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Users/emoriebeck/Box/post doc/dementia/sca/codebooks/"/>
    </mc:Choice>
  </mc:AlternateContent>
  <xr:revisionPtr revIDLastSave="0" documentId="13_ncr:1_{A966917A-626C-C446-A989-1F1FC2E3B8F4}" xr6:coauthVersionLast="45" xr6:coauthVersionMax="45" xr10:uidLastSave="{00000000-0000-0000-0000-000000000000}"/>
  <bookViews>
    <workbookView xWindow="22380" yWindow="2240" windowWidth="22000" windowHeight="21040" firstSheet="2" activeTab="8" xr2:uid="{00000000-000D-0000-FFFF-FFFF00000000}"/>
  </bookViews>
  <sheets>
    <sheet name="Overview" sheetId="1" r:id="rId1"/>
    <sheet name="Key" sheetId="2" r:id="rId2"/>
    <sheet name="Datasets" sheetId="3" r:id="rId3"/>
    <sheet name="Sample" sheetId="4" r:id="rId4"/>
    <sheet name="ROS" sheetId="21" r:id="rId5"/>
    <sheet name="RADC-MAP" sheetId="20" r:id="rId6"/>
    <sheet name="BLSA" sheetId="24" r:id="rId7"/>
    <sheet name="ADRC" sheetId="22" r:id="rId8"/>
    <sheet name="SATSA" sheetId="18" r:id="rId9"/>
    <sheet name="HRS" sheetId="13" r:id="rId10"/>
    <sheet name="LISS" sheetId="7" r:id="rId11"/>
    <sheet name="GSOEP" sheetId="23"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770" i="18" l="1"/>
  <c r="H1769" i="18"/>
  <c r="H1768" i="18"/>
  <c r="H1767" i="18"/>
  <c r="H1766" i="18"/>
  <c r="H1765" i="18"/>
  <c r="H1764" i="18"/>
  <c r="J2293" i="13" l="1"/>
  <c r="J2292" i="13"/>
  <c r="J2291" i="13"/>
  <c r="F2293" i="13"/>
  <c r="F2292" i="13"/>
  <c r="F2291" i="13"/>
  <c r="F2290" i="13"/>
  <c r="J2290" i="13"/>
  <c r="J2289" i="13"/>
  <c r="J2288" i="13"/>
  <c r="J2287" i="13"/>
  <c r="J2286" i="13"/>
  <c r="F2289" i="13"/>
  <c r="F2288" i="13"/>
  <c r="F2287" i="13"/>
  <c r="F2286" i="13"/>
  <c r="J2285" i="13"/>
  <c r="J2284" i="13"/>
  <c r="J2283" i="13"/>
  <c r="F2285" i="13"/>
  <c r="F2284" i="13"/>
  <c r="F2283" i="13"/>
  <c r="J2282" i="13"/>
  <c r="F2282" i="13"/>
  <c r="J1862" i="23"/>
  <c r="G1862" i="23"/>
  <c r="J1861" i="23"/>
  <c r="G1861" i="23"/>
  <c r="J1860" i="23"/>
  <c r="G1860" i="23"/>
  <c r="J1859" i="23"/>
  <c r="G1859" i="23"/>
  <c r="J1858" i="23"/>
  <c r="G1858" i="23"/>
  <c r="J1857" i="23"/>
  <c r="G1857" i="23"/>
  <c r="J1856" i="23"/>
  <c r="G1856" i="23"/>
  <c r="J1855" i="23"/>
  <c r="G1855" i="23"/>
  <c r="J1854" i="23"/>
  <c r="G1854" i="23"/>
  <c r="J1853" i="23"/>
  <c r="G1853" i="23"/>
  <c r="J1852" i="23"/>
  <c r="G1852" i="23"/>
  <c r="J1851" i="23"/>
  <c r="G1851" i="23"/>
  <c r="J1850" i="23"/>
  <c r="G1850" i="23"/>
  <c r="J1849" i="23"/>
  <c r="G1849" i="23"/>
  <c r="J1848" i="23"/>
  <c r="G1848" i="23"/>
  <c r="J1847" i="23"/>
  <c r="G1847" i="23"/>
  <c r="J1846" i="23"/>
  <c r="G1846" i="23"/>
  <c r="J1845" i="23"/>
  <c r="G1845" i="23"/>
  <c r="J1844" i="23"/>
  <c r="G1844" i="23"/>
  <c r="J1843" i="23"/>
  <c r="G1843" i="23"/>
  <c r="J1842" i="23"/>
  <c r="G1842" i="23"/>
  <c r="J1841" i="23"/>
  <c r="G1841" i="23"/>
  <c r="J1840" i="23"/>
  <c r="G1840" i="23"/>
  <c r="J1839" i="23"/>
  <c r="G1839" i="23"/>
  <c r="J1838" i="23"/>
  <c r="G1838" i="23"/>
  <c r="J1837" i="23"/>
  <c r="G1837" i="23"/>
  <c r="J1836" i="23"/>
  <c r="G1836" i="23"/>
  <c r="J1835" i="23"/>
  <c r="G1835" i="23"/>
  <c r="J1834" i="23"/>
  <c r="G1834" i="23"/>
  <c r="J1833" i="23"/>
  <c r="G1833" i="23"/>
  <c r="J1832" i="23"/>
  <c r="G1832" i="23"/>
  <c r="J1831" i="23"/>
  <c r="G1831" i="23"/>
  <c r="J1830" i="23"/>
  <c r="G1830" i="23"/>
  <c r="G1829" i="23"/>
  <c r="G1828" i="23"/>
  <c r="G1827" i="23"/>
  <c r="G1826" i="23"/>
  <c r="G1825" i="23"/>
  <c r="G1824" i="23"/>
  <c r="G1823" i="23"/>
  <c r="G1822" i="23"/>
  <c r="G1821" i="23"/>
  <c r="G1820" i="23"/>
  <c r="G1819" i="23"/>
  <c r="G1818" i="23"/>
  <c r="G1817" i="23"/>
  <c r="G1816" i="23"/>
  <c r="G1815" i="23"/>
  <c r="G1814" i="23"/>
  <c r="G1813" i="23"/>
  <c r="G1812" i="23"/>
  <c r="G1811" i="23"/>
  <c r="G1810" i="23"/>
  <c r="G1809" i="23"/>
  <c r="G1808" i="23"/>
  <c r="G1807" i="23"/>
  <c r="G1806" i="23"/>
  <c r="G1805" i="23"/>
  <c r="G1804" i="23"/>
  <c r="G1803" i="23"/>
  <c r="G1802" i="23"/>
  <c r="G1801" i="23"/>
  <c r="G1800" i="23"/>
  <c r="G1799" i="23"/>
  <c r="G1798" i="23"/>
  <c r="G1797" i="23"/>
  <c r="G1796" i="23"/>
  <c r="G1795" i="23"/>
  <c r="G1794" i="23"/>
  <c r="G1793" i="23"/>
  <c r="G1792" i="23"/>
  <c r="G1791" i="23"/>
  <c r="G1790" i="23"/>
  <c r="G1789" i="23"/>
  <c r="G1788" i="23"/>
  <c r="G1787" i="23"/>
  <c r="G1786" i="23"/>
  <c r="G1785" i="23"/>
  <c r="G1784" i="23"/>
  <c r="G1783" i="23"/>
  <c r="G1782" i="23"/>
  <c r="G1781" i="23"/>
  <c r="G1780" i="23"/>
  <c r="G1779" i="23"/>
  <c r="G1778" i="23"/>
  <c r="G1777" i="23"/>
  <c r="G1776" i="23"/>
  <c r="G1775" i="23"/>
  <c r="G1774" i="23"/>
  <c r="G1773" i="23"/>
  <c r="G1772" i="23"/>
  <c r="G1771" i="23"/>
  <c r="G1770" i="23"/>
  <c r="G1769" i="23"/>
  <c r="G1768" i="23"/>
  <c r="G1767" i="23"/>
  <c r="G1766" i="23"/>
  <c r="G1765" i="23"/>
  <c r="G1764" i="23"/>
  <c r="G1763" i="23"/>
  <c r="G1762" i="23"/>
  <c r="G1761" i="23"/>
  <c r="G1760" i="23"/>
  <c r="G1759" i="23"/>
  <c r="G1758" i="23"/>
  <c r="G1757" i="23"/>
  <c r="G1756" i="23"/>
  <c r="G1755" i="23"/>
  <c r="G1754" i="23"/>
  <c r="G1753" i="23"/>
  <c r="G1752" i="23"/>
  <c r="G1751" i="23"/>
  <c r="G1750" i="23"/>
  <c r="G1749" i="23"/>
  <c r="G1748" i="23"/>
  <c r="G1747" i="23"/>
  <c r="G1746" i="23"/>
  <c r="G1745" i="23"/>
  <c r="G1744" i="23"/>
  <c r="G1743" i="23"/>
  <c r="G1742" i="23"/>
  <c r="G1741" i="23"/>
  <c r="G1740" i="23"/>
  <c r="G1739" i="23"/>
  <c r="G1738" i="23"/>
  <c r="G1737" i="23"/>
  <c r="G1736" i="23"/>
  <c r="G1735" i="23"/>
  <c r="G1734" i="23"/>
  <c r="G1733" i="23"/>
  <c r="G1732" i="23"/>
  <c r="G1731" i="23"/>
  <c r="G1730" i="23"/>
  <c r="G1729" i="23"/>
  <c r="G1728" i="23"/>
  <c r="G1727" i="23"/>
  <c r="G1726" i="23"/>
  <c r="G1725" i="23"/>
  <c r="G1724" i="23"/>
  <c r="G1723" i="23"/>
  <c r="G1722" i="23"/>
  <c r="G1721" i="23"/>
  <c r="G1720" i="23"/>
  <c r="G1719" i="23"/>
  <c r="G1718" i="23"/>
  <c r="G1717" i="23"/>
  <c r="G1716" i="23"/>
  <c r="G1715" i="23"/>
  <c r="G1714" i="23"/>
  <c r="G1713" i="23"/>
  <c r="G1712" i="23"/>
  <c r="G1711" i="23"/>
  <c r="G1710" i="23"/>
  <c r="G1709" i="23"/>
  <c r="G1708" i="23"/>
  <c r="G1707" i="23"/>
  <c r="G1706" i="23"/>
  <c r="G1705" i="23"/>
  <c r="G1704" i="23"/>
  <c r="G1703" i="23"/>
  <c r="G1702" i="23"/>
  <c r="G1701" i="23"/>
  <c r="G1700" i="23"/>
  <c r="G1699" i="23"/>
  <c r="G1698" i="23"/>
  <c r="G1697" i="23"/>
  <c r="G1696" i="23"/>
  <c r="G1695" i="23"/>
  <c r="G1694" i="23"/>
  <c r="G1693" i="23"/>
  <c r="G1692" i="23"/>
  <c r="G1691" i="23"/>
  <c r="G1690" i="23"/>
  <c r="G1689" i="23"/>
  <c r="G1688" i="23"/>
  <c r="G1687" i="23"/>
  <c r="G1686" i="23"/>
  <c r="G1685" i="23"/>
  <c r="G1684" i="23"/>
  <c r="G1683" i="23"/>
  <c r="G1682" i="23"/>
  <c r="G1681" i="23"/>
  <c r="G1680" i="23"/>
  <c r="G1679" i="23"/>
  <c r="G1678" i="23"/>
  <c r="G1677" i="23"/>
  <c r="G1676" i="23"/>
  <c r="G1675" i="23"/>
  <c r="G1674" i="23"/>
  <c r="G1673" i="23"/>
  <c r="G1672" i="23"/>
  <c r="G1671" i="23"/>
  <c r="G1670" i="23"/>
  <c r="G1669" i="23"/>
  <c r="G1668" i="23"/>
  <c r="G1667" i="23"/>
  <c r="G1666" i="23"/>
  <c r="G1665" i="23"/>
  <c r="G1664" i="23"/>
  <c r="G1663" i="23"/>
  <c r="G1662" i="23"/>
  <c r="G1661" i="23"/>
  <c r="G1660" i="23"/>
  <c r="G1659" i="23"/>
  <c r="G1658" i="23"/>
  <c r="G1657" i="23"/>
  <c r="G1656" i="23"/>
  <c r="G1655" i="23"/>
  <c r="G1654" i="23"/>
  <c r="G1653" i="23"/>
  <c r="G1652" i="23"/>
  <c r="G1651" i="23"/>
  <c r="G1650" i="23"/>
  <c r="G1649" i="23"/>
  <c r="G1648" i="23"/>
  <c r="G1647" i="23"/>
  <c r="G1646" i="23"/>
  <c r="G1645" i="23"/>
  <c r="G1644" i="23"/>
  <c r="G1643" i="23"/>
  <c r="G1642" i="23"/>
  <c r="G1641" i="23"/>
  <c r="G1640" i="23"/>
  <c r="G1639" i="23"/>
  <c r="G1638" i="23"/>
  <c r="G1637" i="23"/>
  <c r="G1636" i="23"/>
  <c r="G1635" i="23"/>
  <c r="G1634" i="23"/>
  <c r="G1633" i="23"/>
  <c r="G1632" i="23"/>
  <c r="G1631" i="23"/>
  <c r="G1630" i="23"/>
  <c r="G1629" i="23"/>
  <c r="G1628" i="23"/>
  <c r="G1627" i="23"/>
  <c r="G1626" i="23"/>
  <c r="G1625" i="23"/>
  <c r="I1590" i="23"/>
  <c r="I1589" i="23"/>
  <c r="I1588" i="23"/>
  <c r="I1587" i="23"/>
  <c r="I1586" i="23"/>
  <c r="I1585" i="23"/>
  <c r="I1584" i="23"/>
  <c r="I1583" i="23"/>
  <c r="I1582" i="23"/>
  <c r="I1581" i="23"/>
  <c r="I1580" i="23"/>
  <c r="I1579" i="23"/>
  <c r="I1578" i="23"/>
  <c r="I1577" i="23"/>
  <c r="I1576" i="23"/>
  <c r="I1575" i="23"/>
  <c r="I1574" i="23"/>
  <c r="I1573" i="23"/>
  <c r="I1572" i="23"/>
  <c r="I1571" i="23"/>
  <c r="I1570" i="23"/>
  <c r="I1569" i="23"/>
  <c r="I1568" i="23"/>
  <c r="I1567" i="23"/>
  <c r="I1566" i="23"/>
  <c r="I1565" i="23"/>
  <c r="I1564" i="23"/>
  <c r="I1563" i="23"/>
  <c r="I1562" i="23"/>
  <c r="I1561" i="23"/>
  <c r="I1560" i="23"/>
  <c r="I1559" i="23"/>
  <c r="I1558" i="23"/>
  <c r="I1557" i="23"/>
  <c r="B1356" i="23"/>
  <c r="B1355" i="23"/>
  <c r="B1354" i="23"/>
  <c r="B1352" i="23"/>
  <c r="B1351" i="23"/>
  <c r="B1350" i="23"/>
  <c r="B1348" i="23"/>
  <c r="B1347" i="23"/>
  <c r="B1346" i="23"/>
  <c r="H1763" i="18" l="1"/>
  <c r="H1762" i="18"/>
  <c r="H1761" i="18"/>
  <c r="H1760" i="18"/>
  <c r="H1759" i="18"/>
  <c r="H1758" i="18"/>
  <c r="H1757" i="18"/>
  <c r="H1756" i="18"/>
  <c r="H1755" i="18"/>
  <c r="H1754" i="18"/>
  <c r="H1753" i="18"/>
  <c r="H1752" i="18"/>
  <c r="H1751" i="18"/>
  <c r="H1750" i="18"/>
  <c r="H1749" i="18"/>
  <c r="H1748" i="18"/>
  <c r="H1747" i="18"/>
  <c r="H1746" i="18"/>
  <c r="H1745" i="18"/>
  <c r="H1744" i="18"/>
  <c r="H1743" i="18"/>
  <c r="H1742" i="18"/>
  <c r="H1741" i="18"/>
  <c r="H1740" i="18"/>
  <c r="H1739" i="18"/>
  <c r="H1738" i="18"/>
  <c r="H1737" i="18"/>
  <c r="H1736" i="18"/>
  <c r="H1735" i="18"/>
  <c r="H1734" i="18"/>
  <c r="H1733" i="18"/>
  <c r="H1732" i="18"/>
  <c r="H1731" i="18"/>
  <c r="H1730" i="18"/>
  <c r="H1729" i="18"/>
  <c r="H1728" i="18"/>
  <c r="H1727" i="18"/>
  <c r="H1726" i="18"/>
  <c r="H1725" i="18"/>
  <c r="H1724" i="18"/>
  <c r="H1723" i="18"/>
  <c r="H1722" i="18"/>
  <c r="H1721" i="18"/>
  <c r="H1720" i="18"/>
  <c r="H1719" i="18"/>
  <c r="H1718" i="18"/>
  <c r="H1717" i="18"/>
  <c r="H1716" i="18"/>
  <c r="H1715" i="18"/>
  <c r="H1714" i="18"/>
  <c r="H1713" i="18"/>
  <c r="H1712" i="18"/>
  <c r="H1711" i="18"/>
  <c r="H1710" i="18"/>
  <c r="H1709" i="18"/>
  <c r="H1708" i="18"/>
  <c r="H1707" i="18"/>
  <c r="H1706" i="18"/>
  <c r="H1705" i="18"/>
  <c r="H1704" i="18"/>
  <c r="H1703" i="18"/>
  <c r="H1702" i="18"/>
  <c r="H1701" i="18"/>
  <c r="H1700" i="18"/>
  <c r="H1699" i="18"/>
  <c r="H1698" i="18"/>
  <c r="H1697" i="18"/>
  <c r="H1696" i="18"/>
  <c r="H1695" i="18"/>
  <c r="H1694" i="18"/>
  <c r="H1693" i="18"/>
  <c r="H1692" i="18"/>
  <c r="H1691" i="18"/>
  <c r="H1690" i="18"/>
  <c r="H1689" i="18"/>
  <c r="H1688" i="18"/>
  <c r="H1687" i="18"/>
  <c r="H1686" i="18"/>
  <c r="H1685" i="18"/>
  <c r="H1684" i="18"/>
  <c r="H1683" i="18"/>
  <c r="H1682" i="18"/>
  <c r="H1681" i="18"/>
  <c r="H1680" i="18"/>
  <c r="H1679" i="18"/>
  <c r="H1678" i="18"/>
  <c r="H1677" i="18"/>
  <c r="H1676" i="18"/>
  <c r="H1675" i="18"/>
  <c r="H1674" i="18"/>
  <c r="H1673" i="18"/>
  <c r="H1672" i="18"/>
  <c r="H1671" i="18"/>
  <c r="H1670" i="18"/>
  <c r="H1669" i="18"/>
  <c r="H1668" i="18"/>
  <c r="H1667" i="18"/>
  <c r="H1666" i="18"/>
  <c r="H1665" i="18"/>
  <c r="H1664" i="18"/>
  <c r="H1663" i="18"/>
  <c r="H1662" i="18"/>
  <c r="H1661" i="18"/>
  <c r="H1660" i="18"/>
  <c r="H1659" i="18"/>
  <c r="H1658" i="18"/>
  <c r="H1657" i="18"/>
  <c r="H1656" i="18"/>
  <c r="H1655" i="18"/>
  <c r="H1654" i="18"/>
  <c r="H1653" i="18"/>
  <c r="H1652" i="18"/>
  <c r="H1651" i="18"/>
  <c r="H1650" i="18"/>
  <c r="H1649" i="18"/>
  <c r="H1648" i="18"/>
  <c r="H1647" i="18"/>
  <c r="H1646" i="18"/>
  <c r="H1645" i="18"/>
  <c r="H1644" i="18"/>
  <c r="H1643" i="18"/>
  <c r="H1642" i="18"/>
  <c r="H1641" i="18"/>
  <c r="H1640" i="18"/>
  <c r="H1639" i="18"/>
  <c r="H1638" i="18"/>
  <c r="H1637" i="18"/>
  <c r="H1636" i="18"/>
  <c r="H1635" i="18"/>
  <c r="H1634" i="18"/>
  <c r="H1633" i="18"/>
  <c r="H1632" i="18"/>
  <c r="H1631" i="18"/>
  <c r="H1630" i="18"/>
  <c r="H1629" i="18"/>
  <c r="H1628" i="18"/>
  <c r="H1627" i="18"/>
  <c r="H1626" i="18"/>
  <c r="H1625" i="18"/>
  <c r="H1624" i="18"/>
  <c r="H1623" i="18"/>
  <c r="H1622" i="18"/>
  <c r="H1621" i="18"/>
  <c r="H1620" i="18"/>
  <c r="H1619" i="18"/>
  <c r="H1618" i="18"/>
  <c r="H1617" i="18"/>
  <c r="H1616" i="18"/>
  <c r="H1615" i="18"/>
  <c r="H1614" i="18"/>
  <c r="H1613" i="18"/>
  <c r="H1612" i="18"/>
  <c r="H1611" i="18"/>
  <c r="H1610" i="18"/>
  <c r="H1609" i="18"/>
  <c r="H1608" i="18"/>
  <c r="H1607" i="18"/>
  <c r="H1606" i="18"/>
  <c r="H1605" i="18"/>
  <c r="H1604" i="18"/>
  <c r="H1603" i="18"/>
  <c r="H1602" i="18"/>
  <c r="H1601" i="18"/>
  <c r="H1600" i="18"/>
  <c r="H1599" i="18"/>
  <c r="H1598" i="18"/>
  <c r="H1597" i="18"/>
  <c r="H1596" i="18"/>
  <c r="H1595" i="18"/>
  <c r="H1594" i="18"/>
  <c r="H1593" i="18"/>
  <c r="H1592" i="18"/>
  <c r="H1591" i="18"/>
  <c r="H1590" i="18"/>
  <c r="H1589" i="18"/>
  <c r="H1588" i="18"/>
  <c r="H1587" i="18"/>
  <c r="H1586" i="18"/>
  <c r="H1585" i="18"/>
  <c r="H1584" i="18"/>
  <c r="H1583" i="18"/>
  <c r="H1582" i="18"/>
  <c r="H1581" i="18"/>
  <c r="H1580" i="18"/>
  <c r="H1579" i="18"/>
  <c r="H1578" i="18"/>
  <c r="H1577" i="18"/>
  <c r="H1576" i="18"/>
  <c r="H1575" i="18"/>
  <c r="H1574" i="18"/>
  <c r="H1573" i="18"/>
  <c r="H1572" i="18"/>
  <c r="H1571" i="18"/>
  <c r="H1570" i="18"/>
  <c r="H1569" i="18"/>
  <c r="H1568" i="18"/>
  <c r="H1567" i="18"/>
  <c r="H1566" i="18"/>
  <c r="H1565" i="18"/>
  <c r="H1564" i="18"/>
  <c r="H1563" i="18"/>
  <c r="H1562" i="18"/>
  <c r="H1561" i="18"/>
  <c r="H1560" i="18"/>
  <c r="H1559" i="18"/>
  <c r="H1558" i="18"/>
  <c r="H1557" i="18"/>
  <c r="H1556" i="18"/>
  <c r="H1555" i="18"/>
  <c r="H1554" i="18"/>
  <c r="H1553" i="18"/>
  <c r="H1552" i="18"/>
  <c r="H1551" i="18"/>
  <c r="H1550" i="18"/>
  <c r="H1549" i="18"/>
  <c r="H1548" i="18"/>
  <c r="H1547" i="18"/>
  <c r="H1546" i="18"/>
  <c r="H1545" i="18"/>
  <c r="H1544" i="18"/>
  <c r="H1543" i="18"/>
  <c r="H1542" i="18"/>
  <c r="H1541" i="18"/>
  <c r="H1540" i="18"/>
  <c r="H1539" i="18"/>
  <c r="H1538" i="18"/>
  <c r="H1537" i="18"/>
  <c r="H1536" i="18"/>
  <c r="H1535" i="18"/>
  <c r="H1534" i="18"/>
  <c r="H1533" i="18"/>
  <c r="H1532" i="18"/>
  <c r="H1531" i="18"/>
  <c r="H1530" i="18"/>
  <c r="H1529" i="18"/>
  <c r="H1528" i="18"/>
  <c r="H1527" i="18"/>
  <c r="H1526" i="18"/>
  <c r="H1525" i="18"/>
  <c r="H1524" i="18"/>
  <c r="H1523" i="18"/>
  <c r="H1522" i="18"/>
  <c r="H1521" i="18"/>
  <c r="H1520" i="18"/>
  <c r="H1519" i="18"/>
  <c r="H1518" i="18"/>
  <c r="H1517" i="18"/>
  <c r="H1516" i="18"/>
  <c r="H1515" i="18"/>
  <c r="H1514" i="18"/>
  <c r="H1513" i="18"/>
  <c r="H1512" i="18"/>
  <c r="H1511" i="18"/>
  <c r="H1510" i="18"/>
  <c r="H1509" i="18"/>
  <c r="H1508" i="18"/>
  <c r="H1507" i="18"/>
  <c r="H1506" i="18"/>
  <c r="H1505" i="18"/>
  <c r="H1504" i="18"/>
  <c r="H1503" i="18"/>
  <c r="H1502" i="18"/>
  <c r="H1501" i="18"/>
  <c r="H1500" i="18"/>
  <c r="H1499" i="18"/>
  <c r="H1498" i="18"/>
  <c r="H1497" i="18"/>
  <c r="H1496" i="18"/>
  <c r="H1495" i="18"/>
  <c r="H1494" i="18"/>
  <c r="H1493" i="18"/>
  <c r="H1492" i="18"/>
  <c r="H1491" i="18"/>
  <c r="H1490" i="18"/>
  <c r="H1489" i="18"/>
  <c r="H1488" i="18"/>
  <c r="H1487" i="18"/>
  <c r="H1486" i="18"/>
  <c r="H1485" i="18"/>
  <c r="H1484" i="18"/>
  <c r="H1483" i="18"/>
  <c r="H1482" i="18"/>
  <c r="H1481" i="18"/>
  <c r="H1480" i="18"/>
  <c r="H1479" i="18"/>
  <c r="H1478" i="18"/>
  <c r="H1477" i="18"/>
  <c r="H1476" i="18"/>
  <c r="H1475" i="18"/>
  <c r="H1474" i="18"/>
  <c r="H1473" i="18"/>
  <c r="H1461" i="18"/>
  <c r="H1472" i="18"/>
  <c r="H1471" i="18"/>
  <c r="H1470" i="18"/>
  <c r="H1469" i="18"/>
  <c r="H1468" i="18"/>
  <c r="H1467" i="18"/>
  <c r="H1466" i="18"/>
  <c r="H1465" i="18"/>
  <c r="H1464" i="18"/>
  <c r="H1463" i="18"/>
  <c r="H1462" i="18"/>
  <c r="H1460" i="18"/>
  <c r="H1459" i="18"/>
  <c r="H1458" i="18"/>
  <c r="H1457" i="18"/>
  <c r="H1456" i="18"/>
  <c r="H1455" i="18"/>
  <c r="H1454" i="18"/>
  <c r="H1453" i="18"/>
  <c r="H1452" i="18"/>
  <c r="H1451" i="18"/>
  <c r="H1450" i="18"/>
  <c r="H1449" i="18"/>
  <c r="H1448" i="18" l="1"/>
  <c r="H1447" i="18"/>
  <c r="H1446" i="18"/>
  <c r="H1445" i="18"/>
  <c r="H1444" i="18"/>
  <c r="H1443" i="18"/>
  <c r="H1442" i="18"/>
  <c r="H1441" i="18"/>
  <c r="H1440" i="18"/>
  <c r="H1439" i="18"/>
  <c r="H1438" i="18"/>
  <c r="H1437" i="18"/>
  <c r="H1436" i="18"/>
  <c r="H1435" i="18"/>
  <c r="H1434" i="18"/>
  <c r="H1433" i="18"/>
  <c r="H1432" i="18"/>
  <c r="H1431" i="18"/>
  <c r="H1430" i="18"/>
  <c r="H1429" i="18"/>
  <c r="H1428" i="18"/>
  <c r="H1427" i="18"/>
  <c r="H1426" i="18"/>
  <c r="H1425" i="18"/>
  <c r="H1424" i="18"/>
  <c r="H1423" i="18"/>
  <c r="H1422" i="18"/>
  <c r="H1421" i="18"/>
  <c r="H1420" i="18"/>
  <c r="H1419" i="18"/>
  <c r="H1418" i="18"/>
  <c r="H1417" i="18"/>
  <c r="H1416" i="18"/>
  <c r="H1415" i="18"/>
  <c r="H1414" i="18"/>
  <c r="H1413" i="18"/>
  <c r="H1412" i="18"/>
  <c r="H1411" i="18"/>
  <c r="H1410" i="18"/>
  <c r="H1409" i="18"/>
  <c r="H1408" i="18"/>
  <c r="H1407" i="18"/>
  <c r="H1406" i="18"/>
  <c r="H1405" i="18"/>
  <c r="H1404" i="18"/>
  <c r="H1403" i="18"/>
  <c r="H1402" i="18"/>
  <c r="H1401" i="18"/>
  <c r="H1400" i="18"/>
  <c r="H1399" i="18"/>
  <c r="H1398" i="18"/>
  <c r="H1397" i="18"/>
  <c r="H1396" i="18"/>
  <c r="H1395" i="18"/>
  <c r="H1394" i="18"/>
  <c r="H1393" i="18"/>
  <c r="H1392" i="18"/>
  <c r="H1391" i="18"/>
  <c r="H1390" i="18"/>
  <c r="H1389" i="18"/>
  <c r="H1388" i="18"/>
  <c r="H1387" i="18"/>
  <c r="H1386" i="18"/>
  <c r="H1385" i="18"/>
  <c r="H1384" i="18"/>
  <c r="H1383" i="18"/>
  <c r="H1382" i="18"/>
  <c r="H1381" i="18"/>
  <c r="H1380" i="18"/>
  <c r="H1379" i="18"/>
  <c r="H1378" i="18"/>
  <c r="H1377" i="18"/>
  <c r="H1376" i="18"/>
  <c r="H1375" i="18"/>
  <c r="H1374" i="18"/>
  <c r="H1373" i="18"/>
  <c r="H1372" i="18"/>
  <c r="H1371" i="18"/>
  <c r="H1370" i="18"/>
  <c r="H1369" i="18"/>
  <c r="H1368" i="18"/>
  <c r="H1367" i="18"/>
  <c r="H1366" i="18" l="1"/>
  <c r="H1365" i="18"/>
  <c r="H1364" i="18"/>
  <c r="H1363" i="18"/>
  <c r="H1362" i="18"/>
  <c r="H1361" i="18"/>
  <c r="H1360" i="18"/>
  <c r="H1359" i="18"/>
  <c r="H1358" i="18"/>
  <c r="H1357" i="18"/>
  <c r="H1356" i="18"/>
  <c r="H1355" i="18"/>
  <c r="H1354" i="18"/>
  <c r="H1353" i="18"/>
  <c r="H1352" i="18"/>
  <c r="H1351" i="18"/>
  <c r="H1350" i="18"/>
  <c r="H1349" i="18"/>
  <c r="H1348" i="18"/>
  <c r="H1347" i="18"/>
  <c r="H1346" i="18"/>
  <c r="H1345" i="18"/>
  <c r="H1344" i="18"/>
  <c r="H1343" i="18"/>
  <c r="H1342" i="18"/>
  <c r="H1341" i="18"/>
  <c r="H1340" i="18"/>
  <c r="H1339" i="18"/>
  <c r="H1338" i="18"/>
  <c r="H1337" i="18"/>
  <c r="H1336" i="18"/>
  <c r="H1335" i="18"/>
  <c r="H1334" i="18"/>
  <c r="H1333" i="18"/>
  <c r="H1332" i="18"/>
  <c r="H1331" i="18"/>
  <c r="H1330" i="18"/>
  <c r="H1329" i="18"/>
  <c r="H1328" i="18"/>
  <c r="H1327" i="18"/>
  <c r="H1326" i="18"/>
  <c r="H1325" i="18"/>
  <c r="H1324" i="18"/>
  <c r="H1323" i="18"/>
  <c r="H1322" i="18"/>
  <c r="H1321" i="18"/>
  <c r="H1320" i="18"/>
  <c r="H1319" i="18"/>
  <c r="H1318" i="18"/>
  <c r="H1317" i="18"/>
  <c r="H1316" i="18"/>
  <c r="H1315" i="18"/>
  <c r="H1314" i="18"/>
  <c r="H1313" i="18"/>
  <c r="H1312" i="18"/>
  <c r="H1311" i="18"/>
  <c r="H1310" i="18"/>
  <c r="H1309" i="18"/>
  <c r="H1308" i="18"/>
  <c r="H1307" i="18"/>
  <c r="H1306" i="18"/>
  <c r="H1305" i="18"/>
  <c r="H1304" i="18"/>
  <c r="H1303" i="18"/>
  <c r="H1302" i="18"/>
  <c r="H1301" i="18"/>
  <c r="H1300" i="18"/>
  <c r="H1299" i="18"/>
  <c r="H1298" i="18"/>
  <c r="H1297" i="18"/>
  <c r="H1296" i="18"/>
  <c r="H1295" i="18"/>
  <c r="H1294" i="18"/>
  <c r="H1293" i="18"/>
  <c r="H1292" i="18"/>
  <c r="H1291" i="18"/>
  <c r="H1290" i="18"/>
  <c r="H1289" i="18"/>
  <c r="H1288" i="18"/>
  <c r="H1287" i="18"/>
  <c r="H1286" i="18"/>
  <c r="H1285" i="18"/>
  <c r="H1284" i="18"/>
  <c r="H1283" i="18"/>
  <c r="H1282" i="18"/>
  <c r="H1281" i="18"/>
  <c r="H1280" i="18"/>
  <c r="H1279" i="18"/>
  <c r="H1278" i="18"/>
  <c r="H1277" i="18"/>
  <c r="H1276" i="18" l="1"/>
  <c r="H1275" i="18"/>
  <c r="H1274" i="18"/>
  <c r="H1273" i="18"/>
  <c r="H1272" i="18"/>
  <c r="H1271" i="18"/>
  <c r="H1270" i="18"/>
  <c r="H1269" i="18"/>
  <c r="H1268" i="18"/>
  <c r="H1267" i="18"/>
  <c r="H1266" i="18"/>
  <c r="H1265" i="18"/>
  <c r="H1264" i="18"/>
  <c r="H1263" i="18"/>
  <c r="H1262" i="18"/>
  <c r="H1261" i="18"/>
  <c r="H1260" i="18"/>
  <c r="H1259" i="18"/>
  <c r="H1258" i="18"/>
  <c r="H1257" i="18"/>
  <c r="H1256" i="18"/>
  <c r="H1255" i="18"/>
  <c r="H1254" i="18"/>
  <c r="H1253" i="18"/>
  <c r="H1252" i="18"/>
  <c r="H1251" i="18"/>
  <c r="H1250" i="18"/>
  <c r="H1249" i="18"/>
  <c r="H1248" i="18"/>
  <c r="H1247" i="18"/>
  <c r="H1246" i="18"/>
  <c r="H1245" i="18"/>
  <c r="H1244" i="18"/>
  <c r="H1243" i="18"/>
  <c r="H1242" i="18"/>
  <c r="H1241" i="18"/>
  <c r="H1240" i="18"/>
  <c r="H1239" i="18"/>
  <c r="H1238" i="18"/>
  <c r="H1237" i="18"/>
  <c r="H1236" i="18"/>
  <c r="H1235" i="18"/>
  <c r="H1234" i="18"/>
  <c r="H1233" i="18"/>
  <c r="H1232" i="18"/>
  <c r="H1231" i="18"/>
  <c r="H1230" i="18"/>
  <c r="H1229" i="18"/>
  <c r="H1228" i="18"/>
  <c r="H1227" i="18"/>
  <c r="H1226" i="18"/>
  <c r="H1225" i="18"/>
  <c r="H1224" i="18"/>
  <c r="H1223" i="18" l="1"/>
  <c r="H1222" i="18"/>
  <c r="H1221" i="18"/>
  <c r="K1220" i="18" l="1"/>
  <c r="H1220" i="18"/>
  <c r="K1219" i="18"/>
  <c r="H1219" i="18"/>
  <c r="K1218" i="18"/>
  <c r="H1218" i="18"/>
  <c r="K1217" i="18"/>
  <c r="H1217" i="18"/>
  <c r="K1216" i="18"/>
  <c r="H1216" i="18"/>
  <c r="K1215" i="18"/>
  <c r="H1215" i="18"/>
  <c r="K1214" i="18"/>
  <c r="H1214" i="18"/>
  <c r="K1213" i="18"/>
  <c r="H1213" i="18"/>
  <c r="K1212" i="18"/>
  <c r="H1212" i="18"/>
  <c r="K1211" i="18"/>
  <c r="H1211" i="18"/>
  <c r="K1210" i="18"/>
  <c r="H1210" i="18"/>
  <c r="K1209" i="18"/>
  <c r="H1209" i="18"/>
  <c r="K1208" i="18"/>
  <c r="H1208" i="18"/>
  <c r="K1207" i="18"/>
  <c r="H1207" i="18"/>
  <c r="K1206" i="18"/>
  <c r="H1206" i="18"/>
  <c r="K1205" i="18"/>
  <c r="H1205" i="18"/>
  <c r="K1204" i="18"/>
  <c r="H1204" i="18"/>
  <c r="K1203" i="18"/>
  <c r="H1203" i="18"/>
  <c r="K1202" i="18"/>
  <c r="H1202" i="18"/>
  <c r="K1201" i="18"/>
  <c r="H1201" i="18"/>
  <c r="K1200" i="18"/>
  <c r="H1200" i="18"/>
  <c r="K1199" i="18"/>
  <c r="H1199" i="18"/>
  <c r="K1198" i="18"/>
  <c r="H1198" i="18"/>
  <c r="K1197" i="18"/>
  <c r="H1197" i="18"/>
  <c r="K1196" i="18"/>
  <c r="H1196" i="18"/>
  <c r="K1195" i="18"/>
  <c r="H1195" i="18"/>
  <c r="K1194" i="18"/>
  <c r="H1194" i="18"/>
  <c r="K1193" i="18"/>
  <c r="H1193" i="18"/>
  <c r="K1192" i="18"/>
  <c r="H1192" i="18"/>
  <c r="K1191" i="18"/>
  <c r="H1191" i="18"/>
  <c r="K1190" i="18"/>
  <c r="H1190" i="18"/>
  <c r="K1189" i="18"/>
  <c r="H1189" i="18"/>
  <c r="K1188" i="18"/>
  <c r="H1188" i="18"/>
  <c r="K1187" i="18"/>
  <c r="H1187" i="18"/>
  <c r="K1186" i="18"/>
  <c r="H1186" i="18"/>
  <c r="K1185" i="18"/>
  <c r="H1185" i="18"/>
  <c r="K1184" i="18"/>
  <c r="H1184" i="18"/>
  <c r="K1183" i="18"/>
  <c r="H1183" i="18"/>
  <c r="K1182" i="18"/>
  <c r="H1182" i="18"/>
  <c r="K1181" i="18"/>
  <c r="H1181" i="18"/>
  <c r="K1180" i="18"/>
  <c r="H1180" i="18"/>
  <c r="K1179" i="18"/>
  <c r="H1179" i="18"/>
  <c r="K1178" i="18"/>
  <c r="H1178" i="18"/>
  <c r="K1177" i="18"/>
  <c r="H1177" i="18"/>
  <c r="K1176" i="18"/>
  <c r="H1176" i="18"/>
  <c r="K1175" i="18"/>
  <c r="H1175" i="18"/>
  <c r="K1174" i="18"/>
  <c r="H1174" i="18"/>
  <c r="K1173" i="18"/>
  <c r="H1173" i="18"/>
  <c r="K1172" i="18"/>
  <c r="H1172" i="18"/>
  <c r="K1171" i="18"/>
  <c r="H1171" i="18"/>
  <c r="K1170" i="18"/>
  <c r="H1170" i="18"/>
  <c r="K1169" i="18"/>
  <c r="H1169" i="18"/>
  <c r="K1168" i="18"/>
  <c r="H1168" i="18"/>
  <c r="K1167" i="18"/>
  <c r="H1167" i="18"/>
  <c r="K1166" i="18"/>
  <c r="H1166" i="18"/>
  <c r="K1165" i="18"/>
  <c r="H1165" i="18"/>
  <c r="K1164" i="18"/>
  <c r="H1164" i="18"/>
  <c r="K1163" i="18"/>
  <c r="H1163" i="18"/>
  <c r="K1162" i="18"/>
  <c r="H1162" i="18"/>
  <c r="K1161" i="18"/>
  <c r="H1161" i="18"/>
  <c r="H1160" i="18"/>
  <c r="H1159" i="18"/>
  <c r="H1158" i="18"/>
  <c r="H1157" i="18"/>
  <c r="H1156" i="18"/>
  <c r="H1155" i="18"/>
  <c r="H1154" i="18"/>
  <c r="H1153" i="18"/>
  <c r="H1152" i="18"/>
  <c r="H1151" i="18"/>
  <c r="H1150" i="18"/>
  <c r="H1149" i="18"/>
  <c r="K1160" i="18"/>
  <c r="K1159" i="18"/>
  <c r="K1158" i="18"/>
  <c r="K1157" i="18"/>
  <c r="K1156" i="18"/>
  <c r="K1155" i="18"/>
  <c r="K1154" i="18"/>
  <c r="K1153" i="18"/>
  <c r="K1152" i="18"/>
  <c r="K1151" i="18"/>
  <c r="K1150" i="18"/>
  <c r="K1149" i="18"/>
  <c r="H1148" i="18"/>
  <c r="H1147" i="18"/>
  <c r="H1146" i="18"/>
  <c r="H1145" i="18"/>
  <c r="H1144" i="18"/>
  <c r="H1143" i="18"/>
  <c r="H1142" i="18"/>
  <c r="H1141" i="18"/>
  <c r="H1140" i="18"/>
  <c r="H1139" i="18" l="1"/>
  <c r="H1138" i="18"/>
  <c r="H1137" i="18"/>
  <c r="H1136" i="18"/>
  <c r="H1135" i="18"/>
  <c r="H1134" i="18"/>
  <c r="H1133" i="18"/>
  <c r="H1132" i="18"/>
  <c r="H1131" i="18"/>
  <c r="H1130" i="18"/>
  <c r="H1129" i="18"/>
  <c r="H1128" i="18"/>
  <c r="H1127" i="18"/>
  <c r="H1126" i="18"/>
  <c r="H1125" i="18"/>
  <c r="H1124" i="18"/>
  <c r="H1123" i="18"/>
  <c r="H1122" i="18"/>
  <c r="H1121" i="18"/>
  <c r="H1120" i="18"/>
  <c r="H1119" i="18"/>
  <c r="H1118" i="18"/>
  <c r="H1117" i="18"/>
  <c r="H1116" i="18"/>
  <c r="H1115" i="18"/>
  <c r="H1114" i="18"/>
  <c r="H1113" i="18"/>
  <c r="H1112" i="18"/>
  <c r="H1111" i="18"/>
  <c r="H1110" i="18"/>
  <c r="H1109" i="18"/>
  <c r="H1108" i="18"/>
  <c r="H1107" i="18"/>
  <c r="H1106" i="18"/>
  <c r="H1105" i="18"/>
  <c r="H1104" i="18"/>
  <c r="H1103" i="18"/>
  <c r="H1102" i="18"/>
  <c r="H1101" i="18"/>
  <c r="H1100" i="18"/>
  <c r="H1099" i="18"/>
  <c r="H1098" i="18"/>
  <c r="H1097" i="18"/>
  <c r="H1096" i="18"/>
  <c r="H1095" i="18"/>
  <c r="H1094" i="18"/>
  <c r="H1093" i="18"/>
  <c r="H1092" i="18"/>
  <c r="H1091" i="18"/>
  <c r="H1090" i="18"/>
  <c r="H1089" i="18"/>
  <c r="H1088" i="18"/>
  <c r="H1087" i="18"/>
  <c r="H1086" i="18"/>
  <c r="H1085" i="18"/>
  <c r="H1084" i="18"/>
  <c r="H1083" i="18"/>
  <c r="H1082" i="18"/>
  <c r="H1081" i="18"/>
  <c r="H1080" i="18"/>
  <c r="H1079" i="18"/>
  <c r="H1078" i="18"/>
  <c r="H1077" i="18"/>
  <c r="H1076" i="18"/>
  <c r="H1075" i="18"/>
  <c r="H1074" i="18"/>
  <c r="H1073" i="18"/>
  <c r="H1072" i="18"/>
  <c r="H1071" i="18"/>
  <c r="H1070" i="18"/>
  <c r="H1069" i="18"/>
  <c r="H1068" i="18"/>
  <c r="H1067" i="18"/>
  <c r="H1066" i="18"/>
  <c r="H1065" i="18"/>
  <c r="H1064" i="18"/>
  <c r="H1063" i="18"/>
  <c r="H1062" i="18"/>
  <c r="H1061" i="18"/>
  <c r="H1060" i="18"/>
  <c r="H1059" i="18"/>
  <c r="H1058" i="18"/>
  <c r="H1057" i="18"/>
  <c r="H1056" i="18"/>
  <c r="H1055" i="18"/>
  <c r="H1054" i="18"/>
  <c r="H1053" i="18"/>
  <c r="H1052" i="18"/>
  <c r="H1051" i="18"/>
  <c r="H1050" i="18"/>
  <c r="H1049" i="18"/>
  <c r="H1048" i="18"/>
  <c r="H1047" i="18"/>
  <c r="H1046" i="18"/>
  <c r="H1045" i="18"/>
  <c r="H1044" i="18"/>
  <c r="H1043" i="18"/>
  <c r="H1042" i="18"/>
  <c r="H1041" i="18"/>
  <c r="H1040" i="18"/>
  <c r="H1039" i="18"/>
  <c r="H1038" i="18"/>
  <c r="H1037" i="18"/>
  <c r="H1036" i="18"/>
  <c r="H1035" i="18"/>
  <c r="H1034" i="18"/>
  <c r="H1033" i="18"/>
  <c r="H1032" i="18"/>
  <c r="H1031" i="18"/>
  <c r="H1030" i="18"/>
  <c r="H1029" i="18"/>
  <c r="H1028" i="18"/>
  <c r="H1027" i="18"/>
  <c r="H1026" i="18"/>
  <c r="H1025" i="18"/>
  <c r="H1024" i="18"/>
  <c r="H1023" i="18"/>
  <c r="H1022" i="18"/>
  <c r="H1021" i="18"/>
  <c r="H1020" i="18"/>
  <c r="H1019" i="18"/>
  <c r="H1018" i="18"/>
  <c r="H1017" i="18"/>
  <c r="H1016" i="18"/>
  <c r="H1015" i="18"/>
  <c r="H1014" i="18"/>
  <c r="H1013" i="18"/>
  <c r="H1012" i="18"/>
  <c r="H1011" i="18"/>
  <c r="H1010" i="18"/>
  <c r="H1009" i="18"/>
  <c r="H1008" i="18"/>
  <c r="H1007" i="18"/>
  <c r="H1006" i="18"/>
  <c r="H1005" i="18"/>
  <c r="H1004" i="18"/>
  <c r="H1003" i="18"/>
  <c r="H1002" i="18"/>
  <c r="H1001" i="18"/>
  <c r="H1000" i="18"/>
  <c r="H999" i="18"/>
  <c r="H998" i="18"/>
  <c r="H997" i="18"/>
  <c r="H996" i="18"/>
  <c r="H995" i="18"/>
  <c r="H994" i="18"/>
  <c r="H993" i="18"/>
  <c r="H992" i="18"/>
  <c r="H991" i="18"/>
  <c r="H990" i="18"/>
  <c r="H989" i="18"/>
  <c r="H988" i="18"/>
  <c r="H987" i="18"/>
  <c r="H986" i="18"/>
  <c r="H985" i="18"/>
  <c r="H984" i="18"/>
  <c r="H983" i="18"/>
  <c r="H982" i="18"/>
  <c r="H981" i="18"/>
  <c r="H980" i="18"/>
  <c r="H979" i="18"/>
  <c r="H978" i="18"/>
  <c r="H977" i="18"/>
  <c r="H976" i="18"/>
  <c r="H975" i="18"/>
  <c r="H974" i="18"/>
  <c r="H973" i="18"/>
  <c r="H972" i="18"/>
  <c r="H971" i="18"/>
  <c r="H970" i="18"/>
  <c r="H969" i="18"/>
  <c r="H968" i="18"/>
  <c r="H967" i="18"/>
  <c r="H966" i="18"/>
  <c r="H965" i="18"/>
  <c r="H964" i="18"/>
  <c r="H963" i="18"/>
  <c r="H962" i="18"/>
  <c r="H961" i="18"/>
  <c r="H960" i="18"/>
  <c r="H959" i="18"/>
  <c r="H958" i="18"/>
  <c r="H957" i="18"/>
  <c r="H956" i="18"/>
  <c r="H955" i="18"/>
  <c r="H954" i="18"/>
  <c r="H953" i="18"/>
  <c r="H952" i="18"/>
  <c r="H951" i="18"/>
  <c r="H950" i="18"/>
  <c r="H949" i="18"/>
  <c r="H948" i="18"/>
  <c r="H947" i="18"/>
  <c r="H946" i="18"/>
  <c r="H945" i="18"/>
  <c r="H944" i="18"/>
  <c r="H943" i="18"/>
  <c r="H942" i="18"/>
  <c r="H941" i="18"/>
  <c r="H940" i="18"/>
  <c r="H939" i="18"/>
  <c r="H938" i="18"/>
  <c r="H937" i="18"/>
  <c r="H936" i="18"/>
  <c r="H935" i="18"/>
  <c r="H934" i="18"/>
  <c r="H933" i="18"/>
  <c r="H932" i="18"/>
  <c r="H931" i="18"/>
  <c r="H930" i="18"/>
  <c r="H929" i="18"/>
  <c r="H928" i="18"/>
  <c r="H927" i="18"/>
  <c r="H926" i="18"/>
  <c r="H925" i="18"/>
  <c r="H924" i="18"/>
  <c r="H923" i="18"/>
  <c r="H922" i="18"/>
  <c r="H921" i="18"/>
  <c r="H920" i="18"/>
  <c r="H919" i="18"/>
  <c r="H918" i="18"/>
  <c r="H917" i="18"/>
  <c r="H916" i="18"/>
  <c r="H915" i="18"/>
  <c r="H914" i="18"/>
  <c r="H913" i="18"/>
  <c r="H912" i="18"/>
  <c r="H911" i="18"/>
  <c r="H910" i="18"/>
  <c r="H909" i="18"/>
  <c r="H908" i="18"/>
  <c r="H907" i="18"/>
  <c r="H906" i="18"/>
  <c r="H905" i="18"/>
  <c r="H904" i="18"/>
  <c r="H903" i="18"/>
  <c r="H902" i="18"/>
  <c r="H901" i="18"/>
  <c r="H900" i="18"/>
  <c r="H899" i="18"/>
  <c r="H898" i="18"/>
  <c r="H897" i="18"/>
  <c r="H896" i="18"/>
  <c r="H895" i="18"/>
  <c r="H894" i="18"/>
  <c r="H893" i="18"/>
  <c r="H892" i="18"/>
  <c r="H891" i="18"/>
  <c r="H890" i="18"/>
  <c r="H889" i="18"/>
  <c r="H888" i="18"/>
  <c r="H887" i="18"/>
  <c r="H886" i="18"/>
  <c r="H885" i="18"/>
  <c r="H884" i="18"/>
  <c r="H883" i="18"/>
  <c r="H882" i="18"/>
  <c r="H881" i="18"/>
  <c r="H880" i="18"/>
  <c r="H879" i="18"/>
  <c r="H878" i="18"/>
  <c r="H877" i="18"/>
  <c r="H876" i="18"/>
  <c r="H875" i="18"/>
  <c r="H874" i="18"/>
  <c r="H873" i="18"/>
  <c r="H872" i="18"/>
  <c r="H871" i="18"/>
  <c r="H870" i="18"/>
  <c r="H869" i="18"/>
  <c r="H868" i="18"/>
  <c r="H867" i="18"/>
  <c r="H866" i="18"/>
  <c r="H865" i="18"/>
  <c r="H864" i="18"/>
  <c r="H863" i="18"/>
  <c r="H862" i="18"/>
  <c r="H861" i="18"/>
  <c r="H860" i="18"/>
  <c r="H859" i="18"/>
  <c r="H858" i="18"/>
  <c r="H857" i="18"/>
  <c r="H856" i="18"/>
  <c r="H855" i="18"/>
  <c r="H854" i="18"/>
  <c r="H853" i="18"/>
  <c r="H852" i="18"/>
  <c r="H851" i="18"/>
  <c r="H850" i="18"/>
  <c r="H849" i="18"/>
  <c r="H848" i="18"/>
  <c r="H847" i="18"/>
  <c r="H846" i="18"/>
  <c r="H845" i="18"/>
  <c r="H844" i="18"/>
  <c r="H843" i="18"/>
  <c r="H842" i="18"/>
  <c r="H841" i="18"/>
  <c r="H840" i="18"/>
  <c r="H839" i="18"/>
  <c r="H838" i="18"/>
  <c r="H837" i="18"/>
  <c r="H836" i="18"/>
  <c r="H835" i="18"/>
  <c r="H834" i="18"/>
  <c r="H833" i="18"/>
  <c r="H832" i="18"/>
  <c r="H831" i="18"/>
  <c r="H830" i="18"/>
  <c r="H829" i="18"/>
  <c r="H828" i="18"/>
  <c r="H827" i="18"/>
  <c r="H826" i="18"/>
  <c r="H825" i="18"/>
  <c r="H824" i="18"/>
  <c r="H823" i="18"/>
  <c r="H822" i="18"/>
  <c r="H821" i="18"/>
  <c r="H820" i="18"/>
  <c r="H819" i="18"/>
  <c r="H818" i="18"/>
  <c r="H817" i="18"/>
  <c r="H816" i="18"/>
  <c r="H815" i="18"/>
  <c r="H814" i="18"/>
  <c r="H813" i="18"/>
  <c r="H812" i="18"/>
  <c r="H811" i="18"/>
  <c r="H810" i="18"/>
  <c r="H809" i="18"/>
  <c r="H808" i="18"/>
  <c r="H807" i="18"/>
  <c r="H806" i="18"/>
  <c r="H805" i="18"/>
  <c r="H804" i="18"/>
  <c r="H803" i="18"/>
  <c r="H802" i="18"/>
  <c r="H801" i="18"/>
  <c r="H800" i="18"/>
  <c r="H799" i="18"/>
  <c r="H798" i="18"/>
  <c r="H797" i="18"/>
  <c r="H796" i="18"/>
  <c r="H795" i="18"/>
  <c r="H794" i="18"/>
  <c r="H793" i="18"/>
  <c r="H792" i="18"/>
  <c r="H791" i="18"/>
  <c r="H790" i="18"/>
  <c r="H789" i="18"/>
  <c r="H788" i="18"/>
  <c r="H787" i="18"/>
  <c r="H786" i="18"/>
  <c r="H785" i="18"/>
  <c r="H784" i="18"/>
  <c r="H783" i="18"/>
  <c r="H782" i="18"/>
  <c r="H781" i="18"/>
  <c r="H780" i="18"/>
  <c r="H779" i="18"/>
  <c r="H778" i="18"/>
  <c r="H777" i="18"/>
  <c r="H776" i="18"/>
  <c r="H775" i="18"/>
  <c r="H774" i="18"/>
  <c r="H773" i="18"/>
  <c r="H772" i="18"/>
  <c r="H771" i="18"/>
  <c r="H770" i="18"/>
  <c r="H769" i="18"/>
  <c r="H768" i="18"/>
  <c r="H767" i="18"/>
  <c r="H766" i="18"/>
  <c r="H765" i="18"/>
  <c r="H764" i="18"/>
  <c r="H763" i="18"/>
  <c r="H762" i="18"/>
  <c r="H761" i="18"/>
  <c r="H760" i="18"/>
  <c r="H759" i="18"/>
  <c r="H758" i="18"/>
  <c r="H757" i="18"/>
  <c r="H756" i="18"/>
  <c r="H755" i="18"/>
  <c r="H754" i="18"/>
  <c r="H753" i="18"/>
  <c r="H752" i="18"/>
  <c r="H751" i="18"/>
  <c r="H750" i="18"/>
  <c r="H749" i="18"/>
  <c r="H748" i="18"/>
  <c r="H747" i="18"/>
  <c r="H746" i="18"/>
  <c r="H745" i="18"/>
  <c r="H744" i="18"/>
  <c r="H743" i="18"/>
  <c r="H742" i="18"/>
  <c r="H741" i="18"/>
  <c r="H740" i="18"/>
  <c r="H739" i="18"/>
  <c r="H738" i="18"/>
  <c r="H737" i="18"/>
  <c r="H736" i="18"/>
  <c r="H735" i="18"/>
  <c r="H734" i="18"/>
  <c r="H733" i="18"/>
  <c r="H732" i="18"/>
  <c r="H731" i="18"/>
  <c r="H730" i="18"/>
  <c r="H729" i="18"/>
  <c r="H728" i="18"/>
  <c r="H727" i="18"/>
  <c r="H726" i="18"/>
  <c r="H725" i="18"/>
  <c r="H724" i="18"/>
  <c r="H723" i="18"/>
  <c r="H722" i="18"/>
  <c r="H721" i="18"/>
  <c r="H720" i="18"/>
  <c r="H719" i="18"/>
  <c r="H718" i="18"/>
  <c r="H717" i="18"/>
  <c r="H716" i="18"/>
  <c r="H715" i="18"/>
  <c r="H714" i="18"/>
  <c r="H713" i="18"/>
  <c r="H712" i="18"/>
  <c r="H711" i="18"/>
  <c r="H710" i="18"/>
  <c r="H709" i="18"/>
  <c r="H708" i="18"/>
  <c r="H707" i="18"/>
  <c r="H706" i="18"/>
  <c r="H705" i="18"/>
  <c r="H704" i="18"/>
  <c r="H703" i="18"/>
  <c r="H702" i="18"/>
  <c r="H701" i="18"/>
  <c r="H700" i="18"/>
  <c r="H699" i="18"/>
  <c r="H698" i="18"/>
  <c r="H697" i="18"/>
  <c r="H696" i="18"/>
  <c r="H695" i="18"/>
  <c r="H694" i="18"/>
  <c r="H693" i="18"/>
  <c r="H692" i="18"/>
  <c r="H691" i="18"/>
  <c r="H690" i="18"/>
  <c r="H689" i="18"/>
  <c r="H688" i="18"/>
  <c r="H687" i="18"/>
  <c r="H686" i="18"/>
  <c r="H685" i="18"/>
  <c r="H684" i="18"/>
  <c r="H683" i="18"/>
  <c r="H682" i="18"/>
  <c r="H681" i="18"/>
  <c r="H680" i="18"/>
  <c r="H679" i="18"/>
  <c r="H678" i="18"/>
  <c r="H677" i="18"/>
  <c r="H676" i="18"/>
  <c r="H675" i="18"/>
  <c r="H674" i="18"/>
  <c r="H673" i="18"/>
  <c r="H672" i="18"/>
  <c r="H671" i="18"/>
  <c r="H670" i="18"/>
  <c r="H669" i="18"/>
  <c r="H668" i="18"/>
  <c r="H667" i="18"/>
  <c r="H666" i="18"/>
  <c r="H665" i="18"/>
  <c r="H664" i="18"/>
  <c r="H663" i="18"/>
  <c r="H662" i="18"/>
  <c r="H661" i="18"/>
  <c r="H660" i="18"/>
  <c r="H658" i="18"/>
  <c r="H659" i="18"/>
  <c r="H657" i="18"/>
  <c r="H656" i="18"/>
  <c r="H655" i="18"/>
  <c r="H654" i="18"/>
  <c r="H653" i="18"/>
  <c r="H652" i="18"/>
  <c r="H651" i="18"/>
  <c r="H650" i="18"/>
  <c r="H649" i="18"/>
  <c r="H648" i="18"/>
  <c r="H647" i="18"/>
  <c r="H646" i="18"/>
  <c r="H645" i="18"/>
  <c r="H644" i="18"/>
  <c r="H643" i="18"/>
  <c r="H642" i="18"/>
  <c r="H641" i="18"/>
  <c r="H640" i="18"/>
  <c r="H639" i="18"/>
  <c r="H638" i="18"/>
  <c r="H637" i="18"/>
  <c r="H636" i="18"/>
  <c r="H635" i="18"/>
  <c r="H634" i="18"/>
  <c r="H633" i="18"/>
  <c r="H632" i="18"/>
  <c r="H631" i="18"/>
  <c r="H630" i="18"/>
  <c r="H629" i="18"/>
  <c r="H628" i="18"/>
  <c r="H627" i="18"/>
  <c r="H626" i="18"/>
  <c r="H625" i="18"/>
  <c r="H624" i="18"/>
  <c r="K623" i="18"/>
  <c r="H623" i="18"/>
  <c r="K622" i="18"/>
  <c r="H622" i="18"/>
  <c r="K621" i="18"/>
  <c r="H621" i="18"/>
  <c r="K620" i="18"/>
  <c r="H620" i="18"/>
  <c r="K619" i="18"/>
  <c r="H619" i="18"/>
  <c r="K618" i="18"/>
  <c r="H618" i="18"/>
  <c r="K617" i="18"/>
  <c r="H617" i="18"/>
  <c r="K616" i="18"/>
  <c r="H616" i="18"/>
  <c r="K615" i="18"/>
  <c r="H615" i="18"/>
  <c r="K614" i="18"/>
  <c r="H614" i="18"/>
  <c r="K613" i="18"/>
  <c r="H613" i="18"/>
  <c r="K612" i="18"/>
  <c r="H612" i="18"/>
  <c r="K611" i="18"/>
  <c r="H611" i="18"/>
  <c r="K610" i="18"/>
  <c r="H610" i="18"/>
  <c r="K609" i="18"/>
  <c r="H609" i="18"/>
  <c r="K608" i="18"/>
  <c r="H608" i="18"/>
  <c r="K607" i="18"/>
  <c r="H607" i="18"/>
  <c r="K606" i="18"/>
  <c r="H606" i="18"/>
  <c r="K605" i="18"/>
  <c r="H605" i="18"/>
  <c r="K604" i="18"/>
  <c r="H604" i="18"/>
  <c r="K603" i="18"/>
  <c r="H603" i="18"/>
  <c r="K602" i="18"/>
  <c r="H602" i="18"/>
  <c r="K601" i="18"/>
  <c r="H601" i="18"/>
  <c r="K600" i="18"/>
  <c r="H600" i="18"/>
  <c r="K599" i="18"/>
  <c r="H599" i="18"/>
  <c r="K598" i="18"/>
  <c r="H598" i="18"/>
  <c r="K597" i="18"/>
  <c r="H597" i="18"/>
  <c r="K596" i="18"/>
  <c r="H596" i="18"/>
  <c r="K595" i="18"/>
  <c r="H595" i="18"/>
  <c r="K594" i="18"/>
  <c r="H594" i="18"/>
  <c r="K593" i="18"/>
  <c r="H593" i="18"/>
  <c r="K592" i="18"/>
  <c r="H592" i="18"/>
  <c r="K591" i="18"/>
  <c r="H591" i="18"/>
  <c r="K590" i="18"/>
  <c r="H590" i="18"/>
  <c r="K589" i="18"/>
  <c r="H589" i="18"/>
  <c r="K588" i="18"/>
  <c r="H588" i="18"/>
  <c r="K587" i="18"/>
  <c r="H587" i="18"/>
  <c r="K586" i="18"/>
  <c r="H586" i="18"/>
  <c r="K585" i="18"/>
  <c r="H585" i="18"/>
  <c r="K584" i="18"/>
  <c r="H584" i="18"/>
  <c r="K583" i="18"/>
  <c r="H583" i="18"/>
  <c r="K582" i="18"/>
  <c r="H582" i="18"/>
  <c r="K581" i="18"/>
  <c r="H581" i="18"/>
  <c r="K580" i="18"/>
  <c r="H580" i="18"/>
  <c r="K579" i="18"/>
  <c r="H579" i="18"/>
  <c r="K578" i="18"/>
  <c r="H578" i="18"/>
  <c r="K577" i="18"/>
  <c r="H577" i="18"/>
  <c r="K576" i="18"/>
  <c r="H576" i="18"/>
  <c r="K575" i="18"/>
  <c r="H575" i="18"/>
  <c r="K574" i="18"/>
  <c r="H574" i="18"/>
  <c r="K573" i="18"/>
  <c r="H573" i="18"/>
  <c r="K572" i="18"/>
  <c r="H572" i="18"/>
  <c r="K571" i="18"/>
  <c r="H571" i="18"/>
  <c r="K570" i="18"/>
  <c r="H570" i="18"/>
  <c r="K569" i="18"/>
  <c r="H569" i="18"/>
  <c r="K568" i="18"/>
  <c r="H568" i="18"/>
  <c r="K567" i="18"/>
  <c r="H567" i="18"/>
  <c r="K566" i="18"/>
  <c r="H566" i="18"/>
  <c r="K565" i="18"/>
  <c r="H565" i="18"/>
  <c r="K564" i="18"/>
  <c r="H564" i="18"/>
  <c r="K563" i="18"/>
  <c r="H563" i="18"/>
  <c r="K562" i="18"/>
  <c r="H562" i="18"/>
  <c r="K561" i="18"/>
  <c r="H561" i="18"/>
  <c r="K560" i="18"/>
  <c r="H560" i="18"/>
  <c r="K559" i="18"/>
  <c r="H559" i="18"/>
  <c r="K558" i="18"/>
  <c r="K557" i="18"/>
  <c r="K556" i="18"/>
  <c r="K555" i="18"/>
  <c r="K554" i="18"/>
  <c r="K553" i="18"/>
  <c r="K552" i="18"/>
  <c r="K551" i="18"/>
  <c r="K550" i="18"/>
  <c r="K549" i="18"/>
  <c r="K548" i="18"/>
  <c r="K547" i="18"/>
  <c r="K546" i="18"/>
  <c r="H558" i="18"/>
  <c r="H557" i="18"/>
  <c r="H556" i="18"/>
  <c r="H555" i="18"/>
  <c r="H554" i="18"/>
  <c r="H553" i="18"/>
  <c r="H552" i="18"/>
  <c r="H551" i="18"/>
  <c r="H550" i="18"/>
  <c r="H549" i="18"/>
  <c r="H548" i="18"/>
  <c r="H547" i="18"/>
  <c r="H546" i="18"/>
  <c r="H545" i="18"/>
  <c r="H544" i="18"/>
  <c r="H543" i="18"/>
  <c r="H542" i="18"/>
  <c r="H541" i="18"/>
  <c r="H540" i="18"/>
  <c r="H539" i="18"/>
  <c r="H538" i="18"/>
  <c r="H537" i="18"/>
  <c r="H536" i="18"/>
  <c r="H535" i="18"/>
  <c r="H534" i="18"/>
  <c r="H533" i="18"/>
  <c r="K532" i="18"/>
  <c r="H532" i="18"/>
  <c r="K531" i="18"/>
  <c r="H531" i="18"/>
  <c r="K530" i="18"/>
  <c r="H530" i="18"/>
  <c r="K529" i="18"/>
  <c r="H529" i="18"/>
  <c r="K528" i="18"/>
  <c r="H528" i="18"/>
  <c r="K527" i="18"/>
  <c r="H527" i="18"/>
  <c r="K526" i="18"/>
  <c r="H526" i="18"/>
  <c r="K525" i="18"/>
  <c r="H525" i="18"/>
  <c r="K524" i="18"/>
  <c r="H524" i="18"/>
  <c r="K523" i="18"/>
  <c r="H523" i="18"/>
  <c r="K522" i="18"/>
  <c r="H522" i="18"/>
  <c r="K521" i="18"/>
  <c r="H521" i="18"/>
  <c r="K520" i="18"/>
  <c r="H520" i="18"/>
  <c r="K519" i="18"/>
  <c r="H519" i="18"/>
  <c r="K518" i="18"/>
  <c r="H518" i="18"/>
  <c r="K517" i="18"/>
  <c r="H517" i="18"/>
  <c r="K516" i="18"/>
  <c r="H516" i="18"/>
  <c r="K515" i="18"/>
  <c r="H515" i="18"/>
  <c r="K514" i="18"/>
  <c r="H514" i="18"/>
  <c r="K513" i="18"/>
  <c r="H513" i="18"/>
  <c r="K512" i="18"/>
  <c r="H512" i="18"/>
  <c r="K511" i="18"/>
  <c r="H511" i="18"/>
  <c r="K510" i="18"/>
  <c r="H510" i="18"/>
  <c r="K509" i="18"/>
  <c r="H509" i="18"/>
  <c r="K508" i="18"/>
  <c r="H508" i="18"/>
  <c r="K507" i="18"/>
  <c r="H507" i="18"/>
  <c r="K506" i="18"/>
  <c r="H506" i="18"/>
  <c r="K505" i="18"/>
  <c r="H505" i="18"/>
  <c r="K504" i="18"/>
  <c r="H504" i="18"/>
  <c r="K503" i="18"/>
  <c r="H503" i="18"/>
  <c r="K502" i="18"/>
  <c r="H502" i="18"/>
  <c r="K501" i="18"/>
  <c r="H501" i="18"/>
  <c r="K500" i="18"/>
  <c r="H500" i="18"/>
  <c r="K499" i="18"/>
  <c r="H499" i="18"/>
  <c r="K498" i="18"/>
  <c r="H498" i="18"/>
  <c r="K497" i="18"/>
  <c r="H497" i="18"/>
  <c r="K496" i="18"/>
  <c r="H496" i="18"/>
  <c r="K495" i="18"/>
  <c r="H495" i="18"/>
  <c r="K494" i="18"/>
  <c r="H494" i="18"/>
  <c r="K493" i="18"/>
  <c r="H493" i="18"/>
  <c r="H492" i="18"/>
  <c r="H491" i="18"/>
  <c r="H490" i="18"/>
  <c r="H489" i="18"/>
  <c r="H488" i="18"/>
  <c r="H487" i="18"/>
  <c r="H486" i="18"/>
  <c r="H485" i="18"/>
  <c r="K492" i="18"/>
  <c r="K491" i="18"/>
  <c r="K490" i="18"/>
  <c r="K489" i="18"/>
  <c r="K488" i="18"/>
  <c r="K487" i="18"/>
  <c r="K486" i="18"/>
  <c r="K485" i="18"/>
  <c r="K484" i="18"/>
  <c r="H484" i="18"/>
  <c r="K483" i="18"/>
  <c r="H483" i="18"/>
  <c r="K482" i="18"/>
  <c r="H482" i="18"/>
  <c r="K481" i="18"/>
  <c r="H481" i="18"/>
  <c r="K480" i="18"/>
  <c r="H480" i="18"/>
  <c r="K479" i="18"/>
  <c r="H479" i="18"/>
  <c r="K478" i="18"/>
  <c r="H478" i="18"/>
  <c r="K477" i="18"/>
  <c r="H477" i="18"/>
  <c r="K476" i="18"/>
  <c r="H476" i="18"/>
  <c r="K475" i="18"/>
  <c r="H475" i="18"/>
  <c r="K474" i="18"/>
  <c r="H474" i="18"/>
  <c r="K473" i="18"/>
  <c r="H473" i="18"/>
  <c r="K472" i="18"/>
  <c r="H472" i="18"/>
  <c r="K471" i="18"/>
  <c r="H471" i="18"/>
  <c r="K470" i="18"/>
  <c r="H470" i="18"/>
  <c r="K469" i="18"/>
  <c r="H469" i="18"/>
  <c r="K468" i="18"/>
  <c r="H468" i="18"/>
  <c r="K467" i="18"/>
  <c r="H467" i="18"/>
  <c r="K466" i="18"/>
  <c r="H466" i="18"/>
  <c r="K465" i="18"/>
  <c r="H465" i="18"/>
  <c r="K464" i="18"/>
  <c r="H464" i="18"/>
  <c r="K463" i="18"/>
  <c r="H463" i="18"/>
  <c r="K462" i="18"/>
  <c r="H462" i="18"/>
  <c r="K461" i="18"/>
  <c r="H461" i="18"/>
  <c r="K460" i="18"/>
  <c r="H460" i="18"/>
  <c r="K459" i="18"/>
  <c r="H459" i="18"/>
  <c r="K458" i="18"/>
  <c r="H458" i="18"/>
  <c r="K457" i="18"/>
  <c r="H457" i="18"/>
  <c r="K456" i="18"/>
  <c r="H456" i="18"/>
  <c r="K455" i="18"/>
  <c r="H455" i="18"/>
  <c r="K454" i="18"/>
  <c r="H454" i="18"/>
  <c r="K453" i="18"/>
  <c r="H453" i="18"/>
  <c r="K452" i="18"/>
  <c r="H452" i="18"/>
  <c r="K451" i="18"/>
  <c r="H451" i="18"/>
  <c r="K450" i="18"/>
  <c r="H450" i="18"/>
  <c r="K449" i="18"/>
  <c r="H449" i="18"/>
  <c r="K448" i="18"/>
  <c r="H448" i="18"/>
  <c r="K447" i="18"/>
  <c r="H447" i="18"/>
  <c r="K446" i="18"/>
  <c r="H446" i="18"/>
  <c r="K445" i="18"/>
  <c r="H445" i="18"/>
  <c r="K444" i="18"/>
  <c r="H444" i="18"/>
  <c r="K443" i="18"/>
  <c r="H443" i="18"/>
  <c r="K442" i="18"/>
  <c r="H442" i="18"/>
  <c r="K441" i="18"/>
  <c r="H441" i="18"/>
  <c r="K440" i="18"/>
  <c r="H440" i="18"/>
  <c r="K439" i="18"/>
  <c r="H439" i="18"/>
  <c r="K438" i="18"/>
  <c r="H438" i="18"/>
  <c r="K437" i="18"/>
  <c r="H437" i="18"/>
  <c r="K436" i="18"/>
  <c r="H436" i="18"/>
  <c r="K435" i="18"/>
  <c r="H435" i="18"/>
  <c r="K434" i="18"/>
  <c r="H434" i="18"/>
  <c r="K433" i="18"/>
  <c r="H433" i="18"/>
  <c r="K432" i="18"/>
  <c r="H432" i="18"/>
  <c r="K431" i="18"/>
  <c r="H431" i="18"/>
  <c r="K430" i="18"/>
  <c r="H430" i="18"/>
  <c r="K429" i="18"/>
  <c r="H429" i="18"/>
  <c r="K428" i="18"/>
  <c r="H428" i="18"/>
  <c r="K427" i="18"/>
  <c r="H427" i="18"/>
  <c r="K426" i="18"/>
  <c r="H426" i="18"/>
  <c r="K425" i="18"/>
  <c r="H425" i="18"/>
  <c r="K424" i="18"/>
  <c r="H424" i="18"/>
  <c r="K423" i="18"/>
  <c r="H423" i="18"/>
  <c r="K422" i="18"/>
  <c r="H422" i="18"/>
  <c r="K421" i="18"/>
  <c r="H421" i="18"/>
  <c r="K420" i="18"/>
  <c r="H420" i="18"/>
  <c r="K419" i="18"/>
  <c r="H419" i="18"/>
  <c r="K418" i="18"/>
  <c r="H418" i="18"/>
  <c r="K417" i="18"/>
  <c r="H417" i="18"/>
  <c r="K416" i="18"/>
  <c r="H416" i="18"/>
  <c r="K415" i="18"/>
  <c r="H415" i="18"/>
  <c r="K414" i="18"/>
  <c r="H414" i="18"/>
  <c r="K413" i="18"/>
  <c r="H413" i="18"/>
  <c r="K412" i="18"/>
  <c r="H412" i="18"/>
  <c r="K411" i="18"/>
  <c r="H411" i="18"/>
  <c r="K410" i="18"/>
  <c r="H410" i="18"/>
  <c r="K409" i="18"/>
  <c r="H409" i="18"/>
  <c r="K408" i="18"/>
  <c r="H408" i="18"/>
  <c r="K407" i="18"/>
  <c r="H407" i="18"/>
  <c r="K406" i="18"/>
  <c r="H406" i="18"/>
  <c r="K405" i="18"/>
  <c r="H405" i="18"/>
  <c r="K404" i="18"/>
  <c r="H404" i="18"/>
  <c r="K403" i="18"/>
  <c r="H403" i="18"/>
  <c r="K402" i="18"/>
  <c r="H402" i="18"/>
  <c r="K401" i="18"/>
  <c r="H401" i="18"/>
  <c r="K400" i="18"/>
  <c r="H400" i="18"/>
  <c r="K399" i="18"/>
  <c r="H399" i="18"/>
  <c r="K398" i="18"/>
  <c r="H398" i="18"/>
  <c r="K397" i="18"/>
  <c r="H397" i="18"/>
  <c r="K396" i="18"/>
  <c r="H396" i="18"/>
  <c r="K395" i="18"/>
  <c r="H395" i="18"/>
  <c r="K394" i="18"/>
  <c r="H394" i="18"/>
  <c r="K393" i="18"/>
  <c r="H393" i="18"/>
  <c r="K392" i="18"/>
  <c r="H392" i="18"/>
  <c r="K391" i="18"/>
  <c r="H391" i="18"/>
  <c r="K390" i="18"/>
  <c r="H390" i="18"/>
  <c r="K389" i="18"/>
  <c r="H389" i="18"/>
  <c r="K388" i="18"/>
  <c r="H388" i="18"/>
  <c r="K387" i="18"/>
  <c r="H387" i="18"/>
  <c r="K386" i="18"/>
  <c r="H386" i="18"/>
  <c r="K385" i="18"/>
  <c r="H385" i="18"/>
  <c r="K384" i="18"/>
  <c r="H384" i="18"/>
  <c r="K383" i="18"/>
  <c r="H383" i="18"/>
  <c r="K382" i="18"/>
  <c r="H382" i="18"/>
  <c r="K381" i="18"/>
  <c r="H381" i="18"/>
  <c r="K380" i="18"/>
  <c r="H380" i="18"/>
  <c r="K379" i="18"/>
  <c r="H379" i="18"/>
  <c r="K378" i="18"/>
  <c r="H378" i="18"/>
  <c r="K377" i="18"/>
  <c r="H377" i="18"/>
  <c r="K376" i="18"/>
  <c r="H376" i="18"/>
  <c r="K375" i="18"/>
  <c r="H375" i="18"/>
  <c r="K374" i="18"/>
  <c r="H374" i="18"/>
  <c r="K373" i="18"/>
  <c r="H373" i="18"/>
  <c r="K372" i="18"/>
  <c r="H372" i="18"/>
  <c r="K371" i="18"/>
  <c r="H371" i="18"/>
  <c r="K370" i="18"/>
  <c r="H370" i="18"/>
  <c r="K369" i="18"/>
  <c r="H369" i="18"/>
  <c r="K368" i="18"/>
  <c r="H368" i="18"/>
  <c r="K367" i="18"/>
  <c r="H367" i="18"/>
  <c r="K366" i="18"/>
  <c r="H366" i="18"/>
  <c r="K365" i="18"/>
  <c r="H365" i="18"/>
  <c r="K364" i="18"/>
  <c r="H364" i="18"/>
  <c r="K363" i="18"/>
  <c r="H363" i="18"/>
  <c r="K362" i="18"/>
  <c r="H362" i="18"/>
  <c r="K361" i="18"/>
  <c r="H361" i="18"/>
  <c r="K360" i="18"/>
  <c r="H360" i="18"/>
  <c r="K359" i="18"/>
  <c r="H359" i="18"/>
  <c r="K358" i="18"/>
  <c r="H358" i="18"/>
  <c r="K357" i="18"/>
  <c r="H357" i="18"/>
  <c r="K356" i="18"/>
  <c r="H356" i="18"/>
  <c r="K355" i="18"/>
  <c r="H355" i="18"/>
  <c r="K354" i="18"/>
  <c r="H354" i="18"/>
  <c r="K353" i="18"/>
  <c r="H353" i="18"/>
  <c r="K352" i="18"/>
  <c r="H352" i="18"/>
  <c r="K351" i="18"/>
  <c r="H351" i="18"/>
  <c r="K350" i="18"/>
  <c r="H350" i="18"/>
  <c r="K349" i="18"/>
  <c r="H349" i="18"/>
  <c r="K348" i="18"/>
  <c r="H348" i="18"/>
  <c r="K347" i="18"/>
  <c r="H347" i="18"/>
  <c r="K346" i="18"/>
  <c r="H346" i="18"/>
  <c r="K345" i="18"/>
  <c r="H345" i="18"/>
  <c r="K344" i="18"/>
  <c r="H344" i="18"/>
  <c r="K343" i="18"/>
  <c r="H343" i="18"/>
  <c r="K342" i="18"/>
  <c r="H342" i="18"/>
  <c r="K341" i="18"/>
  <c r="H341" i="18"/>
  <c r="K340" i="18"/>
  <c r="H340" i="18"/>
  <c r="K339" i="18"/>
  <c r="H339" i="18"/>
  <c r="K338" i="18"/>
  <c r="H338" i="18"/>
  <c r="K337" i="18"/>
  <c r="H337" i="18"/>
  <c r="K336" i="18"/>
  <c r="H336" i="18"/>
  <c r="K335" i="18"/>
  <c r="H335" i="18"/>
  <c r="K334" i="18"/>
  <c r="H334" i="18"/>
  <c r="K333" i="18"/>
  <c r="H333" i="18"/>
  <c r="K332" i="18"/>
  <c r="H332" i="18"/>
  <c r="K331" i="18"/>
  <c r="H331" i="18"/>
  <c r="K330" i="18"/>
  <c r="H330" i="18"/>
  <c r="K329" i="18"/>
  <c r="H329" i="18"/>
  <c r="K328" i="18"/>
  <c r="H328" i="18"/>
  <c r="K327" i="18"/>
  <c r="H327" i="18"/>
  <c r="K326" i="18"/>
  <c r="H326" i="18"/>
  <c r="K325" i="18"/>
  <c r="H325" i="18"/>
  <c r="K324" i="18"/>
  <c r="H324" i="18"/>
  <c r="K323" i="18"/>
  <c r="H323" i="18"/>
  <c r="K322" i="18"/>
  <c r="H322" i="18"/>
  <c r="K321" i="18"/>
  <c r="H321" i="18"/>
  <c r="K320" i="18"/>
  <c r="H320" i="18"/>
  <c r="K319" i="18"/>
  <c r="H319" i="18"/>
  <c r="K318" i="18"/>
  <c r="H318" i="18"/>
  <c r="K317" i="18"/>
  <c r="H317" i="18"/>
  <c r="K316" i="18"/>
  <c r="H316" i="18"/>
  <c r="K315" i="18"/>
  <c r="H315" i="18"/>
  <c r="K314" i="18"/>
  <c r="H314" i="18"/>
  <c r="K313" i="18"/>
  <c r="H313" i="18"/>
  <c r="K312" i="18"/>
  <c r="H312" i="18"/>
  <c r="K311" i="18"/>
  <c r="H311" i="18"/>
  <c r="K310" i="18"/>
  <c r="H310" i="18"/>
  <c r="K309" i="18"/>
  <c r="H309" i="18"/>
  <c r="K308" i="18"/>
  <c r="H308" i="18"/>
  <c r="K307" i="18"/>
  <c r="H307" i="18"/>
  <c r="K306" i="18"/>
  <c r="H306" i="18"/>
  <c r="K305" i="18"/>
  <c r="H305" i="18"/>
  <c r="K304" i="18"/>
  <c r="H304" i="18"/>
  <c r="K303" i="18"/>
  <c r="H303" i="18"/>
  <c r="K302" i="18"/>
  <c r="H302" i="18"/>
  <c r="K301" i="18"/>
  <c r="H301" i="18"/>
  <c r="K300" i="18"/>
  <c r="H300" i="18"/>
  <c r="K299" i="18"/>
  <c r="H299" i="18"/>
  <c r="K298" i="18"/>
  <c r="H298" i="18"/>
  <c r="K297" i="18"/>
  <c r="H297" i="18"/>
  <c r="K296" i="18"/>
  <c r="H296" i="18"/>
  <c r="K295" i="18"/>
  <c r="H295" i="18"/>
  <c r="K294" i="18"/>
  <c r="H294" i="18"/>
  <c r="K293" i="18"/>
  <c r="H293" i="18"/>
  <c r="K292" i="18"/>
  <c r="H292" i="18"/>
  <c r="K291" i="18"/>
  <c r="H291" i="18"/>
  <c r="K290" i="18"/>
  <c r="H290" i="18"/>
  <c r="K289" i="18"/>
  <c r="H289" i="18"/>
  <c r="K288" i="18"/>
  <c r="H288" i="18"/>
  <c r="K287" i="18"/>
  <c r="H287" i="18"/>
  <c r="K286" i="18"/>
  <c r="H286" i="18"/>
  <c r="K285" i="18"/>
  <c r="H285" i="18"/>
  <c r="K284" i="18"/>
  <c r="K283" i="18"/>
  <c r="K282" i="18"/>
  <c r="K281" i="18"/>
  <c r="K280" i="18"/>
  <c r="K279" i="18"/>
  <c r="K278" i="18"/>
  <c r="K277" i="18"/>
  <c r="K276" i="18"/>
  <c r="K275" i="18"/>
  <c r="K274" i="18"/>
  <c r="K273" i="18"/>
  <c r="K272" i="18"/>
  <c r="K271" i="18"/>
  <c r="K270" i="18"/>
  <c r="K269" i="18"/>
  <c r="K268" i="18"/>
  <c r="K267" i="18"/>
  <c r="K266" i="18"/>
  <c r="K265" i="18"/>
  <c r="H284" i="18"/>
  <c r="H283" i="18"/>
  <c r="H282" i="18"/>
  <c r="H281" i="18"/>
  <c r="H280" i="18"/>
  <c r="H279" i="18"/>
  <c r="H278" i="18"/>
  <c r="H277" i="18"/>
  <c r="H276" i="18"/>
  <c r="H275" i="18"/>
  <c r="H274" i="18"/>
  <c r="H273" i="18"/>
  <c r="H272" i="18"/>
  <c r="H271" i="18"/>
  <c r="H270" i="18"/>
  <c r="H269" i="18"/>
  <c r="H268" i="18"/>
  <c r="H267" i="18"/>
  <c r="H266" i="18"/>
  <c r="H265" i="18"/>
  <c r="H264" i="18"/>
  <c r="H263" i="18"/>
  <c r="H262" i="18"/>
  <c r="H261" i="18"/>
  <c r="H260" i="18"/>
  <c r="H259" i="18"/>
  <c r="H258" i="18"/>
  <c r="H257" i="18"/>
  <c r="H256" i="18"/>
  <c r="H255" i="18"/>
  <c r="H254" i="18"/>
  <c r="H253" i="18"/>
  <c r="H252" i="18"/>
  <c r="H251" i="18"/>
  <c r="H250" i="18"/>
  <c r="H249" i="18"/>
  <c r="H248" i="18"/>
  <c r="H247" i="18"/>
  <c r="H246" i="18"/>
  <c r="H245" i="18"/>
  <c r="H231" i="18" l="1"/>
  <c r="H244" i="18"/>
  <c r="H243" i="18"/>
  <c r="H242" i="18"/>
  <c r="H241" i="18"/>
  <c r="H240" i="18"/>
  <c r="H239" i="18"/>
  <c r="H238" i="18"/>
  <c r="H237" i="18"/>
  <c r="H236" i="18"/>
  <c r="H235" i="18"/>
  <c r="H234" i="18"/>
  <c r="H233" i="18"/>
  <c r="H232" i="18"/>
  <c r="H230" i="18"/>
  <c r="H229" i="18"/>
  <c r="H228" i="18"/>
  <c r="H227" i="18"/>
  <c r="H226" i="18"/>
  <c r="H225" i="18"/>
  <c r="H224" i="18"/>
  <c r="H223" i="18"/>
  <c r="H222" i="18"/>
  <c r="H221" i="18"/>
  <c r="H220" i="18"/>
  <c r="H219" i="18"/>
  <c r="H218" i="18"/>
  <c r="H217" i="18"/>
  <c r="H216" i="18"/>
  <c r="H215" i="18"/>
  <c r="H214" i="18"/>
  <c r="H213" i="18"/>
  <c r="H212" i="18"/>
  <c r="H211" i="18"/>
  <c r="H210" i="18"/>
  <c r="H208" i="18"/>
  <c r="H209" i="18"/>
  <c r="H207" i="18"/>
  <c r="H206" i="18"/>
  <c r="H205" i="18"/>
  <c r="H204" i="18"/>
  <c r="H203" i="18"/>
  <c r="H202" i="18"/>
  <c r="H201" i="18"/>
  <c r="H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H199" i="18"/>
  <c r="H198" i="18"/>
  <c r="H197" i="18"/>
  <c r="H196" i="18"/>
  <c r="H195" i="18"/>
  <c r="H194" i="18"/>
  <c r="H193" i="18"/>
  <c r="H192" i="18"/>
  <c r="H191" i="18"/>
  <c r="H190" i="18"/>
  <c r="H189" i="18"/>
  <c r="H188" i="18"/>
  <c r="H187" i="18"/>
  <c r="H186" i="18"/>
  <c r="H185" i="18"/>
  <c r="H184" i="18"/>
  <c r="H183" i="18"/>
  <c r="H182" i="18"/>
  <c r="H181" i="18"/>
  <c r="H180" i="18"/>
  <c r="H179" i="18"/>
  <c r="H178" i="18"/>
  <c r="H177" i="18"/>
  <c r="H176" i="18"/>
  <c r="H175" i="18"/>
  <c r="H174" i="18"/>
  <c r="H173" i="18"/>
  <c r="H172" i="18"/>
  <c r="H171" i="18"/>
  <c r="H170" i="18"/>
  <c r="H169" i="18"/>
  <c r="H168" i="18"/>
  <c r="H167" i="18"/>
  <c r="H166" i="18"/>
  <c r="H165" i="18"/>
  <c r="H164" i="18"/>
  <c r="H163" i="18"/>
  <c r="H162" i="18"/>
  <c r="H161" i="18"/>
  <c r="H160" i="18"/>
  <c r="H159" i="18"/>
  <c r="H158" i="18"/>
  <c r="H157" i="18"/>
  <c r="H156" i="18"/>
  <c r="H155" i="18"/>
  <c r="H154" i="18"/>
  <c r="H153" i="18"/>
  <c r="H152" i="18"/>
  <c r="H151" i="18"/>
  <c r="H150" i="18"/>
  <c r="H149" i="18"/>
  <c r="H148" i="18"/>
  <c r="H147" i="18"/>
  <c r="H146" i="18"/>
  <c r="H145" i="18"/>
  <c r="H144" i="18"/>
  <c r="H143" i="18"/>
  <c r="H142" i="18"/>
  <c r="H141" i="18"/>
  <c r="H140" i="18"/>
  <c r="H139" i="18"/>
  <c r="H138" i="18"/>
  <c r="H137" i="18"/>
  <c r="H136" i="18"/>
  <c r="H135" i="18"/>
  <c r="H134" i="18"/>
  <c r="H133" i="18"/>
  <c r="H132" i="18"/>
  <c r="H131" i="18"/>
  <c r="H130" i="18"/>
  <c r="H129" i="18"/>
  <c r="H128" i="18"/>
  <c r="H127" i="18"/>
  <c r="H126" i="18"/>
  <c r="H125" i="18"/>
  <c r="H124" i="18"/>
  <c r="H123" i="18"/>
  <c r="H122" i="18"/>
  <c r="H121" i="18"/>
  <c r="H120" i="18"/>
  <c r="H119" i="18"/>
  <c r="H118" i="18"/>
  <c r="H117" i="18"/>
  <c r="H116" i="18"/>
  <c r="H115" i="18"/>
  <c r="H114" i="18"/>
  <c r="H113" i="18"/>
  <c r="H112" i="18"/>
  <c r="H111" i="18"/>
  <c r="H110" i="18"/>
  <c r="H109" i="18"/>
  <c r="H108" i="18"/>
  <c r="H107" i="18"/>
  <c r="H106" i="18"/>
  <c r="H105" i="18"/>
  <c r="H104" i="18"/>
  <c r="H103" i="18"/>
  <c r="H102" i="18"/>
  <c r="H101" i="18"/>
  <c r="H100" i="18"/>
  <c r="H99" i="18"/>
  <c r="H98" i="18"/>
  <c r="H97" i="18"/>
  <c r="H96" i="18"/>
  <c r="H95" i="18"/>
  <c r="H94" i="18"/>
  <c r="H93" i="18"/>
  <c r="H92" i="18"/>
  <c r="H91" i="18"/>
  <c r="H90" i="18"/>
  <c r="H89" i="18"/>
  <c r="H88" i="18"/>
  <c r="H87" i="18"/>
  <c r="H86" i="18"/>
  <c r="H85" i="18"/>
  <c r="H84" i="18"/>
  <c r="H83" i="18"/>
  <c r="H82" i="18"/>
  <c r="H81" i="18"/>
  <c r="H80" i="18"/>
  <c r="H79" i="18"/>
  <c r="H78" i="18"/>
  <c r="H77" i="18"/>
  <c r="H76" i="18"/>
  <c r="H75" i="18"/>
  <c r="H74" i="18"/>
  <c r="H73" i="18"/>
  <c r="H72" i="18"/>
  <c r="H71" i="18"/>
  <c r="H70" i="18"/>
  <c r="H69" i="18"/>
  <c r="H68" i="18"/>
  <c r="H67" i="18"/>
  <c r="H66" i="18"/>
  <c r="H65" i="18"/>
  <c r="H64" i="18"/>
  <c r="H63" i="18"/>
  <c r="H62" i="18"/>
  <c r="H61" i="18"/>
  <c r="H60" i="18"/>
  <c r="H59" i="18"/>
  <c r="H58" i="18"/>
  <c r="H57" i="18"/>
  <c r="H56" i="18"/>
  <c r="H55" i="18"/>
  <c r="H54" i="18"/>
  <c r="H53" i="18"/>
  <c r="H52" i="18"/>
  <c r="H51" i="18"/>
  <c r="H50" i="18"/>
  <c r="H49" i="18"/>
  <c r="H48" i="18"/>
  <c r="H47" i="18"/>
  <c r="H46" i="18"/>
  <c r="H45" i="18"/>
  <c r="H44" i="18"/>
  <c r="H43" i="18"/>
  <c r="H42" i="18"/>
  <c r="H41" i="18"/>
  <c r="H40" i="18"/>
  <c r="H39" i="18"/>
  <c r="H38" i="18"/>
  <c r="H37" i="18"/>
  <c r="H36" i="18"/>
  <c r="H35" i="18"/>
  <c r="H34" i="18"/>
  <c r="H33" i="18"/>
  <c r="H32" i="18"/>
  <c r="H31" i="18"/>
  <c r="H30" i="18"/>
  <c r="H29" i="18"/>
  <c r="H28" i="18"/>
  <c r="H27" i="18"/>
  <c r="H26" i="18"/>
  <c r="H25" i="18"/>
  <c r="H24" i="18"/>
  <c r="H23" i="18"/>
  <c r="H22" i="18"/>
  <c r="H21" i="18"/>
  <c r="H20" i="18"/>
  <c r="H19" i="18"/>
  <c r="H18" i="18"/>
  <c r="H17" i="18"/>
  <c r="H16" i="18"/>
  <c r="H15" i="18"/>
  <c r="H14" i="18"/>
  <c r="H13" i="18"/>
  <c r="H12" i="18"/>
  <c r="H11" i="18"/>
  <c r="H10" i="18"/>
  <c r="H9" i="18"/>
  <c r="H8" i="18"/>
  <c r="H7" i="18"/>
  <c r="H6" i="18"/>
  <c r="H5" i="18"/>
  <c r="H4" i="18"/>
  <c r="H3" i="18"/>
  <c r="H2"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I1762" i="13" l="1"/>
  <c r="I1761" i="13"/>
  <c r="I1751" i="13"/>
  <c r="I1750" i="13"/>
  <c r="I1739" i="13"/>
  <c r="I1738" i="13"/>
  <c r="I1699" i="13"/>
  <c r="I1686" i="13"/>
  <c r="I1673" i="13"/>
  <c r="I1660" i="13"/>
  <c r="I1647" i="13"/>
  <c r="I1634" i="13"/>
  <c r="I1621" i="13"/>
  <c r="I1608" i="13"/>
  <c r="I1133" i="13" l="1"/>
  <c r="I1134" i="13"/>
  <c r="I1135" i="13"/>
  <c r="I1137" i="13"/>
  <c r="I1140" i="13"/>
  <c r="I1139" i="13"/>
  <c r="I1138" i="13"/>
  <c r="I1136" i="13"/>
  <c r="I1132" i="13"/>
  <c r="I1131" i="13"/>
  <c r="I1130" i="13"/>
  <c r="I1129" i="13"/>
  <c r="I1128" i="13"/>
  <c r="I1170" i="13"/>
  <c r="G1170" i="13"/>
  <c r="J1170" i="13" s="1"/>
  <c r="I1169" i="13"/>
  <c r="G1169" i="13"/>
  <c r="J1169" i="13" s="1"/>
  <c r="I1168" i="13"/>
  <c r="G1168" i="13"/>
  <c r="J1168" i="13" s="1"/>
  <c r="J1167" i="13"/>
  <c r="I1167" i="13"/>
  <c r="G1167" i="13"/>
  <c r="I1166" i="13"/>
  <c r="G1166" i="13"/>
  <c r="J1166" i="13" s="1"/>
  <c r="I1165" i="13"/>
  <c r="G1165" i="13"/>
  <c r="J1165" i="13" s="1"/>
  <c r="I1164" i="13"/>
  <c r="G1164" i="13"/>
  <c r="J1164" i="13" s="1"/>
  <c r="I1163" i="13"/>
  <c r="G1163" i="13"/>
  <c r="J1163" i="13" s="1"/>
  <c r="I1162" i="13"/>
  <c r="G1162" i="13"/>
  <c r="J1162" i="13" s="1"/>
  <c r="I1161" i="13"/>
  <c r="G1161" i="13"/>
  <c r="I1160" i="13"/>
  <c r="G1160" i="13"/>
  <c r="I1159" i="13"/>
  <c r="G1159" i="13"/>
  <c r="I1158" i="13"/>
  <c r="G1158" i="13"/>
  <c r="I1157" i="13"/>
  <c r="G1157" i="13"/>
  <c r="I1156" i="13"/>
  <c r="G1156" i="13"/>
  <c r="I1046" i="7" l="1"/>
  <c r="G1046" i="7"/>
  <c r="B1046" i="7" s="1"/>
  <c r="J1046" i="7" s="1"/>
  <c r="I1045" i="7"/>
  <c r="G1045" i="7"/>
  <c r="B1045" i="7" s="1"/>
  <c r="J1045" i="7" s="1"/>
  <c r="I234" i="7"/>
  <c r="G234" i="7"/>
  <c r="B234" i="7" s="1"/>
  <c r="J234" i="7" s="1"/>
  <c r="I233" i="7"/>
  <c r="G233" i="7"/>
  <c r="B233" i="7" s="1"/>
  <c r="J233" i="7" s="1"/>
  <c r="I1155" i="13" l="1"/>
  <c r="I1154" i="13"/>
  <c r="I1171" i="13"/>
  <c r="I1153" i="13"/>
  <c r="I1152" i="13"/>
  <c r="I1151" i="13"/>
  <c r="I1150" i="13"/>
  <c r="I1149" i="13"/>
  <c r="I1148" i="13"/>
  <c r="I1147" i="13"/>
  <c r="I1146" i="13"/>
  <c r="I1145" i="13"/>
  <c r="I1144" i="13"/>
  <c r="I1143" i="13"/>
  <c r="I8" i="13"/>
  <c r="G8" i="13"/>
  <c r="J8" i="13" s="1"/>
  <c r="I7" i="13"/>
  <c r="G7" i="13"/>
  <c r="I6" i="13"/>
  <c r="G6" i="13"/>
  <c r="I5" i="13"/>
  <c r="G5" i="13"/>
  <c r="I4" i="13"/>
  <c r="G4" i="13"/>
  <c r="I3" i="13"/>
  <c r="G3" i="13"/>
  <c r="I2" i="13"/>
  <c r="G2" i="13"/>
  <c r="G2163" i="7" l="1"/>
  <c r="G2162" i="7"/>
  <c r="J2162" i="7" s="1"/>
  <c r="B2162" i="7" s="1"/>
  <c r="I2162" i="7"/>
  <c r="B2514" i="7" l="1"/>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I18" i="13" l="1"/>
  <c r="G18" i="13"/>
  <c r="I19" i="13"/>
  <c r="G19" i="13"/>
  <c r="I27" i="13"/>
  <c r="G27" i="13"/>
  <c r="J27" i="13" s="1"/>
  <c r="I26" i="13"/>
  <c r="G26" i="13"/>
  <c r="J26" i="13" s="1"/>
  <c r="I25" i="13"/>
  <c r="G25" i="13"/>
  <c r="J25" i="13" s="1"/>
  <c r="I24" i="13"/>
  <c r="G24" i="13"/>
  <c r="J24" i="13" s="1"/>
  <c r="I23" i="13"/>
  <c r="G23" i="13"/>
  <c r="J23" i="13" s="1"/>
  <c r="I22" i="13"/>
  <c r="G22" i="13"/>
  <c r="J22" i="13" s="1"/>
  <c r="I21" i="13"/>
  <c r="G21" i="13"/>
  <c r="J21" i="13" s="1"/>
  <c r="I20" i="13"/>
  <c r="G20" i="13"/>
  <c r="J20" i="13" s="1"/>
  <c r="I28" i="13"/>
  <c r="I17" i="13"/>
  <c r="I16" i="13"/>
  <c r="G16" i="13"/>
  <c r="J16" i="13" s="1"/>
  <c r="I15" i="13"/>
  <c r="G15" i="13"/>
  <c r="J15" i="13" s="1"/>
  <c r="I14" i="13"/>
  <c r="G14" i="13"/>
  <c r="J14" i="13" s="1"/>
  <c r="I13" i="13"/>
  <c r="G13" i="13"/>
  <c r="J13" i="13" s="1"/>
  <c r="I12" i="13"/>
  <c r="G12" i="13"/>
  <c r="J12" i="13" s="1"/>
  <c r="I11" i="13"/>
  <c r="G11" i="13"/>
  <c r="J11" i="13" s="1"/>
  <c r="I10" i="13"/>
  <c r="G10" i="13"/>
  <c r="J10" i="13" s="1"/>
  <c r="I9" i="13"/>
  <c r="G9" i="13"/>
  <c r="J9" i="13" s="1"/>
  <c r="H2255" i="13"/>
  <c r="I2255" i="13" s="1"/>
  <c r="H2254" i="13"/>
  <c r="I2254" i="13" s="1"/>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2171" i="13"/>
  <c r="I2170" i="13"/>
  <c r="I2169" i="13"/>
  <c r="I2168" i="13"/>
  <c r="I2167" i="13"/>
  <c r="I2166" i="13"/>
  <c r="I2165" i="13"/>
  <c r="I2164" i="13"/>
  <c r="I2163"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2120" i="13"/>
  <c r="I2119" i="13"/>
  <c r="I2118" i="13"/>
  <c r="I2117" i="13"/>
  <c r="I2116" i="13"/>
  <c r="I2115" i="13"/>
  <c r="I2114" i="13"/>
  <c r="I2113" i="13"/>
  <c r="I2112"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2073" i="13"/>
  <c r="I2072" i="13"/>
  <c r="I2071" i="13"/>
  <c r="I2070" i="13"/>
  <c r="I2069" i="13"/>
  <c r="I2068" i="13"/>
  <c r="I2067" i="13"/>
  <c r="I2066" i="13"/>
  <c r="I2065" i="13"/>
  <c r="I2064" i="13"/>
  <c r="I2063" i="13"/>
  <c r="I2062" i="13"/>
  <c r="I2061" i="13"/>
  <c r="I2060" i="13"/>
  <c r="I2059" i="13"/>
  <c r="I2058" i="13"/>
  <c r="I2057" i="13"/>
  <c r="I2056" i="13"/>
  <c r="I2055" i="13"/>
  <c r="F2055" i="13"/>
  <c r="I2054" i="13"/>
  <c r="F2054" i="13"/>
  <c r="I2053" i="13"/>
  <c r="F2053" i="13"/>
  <c r="I2052" i="13"/>
  <c r="F2052" i="13"/>
  <c r="I2051" i="13"/>
  <c r="F2051" i="13"/>
  <c r="I2050" i="13"/>
  <c r="F2050" i="13"/>
  <c r="I2049" i="13"/>
  <c r="F2049" i="13"/>
  <c r="I2048" i="13"/>
  <c r="F2048" i="13"/>
  <c r="I2047" i="13"/>
  <c r="F2047" i="13"/>
  <c r="I2046" i="13"/>
  <c r="F2046" i="13"/>
  <c r="I2045" i="13"/>
  <c r="F2045" i="13"/>
  <c r="I2044" i="13"/>
  <c r="F2044" i="13"/>
  <c r="I2043" i="13"/>
  <c r="F2043" i="13"/>
  <c r="I2042" i="13"/>
  <c r="F2042" i="13"/>
  <c r="I2041" i="13"/>
  <c r="F2041" i="13"/>
  <c r="I2040" i="13"/>
  <c r="F2040" i="13"/>
  <c r="I2039" i="13"/>
  <c r="F2039" i="13"/>
  <c r="I2038" i="13"/>
  <c r="F2038" i="13"/>
  <c r="I2037" i="13"/>
  <c r="F2037" i="13"/>
  <c r="I2036" i="13"/>
  <c r="F2036" i="13"/>
  <c r="I2035" i="13"/>
  <c r="F2035" i="13"/>
  <c r="I2034" i="13"/>
  <c r="F2034" i="13"/>
  <c r="I2033" i="13"/>
  <c r="F2033" i="13"/>
  <c r="I2032" i="13"/>
  <c r="F2032" i="13"/>
  <c r="I2031" i="13"/>
  <c r="F2031" i="13"/>
  <c r="I2030" i="13"/>
  <c r="F2030" i="13"/>
  <c r="I2029" i="13"/>
  <c r="F2029" i="13"/>
  <c r="I2028" i="13"/>
  <c r="F2028" i="13"/>
  <c r="I2027" i="13"/>
  <c r="F2027" i="13"/>
  <c r="I2026" i="13"/>
  <c r="F2026" i="13"/>
  <c r="I2025" i="13"/>
  <c r="F2025" i="13"/>
  <c r="I2024" i="13"/>
  <c r="F2024" i="13"/>
  <c r="I2023" i="13"/>
  <c r="F2023" i="13"/>
  <c r="I2022" i="13"/>
  <c r="F2022" i="13"/>
  <c r="I2021" i="13"/>
  <c r="F2021" i="13"/>
  <c r="I2020" i="13"/>
  <c r="F2020" i="13"/>
  <c r="I2019" i="13"/>
  <c r="F2019" i="13"/>
  <c r="I2018" i="13"/>
  <c r="F2018" i="13"/>
  <c r="I2017" i="13"/>
  <c r="F2017" i="13"/>
  <c r="I2016" i="13"/>
  <c r="F2016" i="13"/>
  <c r="I2015" i="13"/>
  <c r="F2015" i="13"/>
  <c r="I2014" i="13"/>
  <c r="F2014" i="13"/>
  <c r="I2013" i="13"/>
  <c r="F2013" i="13"/>
  <c r="I2012" i="13"/>
  <c r="F2012" i="13"/>
  <c r="I2011" i="13"/>
  <c r="F2011" i="13"/>
  <c r="I2010" i="13"/>
  <c r="F2010" i="13"/>
  <c r="I2009" i="13"/>
  <c r="F2009" i="13"/>
  <c r="I2008" i="13"/>
  <c r="F2008" i="13"/>
  <c r="I2007" i="13"/>
  <c r="F2007" i="13"/>
  <c r="I2006" i="13"/>
  <c r="F2006" i="13"/>
  <c r="I2005" i="13"/>
  <c r="F2005" i="13"/>
  <c r="I2004" i="13"/>
  <c r="F2004" i="13"/>
  <c r="I2003" i="13"/>
  <c r="F2003" i="13"/>
  <c r="I2002" i="13"/>
  <c r="F2002" i="13"/>
  <c r="I2001" i="13"/>
  <c r="F2001" i="13"/>
  <c r="I2000" i="13"/>
  <c r="F2000" i="13"/>
  <c r="I1999" i="13"/>
  <c r="F1999" i="13"/>
  <c r="I1998" i="13"/>
  <c r="F1998" i="13"/>
  <c r="I1997" i="13"/>
  <c r="F1997" i="13"/>
  <c r="I1996" i="13"/>
  <c r="F1996" i="13"/>
  <c r="I1995" i="13"/>
  <c r="F1995" i="13"/>
  <c r="I1994" i="13"/>
  <c r="F1994" i="13"/>
  <c r="I1993" i="13"/>
  <c r="F1993" i="13"/>
  <c r="I1992" i="13"/>
  <c r="F1992" i="13"/>
  <c r="I1991" i="13"/>
  <c r="F1991" i="13"/>
  <c r="I1990" i="13"/>
  <c r="F1990" i="13"/>
  <c r="I1989" i="13"/>
  <c r="F1989" i="13"/>
  <c r="I1988" i="13"/>
  <c r="I1987" i="13"/>
  <c r="I1986" i="13"/>
  <c r="I1985" i="13"/>
  <c r="I1984" i="13"/>
  <c r="I1983" i="13"/>
  <c r="I1982" i="13"/>
  <c r="I1981" i="13"/>
  <c r="I1980" i="13"/>
  <c r="I1979" i="13"/>
  <c r="I1978" i="13"/>
  <c r="I1977" i="13"/>
  <c r="I1976" i="13"/>
  <c r="I1975" i="13"/>
  <c r="I1974" i="13"/>
  <c r="I1973" i="13"/>
  <c r="I1972" i="13"/>
  <c r="I1971" i="13"/>
  <c r="I1970" i="13"/>
  <c r="I1969" i="13"/>
  <c r="I1968" i="13"/>
  <c r="I1967" i="13"/>
  <c r="I1966" i="13"/>
  <c r="I1965" i="13"/>
  <c r="I1964" i="13"/>
  <c r="I1963" i="13"/>
  <c r="I1962" i="13"/>
  <c r="I1961" i="13"/>
  <c r="I1960" i="13"/>
  <c r="I1959" i="13"/>
  <c r="I1958" i="13"/>
  <c r="I1957" i="13"/>
  <c r="I1956" i="13"/>
  <c r="I1955" i="13"/>
  <c r="I1954" i="13"/>
  <c r="I1953" i="13"/>
  <c r="I1952" i="13"/>
  <c r="I1951" i="13"/>
  <c r="I1950" i="13"/>
  <c r="I1949" i="13"/>
  <c r="I1948" i="13"/>
  <c r="I1947" i="13"/>
  <c r="I1946" i="13"/>
  <c r="I1945" i="13"/>
  <c r="I1944" i="13"/>
  <c r="I1943" i="13"/>
  <c r="I1942" i="13"/>
  <c r="I1941" i="13"/>
  <c r="I1940" i="13"/>
  <c r="I1939" i="13"/>
  <c r="I1938" i="13"/>
  <c r="I1937" i="13"/>
  <c r="I1936" i="13"/>
  <c r="I1935" i="13"/>
  <c r="I1934" i="13"/>
  <c r="I1933" i="13"/>
  <c r="I1932" i="13"/>
  <c r="I1931" i="13"/>
  <c r="I1930" i="13"/>
  <c r="I1929" i="13"/>
  <c r="I1928" i="13"/>
  <c r="I1927" i="13"/>
  <c r="I1926" i="13"/>
  <c r="I1925" i="13"/>
  <c r="I1924" i="13"/>
  <c r="I1923" i="13"/>
  <c r="I1922" i="13"/>
  <c r="I1921" i="13"/>
  <c r="I1920" i="13"/>
  <c r="I1919" i="13"/>
  <c r="I1918" i="13"/>
  <c r="I1917" i="13"/>
  <c r="I1916" i="13"/>
  <c r="I1915" i="13"/>
  <c r="I1914" i="13"/>
  <c r="I1913" i="13"/>
  <c r="I1912" i="13"/>
  <c r="I1911" i="13"/>
  <c r="I1910" i="13"/>
  <c r="F1910" i="13"/>
  <c r="I1909" i="13"/>
  <c r="F1909" i="13"/>
  <c r="I1908" i="13"/>
  <c r="F1908" i="13"/>
  <c r="I1907" i="13"/>
  <c r="F1907" i="13"/>
  <c r="I1906" i="13"/>
  <c r="F1906" i="13"/>
  <c r="I1905" i="13"/>
  <c r="F1905" i="13"/>
  <c r="I1904" i="13"/>
  <c r="F1904" i="13"/>
  <c r="I1903" i="13"/>
  <c r="F1903" i="13"/>
  <c r="I1902" i="13"/>
  <c r="F1902" i="13"/>
  <c r="I1901" i="13"/>
  <c r="F1901" i="13"/>
  <c r="I1900" i="13"/>
  <c r="F1900" i="13"/>
  <c r="I1899" i="13"/>
  <c r="F1899" i="13"/>
  <c r="I1898" i="13"/>
  <c r="F1898" i="13"/>
  <c r="I1897" i="13"/>
  <c r="F1897" i="13"/>
  <c r="I1896" i="13"/>
  <c r="F1896" i="13"/>
  <c r="I1895" i="13"/>
  <c r="F1895" i="13"/>
  <c r="I1894" i="13"/>
  <c r="F1894" i="13"/>
  <c r="I1893" i="13"/>
  <c r="F1893" i="13"/>
  <c r="I1892" i="13"/>
  <c r="F1892" i="13"/>
  <c r="I1891" i="13"/>
  <c r="F1891" i="13"/>
  <c r="I1890" i="13"/>
  <c r="F1890" i="13"/>
  <c r="I1889" i="13"/>
  <c r="F1889" i="13"/>
  <c r="I1888" i="13"/>
  <c r="F1888" i="13"/>
  <c r="I1887" i="13"/>
  <c r="F1887" i="13"/>
  <c r="I1886" i="13"/>
  <c r="F1886" i="13"/>
  <c r="I1885" i="13"/>
  <c r="F1885" i="13"/>
  <c r="I1884" i="13"/>
  <c r="F1884" i="13"/>
  <c r="I1883" i="13"/>
  <c r="F1883" i="13"/>
  <c r="I1882" i="13"/>
  <c r="F1882" i="13"/>
  <c r="I1881" i="13"/>
  <c r="F1881" i="13"/>
  <c r="I1880" i="13"/>
  <c r="F1880" i="13"/>
  <c r="I1879" i="13"/>
  <c r="F1879" i="13"/>
  <c r="I1878" i="13"/>
  <c r="F1878" i="13"/>
  <c r="I1877" i="13"/>
  <c r="F1877" i="13"/>
  <c r="I1876" i="13"/>
  <c r="F1876" i="13"/>
  <c r="I1875" i="13"/>
  <c r="F1875" i="13"/>
  <c r="I1874" i="13"/>
  <c r="F1874" i="13"/>
  <c r="I1873" i="13"/>
  <c r="F1873" i="13"/>
  <c r="I1872" i="13"/>
  <c r="F1872" i="13"/>
  <c r="I1871" i="13"/>
  <c r="F1871" i="13"/>
  <c r="I1870" i="13"/>
  <c r="F1870" i="13"/>
  <c r="I1869" i="13"/>
  <c r="F1869" i="13"/>
  <c r="I1868" i="13"/>
  <c r="F1868" i="13"/>
  <c r="I1867" i="13"/>
  <c r="F1867" i="13"/>
  <c r="I1866" i="13"/>
  <c r="F1866" i="13"/>
  <c r="I1865" i="13"/>
  <c r="F1865" i="13"/>
  <c r="I1864" i="13"/>
  <c r="F1864" i="13"/>
  <c r="I1863" i="13"/>
  <c r="F1863" i="13"/>
  <c r="I1862" i="13"/>
  <c r="F1862" i="13"/>
  <c r="I1861" i="13"/>
  <c r="F1861" i="13"/>
  <c r="I1860" i="13"/>
  <c r="F1860" i="13"/>
  <c r="I1859" i="13"/>
  <c r="F1859" i="13"/>
  <c r="I1858" i="13"/>
  <c r="F1858" i="13"/>
  <c r="I1857" i="13"/>
  <c r="F1857" i="13"/>
  <c r="I1856" i="13"/>
  <c r="F1856" i="13"/>
  <c r="I1855" i="13"/>
  <c r="F1855" i="13"/>
  <c r="I1854" i="13"/>
  <c r="F1854" i="13"/>
  <c r="I1853" i="13"/>
  <c r="F1853" i="13"/>
  <c r="I1852" i="13"/>
  <c r="F1852" i="13"/>
  <c r="I1851" i="13"/>
  <c r="F1851" i="13"/>
  <c r="I1850" i="13"/>
  <c r="F1850" i="13"/>
  <c r="I1849" i="13"/>
  <c r="F1849" i="13"/>
  <c r="I1848" i="13"/>
  <c r="I1847" i="13"/>
  <c r="I1846" i="13"/>
  <c r="I1845" i="13"/>
  <c r="I1844" i="13"/>
  <c r="I1843" i="13"/>
  <c r="I1842" i="13"/>
  <c r="I1841" i="13"/>
  <c r="I1840" i="13"/>
  <c r="I1839" i="13"/>
  <c r="I1838" i="13"/>
  <c r="I1837" i="13"/>
  <c r="I1836" i="13"/>
  <c r="I1835" i="13"/>
  <c r="I1834" i="13"/>
  <c r="I1833" i="13"/>
  <c r="I1832" i="13"/>
  <c r="I1831" i="13"/>
  <c r="I1830" i="13"/>
  <c r="I1829" i="13"/>
  <c r="I1828" i="13"/>
  <c r="I1827" i="13"/>
  <c r="I1826" i="13"/>
  <c r="I1825" i="13"/>
  <c r="I1824" i="13"/>
  <c r="I1823" i="13"/>
  <c r="I1822" i="13"/>
  <c r="I1821" i="13"/>
  <c r="I1820" i="13"/>
  <c r="I1819" i="13"/>
  <c r="I1818" i="13"/>
  <c r="I1817" i="13"/>
  <c r="I1816" i="13"/>
  <c r="I1815" i="13"/>
  <c r="I1814" i="13"/>
  <c r="I1813" i="13"/>
  <c r="I1812" i="13"/>
  <c r="I1811" i="13"/>
  <c r="I1810" i="13"/>
  <c r="I1809" i="13"/>
  <c r="I1808" i="13"/>
  <c r="I1807" i="13"/>
  <c r="I1806" i="13"/>
  <c r="I1805" i="13"/>
  <c r="I1804" i="13"/>
  <c r="I1803" i="13"/>
  <c r="I1802" i="13"/>
  <c r="I1801" i="13"/>
  <c r="I1800" i="13"/>
  <c r="I1799" i="13"/>
  <c r="I1798" i="13"/>
  <c r="I1797" i="13"/>
  <c r="I1796" i="13"/>
  <c r="I1795" i="13"/>
  <c r="I1794" i="13"/>
  <c r="I1793" i="13"/>
  <c r="I1792" i="13"/>
  <c r="I1791" i="13"/>
  <c r="I1790" i="13"/>
  <c r="I1789" i="13"/>
  <c r="I1788" i="13"/>
  <c r="I1787" i="13"/>
  <c r="I1786" i="13"/>
  <c r="I1785" i="13"/>
  <c r="I1784" i="13"/>
  <c r="I1783" i="13"/>
  <c r="I1782" i="13"/>
  <c r="I1781" i="13"/>
  <c r="I1780" i="13"/>
  <c r="I1779" i="13"/>
  <c r="I1778" i="13"/>
  <c r="I1777" i="13"/>
  <c r="I1776" i="13"/>
  <c r="I1775" i="13"/>
  <c r="I1774" i="13"/>
  <c r="I1773" i="13"/>
  <c r="I1772" i="13"/>
  <c r="I1771" i="13"/>
  <c r="I1770" i="13"/>
  <c r="I1769" i="13"/>
  <c r="I1768" i="13"/>
  <c r="I1767" i="13"/>
  <c r="I1766" i="13"/>
  <c r="I1765" i="13"/>
  <c r="I1764" i="13"/>
  <c r="I1763" i="13"/>
  <c r="I1760" i="13"/>
  <c r="I1759" i="13"/>
  <c r="I1758" i="13"/>
  <c r="I1757" i="13"/>
  <c r="I1756" i="13"/>
  <c r="I1755" i="13"/>
  <c r="I1754" i="13"/>
  <c r="I1753" i="13"/>
  <c r="I1752" i="13"/>
  <c r="I1749" i="13"/>
  <c r="I1748" i="13"/>
  <c r="I1747" i="13"/>
  <c r="I1746" i="13"/>
  <c r="I1745" i="13"/>
  <c r="I1744" i="13"/>
  <c r="I1743" i="13"/>
  <c r="I1742" i="13"/>
  <c r="I1741" i="13"/>
  <c r="I1740" i="13"/>
  <c r="I1737" i="13"/>
  <c r="I1736" i="13"/>
  <c r="I1735" i="13"/>
  <c r="I1734" i="13"/>
  <c r="I1733" i="13"/>
  <c r="I1732" i="13"/>
  <c r="I1731" i="13"/>
  <c r="I1730" i="13"/>
  <c r="I1729" i="13"/>
  <c r="I1728" i="13"/>
  <c r="I1727" i="13"/>
  <c r="I1726" i="13"/>
  <c r="I1725" i="13"/>
  <c r="I1724" i="13"/>
  <c r="I1723" i="13"/>
  <c r="I1722" i="13"/>
  <c r="I1721" i="13"/>
  <c r="I1720" i="13"/>
  <c r="I1719" i="13"/>
  <c r="I1718" i="13"/>
  <c r="I1717" i="13"/>
  <c r="I1716" i="13"/>
  <c r="I1715" i="13"/>
  <c r="I1714" i="13"/>
  <c r="I1713" i="13"/>
  <c r="I1712" i="13"/>
  <c r="I1711" i="13"/>
  <c r="I1710" i="13"/>
  <c r="I1709" i="13"/>
  <c r="I1708" i="13"/>
  <c r="I1707" i="13"/>
  <c r="I1706" i="13"/>
  <c r="I1705" i="13"/>
  <c r="I1704" i="13"/>
  <c r="I1703" i="13"/>
  <c r="I1702" i="13"/>
  <c r="I1701" i="13"/>
  <c r="I1700" i="13"/>
  <c r="I1698" i="13"/>
  <c r="I1697" i="13"/>
  <c r="I1696" i="13"/>
  <c r="I1695" i="13"/>
  <c r="I1694" i="13"/>
  <c r="I1693" i="13"/>
  <c r="I1692" i="13"/>
  <c r="I1691" i="13"/>
  <c r="I1690" i="13"/>
  <c r="I1689" i="13"/>
  <c r="I1688" i="13"/>
  <c r="I1687" i="13"/>
  <c r="I1685" i="13"/>
  <c r="I1684" i="13"/>
  <c r="I1683" i="13"/>
  <c r="I1682" i="13"/>
  <c r="I1681" i="13"/>
  <c r="I1680" i="13"/>
  <c r="I1679" i="13"/>
  <c r="I1678" i="13"/>
  <c r="I1677" i="13"/>
  <c r="I1676" i="13"/>
  <c r="I1675" i="13"/>
  <c r="I1674" i="13"/>
  <c r="I1672" i="13"/>
  <c r="I1671" i="13"/>
  <c r="I1670" i="13"/>
  <c r="I1669" i="13"/>
  <c r="I1668" i="13"/>
  <c r="I1667" i="13"/>
  <c r="I1666" i="13"/>
  <c r="I1665" i="13"/>
  <c r="I1664" i="13"/>
  <c r="I1663" i="13"/>
  <c r="I1662" i="13"/>
  <c r="I1661" i="13"/>
  <c r="I1659" i="13"/>
  <c r="I1658" i="13"/>
  <c r="I1657" i="13"/>
  <c r="I1656" i="13"/>
  <c r="I1655" i="13"/>
  <c r="I1654" i="13"/>
  <c r="I1653" i="13"/>
  <c r="I1652" i="13"/>
  <c r="I1651" i="13"/>
  <c r="I1650" i="13"/>
  <c r="I1649" i="13"/>
  <c r="I1648" i="13"/>
  <c r="I1646" i="13"/>
  <c r="I1645" i="13"/>
  <c r="I1644" i="13"/>
  <c r="I1643" i="13"/>
  <c r="I1642" i="13"/>
  <c r="I1641" i="13"/>
  <c r="I1640" i="13"/>
  <c r="I1639" i="13"/>
  <c r="I1638" i="13"/>
  <c r="I1637" i="13"/>
  <c r="I1636" i="13"/>
  <c r="I1635" i="13"/>
  <c r="I1633" i="13"/>
  <c r="I1632" i="13"/>
  <c r="I1631" i="13"/>
  <c r="I1630" i="13"/>
  <c r="I1629" i="13"/>
  <c r="I1628" i="13"/>
  <c r="I1627" i="13"/>
  <c r="I1626" i="13"/>
  <c r="I1625" i="13"/>
  <c r="I1624" i="13"/>
  <c r="I1623" i="13"/>
  <c r="I1622" i="13"/>
  <c r="I1620" i="13"/>
  <c r="I1619" i="13"/>
  <c r="I1618" i="13"/>
  <c r="I1617" i="13"/>
  <c r="I1616" i="13"/>
  <c r="I1615" i="13"/>
  <c r="I1614" i="13"/>
  <c r="I1613" i="13"/>
  <c r="I1612" i="13"/>
  <c r="I1611" i="13"/>
  <c r="I1610" i="13"/>
  <c r="I1609"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585" i="13"/>
  <c r="I1584" i="13"/>
  <c r="I1583" i="13"/>
  <c r="I1582" i="13"/>
  <c r="I1581" i="13"/>
  <c r="I1580" i="13"/>
  <c r="I1579" i="13"/>
  <c r="I1578" i="13"/>
  <c r="I1577" i="13"/>
  <c r="I1576" i="13"/>
  <c r="I1575" i="13"/>
  <c r="I1574" i="13"/>
  <c r="I1573" i="13"/>
  <c r="I1572" i="13"/>
  <c r="I1571" i="13"/>
  <c r="I1570" i="13"/>
  <c r="I1569" i="13"/>
  <c r="I1568" i="13"/>
  <c r="I1567" i="13"/>
  <c r="I1566" i="13"/>
  <c r="I1565" i="13"/>
  <c r="I1564" i="13"/>
  <c r="I1563" i="13"/>
  <c r="I1562" i="13"/>
  <c r="I1561" i="13"/>
  <c r="I1560" i="13"/>
  <c r="I1559" i="13"/>
  <c r="I1558" i="13"/>
  <c r="I1557" i="13"/>
  <c r="I1556" i="13"/>
  <c r="I1555" i="13"/>
  <c r="I1554" i="13"/>
  <c r="I1553" i="13"/>
  <c r="I1552" i="13"/>
  <c r="I1551" i="13"/>
  <c r="I1550" i="13"/>
  <c r="I1549" i="13"/>
  <c r="I1548" i="13"/>
  <c r="I1547" i="13"/>
  <c r="I1546" i="13"/>
  <c r="I1545" i="13"/>
  <c r="I1544" i="13"/>
  <c r="I1543" i="13"/>
  <c r="I1542" i="13"/>
  <c r="I1541" i="13"/>
  <c r="I1540" i="13"/>
  <c r="I1539" i="13"/>
  <c r="I1538" i="13"/>
  <c r="I1537" i="13"/>
  <c r="I1536" i="13"/>
  <c r="I1535" i="13"/>
  <c r="I1534" i="13"/>
  <c r="I1533" i="13"/>
  <c r="I1532" i="13"/>
  <c r="I1531" i="13"/>
  <c r="I1530" i="13"/>
  <c r="I1529" i="13"/>
  <c r="I1528" i="13"/>
  <c r="I1527" i="13"/>
  <c r="I1526" i="13"/>
  <c r="I1525" i="13"/>
  <c r="I1524" i="13"/>
  <c r="I1523" i="13"/>
  <c r="I1522" i="13"/>
  <c r="I1521" i="13"/>
  <c r="I1520" i="13"/>
  <c r="I1519" i="13"/>
  <c r="I1518" i="13"/>
  <c r="I1517" i="13"/>
  <c r="I1516" i="13"/>
  <c r="I1515" i="13"/>
  <c r="I1514" i="13"/>
  <c r="I1513" i="13"/>
  <c r="I1512" i="13"/>
  <c r="I1511" i="13"/>
  <c r="I1510" i="13"/>
  <c r="I1509" i="13"/>
  <c r="I1508" i="13"/>
  <c r="I1507" i="13"/>
  <c r="I1506" i="13"/>
  <c r="I1505" i="13"/>
  <c r="I1504" i="13"/>
  <c r="I1503" i="13"/>
  <c r="I1502" i="13"/>
  <c r="I1501" i="13"/>
  <c r="I1500" i="13"/>
  <c r="I1499" i="13"/>
  <c r="I1498" i="13"/>
  <c r="I1497" i="13"/>
  <c r="I1496" i="13"/>
  <c r="I1495" i="13"/>
  <c r="I1494" i="13"/>
  <c r="I1493" i="13"/>
  <c r="I1492" i="13"/>
  <c r="I1491" i="13"/>
  <c r="I1490" i="13"/>
  <c r="I1489" i="13"/>
  <c r="I1488" i="13"/>
  <c r="I1487" i="13"/>
  <c r="I1486" i="13"/>
  <c r="I1485" i="13"/>
  <c r="I1484" i="13"/>
  <c r="I1483" i="13"/>
  <c r="I1482" i="13"/>
  <c r="I1481" i="13"/>
  <c r="I1480" i="13"/>
  <c r="I1479" i="13"/>
  <c r="I1478" i="13"/>
  <c r="I1477" i="13"/>
  <c r="I1476" i="13"/>
  <c r="I1475" i="13"/>
  <c r="I1474" i="13"/>
  <c r="I1473" i="13"/>
  <c r="I1472" i="13"/>
  <c r="I1471" i="13"/>
  <c r="I1470" i="13"/>
  <c r="I1469" i="13"/>
  <c r="I1468" i="13"/>
  <c r="I1467" i="13"/>
  <c r="I1466" i="13"/>
  <c r="I1465" i="13"/>
  <c r="I1464" i="13"/>
  <c r="I1463" i="13"/>
  <c r="I1462" i="13"/>
  <c r="I1461" i="13"/>
  <c r="I1460" i="13"/>
  <c r="I1459" i="13"/>
  <c r="I1458" i="13"/>
  <c r="I1457" i="13"/>
  <c r="I1456" i="13"/>
  <c r="I1455" i="13"/>
  <c r="I1454" i="13"/>
  <c r="I1453" i="13"/>
  <c r="I1452" i="13"/>
  <c r="I1451" i="13"/>
  <c r="I1450" i="13"/>
  <c r="I1449" i="13"/>
  <c r="I1448" i="13"/>
  <c r="I1447" i="13"/>
  <c r="I1446" i="13"/>
  <c r="I1445" i="13"/>
  <c r="I1444" i="13"/>
  <c r="I1443" i="13"/>
  <c r="I1442" i="13"/>
  <c r="I1441" i="13"/>
  <c r="I1440" i="13"/>
  <c r="I1439" i="13"/>
  <c r="I1438" i="13"/>
  <c r="I1437" i="13"/>
  <c r="I1436" i="13"/>
  <c r="I1435" i="13"/>
  <c r="I1434" i="13"/>
  <c r="I1433" i="13"/>
  <c r="I1432" i="13"/>
  <c r="I1431" i="13"/>
  <c r="I1430" i="13"/>
  <c r="I1429" i="13"/>
  <c r="I1428" i="13"/>
  <c r="I1427" i="13"/>
  <c r="I1426" i="13"/>
  <c r="I1425" i="13"/>
  <c r="I1424" i="13"/>
  <c r="I1423" i="13"/>
  <c r="I1422" i="13"/>
  <c r="I1421" i="13"/>
  <c r="I1420" i="13"/>
  <c r="I1419" i="13"/>
  <c r="I1418" i="13"/>
  <c r="I1417" i="13"/>
  <c r="I1416" i="13"/>
  <c r="I1415" i="13"/>
  <c r="I1414" i="13"/>
  <c r="I1413" i="13"/>
  <c r="I1412" i="13"/>
  <c r="I1411" i="13"/>
  <c r="I1410" i="13"/>
  <c r="I1409" i="13"/>
  <c r="I1408" i="13"/>
  <c r="I1407" i="13"/>
  <c r="I1406" i="13"/>
  <c r="I1405" i="13"/>
  <c r="I1404" i="13"/>
  <c r="I1403" i="13"/>
  <c r="I1402" i="13"/>
  <c r="I1401" i="13"/>
  <c r="I1400" i="13"/>
  <c r="I1399" i="13"/>
  <c r="I1398" i="13"/>
  <c r="I1397" i="13"/>
  <c r="I1396" i="13"/>
  <c r="I1395" i="13"/>
  <c r="I1394" i="13"/>
  <c r="I1393" i="13"/>
  <c r="I1392" i="13"/>
  <c r="I1391" i="13"/>
  <c r="I1390" i="13"/>
  <c r="I1389" i="13"/>
  <c r="I1388" i="13"/>
  <c r="I1387" i="13"/>
  <c r="I1386" i="13"/>
  <c r="I1385" i="13"/>
  <c r="I1384" i="13"/>
  <c r="I1383" i="13"/>
  <c r="I1382" i="13"/>
  <c r="I1381" i="13"/>
  <c r="I1380" i="13"/>
  <c r="I1379" i="13"/>
  <c r="I1378" i="13"/>
  <c r="I1377" i="13"/>
  <c r="I1376" i="13"/>
  <c r="I1375" i="13"/>
  <c r="I1374" i="13"/>
  <c r="I1373" i="13"/>
  <c r="I1372" i="13"/>
  <c r="I1371" i="13"/>
  <c r="I1370" i="13"/>
  <c r="I1369" i="13"/>
  <c r="I1368" i="13"/>
  <c r="I1367" i="13"/>
  <c r="I1366" i="13"/>
  <c r="I1365" i="13"/>
  <c r="I1364" i="13"/>
  <c r="I1363" i="13"/>
  <c r="I1362" i="13"/>
  <c r="I1361" i="13"/>
  <c r="I1360" i="13"/>
  <c r="I1359" i="13"/>
  <c r="I1358" i="13"/>
  <c r="I1357" i="13"/>
  <c r="I1356" i="13"/>
  <c r="I1355" i="13"/>
  <c r="I1354" i="13"/>
  <c r="I1353" i="13"/>
  <c r="I1352" i="13"/>
  <c r="I1351" i="13"/>
  <c r="I1350" i="13"/>
  <c r="I1349" i="13"/>
  <c r="I1348" i="13"/>
  <c r="I1347" i="13"/>
  <c r="I1346" i="13"/>
  <c r="I1345" i="13"/>
  <c r="I1344" i="13"/>
  <c r="I1343" i="13"/>
  <c r="I1342" i="13"/>
  <c r="I1341" i="13"/>
  <c r="I1340" i="13"/>
  <c r="I1339" i="13"/>
  <c r="I1338" i="13"/>
  <c r="I1337" i="13"/>
  <c r="I1336" i="13"/>
  <c r="I1335" i="13"/>
  <c r="I1334" i="13"/>
  <c r="I1333" i="13"/>
  <c r="I1332" i="13"/>
  <c r="I1331" i="13"/>
  <c r="I1330" i="13"/>
  <c r="I1329" i="13"/>
  <c r="I1328" i="13"/>
  <c r="I1327" i="13"/>
  <c r="I1326" i="13"/>
  <c r="I1325" i="13"/>
  <c r="I1324" i="13"/>
  <c r="I1323" i="13"/>
  <c r="I1322" i="13"/>
  <c r="I1321" i="13"/>
  <c r="I1320" i="13"/>
  <c r="I1319" i="13"/>
  <c r="I1318" i="13"/>
  <c r="I1317" i="13"/>
  <c r="I1316" i="13"/>
  <c r="I1315" i="13"/>
  <c r="I1314" i="13"/>
  <c r="I1313" i="13"/>
  <c r="I1312" i="13"/>
  <c r="I1311" i="13"/>
  <c r="I1310" i="13"/>
  <c r="I1309" i="13"/>
  <c r="I1308" i="13"/>
  <c r="I1307" i="13"/>
  <c r="I1306" i="13"/>
  <c r="I1305" i="13"/>
  <c r="I1304" i="13"/>
  <c r="I1303" i="13"/>
  <c r="I1302" i="13"/>
  <c r="I1301" i="13"/>
  <c r="I1300" i="13"/>
  <c r="I1299" i="13"/>
  <c r="I1298" i="13"/>
  <c r="I1297" i="13"/>
  <c r="I1296" i="13"/>
  <c r="I1295" i="13"/>
  <c r="I1294" i="13"/>
  <c r="I1293" i="13"/>
  <c r="I1292" i="13"/>
  <c r="I1291" i="13"/>
  <c r="I1290" i="13"/>
  <c r="I1289" i="13"/>
  <c r="I1288" i="13"/>
  <c r="I1287" i="13"/>
  <c r="I1286" i="13"/>
  <c r="I1285" i="13"/>
  <c r="I1284" i="13"/>
  <c r="I1283" i="13"/>
  <c r="I1282" i="13"/>
  <c r="I1281" i="13"/>
  <c r="I1280" i="13"/>
  <c r="I1279" i="13"/>
  <c r="I1278" i="13"/>
  <c r="I1277" i="13"/>
  <c r="I1276" i="13"/>
  <c r="I1275" i="13"/>
  <c r="I1274" i="13"/>
  <c r="I1273" i="13"/>
  <c r="I1272" i="13"/>
  <c r="I1271" i="13"/>
  <c r="I1270" i="13"/>
  <c r="I1269" i="13"/>
  <c r="I1268" i="13"/>
  <c r="I1267" i="13"/>
  <c r="I1266" i="13"/>
  <c r="I1265" i="13"/>
  <c r="I1264" i="13"/>
  <c r="I1263" i="13"/>
  <c r="I1262" i="13"/>
  <c r="I1261" i="13"/>
  <c r="I1260" i="13"/>
  <c r="I1259" i="13"/>
  <c r="I1258" i="13"/>
  <c r="I1257" i="13"/>
  <c r="I1256" i="13"/>
  <c r="I1255" i="13"/>
  <c r="I1254" i="13"/>
  <c r="I1253" i="13"/>
  <c r="I1252" i="13"/>
  <c r="I1251" i="13"/>
  <c r="I1250" i="13"/>
  <c r="I1249" i="13"/>
  <c r="I1248" i="13"/>
  <c r="I1247" i="13"/>
  <c r="I1246" i="13"/>
  <c r="I1245" i="13"/>
  <c r="I1244" i="13"/>
  <c r="I1243" i="13"/>
  <c r="I1242" i="13"/>
  <c r="I1241" i="13"/>
  <c r="I1240" i="13"/>
  <c r="I1239" i="13"/>
  <c r="I1238" i="13"/>
  <c r="I1237" i="13"/>
  <c r="I1236" i="13"/>
  <c r="I1235" i="13"/>
  <c r="I1234" i="13"/>
  <c r="I1233" i="13"/>
  <c r="I1232" i="13"/>
  <c r="I1231" i="13"/>
  <c r="I1230" i="13"/>
  <c r="I1229" i="13"/>
  <c r="I1228" i="13"/>
  <c r="I1227" i="13"/>
  <c r="I1226" i="13"/>
  <c r="I1225" i="13"/>
  <c r="I1224" i="13"/>
  <c r="I1223" i="13"/>
  <c r="I1222" i="13"/>
  <c r="I1221" i="13"/>
  <c r="I1220" i="13"/>
  <c r="I1219" i="13"/>
  <c r="I1218" i="13"/>
  <c r="I1217" i="13"/>
  <c r="I1216" i="13"/>
  <c r="I1215" i="13"/>
  <c r="I1214" i="13"/>
  <c r="I1213" i="13"/>
  <c r="I1212" i="13"/>
  <c r="I1211" i="13"/>
  <c r="I1210" i="13"/>
  <c r="I1209" i="13"/>
  <c r="I1208" i="13"/>
  <c r="I1207" i="13"/>
  <c r="I1206" i="13"/>
  <c r="I1205" i="13"/>
  <c r="I1204" i="13"/>
  <c r="I1203" i="13"/>
  <c r="I1202" i="13"/>
  <c r="I1201" i="13"/>
  <c r="I1200" i="13"/>
  <c r="I1199" i="13"/>
  <c r="I1198" i="13"/>
  <c r="I1197" i="13"/>
  <c r="I1196" i="13"/>
  <c r="I1195" i="13"/>
  <c r="I1194" i="13"/>
  <c r="I1193" i="13"/>
  <c r="I1192" i="13"/>
  <c r="I1191" i="13"/>
  <c r="I1190" i="13"/>
  <c r="I1189" i="13"/>
  <c r="I1188" i="13"/>
  <c r="I1187" i="13"/>
  <c r="I1186" i="13"/>
  <c r="I1185" i="13"/>
  <c r="I1184" i="13"/>
  <c r="I1183" i="13"/>
  <c r="I1182" i="13"/>
  <c r="I1181" i="13"/>
  <c r="I1180" i="13"/>
  <c r="I1179" i="13"/>
  <c r="I1178" i="13"/>
  <c r="I1177" i="13"/>
  <c r="I1176" i="13"/>
  <c r="I1175" i="13"/>
  <c r="I1174" i="13"/>
  <c r="I1173" i="13"/>
  <c r="I1172" i="13"/>
  <c r="I1142" i="13"/>
  <c r="I1141" i="13"/>
  <c r="I1127" i="13"/>
  <c r="I1126" i="13"/>
  <c r="I1125" i="13"/>
  <c r="I1124" i="13"/>
  <c r="I1123" i="13"/>
  <c r="I1122" i="13"/>
  <c r="I1121" i="13"/>
  <c r="I1120" i="13"/>
  <c r="I1119" i="13"/>
  <c r="I1118" i="13"/>
  <c r="I1117" i="13"/>
  <c r="I1116" i="13"/>
  <c r="I1115" i="13"/>
  <c r="I1114" i="13"/>
  <c r="I1113" i="13"/>
  <c r="I1112" i="13"/>
  <c r="I1111" i="13"/>
  <c r="I1110" i="13"/>
  <c r="I1109" i="13"/>
  <c r="I1108" i="13"/>
  <c r="I1107" i="13"/>
  <c r="I1106" i="13"/>
  <c r="I1105" i="13"/>
  <c r="I1104" i="13"/>
  <c r="I1103" i="13"/>
  <c r="I1102" i="13"/>
  <c r="I1101" i="13"/>
  <c r="I1100" i="13"/>
  <c r="I1099" i="13"/>
  <c r="I1098" i="13"/>
  <c r="I1097" i="13"/>
  <c r="I1096" i="13"/>
  <c r="I1095" i="13"/>
  <c r="I1094" i="13"/>
  <c r="I1093" i="13"/>
  <c r="I1092" i="13"/>
  <c r="I1091" i="13"/>
  <c r="I1090" i="13"/>
  <c r="I1089" i="13"/>
  <c r="I1088" i="13"/>
  <c r="I1087" i="13"/>
  <c r="I1086" i="13"/>
  <c r="I1085" i="13"/>
  <c r="I1084" i="13"/>
  <c r="I1083" i="13"/>
  <c r="I1082" i="13"/>
  <c r="I1081" i="13"/>
  <c r="I1080" i="13"/>
  <c r="I1079" i="13"/>
  <c r="I1078" i="13"/>
  <c r="I1077" i="13"/>
  <c r="I1076" i="13"/>
  <c r="I1063" i="13"/>
  <c r="I1062" i="13"/>
  <c r="I1061" i="13"/>
  <c r="I1060" i="13"/>
  <c r="I1059" i="13"/>
  <c r="I1058" i="13"/>
  <c r="I1057" i="13"/>
  <c r="I1056" i="13"/>
  <c r="I1055" i="13"/>
  <c r="I1054" i="13"/>
  <c r="I1053" i="13"/>
  <c r="I1052" i="13"/>
  <c r="I1051" i="13"/>
  <c r="I1050" i="13"/>
  <c r="I1049" i="13"/>
  <c r="I1048" i="13"/>
  <c r="I1047" i="13"/>
  <c r="I1046" i="13"/>
  <c r="I1045" i="13"/>
  <c r="I1044" i="13"/>
  <c r="I1043" i="13"/>
  <c r="I1042" i="13"/>
  <c r="I1041" i="13"/>
  <c r="I1040" i="13"/>
  <c r="I1039" i="13"/>
  <c r="I1038" i="13"/>
  <c r="I1037" i="13"/>
  <c r="I1036" i="13"/>
  <c r="I1035" i="13"/>
  <c r="I1034" i="13"/>
  <c r="I1033" i="13"/>
  <c r="I1032" i="13"/>
  <c r="I1031" i="13"/>
  <c r="I1030" i="13"/>
  <c r="I1029" i="13"/>
  <c r="I1028" i="13"/>
  <c r="I1019" i="13"/>
  <c r="I1026" i="13"/>
  <c r="I1021" i="13"/>
  <c r="I1006" i="13"/>
  <c r="I1012" i="13"/>
  <c r="I1011" i="13"/>
  <c r="I1003" i="13"/>
  <c r="I1014" i="13"/>
  <c r="I1025" i="13"/>
  <c r="I1020" i="13"/>
  <c r="I1005" i="13"/>
  <c r="I1004" i="13"/>
  <c r="I1015" i="13"/>
  <c r="I1018" i="13"/>
  <c r="I1008" i="13"/>
  <c r="I1001" i="13"/>
  <c r="I1000" i="13"/>
  <c r="I1010" i="13"/>
  <c r="I1022" i="13"/>
  <c r="I1007" i="13"/>
  <c r="I1013" i="13"/>
  <c r="I1024" i="13"/>
  <c r="I1023" i="13"/>
  <c r="I1027" i="13"/>
  <c r="I1009" i="13"/>
  <c r="I1002" i="13"/>
  <c r="I1017" i="13"/>
  <c r="I1016" i="13"/>
  <c r="I999" i="13"/>
  <c r="I998" i="13"/>
  <c r="I997" i="13"/>
  <c r="I996" i="13"/>
  <c r="I995" i="13"/>
  <c r="I994" i="13"/>
  <c r="I993" i="13"/>
  <c r="I992" i="13"/>
  <c r="I991" i="13"/>
  <c r="I990" i="13"/>
  <c r="I989" i="13"/>
  <c r="I988" i="13"/>
  <c r="I987" i="13"/>
  <c r="I986" i="13"/>
  <c r="I985" i="13"/>
  <c r="I984" i="13"/>
  <c r="I983" i="13"/>
  <c r="I982" i="13"/>
  <c r="I981" i="13"/>
  <c r="I980" i="13"/>
  <c r="I979" i="13"/>
  <c r="I978" i="13"/>
  <c r="I977" i="13"/>
  <c r="I976" i="13"/>
  <c r="I975" i="13"/>
  <c r="I974" i="13"/>
  <c r="I973" i="13"/>
  <c r="I972" i="13"/>
  <c r="I971" i="13"/>
  <c r="I970" i="13"/>
  <c r="I969" i="13"/>
  <c r="I968" i="13"/>
  <c r="I967" i="13"/>
  <c r="I966" i="13"/>
  <c r="I965" i="13"/>
  <c r="I964" i="13"/>
  <c r="I963" i="13"/>
  <c r="I962" i="13"/>
  <c r="I961" i="13"/>
  <c r="I960" i="13"/>
  <c r="I959" i="13"/>
  <c r="I958"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34" i="13"/>
  <c r="I933" i="13"/>
  <c r="I932" i="13"/>
  <c r="I931" i="13"/>
  <c r="H930" i="13"/>
  <c r="I930" i="13" s="1"/>
  <c r="H929" i="13"/>
  <c r="I929" i="13" s="1"/>
  <c r="I928" i="13"/>
  <c r="I927" i="13"/>
  <c r="I926" i="13"/>
  <c r="I925" i="13"/>
  <c r="I924" i="13"/>
  <c r="I923" i="13"/>
  <c r="I922" i="13"/>
  <c r="I921" i="13"/>
  <c r="I920" i="13"/>
  <c r="I919" i="13"/>
  <c r="I918" i="13"/>
  <c r="I917" i="13"/>
  <c r="I916" i="13"/>
  <c r="I915" i="13"/>
  <c r="I914" i="13"/>
  <c r="I913" i="13"/>
  <c r="I912" i="13"/>
  <c r="I911" i="13"/>
  <c r="I910" i="13"/>
  <c r="I909" i="13"/>
  <c r="I908" i="13"/>
  <c r="I907" i="13"/>
  <c r="I906" i="13"/>
  <c r="I905" i="13"/>
  <c r="I904" i="13"/>
  <c r="I903" i="13"/>
  <c r="I902" i="13"/>
  <c r="I901" i="13"/>
  <c r="I900" i="13"/>
  <c r="I899" i="13"/>
  <c r="I898" i="13"/>
  <c r="I897" i="13"/>
  <c r="I896" i="13"/>
  <c r="I895" i="13"/>
  <c r="I894" i="13"/>
  <c r="I893" i="13"/>
  <c r="I892" i="13"/>
  <c r="I891" i="13"/>
  <c r="I890" i="13"/>
  <c r="I889" i="13"/>
  <c r="I888" i="13"/>
  <c r="I887" i="13"/>
  <c r="I886" i="13"/>
  <c r="I885" i="13"/>
  <c r="I884" i="13"/>
  <c r="I883" i="13"/>
  <c r="I882" i="13"/>
  <c r="I881" i="13"/>
  <c r="I880" i="13"/>
  <c r="I879" i="13"/>
  <c r="I878" i="13"/>
  <c r="I877" i="13"/>
  <c r="I876" i="13"/>
  <c r="I875" i="13"/>
  <c r="I874" i="13"/>
  <c r="I873" i="13"/>
  <c r="I872" i="13"/>
  <c r="I871" i="13"/>
  <c r="I870" i="13"/>
  <c r="I869" i="13"/>
  <c r="I868" i="13"/>
  <c r="I867" i="13"/>
  <c r="I866" i="13"/>
  <c r="I865" i="13"/>
  <c r="I864" i="13"/>
  <c r="I863" i="13"/>
  <c r="I862" i="13"/>
  <c r="I861" i="13"/>
  <c r="I860" i="13"/>
  <c r="I859" i="13"/>
  <c r="I858" i="13"/>
  <c r="I857" i="13"/>
  <c r="I856" i="13"/>
  <c r="I855" i="13"/>
  <c r="I854" i="13"/>
  <c r="I853" i="13"/>
  <c r="I852" i="13"/>
  <c r="I851" i="13"/>
  <c r="I850" i="13"/>
  <c r="I849" i="13"/>
  <c r="I848" i="13"/>
  <c r="I847" i="13"/>
  <c r="I846" i="13"/>
  <c r="I845" i="13"/>
  <c r="I844" i="13"/>
  <c r="I843" i="13"/>
  <c r="I842" i="13"/>
  <c r="I841" i="13"/>
  <c r="I840" i="13"/>
  <c r="I839" i="13"/>
  <c r="I838" i="13"/>
  <c r="I837" i="13"/>
  <c r="I836" i="13"/>
  <c r="I835" i="13"/>
  <c r="I834" i="13"/>
  <c r="I833" i="13"/>
  <c r="I832" i="13"/>
  <c r="I831" i="13"/>
  <c r="I830" i="13"/>
  <c r="I829" i="13"/>
  <c r="I828" i="13"/>
  <c r="I827" i="13"/>
  <c r="I826" i="13"/>
  <c r="I825" i="13"/>
  <c r="I824" i="13"/>
  <c r="I823" i="13"/>
  <c r="I822" i="13"/>
  <c r="H821" i="13"/>
  <c r="I821" i="13" s="1"/>
  <c r="H820" i="13"/>
  <c r="I820" i="13" s="1"/>
  <c r="H819" i="13"/>
  <c r="I819" i="13" s="1"/>
  <c r="H818" i="13"/>
  <c r="I818" i="13" s="1"/>
  <c r="H817" i="13"/>
  <c r="I817" i="13" s="1"/>
  <c r="H816" i="13"/>
  <c r="I816" i="13" s="1"/>
  <c r="H815" i="13"/>
  <c r="I815" i="13" s="1"/>
  <c r="H814" i="13"/>
  <c r="I814" i="13" s="1"/>
  <c r="H813" i="13"/>
  <c r="I813" i="13" s="1"/>
  <c r="H812" i="13"/>
  <c r="I812" i="13" s="1"/>
  <c r="H811" i="13"/>
  <c r="I811" i="13" s="1"/>
  <c r="H799" i="13"/>
  <c r="I799" i="13" s="1"/>
  <c r="H810" i="13"/>
  <c r="I810" i="13" s="1"/>
  <c r="H809" i="13"/>
  <c r="I809" i="13" s="1"/>
  <c r="H808" i="13"/>
  <c r="I808" i="13" s="1"/>
  <c r="H807" i="13"/>
  <c r="I807" i="13" s="1"/>
  <c r="H806" i="13"/>
  <c r="I806" i="13" s="1"/>
  <c r="H805" i="13"/>
  <c r="I805" i="13" s="1"/>
  <c r="H804" i="13"/>
  <c r="I804" i="13" s="1"/>
  <c r="H803" i="13"/>
  <c r="I803" i="13" s="1"/>
  <c r="H802" i="13"/>
  <c r="I802" i="13" s="1"/>
  <c r="H801" i="13"/>
  <c r="I801" i="13" s="1"/>
  <c r="H800" i="13"/>
  <c r="I800" i="13" s="1"/>
  <c r="H787" i="13"/>
  <c r="I787" i="13" s="1"/>
  <c r="H798" i="13"/>
  <c r="I798" i="13" s="1"/>
  <c r="H797" i="13"/>
  <c r="I797" i="13" s="1"/>
  <c r="H796" i="13"/>
  <c r="I796" i="13" s="1"/>
  <c r="H795" i="13"/>
  <c r="I795" i="13" s="1"/>
  <c r="H794" i="13"/>
  <c r="I794" i="13" s="1"/>
  <c r="H793" i="13"/>
  <c r="I793" i="13" s="1"/>
  <c r="H792" i="13"/>
  <c r="I792" i="13" s="1"/>
  <c r="H791" i="13"/>
  <c r="I791" i="13" s="1"/>
  <c r="H790" i="13"/>
  <c r="I790" i="13" s="1"/>
  <c r="H789" i="13"/>
  <c r="I789" i="13" s="1"/>
  <c r="H788" i="13"/>
  <c r="I788" i="13" s="1"/>
  <c r="I786" i="13"/>
  <c r="I785" i="13"/>
  <c r="I784" i="13"/>
  <c r="I783" i="13"/>
  <c r="I782" i="13"/>
  <c r="I781" i="13"/>
  <c r="I780" i="13"/>
  <c r="I779" i="13"/>
  <c r="I778" i="13"/>
  <c r="I777" i="13"/>
  <c r="I776" i="13"/>
  <c r="I775" i="13"/>
  <c r="I774" i="13"/>
  <c r="I773" i="13"/>
  <c r="I772" i="13"/>
  <c r="I771" i="13"/>
  <c r="I770" i="13"/>
  <c r="I769" i="13"/>
  <c r="I768" i="13"/>
  <c r="I767" i="13"/>
  <c r="I766" i="13"/>
  <c r="I765" i="13"/>
  <c r="I764" i="13"/>
  <c r="I763" i="13"/>
  <c r="H762" i="13"/>
  <c r="I762" i="13" s="1"/>
  <c r="H761" i="13"/>
  <c r="I761" i="13" s="1"/>
  <c r="H760" i="13"/>
  <c r="I760" i="13" s="1"/>
  <c r="H759" i="13"/>
  <c r="I759" i="13" s="1"/>
  <c r="H758" i="13"/>
  <c r="I758" i="13" s="1"/>
  <c r="H757" i="13"/>
  <c r="I757" i="13" s="1"/>
  <c r="H756" i="13"/>
  <c r="I756" i="13" s="1"/>
  <c r="H755" i="13"/>
  <c r="I755" i="13" s="1"/>
  <c r="H754" i="13"/>
  <c r="I754" i="13" s="1"/>
  <c r="H753" i="13"/>
  <c r="I753" i="13" s="1"/>
  <c r="H752" i="13"/>
  <c r="I752" i="13" s="1"/>
  <c r="I327"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750" i="13"/>
  <c r="I751" i="13"/>
  <c r="I748" i="13"/>
  <c r="I749" i="13"/>
  <c r="I746" i="13"/>
  <c r="I747" i="13"/>
  <c r="I744" i="13"/>
  <c r="I745" i="13"/>
  <c r="I742" i="13"/>
  <c r="I743" i="13"/>
  <c r="I740" i="13"/>
  <c r="I741" i="13"/>
  <c r="I738" i="13"/>
  <c r="I739" i="13"/>
  <c r="I737" i="13"/>
  <c r="I736" i="13"/>
  <c r="I735" i="13"/>
  <c r="I734" i="13"/>
  <c r="I733" i="13"/>
  <c r="I731" i="13"/>
  <c r="I730" i="13"/>
  <c r="I729" i="13"/>
  <c r="I728" i="13"/>
  <c r="I727" i="13"/>
  <c r="I732" i="13"/>
  <c r="I722" i="13"/>
  <c r="I721" i="13"/>
  <c r="I726" i="13"/>
  <c r="I725" i="13"/>
  <c r="I724" i="13"/>
  <c r="I723" i="13"/>
  <c r="I718" i="13"/>
  <c r="I717" i="13"/>
  <c r="I716" i="13"/>
  <c r="I715" i="13"/>
  <c r="I720" i="13"/>
  <c r="I719" i="13"/>
  <c r="I711" i="13"/>
  <c r="I710" i="13"/>
  <c r="I709" i="13"/>
  <c r="I714" i="13"/>
  <c r="I713" i="13"/>
  <c r="I712" i="13"/>
  <c r="I708" i="13"/>
  <c r="I707" i="13"/>
  <c r="I706" i="13"/>
  <c r="I705" i="13"/>
  <c r="I704" i="13"/>
  <c r="I703" i="13"/>
  <c r="I702" i="13"/>
  <c r="I701" i="13"/>
  <c r="I700" i="13"/>
  <c r="I699" i="13"/>
  <c r="I698" i="13"/>
  <c r="I697" i="13"/>
  <c r="I696" i="13"/>
  <c r="I695" i="13"/>
  <c r="I694" i="13"/>
  <c r="I693" i="13"/>
  <c r="I692" i="13"/>
  <c r="I691" i="13"/>
  <c r="I690" i="13"/>
  <c r="I689" i="13"/>
  <c r="I688" i="13"/>
  <c r="I687" i="13"/>
  <c r="I686" i="13"/>
  <c r="I685" i="13"/>
  <c r="I684" i="13"/>
  <c r="I683" i="13"/>
  <c r="I682" i="13"/>
  <c r="I681" i="13"/>
  <c r="I680" i="13"/>
  <c r="I679" i="13"/>
  <c r="I678" i="13"/>
  <c r="I677" i="13"/>
  <c r="I676" i="13"/>
  <c r="I675" i="13"/>
  <c r="I674" i="13"/>
  <c r="I673" i="13"/>
  <c r="I672" i="13"/>
  <c r="I671" i="13"/>
  <c r="I670" i="13"/>
  <c r="I669" i="13"/>
  <c r="I668" i="13"/>
  <c r="I667" i="13"/>
  <c r="I666" i="13"/>
  <c r="I665" i="13"/>
  <c r="I664" i="13"/>
  <c r="I663" i="13"/>
  <c r="I662" i="13"/>
  <c r="I661" i="13"/>
  <c r="I660" i="13"/>
  <c r="I659" i="13"/>
  <c r="I658" i="13"/>
  <c r="I657" i="13"/>
  <c r="I656" i="13"/>
  <c r="I655" i="13"/>
  <c r="I654" i="13"/>
  <c r="I653" i="13"/>
  <c r="I652" i="13"/>
  <c r="I651" i="13"/>
  <c r="I650" i="13"/>
  <c r="I649" i="13"/>
  <c r="I648" i="13"/>
  <c r="I647" i="13"/>
  <c r="I646" i="13"/>
  <c r="I645" i="13"/>
  <c r="I644" i="13"/>
  <c r="I643" i="13"/>
  <c r="I642" i="13"/>
  <c r="I641" i="13"/>
  <c r="I640" i="13"/>
  <c r="I639" i="13"/>
  <c r="I638" i="13"/>
  <c r="I637" i="13"/>
  <c r="I636" i="13"/>
  <c r="I635" i="13"/>
  <c r="I634" i="13"/>
  <c r="I633" i="13"/>
  <c r="I632" i="13"/>
  <c r="I631" i="13"/>
  <c r="I630" i="13"/>
  <c r="I629" i="13"/>
  <c r="I628" i="13"/>
  <c r="I627" i="13"/>
  <c r="I626" i="13"/>
  <c r="I625" i="13"/>
  <c r="I624" i="13"/>
  <c r="I623" i="13"/>
  <c r="I622" i="13"/>
  <c r="I621" i="13"/>
  <c r="I620" i="13"/>
  <c r="I619" i="13"/>
  <c r="I618" i="13"/>
  <c r="I617" i="13"/>
  <c r="I616" i="13"/>
  <c r="I615" i="13"/>
  <c r="I614" i="13"/>
  <c r="I613" i="13"/>
  <c r="I612" i="13"/>
  <c r="I611" i="13"/>
  <c r="I610" i="13"/>
  <c r="I609" i="13"/>
  <c r="I608" i="13"/>
  <c r="I607" i="13"/>
  <c r="I606" i="13"/>
  <c r="I605" i="13"/>
  <c r="I604" i="13"/>
  <c r="I603" i="13"/>
  <c r="I602" i="13"/>
  <c r="I601" i="13"/>
  <c r="I600" i="13"/>
  <c r="I599" i="13"/>
  <c r="I598" i="13"/>
  <c r="I597" i="13"/>
  <c r="I596" i="13"/>
  <c r="I595" i="13"/>
  <c r="I594" i="13"/>
  <c r="I593" i="13"/>
  <c r="I592" i="13"/>
  <c r="I591" i="13"/>
  <c r="I590" i="13"/>
  <c r="I589" i="13"/>
  <c r="I588" i="13"/>
  <c r="I587" i="13"/>
  <c r="I586" i="13"/>
  <c r="I585" i="13"/>
  <c r="I584" i="13"/>
  <c r="I583" i="13"/>
  <c r="I582" i="13"/>
  <c r="I581" i="13"/>
  <c r="I580" i="13"/>
  <c r="I579" i="13"/>
  <c r="I578" i="13"/>
  <c r="I577" i="13"/>
  <c r="I576" i="13"/>
  <c r="I575" i="13"/>
  <c r="I574" i="13"/>
  <c r="I573" i="13"/>
  <c r="I572" i="13"/>
  <c r="I571" i="13"/>
  <c r="I570" i="13"/>
  <c r="I569" i="13"/>
  <c r="I568" i="13"/>
  <c r="I567" i="13"/>
  <c r="I566" i="13"/>
  <c r="I565" i="13"/>
  <c r="I564" i="13"/>
  <c r="H563" i="13"/>
  <c r="I563" i="13" s="1"/>
  <c r="H562" i="13"/>
  <c r="I562" i="13" s="1"/>
  <c r="H561" i="13"/>
  <c r="I561" i="13" s="1"/>
  <c r="H560" i="13"/>
  <c r="I560" i="13" s="1"/>
  <c r="H559" i="13"/>
  <c r="I559" i="13" s="1"/>
  <c r="H558" i="13"/>
  <c r="I558" i="13" s="1"/>
  <c r="H557" i="13"/>
  <c r="I557" i="13" s="1"/>
  <c r="H556" i="13"/>
  <c r="I556" i="13" s="1"/>
  <c r="H555" i="13"/>
  <c r="I555" i="13" s="1"/>
  <c r="H554" i="13"/>
  <c r="I554" i="13" s="1"/>
  <c r="H553" i="13"/>
  <c r="I553" i="13" s="1"/>
  <c r="H552" i="13"/>
  <c r="I552" i="13" s="1"/>
  <c r="I551" i="13"/>
  <c r="I550" i="13"/>
  <c r="I549" i="13"/>
  <c r="I548" i="13"/>
  <c r="I547" i="13"/>
  <c r="I546" i="13"/>
  <c r="I545" i="13"/>
  <c r="I544" i="13"/>
  <c r="I543" i="13"/>
  <c r="I542" i="13"/>
  <c r="I541" i="13"/>
  <c r="I540" i="13"/>
  <c r="I539" i="13"/>
  <c r="I538" i="13"/>
  <c r="I537" i="13"/>
  <c r="I536" i="13"/>
  <c r="I535" i="13"/>
  <c r="I534" i="13"/>
  <c r="I533" i="13"/>
  <c r="I532" i="13"/>
  <c r="I531" i="13"/>
  <c r="I530" i="13"/>
  <c r="I529" i="13"/>
  <c r="I528" i="13"/>
  <c r="I527" i="13"/>
  <c r="I526" i="13"/>
  <c r="I525" i="13"/>
  <c r="I524" i="13"/>
  <c r="I523" i="13"/>
  <c r="I522" i="13"/>
  <c r="I521" i="13"/>
  <c r="I520" i="13"/>
  <c r="I519" i="13"/>
  <c r="I518" i="13"/>
  <c r="I517" i="13"/>
  <c r="I516" i="13"/>
  <c r="I515" i="13"/>
  <c r="I514" i="13"/>
  <c r="I513" i="13"/>
  <c r="I512" i="13"/>
  <c r="I511" i="13"/>
  <c r="I510" i="13"/>
  <c r="I509" i="13"/>
  <c r="I508" i="13"/>
  <c r="I507" i="13"/>
  <c r="I506" i="13"/>
  <c r="I505" i="13"/>
  <c r="I504" i="13"/>
  <c r="I503" i="13"/>
  <c r="I502" i="13"/>
  <c r="I501" i="13"/>
  <c r="I500" i="13"/>
  <c r="I499" i="13"/>
  <c r="I498" i="13"/>
  <c r="I497" i="13"/>
  <c r="I496" i="13"/>
  <c r="I495" i="13"/>
  <c r="I494" i="13"/>
  <c r="I493" i="13"/>
  <c r="I492" i="13"/>
  <c r="I491" i="13"/>
  <c r="I490" i="13"/>
  <c r="I489" i="13"/>
  <c r="I488" i="13"/>
  <c r="I487" i="13"/>
  <c r="I486" i="13"/>
  <c r="I485" i="13"/>
  <c r="I484" i="13"/>
  <c r="I483" i="13"/>
  <c r="I482" i="13"/>
  <c r="I481" i="13"/>
  <c r="I480" i="13"/>
  <c r="I479" i="13"/>
  <c r="I478" i="13"/>
  <c r="I477" i="13"/>
  <c r="I476" i="13"/>
  <c r="I475" i="13"/>
  <c r="I474" i="13"/>
  <c r="I473" i="13"/>
  <c r="I472" i="13"/>
  <c r="I471" i="13"/>
  <c r="I470" i="13"/>
  <c r="I469" i="13"/>
  <c r="I468" i="13"/>
  <c r="I467" i="13"/>
  <c r="I466" i="13"/>
  <c r="I465" i="13"/>
  <c r="I464" i="13"/>
  <c r="I463" i="13"/>
  <c r="I462" i="13"/>
  <c r="I461" i="13"/>
  <c r="I460" i="13"/>
  <c r="I459" i="13"/>
  <c r="I458" i="13"/>
  <c r="I457" i="13"/>
  <c r="I456" i="13"/>
  <c r="I455" i="13"/>
  <c r="I454" i="13"/>
  <c r="I453" i="13"/>
  <c r="I452" i="13"/>
  <c r="I451" i="13"/>
  <c r="I450" i="13"/>
  <c r="I449" i="13"/>
  <c r="I448" i="13"/>
  <c r="I447" i="13"/>
  <c r="I446" i="13"/>
  <c r="I445" i="13"/>
  <c r="I444" i="13"/>
  <c r="I443" i="13"/>
  <c r="I442" i="13"/>
  <c r="I441" i="13"/>
  <c r="I440" i="13"/>
  <c r="I439" i="13"/>
  <c r="I438" i="13"/>
  <c r="I437" i="13"/>
  <c r="I436" i="13"/>
  <c r="I435" i="13"/>
  <c r="I434" i="13"/>
  <c r="I433" i="13"/>
  <c r="I432" i="13"/>
  <c r="I431" i="13"/>
  <c r="I430" i="13"/>
  <c r="I429" i="13"/>
  <c r="I428" i="13"/>
  <c r="I427" i="13"/>
  <c r="I426" i="13"/>
  <c r="I425" i="13"/>
  <c r="I424" i="13"/>
  <c r="I423" i="13"/>
  <c r="I422" i="13"/>
  <c r="I421" i="13"/>
  <c r="I420" i="13"/>
  <c r="I419" i="13"/>
  <c r="I418" i="13"/>
  <c r="I417" i="13"/>
  <c r="I416" i="13"/>
  <c r="I415" i="13"/>
  <c r="I414" i="13"/>
  <c r="I413" i="13"/>
  <c r="I412" i="13"/>
  <c r="I411" i="13"/>
  <c r="I410" i="13"/>
  <c r="I409" i="13"/>
  <c r="I408" i="13"/>
  <c r="I407" i="13"/>
  <c r="I406" i="13"/>
  <c r="I405" i="13"/>
  <c r="I404" i="13"/>
  <c r="I403" i="13"/>
  <c r="I402" i="13"/>
  <c r="I401" i="13"/>
  <c r="I400" i="13"/>
  <c r="I399" i="13"/>
  <c r="I398" i="13"/>
  <c r="I397" i="13"/>
  <c r="I396" i="13"/>
  <c r="I395" i="13"/>
  <c r="I394" i="13"/>
  <c r="I393" i="13"/>
  <c r="I392" i="13"/>
  <c r="I391" i="13"/>
  <c r="I390" i="13"/>
  <c r="I389" i="13"/>
  <c r="I388" i="13"/>
  <c r="I387" i="13"/>
  <c r="I386" i="13"/>
  <c r="I385" i="13"/>
  <c r="I384" i="13"/>
  <c r="I383" i="13"/>
  <c r="I382" i="13"/>
  <c r="I381" i="13"/>
  <c r="I380" i="13"/>
  <c r="I379" i="13"/>
  <c r="I378" i="13"/>
  <c r="I377" i="13"/>
  <c r="I376" i="13"/>
  <c r="I375" i="13"/>
  <c r="I374" i="13"/>
  <c r="I373" i="13"/>
  <c r="I372" i="13"/>
  <c r="I371" i="13"/>
  <c r="I370" i="13"/>
  <c r="I369" i="13"/>
  <c r="I368" i="13"/>
  <c r="I367" i="13"/>
  <c r="I366" i="13"/>
  <c r="I365" i="13"/>
  <c r="I364" i="13"/>
  <c r="I363" i="13"/>
  <c r="I362" i="13"/>
  <c r="I361" i="13"/>
  <c r="I360" i="13"/>
  <c r="I359" i="13"/>
  <c r="I358" i="13"/>
  <c r="I357" i="13"/>
  <c r="I356" i="13"/>
  <c r="I355" i="13"/>
  <c r="I354" i="13"/>
  <c r="I353" i="13"/>
  <c r="I352" i="13"/>
  <c r="I351" i="13"/>
  <c r="I350" i="13"/>
  <c r="I349" i="13"/>
  <c r="I348" i="13"/>
  <c r="I347" i="13"/>
  <c r="I346" i="13"/>
  <c r="H345" i="13"/>
  <c r="I345" i="13" s="1"/>
  <c r="I344" i="13"/>
  <c r="I343" i="13"/>
  <c r="I342" i="13"/>
  <c r="I341" i="13"/>
  <c r="I340" i="13"/>
  <c r="I339" i="13"/>
  <c r="I338" i="13"/>
  <c r="I337" i="13"/>
  <c r="I336" i="13"/>
  <c r="I335" i="13"/>
  <c r="I334" i="13"/>
  <c r="I333" i="13"/>
  <c r="I332" i="13"/>
  <c r="I331" i="13"/>
  <c r="I330" i="13"/>
  <c r="I329" i="13"/>
  <c r="I328" i="13"/>
  <c r="I1075" i="13"/>
  <c r="I1074" i="13"/>
  <c r="I1073" i="13"/>
  <c r="I1072" i="13"/>
  <c r="I1071" i="13"/>
  <c r="I1070" i="13"/>
  <c r="I1069" i="13"/>
  <c r="I1068" i="13"/>
  <c r="I1067" i="13"/>
  <c r="I1066" i="13"/>
  <c r="I1065" i="13"/>
  <c r="I1064" i="13"/>
  <c r="I302" i="13"/>
  <c r="I301" i="13"/>
  <c r="I300" i="13"/>
  <c r="I299" i="13"/>
  <c r="I298" i="13"/>
  <c r="I297" i="13"/>
  <c r="I296" i="13"/>
  <c r="I295" i="13"/>
  <c r="I294" i="13"/>
  <c r="I293" i="13"/>
  <c r="I292" i="13"/>
  <c r="I291" i="13"/>
  <c r="H290" i="13"/>
  <c r="I290" i="13" s="1"/>
  <c r="H289" i="13"/>
  <c r="I289" i="13" s="1"/>
  <c r="H288" i="13"/>
  <c r="I288" i="13" s="1"/>
  <c r="I287" i="13"/>
  <c r="I286" i="13"/>
  <c r="I285" i="13"/>
  <c r="I284" i="13"/>
  <c r="I283" i="13"/>
  <c r="I282" i="13"/>
  <c r="I281" i="13"/>
  <c r="I280" i="13"/>
  <c r="I279" i="13"/>
  <c r="I278" i="13"/>
  <c r="I277" i="13"/>
  <c r="I276" i="13"/>
  <c r="I275" i="13"/>
  <c r="I274" i="13"/>
  <c r="I273" i="13"/>
  <c r="I272" i="13"/>
  <c r="I271" i="13"/>
  <c r="I270" i="13"/>
  <c r="I269" i="13"/>
  <c r="H268" i="13"/>
  <c r="I268" i="13" s="1"/>
  <c r="H267" i="13"/>
  <c r="I267" i="13" s="1"/>
  <c r="H266" i="13"/>
  <c r="I266" i="13" s="1"/>
  <c r="H265" i="13"/>
  <c r="I265" i="13" s="1"/>
  <c r="H264" i="13"/>
  <c r="I264" i="13" s="1"/>
  <c r="H263" i="13"/>
  <c r="I263" i="13" s="1"/>
  <c r="H262" i="13"/>
  <c r="I262" i="13" s="1"/>
  <c r="H261" i="13"/>
  <c r="I261" i="13" s="1"/>
  <c r="H260" i="13"/>
  <c r="I260" i="13" s="1"/>
  <c r="H259" i="13"/>
  <c r="I259" i="13" s="1"/>
  <c r="H258" i="13"/>
  <c r="I258" i="13" s="1"/>
  <c r="H257" i="13"/>
  <c r="I257" i="13" s="1"/>
  <c r="I256" i="13"/>
  <c r="I255" i="13"/>
  <c r="I254" i="13"/>
  <c r="I253" i="13"/>
  <c r="I252" i="13"/>
  <c r="I251" i="13"/>
  <c r="I250" i="13"/>
  <c r="I249" i="13"/>
  <c r="I248" i="13"/>
  <c r="I247" i="13"/>
  <c r="I246" i="13"/>
  <c r="I245" i="13"/>
  <c r="I244" i="13"/>
  <c r="I243" i="13"/>
  <c r="I242" i="13"/>
  <c r="I241" i="13"/>
  <c r="I240" i="13"/>
  <c r="I239" i="13"/>
  <c r="I238" i="13"/>
  <c r="I237" i="13"/>
  <c r="I236" i="13"/>
  <c r="I235" i="13"/>
  <c r="I234" i="13"/>
  <c r="I233" i="13"/>
  <c r="I232" i="13"/>
  <c r="I231" i="13"/>
  <c r="I230" i="13"/>
  <c r="I229" i="13"/>
  <c r="I228" i="13"/>
  <c r="I227" i="13"/>
  <c r="I226" i="13"/>
  <c r="I225" i="13"/>
  <c r="I224" i="13"/>
  <c r="I223" i="13"/>
  <c r="I222" i="13"/>
  <c r="I221" i="13"/>
  <c r="I220" i="13"/>
  <c r="I219" i="13"/>
  <c r="I218" i="13"/>
  <c r="I217" i="13"/>
  <c r="I216" i="13"/>
  <c r="I215" i="13"/>
  <c r="I214" i="13"/>
  <c r="I213" i="13"/>
  <c r="I212" i="13"/>
  <c r="I211" i="13"/>
  <c r="I210" i="13"/>
  <c r="I209" i="13"/>
  <c r="I208" i="13"/>
  <c r="I207" i="13"/>
  <c r="I206" i="13"/>
  <c r="I205" i="13"/>
  <c r="I204" i="13"/>
  <c r="I203" i="13"/>
  <c r="I202" i="13"/>
  <c r="I201" i="13"/>
  <c r="I200" i="13"/>
  <c r="I199" i="13"/>
  <c r="I198" i="13"/>
  <c r="I197" i="13"/>
  <c r="I196" i="13"/>
  <c r="I195" i="13"/>
  <c r="I194" i="13"/>
  <c r="I193" i="13"/>
  <c r="I192" i="13"/>
  <c r="I191" i="13"/>
  <c r="I190" i="13"/>
  <c r="I189" i="13"/>
  <c r="I188" i="13"/>
  <c r="I187" i="13"/>
  <c r="I186" i="13"/>
  <c r="I185" i="13"/>
  <c r="I184" i="13"/>
  <c r="I183" i="13"/>
  <c r="H182" i="13"/>
  <c r="I182" i="13" s="1"/>
  <c r="H181" i="13"/>
  <c r="I181" i="13" s="1"/>
  <c r="H180" i="13"/>
  <c r="I180" i="13" s="1"/>
  <c r="H179" i="13"/>
  <c r="I179" i="13" s="1"/>
  <c r="H178" i="13"/>
  <c r="I178" i="13" s="1"/>
  <c r="H177" i="13"/>
  <c r="I177" i="13" s="1"/>
  <c r="H176" i="13"/>
  <c r="I176" i="13" s="1"/>
  <c r="H175" i="13"/>
  <c r="I175" i="13" s="1"/>
  <c r="H174" i="13"/>
  <c r="I174" i="13" s="1"/>
  <c r="H173" i="13"/>
  <c r="I173" i="13" s="1"/>
  <c r="H172" i="13"/>
  <c r="I172" i="13" s="1"/>
  <c r="H171" i="13"/>
  <c r="I171" i="13" s="1"/>
  <c r="I170" i="13"/>
  <c r="I169" i="13"/>
  <c r="I168" i="13"/>
  <c r="I167" i="13"/>
  <c r="I166" i="13"/>
  <c r="I165" i="13"/>
  <c r="I164" i="13"/>
  <c r="I163" i="13"/>
  <c r="I162" i="13"/>
  <c r="I161" i="13"/>
  <c r="I160" i="13"/>
  <c r="I159" i="13"/>
  <c r="I158" i="13"/>
  <c r="I157" i="13"/>
  <c r="I156" i="13"/>
  <c r="I155" i="13"/>
  <c r="I154" i="13"/>
  <c r="I153" i="13"/>
  <c r="I152" i="13"/>
  <c r="I151" i="13"/>
  <c r="I150" i="13"/>
  <c r="I149" i="13"/>
  <c r="I148" i="13"/>
  <c r="I147" i="13"/>
  <c r="I146" i="13"/>
  <c r="I145" i="13"/>
  <c r="I144" i="13"/>
  <c r="I143" i="13"/>
  <c r="I142" i="13"/>
  <c r="I141" i="13"/>
  <c r="I140" i="13"/>
  <c r="I139" i="13"/>
  <c r="I138" i="13"/>
  <c r="I137" i="13"/>
  <c r="I136" i="13"/>
  <c r="I135" i="13"/>
  <c r="I134" i="13"/>
  <c r="I133" i="13"/>
  <c r="I132" i="13"/>
  <c r="I131" i="13"/>
  <c r="I130" i="13"/>
  <c r="I129" i="13"/>
  <c r="I128" i="13"/>
  <c r="I127" i="13"/>
  <c r="I126" i="13"/>
  <c r="I125" i="13"/>
  <c r="I124" i="13"/>
  <c r="I123" i="13"/>
  <c r="I122" i="13"/>
  <c r="I121" i="13"/>
  <c r="I120" i="13"/>
  <c r="I119" i="13"/>
  <c r="I118" i="13"/>
  <c r="I117" i="13"/>
  <c r="I116" i="13"/>
  <c r="I115" i="13"/>
  <c r="I114" i="13"/>
  <c r="I113" i="13"/>
  <c r="I112" i="13"/>
  <c r="I111" i="13"/>
  <c r="I110" i="13"/>
  <c r="I109" i="13"/>
  <c r="I108" i="13"/>
  <c r="I107" i="13"/>
  <c r="I106" i="13"/>
  <c r="I105" i="13"/>
  <c r="I104" i="13"/>
  <c r="I103" i="13"/>
  <c r="I102" i="13"/>
  <c r="I101" i="13"/>
  <c r="I100" i="13"/>
  <c r="I99" i="13"/>
  <c r="I98" i="13"/>
  <c r="I97" i="13"/>
  <c r="I96" i="13"/>
  <c r="I95" i="13"/>
  <c r="I94" i="13"/>
  <c r="I93" i="13"/>
  <c r="I92" i="13"/>
  <c r="I91" i="13"/>
  <c r="I90" i="13"/>
  <c r="I89" i="13"/>
  <c r="I88" i="13"/>
  <c r="I87" i="13"/>
  <c r="I86" i="13"/>
  <c r="I85" i="13"/>
  <c r="I84" i="13"/>
  <c r="I83" i="13"/>
  <c r="I82" i="13"/>
  <c r="I81" i="13"/>
  <c r="I80" i="13"/>
  <c r="I79" i="13"/>
  <c r="I78" i="13"/>
  <c r="I77" i="13"/>
  <c r="I76" i="13"/>
  <c r="I75" i="13"/>
  <c r="I74" i="13"/>
  <c r="I73" i="13"/>
  <c r="I72" i="13"/>
  <c r="I71" i="13"/>
  <c r="I70" i="13"/>
  <c r="I69" i="13"/>
  <c r="I68" i="13"/>
  <c r="I67" i="13"/>
  <c r="I66" i="13"/>
  <c r="I65" i="13"/>
  <c r="I64" i="13"/>
  <c r="I63" i="13"/>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G3688" i="7"/>
  <c r="B3688" i="7" s="1"/>
  <c r="J3688" i="7" s="1"/>
  <c r="G3687" i="7"/>
  <c r="B3687" i="7" s="1"/>
  <c r="J3687" i="7" s="1"/>
  <c r="G3686" i="7"/>
  <c r="B3686" i="7" s="1"/>
  <c r="J3686" i="7" s="1"/>
  <c r="G3685" i="7"/>
  <c r="B3685" i="7" s="1"/>
  <c r="J3685" i="7" s="1"/>
  <c r="G3684" i="7"/>
  <c r="B3684" i="7" s="1"/>
  <c r="J3684" i="7" s="1"/>
  <c r="G3683" i="7"/>
  <c r="B3683" i="7" s="1"/>
  <c r="J3683" i="7" s="1"/>
  <c r="G3682" i="7"/>
  <c r="B3682" i="7" s="1"/>
  <c r="J3682" i="7" s="1"/>
  <c r="G3681" i="7"/>
  <c r="B3681" i="7" s="1"/>
  <c r="J3681" i="7" s="1"/>
  <c r="G3680" i="7"/>
  <c r="B3680" i="7" s="1"/>
  <c r="J3680" i="7" s="1"/>
  <c r="G3679" i="7"/>
  <c r="B3679" i="7" s="1"/>
  <c r="J3679" i="7" s="1"/>
  <c r="I3678" i="7"/>
  <c r="G3678" i="7"/>
  <c r="B3678" i="7" s="1"/>
  <c r="I3677" i="7"/>
  <c r="G3677" i="7"/>
  <c r="B3677" i="7" s="1"/>
  <c r="I3676" i="7"/>
  <c r="G3676" i="7"/>
  <c r="B3676" i="7" s="1"/>
  <c r="I3675" i="7"/>
  <c r="G3675" i="7"/>
  <c r="B3675" i="7" s="1"/>
  <c r="I3674" i="7"/>
  <c r="G3674" i="7"/>
  <c r="B3674" i="7" s="1"/>
  <c r="I3673" i="7"/>
  <c r="G3673" i="7"/>
  <c r="B3673" i="7" s="1"/>
  <c r="I3672" i="7"/>
  <c r="G3672" i="7"/>
  <c r="B3672" i="7" s="1"/>
  <c r="I3671" i="7"/>
  <c r="G3671" i="7"/>
  <c r="B3671" i="7" s="1"/>
  <c r="I3670" i="7"/>
  <c r="G3670" i="7"/>
  <c r="B3670" i="7" s="1"/>
  <c r="I3669" i="7"/>
  <c r="G3669" i="7"/>
  <c r="B3669" i="7" s="1"/>
  <c r="I3668" i="7"/>
  <c r="G3668" i="7"/>
  <c r="B3668" i="7" s="1"/>
  <c r="I3667" i="7"/>
  <c r="G3667" i="7"/>
  <c r="B3667" i="7" s="1"/>
  <c r="J3667" i="7" s="1"/>
  <c r="I3666" i="7"/>
  <c r="G3666" i="7"/>
  <c r="B3666" i="7" s="1"/>
  <c r="J3666" i="7" s="1"/>
  <c r="I3665" i="7"/>
  <c r="G3665" i="7"/>
  <c r="B3665" i="7" s="1"/>
  <c r="J3665" i="7" s="1"/>
  <c r="I3664" i="7"/>
  <c r="G3664" i="7"/>
  <c r="B3664" i="7" s="1"/>
  <c r="J3664" i="7" s="1"/>
  <c r="I3663" i="7"/>
  <c r="G3663" i="7"/>
  <c r="B3663" i="7" s="1"/>
  <c r="J3663" i="7" s="1"/>
  <c r="I3662" i="7"/>
  <c r="G3662" i="7"/>
  <c r="B3662" i="7" s="1"/>
  <c r="J3662" i="7" s="1"/>
  <c r="I3661" i="7"/>
  <c r="G3661" i="7"/>
  <c r="B3661" i="7" s="1"/>
  <c r="J3661" i="7" s="1"/>
  <c r="I3660" i="7"/>
  <c r="G3660" i="7"/>
  <c r="B3660" i="7" s="1"/>
  <c r="J3660" i="7" s="1"/>
  <c r="I3659" i="7"/>
  <c r="G3659" i="7"/>
  <c r="B3659" i="7" s="1"/>
  <c r="J3659" i="7" s="1"/>
  <c r="I3658" i="7"/>
  <c r="G3658" i="7"/>
  <c r="B3658" i="7" s="1"/>
  <c r="J3658" i="7" s="1"/>
  <c r="I3657" i="7"/>
  <c r="G3657" i="7"/>
  <c r="B3657" i="7" s="1"/>
  <c r="J3657" i="7" s="1"/>
  <c r="I3656" i="7"/>
  <c r="G3656" i="7"/>
  <c r="B3656" i="7" s="1"/>
  <c r="J3656" i="7" s="1"/>
  <c r="I3655" i="7"/>
  <c r="G3655" i="7"/>
  <c r="B3655" i="7" s="1"/>
  <c r="J3655" i="7" s="1"/>
  <c r="I3654" i="7"/>
  <c r="G3654" i="7"/>
  <c r="B3654" i="7" s="1"/>
  <c r="J3654" i="7" s="1"/>
  <c r="I3653" i="7"/>
  <c r="G3653" i="7"/>
  <c r="B3653" i="7" s="1"/>
  <c r="J3653" i="7" s="1"/>
  <c r="I3652" i="7"/>
  <c r="G3652" i="7"/>
  <c r="B3652" i="7" s="1"/>
  <c r="J3652" i="7" s="1"/>
  <c r="I3651" i="7"/>
  <c r="G3651" i="7"/>
  <c r="B3651" i="7" s="1"/>
  <c r="J3651" i="7" s="1"/>
  <c r="I3650" i="7"/>
  <c r="G3650" i="7"/>
  <c r="B3650" i="7" s="1"/>
  <c r="J3650" i="7" s="1"/>
  <c r="I3649" i="7"/>
  <c r="G3649" i="7"/>
  <c r="B3649" i="7" s="1"/>
  <c r="J3649" i="7" s="1"/>
  <c r="I3648" i="7"/>
  <c r="G3648" i="7"/>
  <c r="B3648" i="7" s="1"/>
  <c r="J3648" i="7" s="1"/>
  <c r="I3647" i="7"/>
  <c r="G3647" i="7"/>
  <c r="B3647" i="7" s="1"/>
  <c r="J3647" i="7" s="1"/>
  <c r="I3646" i="7"/>
  <c r="G3646" i="7"/>
  <c r="B3646" i="7" s="1"/>
  <c r="J3646" i="7" s="1"/>
  <c r="I3645" i="7"/>
  <c r="G3645" i="7"/>
  <c r="B3645" i="7" s="1"/>
  <c r="J3645" i="7" s="1"/>
  <c r="I3644" i="7"/>
  <c r="G3644" i="7"/>
  <c r="B3644" i="7" s="1"/>
  <c r="J3644" i="7" s="1"/>
  <c r="I3643" i="7"/>
  <c r="G3643" i="7"/>
  <c r="B3643" i="7" s="1"/>
  <c r="J3643" i="7" s="1"/>
  <c r="I3642" i="7"/>
  <c r="G3642" i="7"/>
  <c r="B3642" i="7" s="1"/>
  <c r="J3642" i="7" s="1"/>
  <c r="I3641" i="7"/>
  <c r="G3641" i="7"/>
  <c r="B3641" i="7" s="1"/>
  <c r="J3641" i="7" s="1"/>
  <c r="I3640" i="7"/>
  <c r="G3640" i="7"/>
  <c r="B3640" i="7" s="1"/>
  <c r="J3640" i="7" s="1"/>
  <c r="I3639" i="7"/>
  <c r="G3639" i="7"/>
  <c r="B3639" i="7" s="1"/>
  <c r="J3639" i="7" s="1"/>
  <c r="I3638" i="7"/>
  <c r="G3638" i="7"/>
  <c r="B3638" i="7" s="1"/>
  <c r="J3638" i="7" s="1"/>
  <c r="I3637" i="7"/>
  <c r="G3637" i="7"/>
  <c r="B3637" i="7" s="1"/>
  <c r="J3637" i="7" s="1"/>
  <c r="I3636" i="7"/>
  <c r="G3636" i="7"/>
  <c r="B3636" i="7" s="1"/>
  <c r="J3636" i="7" s="1"/>
  <c r="I3635" i="7"/>
  <c r="G3635" i="7"/>
  <c r="B3635" i="7" s="1"/>
  <c r="J3635" i="7" s="1"/>
  <c r="I3634" i="7"/>
  <c r="G3634" i="7"/>
  <c r="B3634" i="7" s="1"/>
  <c r="J3634" i="7" s="1"/>
  <c r="I3633" i="7"/>
  <c r="G3633" i="7"/>
  <c r="B3633" i="7" s="1"/>
  <c r="J3633" i="7" s="1"/>
  <c r="I3632" i="7"/>
  <c r="G3632" i="7"/>
  <c r="B3632" i="7" s="1"/>
  <c r="J3632" i="7" s="1"/>
  <c r="I3631" i="7"/>
  <c r="G3631" i="7"/>
  <c r="B3631" i="7" s="1"/>
  <c r="J3631" i="7" s="1"/>
  <c r="I3630" i="7"/>
  <c r="G3630" i="7"/>
  <c r="B3630" i="7" s="1"/>
  <c r="J3630" i="7" s="1"/>
  <c r="I3629" i="7"/>
  <c r="G3629" i="7"/>
  <c r="B3629" i="7" s="1"/>
  <c r="J3629" i="7" s="1"/>
  <c r="I3628" i="7"/>
  <c r="G3628" i="7"/>
  <c r="B3628" i="7" s="1"/>
  <c r="J3628" i="7" s="1"/>
  <c r="I3627" i="7"/>
  <c r="G3627" i="7"/>
  <c r="B3627" i="7" s="1"/>
  <c r="J3627" i="7" s="1"/>
  <c r="I3626" i="7"/>
  <c r="G3626" i="7"/>
  <c r="B3626" i="7" s="1"/>
  <c r="J3626" i="7" s="1"/>
  <c r="I3625" i="7"/>
  <c r="G3625" i="7"/>
  <c r="B3625" i="7" s="1"/>
  <c r="J3625" i="7" s="1"/>
  <c r="I3624" i="7"/>
  <c r="G3624" i="7"/>
  <c r="B3624" i="7" s="1"/>
  <c r="J3624" i="7" s="1"/>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I3564" i="7"/>
  <c r="H3563" i="7"/>
  <c r="I3563" i="7" s="1"/>
  <c r="G3563" i="7"/>
  <c r="H3562" i="7"/>
  <c r="I3562" i="7" s="1"/>
  <c r="G3562" i="7"/>
  <c r="H3561" i="7"/>
  <c r="I3561" i="7" s="1"/>
  <c r="G3561" i="7"/>
  <c r="H3560" i="7"/>
  <c r="I3560" i="7" s="1"/>
  <c r="G3560" i="7"/>
  <c r="H3559" i="7"/>
  <c r="I3559" i="7" s="1"/>
  <c r="G3559" i="7"/>
  <c r="H3558" i="7"/>
  <c r="I3558" i="7" s="1"/>
  <c r="G3558" i="7"/>
  <c r="H3557" i="7"/>
  <c r="I3557" i="7" s="1"/>
  <c r="G3557" i="7"/>
  <c r="H3556" i="7"/>
  <c r="I3556" i="7" s="1"/>
  <c r="G3556" i="7"/>
  <c r="H3555" i="7"/>
  <c r="I3555" i="7" s="1"/>
  <c r="G3555" i="7"/>
  <c r="H3554" i="7"/>
  <c r="I3554" i="7" s="1"/>
  <c r="G3554" i="7"/>
  <c r="H3553" i="7"/>
  <c r="I3553" i="7" s="1"/>
  <c r="G3553" i="7"/>
  <c r="H3552" i="7"/>
  <c r="I3552" i="7" s="1"/>
  <c r="G3552" i="7"/>
  <c r="H3551" i="7"/>
  <c r="I3551" i="7" s="1"/>
  <c r="G3551" i="7"/>
  <c r="H3550" i="7"/>
  <c r="I3550" i="7" s="1"/>
  <c r="G3550" i="7"/>
  <c r="H3549" i="7"/>
  <c r="I3549" i="7" s="1"/>
  <c r="G3549" i="7"/>
  <c r="H3548" i="7"/>
  <c r="I3548" i="7" s="1"/>
  <c r="G3548" i="7"/>
  <c r="H3547" i="7"/>
  <c r="I3547" i="7" s="1"/>
  <c r="G3547" i="7"/>
  <c r="H3546" i="7"/>
  <c r="I3546" i="7" s="1"/>
  <c r="G3546" i="7"/>
  <c r="H3545" i="7"/>
  <c r="I3545" i="7" s="1"/>
  <c r="G3545" i="7"/>
  <c r="H3544" i="7"/>
  <c r="I3544" i="7" s="1"/>
  <c r="G3544" i="7"/>
  <c r="H3543" i="7"/>
  <c r="I3543" i="7" s="1"/>
  <c r="G3543" i="7"/>
  <c r="H3542" i="7"/>
  <c r="I3542" i="7" s="1"/>
  <c r="G3542" i="7"/>
  <c r="H3541" i="7"/>
  <c r="I3541" i="7" s="1"/>
  <c r="G3541" i="7"/>
  <c r="H3540" i="7"/>
  <c r="I3540" i="7" s="1"/>
  <c r="G3540" i="7"/>
  <c r="H3539" i="7"/>
  <c r="I3539" i="7" s="1"/>
  <c r="G3539" i="7"/>
  <c r="H3538" i="7"/>
  <c r="I3538" i="7" s="1"/>
  <c r="G3538" i="7"/>
  <c r="H3537" i="7"/>
  <c r="I3537" i="7" s="1"/>
  <c r="G3537" i="7"/>
  <c r="H3536" i="7"/>
  <c r="I3536" i="7" s="1"/>
  <c r="G3536" i="7"/>
  <c r="H3535" i="7"/>
  <c r="I3535" i="7" s="1"/>
  <c r="G3535" i="7"/>
  <c r="H3534" i="7"/>
  <c r="I3534" i="7" s="1"/>
  <c r="G3534" i="7"/>
  <c r="H3533" i="7"/>
  <c r="I3533" i="7" s="1"/>
  <c r="G3533" i="7"/>
  <c r="H3532" i="7"/>
  <c r="I3532" i="7" s="1"/>
  <c r="G3532" i="7"/>
  <c r="H3531" i="7"/>
  <c r="I3531" i="7" s="1"/>
  <c r="G3531" i="7"/>
  <c r="H3530" i="7"/>
  <c r="I3530" i="7" s="1"/>
  <c r="G3530" i="7"/>
  <c r="H3529" i="7"/>
  <c r="I3529" i="7" s="1"/>
  <c r="G3529" i="7"/>
  <c r="H3528" i="7"/>
  <c r="I3528" i="7" s="1"/>
  <c r="G3528" i="7"/>
  <c r="H3527" i="7"/>
  <c r="I3527" i="7" s="1"/>
  <c r="G3527" i="7"/>
  <c r="H3526" i="7"/>
  <c r="I3526" i="7" s="1"/>
  <c r="G3526" i="7"/>
  <c r="H3525" i="7"/>
  <c r="I3525" i="7" s="1"/>
  <c r="G3525" i="7"/>
  <c r="H3524" i="7"/>
  <c r="I3524" i="7" s="1"/>
  <c r="G3524" i="7"/>
  <c r="H3523" i="7"/>
  <c r="I3523" i="7" s="1"/>
  <c r="G3523" i="7"/>
  <c r="H3522" i="7"/>
  <c r="I3522" i="7" s="1"/>
  <c r="G3522" i="7"/>
  <c r="H3521" i="7"/>
  <c r="I3521" i="7" s="1"/>
  <c r="G3521" i="7"/>
  <c r="H3520" i="7"/>
  <c r="I3520" i="7" s="1"/>
  <c r="G3520" i="7"/>
  <c r="H3519" i="7"/>
  <c r="I3519" i="7" s="1"/>
  <c r="G3519" i="7"/>
  <c r="H3518" i="7"/>
  <c r="I3518" i="7" s="1"/>
  <c r="G3518" i="7"/>
  <c r="H3517" i="7"/>
  <c r="I3517" i="7" s="1"/>
  <c r="G3517" i="7"/>
  <c r="H3516" i="7"/>
  <c r="I3516" i="7" s="1"/>
  <c r="G3516" i="7"/>
  <c r="H3515" i="7"/>
  <c r="I3515" i="7" s="1"/>
  <c r="G3515" i="7"/>
  <c r="H3514" i="7"/>
  <c r="I3514" i="7" s="1"/>
  <c r="G3514" i="7"/>
  <c r="H3513" i="7"/>
  <c r="I3513" i="7" s="1"/>
  <c r="G3513" i="7"/>
  <c r="H3512" i="7"/>
  <c r="I3512" i="7" s="1"/>
  <c r="G3512" i="7"/>
  <c r="H3511" i="7"/>
  <c r="I3511" i="7" s="1"/>
  <c r="G3511" i="7"/>
  <c r="H3510" i="7"/>
  <c r="I3510" i="7" s="1"/>
  <c r="G3510" i="7"/>
  <c r="H3509" i="7"/>
  <c r="I3509" i="7" s="1"/>
  <c r="G3509" i="7"/>
  <c r="H3508" i="7"/>
  <c r="I3508" i="7" s="1"/>
  <c r="G3508" i="7"/>
  <c r="H3507" i="7"/>
  <c r="I3507" i="7" s="1"/>
  <c r="G3507" i="7"/>
  <c r="H3506" i="7"/>
  <c r="I3506" i="7" s="1"/>
  <c r="G3506" i="7"/>
  <c r="H3505" i="7"/>
  <c r="I3505" i="7" s="1"/>
  <c r="G3505" i="7"/>
  <c r="H3504" i="7"/>
  <c r="I3504" i="7" s="1"/>
  <c r="G3504" i="7"/>
  <c r="H3503" i="7"/>
  <c r="I3503" i="7" s="1"/>
  <c r="G3503" i="7"/>
  <c r="H3502" i="7"/>
  <c r="I3502" i="7" s="1"/>
  <c r="G3502" i="7"/>
  <c r="H3501" i="7"/>
  <c r="I3501" i="7" s="1"/>
  <c r="G3501" i="7"/>
  <c r="H3500" i="7"/>
  <c r="I3500" i="7" s="1"/>
  <c r="G3500" i="7"/>
  <c r="H3499" i="7"/>
  <c r="I3499" i="7" s="1"/>
  <c r="G3499" i="7"/>
  <c r="H3498" i="7"/>
  <c r="I3498" i="7" s="1"/>
  <c r="G3498" i="7"/>
  <c r="H3497" i="7"/>
  <c r="I3497" i="7" s="1"/>
  <c r="G3497" i="7"/>
  <c r="H3496" i="7"/>
  <c r="I3496" i="7" s="1"/>
  <c r="G3496" i="7"/>
  <c r="H3495" i="7"/>
  <c r="I3495" i="7" s="1"/>
  <c r="G3495" i="7"/>
  <c r="H3494" i="7"/>
  <c r="I3494" i="7" s="1"/>
  <c r="G3494" i="7"/>
  <c r="H3493" i="7"/>
  <c r="I3493" i="7" s="1"/>
  <c r="G3493" i="7"/>
  <c r="H3492" i="7"/>
  <c r="I3492" i="7" s="1"/>
  <c r="G3492" i="7"/>
  <c r="H3491" i="7"/>
  <c r="I3491" i="7" s="1"/>
  <c r="G3491" i="7"/>
  <c r="H3490" i="7"/>
  <c r="I3490" i="7" s="1"/>
  <c r="G3490" i="7"/>
  <c r="H3489" i="7"/>
  <c r="I3489" i="7" s="1"/>
  <c r="G3489" i="7"/>
  <c r="H3488" i="7"/>
  <c r="I3488" i="7" s="1"/>
  <c r="G3488" i="7"/>
  <c r="H3487" i="7"/>
  <c r="I3487" i="7" s="1"/>
  <c r="G3487" i="7"/>
  <c r="H3486" i="7"/>
  <c r="I3486" i="7" s="1"/>
  <c r="G3486" i="7"/>
  <c r="H3485" i="7"/>
  <c r="I3485" i="7" s="1"/>
  <c r="G3485" i="7"/>
  <c r="H3484" i="7"/>
  <c r="I3484" i="7" s="1"/>
  <c r="G3484" i="7"/>
  <c r="H3483" i="7"/>
  <c r="I3483" i="7" s="1"/>
  <c r="G3483" i="7"/>
  <c r="H3482" i="7"/>
  <c r="I3482" i="7" s="1"/>
  <c r="G3482" i="7"/>
  <c r="H3481" i="7"/>
  <c r="I3481" i="7" s="1"/>
  <c r="G3481" i="7"/>
  <c r="H3480" i="7"/>
  <c r="I3480" i="7" s="1"/>
  <c r="G3480" i="7"/>
  <c r="H3479" i="7"/>
  <c r="I3479" i="7" s="1"/>
  <c r="G3479" i="7"/>
  <c r="H3478" i="7"/>
  <c r="I3478" i="7" s="1"/>
  <c r="G3478" i="7"/>
  <c r="H3477" i="7"/>
  <c r="I3477" i="7" s="1"/>
  <c r="G3477" i="7"/>
  <c r="H3476" i="7"/>
  <c r="I3476" i="7" s="1"/>
  <c r="G3476" i="7"/>
  <c r="H3475" i="7"/>
  <c r="I3475" i="7" s="1"/>
  <c r="G3475" i="7"/>
  <c r="H3474" i="7"/>
  <c r="I3474" i="7" s="1"/>
  <c r="G3474" i="7"/>
  <c r="H3473" i="7"/>
  <c r="I3473" i="7" s="1"/>
  <c r="G3473" i="7"/>
  <c r="H3472" i="7"/>
  <c r="I3472" i="7" s="1"/>
  <c r="G3472" i="7"/>
  <c r="H3471" i="7"/>
  <c r="I3471" i="7" s="1"/>
  <c r="G3471" i="7"/>
  <c r="H3470" i="7"/>
  <c r="I3470" i="7" s="1"/>
  <c r="G3470" i="7"/>
  <c r="H3469" i="7"/>
  <c r="I3469" i="7" s="1"/>
  <c r="G3469" i="7"/>
  <c r="H3468" i="7"/>
  <c r="I3468" i="7" s="1"/>
  <c r="G3468" i="7"/>
  <c r="H3467" i="7"/>
  <c r="I3467" i="7" s="1"/>
  <c r="G3467" i="7"/>
  <c r="H3466" i="7"/>
  <c r="I3466" i="7" s="1"/>
  <c r="G3466" i="7"/>
  <c r="H3465" i="7"/>
  <c r="I3465" i="7" s="1"/>
  <c r="G3465" i="7"/>
  <c r="H3464" i="7"/>
  <c r="I3464" i="7" s="1"/>
  <c r="G3464" i="7"/>
  <c r="H3463" i="7"/>
  <c r="I3463" i="7" s="1"/>
  <c r="G3463" i="7"/>
  <c r="H3462" i="7"/>
  <c r="I3462" i="7" s="1"/>
  <c r="G3462" i="7"/>
  <c r="H3461" i="7"/>
  <c r="I3461" i="7" s="1"/>
  <c r="G3461" i="7"/>
  <c r="H3460" i="7"/>
  <c r="I3460" i="7" s="1"/>
  <c r="G3460" i="7"/>
  <c r="H3459" i="7"/>
  <c r="I3459" i="7" s="1"/>
  <c r="G3459" i="7"/>
  <c r="H3458" i="7"/>
  <c r="I3458" i="7" s="1"/>
  <c r="G3458" i="7"/>
  <c r="H3457" i="7"/>
  <c r="I3457" i="7" s="1"/>
  <c r="G3457" i="7"/>
  <c r="H3456" i="7"/>
  <c r="I3456" i="7" s="1"/>
  <c r="G3456" i="7"/>
  <c r="H3455" i="7"/>
  <c r="I3455" i="7" s="1"/>
  <c r="G3455" i="7"/>
  <c r="H3454" i="7"/>
  <c r="I3454" i="7" s="1"/>
  <c r="G3454" i="7"/>
  <c r="H3453" i="7"/>
  <c r="I3453" i="7" s="1"/>
  <c r="G3453" i="7"/>
  <c r="H3452" i="7"/>
  <c r="I3452" i="7" s="1"/>
  <c r="G3452" i="7"/>
  <c r="H3451" i="7"/>
  <c r="I3451" i="7" s="1"/>
  <c r="G3451" i="7"/>
  <c r="H3450" i="7"/>
  <c r="I3450" i="7" s="1"/>
  <c r="G3450" i="7"/>
  <c r="H3449" i="7"/>
  <c r="I3449" i="7" s="1"/>
  <c r="G3449" i="7"/>
  <c r="H3448" i="7"/>
  <c r="I3448" i="7" s="1"/>
  <c r="G3448" i="7"/>
  <c r="H3447" i="7"/>
  <c r="I3447" i="7" s="1"/>
  <c r="G3447" i="7"/>
  <c r="H3446" i="7"/>
  <c r="I3446" i="7" s="1"/>
  <c r="G3446" i="7"/>
  <c r="H3445" i="7"/>
  <c r="I3445" i="7" s="1"/>
  <c r="G3445" i="7"/>
  <c r="H3444" i="7"/>
  <c r="I3444" i="7" s="1"/>
  <c r="G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I3314" i="7"/>
  <c r="H3313" i="7"/>
  <c r="I3313" i="7" s="1"/>
  <c r="G3313" i="7"/>
  <c r="H3312" i="7"/>
  <c r="I3312" i="7" s="1"/>
  <c r="G3312" i="7"/>
  <c r="H3311" i="7"/>
  <c r="I3311" i="7" s="1"/>
  <c r="G3311" i="7"/>
  <c r="H3310" i="7"/>
  <c r="I3310" i="7" s="1"/>
  <c r="G3310" i="7"/>
  <c r="H3309" i="7"/>
  <c r="I3309" i="7" s="1"/>
  <c r="G3309" i="7"/>
  <c r="H3308" i="7"/>
  <c r="I3308" i="7" s="1"/>
  <c r="G3308" i="7"/>
  <c r="H3307" i="7"/>
  <c r="I3307" i="7" s="1"/>
  <c r="G3307" i="7"/>
  <c r="H3306" i="7"/>
  <c r="I3306" i="7" s="1"/>
  <c r="G3306" i="7"/>
  <c r="H3305" i="7"/>
  <c r="I3305" i="7" s="1"/>
  <c r="G3305" i="7"/>
  <c r="H3304" i="7"/>
  <c r="I3304" i="7" s="1"/>
  <c r="G3304" i="7"/>
  <c r="H3303" i="7"/>
  <c r="I3303" i="7" s="1"/>
  <c r="G3303" i="7"/>
  <c r="H3302" i="7"/>
  <c r="I3302" i="7" s="1"/>
  <c r="G3302" i="7"/>
  <c r="H3301" i="7"/>
  <c r="I3301" i="7" s="1"/>
  <c r="G3301" i="7"/>
  <c r="H3300" i="7"/>
  <c r="I3300" i="7" s="1"/>
  <c r="G3300" i="7"/>
  <c r="H3299" i="7"/>
  <c r="I3299" i="7" s="1"/>
  <c r="G3299" i="7"/>
  <c r="H3298" i="7"/>
  <c r="I3298" i="7" s="1"/>
  <c r="G3298" i="7"/>
  <c r="H3297" i="7"/>
  <c r="I3297" i="7" s="1"/>
  <c r="G3297" i="7"/>
  <c r="H3296" i="7"/>
  <c r="I3296" i="7" s="1"/>
  <c r="G3296" i="7"/>
  <c r="H3295" i="7"/>
  <c r="I3295" i="7" s="1"/>
  <c r="G3295" i="7"/>
  <c r="H3294" i="7"/>
  <c r="I3294" i="7" s="1"/>
  <c r="G3294" i="7"/>
  <c r="H3293" i="7"/>
  <c r="I3293" i="7" s="1"/>
  <c r="G3293" i="7"/>
  <c r="H3292" i="7"/>
  <c r="I3292" i="7" s="1"/>
  <c r="G3292" i="7"/>
  <c r="H3291" i="7"/>
  <c r="I3291" i="7" s="1"/>
  <c r="G3291" i="7"/>
  <c r="H3290" i="7"/>
  <c r="I3290" i="7" s="1"/>
  <c r="G3290" i="7"/>
  <c r="H3289" i="7"/>
  <c r="I3289" i="7" s="1"/>
  <c r="G3289" i="7"/>
  <c r="H3288" i="7"/>
  <c r="I3288" i="7" s="1"/>
  <c r="G3288" i="7"/>
  <c r="H3287" i="7"/>
  <c r="I3287" i="7" s="1"/>
  <c r="G3287" i="7"/>
  <c r="H3286" i="7"/>
  <c r="I3286" i="7" s="1"/>
  <c r="G3286" i="7"/>
  <c r="H3285" i="7"/>
  <c r="I3285" i="7" s="1"/>
  <c r="G3285" i="7"/>
  <c r="H3284" i="7"/>
  <c r="I3284" i="7" s="1"/>
  <c r="G3284" i="7"/>
  <c r="H3283" i="7"/>
  <c r="I3283" i="7" s="1"/>
  <c r="G3283" i="7"/>
  <c r="H3282" i="7"/>
  <c r="I3282" i="7" s="1"/>
  <c r="G3282" i="7"/>
  <c r="H3281" i="7"/>
  <c r="I3281" i="7" s="1"/>
  <c r="G3281" i="7"/>
  <c r="H3280" i="7"/>
  <c r="I3280" i="7" s="1"/>
  <c r="G3280" i="7"/>
  <c r="H3279" i="7"/>
  <c r="I3279" i="7" s="1"/>
  <c r="G3279" i="7"/>
  <c r="H3278" i="7"/>
  <c r="I3278" i="7" s="1"/>
  <c r="G3278" i="7"/>
  <c r="H3277" i="7"/>
  <c r="I3277" i="7" s="1"/>
  <c r="G3277" i="7"/>
  <c r="H3276" i="7"/>
  <c r="I3276" i="7" s="1"/>
  <c r="G3276" i="7"/>
  <c r="H3275" i="7"/>
  <c r="I3275" i="7" s="1"/>
  <c r="G3275" i="7"/>
  <c r="H3274" i="7"/>
  <c r="I3274" i="7" s="1"/>
  <c r="G3274" i="7"/>
  <c r="H3273" i="7"/>
  <c r="I3273" i="7" s="1"/>
  <c r="G3273" i="7"/>
  <c r="H3272" i="7"/>
  <c r="I3272" i="7" s="1"/>
  <c r="G3272" i="7"/>
  <c r="H3271" i="7"/>
  <c r="I3271" i="7" s="1"/>
  <c r="G3271" i="7"/>
  <c r="H3270" i="7"/>
  <c r="I3270" i="7" s="1"/>
  <c r="G3270" i="7"/>
  <c r="H3269" i="7"/>
  <c r="I3269" i="7" s="1"/>
  <c r="G3269" i="7"/>
  <c r="H3268" i="7"/>
  <c r="I3268" i="7" s="1"/>
  <c r="G3268" i="7"/>
  <c r="H3267" i="7"/>
  <c r="I3267" i="7" s="1"/>
  <c r="G3267" i="7"/>
  <c r="H3266" i="7"/>
  <c r="I3266" i="7" s="1"/>
  <c r="G3266" i="7"/>
  <c r="H3265" i="7"/>
  <c r="I3265" i="7" s="1"/>
  <c r="G3265" i="7"/>
  <c r="H3264" i="7"/>
  <c r="I3264" i="7" s="1"/>
  <c r="G3264" i="7"/>
  <c r="H3263" i="7"/>
  <c r="I3263" i="7" s="1"/>
  <c r="G3263" i="7"/>
  <c r="H3262" i="7"/>
  <c r="I3262" i="7" s="1"/>
  <c r="G3262" i="7"/>
  <c r="H3261" i="7"/>
  <c r="I3261" i="7" s="1"/>
  <c r="G3261" i="7"/>
  <c r="H3260" i="7"/>
  <c r="I3260" i="7" s="1"/>
  <c r="G3260" i="7"/>
  <c r="H3259" i="7"/>
  <c r="I3259" i="7" s="1"/>
  <c r="G3259" i="7"/>
  <c r="H3258" i="7"/>
  <c r="I3258" i="7" s="1"/>
  <c r="G3258" i="7"/>
  <c r="H3257" i="7"/>
  <c r="I3257" i="7" s="1"/>
  <c r="G3257" i="7"/>
  <c r="H3256" i="7"/>
  <c r="I3256" i="7" s="1"/>
  <c r="G3256" i="7"/>
  <c r="H3255" i="7"/>
  <c r="I3255" i="7" s="1"/>
  <c r="G3255" i="7"/>
  <c r="H3254" i="7"/>
  <c r="I3254" i="7" s="1"/>
  <c r="G3254" i="7"/>
  <c r="H3253" i="7"/>
  <c r="I3253" i="7" s="1"/>
  <c r="G3253" i="7"/>
  <c r="H3252" i="7"/>
  <c r="I3252" i="7" s="1"/>
  <c r="G3252" i="7"/>
  <c r="H3251" i="7"/>
  <c r="I3251" i="7" s="1"/>
  <c r="G3251" i="7"/>
  <c r="H3250" i="7"/>
  <c r="I3250" i="7" s="1"/>
  <c r="G3250" i="7"/>
  <c r="H3249" i="7"/>
  <c r="I3249" i="7" s="1"/>
  <c r="G3249" i="7"/>
  <c r="H3248" i="7"/>
  <c r="I3248" i="7" s="1"/>
  <c r="G3248" i="7"/>
  <c r="H3247" i="7"/>
  <c r="I3247" i="7" s="1"/>
  <c r="G3247" i="7"/>
  <c r="H3246" i="7"/>
  <c r="I3246" i="7" s="1"/>
  <c r="G3246" i="7"/>
  <c r="H3245" i="7"/>
  <c r="I3245" i="7" s="1"/>
  <c r="G3245" i="7"/>
  <c r="H3244" i="7"/>
  <c r="I3244" i="7" s="1"/>
  <c r="G3244" i="7"/>
  <c r="H3243" i="7"/>
  <c r="I3243" i="7" s="1"/>
  <c r="G3243" i="7"/>
  <c r="H3242" i="7"/>
  <c r="I3242" i="7" s="1"/>
  <c r="G3242" i="7"/>
  <c r="H3241" i="7"/>
  <c r="I3241" i="7" s="1"/>
  <c r="G3241" i="7"/>
  <c r="H3240" i="7"/>
  <c r="I3240" i="7" s="1"/>
  <c r="G3240" i="7"/>
  <c r="H3239" i="7"/>
  <c r="I3239" i="7" s="1"/>
  <c r="G3239" i="7"/>
  <c r="H3238" i="7"/>
  <c r="I3238" i="7" s="1"/>
  <c r="G3238" i="7"/>
  <c r="H3237" i="7"/>
  <c r="I3237" i="7" s="1"/>
  <c r="G3237" i="7"/>
  <c r="H3236" i="7"/>
  <c r="I3236" i="7" s="1"/>
  <c r="G3236" i="7"/>
  <c r="H3235" i="7"/>
  <c r="I3235" i="7" s="1"/>
  <c r="G3235" i="7"/>
  <c r="H3234" i="7"/>
  <c r="I3234" i="7" s="1"/>
  <c r="G3234" i="7"/>
  <c r="H3233" i="7"/>
  <c r="I3233" i="7" s="1"/>
  <c r="G3233" i="7"/>
  <c r="H3232" i="7"/>
  <c r="I3232" i="7" s="1"/>
  <c r="G3232" i="7"/>
  <c r="H3231" i="7"/>
  <c r="I3231" i="7" s="1"/>
  <c r="G3231" i="7"/>
  <c r="H3230" i="7"/>
  <c r="I3230" i="7" s="1"/>
  <c r="G3230" i="7"/>
  <c r="H3229" i="7"/>
  <c r="I3229" i="7" s="1"/>
  <c r="G3229" i="7"/>
  <c r="H3228" i="7"/>
  <c r="I3228" i="7" s="1"/>
  <c r="G3228" i="7"/>
  <c r="H3227" i="7"/>
  <c r="I3227" i="7" s="1"/>
  <c r="G3227" i="7"/>
  <c r="H3226" i="7"/>
  <c r="I3226" i="7" s="1"/>
  <c r="G3226" i="7"/>
  <c r="H3225" i="7"/>
  <c r="I3225" i="7" s="1"/>
  <c r="G3225" i="7"/>
  <c r="H3224" i="7"/>
  <c r="I3224" i="7" s="1"/>
  <c r="G3224" i="7"/>
  <c r="H3223" i="7"/>
  <c r="I3223" i="7" s="1"/>
  <c r="G3223" i="7"/>
  <c r="H3222" i="7"/>
  <c r="I3222" i="7" s="1"/>
  <c r="G3222" i="7"/>
  <c r="H3221" i="7"/>
  <c r="I3221" i="7" s="1"/>
  <c r="G3221" i="7"/>
  <c r="H3220" i="7"/>
  <c r="I3220" i="7" s="1"/>
  <c r="G3220" i="7"/>
  <c r="H3219" i="7"/>
  <c r="I3219" i="7" s="1"/>
  <c r="G3219" i="7"/>
  <c r="H3218" i="7"/>
  <c r="I3218" i="7" s="1"/>
  <c r="G3218" i="7"/>
  <c r="H3217" i="7"/>
  <c r="I3217" i="7" s="1"/>
  <c r="G3217" i="7"/>
  <c r="H3216" i="7"/>
  <c r="I3216" i="7" s="1"/>
  <c r="G3216" i="7"/>
  <c r="H3215" i="7"/>
  <c r="I3215" i="7" s="1"/>
  <c r="G3215" i="7"/>
  <c r="H3214" i="7"/>
  <c r="I3214" i="7" s="1"/>
  <c r="G3214" i="7"/>
  <c r="H3213" i="7"/>
  <c r="I3213" i="7" s="1"/>
  <c r="G3213" i="7"/>
  <c r="H3212" i="7"/>
  <c r="I3212" i="7" s="1"/>
  <c r="G3212" i="7"/>
  <c r="H3211" i="7"/>
  <c r="I3211" i="7" s="1"/>
  <c r="G3211" i="7"/>
  <c r="H3210" i="7"/>
  <c r="I3210" i="7" s="1"/>
  <c r="G3210" i="7"/>
  <c r="H3209" i="7"/>
  <c r="I3209" i="7" s="1"/>
  <c r="G3209" i="7"/>
  <c r="H3208" i="7"/>
  <c r="I3208" i="7" s="1"/>
  <c r="G3208" i="7"/>
  <c r="H3207" i="7"/>
  <c r="I3207" i="7" s="1"/>
  <c r="G3207" i="7"/>
  <c r="H3206" i="7"/>
  <c r="I3206" i="7" s="1"/>
  <c r="G3206" i="7"/>
  <c r="H3205" i="7"/>
  <c r="I3205" i="7" s="1"/>
  <c r="G3205" i="7"/>
  <c r="H3204" i="7"/>
  <c r="I3204" i="7" s="1"/>
  <c r="G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I3104" i="7"/>
  <c r="H3103" i="7"/>
  <c r="I3103" i="7" s="1"/>
  <c r="G3103" i="7"/>
  <c r="H3102" i="7"/>
  <c r="I3102" i="7" s="1"/>
  <c r="G3102" i="7"/>
  <c r="H3101" i="7"/>
  <c r="I3101" i="7" s="1"/>
  <c r="G3101" i="7"/>
  <c r="H3100" i="7"/>
  <c r="I3100" i="7" s="1"/>
  <c r="G3100" i="7"/>
  <c r="H3099" i="7"/>
  <c r="I3099" i="7" s="1"/>
  <c r="G3099" i="7"/>
  <c r="H3098" i="7"/>
  <c r="I3098" i="7" s="1"/>
  <c r="G3098" i="7"/>
  <c r="H3097" i="7"/>
  <c r="I3097" i="7" s="1"/>
  <c r="G3097" i="7"/>
  <c r="H3096" i="7"/>
  <c r="I3096" i="7" s="1"/>
  <c r="G3096" i="7"/>
  <c r="H3095" i="7"/>
  <c r="I3095" i="7" s="1"/>
  <c r="G3095" i="7"/>
  <c r="H3094" i="7"/>
  <c r="I3094" i="7" s="1"/>
  <c r="G3094" i="7"/>
  <c r="H3093" i="7"/>
  <c r="I3093" i="7" s="1"/>
  <c r="G3093" i="7"/>
  <c r="H3092" i="7"/>
  <c r="I3092" i="7" s="1"/>
  <c r="G3092" i="7"/>
  <c r="H3091" i="7"/>
  <c r="I3091" i="7" s="1"/>
  <c r="G3091" i="7"/>
  <c r="H3090" i="7"/>
  <c r="I3090" i="7" s="1"/>
  <c r="G3090" i="7"/>
  <c r="H3089" i="7"/>
  <c r="I3089" i="7" s="1"/>
  <c r="G3089" i="7"/>
  <c r="H3088" i="7"/>
  <c r="I3088" i="7" s="1"/>
  <c r="G3088" i="7"/>
  <c r="H3087" i="7"/>
  <c r="I3087" i="7" s="1"/>
  <c r="G3087" i="7"/>
  <c r="H3086" i="7"/>
  <c r="I3086" i="7" s="1"/>
  <c r="G3086" i="7"/>
  <c r="H3085" i="7"/>
  <c r="I3085" i="7" s="1"/>
  <c r="G3085" i="7"/>
  <c r="H3084" i="7"/>
  <c r="I3084" i="7" s="1"/>
  <c r="G3084" i="7"/>
  <c r="H3083" i="7"/>
  <c r="I3083" i="7" s="1"/>
  <c r="G3083" i="7"/>
  <c r="H3082" i="7"/>
  <c r="I3082" i="7" s="1"/>
  <c r="G3082" i="7"/>
  <c r="H3081" i="7"/>
  <c r="I3081" i="7" s="1"/>
  <c r="G3081" i="7"/>
  <c r="H3080" i="7"/>
  <c r="I3080" i="7" s="1"/>
  <c r="G3080" i="7"/>
  <c r="H3079" i="7"/>
  <c r="I3079" i="7" s="1"/>
  <c r="G3079" i="7"/>
  <c r="H3078" i="7"/>
  <c r="I3078" i="7" s="1"/>
  <c r="G3078" i="7"/>
  <c r="H3077" i="7"/>
  <c r="I3077" i="7" s="1"/>
  <c r="G3077" i="7"/>
  <c r="H3076" i="7"/>
  <c r="I3076" i="7" s="1"/>
  <c r="G3076" i="7"/>
  <c r="H3075" i="7"/>
  <c r="I3075" i="7" s="1"/>
  <c r="G3075" i="7"/>
  <c r="H3074" i="7"/>
  <c r="I3074" i="7" s="1"/>
  <c r="G3074" i="7"/>
  <c r="H3073" i="7"/>
  <c r="I3073" i="7" s="1"/>
  <c r="G3073" i="7"/>
  <c r="H3072" i="7"/>
  <c r="I3072" i="7" s="1"/>
  <c r="G3072" i="7"/>
  <c r="H3071" i="7"/>
  <c r="I3071" i="7" s="1"/>
  <c r="G3071" i="7"/>
  <c r="H3070" i="7"/>
  <c r="I3070" i="7" s="1"/>
  <c r="G3070" i="7"/>
  <c r="H3069" i="7"/>
  <c r="I3069" i="7" s="1"/>
  <c r="G3069" i="7"/>
  <c r="H3068" i="7"/>
  <c r="I3068" i="7" s="1"/>
  <c r="G3068" i="7"/>
  <c r="H3067" i="7"/>
  <c r="I3067" i="7" s="1"/>
  <c r="G3067" i="7"/>
  <c r="H3066" i="7"/>
  <c r="I3066" i="7" s="1"/>
  <c r="G3066" i="7"/>
  <c r="H3065" i="7"/>
  <c r="I3065" i="7" s="1"/>
  <c r="G3065" i="7"/>
  <c r="H3064" i="7"/>
  <c r="I3064" i="7" s="1"/>
  <c r="G3064" i="7"/>
  <c r="H3063" i="7"/>
  <c r="I3063" i="7" s="1"/>
  <c r="G3063" i="7"/>
  <c r="H3062" i="7"/>
  <c r="I3062" i="7" s="1"/>
  <c r="G3062" i="7"/>
  <c r="H3061" i="7"/>
  <c r="I3061" i="7" s="1"/>
  <c r="G3061" i="7"/>
  <c r="H3060" i="7"/>
  <c r="I3060" i="7" s="1"/>
  <c r="G3060" i="7"/>
  <c r="H3059" i="7"/>
  <c r="I3059" i="7" s="1"/>
  <c r="G3059" i="7"/>
  <c r="H3058" i="7"/>
  <c r="I3058" i="7" s="1"/>
  <c r="G3058" i="7"/>
  <c r="H3057" i="7"/>
  <c r="I3057" i="7" s="1"/>
  <c r="G3057" i="7"/>
  <c r="H3056" i="7"/>
  <c r="I3056" i="7" s="1"/>
  <c r="G3056" i="7"/>
  <c r="H3055" i="7"/>
  <c r="I3055" i="7" s="1"/>
  <c r="G3055" i="7"/>
  <c r="H3054" i="7"/>
  <c r="I3054" i="7" s="1"/>
  <c r="G3054" i="7"/>
  <c r="H3053" i="7"/>
  <c r="I3053" i="7" s="1"/>
  <c r="G3053" i="7"/>
  <c r="H3052" i="7"/>
  <c r="I3052" i="7" s="1"/>
  <c r="G3052" i="7"/>
  <c r="H3051" i="7"/>
  <c r="I3051" i="7" s="1"/>
  <c r="G3051" i="7"/>
  <c r="H3050" i="7"/>
  <c r="I3050" i="7" s="1"/>
  <c r="G3050" i="7"/>
  <c r="H3049" i="7"/>
  <c r="I3049" i="7" s="1"/>
  <c r="G3049" i="7"/>
  <c r="H3048" i="7"/>
  <c r="I3048" i="7" s="1"/>
  <c r="G3048" i="7"/>
  <c r="H3047" i="7"/>
  <c r="I3047" i="7" s="1"/>
  <c r="G3047" i="7"/>
  <c r="H3046" i="7"/>
  <c r="I3046" i="7" s="1"/>
  <c r="G3046" i="7"/>
  <c r="H3045" i="7"/>
  <c r="I3045" i="7" s="1"/>
  <c r="G3045" i="7"/>
  <c r="H3044" i="7"/>
  <c r="I3044" i="7" s="1"/>
  <c r="G3044" i="7"/>
  <c r="H3043" i="7"/>
  <c r="I3043" i="7" s="1"/>
  <c r="G3043" i="7"/>
  <c r="H3042" i="7"/>
  <c r="I3042" i="7" s="1"/>
  <c r="G3042" i="7"/>
  <c r="H3041" i="7"/>
  <c r="I3041" i="7" s="1"/>
  <c r="G3041" i="7"/>
  <c r="H3040" i="7"/>
  <c r="I3040" i="7" s="1"/>
  <c r="G3040" i="7"/>
  <c r="H3039" i="7"/>
  <c r="I3039" i="7" s="1"/>
  <c r="G3039" i="7"/>
  <c r="H3038" i="7"/>
  <c r="I3038" i="7" s="1"/>
  <c r="G3038" i="7"/>
  <c r="H3037" i="7"/>
  <c r="I3037" i="7" s="1"/>
  <c r="G3037" i="7"/>
  <c r="H3036" i="7"/>
  <c r="I3036" i="7" s="1"/>
  <c r="G3036" i="7"/>
  <c r="H3035" i="7"/>
  <c r="I3035" i="7" s="1"/>
  <c r="G3035" i="7"/>
  <c r="H3034" i="7"/>
  <c r="I3034" i="7" s="1"/>
  <c r="G3034" i="7"/>
  <c r="H3033" i="7"/>
  <c r="I3033" i="7" s="1"/>
  <c r="G3033" i="7"/>
  <c r="H3032" i="7"/>
  <c r="I3032" i="7" s="1"/>
  <c r="G3032" i="7"/>
  <c r="H3031" i="7"/>
  <c r="I3031" i="7" s="1"/>
  <c r="G3031" i="7"/>
  <c r="H3030" i="7"/>
  <c r="I3030" i="7" s="1"/>
  <c r="G3030" i="7"/>
  <c r="H3029" i="7"/>
  <c r="I3029" i="7" s="1"/>
  <c r="G3029" i="7"/>
  <c r="H3028" i="7"/>
  <c r="I3028" i="7" s="1"/>
  <c r="G3028" i="7"/>
  <c r="H3027" i="7"/>
  <c r="I3027" i="7" s="1"/>
  <c r="G3027" i="7"/>
  <c r="H3026" i="7"/>
  <c r="I3026" i="7" s="1"/>
  <c r="G3026" i="7"/>
  <c r="H3025" i="7"/>
  <c r="I3025" i="7" s="1"/>
  <c r="G3025" i="7"/>
  <c r="H3024" i="7"/>
  <c r="I3024" i="7" s="1"/>
  <c r="G3024" i="7"/>
  <c r="H3023" i="7"/>
  <c r="I3023" i="7" s="1"/>
  <c r="G3023" i="7"/>
  <c r="H3022" i="7"/>
  <c r="I3022" i="7" s="1"/>
  <c r="G3022" i="7"/>
  <c r="H3021" i="7"/>
  <c r="I3021" i="7" s="1"/>
  <c r="G3021" i="7"/>
  <c r="H3020" i="7"/>
  <c r="I3020" i="7" s="1"/>
  <c r="G3020" i="7"/>
  <c r="H3019" i="7"/>
  <c r="I3019" i="7" s="1"/>
  <c r="G3019" i="7"/>
  <c r="H3018" i="7"/>
  <c r="I3018" i="7" s="1"/>
  <c r="G3018" i="7"/>
  <c r="H3017" i="7"/>
  <c r="I3017" i="7" s="1"/>
  <c r="G3017" i="7"/>
  <c r="H3016" i="7"/>
  <c r="I3016" i="7" s="1"/>
  <c r="G3016" i="7"/>
  <c r="H3015" i="7"/>
  <c r="I3015" i="7" s="1"/>
  <c r="G3015" i="7"/>
  <c r="H3014" i="7"/>
  <c r="I3014" i="7" s="1"/>
  <c r="G3014" i="7"/>
  <c r="H3013" i="7"/>
  <c r="I3013" i="7" s="1"/>
  <c r="G3013" i="7"/>
  <c r="H3012" i="7"/>
  <c r="I3012" i="7" s="1"/>
  <c r="G3012" i="7"/>
  <c r="H3011" i="7"/>
  <c r="I3011" i="7" s="1"/>
  <c r="G3011" i="7"/>
  <c r="H3010" i="7"/>
  <c r="I3010" i="7" s="1"/>
  <c r="G3010" i="7"/>
  <c r="H3009" i="7"/>
  <c r="I3009" i="7" s="1"/>
  <c r="G3009" i="7"/>
  <c r="H3008" i="7"/>
  <c r="I3008" i="7" s="1"/>
  <c r="G3008" i="7"/>
  <c r="H3007" i="7"/>
  <c r="I3007" i="7" s="1"/>
  <c r="G3007" i="7"/>
  <c r="H3006" i="7"/>
  <c r="I3006" i="7" s="1"/>
  <c r="G3006" i="7"/>
  <c r="H3005" i="7"/>
  <c r="I3005" i="7" s="1"/>
  <c r="G3005" i="7"/>
  <c r="H3004" i="7"/>
  <c r="I3004" i="7" s="1"/>
  <c r="G3004" i="7"/>
  <c r="H3003" i="7"/>
  <c r="I3003" i="7" s="1"/>
  <c r="G3003" i="7"/>
  <c r="H3002" i="7"/>
  <c r="I3002" i="7" s="1"/>
  <c r="G3002" i="7"/>
  <c r="H3001" i="7"/>
  <c r="I3001" i="7" s="1"/>
  <c r="G3001" i="7"/>
  <c r="H3000" i="7"/>
  <c r="I3000" i="7" s="1"/>
  <c r="G3000" i="7"/>
  <c r="H2999" i="7"/>
  <c r="I2999" i="7" s="1"/>
  <c r="G2999" i="7"/>
  <c r="H2998" i="7"/>
  <c r="I2998" i="7" s="1"/>
  <c r="G2998" i="7"/>
  <c r="H2997" i="7"/>
  <c r="I2997" i="7" s="1"/>
  <c r="G2997" i="7"/>
  <c r="H2996" i="7"/>
  <c r="I2996" i="7" s="1"/>
  <c r="G2996" i="7"/>
  <c r="H2995" i="7"/>
  <c r="I2995" i="7" s="1"/>
  <c r="G2995" i="7"/>
  <c r="H2994" i="7"/>
  <c r="I2994" i="7" s="1"/>
  <c r="G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I2894" i="7"/>
  <c r="H2893" i="7"/>
  <c r="I2893" i="7" s="1"/>
  <c r="G2893" i="7"/>
  <c r="H2892" i="7"/>
  <c r="I2892" i="7" s="1"/>
  <c r="G2892" i="7"/>
  <c r="H2891" i="7"/>
  <c r="I2891" i="7" s="1"/>
  <c r="G2891" i="7"/>
  <c r="H2890" i="7"/>
  <c r="I2890" i="7" s="1"/>
  <c r="G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G2829" i="7"/>
  <c r="I2828" i="7"/>
  <c r="G2828" i="7"/>
  <c r="I2827" i="7"/>
  <c r="G2827" i="7"/>
  <c r="I2826" i="7"/>
  <c r="G2826" i="7"/>
  <c r="I2825" i="7"/>
  <c r="G2825" i="7"/>
  <c r="I2824" i="7"/>
  <c r="G2824" i="7"/>
  <c r="I2823" i="7"/>
  <c r="G2823" i="7"/>
  <c r="I2822" i="7"/>
  <c r="G2822" i="7"/>
  <c r="I2821" i="7"/>
  <c r="G2821" i="7"/>
  <c r="I2820" i="7"/>
  <c r="G2820" i="7"/>
  <c r="J2820" i="7" s="1"/>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H2789" i="7"/>
  <c r="I2789" i="7" s="1"/>
  <c r="G2789" i="7"/>
  <c r="H2788" i="7"/>
  <c r="I2788" i="7" s="1"/>
  <c r="G2788" i="7"/>
  <c r="H2787" i="7"/>
  <c r="I2787" i="7" s="1"/>
  <c r="G2787" i="7"/>
  <c r="H2786" i="7"/>
  <c r="I2786" i="7" s="1"/>
  <c r="G2786" i="7"/>
  <c r="H2785" i="7"/>
  <c r="I2785" i="7" s="1"/>
  <c r="G2785" i="7"/>
  <c r="H2784" i="7"/>
  <c r="I2784" i="7" s="1"/>
  <c r="G2784" i="7"/>
  <c r="H2783" i="7"/>
  <c r="I2783" i="7" s="1"/>
  <c r="G2783" i="7"/>
  <c r="H2782" i="7"/>
  <c r="I2782" i="7" s="1"/>
  <c r="G2782" i="7"/>
  <c r="H2781" i="7"/>
  <c r="I2781" i="7" s="1"/>
  <c r="G2781" i="7"/>
  <c r="H2780" i="7"/>
  <c r="I2780" i="7" s="1"/>
  <c r="G2780" i="7"/>
  <c r="H2779" i="7"/>
  <c r="I2779" i="7" s="1"/>
  <c r="G2779" i="7"/>
  <c r="H2778" i="7"/>
  <c r="I2778" i="7" s="1"/>
  <c r="G2778" i="7"/>
  <c r="H2777" i="7"/>
  <c r="I2777" i="7" s="1"/>
  <c r="G2777" i="7"/>
  <c r="H2776" i="7"/>
  <c r="I2776" i="7" s="1"/>
  <c r="G2776" i="7"/>
  <c r="H2775" i="7"/>
  <c r="I2775" i="7" s="1"/>
  <c r="G2775" i="7"/>
  <c r="H2774" i="7"/>
  <c r="I2774" i="7" s="1"/>
  <c r="G2774" i="7"/>
  <c r="H2773" i="7"/>
  <c r="I2773" i="7" s="1"/>
  <c r="G2773" i="7"/>
  <c r="H2772" i="7"/>
  <c r="I2772" i="7" s="1"/>
  <c r="G2772" i="7"/>
  <c r="H2771" i="7"/>
  <c r="I2771" i="7" s="1"/>
  <c r="G2771" i="7"/>
  <c r="H2770" i="7"/>
  <c r="I2770" i="7" s="1"/>
  <c r="G2770" i="7"/>
  <c r="H2769" i="7"/>
  <c r="I2769" i="7" s="1"/>
  <c r="G2769" i="7"/>
  <c r="H2768" i="7"/>
  <c r="I2768" i="7" s="1"/>
  <c r="G2768" i="7"/>
  <c r="H2767" i="7"/>
  <c r="I2767" i="7" s="1"/>
  <c r="G2767" i="7"/>
  <c r="H2766" i="7"/>
  <c r="I2766" i="7" s="1"/>
  <c r="G2766" i="7"/>
  <c r="H2765" i="7"/>
  <c r="I2765" i="7" s="1"/>
  <c r="G2765" i="7"/>
  <c r="H2764" i="7"/>
  <c r="I2764" i="7" s="1"/>
  <c r="G2764" i="7"/>
  <c r="H2763" i="7"/>
  <c r="I2763" i="7" s="1"/>
  <c r="G2763" i="7"/>
  <c r="H2762" i="7"/>
  <c r="I2762" i="7" s="1"/>
  <c r="G2762" i="7"/>
  <c r="H2761" i="7"/>
  <c r="I2761" i="7" s="1"/>
  <c r="G2761" i="7"/>
  <c r="H2760" i="7"/>
  <c r="I2760" i="7" s="1"/>
  <c r="G2760" i="7"/>
  <c r="H2759" i="7"/>
  <c r="I2759" i="7" s="1"/>
  <c r="G2759" i="7"/>
  <c r="H2758" i="7"/>
  <c r="I2758" i="7" s="1"/>
  <c r="G2758" i="7"/>
  <c r="H2757" i="7"/>
  <c r="I2757" i="7" s="1"/>
  <c r="G2757" i="7"/>
  <c r="H2756" i="7"/>
  <c r="I2756" i="7" s="1"/>
  <c r="G2756" i="7"/>
  <c r="H2755" i="7"/>
  <c r="I2755" i="7" s="1"/>
  <c r="G2755" i="7"/>
  <c r="H2754" i="7"/>
  <c r="I2754" i="7" s="1"/>
  <c r="G2754" i="7"/>
  <c r="H2753" i="7"/>
  <c r="I2753" i="7" s="1"/>
  <c r="G2753" i="7"/>
  <c r="H2752" i="7"/>
  <c r="I2752" i="7" s="1"/>
  <c r="G2752" i="7"/>
  <c r="H2751" i="7"/>
  <c r="I2751" i="7" s="1"/>
  <c r="G2751" i="7"/>
  <c r="H2750" i="7"/>
  <c r="I2750" i="7" s="1"/>
  <c r="G2750" i="7"/>
  <c r="H2749" i="7"/>
  <c r="I2749" i="7" s="1"/>
  <c r="G2749" i="7"/>
  <c r="H2748" i="7"/>
  <c r="I2748" i="7" s="1"/>
  <c r="G2748" i="7"/>
  <c r="H2747" i="7"/>
  <c r="I2747" i="7" s="1"/>
  <c r="G2747" i="7"/>
  <c r="H2746" i="7"/>
  <c r="I2746" i="7" s="1"/>
  <c r="G2746" i="7"/>
  <c r="H2745" i="7"/>
  <c r="I2745" i="7" s="1"/>
  <c r="G2745" i="7"/>
  <c r="H2744" i="7"/>
  <c r="I2744" i="7" s="1"/>
  <c r="G2744" i="7"/>
  <c r="H2743" i="7"/>
  <c r="I2743" i="7" s="1"/>
  <c r="G2743" i="7"/>
  <c r="H2742" i="7"/>
  <c r="I2742" i="7" s="1"/>
  <c r="G2742" i="7"/>
  <c r="H2741" i="7"/>
  <c r="I2741" i="7" s="1"/>
  <c r="G2741" i="7"/>
  <c r="H2740" i="7"/>
  <c r="I2740" i="7" s="1"/>
  <c r="G2740" i="7"/>
  <c r="H2739" i="7"/>
  <c r="I2739" i="7" s="1"/>
  <c r="G2739" i="7"/>
  <c r="H2738" i="7"/>
  <c r="I2738" i="7" s="1"/>
  <c r="G2738" i="7"/>
  <c r="H2737" i="7"/>
  <c r="I2737" i="7" s="1"/>
  <c r="G2737" i="7"/>
  <c r="H2736" i="7"/>
  <c r="I2736" i="7" s="1"/>
  <c r="G2736" i="7"/>
  <c r="H2735" i="7"/>
  <c r="I2735" i="7" s="1"/>
  <c r="G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G2534" i="7"/>
  <c r="B2534" i="7" s="1"/>
  <c r="J2534" i="7" s="1"/>
  <c r="G2533" i="7"/>
  <c r="B2533" i="7" s="1"/>
  <c r="J2533" i="7" s="1"/>
  <c r="G2532" i="7"/>
  <c r="B2532" i="7" s="1"/>
  <c r="J2532" i="7" s="1"/>
  <c r="G2531" i="7"/>
  <c r="B2531" i="7" s="1"/>
  <c r="J2531" i="7" s="1"/>
  <c r="G2530" i="7"/>
  <c r="B2530" i="7" s="1"/>
  <c r="J2530" i="7" s="1"/>
  <c r="G2529" i="7"/>
  <c r="B2529" i="7" s="1"/>
  <c r="J2529" i="7" s="1"/>
  <c r="G2528" i="7"/>
  <c r="B2528" i="7" s="1"/>
  <c r="J2528" i="7" s="1"/>
  <c r="G2527" i="7"/>
  <c r="B2527" i="7" s="1"/>
  <c r="J2527" i="7" s="1"/>
  <c r="G2526" i="7"/>
  <c r="B2526" i="7" s="1"/>
  <c r="J2526" i="7" s="1"/>
  <c r="G2525" i="7"/>
  <c r="B2525" i="7" s="1"/>
  <c r="J2525" i="7" s="1"/>
  <c r="G2524" i="7"/>
  <c r="B2524" i="7" s="1"/>
  <c r="J2524" i="7" s="1"/>
  <c r="G2523" i="7"/>
  <c r="B2523" i="7" s="1"/>
  <c r="J2523" i="7" s="1"/>
  <c r="G2522" i="7"/>
  <c r="B2522" i="7" s="1"/>
  <c r="J2522" i="7" s="1"/>
  <c r="G2521" i="7"/>
  <c r="B2521" i="7" s="1"/>
  <c r="J2521" i="7" s="1"/>
  <c r="G2520" i="7"/>
  <c r="B2520" i="7" s="1"/>
  <c r="J2520" i="7" s="1"/>
  <c r="G2519" i="7"/>
  <c r="B2519" i="7" s="1"/>
  <c r="J2519" i="7" s="1"/>
  <c r="G2518" i="7"/>
  <c r="B2518" i="7" s="1"/>
  <c r="J2518" i="7" s="1"/>
  <c r="G2517" i="7"/>
  <c r="B2517" i="7" s="1"/>
  <c r="J2517" i="7" s="1"/>
  <c r="G2516" i="7"/>
  <c r="B2516" i="7" s="1"/>
  <c r="J2516" i="7" s="1"/>
  <c r="G2515" i="7"/>
  <c r="B2515" i="7" s="1"/>
  <c r="J2515" i="7" s="1"/>
  <c r="G2514" i="7"/>
  <c r="G2513" i="7"/>
  <c r="G2512" i="7"/>
  <c r="G2511" i="7"/>
  <c r="G2510" i="7"/>
  <c r="G2509" i="7"/>
  <c r="G2508" i="7"/>
  <c r="G2507" i="7"/>
  <c r="G2506" i="7"/>
  <c r="G2505" i="7"/>
  <c r="G2504" i="7"/>
  <c r="G2503" i="7"/>
  <c r="G2502" i="7"/>
  <c r="G2501" i="7"/>
  <c r="G2500" i="7"/>
  <c r="G2499" i="7"/>
  <c r="G2498" i="7"/>
  <c r="G2497" i="7"/>
  <c r="G2496" i="7"/>
  <c r="G2495" i="7"/>
  <c r="G2494" i="7"/>
  <c r="G2493" i="7"/>
  <c r="G2492" i="7"/>
  <c r="G2491" i="7"/>
  <c r="G2490" i="7"/>
  <c r="G2489" i="7"/>
  <c r="G2488" i="7"/>
  <c r="G2487" i="7"/>
  <c r="G2486" i="7"/>
  <c r="G2485" i="7"/>
  <c r="G2484" i="7"/>
  <c r="G2483" i="7"/>
  <c r="G2482" i="7"/>
  <c r="G2481" i="7"/>
  <c r="G2480" i="7"/>
  <c r="G2479" i="7"/>
  <c r="G2478" i="7"/>
  <c r="G2477" i="7"/>
  <c r="G2476" i="7"/>
  <c r="G2475" i="7"/>
  <c r="G2474" i="7"/>
  <c r="G2473" i="7"/>
  <c r="G2472" i="7"/>
  <c r="G2471" i="7"/>
  <c r="G2470" i="7"/>
  <c r="G2469" i="7"/>
  <c r="G2468" i="7"/>
  <c r="G2467" i="7"/>
  <c r="G2466" i="7"/>
  <c r="G2465" i="7"/>
  <c r="G2464" i="7"/>
  <c r="G2463" i="7"/>
  <c r="G2462" i="7"/>
  <c r="G2461" i="7"/>
  <c r="G2460" i="7"/>
  <c r="G2459" i="7"/>
  <c r="G2458" i="7"/>
  <c r="G2457" i="7"/>
  <c r="G2456" i="7"/>
  <c r="G2455" i="7"/>
  <c r="G2454" i="7"/>
  <c r="G2453" i="7"/>
  <c r="G2452" i="7"/>
  <c r="G2451" i="7"/>
  <c r="G2450" i="7"/>
  <c r="G2449" i="7"/>
  <c r="G2448" i="7"/>
  <c r="G2447" i="7"/>
  <c r="G2446" i="7"/>
  <c r="G2445" i="7"/>
  <c r="G2444" i="7"/>
  <c r="G2443" i="7"/>
  <c r="G2442" i="7"/>
  <c r="G2441" i="7"/>
  <c r="G2440" i="7"/>
  <c r="G2439" i="7"/>
  <c r="G2438" i="7"/>
  <c r="G2437" i="7"/>
  <c r="G2436" i="7"/>
  <c r="G2435" i="7"/>
  <c r="G2434" i="7"/>
  <c r="G2433" i="7"/>
  <c r="G2432" i="7"/>
  <c r="G2431" i="7"/>
  <c r="G2430" i="7"/>
  <c r="G2429" i="7"/>
  <c r="G2428" i="7"/>
  <c r="G2427" i="7"/>
  <c r="G2426" i="7"/>
  <c r="G2425" i="7"/>
  <c r="G2424" i="7"/>
  <c r="G2423" i="7"/>
  <c r="G2422" i="7"/>
  <c r="G2421" i="7"/>
  <c r="G2420" i="7"/>
  <c r="G2419" i="7"/>
  <c r="G2418" i="7"/>
  <c r="G2417" i="7"/>
  <c r="G2416" i="7"/>
  <c r="G2415" i="7"/>
  <c r="G2414" i="7"/>
  <c r="G2413" i="7"/>
  <c r="G2412" i="7"/>
  <c r="G2411" i="7"/>
  <c r="G2410" i="7"/>
  <c r="G2409" i="7"/>
  <c r="G2408" i="7"/>
  <c r="G2407" i="7"/>
  <c r="G2406" i="7"/>
  <c r="G2405" i="7"/>
  <c r="G2404" i="7"/>
  <c r="G2403" i="7"/>
  <c r="G2402" i="7"/>
  <c r="G2401" i="7"/>
  <c r="G2400" i="7"/>
  <c r="G2399" i="7"/>
  <c r="G2398" i="7"/>
  <c r="G2397" i="7"/>
  <c r="G2396" i="7"/>
  <c r="G2395" i="7"/>
  <c r="G2394" i="7"/>
  <c r="G2393" i="7"/>
  <c r="G2392" i="7"/>
  <c r="G2391" i="7"/>
  <c r="G2390" i="7"/>
  <c r="G2389" i="7"/>
  <c r="G2388" i="7"/>
  <c r="G2387" i="7"/>
  <c r="G2386" i="7"/>
  <c r="G2385" i="7"/>
  <c r="G2384" i="7"/>
  <c r="G2383" i="7"/>
  <c r="G2382" i="7"/>
  <c r="B2382" i="7" s="1"/>
  <c r="J2382" i="7" s="1"/>
  <c r="G2381" i="7"/>
  <c r="B2381" i="7" s="1"/>
  <c r="J2381" i="7" s="1"/>
  <c r="G2380" i="7"/>
  <c r="B2380" i="7" s="1"/>
  <c r="J2380" i="7" s="1"/>
  <c r="G2379" i="7"/>
  <c r="B2379" i="7" s="1"/>
  <c r="J2379" i="7" s="1"/>
  <c r="G2378" i="7"/>
  <c r="B2378" i="7" s="1"/>
  <c r="J2378" i="7" s="1"/>
  <c r="G2377" i="7"/>
  <c r="B2377" i="7" s="1"/>
  <c r="J2377" i="7" s="1"/>
  <c r="G2376" i="7"/>
  <c r="B2376" i="7" s="1"/>
  <c r="J2376" i="7" s="1"/>
  <c r="G2375" i="7"/>
  <c r="B2375" i="7" s="1"/>
  <c r="J2375" i="7" s="1"/>
  <c r="G2374" i="7"/>
  <c r="B2374" i="7" s="1"/>
  <c r="J2374" i="7" s="1"/>
  <c r="G2373" i="7"/>
  <c r="B2373" i="7" s="1"/>
  <c r="J2373" i="7" s="1"/>
  <c r="G2372" i="7"/>
  <c r="B2372" i="7" s="1"/>
  <c r="J2372" i="7" s="1"/>
  <c r="G2371" i="7"/>
  <c r="B2371" i="7" s="1"/>
  <c r="J2371" i="7" s="1"/>
  <c r="G2370" i="7"/>
  <c r="B2370" i="7" s="1"/>
  <c r="J2370" i="7" s="1"/>
  <c r="G2369" i="7"/>
  <c r="B2369" i="7" s="1"/>
  <c r="J2369" i="7" s="1"/>
  <c r="G2368" i="7"/>
  <c r="B2368" i="7" s="1"/>
  <c r="J2368" i="7" s="1"/>
  <c r="G2367" i="7"/>
  <c r="B2367" i="7" s="1"/>
  <c r="J2367" i="7" s="1"/>
  <c r="G2366" i="7"/>
  <c r="B2366" i="7" s="1"/>
  <c r="J2366" i="7" s="1"/>
  <c r="G2365" i="7"/>
  <c r="B2365" i="7" s="1"/>
  <c r="J2365" i="7" s="1"/>
  <c r="G2364" i="7"/>
  <c r="B2364" i="7" s="1"/>
  <c r="J2364" i="7" s="1"/>
  <c r="G2363" i="7"/>
  <c r="B2363" i="7" s="1"/>
  <c r="J2363" i="7" s="1"/>
  <c r="G2362" i="7"/>
  <c r="B2362" i="7" s="1"/>
  <c r="J2362" i="7" s="1"/>
  <c r="G2361" i="7"/>
  <c r="B2361" i="7" s="1"/>
  <c r="J2361" i="7" s="1"/>
  <c r="G2360" i="7"/>
  <c r="B2360" i="7" s="1"/>
  <c r="J2360" i="7" s="1"/>
  <c r="G2359" i="7"/>
  <c r="B2359" i="7" s="1"/>
  <c r="J2359" i="7" s="1"/>
  <c r="G2358" i="7"/>
  <c r="B2358" i="7" s="1"/>
  <c r="J2358" i="7" s="1"/>
  <c r="G2357" i="7"/>
  <c r="B2357" i="7" s="1"/>
  <c r="J2357" i="7" s="1"/>
  <c r="G2356" i="7"/>
  <c r="B2356" i="7" s="1"/>
  <c r="J2356" i="7" s="1"/>
  <c r="G2355" i="7"/>
  <c r="B2355" i="7" s="1"/>
  <c r="J2355" i="7" s="1"/>
  <c r="G2354" i="7"/>
  <c r="B2354" i="7" s="1"/>
  <c r="J2354" i="7" s="1"/>
  <c r="G2353" i="7"/>
  <c r="B2353" i="7" s="1"/>
  <c r="J2353" i="7" s="1"/>
  <c r="G2352" i="7"/>
  <c r="B2352" i="7" s="1"/>
  <c r="J2352" i="7" s="1"/>
  <c r="G2351" i="7"/>
  <c r="B2351" i="7" s="1"/>
  <c r="J2351" i="7" s="1"/>
  <c r="G2350" i="7"/>
  <c r="B2350" i="7" s="1"/>
  <c r="J2350" i="7" s="1"/>
  <c r="G2349" i="7"/>
  <c r="B2349" i="7" s="1"/>
  <c r="J2349" i="7" s="1"/>
  <c r="G2348" i="7"/>
  <c r="B2348" i="7" s="1"/>
  <c r="J2348" i="7" s="1"/>
  <c r="G2347" i="7"/>
  <c r="B2347" i="7" s="1"/>
  <c r="J2347" i="7" s="1"/>
  <c r="G2346" i="7"/>
  <c r="B2346" i="7" s="1"/>
  <c r="J2346" i="7" s="1"/>
  <c r="G2345" i="7"/>
  <c r="B2345" i="7" s="1"/>
  <c r="J2345" i="7" s="1"/>
  <c r="G2344" i="7"/>
  <c r="B2344" i="7" s="1"/>
  <c r="J2344" i="7" s="1"/>
  <c r="G2343" i="7"/>
  <c r="B2343" i="7" s="1"/>
  <c r="J2343" i="7" s="1"/>
  <c r="G2342" i="7"/>
  <c r="B2342" i="7" s="1"/>
  <c r="J2342" i="7" s="1"/>
  <c r="G2341" i="7"/>
  <c r="B2341" i="7" s="1"/>
  <c r="J2341" i="7" s="1"/>
  <c r="G2340" i="7"/>
  <c r="B2340" i="7" s="1"/>
  <c r="J2340" i="7" s="1"/>
  <c r="G2339" i="7"/>
  <c r="B2339" i="7" s="1"/>
  <c r="J2339" i="7" s="1"/>
  <c r="G2338" i="7"/>
  <c r="B2338" i="7" s="1"/>
  <c r="J2338" i="7" s="1"/>
  <c r="G2337" i="7"/>
  <c r="B2337" i="7" s="1"/>
  <c r="J2337" i="7" s="1"/>
  <c r="G2336" i="7"/>
  <c r="B2336" i="7" s="1"/>
  <c r="J2336" i="7" s="1"/>
  <c r="G2335" i="7"/>
  <c r="B2335" i="7" s="1"/>
  <c r="J2335" i="7" s="1"/>
  <c r="G2334" i="7"/>
  <c r="B2334" i="7" s="1"/>
  <c r="J2334" i="7" s="1"/>
  <c r="G2333" i="7"/>
  <c r="B2333" i="7" s="1"/>
  <c r="J2333" i="7" s="1"/>
  <c r="G2332" i="7"/>
  <c r="B2332" i="7" s="1"/>
  <c r="J2332" i="7" s="1"/>
  <c r="G2331" i="7"/>
  <c r="B2331" i="7" s="1"/>
  <c r="J2331" i="7" s="1"/>
  <c r="G2330" i="7"/>
  <c r="B2330" i="7" s="1"/>
  <c r="J2330" i="7" s="1"/>
  <c r="G2329" i="7"/>
  <c r="B2329" i="7" s="1"/>
  <c r="J2329" i="7" s="1"/>
  <c r="G2328" i="7"/>
  <c r="B2328" i="7" s="1"/>
  <c r="J2328" i="7" s="1"/>
  <c r="G2327" i="7"/>
  <c r="B2327" i="7" s="1"/>
  <c r="J2327" i="7" s="1"/>
  <c r="G2326" i="7"/>
  <c r="B2326" i="7" s="1"/>
  <c r="J2326" i="7" s="1"/>
  <c r="G2325" i="7"/>
  <c r="B2325" i="7" s="1"/>
  <c r="J2325" i="7" s="1"/>
  <c r="G2324" i="7"/>
  <c r="B2324" i="7" s="1"/>
  <c r="J2324" i="7" s="1"/>
  <c r="G2323" i="7"/>
  <c r="B2323" i="7" s="1"/>
  <c r="J2323" i="7" s="1"/>
  <c r="G2322" i="7"/>
  <c r="B2322" i="7" s="1"/>
  <c r="J2322" i="7" s="1"/>
  <c r="G2321" i="7"/>
  <c r="B2321" i="7" s="1"/>
  <c r="J2321" i="7" s="1"/>
  <c r="G2320" i="7"/>
  <c r="B2320" i="7" s="1"/>
  <c r="J2320" i="7" s="1"/>
  <c r="G2319" i="7"/>
  <c r="B2319" i="7" s="1"/>
  <c r="J2319" i="7" s="1"/>
  <c r="G2318" i="7"/>
  <c r="B2318" i="7" s="1"/>
  <c r="J2318" i="7" s="1"/>
  <c r="G2317" i="7"/>
  <c r="B2317" i="7" s="1"/>
  <c r="J2317" i="7" s="1"/>
  <c r="G2316" i="7"/>
  <c r="B2316" i="7" s="1"/>
  <c r="J2316" i="7" s="1"/>
  <c r="G2315" i="7"/>
  <c r="B2315" i="7" s="1"/>
  <c r="J2315" i="7" s="1"/>
  <c r="G2314" i="7"/>
  <c r="B2314" i="7" s="1"/>
  <c r="J2314" i="7" s="1"/>
  <c r="G2313" i="7"/>
  <c r="B2313" i="7" s="1"/>
  <c r="J2313" i="7" s="1"/>
  <c r="G2312" i="7"/>
  <c r="B2312" i="7" s="1"/>
  <c r="J2312" i="7" s="1"/>
  <c r="G2311" i="7"/>
  <c r="B2311" i="7" s="1"/>
  <c r="J2311" i="7" s="1"/>
  <c r="G2310" i="7"/>
  <c r="B2310" i="7" s="1"/>
  <c r="J2310" i="7" s="1"/>
  <c r="G2309" i="7"/>
  <c r="B2309" i="7" s="1"/>
  <c r="J2309" i="7" s="1"/>
  <c r="G2308" i="7"/>
  <c r="B2308" i="7" s="1"/>
  <c r="J2308" i="7" s="1"/>
  <c r="G2307" i="7"/>
  <c r="B2307" i="7" s="1"/>
  <c r="J2307" i="7" s="1"/>
  <c r="G2306" i="7"/>
  <c r="B2306" i="7" s="1"/>
  <c r="J2306" i="7" s="1"/>
  <c r="G2305" i="7"/>
  <c r="B2305" i="7" s="1"/>
  <c r="J2305" i="7" s="1"/>
  <c r="G2304" i="7"/>
  <c r="B2304" i="7" s="1"/>
  <c r="J2304" i="7" s="1"/>
  <c r="G2303" i="7"/>
  <c r="B2303" i="7" s="1"/>
  <c r="J2303" i="7" s="1"/>
  <c r="G2302" i="7"/>
  <c r="B2302" i="7" s="1"/>
  <c r="J2302" i="7" s="1"/>
  <c r="G2301" i="7"/>
  <c r="B2301" i="7" s="1"/>
  <c r="J2301" i="7" s="1"/>
  <c r="G2300" i="7"/>
  <c r="B2300" i="7" s="1"/>
  <c r="J2300" i="7" s="1"/>
  <c r="G2299" i="7"/>
  <c r="B2299" i="7" s="1"/>
  <c r="J2299" i="7" s="1"/>
  <c r="G2298" i="7"/>
  <c r="B2298" i="7" s="1"/>
  <c r="J2298" i="7" s="1"/>
  <c r="G2297" i="7"/>
  <c r="B2297" i="7" s="1"/>
  <c r="J2297" i="7" s="1"/>
  <c r="G2296" i="7"/>
  <c r="B2296" i="7" s="1"/>
  <c r="J2296" i="7" s="1"/>
  <c r="G2295" i="7"/>
  <c r="B2295" i="7" s="1"/>
  <c r="J2295" i="7" s="1"/>
  <c r="G2294" i="7"/>
  <c r="B2294" i="7" s="1"/>
  <c r="J2294" i="7" s="1"/>
  <c r="G2293" i="7"/>
  <c r="B2293" i="7" s="1"/>
  <c r="J2293" i="7" s="1"/>
  <c r="G2292" i="7"/>
  <c r="B2292" i="7" s="1"/>
  <c r="J2292" i="7" s="1"/>
  <c r="G2291" i="7"/>
  <c r="B2291" i="7" s="1"/>
  <c r="J2291" i="7" s="1"/>
  <c r="G2290" i="7"/>
  <c r="B2290" i="7" s="1"/>
  <c r="J2290" i="7" s="1"/>
  <c r="G2289" i="7"/>
  <c r="B2289" i="7" s="1"/>
  <c r="J2289" i="7" s="1"/>
  <c r="G2288" i="7"/>
  <c r="B2288" i="7" s="1"/>
  <c r="J2288" i="7" s="1"/>
  <c r="G2287" i="7"/>
  <c r="B2287" i="7" s="1"/>
  <c r="J2287" i="7" s="1"/>
  <c r="G2286" i="7"/>
  <c r="B2286" i="7" s="1"/>
  <c r="J2286" i="7" s="1"/>
  <c r="G2285" i="7"/>
  <c r="B2285" i="7" s="1"/>
  <c r="J2285" i="7" s="1"/>
  <c r="G2284" i="7"/>
  <c r="B2284" i="7" s="1"/>
  <c r="J2284" i="7" s="1"/>
  <c r="G2283" i="7"/>
  <c r="B2283" i="7" s="1"/>
  <c r="J2283" i="7" s="1"/>
  <c r="G2282" i="7"/>
  <c r="B2282" i="7" s="1"/>
  <c r="J2282" i="7" s="1"/>
  <c r="G2281" i="7"/>
  <c r="B2281" i="7" s="1"/>
  <c r="J2281" i="7" s="1"/>
  <c r="G2280" i="7"/>
  <c r="B2280" i="7" s="1"/>
  <c r="J2280" i="7" s="1"/>
  <c r="G2279" i="7"/>
  <c r="B2279" i="7" s="1"/>
  <c r="J2279" i="7" s="1"/>
  <c r="G2278" i="7"/>
  <c r="B2278" i="7" s="1"/>
  <c r="J2278" i="7" s="1"/>
  <c r="G2277" i="7"/>
  <c r="B2277" i="7" s="1"/>
  <c r="J2277" i="7" s="1"/>
  <c r="G2276" i="7"/>
  <c r="B2276" i="7" s="1"/>
  <c r="J2276" i="7" s="1"/>
  <c r="G2275" i="7"/>
  <c r="B2275" i="7" s="1"/>
  <c r="J2275" i="7" s="1"/>
  <c r="G2274" i="7"/>
  <c r="B2274" i="7" s="1"/>
  <c r="J2274" i="7" s="1"/>
  <c r="G2273" i="7"/>
  <c r="B2273" i="7" s="1"/>
  <c r="J2273" i="7" s="1"/>
  <c r="G2272" i="7"/>
  <c r="B2272" i="7" s="1"/>
  <c r="J2272" i="7" s="1"/>
  <c r="G2271" i="7"/>
  <c r="B2271" i="7" s="1"/>
  <c r="J2271" i="7" s="1"/>
  <c r="G2270" i="7"/>
  <c r="B2270" i="7" s="1"/>
  <c r="J2270" i="7" s="1"/>
  <c r="G2269" i="7"/>
  <c r="B2269" i="7" s="1"/>
  <c r="J2269" i="7" s="1"/>
  <c r="G2268" i="7"/>
  <c r="B2268" i="7" s="1"/>
  <c r="J2268" i="7" s="1"/>
  <c r="G2267" i="7"/>
  <c r="B2267" i="7" s="1"/>
  <c r="J2267" i="7" s="1"/>
  <c r="G2266" i="7"/>
  <c r="B2266" i="7" s="1"/>
  <c r="J2266" i="7" s="1"/>
  <c r="G2265" i="7"/>
  <c r="B2265" i="7" s="1"/>
  <c r="J2265" i="7" s="1"/>
  <c r="G2264" i="7"/>
  <c r="B2264" i="7" s="1"/>
  <c r="J2264" i="7" s="1"/>
  <c r="G2263" i="7"/>
  <c r="B2263" i="7" s="1"/>
  <c r="J2263" i="7" s="1"/>
  <c r="G2262" i="7"/>
  <c r="B2262" i="7" s="1"/>
  <c r="J2262" i="7" s="1"/>
  <c r="G2261" i="7"/>
  <c r="B2261" i="7" s="1"/>
  <c r="J2261" i="7" s="1"/>
  <c r="G2260" i="7"/>
  <c r="B2260" i="7" s="1"/>
  <c r="J2260" i="7" s="1"/>
  <c r="G2259" i="7"/>
  <c r="B2259" i="7" s="1"/>
  <c r="J2259" i="7" s="1"/>
  <c r="G2258" i="7"/>
  <c r="B2258" i="7" s="1"/>
  <c r="J2258" i="7" s="1"/>
  <c r="G2257" i="7"/>
  <c r="B2257" i="7" s="1"/>
  <c r="J2257" i="7" s="1"/>
  <c r="G2256" i="7"/>
  <c r="B2256" i="7" s="1"/>
  <c r="J2256" i="7" s="1"/>
  <c r="G2255" i="7"/>
  <c r="B2255" i="7" s="1"/>
  <c r="J2255" i="7" s="1"/>
  <c r="G2254" i="7"/>
  <c r="B2254" i="7" s="1"/>
  <c r="J2254" i="7" s="1"/>
  <c r="G2253" i="7"/>
  <c r="B2253" i="7" s="1"/>
  <c r="J2253" i="7" s="1"/>
  <c r="G2252" i="7"/>
  <c r="B2252" i="7" s="1"/>
  <c r="J2252" i="7" s="1"/>
  <c r="G2251" i="7"/>
  <c r="B2251" i="7" s="1"/>
  <c r="J2251" i="7" s="1"/>
  <c r="G2250" i="7"/>
  <c r="B2250" i="7" s="1"/>
  <c r="J2250" i="7" s="1"/>
  <c r="G2249" i="7"/>
  <c r="B2249" i="7" s="1"/>
  <c r="J2249" i="7" s="1"/>
  <c r="G2248" i="7"/>
  <c r="B2248" i="7" s="1"/>
  <c r="J2248" i="7" s="1"/>
  <c r="G2247" i="7"/>
  <c r="B2247" i="7" s="1"/>
  <c r="J2247" i="7" s="1"/>
  <c r="G2246" i="7"/>
  <c r="B2246" i="7" s="1"/>
  <c r="J2246" i="7" s="1"/>
  <c r="G2245" i="7"/>
  <c r="B2245" i="7" s="1"/>
  <c r="J2245" i="7" s="1"/>
  <c r="G2244" i="7"/>
  <c r="B2244" i="7" s="1"/>
  <c r="J2244" i="7" s="1"/>
  <c r="G2243" i="7"/>
  <c r="B2243" i="7" s="1"/>
  <c r="J2243" i="7" s="1"/>
  <c r="G2242" i="7"/>
  <c r="B2242" i="7" s="1"/>
  <c r="J2242" i="7" s="1"/>
  <c r="G2241" i="7"/>
  <c r="B2241" i="7" s="1"/>
  <c r="J2241" i="7" s="1"/>
  <c r="G2240" i="7"/>
  <c r="B2240" i="7" s="1"/>
  <c r="J2240" i="7" s="1"/>
  <c r="G2239" i="7"/>
  <c r="B2239" i="7" s="1"/>
  <c r="J2239" i="7" s="1"/>
  <c r="G2238" i="7"/>
  <c r="B2238" i="7" s="1"/>
  <c r="J2238" i="7" s="1"/>
  <c r="G2237" i="7"/>
  <c r="B2237" i="7" s="1"/>
  <c r="J2237" i="7" s="1"/>
  <c r="G2236" i="7"/>
  <c r="B2236" i="7" s="1"/>
  <c r="J2236" i="7" s="1"/>
  <c r="G2235" i="7"/>
  <c r="B2235" i="7" s="1"/>
  <c r="J2235" i="7" s="1"/>
  <c r="G2234" i="7"/>
  <c r="B2234" i="7" s="1"/>
  <c r="J2234" i="7" s="1"/>
  <c r="G2233" i="7"/>
  <c r="B2233" i="7" s="1"/>
  <c r="J2233" i="7" s="1"/>
  <c r="G2232" i="7"/>
  <c r="B2232" i="7" s="1"/>
  <c r="J2232" i="7" s="1"/>
  <c r="G2231" i="7"/>
  <c r="B2231" i="7" s="1"/>
  <c r="J2231" i="7" s="1"/>
  <c r="G2230" i="7"/>
  <c r="B2230" i="7" s="1"/>
  <c r="J2230" i="7" s="1"/>
  <c r="G2229" i="7"/>
  <c r="B2229" i="7" s="1"/>
  <c r="J2229" i="7" s="1"/>
  <c r="G2228" i="7"/>
  <c r="B2228" i="7" s="1"/>
  <c r="J2228" i="7" s="1"/>
  <c r="G2227" i="7"/>
  <c r="B2227" i="7" s="1"/>
  <c r="J2227" i="7" s="1"/>
  <c r="G2226" i="7"/>
  <c r="B2226" i="7" s="1"/>
  <c r="J2226" i="7" s="1"/>
  <c r="G2225" i="7"/>
  <c r="B2225" i="7" s="1"/>
  <c r="J2225" i="7" s="1"/>
  <c r="G2224" i="7"/>
  <c r="B2224" i="7" s="1"/>
  <c r="J2224" i="7" s="1"/>
  <c r="G2223" i="7"/>
  <c r="B2223" i="7" s="1"/>
  <c r="J2223" i="7" s="1"/>
  <c r="G2222" i="7"/>
  <c r="B2222" i="7" s="1"/>
  <c r="J2222" i="7" s="1"/>
  <c r="G2221" i="7"/>
  <c r="B2221" i="7" s="1"/>
  <c r="J2221" i="7" s="1"/>
  <c r="G2220" i="7"/>
  <c r="B2220" i="7" s="1"/>
  <c r="J2220" i="7" s="1"/>
  <c r="G2219" i="7"/>
  <c r="B2219" i="7" s="1"/>
  <c r="J2219" i="7" s="1"/>
  <c r="G2218" i="7"/>
  <c r="B2218" i="7" s="1"/>
  <c r="J2218" i="7" s="1"/>
  <c r="G2217" i="7"/>
  <c r="B2217" i="7" s="1"/>
  <c r="J2217" i="7" s="1"/>
  <c r="G2216" i="7"/>
  <c r="B2216" i="7" s="1"/>
  <c r="J2216" i="7" s="1"/>
  <c r="G2215" i="7"/>
  <c r="B2215" i="7" s="1"/>
  <c r="J2215" i="7" s="1"/>
  <c r="G2214" i="7"/>
  <c r="B2214" i="7" s="1"/>
  <c r="J2214" i="7" s="1"/>
  <c r="G2213" i="7"/>
  <c r="B2213" i="7" s="1"/>
  <c r="J2213" i="7" s="1"/>
  <c r="G2212" i="7"/>
  <c r="B2212" i="7" s="1"/>
  <c r="J2212" i="7" s="1"/>
  <c r="G2211" i="7"/>
  <c r="B2211" i="7" s="1"/>
  <c r="J2211" i="7" s="1"/>
  <c r="G2210" i="7"/>
  <c r="B2210" i="7" s="1"/>
  <c r="J2210" i="7" s="1"/>
  <c r="G2209" i="7"/>
  <c r="B2209" i="7" s="1"/>
  <c r="J2209" i="7" s="1"/>
  <c r="G2208" i="7"/>
  <c r="B2208" i="7" s="1"/>
  <c r="J2208" i="7" s="1"/>
  <c r="G2207" i="7"/>
  <c r="B2207" i="7" s="1"/>
  <c r="J2207" i="7" s="1"/>
  <c r="G2206" i="7"/>
  <c r="B2206" i="7" s="1"/>
  <c r="J2206" i="7" s="1"/>
  <c r="G2205" i="7"/>
  <c r="B2205" i="7" s="1"/>
  <c r="J2205" i="7" s="1"/>
  <c r="G2204" i="7"/>
  <c r="B2204" i="7" s="1"/>
  <c r="J2204" i="7" s="1"/>
  <c r="G2203" i="7"/>
  <c r="B2203" i="7" s="1"/>
  <c r="J2203" i="7" s="1"/>
  <c r="G2202" i="7"/>
  <c r="B2202" i="7" s="1"/>
  <c r="J2202" i="7" s="1"/>
  <c r="G2201" i="7"/>
  <c r="B2201" i="7" s="1"/>
  <c r="J2201" i="7" s="1"/>
  <c r="G2200" i="7"/>
  <c r="B2200" i="7" s="1"/>
  <c r="J2200" i="7" s="1"/>
  <c r="G2199" i="7"/>
  <c r="B2199" i="7" s="1"/>
  <c r="J2199" i="7" s="1"/>
  <c r="G2198" i="7"/>
  <c r="B2198" i="7" s="1"/>
  <c r="J2198" i="7" s="1"/>
  <c r="G2197" i="7"/>
  <c r="B2197" i="7" s="1"/>
  <c r="J2197" i="7" s="1"/>
  <c r="G2196" i="7"/>
  <c r="B2196" i="7" s="1"/>
  <c r="J2196" i="7" s="1"/>
  <c r="G2195" i="7"/>
  <c r="B2195" i="7" s="1"/>
  <c r="J2195" i="7" s="1"/>
  <c r="G2194" i="7"/>
  <c r="B2194" i="7" s="1"/>
  <c r="J2194" i="7" s="1"/>
  <c r="G2193" i="7"/>
  <c r="B2193" i="7" s="1"/>
  <c r="J2193" i="7" s="1"/>
  <c r="G2192" i="7"/>
  <c r="B2192" i="7" s="1"/>
  <c r="J2192" i="7" s="1"/>
  <c r="G2191" i="7"/>
  <c r="B2191" i="7" s="1"/>
  <c r="J2191" i="7" s="1"/>
  <c r="G2190" i="7"/>
  <c r="B2190" i="7" s="1"/>
  <c r="J2190" i="7" s="1"/>
  <c r="G2189" i="7"/>
  <c r="B2189" i="7" s="1"/>
  <c r="J2189" i="7" s="1"/>
  <c r="G2188" i="7"/>
  <c r="B2188" i="7" s="1"/>
  <c r="J2188" i="7" s="1"/>
  <c r="G2187" i="7"/>
  <c r="B2187" i="7" s="1"/>
  <c r="J2187" i="7" s="1"/>
  <c r="G2186" i="7"/>
  <c r="B2186" i="7" s="1"/>
  <c r="J2186" i="7" s="1"/>
  <c r="G2185" i="7"/>
  <c r="B2185" i="7" s="1"/>
  <c r="J2185" i="7" s="1"/>
  <c r="G2184" i="7"/>
  <c r="B2184" i="7" s="1"/>
  <c r="J2184" i="7" s="1"/>
  <c r="G2183" i="7"/>
  <c r="B2183" i="7" s="1"/>
  <c r="J2183" i="7" s="1"/>
  <c r="G2182" i="7"/>
  <c r="B2182" i="7" s="1"/>
  <c r="J2182" i="7" s="1"/>
  <c r="G2181" i="7"/>
  <c r="B2181" i="7" s="1"/>
  <c r="J2181" i="7" s="1"/>
  <c r="G2180" i="7"/>
  <c r="B2180" i="7" s="1"/>
  <c r="J2180" i="7" s="1"/>
  <c r="G2179" i="7"/>
  <c r="B2179" i="7" s="1"/>
  <c r="J2179" i="7" s="1"/>
  <c r="G2178" i="7"/>
  <c r="B2178" i="7" s="1"/>
  <c r="J2178" i="7" s="1"/>
  <c r="G2177" i="7"/>
  <c r="B2177" i="7" s="1"/>
  <c r="J2177" i="7" s="1"/>
  <c r="G2176" i="7"/>
  <c r="B2176" i="7" s="1"/>
  <c r="J2176" i="7" s="1"/>
  <c r="G2175" i="7"/>
  <c r="B2175" i="7" s="1"/>
  <c r="J2175" i="7" s="1"/>
  <c r="G2174" i="7"/>
  <c r="B2174" i="7" s="1"/>
  <c r="J2174" i="7" s="1"/>
  <c r="G2173" i="7"/>
  <c r="B2173" i="7" s="1"/>
  <c r="J2173" i="7" s="1"/>
  <c r="G2172" i="7"/>
  <c r="B2172" i="7" s="1"/>
  <c r="J2172" i="7" s="1"/>
  <c r="G2171" i="7"/>
  <c r="B2171" i="7" s="1"/>
  <c r="J2171" i="7" s="1"/>
  <c r="G2170" i="7"/>
  <c r="B2170" i="7" s="1"/>
  <c r="J2170" i="7" s="1"/>
  <c r="G2169" i="7"/>
  <c r="B2169" i="7" s="1"/>
  <c r="J2169" i="7" s="1"/>
  <c r="G2168" i="7"/>
  <c r="B2168" i="7" s="1"/>
  <c r="J2168" i="7" s="1"/>
  <c r="G2167" i="7"/>
  <c r="B2167" i="7" s="1"/>
  <c r="J2167" i="7" s="1"/>
  <c r="G2166" i="7"/>
  <c r="B2166" i="7" s="1"/>
  <c r="J2166" i="7" s="1"/>
  <c r="G2165" i="7"/>
  <c r="B2165" i="7" s="1"/>
  <c r="J2165" i="7" s="1"/>
  <c r="I2164" i="7"/>
  <c r="G2164" i="7"/>
  <c r="J2164" i="7" s="1"/>
  <c r="B2164" i="7" s="1"/>
  <c r="I2163" i="7"/>
  <c r="J2163" i="7"/>
  <c r="B2163" i="7" s="1"/>
  <c r="I2161" i="7"/>
  <c r="G2161" i="7"/>
  <c r="J2161" i="7" s="1"/>
  <c r="B2161" i="7" s="1"/>
  <c r="I2160" i="7"/>
  <c r="G2160" i="7"/>
  <c r="J2160" i="7" s="1"/>
  <c r="B2160" i="7" s="1"/>
  <c r="I2159" i="7"/>
  <c r="G2159" i="7"/>
  <c r="J2159" i="7" s="1"/>
  <c r="B2159" i="7" s="1"/>
  <c r="I2158" i="7"/>
  <c r="G2158" i="7"/>
  <c r="J2158" i="7" s="1"/>
  <c r="B2158" i="7" s="1"/>
  <c r="I2157" i="7"/>
  <c r="G2157" i="7"/>
  <c r="J2157" i="7" s="1"/>
  <c r="B2157" i="7" s="1"/>
  <c r="I2156" i="7"/>
  <c r="G2156" i="7"/>
  <c r="J2156" i="7" s="1"/>
  <c r="B2156" i="7" s="1"/>
  <c r="I2155" i="7"/>
  <c r="G2155" i="7"/>
  <c r="J2155" i="7" s="1"/>
  <c r="B2155" i="7" s="1"/>
  <c r="I2154" i="7"/>
  <c r="G2154" i="7"/>
  <c r="J2154" i="7" s="1"/>
  <c r="B2154" i="7" s="1"/>
  <c r="G2153" i="7"/>
  <c r="G2152" i="7"/>
  <c r="G2151" i="7"/>
  <c r="G2150" i="7"/>
  <c r="G2149" i="7"/>
  <c r="G2148" i="7"/>
  <c r="G2147" i="7"/>
  <c r="G2146" i="7"/>
  <c r="G2145" i="7"/>
  <c r="G2144" i="7"/>
  <c r="G2143" i="7"/>
  <c r="G2142" i="7"/>
  <c r="G2141" i="7"/>
  <c r="G2140" i="7"/>
  <c r="G2139" i="7"/>
  <c r="G2138" i="7"/>
  <c r="G2137" i="7"/>
  <c r="G2136" i="7"/>
  <c r="G2135" i="7"/>
  <c r="G2134" i="7"/>
  <c r="G2133" i="7"/>
  <c r="G2132" i="7"/>
  <c r="G2131" i="7"/>
  <c r="G2130" i="7"/>
  <c r="G2129" i="7"/>
  <c r="G2128" i="7"/>
  <c r="G2127" i="7"/>
  <c r="G2126" i="7"/>
  <c r="G2125" i="7"/>
  <c r="G2124" i="7"/>
  <c r="G2123" i="7"/>
  <c r="G2122" i="7"/>
  <c r="G2121" i="7"/>
  <c r="G2120" i="7"/>
  <c r="G2119" i="7"/>
  <c r="G2118" i="7"/>
  <c r="G2117" i="7"/>
  <c r="G2116" i="7"/>
  <c r="G2115" i="7"/>
  <c r="G2114" i="7"/>
  <c r="G2113" i="7"/>
  <c r="G2112" i="7"/>
  <c r="G2111" i="7"/>
  <c r="G2110" i="7"/>
  <c r="G2109" i="7"/>
  <c r="G2108" i="7"/>
  <c r="G2107" i="7"/>
  <c r="G2106" i="7"/>
  <c r="G2105" i="7"/>
  <c r="G2104" i="7"/>
  <c r="G2103" i="7"/>
  <c r="G2102" i="7"/>
  <c r="G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2075" i="7"/>
  <c r="G2074" i="7"/>
  <c r="G2073" i="7"/>
  <c r="G2072" i="7"/>
  <c r="G2071" i="7"/>
  <c r="G2070" i="7"/>
  <c r="G2069" i="7"/>
  <c r="G2068" i="7"/>
  <c r="G2067" i="7"/>
  <c r="G2066" i="7"/>
  <c r="G2065" i="7"/>
  <c r="G2064" i="7"/>
  <c r="G2063" i="7"/>
  <c r="G2062" i="7"/>
  <c r="G2061" i="7"/>
  <c r="G2060" i="7"/>
  <c r="G2059" i="7"/>
  <c r="G2058" i="7"/>
  <c r="G2057" i="7"/>
  <c r="G2056" i="7"/>
  <c r="G2055" i="7"/>
  <c r="G2054" i="7"/>
  <c r="G2053" i="7"/>
  <c r="G2052" i="7"/>
  <c r="G2051" i="7"/>
  <c r="G2050" i="7"/>
  <c r="G2049" i="7"/>
  <c r="G2048" i="7"/>
  <c r="G2047" i="7"/>
  <c r="G2046" i="7"/>
  <c r="G2045" i="7"/>
  <c r="G2044" i="7"/>
  <c r="G2043" i="7"/>
  <c r="G2042" i="7"/>
  <c r="G2041" i="7"/>
  <c r="G2040" i="7"/>
  <c r="G2039" i="7"/>
  <c r="G2038" i="7"/>
  <c r="G2037" i="7"/>
  <c r="G2036" i="7"/>
  <c r="G2035" i="7"/>
  <c r="G2034" i="7"/>
  <c r="G2033" i="7"/>
  <c r="G2032" i="7"/>
  <c r="G2031" i="7"/>
  <c r="G2030" i="7"/>
  <c r="G2029" i="7"/>
  <c r="G2028" i="7"/>
  <c r="G2027" i="7"/>
  <c r="G2026" i="7"/>
  <c r="G2025" i="7"/>
  <c r="G2024" i="7"/>
  <c r="G2023" i="7"/>
  <c r="G2022" i="7"/>
  <c r="G2021" i="7"/>
  <c r="B2021" i="7" s="1"/>
  <c r="G2020" i="7"/>
  <c r="B2020" i="7" s="1"/>
  <c r="G2019" i="7"/>
  <c r="B2019" i="7" s="1"/>
  <c r="G2018" i="7"/>
  <c r="B2018" i="7" s="1"/>
  <c r="G2017" i="7"/>
  <c r="B2017" i="7" s="1"/>
  <c r="G2016" i="7"/>
  <c r="B2016" i="7" s="1"/>
  <c r="G2015" i="7"/>
  <c r="B2015" i="7" s="1"/>
  <c r="G2014" i="7"/>
  <c r="B2014" i="7" s="1"/>
  <c r="G2013" i="7"/>
  <c r="B2013" i="7" s="1"/>
  <c r="G2012" i="7"/>
  <c r="B2012" i="7" s="1"/>
  <c r="G2011" i="7"/>
  <c r="B2011" i="7" s="1"/>
  <c r="G2010" i="7"/>
  <c r="B2010" i="7" s="1"/>
  <c r="G2009" i="7"/>
  <c r="B2009" i="7" s="1"/>
  <c r="G2008" i="7"/>
  <c r="B2008" i="7" s="1"/>
  <c r="G2007" i="7"/>
  <c r="B2007" i="7" s="1"/>
  <c r="G2006" i="7"/>
  <c r="B2006" i="7" s="1"/>
  <c r="G2005" i="7"/>
  <c r="B2005" i="7" s="1"/>
  <c r="G2004" i="7"/>
  <c r="B2004" i="7" s="1"/>
  <c r="G2003" i="7"/>
  <c r="B2003" i="7" s="1"/>
  <c r="G2002" i="7"/>
  <c r="B2002" i="7" s="1"/>
  <c r="G2001" i="7"/>
  <c r="B2001" i="7" s="1"/>
  <c r="G2000" i="7"/>
  <c r="B2000" i="7" s="1"/>
  <c r="G1999" i="7"/>
  <c r="B1999" i="7" s="1"/>
  <c r="G1998" i="7"/>
  <c r="B1998" i="7" s="1"/>
  <c r="G1997" i="7"/>
  <c r="B1997" i="7" s="1"/>
  <c r="G1996" i="7"/>
  <c r="B1996" i="7" s="1"/>
  <c r="G1995" i="7"/>
  <c r="B1995" i="7" s="1"/>
  <c r="G1994" i="7"/>
  <c r="B1994" i="7" s="1"/>
  <c r="G1993" i="7"/>
  <c r="B1993" i="7" s="1"/>
  <c r="G1992" i="7"/>
  <c r="B1992" i="7" s="1"/>
  <c r="G1991" i="7"/>
  <c r="B1991" i="7" s="1"/>
  <c r="G1990" i="7"/>
  <c r="B1990" i="7" s="1"/>
  <c r="G1989" i="7"/>
  <c r="B1989" i="7" s="1"/>
  <c r="G1988" i="7"/>
  <c r="B1988" i="7" s="1"/>
  <c r="G1987" i="7"/>
  <c r="B1987" i="7" s="1"/>
  <c r="G1986" i="7"/>
  <c r="B1986" i="7" s="1"/>
  <c r="G1985" i="7"/>
  <c r="B1985" i="7" s="1"/>
  <c r="G1984" i="7"/>
  <c r="B1984" i="7" s="1"/>
  <c r="G1983" i="7"/>
  <c r="B1983" i="7" s="1"/>
  <c r="G1982" i="7"/>
  <c r="B1982" i="7" s="1"/>
  <c r="G1981" i="7"/>
  <c r="B1981" i="7" s="1"/>
  <c r="G1980" i="7"/>
  <c r="B1980" i="7" s="1"/>
  <c r="G1979" i="7"/>
  <c r="B1979" i="7" s="1"/>
  <c r="G1978" i="7"/>
  <c r="B1978" i="7" s="1"/>
  <c r="G1977" i="7"/>
  <c r="B1977" i="7" s="1"/>
  <c r="G1976" i="7"/>
  <c r="B1976" i="7" s="1"/>
  <c r="G1975" i="7"/>
  <c r="B1975" i="7" s="1"/>
  <c r="G1974" i="7"/>
  <c r="B1974" i="7" s="1"/>
  <c r="G1973" i="7"/>
  <c r="B1973" i="7" s="1"/>
  <c r="G1972" i="7"/>
  <c r="B1972" i="7" s="1"/>
  <c r="G1971" i="7"/>
  <c r="B1971" i="7" s="1"/>
  <c r="G1970" i="7"/>
  <c r="B1970" i="7" s="1"/>
  <c r="G1969" i="7"/>
  <c r="B1969" i="7" s="1"/>
  <c r="G1968" i="7"/>
  <c r="B1968" i="7" s="1"/>
  <c r="G1967" i="7"/>
  <c r="B1967" i="7" s="1"/>
  <c r="G1966" i="7"/>
  <c r="B1966" i="7" s="1"/>
  <c r="G1965" i="7"/>
  <c r="B1965" i="7" s="1"/>
  <c r="G1964" i="7"/>
  <c r="B1964" i="7" s="1"/>
  <c r="G1963" i="7"/>
  <c r="B1963" i="7" s="1"/>
  <c r="G1962" i="7"/>
  <c r="B1962" i="7" s="1"/>
  <c r="G1961" i="7"/>
  <c r="B1961" i="7" s="1"/>
  <c r="G1960" i="7"/>
  <c r="B1960" i="7" s="1"/>
  <c r="G1959" i="7"/>
  <c r="B1959" i="7" s="1"/>
  <c r="G1958" i="7"/>
  <c r="B1958" i="7" s="1"/>
  <c r="G1957" i="7"/>
  <c r="B1957" i="7" s="1"/>
  <c r="G1956" i="7"/>
  <c r="B1956" i="7" s="1"/>
  <c r="G1955" i="7"/>
  <c r="B1955" i="7" s="1"/>
  <c r="G1954" i="7"/>
  <c r="B1954" i="7" s="1"/>
  <c r="G1953" i="7"/>
  <c r="B1953" i="7" s="1"/>
  <c r="G1952" i="7"/>
  <c r="B1952" i="7" s="1"/>
  <c r="G1951" i="7"/>
  <c r="B1951" i="7" s="1"/>
  <c r="G1950" i="7"/>
  <c r="B1950" i="7" s="1"/>
  <c r="G1949" i="7"/>
  <c r="B1949" i="7" s="1"/>
  <c r="G1948" i="7"/>
  <c r="B1948" i="7" s="1"/>
  <c r="G1947" i="7"/>
  <c r="B1947" i="7" s="1"/>
  <c r="G1946" i="7"/>
  <c r="B1946" i="7" s="1"/>
  <c r="G1945" i="7"/>
  <c r="B1945" i="7" s="1"/>
  <c r="G1944" i="7"/>
  <c r="B1944" i="7" s="1"/>
  <c r="G1943" i="7"/>
  <c r="B1943" i="7" s="1"/>
  <c r="G1942" i="7"/>
  <c r="B1942" i="7" s="1"/>
  <c r="G1941" i="7"/>
  <c r="B1941" i="7" s="1"/>
  <c r="G1940" i="7"/>
  <c r="B1940" i="7" s="1"/>
  <c r="G1939" i="7"/>
  <c r="B1939" i="7" s="1"/>
  <c r="G1938" i="7"/>
  <c r="B1938" i="7" s="1"/>
  <c r="G1937" i="7"/>
  <c r="B1937" i="7" s="1"/>
  <c r="G1936" i="7"/>
  <c r="B1936" i="7" s="1"/>
  <c r="G1935" i="7"/>
  <c r="B1935" i="7" s="1"/>
  <c r="G1934" i="7"/>
  <c r="B1934" i="7" s="1"/>
  <c r="G1933" i="7"/>
  <c r="B1933" i="7" s="1"/>
  <c r="G1932" i="7"/>
  <c r="B1932" i="7" s="1"/>
  <c r="G1931" i="7"/>
  <c r="B1931" i="7" s="1"/>
  <c r="G1930" i="7"/>
  <c r="B1930" i="7" s="1"/>
  <c r="G1929" i="7"/>
  <c r="B1929" i="7" s="1"/>
  <c r="G1928" i="7"/>
  <c r="B1928" i="7" s="1"/>
  <c r="G1927" i="7"/>
  <c r="B1927" i="7" s="1"/>
  <c r="G1926" i="7"/>
  <c r="B1926" i="7" s="1"/>
  <c r="G1925" i="7"/>
  <c r="B1925" i="7" s="1"/>
  <c r="G1924" i="7"/>
  <c r="B1924" i="7" s="1"/>
  <c r="G1923" i="7"/>
  <c r="B1923" i="7" s="1"/>
  <c r="G1922" i="7"/>
  <c r="B1922" i="7" s="1"/>
  <c r="G1921" i="7"/>
  <c r="B1921" i="7" s="1"/>
  <c r="G1920" i="7"/>
  <c r="B1920" i="7" s="1"/>
  <c r="G1919" i="7"/>
  <c r="B1919" i="7" s="1"/>
  <c r="G1918" i="7"/>
  <c r="B1918" i="7" s="1"/>
  <c r="G1917" i="7"/>
  <c r="B1917" i="7" s="1"/>
  <c r="G1916" i="7"/>
  <c r="B1916" i="7" s="1"/>
  <c r="G1915" i="7"/>
  <c r="B1915" i="7" s="1"/>
  <c r="G1914" i="7"/>
  <c r="B1914" i="7" s="1"/>
  <c r="G1913" i="7"/>
  <c r="B1913" i="7" s="1"/>
  <c r="G1912" i="7"/>
  <c r="B1912" i="7" s="1"/>
  <c r="G1911" i="7"/>
  <c r="B1911" i="7" s="1"/>
  <c r="G1910" i="7"/>
  <c r="B1910" i="7" s="1"/>
  <c r="G1909" i="7"/>
  <c r="B1909" i="7" s="1"/>
  <c r="G1908" i="7"/>
  <c r="B1908" i="7" s="1"/>
  <c r="G1907" i="7"/>
  <c r="B1907" i="7" s="1"/>
  <c r="G1906" i="7"/>
  <c r="B1906" i="7" s="1"/>
  <c r="G1905" i="7"/>
  <c r="B1905" i="7" s="1"/>
  <c r="G1904" i="7"/>
  <c r="B1904" i="7" s="1"/>
  <c r="G1903" i="7"/>
  <c r="B1903" i="7" s="1"/>
  <c r="G1902" i="7"/>
  <c r="B1902" i="7" s="1"/>
  <c r="G1901" i="7"/>
  <c r="B1901" i="7" s="1"/>
  <c r="G1900" i="7"/>
  <c r="B1900" i="7" s="1"/>
  <c r="G1899" i="7"/>
  <c r="B1899" i="7" s="1"/>
  <c r="G1898" i="7"/>
  <c r="B1898" i="7" s="1"/>
  <c r="G1897" i="7"/>
  <c r="B1897" i="7" s="1"/>
  <c r="G1896" i="7"/>
  <c r="B1896" i="7" s="1"/>
  <c r="G1895" i="7"/>
  <c r="B1895" i="7" s="1"/>
  <c r="G1894" i="7"/>
  <c r="B1894" i="7" s="1"/>
  <c r="G1893" i="7"/>
  <c r="B1893" i="7" s="1"/>
  <c r="G1892" i="7"/>
  <c r="B1892" i="7" s="1"/>
  <c r="G1891" i="7"/>
  <c r="B1891" i="7" s="1"/>
  <c r="G1890" i="7"/>
  <c r="B1890" i="7" s="1"/>
  <c r="G1889" i="7"/>
  <c r="B1889" i="7" s="1"/>
  <c r="G1888" i="7"/>
  <c r="B1888" i="7" s="1"/>
  <c r="G1887" i="7"/>
  <c r="B1887" i="7" s="1"/>
  <c r="G1886" i="7"/>
  <c r="B1886" i="7" s="1"/>
  <c r="G1885" i="7"/>
  <c r="B1885" i="7" s="1"/>
  <c r="G1884" i="7"/>
  <c r="B1884" i="7" s="1"/>
  <c r="G1883" i="7"/>
  <c r="B1883" i="7" s="1"/>
  <c r="G1882" i="7"/>
  <c r="B1882" i="7" s="1"/>
  <c r="G1881" i="7"/>
  <c r="B1881" i="7" s="1"/>
  <c r="G1880" i="7"/>
  <c r="B1880" i="7" s="1"/>
  <c r="G1879" i="7"/>
  <c r="B1879" i="7" s="1"/>
  <c r="G1878" i="7"/>
  <c r="B1878" i="7" s="1"/>
  <c r="G1877" i="7"/>
  <c r="B1877" i="7" s="1"/>
  <c r="G1876" i="7"/>
  <c r="B1876" i="7" s="1"/>
  <c r="G1875" i="7"/>
  <c r="B1875" i="7" s="1"/>
  <c r="G1874" i="7"/>
  <c r="B1874" i="7" s="1"/>
  <c r="G1873" i="7"/>
  <c r="B1873" i="7" s="1"/>
  <c r="G1872" i="7"/>
  <c r="B1872" i="7" s="1"/>
  <c r="G1871" i="7"/>
  <c r="B1871" i="7" s="1"/>
  <c r="J1871" i="7" s="1"/>
  <c r="G1870" i="7"/>
  <c r="B1870" i="7" s="1"/>
  <c r="J1870" i="7" s="1"/>
  <c r="G1869" i="7"/>
  <c r="B1869" i="7" s="1"/>
  <c r="J1869" i="7" s="1"/>
  <c r="G1868" i="7"/>
  <c r="B1868" i="7" s="1"/>
  <c r="J1868" i="7" s="1"/>
  <c r="G1867" i="7"/>
  <c r="B1867" i="7" s="1"/>
  <c r="J1867" i="7" s="1"/>
  <c r="G1866" i="7"/>
  <c r="B1866" i="7" s="1"/>
  <c r="J1866" i="7" s="1"/>
  <c r="G1865" i="7"/>
  <c r="B1865" i="7" s="1"/>
  <c r="J1865" i="7" s="1"/>
  <c r="G1864" i="7"/>
  <c r="B1864" i="7" s="1"/>
  <c r="J1864" i="7" s="1"/>
  <c r="G1863" i="7"/>
  <c r="B1863" i="7" s="1"/>
  <c r="J1863" i="7" s="1"/>
  <c r="G1862" i="7"/>
  <c r="B1862" i="7" s="1"/>
  <c r="J1862" i="7" s="1"/>
  <c r="G1861" i="7"/>
  <c r="B1861" i="7" s="1"/>
  <c r="J1861" i="7" s="1"/>
  <c r="G1860" i="7"/>
  <c r="B1860" i="7" s="1"/>
  <c r="J1860" i="7" s="1"/>
  <c r="G1859" i="7"/>
  <c r="B1859" i="7" s="1"/>
  <c r="J1859" i="7" s="1"/>
  <c r="G1858" i="7"/>
  <c r="B1858" i="7" s="1"/>
  <c r="J1858" i="7" s="1"/>
  <c r="G1857" i="7"/>
  <c r="B1857" i="7" s="1"/>
  <c r="J1857" i="7" s="1"/>
  <c r="G1856" i="7"/>
  <c r="B1856" i="7" s="1"/>
  <c r="J1856" i="7" s="1"/>
  <c r="G1855" i="7"/>
  <c r="B1855" i="7" s="1"/>
  <c r="J1855" i="7" s="1"/>
  <c r="G1854" i="7"/>
  <c r="B1854" i="7" s="1"/>
  <c r="J1854" i="7" s="1"/>
  <c r="G1853" i="7"/>
  <c r="B1853" i="7" s="1"/>
  <c r="J1853" i="7" s="1"/>
  <c r="G1852" i="7"/>
  <c r="B1852" i="7" s="1"/>
  <c r="J1852" i="7" s="1"/>
  <c r="G1851" i="7"/>
  <c r="B1851" i="7" s="1"/>
  <c r="J1851" i="7" s="1"/>
  <c r="B1850" i="7"/>
  <c r="J1850" i="7" s="1"/>
  <c r="G1849" i="7"/>
  <c r="B1849" i="7" s="1"/>
  <c r="J1849" i="7" s="1"/>
  <c r="G1848" i="7"/>
  <c r="B1848" i="7" s="1"/>
  <c r="J1848" i="7" s="1"/>
  <c r="G1847" i="7"/>
  <c r="B1847" i="7" s="1"/>
  <c r="J1847" i="7" s="1"/>
  <c r="G1846" i="7"/>
  <c r="B1846" i="7" s="1"/>
  <c r="J1846" i="7" s="1"/>
  <c r="G1845" i="7"/>
  <c r="B1845" i="7" s="1"/>
  <c r="J1845" i="7" s="1"/>
  <c r="G1844" i="7"/>
  <c r="B1844" i="7" s="1"/>
  <c r="J1844" i="7" s="1"/>
  <c r="G1843" i="7"/>
  <c r="B1843" i="7" s="1"/>
  <c r="J1843" i="7" s="1"/>
  <c r="G1842" i="7"/>
  <c r="B1842" i="7" s="1"/>
  <c r="J1842" i="7" s="1"/>
  <c r="G1841" i="7"/>
  <c r="B1841" i="7" s="1"/>
  <c r="J1841" i="7" s="1"/>
  <c r="G1840" i="7"/>
  <c r="B1840" i="7" s="1"/>
  <c r="J1840" i="7" s="1"/>
  <c r="B1839" i="7"/>
  <c r="J1839" i="7" s="1"/>
  <c r="G1838" i="7"/>
  <c r="B1838" i="7" s="1"/>
  <c r="J1838" i="7" s="1"/>
  <c r="G1837" i="7"/>
  <c r="B1837" i="7" s="1"/>
  <c r="J1837" i="7" s="1"/>
  <c r="G1836" i="7"/>
  <c r="B1836" i="7" s="1"/>
  <c r="J1836" i="7" s="1"/>
  <c r="G1835" i="7"/>
  <c r="B1835" i="7" s="1"/>
  <c r="J1835" i="7" s="1"/>
  <c r="G1834" i="7"/>
  <c r="B1834" i="7" s="1"/>
  <c r="J1834" i="7" s="1"/>
  <c r="G1833" i="7"/>
  <c r="B1833" i="7" s="1"/>
  <c r="J1833" i="7" s="1"/>
  <c r="G1832" i="7"/>
  <c r="B1832" i="7" s="1"/>
  <c r="J1832" i="7" s="1"/>
  <c r="G1831" i="7"/>
  <c r="B1831" i="7" s="1"/>
  <c r="J1831" i="7" s="1"/>
  <c r="G1830" i="7"/>
  <c r="B1830" i="7" s="1"/>
  <c r="J1830" i="7" s="1"/>
  <c r="G1829" i="7"/>
  <c r="B1829" i="7" s="1"/>
  <c r="J1829" i="7" s="1"/>
  <c r="B1828" i="7"/>
  <c r="J1828" i="7" s="1"/>
  <c r="G1827" i="7"/>
  <c r="B1827" i="7" s="1"/>
  <c r="J1827" i="7" s="1"/>
  <c r="G1826" i="7"/>
  <c r="B1826" i="7" s="1"/>
  <c r="J1826" i="7" s="1"/>
  <c r="G1825" i="7"/>
  <c r="B1825" i="7" s="1"/>
  <c r="J1825" i="7" s="1"/>
  <c r="G1824" i="7"/>
  <c r="B1824" i="7" s="1"/>
  <c r="J1824" i="7" s="1"/>
  <c r="G1823" i="7"/>
  <c r="B1823" i="7" s="1"/>
  <c r="J1823" i="7" s="1"/>
  <c r="G1822" i="7"/>
  <c r="B1822" i="7" s="1"/>
  <c r="J1822" i="7" s="1"/>
  <c r="G1821" i="7"/>
  <c r="B1821" i="7" s="1"/>
  <c r="J1821" i="7" s="1"/>
  <c r="G1820" i="7"/>
  <c r="B1820" i="7" s="1"/>
  <c r="J1820" i="7" s="1"/>
  <c r="G1819" i="7"/>
  <c r="B1819" i="7" s="1"/>
  <c r="J1819" i="7" s="1"/>
  <c r="G1818" i="7"/>
  <c r="B1818" i="7" s="1"/>
  <c r="J1818" i="7" s="1"/>
  <c r="B1817" i="7"/>
  <c r="J1817" i="7" s="1"/>
  <c r="G1816" i="7"/>
  <c r="B1816" i="7" s="1"/>
  <c r="J1816" i="7" s="1"/>
  <c r="G1815" i="7"/>
  <c r="B1815" i="7" s="1"/>
  <c r="J1815" i="7" s="1"/>
  <c r="G1814" i="7"/>
  <c r="B1814" i="7" s="1"/>
  <c r="J1814" i="7" s="1"/>
  <c r="G1813" i="7"/>
  <c r="B1813" i="7" s="1"/>
  <c r="J1813" i="7" s="1"/>
  <c r="G1812" i="7"/>
  <c r="B1812" i="7" s="1"/>
  <c r="J1812" i="7" s="1"/>
  <c r="G1811" i="7"/>
  <c r="B1811" i="7" s="1"/>
  <c r="J1811" i="7" s="1"/>
  <c r="G1810" i="7"/>
  <c r="B1810" i="7" s="1"/>
  <c r="J1810" i="7" s="1"/>
  <c r="G1809" i="7"/>
  <c r="B1809" i="7" s="1"/>
  <c r="J1809" i="7" s="1"/>
  <c r="G1808" i="7"/>
  <c r="B1808" i="7" s="1"/>
  <c r="J1808" i="7" s="1"/>
  <c r="G1807" i="7"/>
  <c r="B1807" i="7" s="1"/>
  <c r="J1807" i="7" s="1"/>
  <c r="B1806" i="7"/>
  <c r="J1806" i="7" s="1"/>
  <c r="G1805" i="7"/>
  <c r="B1805" i="7" s="1"/>
  <c r="J1805" i="7" s="1"/>
  <c r="G1804" i="7"/>
  <c r="B1804" i="7" s="1"/>
  <c r="J1804" i="7" s="1"/>
  <c r="G1803" i="7"/>
  <c r="B1803" i="7" s="1"/>
  <c r="J1803" i="7" s="1"/>
  <c r="G1802" i="7"/>
  <c r="B1802" i="7" s="1"/>
  <c r="J1802" i="7" s="1"/>
  <c r="B1801" i="7"/>
  <c r="J1801" i="7" s="1"/>
  <c r="G1800" i="7"/>
  <c r="B1800" i="7" s="1"/>
  <c r="J1800" i="7" s="1"/>
  <c r="G1799" i="7"/>
  <c r="B1799" i="7" s="1"/>
  <c r="J1799" i="7" s="1"/>
  <c r="G1798" i="7"/>
  <c r="B1798" i="7" s="1"/>
  <c r="J1798" i="7" s="1"/>
  <c r="G1797" i="7"/>
  <c r="B1797" i="7" s="1"/>
  <c r="J1797" i="7" s="1"/>
  <c r="G1796" i="7"/>
  <c r="B1796" i="7" s="1"/>
  <c r="J1796" i="7" s="1"/>
  <c r="G1795" i="7"/>
  <c r="B1795" i="7" s="1"/>
  <c r="J1795" i="7" s="1"/>
  <c r="G1794" i="7"/>
  <c r="B1794" i="7" s="1"/>
  <c r="J1794" i="7" s="1"/>
  <c r="G1793" i="7"/>
  <c r="B1793" i="7" s="1"/>
  <c r="J1793" i="7" s="1"/>
  <c r="G1792" i="7"/>
  <c r="B1792" i="7" s="1"/>
  <c r="J1792" i="7" s="1"/>
  <c r="G1791" i="7"/>
  <c r="B1791" i="7" s="1"/>
  <c r="J1791" i="7" s="1"/>
  <c r="B1790" i="7"/>
  <c r="J1790" i="7" s="1"/>
  <c r="G1789" i="7"/>
  <c r="B1789" i="7" s="1"/>
  <c r="J1789" i="7" s="1"/>
  <c r="G1788" i="7"/>
  <c r="B1788" i="7" s="1"/>
  <c r="J1788" i="7" s="1"/>
  <c r="G1787" i="7"/>
  <c r="B1787" i="7" s="1"/>
  <c r="J1787" i="7" s="1"/>
  <c r="G1786" i="7"/>
  <c r="B1786" i="7" s="1"/>
  <c r="J1786" i="7" s="1"/>
  <c r="G1785" i="7"/>
  <c r="B1785" i="7" s="1"/>
  <c r="J1785" i="7" s="1"/>
  <c r="G1784" i="7"/>
  <c r="B1784" i="7" s="1"/>
  <c r="J1784" i="7" s="1"/>
  <c r="G1783" i="7"/>
  <c r="B1783" i="7" s="1"/>
  <c r="J1783" i="7" s="1"/>
  <c r="G1782" i="7"/>
  <c r="B1782" i="7" s="1"/>
  <c r="J1782" i="7" s="1"/>
  <c r="G1781" i="7"/>
  <c r="B1781" i="7" s="1"/>
  <c r="J1781" i="7" s="1"/>
  <c r="G1780" i="7"/>
  <c r="B1780" i="7" s="1"/>
  <c r="J1780" i="7" s="1"/>
  <c r="B1779" i="7"/>
  <c r="J1779" i="7" s="1"/>
  <c r="G1778" i="7"/>
  <c r="B1778" i="7" s="1"/>
  <c r="J1778" i="7" s="1"/>
  <c r="G1777" i="7"/>
  <c r="B1777" i="7" s="1"/>
  <c r="J1777" i="7" s="1"/>
  <c r="G1776" i="7"/>
  <c r="B1776" i="7" s="1"/>
  <c r="J1776" i="7" s="1"/>
  <c r="G1775" i="7"/>
  <c r="B1775" i="7" s="1"/>
  <c r="J1775" i="7" s="1"/>
  <c r="G1774" i="7"/>
  <c r="B1774" i="7" s="1"/>
  <c r="J1774" i="7" s="1"/>
  <c r="G1773" i="7"/>
  <c r="B1773" i="7" s="1"/>
  <c r="J1773" i="7" s="1"/>
  <c r="G1772" i="7"/>
  <c r="B1772" i="7" s="1"/>
  <c r="J1772" i="7" s="1"/>
  <c r="G1771" i="7"/>
  <c r="B1771" i="7" s="1"/>
  <c r="J1771" i="7" s="1"/>
  <c r="G1770" i="7"/>
  <c r="B1770" i="7" s="1"/>
  <c r="J1770" i="7" s="1"/>
  <c r="G1769" i="7"/>
  <c r="B1769" i="7" s="1"/>
  <c r="J1769" i="7" s="1"/>
  <c r="B1768" i="7"/>
  <c r="J1768" i="7" s="1"/>
  <c r="G1767" i="7"/>
  <c r="B1767" i="7" s="1"/>
  <c r="J1767" i="7" s="1"/>
  <c r="G1766" i="7"/>
  <c r="B1766" i="7" s="1"/>
  <c r="J1766" i="7" s="1"/>
  <c r="G1765" i="7"/>
  <c r="B1765" i="7" s="1"/>
  <c r="J1765" i="7" s="1"/>
  <c r="G1764" i="7"/>
  <c r="B1764" i="7" s="1"/>
  <c r="J1764" i="7" s="1"/>
  <c r="G1763" i="7"/>
  <c r="B1763" i="7" s="1"/>
  <c r="J1763" i="7" s="1"/>
  <c r="G1762" i="7"/>
  <c r="B1762" i="7" s="1"/>
  <c r="J1762" i="7" s="1"/>
  <c r="G1761" i="7"/>
  <c r="B1761" i="7" s="1"/>
  <c r="J1761" i="7" s="1"/>
  <c r="G1760" i="7"/>
  <c r="B1760" i="7" s="1"/>
  <c r="J1760" i="7" s="1"/>
  <c r="G1759" i="7"/>
  <c r="B1759" i="7" s="1"/>
  <c r="J1759" i="7" s="1"/>
  <c r="G1758" i="7"/>
  <c r="B1758" i="7" s="1"/>
  <c r="J1758" i="7" s="1"/>
  <c r="B1757" i="7"/>
  <c r="J1757" i="7" s="1"/>
  <c r="G1756" i="7"/>
  <c r="B1756" i="7" s="1"/>
  <c r="J1756" i="7" s="1"/>
  <c r="G1755" i="7"/>
  <c r="B1755" i="7" s="1"/>
  <c r="J1755" i="7" s="1"/>
  <c r="G1754" i="7"/>
  <c r="B1754" i="7" s="1"/>
  <c r="J1754" i="7" s="1"/>
  <c r="G1753" i="7"/>
  <c r="B1753" i="7" s="1"/>
  <c r="J1753" i="7" s="1"/>
  <c r="G1752" i="7"/>
  <c r="B1752" i="7" s="1"/>
  <c r="J1752" i="7" s="1"/>
  <c r="G1751" i="7"/>
  <c r="B1751" i="7" s="1"/>
  <c r="J1751" i="7" s="1"/>
  <c r="G1750" i="7"/>
  <c r="B1750" i="7" s="1"/>
  <c r="J1750" i="7" s="1"/>
  <c r="G1749" i="7"/>
  <c r="B1749" i="7" s="1"/>
  <c r="J1749" i="7" s="1"/>
  <c r="G1748" i="7"/>
  <c r="B1748" i="7" s="1"/>
  <c r="J1748" i="7" s="1"/>
  <c r="G1747" i="7"/>
  <c r="B1747" i="7" s="1"/>
  <c r="J1747" i="7" s="1"/>
  <c r="B1746" i="7"/>
  <c r="J1746" i="7" s="1"/>
  <c r="G1745" i="7"/>
  <c r="B1745" i="7" s="1"/>
  <c r="J1745" i="7" s="1"/>
  <c r="G1744" i="7"/>
  <c r="B1744" i="7" s="1"/>
  <c r="J1744" i="7" s="1"/>
  <c r="G1743" i="7"/>
  <c r="B1743" i="7" s="1"/>
  <c r="J1743" i="7" s="1"/>
  <c r="G1742" i="7"/>
  <c r="B1742" i="7" s="1"/>
  <c r="J1742" i="7" s="1"/>
  <c r="G1741" i="7"/>
  <c r="B1741" i="7" s="1"/>
  <c r="J1741" i="7" s="1"/>
  <c r="G1740" i="7"/>
  <c r="B1740" i="7" s="1"/>
  <c r="J1740" i="7" s="1"/>
  <c r="G1739" i="7"/>
  <c r="B1739" i="7" s="1"/>
  <c r="J1739" i="7" s="1"/>
  <c r="G1738" i="7"/>
  <c r="B1738" i="7" s="1"/>
  <c r="J1738" i="7" s="1"/>
  <c r="G1737" i="7"/>
  <c r="B1737" i="7" s="1"/>
  <c r="J1737" i="7" s="1"/>
  <c r="G1736" i="7"/>
  <c r="B1736" i="7" s="1"/>
  <c r="J1736" i="7" s="1"/>
  <c r="B1735" i="7"/>
  <c r="J1735" i="7" s="1"/>
  <c r="G1734" i="7"/>
  <c r="B1734" i="7" s="1"/>
  <c r="J1734" i="7" s="1"/>
  <c r="G1733" i="7"/>
  <c r="B1733" i="7" s="1"/>
  <c r="J1733" i="7" s="1"/>
  <c r="G1732" i="7"/>
  <c r="B1732" i="7" s="1"/>
  <c r="J1732" i="7" s="1"/>
  <c r="G1731" i="7"/>
  <c r="B1731" i="7" s="1"/>
  <c r="J1731" i="7" s="1"/>
  <c r="G1730" i="7"/>
  <c r="B1730" i="7" s="1"/>
  <c r="J1730" i="7" s="1"/>
  <c r="G1729" i="7"/>
  <c r="B1729" i="7" s="1"/>
  <c r="J1729" i="7" s="1"/>
  <c r="G1728" i="7"/>
  <c r="B1728" i="7" s="1"/>
  <c r="J1728" i="7" s="1"/>
  <c r="G1727" i="7"/>
  <c r="B1727" i="7" s="1"/>
  <c r="J1727" i="7" s="1"/>
  <c r="G1726" i="7"/>
  <c r="B1726" i="7" s="1"/>
  <c r="J1726" i="7" s="1"/>
  <c r="G1725" i="7"/>
  <c r="B1725" i="7" s="1"/>
  <c r="J1725" i="7" s="1"/>
  <c r="B1724" i="7"/>
  <c r="J1724" i="7" s="1"/>
  <c r="G1723" i="7"/>
  <c r="B1723" i="7" s="1"/>
  <c r="J1723" i="7" s="1"/>
  <c r="G1722" i="7"/>
  <c r="B1722" i="7" s="1"/>
  <c r="J1722" i="7" s="1"/>
  <c r="G1721" i="7"/>
  <c r="B1721" i="7" s="1"/>
  <c r="J1721" i="7" s="1"/>
  <c r="G1720" i="7"/>
  <c r="B1720" i="7" s="1"/>
  <c r="J1720" i="7" s="1"/>
  <c r="G1719" i="7"/>
  <c r="B1719" i="7" s="1"/>
  <c r="J1719" i="7" s="1"/>
  <c r="G1718" i="7"/>
  <c r="B1718" i="7" s="1"/>
  <c r="J1718" i="7" s="1"/>
  <c r="G1717" i="7"/>
  <c r="B1717" i="7" s="1"/>
  <c r="J1717" i="7" s="1"/>
  <c r="G1716" i="7"/>
  <c r="B1716" i="7" s="1"/>
  <c r="J1716" i="7" s="1"/>
  <c r="G1715" i="7"/>
  <c r="B1715" i="7" s="1"/>
  <c r="J1715" i="7" s="1"/>
  <c r="G1714" i="7"/>
  <c r="B1714" i="7" s="1"/>
  <c r="J1714" i="7" s="1"/>
  <c r="B1713" i="7"/>
  <c r="J1713" i="7" s="1"/>
  <c r="I1712" i="7"/>
  <c r="I1711" i="7"/>
  <c r="I1710" i="7"/>
  <c r="I1709" i="7"/>
  <c r="I1708" i="7"/>
  <c r="I1707" i="7"/>
  <c r="I1706" i="7"/>
  <c r="I1705" i="7"/>
  <c r="I1704" i="7"/>
  <c r="I1703" i="7"/>
  <c r="G1702" i="7"/>
  <c r="G1701" i="7"/>
  <c r="G1700" i="7"/>
  <c r="G1699" i="7"/>
  <c r="G1698" i="7"/>
  <c r="G1697" i="7"/>
  <c r="G1696" i="7"/>
  <c r="G1695" i="7"/>
  <c r="G1694" i="7"/>
  <c r="G1693" i="7"/>
  <c r="G1692" i="7"/>
  <c r="G1691" i="7"/>
  <c r="G1690" i="7"/>
  <c r="G1689" i="7"/>
  <c r="G1688" i="7"/>
  <c r="G1687" i="7"/>
  <c r="G1686" i="7"/>
  <c r="G1685" i="7"/>
  <c r="G1684" i="7"/>
  <c r="G1683" i="7"/>
  <c r="G1682" i="7"/>
  <c r="G1681" i="7"/>
  <c r="G1680" i="7"/>
  <c r="G1679" i="7"/>
  <c r="G1678" i="7"/>
  <c r="G1677" i="7"/>
  <c r="G1676" i="7"/>
  <c r="G1675" i="7"/>
  <c r="G1674" i="7"/>
  <c r="G1673" i="7"/>
  <c r="G1672" i="7"/>
  <c r="G1671" i="7"/>
  <c r="G1670" i="7"/>
  <c r="G1669" i="7"/>
  <c r="G1668" i="7"/>
  <c r="G1667" i="7"/>
  <c r="G1666" i="7"/>
  <c r="G1665" i="7"/>
  <c r="G1664" i="7"/>
  <c r="G1663" i="7"/>
  <c r="G1662" i="7"/>
  <c r="G1661" i="7"/>
  <c r="G1660" i="7"/>
  <c r="G1659" i="7"/>
  <c r="G1658" i="7"/>
  <c r="G1657" i="7"/>
  <c r="G1656" i="7"/>
  <c r="G1655" i="7"/>
  <c r="G1654" i="7"/>
  <c r="G1653" i="7"/>
  <c r="G1652" i="7"/>
  <c r="G1651" i="7"/>
  <c r="G1650" i="7"/>
  <c r="G1649" i="7"/>
  <c r="G1648" i="7"/>
  <c r="G1647" i="7"/>
  <c r="G1646" i="7"/>
  <c r="G1645" i="7"/>
  <c r="G1644" i="7"/>
  <c r="G1643" i="7"/>
  <c r="G1642" i="7"/>
  <c r="G1641" i="7"/>
  <c r="G1640" i="7"/>
  <c r="G1639" i="7"/>
  <c r="G1638" i="7"/>
  <c r="G1637" i="7"/>
  <c r="G1636" i="7"/>
  <c r="G1635" i="7"/>
  <c r="G1634" i="7"/>
  <c r="G1633" i="7"/>
  <c r="G1632" i="7"/>
  <c r="G1631" i="7"/>
  <c r="G1630" i="7"/>
  <c r="G1629" i="7"/>
  <c r="G1628" i="7"/>
  <c r="G1627" i="7"/>
  <c r="G1626" i="7"/>
  <c r="G1625" i="7"/>
  <c r="G1624" i="7"/>
  <c r="G1623" i="7"/>
  <c r="G1622" i="7"/>
  <c r="G1621" i="7"/>
  <c r="G1620" i="7"/>
  <c r="G1619" i="7"/>
  <c r="G1618" i="7"/>
  <c r="G1617" i="7"/>
  <c r="G1616" i="7"/>
  <c r="G1615" i="7"/>
  <c r="G1614" i="7"/>
  <c r="G1613" i="7"/>
  <c r="G1612" i="7"/>
  <c r="G1611" i="7"/>
  <c r="G1610" i="7"/>
  <c r="G1609" i="7"/>
  <c r="G1608" i="7"/>
  <c r="G1607" i="7"/>
  <c r="G1606" i="7"/>
  <c r="G1605" i="7"/>
  <c r="G1604" i="7"/>
  <c r="G1603" i="7"/>
  <c r="G1602" i="7"/>
  <c r="G1601" i="7"/>
  <c r="G1600" i="7"/>
  <c r="G1599" i="7"/>
  <c r="G1598" i="7"/>
  <c r="G1597" i="7"/>
  <c r="G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B1570" i="7" s="1"/>
  <c r="J1570" i="7" s="1"/>
  <c r="G1569" i="7"/>
  <c r="B1569" i="7" s="1"/>
  <c r="J1569" i="7" s="1"/>
  <c r="G1568" i="7"/>
  <c r="B1568" i="7" s="1"/>
  <c r="J1568" i="7" s="1"/>
  <c r="G1567" i="7"/>
  <c r="B1567" i="7" s="1"/>
  <c r="J1567" i="7" s="1"/>
  <c r="G1566" i="7"/>
  <c r="B1566" i="7" s="1"/>
  <c r="J1566" i="7" s="1"/>
  <c r="G1565" i="7"/>
  <c r="B1565" i="7" s="1"/>
  <c r="J1565" i="7" s="1"/>
  <c r="G1564" i="7"/>
  <c r="B1564" i="7" s="1"/>
  <c r="J1564" i="7" s="1"/>
  <c r="G1563" i="7"/>
  <c r="B1563" i="7" s="1"/>
  <c r="J1563" i="7" s="1"/>
  <c r="G1562" i="7"/>
  <c r="B1562" i="7" s="1"/>
  <c r="J1562" i="7" s="1"/>
  <c r="G1561" i="7"/>
  <c r="B1561" i="7" s="1"/>
  <c r="J1561" i="7" s="1"/>
  <c r="H1560" i="7"/>
  <c r="I1560" i="7" s="1"/>
  <c r="G1560" i="7"/>
  <c r="H1559" i="7"/>
  <c r="I1559" i="7" s="1"/>
  <c r="G1559" i="7"/>
  <c r="H1558" i="7"/>
  <c r="I1558" i="7" s="1"/>
  <c r="G1558" i="7"/>
  <c r="H1557" i="7"/>
  <c r="I1557" i="7" s="1"/>
  <c r="G1557" i="7"/>
  <c r="H1556" i="7"/>
  <c r="I1556" i="7" s="1"/>
  <c r="G1556" i="7"/>
  <c r="H1555" i="7"/>
  <c r="I1555" i="7" s="1"/>
  <c r="G1555" i="7"/>
  <c r="H1554" i="7"/>
  <c r="I1554" i="7" s="1"/>
  <c r="G1554" i="7"/>
  <c r="H1553" i="7"/>
  <c r="I1553" i="7" s="1"/>
  <c r="G1553" i="7"/>
  <c r="H1552" i="7"/>
  <c r="I1552" i="7" s="1"/>
  <c r="G1552" i="7"/>
  <c r="H1551" i="7"/>
  <c r="I1551" i="7" s="1"/>
  <c r="G1551" i="7"/>
  <c r="H1550" i="7"/>
  <c r="I1550" i="7" s="1"/>
  <c r="G1550" i="7"/>
  <c r="H1549" i="7"/>
  <c r="I1549" i="7" s="1"/>
  <c r="G1549" i="7"/>
  <c r="H1548" i="7"/>
  <c r="I1548" i="7" s="1"/>
  <c r="G1548" i="7"/>
  <c r="H1547" i="7"/>
  <c r="I1547" i="7" s="1"/>
  <c r="G1547" i="7"/>
  <c r="H1546" i="7"/>
  <c r="I1546" i="7" s="1"/>
  <c r="G1546" i="7"/>
  <c r="H1545" i="7"/>
  <c r="I1545" i="7" s="1"/>
  <c r="G1545" i="7"/>
  <c r="H1544" i="7"/>
  <c r="I1544" i="7" s="1"/>
  <c r="G1544" i="7"/>
  <c r="H1543" i="7"/>
  <c r="I1543" i="7" s="1"/>
  <c r="G1543" i="7"/>
  <c r="H1542" i="7"/>
  <c r="I1542" i="7" s="1"/>
  <c r="G1542" i="7"/>
  <c r="H1541" i="7"/>
  <c r="I1541" i="7" s="1"/>
  <c r="G1541" i="7"/>
  <c r="H1540" i="7"/>
  <c r="I1540" i="7" s="1"/>
  <c r="G1540" i="7"/>
  <c r="H1539" i="7"/>
  <c r="I1539" i="7" s="1"/>
  <c r="G1539" i="7"/>
  <c r="H1538" i="7"/>
  <c r="I1538" i="7" s="1"/>
  <c r="G1538" i="7"/>
  <c r="H1537" i="7"/>
  <c r="I1537" i="7" s="1"/>
  <c r="G1537" i="7"/>
  <c r="H1536" i="7"/>
  <c r="I1536" i="7" s="1"/>
  <c r="G1536" i="7"/>
  <c r="H1535" i="7"/>
  <c r="I1535" i="7" s="1"/>
  <c r="G1535" i="7"/>
  <c r="H1534" i="7"/>
  <c r="I1534" i="7" s="1"/>
  <c r="G1534" i="7"/>
  <c r="H1533" i="7"/>
  <c r="I1533" i="7" s="1"/>
  <c r="G1533" i="7"/>
  <c r="H1532" i="7"/>
  <c r="I1532" i="7" s="1"/>
  <c r="G1532" i="7"/>
  <c r="H1531" i="7"/>
  <c r="I1531" i="7" s="1"/>
  <c r="G1531" i="7"/>
  <c r="H1530" i="7"/>
  <c r="I1530" i="7" s="1"/>
  <c r="G1530" i="7"/>
  <c r="H1529" i="7"/>
  <c r="I1529" i="7" s="1"/>
  <c r="G1529" i="7"/>
  <c r="H1528" i="7"/>
  <c r="I1528" i="7" s="1"/>
  <c r="G1528" i="7"/>
  <c r="H1527" i="7"/>
  <c r="I1527" i="7" s="1"/>
  <c r="G1527" i="7"/>
  <c r="H1526" i="7"/>
  <c r="I1526" i="7" s="1"/>
  <c r="G1526" i="7"/>
  <c r="H1525" i="7"/>
  <c r="I1525" i="7" s="1"/>
  <c r="G1525" i="7"/>
  <c r="H1524" i="7"/>
  <c r="I1524" i="7" s="1"/>
  <c r="G1524" i="7"/>
  <c r="H1523" i="7"/>
  <c r="I1523" i="7" s="1"/>
  <c r="G1523" i="7"/>
  <c r="H1522" i="7"/>
  <c r="I1522" i="7" s="1"/>
  <c r="G1522" i="7"/>
  <c r="H1521" i="7"/>
  <c r="I1521" i="7" s="1"/>
  <c r="G1521" i="7"/>
  <c r="H1520" i="7"/>
  <c r="I1520" i="7" s="1"/>
  <c r="G1520" i="7"/>
  <c r="H1519" i="7"/>
  <c r="I1519" i="7" s="1"/>
  <c r="G1519" i="7"/>
  <c r="H1518" i="7"/>
  <c r="I1518" i="7" s="1"/>
  <c r="G1518" i="7"/>
  <c r="H1517" i="7"/>
  <c r="I1517" i="7" s="1"/>
  <c r="G1517" i="7"/>
  <c r="H1516" i="7"/>
  <c r="I1516" i="7" s="1"/>
  <c r="G1516" i="7"/>
  <c r="H1515" i="7"/>
  <c r="I1515" i="7" s="1"/>
  <c r="G1515" i="7"/>
  <c r="H1514" i="7"/>
  <c r="I1514" i="7" s="1"/>
  <c r="G1514" i="7"/>
  <c r="H1513" i="7"/>
  <c r="I1513" i="7" s="1"/>
  <c r="G1513" i="7"/>
  <c r="H1512" i="7"/>
  <c r="I1512" i="7" s="1"/>
  <c r="G1512" i="7"/>
  <c r="H1511" i="7"/>
  <c r="I1511" i="7" s="1"/>
  <c r="G1511" i="7"/>
  <c r="H1510" i="7"/>
  <c r="I1510" i="7" s="1"/>
  <c r="G1510" i="7"/>
  <c r="H1509" i="7"/>
  <c r="I1509" i="7" s="1"/>
  <c r="G1509" i="7"/>
  <c r="H1508" i="7"/>
  <c r="I1508" i="7" s="1"/>
  <c r="G1508" i="7"/>
  <c r="H1507" i="7"/>
  <c r="I1507" i="7" s="1"/>
  <c r="G1507" i="7"/>
  <c r="H1506" i="7"/>
  <c r="I1506" i="7" s="1"/>
  <c r="G1506" i="7"/>
  <c r="H1505" i="7"/>
  <c r="I1505" i="7" s="1"/>
  <c r="G1505" i="7"/>
  <c r="H1504" i="7"/>
  <c r="I1504" i="7" s="1"/>
  <c r="G1504" i="7"/>
  <c r="H1503" i="7"/>
  <c r="I1503" i="7" s="1"/>
  <c r="G1503" i="7"/>
  <c r="H1502" i="7"/>
  <c r="I1502" i="7" s="1"/>
  <c r="G1502" i="7"/>
  <c r="H1501" i="7"/>
  <c r="I1501" i="7" s="1"/>
  <c r="G1501" i="7"/>
  <c r="H1500" i="7"/>
  <c r="I1500" i="7" s="1"/>
  <c r="G1500" i="7"/>
  <c r="H1499" i="7"/>
  <c r="I1499" i="7" s="1"/>
  <c r="G1499" i="7"/>
  <c r="H1498" i="7"/>
  <c r="I1498" i="7" s="1"/>
  <c r="G1498" i="7"/>
  <c r="H1497" i="7"/>
  <c r="I1497" i="7" s="1"/>
  <c r="G1497" i="7"/>
  <c r="H1496" i="7"/>
  <c r="I1496" i="7" s="1"/>
  <c r="G1496" i="7"/>
  <c r="H1495" i="7"/>
  <c r="I1495" i="7" s="1"/>
  <c r="G1495" i="7"/>
  <c r="H1494" i="7"/>
  <c r="I1494" i="7" s="1"/>
  <c r="G1494" i="7"/>
  <c r="H1493" i="7"/>
  <c r="I1493" i="7" s="1"/>
  <c r="G1493" i="7"/>
  <c r="H1492" i="7"/>
  <c r="I1492" i="7" s="1"/>
  <c r="G1492" i="7"/>
  <c r="H1491" i="7"/>
  <c r="I1491" i="7" s="1"/>
  <c r="G1491" i="7"/>
  <c r="H1490" i="7"/>
  <c r="I1490" i="7" s="1"/>
  <c r="G1490" i="7"/>
  <c r="H1489" i="7"/>
  <c r="I1489" i="7" s="1"/>
  <c r="G1489" i="7"/>
  <c r="H1488" i="7"/>
  <c r="I1488" i="7" s="1"/>
  <c r="G1488" i="7"/>
  <c r="H1487" i="7"/>
  <c r="I1487" i="7" s="1"/>
  <c r="G1487" i="7"/>
  <c r="H1486" i="7"/>
  <c r="I1486" i="7" s="1"/>
  <c r="G1486" i="7"/>
  <c r="H1485" i="7"/>
  <c r="I1485" i="7" s="1"/>
  <c r="G1485" i="7"/>
  <c r="H1484" i="7"/>
  <c r="I1484" i="7" s="1"/>
  <c r="G1484" i="7"/>
  <c r="H1483" i="7"/>
  <c r="I1483" i="7" s="1"/>
  <c r="G1483" i="7"/>
  <c r="H1482" i="7"/>
  <c r="I1482" i="7" s="1"/>
  <c r="G1482" i="7"/>
  <c r="H1481" i="7"/>
  <c r="I1481" i="7" s="1"/>
  <c r="G1481" i="7"/>
  <c r="H1480" i="7"/>
  <c r="I1480" i="7" s="1"/>
  <c r="G1480" i="7"/>
  <c r="H1479" i="7"/>
  <c r="I1479" i="7" s="1"/>
  <c r="G1479" i="7"/>
  <c r="H1478" i="7"/>
  <c r="I1478" i="7" s="1"/>
  <c r="G1478" i="7"/>
  <c r="H1477" i="7"/>
  <c r="I1477" i="7" s="1"/>
  <c r="G1477" i="7"/>
  <c r="H1476" i="7"/>
  <c r="I1476" i="7" s="1"/>
  <c r="G1476" i="7"/>
  <c r="H1475" i="7"/>
  <c r="I1475" i="7" s="1"/>
  <c r="G1475" i="7"/>
  <c r="H1474" i="7"/>
  <c r="I1474" i="7" s="1"/>
  <c r="G1474" i="7"/>
  <c r="H1473" i="7"/>
  <c r="I1473" i="7" s="1"/>
  <c r="G1473" i="7"/>
  <c r="H1472" i="7"/>
  <c r="I1472" i="7" s="1"/>
  <c r="G1472" i="7"/>
  <c r="H1471" i="7"/>
  <c r="I1471" i="7" s="1"/>
  <c r="G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H1398" i="7"/>
  <c r="G1398" i="7"/>
  <c r="H1397" i="7"/>
  <c r="G1397" i="7"/>
  <c r="H1396" i="7"/>
  <c r="G1396" i="7"/>
  <c r="H1395" i="7"/>
  <c r="G1395" i="7"/>
  <c r="H1394" i="7"/>
  <c r="G1394" i="7"/>
  <c r="H1393" i="7"/>
  <c r="G1393" i="7"/>
  <c r="H1392" i="7"/>
  <c r="G1392" i="7"/>
  <c r="H1391" i="7"/>
  <c r="G1391" i="7"/>
  <c r="H1390" i="7"/>
  <c r="G1390" i="7"/>
  <c r="H1389" i="7"/>
  <c r="G1389" i="7"/>
  <c r="H1388" i="7"/>
  <c r="G1388" i="7"/>
  <c r="H1387" i="7"/>
  <c r="G1387" i="7"/>
  <c r="H1386" i="7"/>
  <c r="G1386" i="7"/>
  <c r="H1385" i="7"/>
  <c r="G1385" i="7"/>
  <c r="H1384" i="7"/>
  <c r="G1384" i="7"/>
  <c r="H1383" i="7"/>
  <c r="G1383" i="7"/>
  <c r="H1382" i="7"/>
  <c r="G1382" i="7"/>
  <c r="H1381" i="7"/>
  <c r="G1381" i="7"/>
  <c r="H1380" i="7"/>
  <c r="G1380" i="7"/>
  <c r="H1379" i="7"/>
  <c r="G1379" i="7"/>
  <c r="G1378" i="7"/>
  <c r="G1377" i="7"/>
  <c r="G1376" i="7"/>
  <c r="G1375" i="7"/>
  <c r="G1374" i="7"/>
  <c r="G1373" i="7"/>
  <c r="G1372" i="7"/>
  <c r="G1371" i="7"/>
  <c r="G1370" i="7"/>
  <c r="G1369" i="7"/>
  <c r="G1368" i="7"/>
  <c r="G1367" i="7"/>
  <c r="G1366" i="7"/>
  <c r="G1365" i="7"/>
  <c r="G1364" i="7"/>
  <c r="G1363" i="7"/>
  <c r="G1362" i="7"/>
  <c r="G1361" i="7"/>
  <c r="G1360" i="7"/>
  <c r="G1359" i="7"/>
  <c r="G1358" i="7"/>
  <c r="G1357" i="7"/>
  <c r="I1356" i="7"/>
  <c r="I1355" i="7"/>
  <c r="I1354" i="7"/>
  <c r="I1353" i="7"/>
  <c r="I1352" i="7"/>
  <c r="I1351" i="7"/>
  <c r="I1350" i="7"/>
  <c r="I1349" i="7"/>
  <c r="I1348" i="7"/>
  <c r="I1347" i="7"/>
  <c r="I1346" i="7"/>
  <c r="I1345" i="7"/>
  <c r="I1344" i="7"/>
  <c r="I1343" i="7"/>
  <c r="I1342" i="7"/>
  <c r="I1341" i="7"/>
  <c r="I1340" i="7"/>
  <c r="I1339" i="7"/>
  <c r="I1338" i="7"/>
  <c r="I1337" i="7"/>
  <c r="I1336" i="7"/>
  <c r="G1335" i="7"/>
  <c r="B1335" i="7" s="1"/>
  <c r="J1335" i="7" s="1"/>
  <c r="G1334" i="7"/>
  <c r="B1334" i="7" s="1"/>
  <c r="J1334" i="7" s="1"/>
  <c r="G1333" i="7"/>
  <c r="B1333" i="7" s="1"/>
  <c r="J1333" i="7" s="1"/>
  <c r="G1332" i="7"/>
  <c r="B1332" i="7" s="1"/>
  <c r="J1332" i="7" s="1"/>
  <c r="G1331" i="7"/>
  <c r="B1331" i="7" s="1"/>
  <c r="J1331" i="7" s="1"/>
  <c r="G1330" i="7"/>
  <c r="B1330" i="7" s="1"/>
  <c r="J1330" i="7" s="1"/>
  <c r="G1329" i="7"/>
  <c r="B1329" i="7" s="1"/>
  <c r="J1329" i="7" s="1"/>
  <c r="G1328" i="7"/>
  <c r="B1328" i="7" s="1"/>
  <c r="J1328" i="7" s="1"/>
  <c r="G1327" i="7"/>
  <c r="B1327" i="7" s="1"/>
  <c r="J1327" i="7" s="1"/>
  <c r="G1326" i="7"/>
  <c r="B1326" i="7" s="1"/>
  <c r="J1326" i="7" s="1"/>
  <c r="G1325" i="7"/>
  <c r="B1325" i="7" s="1"/>
  <c r="J1325" i="7" s="1"/>
  <c r="G1324" i="7"/>
  <c r="B1324" i="7" s="1"/>
  <c r="J1324" i="7" s="1"/>
  <c r="G1323" i="7"/>
  <c r="B1323" i="7" s="1"/>
  <c r="J1323" i="7" s="1"/>
  <c r="G1322" i="7"/>
  <c r="B1322" i="7" s="1"/>
  <c r="J1322" i="7" s="1"/>
  <c r="G1321" i="7"/>
  <c r="B1321" i="7" s="1"/>
  <c r="J1321" i="7" s="1"/>
  <c r="G1320" i="7"/>
  <c r="B1320" i="7" s="1"/>
  <c r="J1320" i="7" s="1"/>
  <c r="G1319" i="7"/>
  <c r="B1319" i="7" s="1"/>
  <c r="J1319" i="7" s="1"/>
  <c r="G1318" i="7"/>
  <c r="B1318" i="7" s="1"/>
  <c r="J1318" i="7" s="1"/>
  <c r="G1317" i="7"/>
  <c r="B1317" i="7" s="1"/>
  <c r="J1317" i="7" s="1"/>
  <c r="G1316" i="7"/>
  <c r="B1316" i="7" s="1"/>
  <c r="J1316" i="7" s="1"/>
  <c r="G1315" i="7"/>
  <c r="B1315" i="7" s="1"/>
  <c r="J1315" i="7" s="1"/>
  <c r="G1314" i="7"/>
  <c r="B1314" i="7" s="1"/>
  <c r="J1314" i="7" s="1"/>
  <c r="G1313" i="7"/>
  <c r="B1313" i="7" s="1"/>
  <c r="J1313" i="7" s="1"/>
  <c r="G1312" i="7"/>
  <c r="B1312" i="7" s="1"/>
  <c r="J1312" i="7" s="1"/>
  <c r="G1311" i="7"/>
  <c r="B1311" i="7" s="1"/>
  <c r="J1311" i="7" s="1"/>
  <c r="G1310" i="7"/>
  <c r="B1310" i="7" s="1"/>
  <c r="J1310" i="7" s="1"/>
  <c r="G1309" i="7"/>
  <c r="B1309" i="7" s="1"/>
  <c r="J1309" i="7" s="1"/>
  <c r="G1308" i="7"/>
  <c r="B1308" i="7" s="1"/>
  <c r="J1308" i="7" s="1"/>
  <c r="G1307" i="7"/>
  <c r="B1307" i="7" s="1"/>
  <c r="J1307" i="7" s="1"/>
  <c r="G1306" i="7"/>
  <c r="B1306" i="7" s="1"/>
  <c r="J1306" i="7" s="1"/>
  <c r="G1305" i="7"/>
  <c r="B1305" i="7" s="1"/>
  <c r="J1305" i="7" s="1"/>
  <c r="G1304" i="7"/>
  <c r="B1304" i="7" s="1"/>
  <c r="J1304" i="7" s="1"/>
  <c r="G1303" i="7"/>
  <c r="B1303" i="7" s="1"/>
  <c r="J1303" i="7" s="1"/>
  <c r="G1302" i="7"/>
  <c r="B1302" i="7" s="1"/>
  <c r="J1302" i="7" s="1"/>
  <c r="G1301" i="7"/>
  <c r="B1301" i="7" s="1"/>
  <c r="J1301" i="7" s="1"/>
  <c r="G1300" i="7"/>
  <c r="B1300" i="7" s="1"/>
  <c r="J1300" i="7" s="1"/>
  <c r="G1299" i="7"/>
  <c r="B1299" i="7" s="1"/>
  <c r="J1299" i="7" s="1"/>
  <c r="G1298" i="7"/>
  <c r="B1298" i="7" s="1"/>
  <c r="J1298" i="7" s="1"/>
  <c r="G1297" i="7"/>
  <c r="B1297" i="7" s="1"/>
  <c r="J1297" i="7" s="1"/>
  <c r="G1296" i="7"/>
  <c r="B1296" i="7" s="1"/>
  <c r="J1296" i="7" s="1"/>
  <c r="G1295" i="7"/>
  <c r="B1295" i="7" s="1"/>
  <c r="J1295" i="7" s="1"/>
  <c r="G1294" i="7"/>
  <c r="B1294" i="7" s="1"/>
  <c r="J1294" i="7" s="1"/>
  <c r="G1293" i="7"/>
  <c r="B1293" i="7" s="1"/>
  <c r="J1293" i="7" s="1"/>
  <c r="G1292" i="7"/>
  <c r="B1292" i="7" s="1"/>
  <c r="J1292" i="7" s="1"/>
  <c r="G1291" i="7"/>
  <c r="B1291" i="7" s="1"/>
  <c r="J1291" i="7" s="1"/>
  <c r="G1290" i="7"/>
  <c r="B1290" i="7" s="1"/>
  <c r="J1290" i="7" s="1"/>
  <c r="G1289" i="7"/>
  <c r="B1289" i="7" s="1"/>
  <c r="J1289" i="7" s="1"/>
  <c r="G1288" i="7"/>
  <c r="B1288" i="7" s="1"/>
  <c r="J1288" i="7" s="1"/>
  <c r="G1287" i="7"/>
  <c r="B1287" i="7" s="1"/>
  <c r="J1287" i="7" s="1"/>
  <c r="G1286" i="7"/>
  <c r="B1286" i="7" s="1"/>
  <c r="J1286" i="7" s="1"/>
  <c r="G1285" i="7"/>
  <c r="B1285" i="7" s="1"/>
  <c r="J1285" i="7" s="1"/>
  <c r="G1284" i="7"/>
  <c r="B1284" i="7" s="1"/>
  <c r="J1284" i="7" s="1"/>
  <c r="G1283" i="7"/>
  <c r="B1283" i="7" s="1"/>
  <c r="J1283" i="7" s="1"/>
  <c r="G1282" i="7"/>
  <c r="B1282" i="7" s="1"/>
  <c r="J1282" i="7" s="1"/>
  <c r="G1281" i="7"/>
  <c r="B1281" i="7" s="1"/>
  <c r="J1281" i="7" s="1"/>
  <c r="G1280" i="7"/>
  <c r="B1280" i="7" s="1"/>
  <c r="J1280" i="7" s="1"/>
  <c r="G1279" i="7"/>
  <c r="B1279" i="7" s="1"/>
  <c r="J1279" i="7" s="1"/>
  <c r="G1278" i="7"/>
  <c r="B1278" i="7" s="1"/>
  <c r="J1278" i="7" s="1"/>
  <c r="G1277" i="7"/>
  <c r="B1277" i="7" s="1"/>
  <c r="J1277" i="7" s="1"/>
  <c r="G1276" i="7"/>
  <c r="B1276" i="7" s="1"/>
  <c r="J1276" i="7" s="1"/>
  <c r="G1275" i="7"/>
  <c r="B1275" i="7" s="1"/>
  <c r="J1275" i="7" s="1"/>
  <c r="G1274" i="7"/>
  <c r="B1274" i="7" s="1"/>
  <c r="J1274" i="7" s="1"/>
  <c r="G1273" i="7"/>
  <c r="B1273" i="7" s="1"/>
  <c r="J1273" i="7" s="1"/>
  <c r="G1272" i="7"/>
  <c r="B1272" i="7" s="1"/>
  <c r="J1272" i="7" s="1"/>
  <c r="G1271" i="7"/>
  <c r="B1271" i="7" s="1"/>
  <c r="J1271" i="7" s="1"/>
  <c r="G1270" i="7"/>
  <c r="B1270" i="7" s="1"/>
  <c r="J1270" i="7" s="1"/>
  <c r="G1269" i="7"/>
  <c r="B1269" i="7" s="1"/>
  <c r="J1269" i="7" s="1"/>
  <c r="G1268" i="7"/>
  <c r="B1268" i="7" s="1"/>
  <c r="J1268" i="7" s="1"/>
  <c r="G1267" i="7"/>
  <c r="B1267" i="7" s="1"/>
  <c r="J1267" i="7" s="1"/>
  <c r="G1266" i="7"/>
  <c r="B1266" i="7" s="1"/>
  <c r="J1266" i="7" s="1"/>
  <c r="G1265" i="7"/>
  <c r="B1265" i="7" s="1"/>
  <c r="J1265" i="7" s="1"/>
  <c r="G1264" i="7"/>
  <c r="B1264" i="7" s="1"/>
  <c r="J1264" i="7" s="1"/>
  <c r="G1263" i="7"/>
  <c r="B1263" i="7" s="1"/>
  <c r="J1263" i="7" s="1"/>
  <c r="G1262" i="7"/>
  <c r="B1262" i="7" s="1"/>
  <c r="J1262" i="7" s="1"/>
  <c r="G1261" i="7"/>
  <c r="B1261" i="7" s="1"/>
  <c r="J1261" i="7" s="1"/>
  <c r="G1260" i="7"/>
  <c r="B1260" i="7" s="1"/>
  <c r="J1260" i="7" s="1"/>
  <c r="G1259" i="7"/>
  <c r="B1259" i="7" s="1"/>
  <c r="J1259" i="7" s="1"/>
  <c r="G1258" i="7"/>
  <c r="B1258" i="7" s="1"/>
  <c r="J1258" i="7" s="1"/>
  <c r="G1257" i="7"/>
  <c r="B1257" i="7" s="1"/>
  <c r="J1257" i="7" s="1"/>
  <c r="G1256" i="7"/>
  <c r="B1256" i="7" s="1"/>
  <c r="J1256" i="7" s="1"/>
  <c r="G1255" i="7"/>
  <c r="B1255" i="7" s="1"/>
  <c r="J1255" i="7" s="1"/>
  <c r="G1254" i="7"/>
  <c r="B1254" i="7" s="1"/>
  <c r="J1254" i="7" s="1"/>
  <c r="G1253" i="7"/>
  <c r="B1253" i="7" s="1"/>
  <c r="J1253" i="7" s="1"/>
  <c r="G1252" i="7"/>
  <c r="B1252" i="7" s="1"/>
  <c r="J1252" i="7" s="1"/>
  <c r="G1251" i="7"/>
  <c r="B1251" i="7" s="1"/>
  <c r="J1251" i="7" s="1"/>
  <c r="G1250" i="7"/>
  <c r="B1250" i="7" s="1"/>
  <c r="J1250" i="7" s="1"/>
  <c r="G1249" i="7"/>
  <c r="B1249" i="7" s="1"/>
  <c r="J1249" i="7" s="1"/>
  <c r="G1248" i="7"/>
  <c r="B1248" i="7" s="1"/>
  <c r="J1248" i="7" s="1"/>
  <c r="G1247" i="7"/>
  <c r="B1247" i="7" s="1"/>
  <c r="J1247" i="7" s="1"/>
  <c r="G1246" i="7"/>
  <c r="B1246" i="7" s="1"/>
  <c r="J1246" i="7" s="1"/>
  <c r="G1245" i="7"/>
  <c r="B1245" i="7" s="1"/>
  <c r="J1245" i="7" s="1"/>
  <c r="G1244" i="7"/>
  <c r="B1244" i="7" s="1"/>
  <c r="J1244" i="7" s="1"/>
  <c r="G1243" i="7"/>
  <c r="B1243" i="7" s="1"/>
  <c r="J1243" i="7" s="1"/>
  <c r="G1242" i="7"/>
  <c r="B1242" i="7" s="1"/>
  <c r="J1242" i="7" s="1"/>
  <c r="G1241" i="7"/>
  <c r="B1241" i="7" s="1"/>
  <c r="J1241" i="7" s="1"/>
  <c r="G1240" i="7"/>
  <c r="B1240" i="7" s="1"/>
  <c r="J1240" i="7" s="1"/>
  <c r="G1239" i="7"/>
  <c r="B1239" i="7" s="1"/>
  <c r="J1239" i="7" s="1"/>
  <c r="G1238" i="7"/>
  <c r="B1238" i="7" s="1"/>
  <c r="J1238" i="7" s="1"/>
  <c r="G1237" i="7"/>
  <c r="B1237" i="7" s="1"/>
  <c r="J1237" i="7" s="1"/>
  <c r="G1236" i="7"/>
  <c r="B1236" i="7" s="1"/>
  <c r="J1236" i="7" s="1"/>
  <c r="G1235" i="7"/>
  <c r="B1235" i="7" s="1"/>
  <c r="J1235" i="7" s="1"/>
  <c r="G1234" i="7"/>
  <c r="B1234" i="7" s="1"/>
  <c r="J1234" i="7" s="1"/>
  <c r="G1233" i="7"/>
  <c r="B1233" i="7" s="1"/>
  <c r="J1233" i="7" s="1"/>
  <c r="G1232" i="7"/>
  <c r="B1232" i="7" s="1"/>
  <c r="J1232" i="7" s="1"/>
  <c r="G1231" i="7"/>
  <c r="B1231" i="7" s="1"/>
  <c r="J1231" i="7" s="1"/>
  <c r="G1230" i="7"/>
  <c r="B1230" i="7" s="1"/>
  <c r="J1230" i="7" s="1"/>
  <c r="G1229" i="7"/>
  <c r="B1229" i="7" s="1"/>
  <c r="J1229" i="7" s="1"/>
  <c r="G1228" i="7"/>
  <c r="B1228" i="7" s="1"/>
  <c r="J1228" i="7" s="1"/>
  <c r="G1227" i="7"/>
  <c r="B1227" i="7" s="1"/>
  <c r="J1227" i="7" s="1"/>
  <c r="G1226" i="7"/>
  <c r="B1226" i="7" s="1"/>
  <c r="J1226" i="7" s="1"/>
  <c r="G1225" i="7"/>
  <c r="B1225" i="7" s="1"/>
  <c r="J1225" i="7" s="1"/>
  <c r="G1224" i="7"/>
  <c r="B1224" i="7" s="1"/>
  <c r="J1224" i="7" s="1"/>
  <c r="G1223" i="7"/>
  <c r="B1223" i="7" s="1"/>
  <c r="J1223" i="7" s="1"/>
  <c r="G1222" i="7"/>
  <c r="B1222" i="7" s="1"/>
  <c r="J1222" i="7" s="1"/>
  <c r="G1221" i="7"/>
  <c r="B1221" i="7" s="1"/>
  <c r="J1221" i="7" s="1"/>
  <c r="G1220" i="7"/>
  <c r="B1220" i="7" s="1"/>
  <c r="J1220" i="7" s="1"/>
  <c r="G1219" i="7"/>
  <c r="B1219" i="7" s="1"/>
  <c r="J1219" i="7" s="1"/>
  <c r="G1218" i="7"/>
  <c r="B1218" i="7" s="1"/>
  <c r="J1218" i="7" s="1"/>
  <c r="G1217" i="7"/>
  <c r="B1217" i="7" s="1"/>
  <c r="J1217" i="7" s="1"/>
  <c r="G1216" i="7"/>
  <c r="B1216" i="7" s="1"/>
  <c r="J1216" i="7" s="1"/>
  <c r="G1215" i="7"/>
  <c r="B1215" i="7" s="1"/>
  <c r="J1215" i="7" s="1"/>
  <c r="G1214" i="7"/>
  <c r="B1214" i="7" s="1"/>
  <c r="J1214" i="7" s="1"/>
  <c r="G1213" i="7"/>
  <c r="B1213" i="7" s="1"/>
  <c r="J1213" i="7" s="1"/>
  <c r="G1212" i="7"/>
  <c r="B1212" i="7" s="1"/>
  <c r="J1212" i="7" s="1"/>
  <c r="G1211" i="7"/>
  <c r="B1211" i="7" s="1"/>
  <c r="J1211" i="7" s="1"/>
  <c r="G1210" i="7"/>
  <c r="B1210" i="7" s="1"/>
  <c r="J1210" i="7" s="1"/>
  <c r="G1209" i="7"/>
  <c r="B1209" i="7" s="1"/>
  <c r="J1209" i="7" s="1"/>
  <c r="G1208" i="7"/>
  <c r="B1208" i="7" s="1"/>
  <c r="J1208" i="7" s="1"/>
  <c r="G1207" i="7"/>
  <c r="B1207" i="7" s="1"/>
  <c r="J1207" i="7" s="1"/>
  <c r="G1206" i="7"/>
  <c r="B1206" i="7" s="1"/>
  <c r="J1206" i="7" s="1"/>
  <c r="G1205" i="7"/>
  <c r="B1205" i="7" s="1"/>
  <c r="J1205" i="7" s="1"/>
  <c r="G1204" i="7"/>
  <c r="B1204" i="7" s="1"/>
  <c r="J1204" i="7" s="1"/>
  <c r="G1203" i="7"/>
  <c r="B1203" i="7" s="1"/>
  <c r="J1203" i="7" s="1"/>
  <c r="G1202" i="7"/>
  <c r="B1202" i="7" s="1"/>
  <c r="J1202" i="7" s="1"/>
  <c r="G1201" i="7"/>
  <c r="B1201" i="7" s="1"/>
  <c r="J1201" i="7" s="1"/>
  <c r="G1200" i="7"/>
  <c r="B1200" i="7" s="1"/>
  <c r="J1200" i="7" s="1"/>
  <c r="G1199" i="7"/>
  <c r="B1199" i="7" s="1"/>
  <c r="J1199" i="7" s="1"/>
  <c r="G1198" i="7"/>
  <c r="B1198" i="7" s="1"/>
  <c r="J1198" i="7" s="1"/>
  <c r="G1197" i="7"/>
  <c r="B1197" i="7" s="1"/>
  <c r="J1197" i="7" s="1"/>
  <c r="G1196" i="7"/>
  <c r="B1196" i="7" s="1"/>
  <c r="J1196" i="7" s="1"/>
  <c r="G1195" i="7"/>
  <c r="B1195" i="7" s="1"/>
  <c r="J1195" i="7" s="1"/>
  <c r="G1194" i="7"/>
  <c r="B1194" i="7" s="1"/>
  <c r="J1194" i="7" s="1"/>
  <c r="G1193" i="7"/>
  <c r="B1193" i="7" s="1"/>
  <c r="J1193" i="7" s="1"/>
  <c r="G1192" i="7"/>
  <c r="B1192" i="7" s="1"/>
  <c r="J1192" i="7" s="1"/>
  <c r="G1191" i="7"/>
  <c r="B1191" i="7" s="1"/>
  <c r="J1191" i="7" s="1"/>
  <c r="G1190" i="7"/>
  <c r="B1190" i="7" s="1"/>
  <c r="J1190" i="7" s="1"/>
  <c r="G1189" i="7"/>
  <c r="B1189" i="7" s="1"/>
  <c r="J1189" i="7" s="1"/>
  <c r="G1188" i="7"/>
  <c r="B1188" i="7" s="1"/>
  <c r="J1188" i="7" s="1"/>
  <c r="G1187" i="7"/>
  <c r="B1187" i="7" s="1"/>
  <c r="J1187" i="7" s="1"/>
  <c r="G1186" i="7"/>
  <c r="B1186" i="7" s="1"/>
  <c r="J1186" i="7" s="1"/>
  <c r="G1185" i="7"/>
  <c r="B1185" i="7" s="1"/>
  <c r="J1185" i="7" s="1"/>
  <c r="G1184" i="7"/>
  <c r="B1184" i="7" s="1"/>
  <c r="J1184" i="7" s="1"/>
  <c r="G1183" i="7"/>
  <c r="B1183" i="7" s="1"/>
  <c r="J1183" i="7" s="1"/>
  <c r="G1182" i="7"/>
  <c r="B1182" i="7" s="1"/>
  <c r="J1182" i="7" s="1"/>
  <c r="G1181" i="7"/>
  <c r="B1181" i="7" s="1"/>
  <c r="J1181" i="7" s="1"/>
  <c r="G1180" i="7"/>
  <c r="B1180" i="7" s="1"/>
  <c r="J1180" i="7" s="1"/>
  <c r="G1179" i="7"/>
  <c r="B1179" i="7" s="1"/>
  <c r="J1179" i="7" s="1"/>
  <c r="G1178" i="7"/>
  <c r="B1178" i="7" s="1"/>
  <c r="J1178" i="7" s="1"/>
  <c r="G1177" i="7"/>
  <c r="B1177" i="7" s="1"/>
  <c r="J1177" i="7" s="1"/>
  <c r="G1176" i="7"/>
  <c r="B1176" i="7" s="1"/>
  <c r="J1176" i="7" s="1"/>
  <c r="G1175" i="7"/>
  <c r="B1175" i="7" s="1"/>
  <c r="J1175" i="7" s="1"/>
  <c r="G1174" i="7"/>
  <c r="B1174" i="7" s="1"/>
  <c r="J1174" i="7" s="1"/>
  <c r="G1173" i="7"/>
  <c r="B1173" i="7" s="1"/>
  <c r="J1173" i="7" s="1"/>
  <c r="G1172" i="7"/>
  <c r="B1172" i="7" s="1"/>
  <c r="J1172" i="7" s="1"/>
  <c r="G1171" i="7"/>
  <c r="B1171" i="7" s="1"/>
  <c r="J1171" i="7" s="1"/>
  <c r="G1170" i="7"/>
  <c r="B1170" i="7" s="1"/>
  <c r="J1170" i="7" s="1"/>
  <c r="G1169" i="7"/>
  <c r="B1169" i="7" s="1"/>
  <c r="J1169" i="7" s="1"/>
  <c r="G1168" i="7"/>
  <c r="B1168" i="7" s="1"/>
  <c r="J1168" i="7" s="1"/>
  <c r="G1167" i="7"/>
  <c r="B1167" i="7" s="1"/>
  <c r="J1167" i="7" s="1"/>
  <c r="G1166" i="7"/>
  <c r="B1166" i="7" s="1"/>
  <c r="J1166" i="7" s="1"/>
  <c r="G1165" i="7"/>
  <c r="B1165" i="7" s="1"/>
  <c r="J1165" i="7" s="1"/>
  <c r="G1164" i="7"/>
  <c r="B1164" i="7" s="1"/>
  <c r="J1164" i="7" s="1"/>
  <c r="G1163" i="7"/>
  <c r="B1163" i="7" s="1"/>
  <c r="J1163" i="7" s="1"/>
  <c r="G1162" i="7"/>
  <c r="B1162" i="7" s="1"/>
  <c r="J1162" i="7" s="1"/>
  <c r="G1161" i="7"/>
  <c r="B1161" i="7" s="1"/>
  <c r="J1161" i="7" s="1"/>
  <c r="G1160" i="7"/>
  <c r="B1160" i="7" s="1"/>
  <c r="J1160" i="7" s="1"/>
  <c r="G1159" i="7"/>
  <c r="B1159" i="7" s="1"/>
  <c r="J1159" i="7" s="1"/>
  <c r="G1158" i="7"/>
  <c r="B1158" i="7" s="1"/>
  <c r="J1158" i="7" s="1"/>
  <c r="G1157" i="7"/>
  <c r="B1157" i="7" s="1"/>
  <c r="J1157" i="7" s="1"/>
  <c r="G1156" i="7"/>
  <c r="B1156" i="7" s="1"/>
  <c r="J1156" i="7" s="1"/>
  <c r="G1155" i="7"/>
  <c r="B1155" i="7" s="1"/>
  <c r="J1155" i="7" s="1"/>
  <c r="G1154" i="7"/>
  <c r="B1154" i="7" s="1"/>
  <c r="J1154" i="7" s="1"/>
  <c r="G1153" i="7"/>
  <c r="B1153" i="7" s="1"/>
  <c r="J1153" i="7" s="1"/>
  <c r="G1152" i="7"/>
  <c r="B1152" i="7" s="1"/>
  <c r="J1152" i="7" s="1"/>
  <c r="G1151" i="7"/>
  <c r="B1151" i="7" s="1"/>
  <c r="J1151" i="7" s="1"/>
  <c r="G1150" i="7"/>
  <c r="B1150" i="7" s="1"/>
  <c r="J1150" i="7" s="1"/>
  <c r="G1149" i="7"/>
  <c r="B1149" i="7" s="1"/>
  <c r="J1149" i="7" s="1"/>
  <c r="G1148" i="7"/>
  <c r="B1148" i="7" s="1"/>
  <c r="J1148" i="7" s="1"/>
  <c r="G1147" i="7"/>
  <c r="B1147" i="7" s="1"/>
  <c r="J1147" i="7" s="1"/>
  <c r="G1146" i="7"/>
  <c r="B1146" i="7" s="1"/>
  <c r="J1146" i="7" s="1"/>
  <c r="G1145" i="7"/>
  <c r="B1145" i="7" s="1"/>
  <c r="J1145" i="7" s="1"/>
  <c r="G1144" i="7"/>
  <c r="B1144" i="7" s="1"/>
  <c r="J1144" i="7" s="1"/>
  <c r="G1143" i="7"/>
  <c r="B1143" i="7" s="1"/>
  <c r="J1143" i="7" s="1"/>
  <c r="G1142" i="7"/>
  <c r="B1142" i="7" s="1"/>
  <c r="J1142" i="7" s="1"/>
  <c r="G1141" i="7"/>
  <c r="B1141" i="7" s="1"/>
  <c r="J1141" i="7" s="1"/>
  <c r="G1140" i="7"/>
  <c r="B1140" i="7" s="1"/>
  <c r="J1140" i="7" s="1"/>
  <c r="G1139" i="7"/>
  <c r="B1139" i="7" s="1"/>
  <c r="J1139" i="7" s="1"/>
  <c r="G1138" i="7"/>
  <c r="B1138" i="7" s="1"/>
  <c r="J1138" i="7" s="1"/>
  <c r="G1137" i="7"/>
  <c r="B1137" i="7" s="1"/>
  <c r="J1137" i="7" s="1"/>
  <c r="G1136" i="7"/>
  <c r="B1136" i="7" s="1"/>
  <c r="J1136" i="7" s="1"/>
  <c r="G1135" i="7"/>
  <c r="B1135" i="7" s="1"/>
  <c r="J1135" i="7" s="1"/>
  <c r="G1134" i="7"/>
  <c r="B1134" i="7" s="1"/>
  <c r="J1134" i="7" s="1"/>
  <c r="G1133" i="7"/>
  <c r="B1133" i="7" s="1"/>
  <c r="J1133" i="7" s="1"/>
  <c r="G1132" i="7"/>
  <c r="B1132" i="7" s="1"/>
  <c r="J1132" i="7" s="1"/>
  <c r="G1131" i="7"/>
  <c r="B1131" i="7" s="1"/>
  <c r="J1131" i="7" s="1"/>
  <c r="G1130" i="7"/>
  <c r="B1130" i="7" s="1"/>
  <c r="J1130" i="7" s="1"/>
  <c r="G1129" i="7"/>
  <c r="B1129" i="7" s="1"/>
  <c r="J1129" i="7" s="1"/>
  <c r="G1128" i="7"/>
  <c r="B1128" i="7" s="1"/>
  <c r="J1128" i="7" s="1"/>
  <c r="G1127" i="7"/>
  <c r="B1127" i="7" s="1"/>
  <c r="J1127" i="7" s="1"/>
  <c r="G1126" i="7"/>
  <c r="B1126" i="7" s="1"/>
  <c r="J1126" i="7" s="1"/>
  <c r="G1125" i="7"/>
  <c r="B1125" i="7" s="1"/>
  <c r="J1125" i="7" s="1"/>
  <c r="G1124" i="7"/>
  <c r="B1124" i="7" s="1"/>
  <c r="J1124" i="7" s="1"/>
  <c r="G1123" i="7"/>
  <c r="B1123" i="7" s="1"/>
  <c r="J1123" i="7" s="1"/>
  <c r="G1122" i="7"/>
  <c r="B1122" i="7" s="1"/>
  <c r="J1122" i="7" s="1"/>
  <c r="G1121" i="7"/>
  <c r="B1121" i="7" s="1"/>
  <c r="J1121" i="7" s="1"/>
  <c r="G1120" i="7"/>
  <c r="B1120" i="7" s="1"/>
  <c r="J1120" i="7" s="1"/>
  <c r="G1119" i="7"/>
  <c r="B1119" i="7" s="1"/>
  <c r="J1119" i="7" s="1"/>
  <c r="G1118" i="7"/>
  <c r="B1118" i="7" s="1"/>
  <c r="J1118" i="7" s="1"/>
  <c r="G1117" i="7"/>
  <c r="B1117" i="7" s="1"/>
  <c r="J1117" i="7" s="1"/>
  <c r="G1116" i="7"/>
  <c r="B1116" i="7" s="1"/>
  <c r="J1116" i="7" s="1"/>
  <c r="G1115" i="7"/>
  <c r="B1115" i="7" s="1"/>
  <c r="J1115" i="7" s="1"/>
  <c r="G1114" i="7"/>
  <c r="B1114" i="7" s="1"/>
  <c r="J1114" i="7" s="1"/>
  <c r="G1113" i="7"/>
  <c r="B1113" i="7" s="1"/>
  <c r="J1113" i="7" s="1"/>
  <c r="G1112" i="7"/>
  <c r="B1112" i="7" s="1"/>
  <c r="J1112" i="7" s="1"/>
  <c r="G1111" i="7"/>
  <c r="B1111" i="7" s="1"/>
  <c r="J1111" i="7" s="1"/>
  <c r="G1110" i="7"/>
  <c r="B1110" i="7" s="1"/>
  <c r="J1110" i="7" s="1"/>
  <c r="G1109" i="7"/>
  <c r="B1109" i="7" s="1"/>
  <c r="J1109" i="7" s="1"/>
  <c r="G1108" i="7"/>
  <c r="B1108" i="7" s="1"/>
  <c r="J1108" i="7" s="1"/>
  <c r="G1107" i="7"/>
  <c r="B1107" i="7" s="1"/>
  <c r="J1107" i="7" s="1"/>
  <c r="G1106" i="7"/>
  <c r="B1106" i="7" s="1"/>
  <c r="J1106" i="7" s="1"/>
  <c r="G1105" i="7"/>
  <c r="B1105" i="7" s="1"/>
  <c r="J1105" i="7" s="1"/>
  <c r="G1104" i="7"/>
  <c r="B1104" i="7" s="1"/>
  <c r="J1104" i="7" s="1"/>
  <c r="G1103" i="7"/>
  <c r="B1103" i="7" s="1"/>
  <c r="J1103" i="7" s="1"/>
  <c r="G1102" i="7"/>
  <c r="B1102" i="7" s="1"/>
  <c r="J1102" i="7" s="1"/>
  <c r="G1101" i="7"/>
  <c r="B1101" i="7" s="1"/>
  <c r="J1101" i="7" s="1"/>
  <c r="G1100" i="7"/>
  <c r="B1100" i="7" s="1"/>
  <c r="J1100" i="7" s="1"/>
  <c r="G1099" i="7"/>
  <c r="B1099" i="7" s="1"/>
  <c r="J1099" i="7" s="1"/>
  <c r="G1098" i="7"/>
  <c r="B1098" i="7" s="1"/>
  <c r="J1098" i="7" s="1"/>
  <c r="G1097" i="7"/>
  <c r="B1097" i="7" s="1"/>
  <c r="J1097" i="7" s="1"/>
  <c r="G1096" i="7"/>
  <c r="B1096" i="7" s="1"/>
  <c r="J1096" i="7" s="1"/>
  <c r="G1095" i="7"/>
  <c r="B1095" i="7" s="1"/>
  <c r="J1095" i="7" s="1"/>
  <c r="G1094" i="7"/>
  <c r="B1094" i="7" s="1"/>
  <c r="J1094" i="7" s="1"/>
  <c r="G1093" i="7"/>
  <c r="B1093" i="7" s="1"/>
  <c r="J1093" i="7" s="1"/>
  <c r="G1092" i="7"/>
  <c r="B1092" i="7" s="1"/>
  <c r="J1092" i="7" s="1"/>
  <c r="G1091" i="7"/>
  <c r="B1091" i="7" s="1"/>
  <c r="J1091" i="7" s="1"/>
  <c r="G1090" i="7"/>
  <c r="B1090" i="7" s="1"/>
  <c r="J1090" i="7" s="1"/>
  <c r="G1089" i="7"/>
  <c r="B1089" i="7" s="1"/>
  <c r="J1089" i="7" s="1"/>
  <c r="G1088" i="7"/>
  <c r="B1088" i="7" s="1"/>
  <c r="J1088" i="7" s="1"/>
  <c r="G1087" i="7"/>
  <c r="B1087" i="7" s="1"/>
  <c r="J1087" i="7" s="1"/>
  <c r="G1086" i="7"/>
  <c r="B1086" i="7" s="1"/>
  <c r="J1086" i="7" s="1"/>
  <c r="G1085" i="7"/>
  <c r="B1085" i="7" s="1"/>
  <c r="J1085" i="7" s="1"/>
  <c r="G1084" i="7"/>
  <c r="B1084" i="7" s="1"/>
  <c r="J1084" i="7" s="1"/>
  <c r="G1083" i="7"/>
  <c r="B1083" i="7" s="1"/>
  <c r="J1083" i="7" s="1"/>
  <c r="I1082" i="7"/>
  <c r="I1081" i="7"/>
  <c r="I1080" i="7"/>
  <c r="I1079" i="7"/>
  <c r="I1078" i="7"/>
  <c r="I1077" i="7"/>
  <c r="I1076" i="7"/>
  <c r="I1075" i="7"/>
  <c r="I1074" i="7"/>
  <c r="I1073" i="7"/>
  <c r="I1072" i="7"/>
  <c r="I1071" i="7"/>
  <c r="I1070" i="7"/>
  <c r="I1069" i="7"/>
  <c r="I1068" i="7"/>
  <c r="I1067" i="7"/>
  <c r="I1066" i="7"/>
  <c r="I1065" i="7"/>
  <c r="I1064" i="7"/>
  <c r="I1063" i="7"/>
  <c r="G1062" i="7"/>
  <c r="B1062" i="7" s="1"/>
  <c r="J1062" i="7" s="1"/>
  <c r="I1061" i="7"/>
  <c r="I1060" i="7"/>
  <c r="I1059" i="7"/>
  <c r="I1058" i="7"/>
  <c r="I1057" i="7"/>
  <c r="I1056" i="7"/>
  <c r="I1055" i="7"/>
  <c r="I1054" i="7"/>
  <c r="I1053" i="7"/>
  <c r="I1052" i="7"/>
  <c r="I1051" i="7"/>
  <c r="I1050" i="7"/>
  <c r="I1049" i="7"/>
  <c r="I1048" i="7"/>
  <c r="G1048" i="7"/>
  <c r="B1048" i="7" s="1"/>
  <c r="J1048" i="7" s="1"/>
  <c r="I1047" i="7"/>
  <c r="G1047" i="7"/>
  <c r="B1047" i="7" s="1"/>
  <c r="J1047" i="7" s="1"/>
  <c r="I1044" i="7"/>
  <c r="I1043" i="7"/>
  <c r="I1042" i="7"/>
  <c r="I1041" i="7"/>
  <c r="I1040" i="7"/>
  <c r="I1039" i="7"/>
  <c r="I1038" i="7"/>
  <c r="I1037" i="7"/>
  <c r="I1036" i="7"/>
  <c r="I1035" i="7"/>
  <c r="G1034" i="7"/>
  <c r="B1034" i="7" s="1"/>
  <c r="J1034" i="7" s="1"/>
  <c r="G1033" i="7"/>
  <c r="B1033" i="7" s="1"/>
  <c r="J1033" i="7" s="1"/>
  <c r="G1032" i="7"/>
  <c r="B1032" i="7" s="1"/>
  <c r="J1032" i="7" s="1"/>
  <c r="G1031" i="7"/>
  <c r="B1031" i="7" s="1"/>
  <c r="J1031" i="7" s="1"/>
  <c r="G1030" i="7"/>
  <c r="B1030" i="7" s="1"/>
  <c r="J1030" i="7" s="1"/>
  <c r="G1029" i="7"/>
  <c r="B1029" i="7" s="1"/>
  <c r="J1029" i="7" s="1"/>
  <c r="G1028" i="7"/>
  <c r="B1028" i="7" s="1"/>
  <c r="J1028" i="7" s="1"/>
  <c r="G1027" i="7"/>
  <c r="B1027" i="7" s="1"/>
  <c r="J1027" i="7" s="1"/>
  <c r="G1026" i="7"/>
  <c r="B1026" i="7" s="1"/>
  <c r="J1026" i="7" s="1"/>
  <c r="G1025" i="7"/>
  <c r="B1025" i="7" s="1"/>
  <c r="J1025" i="7" s="1"/>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830" i="7"/>
  <c r="I829" i="7"/>
  <c r="I828" i="7"/>
  <c r="I827" i="7"/>
  <c r="I826" i="7"/>
  <c r="I825" i="7"/>
  <c r="I824" i="7"/>
  <c r="I823" i="7"/>
  <c r="I822" i="7"/>
  <c r="I821" i="7"/>
  <c r="G820" i="7"/>
  <c r="G819" i="7"/>
  <c r="G818" i="7"/>
  <c r="G817" i="7"/>
  <c r="G816" i="7"/>
  <c r="G815" i="7"/>
  <c r="G814" i="7"/>
  <c r="G813" i="7"/>
  <c r="G812" i="7"/>
  <c r="G811" i="7"/>
  <c r="G810"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690" i="7"/>
  <c r="G689" i="7"/>
  <c r="G688" i="7"/>
  <c r="G687" i="7"/>
  <c r="G686" i="7"/>
  <c r="G685" i="7"/>
  <c r="G684" i="7"/>
  <c r="G683" i="7"/>
  <c r="G682" i="7"/>
  <c r="G681" i="7"/>
  <c r="G680" i="7"/>
  <c r="G679" i="7"/>
  <c r="G678" i="7"/>
  <c r="G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G626" i="7"/>
  <c r="B626" i="7" s="1"/>
  <c r="J626" i="7" s="1"/>
  <c r="G625" i="7"/>
  <c r="B625" i="7" s="1"/>
  <c r="J625" i="7" s="1"/>
  <c r="G624" i="7"/>
  <c r="B624" i="7" s="1"/>
  <c r="J624" i="7" s="1"/>
  <c r="G623" i="7"/>
  <c r="B623" i="7" s="1"/>
  <c r="J623" i="7" s="1"/>
  <c r="G622" i="7"/>
  <c r="B622" i="7" s="1"/>
  <c r="J622" i="7" s="1"/>
  <c r="G621" i="7"/>
  <c r="B621" i="7" s="1"/>
  <c r="J621" i="7" s="1"/>
  <c r="G620" i="7"/>
  <c r="B620" i="7" s="1"/>
  <c r="J620" i="7" s="1"/>
  <c r="G619" i="7"/>
  <c r="B619" i="7" s="1"/>
  <c r="J619" i="7" s="1"/>
  <c r="G618" i="7"/>
  <c r="B618" i="7" s="1"/>
  <c r="J618" i="7" s="1"/>
  <c r="G617" i="7"/>
  <c r="B617" i="7" s="1"/>
  <c r="J617" i="7" s="1"/>
  <c r="G616" i="7"/>
  <c r="B616" i="7" s="1"/>
  <c r="J616" i="7" s="1"/>
  <c r="G615" i="7"/>
  <c r="B615" i="7" s="1"/>
  <c r="J615" i="7" s="1"/>
  <c r="B614" i="7"/>
  <c r="J614" i="7" s="1"/>
  <c r="G613" i="7"/>
  <c r="B613" i="7" s="1"/>
  <c r="J613" i="7" s="1"/>
  <c r="G612" i="7"/>
  <c r="B612" i="7" s="1"/>
  <c r="J612" i="7" s="1"/>
  <c r="B611" i="7"/>
  <c r="J611" i="7" s="1"/>
  <c r="G610" i="7"/>
  <c r="B610" i="7" s="1"/>
  <c r="J610" i="7" s="1"/>
  <c r="G609" i="7"/>
  <c r="B609" i="7" s="1"/>
  <c r="J609" i="7" s="1"/>
  <c r="B608" i="7"/>
  <c r="J608" i="7" s="1"/>
  <c r="G607" i="7"/>
  <c r="B607" i="7" s="1"/>
  <c r="J607" i="7" s="1"/>
  <c r="G606" i="7"/>
  <c r="B606" i="7" s="1"/>
  <c r="J606" i="7" s="1"/>
  <c r="B605" i="7"/>
  <c r="J605" i="7" s="1"/>
  <c r="G604" i="7"/>
  <c r="B604" i="7" s="1"/>
  <c r="J604" i="7" s="1"/>
  <c r="G603" i="7"/>
  <c r="B603" i="7" s="1"/>
  <c r="J603" i="7" s="1"/>
  <c r="B602" i="7"/>
  <c r="J602" i="7" s="1"/>
  <c r="G601" i="7"/>
  <c r="B601" i="7" s="1"/>
  <c r="J601" i="7" s="1"/>
  <c r="G600" i="7"/>
  <c r="B600" i="7" s="1"/>
  <c r="J600" i="7" s="1"/>
  <c r="B599" i="7"/>
  <c r="J599" i="7" s="1"/>
  <c r="G598" i="7"/>
  <c r="B598" i="7" s="1"/>
  <c r="J598" i="7" s="1"/>
  <c r="G597" i="7"/>
  <c r="B597" i="7" s="1"/>
  <c r="J597" i="7" s="1"/>
  <c r="B596" i="7"/>
  <c r="J596" i="7" s="1"/>
  <c r="G595" i="7"/>
  <c r="B595" i="7" s="1"/>
  <c r="J595" i="7" s="1"/>
  <c r="G594" i="7"/>
  <c r="B594" i="7" s="1"/>
  <c r="J594" i="7" s="1"/>
  <c r="B593" i="7"/>
  <c r="J593" i="7" s="1"/>
  <c r="G592" i="7"/>
  <c r="B592" i="7" s="1"/>
  <c r="J592" i="7" s="1"/>
  <c r="G591" i="7"/>
  <c r="B591" i="7" s="1"/>
  <c r="J591" i="7" s="1"/>
  <c r="B590" i="7"/>
  <c r="J590" i="7" s="1"/>
  <c r="G589" i="7"/>
  <c r="B589" i="7" s="1"/>
  <c r="J589" i="7" s="1"/>
  <c r="G588" i="7"/>
  <c r="B588" i="7" s="1"/>
  <c r="J588" i="7" s="1"/>
  <c r="B587" i="7"/>
  <c r="J587" i="7" s="1"/>
  <c r="G586" i="7"/>
  <c r="B586" i="7" s="1"/>
  <c r="J586" i="7" s="1"/>
  <c r="G585" i="7"/>
  <c r="B585" i="7" s="1"/>
  <c r="J585" i="7" s="1"/>
  <c r="B584" i="7"/>
  <c r="J584" i="7" s="1"/>
  <c r="G583" i="7"/>
  <c r="B583" i="7" s="1"/>
  <c r="J583" i="7" s="1"/>
  <c r="G582" i="7"/>
  <c r="B582" i="7" s="1"/>
  <c r="J582" i="7" s="1"/>
  <c r="B581" i="7"/>
  <c r="J581" i="7" s="1"/>
  <c r="G580" i="7"/>
  <c r="B580" i="7" s="1"/>
  <c r="J580" i="7" s="1"/>
  <c r="G579" i="7"/>
  <c r="B579" i="7" s="1"/>
  <c r="J579" i="7" s="1"/>
  <c r="B578" i="7"/>
  <c r="J578" i="7" s="1"/>
  <c r="G577" i="7"/>
  <c r="B577" i="7" s="1"/>
  <c r="J577" i="7" s="1"/>
  <c r="G576" i="7"/>
  <c r="B576" i="7" s="1"/>
  <c r="J576" i="7" s="1"/>
  <c r="B575" i="7"/>
  <c r="J575" i="7" s="1"/>
  <c r="G574" i="7"/>
  <c r="B574" i="7" s="1"/>
  <c r="J574" i="7" s="1"/>
  <c r="G573" i="7"/>
  <c r="B573" i="7" s="1"/>
  <c r="J573" i="7" s="1"/>
  <c r="B572" i="7"/>
  <c r="J572" i="7" s="1"/>
  <c r="G571" i="7"/>
  <c r="B571" i="7" s="1"/>
  <c r="J571" i="7" s="1"/>
  <c r="G570" i="7"/>
  <c r="B570" i="7" s="1"/>
  <c r="J570" i="7" s="1"/>
  <c r="G569" i="7"/>
  <c r="B569" i="7" s="1"/>
  <c r="J569" i="7" s="1"/>
  <c r="G568" i="7"/>
  <c r="B568" i="7" s="1"/>
  <c r="J568" i="7" s="1"/>
  <c r="G567" i="7"/>
  <c r="B567" i="7" s="1"/>
  <c r="J567" i="7" s="1"/>
  <c r="G566" i="7"/>
  <c r="B566" i="7" s="1"/>
  <c r="J566" i="7" s="1"/>
  <c r="G565" i="7"/>
  <c r="B565" i="7" s="1"/>
  <c r="J565" i="7" s="1"/>
  <c r="G564" i="7"/>
  <c r="B564" i="7" s="1"/>
  <c r="J564" i="7" s="1"/>
  <c r="G563" i="7"/>
  <c r="B563" i="7" s="1"/>
  <c r="J563" i="7" s="1"/>
  <c r="G562" i="7"/>
  <c r="B562" i="7" s="1"/>
  <c r="J562" i="7" s="1"/>
  <c r="G561" i="7"/>
  <c r="B561" i="7" s="1"/>
  <c r="J561" i="7" s="1"/>
  <c r="G560" i="7"/>
  <c r="B560" i="7" s="1"/>
  <c r="J560" i="7" s="1"/>
  <c r="I559" i="7"/>
  <c r="I558" i="7"/>
  <c r="I557" i="7"/>
  <c r="I556" i="7"/>
  <c r="I555" i="7"/>
  <c r="I554" i="7"/>
  <c r="I553" i="7"/>
  <c r="I552" i="7"/>
  <c r="I551" i="7"/>
  <c r="I550" i="7"/>
  <c r="J549" i="7"/>
  <c r="I549" i="7"/>
  <c r="I548" i="7"/>
  <c r="G548" i="7"/>
  <c r="B548" i="7" s="1"/>
  <c r="J548" i="7" s="1"/>
  <c r="I547" i="7"/>
  <c r="G547" i="7"/>
  <c r="B547" i="7" s="1"/>
  <c r="J547" i="7" s="1"/>
  <c r="I546" i="7"/>
  <c r="G546" i="7"/>
  <c r="B546" i="7" s="1"/>
  <c r="J546" i="7" s="1"/>
  <c r="I545" i="7"/>
  <c r="G545" i="7"/>
  <c r="B545" i="7" s="1"/>
  <c r="J545" i="7" s="1"/>
  <c r="I544" i="7"/>
  <c r="G544" i="7"/>
  <c r="B544" i="7" s="1"/>
  <c r="J544" i="7" s="1"/>
  <c r="I543" i="7"/>
  <c r="G543" i="7"/>
  <c r="B543" i="7" s="1"/>
  <c r="J543" i="7" s="1"/>
  <c r="I542" i="7"/>
  <c r="G542" i="7"/>
  <c r="B542" i="7" s="1"/>
  <c r="J542" i="7" s="1"/>
  <c r="I541" i="7"/>
  <c r="G541" i="7"/>
  <c r="B541" i="7" s="1"/>
  <c r="J541" i="7" s="1"/>
  <c r="I540" i="7"/>
  <c r="G540" i="7"/>
  <c r="B540" i="7" s="1"/>
  <c r="J540" i="7" s="1"/>
  <c r="I539" i="7"/>
  <c r="G539" i="7"/>
  <c r="B539" i="7" s="1"/>
  <c r="J539" i="7" s="1"/>
  <c r="G538" i="7"/>
  <c r="B538" i="7" s="1"/>
  <c r="J538" i="7" s="1"/>
  <c r="G537" i="7"/>
  <c r="B537" i="7" s="1"/>
  <c r="J537" i="7" s="1"/>
  <c r="G536" i="7"/>
  <c r="B536" i="7" s="1"/>
  <c r="J536" i="7" s="1"/>
  <c r="G535" i="7"/>
  <c r="B535" i="7" s="1"/>
  <c r="J535" i="7" s="1"/>
  <c r="G534" i="7"/>
  <c r="B534" i="7" s="1"/>
  <c r="J534" i="7" s="1"/>
  <c r="G533" i="7"/>
  <c r="B533" i="7" s="1"/>
  <c r="J533" i="7" s="1"/>
  <c r="G532" i="7"/>
  <c r="B532" i="7" s="1"/>
  <c r="J532" i="7" s="1"/>
  <c r="G531" i="7"/>
  <c r="B531" i="7" s="1"/>
  <c r="J531" i="7" s="1"/>
  <c r="G530" i="7"/>
  <c r="B530" i="7" s="1"/>
  <c r="J530" i="7" s="1"/>
  <c r="G529" i="7"/>
  <c r="B529" i="7" s="1"/>
  <c r="J529" i="7" s="1"/>
  <c r="G528" i="7"/>
  <c r="B528" i="7" s="1"/>
  <c r="J528" i="7" s="1"/>
  <c r="G527" i="7"/>
  <c r="B527" i="7" s="1"/>
  <c r="J527" i="7" s="1"/>
  <c r="G526" i="7"/>
  <c r="B526" i="7" s="1"/>
  <c r="J526" i="7" s="1"/>
  <c r="G525" i="7"/>
  <c r="B525" i="7" s="1"/>
  <c r="J525" i="7" s="1"/>
  <c r="G524" i="7"/>
  <c r="B524" i="7" s="1"/>
  <c r="J524" i="7" s="1"/>
  <c r="G523" i="7"/>
  <c r="B523" i="7" s="1"/>
  <c r="J523" i="7" s="1"/>
  <c r="G522" i="7"/>
  <c r="B522" i="7" s="1"/>
  <c r="J522" i="7" s="1"/>
  <c r="G521" i="7"/>
  <c r="B521" i="7" s="1"/>
  <c r="J521" i="7" s="1"/>
  <c r="G520" i="7"/>
  <c r="B520" i="7" s="1"/>
  <c r="J520" i="7" s="1"/>
  <c r="G519" i="7"/>
  <c r="B519" i="7" s="1"/>
  <c r="J519" i="7" s="1"/>
  <c r="G518" i="7"/>
  <c r="B518" i="7" s="1"/>
  <c r="J518" i="7" s="1"/>
  <c r="G517" i="7"/>
  <c r="B517" i="7" s="1"/>
  <c r="J517" i="7" s="1"/>
  <c r="G516" i="7"/>
  <c r="B516" i="7" s="1"/>
  <c r="J516" i="7" s="1"/>
  <c r="G515" i="7"/>
  <c r="B515" i="7" s="1"/>
  <c r="J515" i="7" s="1"/>
  <c r="G514" i="7"/>
  <c r="B514" i="7" s="1"/>
  <c r="J514" i="7" s="1"/>
  <c r="G513" i="7"/>
  <c r="B513" i="7" s="1"/>
  <c r="J513" i="7" s="1"/>
  <c r="G512" i="7"/>
  <c r="B512" i="7" s="1"/>
  <c r="J512" i="7" s="1"/>
  <c r="G511" i="7"/>
  <c r="B511" i="7" s="1"/>
  <c r="J511" i="7" s="1"/>
  <c r="G510" i="7"/>
  <c r="B510" i="7" s="1"/>
  <c r="J510" i="7" s="1"/>
  <c r="G509" i="7"/>
  <c r="B509" i="7" s="1"/>
  <c r="J509" i="7" s="1"/>
  <c r="G508" i="7"/>
  <c r="B508" i="7" s="1"/>
  <c r="J508" i="7" s="1"/>
  <c r="G507" i="7"/>
  <c r="B507" i="7" s="1"/>
  <c r="J507" i="7" s="1"/>
  <c r="G506" i="7"/>
  <c r="B506" i="7" s="1"/>
  <c r="J506" i="7" s="1"/>
  <c r="G505" i="7"/>
  <c r="B505" i="7" s="1"/>
  <c r="J505" i="7" s="1"/>
  <c r="G504" i="7"/>
  <c r="B504" i="7" s="1"/>
  <c r="J504" i="7" s="1"/>
  <c r="G503" i="7"/>
  <c r="B503" i="7" s="1"/>
  <c r="J503" i="7" s="1"/>
  <c r="G502" i="7"/>
  <c r="B502" i="7" s="1"/>
  <c r="J502" i="7" s="1"/>
  <c r="G501" i="7"/>
  <c r="B501" i="7" s="1"/>
  <c r="J501" i="7" s="1"/>
  <c r="G500" i="7"/>
  <c r="B500" i="7" s="1"/>
  <c r="J500" i="7" s="1"/>
  <c r="G499" i="7"/>
  <c r="B499" i="7" s="1"/>
  <c r="J499" i="7" s="1"/>
  <c r="G498" i="7"/>
  <c r="B498" i="7" s="1"/>
  <c r="J498" i="7" s="1"/>
  <c r="G497" i="7"/>
  <c r="B497" i="7" s="1"/>
  <c r="J497" i="7" s="1"/>
  <c r="G496" i="7"/>
  <c r="B496" i="7" s="1"/>
  <c r="J496" i="7" s="1"/>
  <c r="G495" i="7"/>
  <c r="B495" i="7" s="1"/>
  <c r="J495" i="7" s="1"/>
  <c r="G494" i="7"/>
  <c r="B494" i="7" s="1"/>
  <c r="J494" i="7" s="1"/>
  <c r="G493" i="7"/>
  <c r="B493" i="7" s="1"/>
  <c r="J493" i="7" s="1"/>
  <c r="G492" i="7"/>
  <c r="B492" i="7" s="1"/>
  <c r="J492" i="7" s="1"/>
  <c r="G491" i="7"/>
  <c r="B491" i="7" s="1"/>
  <c r="J491" i="7" s="1"/>
  <c r="G490" i="7"/>
  <c r="B490" i="7" s="1"/>
  <c r="J490" i="7" s="1"/>
  <c r="G489" i="7"/>
  <c r="B489" i="7" s="1"/>
  <c r="J489" i="7" s="1"/>
  <c r="G488" i="7"/>
  <c r="B488" i="7" s="1"/>
  <c r="J488" i="7" s="1"/>
  <c r="G487" i="7"/>
  <c r="B487" i="7" s="1"/>
  <c r="J487" i="7" s="1"/>
  <c r="G486" i="7"/>
  <c r="B486" i="7" s="1"/>
  <c r="J486" i="7" s="1"/>
  <c r="G485" i="7"/>
  <c r="B485" i="7" s="1"/>
  <c r="J485" i="7" s="1"/>
  <c r="G484" i="7"/>
  <c r="B484" i="7" s="1"/>
  <c r="J484" i="7" s="1"/>
  <c r="G483" i="7"/>
  <c r="B483" i="7" s="1"/>
  <c r="J483" i="7" s="1"/>
  <c r="G482" i="7"/>
  <c r="B482" i="7" s="1"/>
  <c r="J482" i="7" s="1"/>
  <c r="G481" i="7"/>
  <c r="B481" i="7" s="1"/>
  <c r="J481" i="7" s="1"/>
  <c r="G480" i="7"/>
  <c r="B480" i="7" s="1"/>
  <c r="J480" i="7" s="1"/>
  <c r="G479" i="7"/>
  <c r="B479" i="7" s="1"/>
  <c r="J479" i="7" s="1"/>
  <c r="G478" i="7"/>
  <c r="B478" i="7" s="1"/>
  <c r="J478" i="7" s="1"/>
  <c r="G477" i="7"/>
  <c r="B477" i="7" s="1"/>
  <c r="J477" i="7" s="1"/>
  <c r="G476" i="7"/>
  <c r="B476" i="7" s="1"/>
  <c r="J476" i="7" s="1"/>
  <c r="G475" i="7"/>
  <c r="B475" i="7" s="1"/>
  <c r="J475" i="7" s="1"/>
  <c r="G474" i="7"/>
  <c r="B474" i="7" s="1"/>
  <c r="J474" i="7" s="1"/>
  <c r="G473" i="7"/>
  <c r="B473" i="7" s="1"/>
  <c r="J473" i="7" s="1"/>
  <c r="G472" i="7"/>
  <c r="B472" i="7" s="1"/>
  <c r="J472" i="7" s="1"/>
  <c r="G471" i="7"/>
  <c r="B471" i="7" s="1"/>
  <c r="J471" i="7" s="1"/>
  <c r="G470" i="7"/>
  <c r="B470" i="7" s="1"/>
  <c r="J470" i="7" s="1"/>
  <c r="G469" i="7"/>
  <c r="B469" i="7" s="1"/>
  <c r="J469" i="7" s="1"/>
  <c r="G468" i="7"/>
  <c r="B468" i="7" s="1"/>
  <c r="J468" i="7" s="1"/>
  <c r="G467" i="7"/>
  <c r="B467" i="7" s="1"/>
  <c r="J467" i="7" s="1"/>
  <c r="G466" i="7"/>
  <c r="B466" i="7" s="1"/>
  <c r="J466" i="7" s="1"/>
  <c r="G465" i="7"/>
  <c r="B465" i="7" s="1"/>
  <c r="J465" i="7" s="1"/>
  <c r="G464" i="7"/>
  <c r="B464" i="7" s="1"/>
  <c r="J464" i="7" s="1"/>
  <c r="G463" i="7"/>
  <c r="B463" i="7" s="1"/>
  <c r="J463" i="7" s="1"/>
  <c r="G462" i="7"/>
  <c r="B462" i="7" s="1"/>
  <c r="J462" i="7" s="1"/>
  <c r="G461" i="7"/>
  <c r="B461" i="7" s="1"/>
  <c r="J461" i="7" s="1"/>
  <c r="G460" i="7"/>
  <c r="B460" i="7" s="1"/>
  <c r="J460" i="7" s="1"/>
  <c r="G459" i="7"/>
  <c r="B459" i="7" s="1"/>
  <c r="J459" i="7" s="1"/>
  <c r="G458" i="7"/>
  <c r="B458" i="7" s="1"/>
  <c r="J458" i="7" s="1"/>
  <c r="G457" i="7"/>
  <c r="B457" i="7" s="1"/>
  <c r="J457" i="7" s="1"/>
  <c r="G456" i="7"/>
  <c r="B456" i="7" s="1"/>
  <c r="J456" i="7" s="1"/>
  <c r="G455" i="7"/>
  <c r="B455" i="7" s="1"/>
  <c r="J455" i="7" s="1"/>
  <c r="G454" i="7"/>
  <c r="B454" i="7" s="1"/>
  <c r="J454" i="7" s="1"/>
  <c r="G453" i="7"/>
  <c r="B453" i="7" s="1"/>
  <c r="J453" i="7" s="1"/>
  <c r="G452" i="7"/>
  <c r="B452" i="7" s="1"/>
  <c r="J452" i="7" s="1"/>
  <c r="G451" i="7"/>
  <c r="B451" i="7" s="1"/>
  <c r="J451" i="7" s="1"/>
  <c r="G450" i="7"/>
  <c r="B450" i="7" s="1"/>
  <c r="J450" i="7" s="1"/>
  <c r="G449" i="7"/>
  <c r="B449" i="7" s="1"/>
  <c r="J449" i="7" s="1"/>
  <c r="G448" i="7"/>
  <c r="B448" i="7" s="1"/>
  <c r="J448" i="7" s="1"/>
  <c r="G447" i="7"/>
  <c r="B447" i="7" s="1"/>
  <c r="J447" i="7" s="1"/>
  <c r="G446" i="7"/>
  <c r="B446" i="7" s="1"/>
  <c r="J446" i="7" s="1"/>
  <c r="G445" i="7"/>
  <c r="B445" i="7" s="1"/>
  <c r="J445" i="7" s="1"/>
  <c r="G444" i="7"/>
  <c r="B444" i="7" s="1"/>
  <c r="J444" i="7" s="1"/>
  <c r="G443" i="7"/>
  <c r="B443" i="7" s="1"/>
  <c r="J443" i="7" s="1"/>
  <c r="G442" i="7"/>
  <c r="B442" i="7" s="1"/>
  <c r="J442" i="7" s="1"/>
  <c r="G441" i="7"/>
  <c r="B441" i="7" s="1"/>
  <c r="J441" i="7" s="1"/>
  <c r="G440" i="7"/>
  <c r="B440" i="7" s="1"/>
  <c r="J440" i="7" s="1"/>
  <c r="G439" i="7"/>
  <c r="B439" i="7" s="1"/>
  <c r="J439" i="7" s="1"/>
  <c r="G438" i="7"/>
  <c r="B438" i="7" s="1"/>
  <c r="J438" i="7" s="1"/>
  <c r="G437" i="7"/>
  <c r="B437" i="7" s="1"/>
  <c r="J437" i="7" s="1"/>
  <c r="G436" i="7"/>
  <c r="B436" i="7" s="1"/>
  <c r="J436" i="7" s="1"/>
  <c r="G435" i="7"/>
  <c r="B435" i="7" s="1"/>
  <c r="J435" i="7" s="1"/>
  <c r="G434" i="7"/>
  <c r="B434" i="7" s="1"/>
  <c r="J434" i="7" s="1"/>
  <c r="G433" i="7"/>
  <c r="B433" i="7" s="1"/>
  <c r="J433" i="7" s="1"/>
  <c r="G432" i="7"/>
  <c r="B432" i="7" s="1"/>
  <c r="J432" i="7" s="1"/>
  <c r="G431" i="7"/>
  <c r="B431" i="7" s="1"/>
  <c r="J431" i="7" s="1"/>
  <c r="G430" i="7"/>
  <c r="B430" i="7" s="1"/>
  <c r="J430" i="7" s="1"/>
  <c r="G429" i="7"/>
  <c r="B429" i="7" s="1"/>
  <c r="J429" i="7" s="1"/>
  <c r="G428" i="7"/>
  <c r="B428" i="7" s="1"/>
  <c r="J428" i="7" s="1"/>
  <c r="G427" i="7"/>
  <c r="B427" i="7" s="1"/>
  <c r="J427" i="7" s="1"/>
  <c r="G426" i="7"/>
  <c r="B426" i="7" s="1"/>
  <c r="J426" i="7" s="1"/>
  <c r="G425" i="7"/>
  <c r="B425" i="7" s="1"/>
  <c r="J425" i="7" s="1"/>
  <c r="G424" i="7"/>
  <c r="B424" i="7" s="1"/>
  <c r="J424" i="7" s="1"/>
  <c r="G423" i="7"/>
  <c r="B423" i="7" s="1"/>
  <c r="J423" i="7" s="1"/>
  <c r="G422" i="7"/>
  <c r="B422" i="7" s="1"/>
  <c r="J422" i="7" s="1"/>
  <c r="G421" i="7"/>
  <c r="B421" i="7" s="1"/>
  <c r="J421" i="7" s="1"/>
  <c r="G420" i="7"/>
  <c r="B420" i="7" s="1"/>
  <c r="J420" i="7" s="1"/>
  <c r="G419" i="7"/>
  <c r="B419" i="7" s="1"/>
  <c r="J419" i="7" s="1"/>
  <c r="G418" i="7"/>
  <c r="B418" i="7" s="1"/>
  <c r="J418" i="7" s="1"/>
  <c r="G417" i="7"/>
  <c r="B417" i="7" s="1"/>
  <c r="J417" i="7" s="1"/>
  <c r="G416" i="7"/>
  <c r="B416" i="7" s="1"/>
  <c r="J416" i="7" s="1"/>
  <c r="G415" i="7"/>
  <c r="B415" i="7" s="1"/>
  <c r="J415" i="7" s="1"/>
  <c r="G414" i="7"/>
  <c r="B414" i="7" s="1"/>
  <c r="J414" i="7" s="1"/>
  <c r="G413" i="7"/>
  <c r="B413" i="7" s="1"/>
  <c r="J413" i="7" s="1"/>
  <c r="G412" i="7"/>
  <c r="B412" i="7" s="1"/>
  <c r="J412" i="7" s="1"/>
  <c r="G411" i="7"/>
  <c r="B411" i="7" s="1"/>
  <c r="J411" i="7" s="1"/>
  <c r="G410" i="7"/>
  <c r="B410" i="7" s="1"/>
  <c r="J410" i="7" s="1"/>
  <c r="G409" i="7"/>
  <c r="B409" i="7" s="1"/>
  <c r="J409" i="7" s="1"/>
  <c r="G408" i="7"/>
  <c r="B408" i="7" s="1"/>
  <c r="J408" i="7" s="1"/>
  <c r="G407" i="7"/>
  <c r="B407" i="7" s="1"/>
  <c r="J407" i="7" s="1"/>
  <c r="G406" i="7"/>
  <c r="B406" i="7" s="1"/>
  <c r="J406" i="7" s="1"/>
  <c r="G405" i="7"/>
  <c r="B405" i="7" s="1"/>
  <c r="J405" i="7" s="1"/>
  <c r="G404" i="7"/>
  <c r="B404" i="7" s="1"/>
  <c r="J404" i="7" s="1"/>
  <c r="G403" i="7"/>
  <c r="B403" i="7" s="1"/>
  <c r="J403" i="7" s="1"/>
  <c r="G402" i="7"/>
  <c r="B402" i="7" s="1"/>
  <c r="J402" i="7" s="1"/>
  <c r="G401" i="7"/>
  <c r="B401" i="7" s="1"/>
  <c r="J401" i="7" s="1"/>
  <c r="G400" i="7"/>
  <c r="B400" i="7" s="1"/>
  <c r="J400" i="7" s="1"/>
  <c r="G399" i="7"/>
  <c r="B399" i="7" s="1"/>
  <c r="J399" i="7" s="1"/>
  <c r="G398" i="7"/>
  <c r="B398" i="7" s="1"/>
  <c r="J398" i="7" s="1"/>
  <c r="G397" i="7"/>
  <c r="B397" i="7" s="1"/>
  <c r="J397" i="7" s="1"/>
  <c r="G396" i="7"/>
  <c r="B396" i="7" s="1"/>
  <c r="J396" i="7" s="1"/>
  <c r="G395" i="7"/>
  <c r="B395" i="7" s="1"/>
  <c r="J395" i="7" s="1"/>
  <c r="G394" i="7"/>
  <c r="B394" i="7" s="1"/>
  <c r="J394" i="7" s="1"/>
  <c r="G393" i="7"/>
  <c r="B393" i="7" s="1"/>
  <c r="J393" i="7" s="1"/>
  <c r="G392" i="7"/>
  <c r="B392" i="7" s="1"/>
  <c r="J392" i="7" s="1"/>
  <c r="G391" i="7"/>
  <c r="B391" i="7" s="1"/>
  <c r="J391" i="7" s="1"/>
  <c r="G390" i="7"/>
  <c r="B390" i="7" s="1"/>
  <c r="J390" i="7" s="1"/>
  <c r="G389" i="7"/>
  <c r="B389" i="7" s="1"/>
  <c r="J389" i="7" s="1"/>
  <c r="G388" i="7"/>
  <c r="B388" i="7" s="1"/>
  <c r="J388" i="7" s="1"/>
  <c r="G387" i="7"/>
  <c r="B387" i="7" s="1"/>
  <c r="J387" i="7" s="1"/>
  <c r="G386" i="7"/>
  <c r="B386" i="7" s="1"/>
  <c r="J386" i="7" s="1"/>
  <c r="G385" i="7"/>
  <c r="B385" i="7" s="1"/>
  <c r="J385" i="7" s="1"/>
  <c r="G384" i="7"/>
  <c r="B384" i="7" s="1"/>
  <c r="J384" i="7" s="1"/>
  <c r="G383" i="7"/>
  <c r="B383" i="7" s="1"/>
  <c r="J383" i="7" s="1"/>
  <c r="G382" i="7"/>
  <c r="B382" i="7" s="1"/>
  <c r="J382" i="7" s="1"/>
  <c r="G381" i="7"/>
  <c r="B381" i="7" s="1"/>
  <c r="J381" i="7" s="1"/>
  <c r="G380" i="7"/>
  <c r="B380" i="7" s="1"/>
  <c r="J380" i="7" s="1"/>
  <c r="G379" i="7"/>
  <c r="B379" i="7" s="1"/>
  <c r="J379" i="7" s="1"/>
  <c r="G378" i="7"/>
  <c r="B378" i="7" s="1"/>
  <c r="J378" i="7" s="1"/>
  <c r="G377" i="7"/>
  <c r="B377" i="7" s="1"/>
  <c r="J377" i="7" s="1"/>
  <c r="G376" i="7"/>
  <c r="B376" i="7" s="1"/>
  <c r="J376" i="7" s="1"/>
  <c r="G375" i="7"/>
  <c r="B375" i="7" s="1"/>
  <c r="J375" i="7" s="1"/>
  <c r="G374" i="7"/>
  <c r="B374" i="7" s="1"/>
  <c r="J374" i="7" s="1"/>
  <c r="G373" i="7"/>
  <c r="B373" i="7" s="1"/>
  <c r="J373" i="7" s="1"/>
  <c r="G372" i="7"/>
  <c r="B372" i="7" s="1"/>
  <c r="J372" i="7" s="1"/>
  <c r="G371" i="7"/>
  <c r="B371" i="7" s="1"/>
  <c r="J371" i="7" s="1"/>
  <c r="G370" i="7"/>
  <c r="B370" i="7" s="1"/>
  <c r="J370" i="7" s="1"/>
  <c r="G369" i="7"/>
  <c r="B369" i="7" s="1"/>
  <c r="J369" i="7" s="1"/>
  <c r="G368" i="7"/>
  <c r="B368" i="7" s="1"/>
  <c r="J368" i="7" s="1"/>
  <c r="G367" i="7"/>
  <c r="B367" i="7" s="1"/>
  <c r="J367" i="7" s="1"/>
  <c r="G366" i="7"/>
  <c r="B366" i="7" s="1"/>
  <c r="J366" i="7" s="1"/>
  <c r="G365" i="7"/>
  <c r="B365" i="7" s="1"/>
  <c r="J365" i="7" s="1"/>
  <c r="G364" i="7"/>
  <c r="B364" i="7" s="1"/>
  <c r="J364" i="7" s="1"/>
  <c r="G363" i="7"/>
  <c r="B363" i="7" s="1"/>
  <c r="J363" i="7" s="1"/>
  <c r="G362" i="7"/>
  <c r="B362" i="7" s="1"/>
  <c r="J362" i="7" s="1"/>
  <c r="G361" i="7"/>
  <c r="B361" i="7" s="1"/>
  <c r="J361" i="7" s="1"/>
  <c r="G360" i="7"/>
  <c r="B360" i="7" s="1"/>
  <c r="J360" i="7" s="1"/>
  <c r="G359" i="7"/>
  <c r="B359" i="7" s="1"/>
  <c r="J359" i="7" s="1"/>
  <c r="G358" i="7"/>
  <c r="B358" i="7" s="1"/>
  <c r="J358" i="7" s="1"/>
  <c r="G357" i="7"/>
  <c r="B357" i="7" s="1"/>
  <c r="J357" i="7" s="1"/>
  <c r="G356" i="7"/>
  <c r="B356" i="7" s="1"/>
  <c r="J356" i="7" s="1"/>
  <c r="G355" i="7"/>
  <c r="B355" i="7" s="1"/>
  <c r="J355" i="7" s="1"/>
  <c r="G354" i="7"/>
  <c r="B354" i="7" s="1"/>
  <c r="J354" i="7" s="1"/>
  <c r="G353" i="7"/>
  <c r="B353" i="7" s="1"/>
  <c r="J353" i="7" s="1"/>
  <c r="G352" i="7"/>
  <c r="B352" i="7" s="1"/>
  <c r="J352" i="7" s="1"/>
  <c r="G351" i="7"/>
  <c r="B351" i="7" s="1"/>
  <c r="J351" i="7" s="1"/>
  <c r="G350" i="7"/>
  <c r="B350" i="7" s="1"/>
  <c r="J350" i="7" s="1"/>
  <c r="G349" i="7"/>
  <c r="B349" i="7" s="1"/>
  <c r="J349" i="7" s="1"/>
  <c r="G348" i="7"/>
  <c r="B348" i="7" s="1"/>
  <c r="J348" i="7" s="1"/>
  <c r="G347" i="7"/>
  <c r="B347" i="7" s="1"/>
  <c r="J347" i="7" s="1"/>
  <c r="G346" i="7"/>
  <c r="B346" i="7" s="1"/>
  <c r="J346" i="7" s="1"/>
  <c r="G345" i="7"/>
  <c r="B345" i="7" s="1"/>
  <c r="J345" i="7" s="1"/>
  <c r="G344" i="7"/>
  <c r="B344" i="7" s="1"/>
  <c r="J344" i="7" s="1"/>
  <c r="G343" i="7"/>
  <c r="B343" i="7" s="1"/>
  <c r="J343" i="7" s="1"/>
  <c r="G342" i="7"/>
  <c r="B342" i="7" s="1"/>
  <c r="J342" i="7" s="1"/>
  <c r="G341" i="7"/>
  <c r="B341" i="7" s="1"/>
  <c r="J341" i="7" s="1"/>
  <c r="G340" i="7"/>
  <c r="B340" i="7" s="1"/>
  <c r="J340" i="7" s="1"/>
  <c r="G339" i="7"/>
  <c r="B339" i="7" s="1"/>
  <c r="J339" i="7" s="1"/>
  <c r="G338" i="7"/>
  <c r="B338" i="7" s="1"/>
  <c r="J338" i="7" s="1"/>
  <c r="G337" i="7"/>
  <c r="B337" i="7" s="1"/>
  <c r="J337" i="7" s="1"/>
  <c r="G336" i="7"/>
  <c r="B336" i="7" s="1"/>
  <c r="J336" i="7" s="1"/>
  <c r="G335" i="7"/>
  <c r="B335" i="7" s="1"/>
  <c r="J335" i="7" s="1"/>
  <c r="G334" i="7"/>
  <c r="B334" i="7" s="1"/>
  <c r="J334" i="7" s="1"/>
  <c r="G333" i="7"/>
  <c r="B333" i="7" s="1"/>
  <c r="J333" i="7" s="1"/>
  <c r="G332" i="7"/>
  <c r="B332" i="7" s="1"/>
  <c r="J332" i="7" s="1"/>
  <c r="G331" i="7"/>
  <c r="B331" i="7" s="1"/>
  <c r="J331" i="7" s="1"/>
  <c r="G330" i="7"/>
  <c r="B330" i="7" s="1"/>
  <c r="J330" i="7" s="1"/>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G279" i="7"/>
  <c r="B279" i="7" s="1"/>
  <c r="J279" i="7" s="1"/>
  <c r="G278" i="7"/>
  <c r="B278" i="7" s="1"/>
  <c r="J278" i="7" s="1"/>
  <c r="G277" i="7"/>
  <c r="B277" i="7" s="1"/>
  <c r="J277" i="7" s="1"/>
  <c r="G276" i="7"/>
  <c r="B276" i="7" s="1"/>
  <c r="J276" i="7" s="1"/>
  <c r="G275" i="7"/>
  <c r="B275" i="7" s="1"/>
  <c r="J275" i="7" s="1"/>
  <c r="G274" i="7"/>
  <c r="B274" i="7" s="1"/>
  <c r="J274" i="7" s="1"/>
  <c r="G273" i="7"/>
  <c r="B273" i="7" s="1"/>
  <c r="J273" i="7" s="1"/>
  <c r="G272" i="7"/>
  <c r="B272" i="7" s="1"/>
  <c r="J272" i="7" s="1"/>
  <c r="G271" i="7"/>
  <c r="B271" i="7" s="1"/>
  <c r="J271" i="7" s="1"/>
  <c r="G270" i="7"/>
  <c r="B270" i="7" s="1"/>
  <c r="J270" i="7" s="1"/>
  <c r="G269" i="7"/>
  <c r="B269" i="7" s="1"/>
  <c r="J269" i="7" s="1"/>
  <c r="G268" i="7"/>
  <c r="B268" i="7" s="1"/>
  <c r="J268" i="7" s="1"/>
  <c r="G267" i="7"/>
  <c r="B267" i="7" s="1"/>
  <c r="J267" i="7" s="1"/>
  <c r="G266" i="7"/>
  <c r="B266" i="7" s="1"/>
  <c r="J266" i="7" s="1"/>
  <c r="G265" i="7"/>
  <c r="B265" i="7" s="1"/>
  <c r="J265" i="7" s="1"/>
  <c r="G264" i="7"/>
  <c r="B264" i="7" s="1"/>
  <c r="J264" i="7" s="1"/>
  <c r="G263" i="7"/>
  <c r="B263" i="7" s="1"/>
  <c r="J263" i="7" s="1"/>
  <c r="G262" i="7"/>
  <c r="B262" i="7" s="1"/>
  <c r="J262" i="7" s="1"/>
  <c r="G261" i="7"/>
  <c r="B261" i="7" s="1"/>
  <c r="J261" i="7" s="1"/>
  <c r="G260" i="7"/>
  <c r="B260" i="7" s="1"/>
  <c r="J260" i="7" s="1"/>
  <c r="G259" i="7"/>
  <c r="B259" i="7" s="1"/>
  <c r="J259" i="7" s="1"/>
  <c r="G258" i="7"/>
  <c r="B258" i="7" s="1"/>
  <c r="J258" i="7" s="1"/>
  <c r="G257" i="7"/>
  <c r="B257" i="7" s="1"/>
  <c r="J257" i="7" s="1"/>
  <c r="G256" i="7"/>
  <c r="B256" i="7" s="1"/>
  <c r="J256" i="7" s="1"/>
  <c r="G255" i="7"/>
  <c r="B255" i="7" s="1"/>
  <c r="J255" i="7" s="1"/>
  <c r="G254" i="7"/>
  <c r="B254" i="7" s="1"/>
  <c r="J254" i="7" s="1"/>
  <c r="G253" i="7"/>
  <c r="B253" i="7" s="1"/>
  <c r="J253" i="7" s="1"/>
  <c r="G252" i="7"/>
  <c r="B252" i="7" s="1"/>
  <c r="J252" i="7" s="1"/>
  <c r="G251" i="7"/>
  <c r="B251" i="7" s="1"/>
  <c r="J251" i="7" s="1"/>
  <c r="G250" i="7"/>
  <c r="B250" i="7" s="1"/>
  <c r="J250" i="7" s="1"/>
  <c r="G249" i="7"/>
  <c r="B249" i="7" s="1"/>
  <c r="J249" i="7" s="1"/>
  <c r="G248" i="7"/>
  <c r="B248" i="7" s="1"/>
  <c r="J248" i="7" s="1"/>
  <c r="G247" i="7"/>
  <c r="B247" i="7" s="1"/>
  <c r="J247" i="7" s="1"/>
  <c r="G246" i="7"/>
  <c r="B246" i="7" s="1"/>
  <c r="J246" i="7" s="1"/>
  <c r="G245" i="7"/>
  <c r="B245" i="7" s="1"/>
  <c r="J245" i="7" s="1"/>
  <c r="I244" i="7"/>
  <c r="I243" i="7"/>
  <c r="I242" i="7"/>
  <c r="I241" i="7"/>
  <c r="I240" i="7"/>
  <c r="I239" i="7"/>
  <c r="I238" i="7"/>
  <c r="I237" i="7"/>
  <c r="I236" i="7"/>
  <c r="I235" i="7"/>
  <c r="I232" i="7"/>
  <c r="G232" i="7"/>
  <c r="B232" i="7" s="1"/>
  <c r="J232" i="7" s="1"/>
  <c r="I231" i="7"/>
  <c r="G231" i="7"/>
  <c r="B231" i="7" s="1"/>
  <c r="J231" i="7" s="1"/>
  <c r="I230" i="7"/>
  <c r="G230" i="7"/>
  <c r="B230" i="7" s="1"/>
  <c r="J230" i="7" s="1"/>
  <c r="I229" i="7"/>
  <c r="G229" i="7"/>
  <c r="B229" i="7" s="1"/>
  <c r="J229" i="7" s="1"/>
  <c r="I228" i="7"/>
  <c r="G228" i="7"/>
  <c r="B228" i="7" s="1"/>
  <c r="J228" i="7" s="1"/>
  <c r="I227" i="7"/>
  <c r="G227" i="7"/>
  <c r="B227" i="7" s="1"/>
  <c r="J227" i="7" s="1"/>
  <c r="I226" i="7"/>
  <c r="G226" i="7"/>
  <c r="B226" i="7" s="1"/>
  <c r="J226" i="7" s="1"/>
  <c r="I225" i="7"/>
  <c r="G225" i="7"/>
  <c r="B225" i="7" s="1"/>
  <c r="J225" i="7" s="1"/>
  <c r="I224" i="7"/>
  <c r="G224" i="7"/>
  <c r="B224" i="7" s="1"/>
  <c r="J224" i="7" s="1"/>
  <c r="I223" i="7"/>
  <c r="G223" i="7"/>
  <c r="B223" i="7" s="1"/>
  <c r="J223" i="7" s="1"/>
  <c r="I222" i="7"/>
  <c r="G222" i="7"/>
  <c r="B222" i="7" s="1"/>
  <c r="J222" i="7" s="1"/>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G133" i="7"/>
  <c r="G132" i="7"/>
  <c r="G131" i="7"/>
  <c r="G130" i="7"/>
  <c r="G129" i="7"/>
  <c r="G128" i="7"/>
  <c r="G127" i="7"/>
  <c r="G126" i="7"/>
  <c r="G125" i="7"/>
  <c r="G124" i="7"/>
  <c r="G123" i="7"/>
  <c r="G122" i="7"/>
  <c r="G121" i="7"/>
  <c r="G120" i="7"/>
  <c r="G119" i="7"/>
  <c r="G118" i="7"/>
  <c r="G117" i="7"/>
  <c r="G116" i="7"/>
  <c r="G115" i="7"/>
  <c r="G114" i="7"/>
  <c r="G113" i="7"/>
  <c r="G112" i="7"/>
  <c r="G111" i="7"/>
  <c r="G110" i="7"/>
  <c r="G109" i="7"/>
  <c r="G108" i="7"/>
  <c r="G107" i="7"/>
  <c r="G106" i="7"/>
  <c r="G105" i="7"/>
  <c r="G104" i="7"/>
  <c r="G103" i="7"/>
  <c r="G102" i="7"/>
  <c r="G101" i="7"/>
  <c r="G100" i="7"/>
  <c r="G99" i="7"/>
  <c r="G98" i="7"/>
  <c r="G97" i="7"/>
  <c r="G96" i="7"/>
  <c r="G95" i="7"/>
  <c r="G94" i="7"/>
  <c r="G93" i="7"/>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G2" i="4"/>
  <c r="G964" i="7"/>
  <c r="G963" i="7"/>
  <c r="G962" i="7"/>
  <c r="G961" i="7"/>
  <c r="G960" i="7"/>
  <c r="G959" i="7"/>
  <c r="G958" i="7"/>
  <c r="G957" i="7"/>
  <c r="G956" i="7"/>
  <c r="G955" i="7"/>
  <c r="G954" i="7"/>
  <c r="G953" i="7"/>
  <c r="G952" i="7"/>
  <c r="G951" i="7"/>
  <c r="G950" i="7"/>
  <c r="G949" i="7"/>
  <c r="G948" i="7"/>
  <c r="G947" i="7"/>
  <c r="G946" i="7"/>
  <c r="G945" i="7"/>
  <c r="G944" i="7"/>
  <c r="G943" i="7"/>
  <c r="G942" i="7"/>
  <c r="G941" i="7"/>
  <c r="G940" i="7"/>
  <c r="G939" i="7"/>
  <c r="G938" i="7"/>
  <c r="G937" i="7"/>
  <c r="G936" i="7"/>
  <c r="G935" i="7"/>
  <c r="G934" i="7"/>
  <c r="G933" i="7"/>
  <c r="G932" i="7"/>
  <c r="G931" i="7"/>
  <c r="G930" i="7"/>
  <c r="G929" i="7"/>
  <c r="G928" i="7"/>
  <c r="G927" i="7"/>
  <c r="G926" i="7"/>
  <c r="G925" i="7"/>
  <c r="G924" i="7"/>
  <c r="G923" i="7"/>
  <c r="G922" i="7"/>
  <c r="G921" i="7"/>
  <c r="G920" i="7"/>
  <c r="G919" i="7"/>
  <c r="G918" i="7"/>
  <c r="G917" i="7"/>
  <c r="G916" i="7"/>
  <c r="G915" i="7"/>
  <c r="G914" i="7"/>
  <c r="G913" i="7"/>
  <c r="G912" i="7"/>
  <c r="G911" i="7"/>
  <c r="G910" i="7"/>
  <c r="G909" i="7"/>
  <c r="G908" i="7"/>
  <c r="G907" i="7"/>
  <c r="G906" i="7"/>
  <c r="G905" i="7"/>
  <c r="G904" i="7"/>
  <c r="G903" i="7"/>
  <c r="G902" i="7"/>
  <c r="G901" i="7"/>
  <c r="G900" i="7"/>
  <c r="G899" i="7"/>
  <c r="G898" i="7"/>
  <c r="G897" i="7"/>
  <c r="G896" i="7"/>
  <c r="G895" i="7"/>
  <c r="G894" i="7"/>
  <c r="G89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C00-000002000000}">
      <text>
        <r>
          <rPr>
            <sz val="12"/>
            <color theme="1"/>
            <rFont val="Arial"/>
            <family val="2"/>
          </rPr>
          <t>[Threaded comment]
Your version of Excel allows you to read this threaded comment; however, any edits to it will get removed if the file is opened in a newer version of Excel. Learn more: https://go.microsoft.com/fwlink/?linkid=870924
Comment:
    REVERSE **THEN** RECODE
	-tc={2F796785-53F3-2B42-86D2-A07403494688}</t>
        </r>
      </text>
    </comment>
    <comment ref="E33" authorId="0" shapeId="0" xr:uid="{00000000-0006-0000-0C00-000004000000}">
      <text>
        <r>
          <rPr>
            <sz val="12"/>
            <color theme="1"/>
            <rFont val="Arial"/>
            <family val="2"/>
          </rPr>
          <t>Possibly redundant with with ever drinks alcohol, but here due to branching?
	-Microsoft Office User</t>
        </r>
      </text>
    </comment>
    <comment ref="E332" authorId="0" shapeId="0" xr:uid="{00000000-0006-0000-0C00-000001000000}">
      <text>
        <r>
          <rPr>
            <sz val="12"/>
            <color theme="1"/>
            <rFont val="Arial"/>
            <family val="2"/>
          </rPr>
          <t>Flu shot, breast check, mammogram, pap smear, prostrate exam are all preventative health behaviors
	-Microsoft Office User</t>
        </r>
      </text>
    </comment>
    <comment ref="E1052" authorId="0" shapeId="0" xr:uid="{00000000-0006-0000-0C00-000005000000}">
      <text>
        <r>
          <rPr>
            <sz val="12"/>
            <color theme="1"/>
            <rFont val="Arial"/>
            <family val="2"/>
          </rPr>
          <t>Maybe don’t need this is we have smoke ever?
	-Microsoft Office User</t>
        </r>
      </text>
    </comment>
    <comment ref="E1348" authorId="0" shapeId="0" xr:uid="{00000000-0006-0000-0C00-000003000000}">
      <text>
        <r>
          <rPr>
            <sz val="12"/>
            <color theme="1"/>
            <rFont val="Arial"/>
            <family val="2"/>
          </rPr>
          <t>Health Events
	-Microsoft Office User</t>
        </r>
      </text>
    </comment>
  </commentList>
</comments>
</file>

<file path=xl/sharedStrings.xml><?xml version="1.0" encoding="utf-8"?>
<sst xmlns="http://schemas.openxmlformats.org/spreadsheetml/2006/main" count="100328" uniqueCount="12785">
  <si>
    <t>Category</t>
  </si>
  <si>
    <t>Outcomes</t>
  </si>
  <si>
    <t>Dataset</t>
  </si>
  <si>
    <t>Construct</t>
  </si>
  <si>
    <t>category</t>
  </si>
  <si>
    <t>name</t>
  </si>
  <si>
    <t>Predictors</t>
  </si>
  <si>
    <t>Moderators</t>
  </si>
  <si>
    <t>Matching</t>
  </si>
  <si>
    <t>GSOEP</t>
  </si>
  <si>
    <t>Key Name</t>
  </si>
  <si>
    <t>Marriage</t>
  </si>
  <si>
    <t>Link</t>
  </si>
  <si>
    <t>Wisconsin Longitudindal Study</t>
  </si>
  <si>
    <t>Personality</t>
  </si>
  <si>
    <t>Extraversion</t>
  </si>
  <si>
    <t>Age</t>
  </si>
  <si>
    <t>pers</t>
  </si>
  <si>
    <t>WLSS</t>
  </si>
  <si>
    <t>https://www.ssc.wisc.edu/wlsresearch/documentation/waves/</t>
  </si>
  <si>
    <t>German Socioeconomic Panel</t>
  </si>
  <si>
    <t>Year of Birth</t>
  </si>
  <si>
    <t>gsoep</t>
  </si>
  <si>
    <t>https://data.soep.de/soep-core/topics/</t>
  </si>
  <si>
    <t>Longitudinal Internet Studies for the Social Sciences</t>
  </si>
  <si>
    <t>liss</t>
  </si>
  <si>
    <t>https://www.dataarchive.lissdata.nl</t>
  </si>
  <si>
    <t>National Longitudinal Study of Youth</t>
  </si>
  <si>
    <t>nlsy</t>
  </si>
  <si>
    <t>Move in with a Partner</t>
  </si>
  <si>
    <t>https://www.nlsinfo.org/investigator/pages/login.jsp</t>
  </si>
  <si>
    <t>Agreeableness</t>
  </si>
  <si>
    <t>Gender</t>
  </si>
  <si>
    <t>Household, Income, and Labor Dynamics in Australia</t>
  </si>
  <si>
    <t>E</t>
  </si>
  <si>
    <t>hilda</t>
  </si>
  <si>
    <t>Divorce</t>
  </si>
  <si>
    <t>https://www.online.fbe.unimelb.edu.au/HILDAodd/Default.aspx</t>
  </si>
  <si>
    <t>Conscientiousness</t>
  </si>
  <si>
    <t>For the Personality (Predictor) items, in almost cases there will be multiple items per construct. These won't be the same for each dataset, which isn't an issue, but we will want some way of differentiating different items. You'll see an example of that on the "Sample" sheet, which basically tells you to name the item something. So if there were two Extraversion items like "Likes parties" and "Is assertive" you could make the "itemname" column "lkPrty" and "assertive."</t>
  </si>
  <si>
    <t>Time</t>
  </si>
  <si>
    <t>Midlife in the US Study</t>
  </si>
  <si>
    <t>Household ID</t>
  </si>
  <si>
    <t>midus</t>
  </si>
  <si>
    <t>http://midus.colectica.org/Account/Login</t>
  </si>
  <si>
    <t>Child Birth</t>
  </si>
  <si>
    <t>Neuroticim</t>
  </si>
  <si>
    <t>British House Panel Study</t>
  </si>
  <si>
    <t>Ethnicity</t>
  </si>
  <si>
    <t>bhps</t>
  </si>
  <si>
    <t>Father Alive</t>
  </si>
  <si>
    <t>https://www.iser.essex.ac.uk/bhps/documentation/volb/index.html</t>
  </si>
  <si>
    <t>Mortality</t>
  </si>
  <si>
    <t>Adolescent to Adult Health</t>
  </si>
  <si>
    <t>Openness to Experience</t>
  </si>
  <si>
    <t>addhealth</t>
  </si>
  <si>
    <t>Socioeconomic Status</t>
  </si>
  <si>
    <t>https://www.cpc.unc.edu/projects/addhealth/documentation/ace/tool/</t>
  </si>
  <si>
    <t>Mother Alive</t>
  </si>
  <si>
    <t>First Job</t>
  </si>
  <si>
    <t>Health and Retirement Study</t>
  </si>
  <si>
    <t>hrs</t>
  </si>
  <si>
    <t>Self-Esteem</t>
  </si>
  <si>
    <t>https://www.rand.org/labor/aging/dataprod/hrs-data.html</t>
  </si>
  <si>
    <t>Reliability</t>
  </si>
  <si>
    <t>Swiss Household Panel Study</t>
  </si>
  <si>
    <t>Race</t>
  </si>
  <si>
    <t>SHP</t>
  </si>
  <si>
    <t>A</t>
  </si>
  <si>
    <t>https://forscenter.ch/projects/swiss-household-panel/documentation/</t>
  </si>
  <si>
    <t>Retirement</t>
  </si>
  <si>
    <t>Optimism / Pessimism</t>
  </si>
  <si>
    <t>Informant</t>
  </si>
  <si>
    <t>Unemployment</t>
  </si>
  <si>
    <t>Satisfaction with Life</t>
  </si>
  <si>
    <t>Gross Wages</t>
  </si>
  <si>
    <t>C</t>
  </si>
  <si>
    <t>Volunteering</t>
  </si>
  <si>
    <t>Positive Affect</t>
  </si>
  <si>
    <t>Welfare</t>
  </si>
  <si>
    <t>Child Moves Out</t>
  </si>
  <si>
    <t>Negative Affect</t>
  </si>
  <si>
    <t>N</t>
  </si>
  <si>
    <t>Household size</t>
  </si>
  <si>
    <t>Major Health Event</t>
  </si>
  <si>
    <t>O</t>
  </si>
  <si>
    <t>Locus of Control</t>
  </si>
  <si>
    <t>Self-Rated Physical Health</t>
  </si>
  <si>
    <t>SE</t>
  </si>
  <si>
    <t>Mental Health Event</t>
  </si>
  <si>
    <t>Social Support</t>
  </si>
  <si>
    <t>Body Mass Index (BMI)</t>
  </si>
  <si>
    <t>OP</t>
  </si>
  <si>
    <t>Criminality</t>
  </si>
  <si>
    <t>IQ</t>
  </si>
  <si>
    <t>Physical Functioning</t>
  </si>
  <si>
    <t>SWL</t>
  </si>
  <si>
    <t>Higher Ed</t>
  </si>
  <si>
    <t>Depression</t>
  </si>
  <si>
    <t>Life Satisfaction</t>
  </si>
  <si>
    <t>PA</t>
  </si>
  <si>
    <t>Satisfaction with Family</t>
  </si>
  <si>
    <t>NA</t>
  </si>
  <si>
    <t>Satisfaction with Household Income</t>
  </si>
  <si>
    <t>Satisfaction with School</t>
  </si>
  <si>
    <t>Neighborhood Quality</t>
  </si>
  <si>
    <t>LOC</t>
  </si>
  <si>
    <t>Healthcare</t>
  </si>
  <si>
    <t>Urban/Rural</t>
  </si>
  <si>
    <t>SS</t>
  </si>
  <si>
    <t>Disability</t>
  </si>
  <si>
    <t>Father Education</t>
  </si>
  <si>
    <t>Mother Education</t>
  </si>
  <si>
    <t>Mother Age at Birth</t>
  </si>
  <si>
    <t xml:space="preserve">Unemployment Benefit </t>
  </si>
  <si>
    <t>Number of Siblings</t>
  </si>
  <si>
    <t>Married</t>
  </si>
  <si>
    <t>DEP</t>
  </si>
  <si>
    <t>Number of Children</t>
  </si>
  <si>
    <t>Employment</t>
  </si>
  <si>
    <t>Height</t>
  </si>
  <si>
    <t>Weight</t>
  </si>
  <si>
    <t>Education</t>
  </si>
  <si>
    <t>Exercise</t>
  </si>
  <si>
    <t>Drinks Alcohol</t>
  </si>
  <si>
    <t>Does Drugs</t>
  </si>
  <si>
    <t>Smokes</t>
  </si>
  <si>
    <t>Loneliness</t>
  </si>
  <si>
    <t>mod</t>
  </si>
  <si>
    <t>age</t>
  </si>
  <si>
    <t>For the most part, these should be single unitary items in each data set. When this occurs, just make the "itemname" the same as the "name," which should match the cross-data set names in the name column of this sheet.</t>
  </si>
  <si>
    <t>gender</t>
  </si>
  <si>
    <t>time</t>
  </si>
  <si>
    <t>ethnicity</t>
  </si>
  <si>
    <t>SES</t>
  </si>
  <si>
    <t>alpha</t>
  </si>
  <si>
    <t>inf</t>
  </si>
  <si>
    <t>dataset</t>
  </si>
  <si>
    <t>out</t>
  </si>
  <si>
    <t>married</t>
  </si>
  <si>
    <t>Most outcomes will be a single measure. What we're primarily interested in here is a variable that tells us whether someone experienced that event in a given year. Essentially, in the end, we'll code people who experienced an event for the first time at least once during a certain period as "experienced the event" and everyone else as "did not experience the event." In some studies, this may be a variable that indicates a date (e.g. 2018-12-05). In some, there be a year and month variable separately (pull both and indicate year v. date in the "itemname" column). Some might also just be a variable that codes, for example, "Married", "Not Married", "Unknown", etc. Just make sure to indicate what the variable is in the "scale" column for that item.</t>
  </si>
  <si>
    <t>X</t>
  </si>
  <si>
    <t>mvInPrtnr</t>
  </si>
  <si>
    <t>divorced</t>
  </si>
  <si>
    <t>chldbrth</t>
  </si>
  <si>
    <t>mortality</t>
  </si>
  <si>
    <t>study</t>
  </si>
  <si>
    <t>frstjob</t>
  </si>
  <si>
    <t>retired</t>
  </si>
  <si>
    <t>unemployed</t>
  </si>
  <si>
    <t>vlntred</t>
  </si>
  <si>
    <t>itemname</t>
  </si>
  <si>
    <t>chldmvout</t>
  </si>
  <si>
    <t>physhlthevnt</t>
  </si>
  <si>
    <t>mntlhlthevnt</t>
  </si>
  <si>
    <t>year</t>
  </si>
  <si>
    <t>new_itemname</t>
  </si>
  <si>
    <t>orig_itemname</t>
  </si>
  <si>
    <t>description</t>
  </si>
  <si>
    <t>scale</t>
  </si>
  <si>
    <t>edu</t>
  </si>
  <si>
    <t>recode</t>
  </si>
  <si>
    <t>mini</t>
  </si>
  <si>
    <t>maxi</t>
  </si>
  <si>
    <t>comp_rule</t>
  </si>
  <si>
    <t>match</t>
  </si>
  <si>
    <t>yearBrth</t>
  </si>
  <si>
    <r>
      <t xml:space="preserve">The matching variables will be the most difficult for a number of reasons:
1. Different data sets will code these variables differently. That's on me to fix, not you. Just make sure to indicate the scale.
2. Different data sets will have different numbers of items for these variables. That's fine, just follow the same rule as for the personality variables.
3. Different data sets will measure some of these </t>
    </r>
    <r>
      <rPr>
        <b/>
        <i/>
        <sz val="12"/>
        <color theme="0"/>
        <rFont val="Calibri"/>
        <family val="2"/>
      </rPr>
      <t xml:space="preserve">very </t>
    </r>
    <r>
      <rPr>
        <sz val="12"/>
        <color theme="0"/>
        <rFont val="Calibri"/>
        <family val="2"/>
      </rPr>
      <t>differently. Again, this won't be a huge issue for these data because it isn't imperative that they match up as well across data sets, like it is for the other variables.
4. Some data sets will not only have different items measuring the same thing, they'll have completely different measures of the same thing. For example, in the HRS data set, there are some 4+ different types of exercise variables. Again, though, just make sure there is a way to differentiate the items using the "itemname" column but a common name in the "name" column that will still allow us to match those all back together in some form or another.
5. Not all data sets will have all of these variables. That's fine. Find (or find equivalents) of what you can.
6. Some data sets will have variables you think are relevant that aren't on this list. You can also include these variables, but make sure to flag them by highlighting that row in yellow. You'll need to designate a "name" and "itemname" as needed. Be consistent!</t>
    </r>
  </si>
  <si>
    <t>reverse_code</t>
  </si>
  <si>
    <t>[itemname]</t>
  </si>
  <si>
    <t>[number]</t>
  </si>
  <si>
    <t>HHID</t>
  </si>
  <si>
    <t>[codebook meta]</t>
  </si>
  <si>
    <t>[item text participants responded to]</t>
  </si>
  <si>
    <t>dadAlive</t>
  </si>
  <si>
    <t>[range of values and likert points]</t>
  </si>
  <si>
    <t>[yes/no]</t>
  </si>
  <si>
    <t>ifelse(is.na(x) | x &lt; 0, NA, x)</t>
  </si>
  <si>
    <t>max</t>
  </si>
  <si>
    <t>[numeric]</t>
  </si>
  <si>
    <t>momAlive</t>
  </si>
  <si>
    <t>[min/max/mean/mode/select]</t>
  </si>
  <si>
    <t>race</t>
  </si>
  <si>
    <t>grsWages</t>
  </si>
  <si>
    <t>welfare</t>
  </si>
  <si>
    <t>HHsize</t>
  </si>
  <si>
    <t>SRhealth</t>
  </si>
  <si>
    <t>BMI</t>
  </si>
  <si>
    <t>PhysFunc</t>
  </si>
  <si>
    <t>satLife</t>
  </si>
  <si>
    <t>satFam</t>
  </si>
  <si>
    <t>satHH</t>
  </si>
  <si>
    <t>satSchl</t>
  </si>
  <si>
    <t>nbhdQual</t>
  </si>
  <si>
    <t>hlthcare</t>
  </si>
  <si>
    <t>urban</t>
  </si>
  <si>
    <t xml:space="preserve">disability </t>
  </si>
  <si>
    <t>dadEdu</t>
  </si>
  <si>
    <t>momEdu</t>
  </si>
  <si>
    <t>momAgeAtBrth</t>
  </si>
  <si>
    <t>unempBen</t>
  </si>
  <si>
    <t>numSiblng</t>
  </si>
  <si>
    <t>numKids</t>
  </si>
  <si>
    <t>employed</t>
  </si>
  <si>
    <t>Height (in meters)</t>
  </si>
  <si>
    <t>height</t>
  </si>
  <si>
    <t>Weight (in kg)</t>
  </si>
  <si>
    <t>weight</t>
  </si>
  <si>
    <t>education</t>
  </si>
  <si>
    <t>exercise</t>
  </si>
  <si>
    <t>alcohol</t>
  </si>
  <si>
    <t>drugs</t>
  </si>
  <si>
    <t>wave</t>
  </si>
  <si>
    <t>smokes</t>
  </si>
  <si>
    <t>loneliness</t>
  </si>
  <si>
    <t>Doctor Visits</t>
  </si>
  <si>
    <t>drVisits</t>
  </si>
  <si>
    <t>Physical Activity</t>
  </si>
  <si>
    <t>physAct</t>
  </si>
  <si>
    <t>skip</t>
  </si>
  <si>
    <t>ifelse(is.na(x) | x &gt; 1, NA, x)</t>
  </si>
  <si>
    <t>sum</t>
  </si>
  <si>
    <t>activity</t>
  </si>
  <si>
    <t>no</t>
  </si>
  <si>
    <t>average</t>
  </si>
  <si>
    <t>yes</t>
  </si>
  <si>
    <t>ifelse(is.na(x) | x &lt; 0, NA, ifelse(x &gt; 0, 1, 0))</t>
  </si>
  <si>
    <t>wave_letter</t>
  </si>
  <si>
    <t>YOB1</t>
  </si>
  <si>
    <t>gebjaar</t>
  </si>
  <si>
    <t>numeric</t>
  </si>
  <si>
    <t>year - x</t>
  </si>
  <si>
    <t>mode</t>
  </si>
  <si>
    <t>YOB10</t>
  </si>
  <si>
    <t>YOB11</t>
  </si>
  <si>
    <t>YOB12</t>
  </si>
  <si>
    <t>YOB2</t>
  </si>
  <si>
    <t>YOB3</t>
  </si>
  <si>
    <t>dentist</t>
  </si>
  <si>
    <t>disability</t>
  </si>
  <si>
    <t>YOB4</t>
  </si>
  <si>
    <t>YOB5</t>
  </si>
  <si>
    <t>YOB6</t>
  </si>
  <si>
    <t>YOB7</t>
  </si>
  <si>
    <t>YOB8</t>
  </si>
  <si>
    <t>YOB9</t>
  </si>
  <si>
    <t>ch09c</t>
  </si>
  <si>
    <t>alc7dy</t>
  </si>
  <si>
    <t>ch09c134</t>
  </si>
  <si>
    <t>Did you have a drink containing alcohol during the last seven days (excluding today)?</t>
  </si>
  <si>
    <t>1 being "yes", 2 being "no"</t>
  </si>
  <si>
    <t>No</t>
  </si>
  <si>
    <t>ifelse(is.na(x) | x &lt; 0, NA, ifelse(x == 2, 0, 1))</t>
  </si>
  <si>
    <t>ch08b</t>
  </si>
  <si>
    <t>ch08b134</t>
  </si>
  <si>
    <t>ch07a</t>
  </si>
  <si>
    <t>ch07a134</t>
  </si>
  <si>
    <t>ch10d</t>
  </si>
  <si>
    <t>ch10d134</t>
  </si>
  <si>
    <t>ch11e</t>
  </si>
  <si>
    <t>ch11e134</t>
  </si>
  <si>
    <t>ch12f</t>
  </si>
  <si>
    <t>ch12f134</t>
  </si>
  <si>
    <t>ch13g</t>
  </si>
  <si>
    <t>ch13g134</t>
  </si>
  <si>
    <t>ch15h</t>
  </si>
  <si>
    <t>ch15h134</t>
  </si>
  <si>
    <t>ch16i</t>
  </si>
  <si>
    <t>ch16i134</t>
  </si>
  <si>
    <t>ch17j</t>
  </si>
  <si>
    <t>ch17j134</t>
  </si>
  <si>
    <t>yrAlc</t>
  </si>
  <si>
    <t>ch09c133</t>
  </si>
  <si>
    <t>Now think of all the sorts of drink that exist. How often did you have a drink containing alcohol over the last 12 months?</t>
  </si>
  <si>
    <t>1 being "almost every day", 2 being "five or six days per week", 3 being "three or four days per week", 4 being "once or twice a week", 5 being "once or twice a month", 6 being "once every two months", 7 being "once or twice a year", 8 being "not at all over the last 12 months"</t>
  </si>
  <si>
    <t>ifelse(is.na(x) | x &lt; 0 | x &gt; 8, NA, ifelse(x == 8, 0, 1))</t>
  </si>
  <si>
    <t>ch08b133</t>
  </si>
  <si>
    <t>ch07a133</t>
  </si>
  <si>
    <t>ch10d133</t>
  </si>
  <si>
    <t>ch11e133</t>
  </si>
  <si>
    <t>ch12f133</t>
  </si>
  <si>
    <t>ch13g133</t>
  </si>
  <si>
    <t>ch15h133</t>
  </si>
  <si>
    <t>ch16i133</t>
  </si>
  <si>
    <t>ch17j133</t>
  </si>
  <si>
    <t>alcoholType</t>
  </si>
  <si>
    <t>othrAlc</t>
  </si>
  <si>
    <t>ch09c142</t>
  </si>
  <si>
    <t>other types of drinks containing alcohol</t>
  </si>
  <si>
    <t>1 = yes,  0 =  No</t>
  </si>
  <si>
    <t>ifelse(is.na(x) | x &lt; 0 | x &gt; 3, NA, x)</t>
  </si>
  <si>
    <t>ch08b142</t>
  </si>
  <si>
    <t>ch07a142</t>
  </si>
  <si>
    <t>ch10d142</t>
  </si>
  <si>
    <t>ch11e142</t>
  </si>
  <si>
    <t>ch12f142</t>
  </si>
  <si>
    <t>ch13g142</t>
  </si>
  <si>
    <t>ch15h142</t>
  </si>
  <si>
    <t>ch16i142</t>
  </si>
  <si>
    <t>ch17j142</t>
  </si>
  <si>
    <t>prmxs</t>
  </si>
  <si>
    <t>ch09c141</t>
  </si>
  <si>
    <t>premixes, alcohol pops, blasters and shooters, such as Bacardi Breezer, Smirnoff Ice</t>
  </si>
  <si>
    <t>ch08b141</t>
  </si>
  <si>
    <t>ch07a141</t>
  </si>
  <si>
    <t>ch10d141</t>
  </si>
  <si>
    <t>ch11e141</t>
  </si>
  <si>
    <t>ch12f141</t>
  </si>
  <si>
    <t>ch13g141</t>
  </si>
  <si>
    <t>ch15h141</t>
  </si>
  <si>
    <t>ch16i141</t>
  </si>
  <si>
    <t>ch17j141</t>
  </si>
  <si>
    <t>shrry</t>
  </si>
  <si>
    <t>ch09c139</t>
  </si>
  <si>
    <t>sherry or martini (including port, vermouth, Cinzano, Dubonnet)</t>
  </si>
  <si>
    <t>ch08b139</t>
  </si>
  <si>
    <t>ch07a139</t>
  </si>
  <si>
    <t>ch10d139</t>
  </si>
  <si>
    <t>ch11e139</t>
  </si>
  <si>
    <t>ch12f139</t>
  </si>
  <si>
    <t>ch13g139</t>
  </si>
  <si>
    <t>ch15h139</t>
  </si>
  <si>
    <t>ch16i139</t>
  </si>
  <si>
    <t>ch17j139</t>
  </si>
  <si>
    <t>strBeer</t>
  </si>
  <si>
    <t>ch09c137</t>
  </si>
  <si>
    <t>strong beer with 6% alcohol or more, such as special beers</t>
  </si>
  <si>
    <t xml:space="preserve">ch08b137 </t>
  </si>
  <si>
    <t>ch07a137</t>
  </si>
  <si>
    <t>ch10d137</t>
  </si>
  <si>
    <t>ch11e137</t>
  </si>
  <si>
    <t>ch12f137</t>
  </si>
  <si>
    <t>ch13g137</t>
  </si>
  <si>
    <t>ch15h137</t>
  </si>
  <si>
    <t>ch16i137</t>
  </si>
  <si>
    <t>ch17j137</t>
  </si>
  <si>
    <t>strLqr</t>
  </si>
  <si>
    <t>ch09c138</t>
  </si>
  <si>
    <t>strong spirits or liquors, such as gin, whisky, rum, brandy, vodka or cocktails</t>
  </si>
  <si>
    <t>ch08b138</t>
  </si>
  <si>
    <t>ch07a138</t>
  </si>
  <si>
    <t>ch10d138</t>
  </si>
  <si>
    <t>ch11e138</t>
  </si>
  <si>
    <t>ch12f138</t>
  </si>
  <si>
    <t>ch13g138</t>
  </si>
  <si>
    <t>ch15h138</t>
  </si>
  <si>
    <t>Hhsize</t>
  </si>
  <si>
    <t>ch16i138</t>
  </si>
  <si>
    <t>ch17j138</t>
  </si>
  <si>
    <t>typBeer</t>
  </si>
  <si>
    <t>ch09c136</t>
  </si>
  <si>
    <t>beer of regular strength with less than 6% alcohol, such as pilsner, white beer, dark beer (no malt beer, Radler)</t>
  </si>
  <si>
    <t>ch08b136</t>
  </si>
  <si>
    <t>ch07a136</t>
  </si>
  <si>
    <t>ch10d136</t>
  </si>
  <si>
    <t>ch11e136</t>
  </si>
  <si>
    <t>ch12f136</t>
  </si>
  <si>
    <t>ch13g136</t>
  </si>
  <si>
    <t>ch15h136</t>
  </si>
  <si>
    <t>wine</t>
  </si>
  <si>
    <t>ch09c140</t>
  </si>
  <si>
    <t>wine (including champagne)</t>
  </si>
  <si>
    <t>ch08b140</t>
  </si>
  <si>
    <t>ch07a140</t>
  </si>
  <si>
    <t xml:space="preserve">ch10d140 </t>
  </si>
  <si>
    <t>ch11e140</t>
  </si>
  <si>
    <t>ch12f140</t>
  </si>
  <si>
    <t>ch13g140</t>
  </si>
  <si>
    <t>ch15h140</t>
  </si>
  <si>
    <t>ch16i140</t>
  </si>
  <si>
    <t>ch17j140</t>
  </si>
  <si>
    <t>Integer</t>
  </si>
  <si>
    <t>Is your father still alive?</t>
  </si>
  <si>
    <t>1 being "yes", 2 being "no", 99 "I don't know"</t>
  </si>
  <si>
    <t>mapvalues(x, c(2,99), c(0, NA))</t>
  </si>
  <si>
    <t>What is the highest education that your father had completed with a diploma at the time?</t>
  </si>
  <si>
    <t>1	elementary school not completed
2	only elementary school
3	junior vocational education
4	junior general secondary education
5	senior general secondary education
6	pre-university education
7	senior vocational education
8	university of applied sciences
9	university
10	post-academic (e.g. notary, medical, Ph.D.)</t>
  </si>
  <si>
    <t>diet</t>
  </si>
  <si>
    <t>dtWght</t>
  </si>
  <si>
    <t>ch09c202</t>
  </si>
  <si>
    <t>Do you follow a diet to achieve (maintain) this target weight?</t>
  </si>
  <si>
    <t>ifelse(is.na(x) | x &lt; 0 | x &gt; 1, NA, x)</t>
  </si>
  <si>
    <t>ch08b202</t>
  </si>
  <si>
    <t>ch07a202</t>
  </si>
  <si>
    <t>ch10d202</t>
  </si>
  <si>
    <t>ch11e202</t>
  </si>
  <si>
    <t>ch12f202</t>
  </si>
  <si>
    <t>ch13g202</t>
  </si>
  <si>
    <t>ch15h202</t>
  </si>
  <si>
    <t>ch16i202</t>
  </si>
  <si>
    <t>ch17j202</t>
  </si>
  <si>
    <t>fullDisbld</t>
  </si>
  <si>
    <t>Did you receive one or more of the following benefits or allowances in 2007? - Income Provision Scheme for People Fully Occupationally Disabled: Disability Insurance Act, for fully occupationally disabled persons (Dutch: IVA)</t>
  </si>
  <si>
    <t>0	no
1	yes</t>
  </si>
  <si>
    <t>invalid</t>
  </si>
  <si>
    <t>Did you receive one or more of the following benefits or allowances in 2007? - invalidity pension (from a pension fund or insurer)</t>
  </si>
  <si>
    <t>partDisbld</t>
  </si>
  <si>
    <t>Did you receive one or more of the following benefits or allowances in 2007? - Act on Income Provisions for Older or Partially Disabled Unemployed Persons/Formerly Self-Employed Persons (Dutch: IOAW/IOAZ)</t>
  </si>
  <si>
    <t>prtDisbld2</t>
  </si>
  <si>
    <t>Did you receive one or more of the following benefits or allowances in 2007? - Return to Work Scheme for the Partially Disabled; the successor to the WAO for partially occupationally disabled persons (Dutch: WGA)</t>
  </si>
  <si>
    <t>parDivorce</t>
  </si>
  <si>
    <t>Marital Status</t>
  </si>
  <si>
    <t>hllcngn</t>
  </si>
  <si>
    <t>religion</t>
  </si>
  <si>
    <t>ch09c162</t>
  </si>
  <si>
    <t xml:space="preserve">hallucinogens such as LSD, magic mushrooms </t>
  </si>
  <si>
    <t>1-3, 1 being "never", 2 being "sometimes", 3 being "regularly"</t>
  </si>
  <si>
    <t>ifelse(is.na(x) | x &lt; 0, NA, ifelse(x == 1, 0, 1))</t>
  </si>
  <si>
    <t>ch08b162</t>
  </si>
  <si>
    <t>ch07a162</t>
  </si>
  <si>
    <t>ch10d162</t>
  </si>
  <si>
    <t>ch11e162</t>
  </si>
  <si>
    <t>ch12f162</t>
  </si>
  <si>
    <t>ch13g162</t>
  </si>
  <si>
    <t>ch15h162</t>
  </si>
  <si>
    <t>ch16i162</t>
  </si>
  <si>
    <t>hallucinogens (such as LSD, magic mushrooms)</t>
  </si>
  <si>
    <t>ch17j162</t>
  </si>
  <si>
    <t>hrdDrgs</t>
  </si>
  <si>
    <t>ch09c163</t>
  </si>
  <si>
    <t>hard drugs (stimulants, cocaine, heroine)</t>
  </si>
  <si>
    <t>ch08b163</t>
  </si>
  <si>
    <t>ch07a163</t>
  </si>
  <si>
    <t>ch10d163</t>
  </si>
  <si>
    <t>ch11e163</t>
  </si>
  <si>
    <t xml:space="preserve">ch12f163 </t>
  </si>
  <si>
    <t>ch13g163</t>
  </si>
  <si>
    <t>hard drugs (such as stimulants, cocaine, heroin)</t>
  </si>
  <si>
    <t>ch15h163</t>
  </si>
  <si>
    <t>ch16i163</t>
  </si>
  <si>
    <t>ch17j163</t>
  </si>
  <si>
    <t>sdtvs</t>
  </si>
  <si>
    <t>ch09c159</t>
  </si>
  <si>
    <t xml:space="preserve">sedatives (such as valium) </t>
  </si>
  <si>
    <t>ch08b159</t>
  </si>
  <si>
    <t>ch07a159</t>
  </si>
  <si>
    <t>ch10d159</t>
  </si>
  <si>
    <t>ch11e159</t>
  </si>
  <si>
    <t>ch12f159</t>
  </si>
  <si>
    <t>ch13g159</t>
  </si>
  <si>
    <t>ch15h159</t>
  </si>
  <si>
    <t>ch16i159</t>
  </si>
  <si>
    <t>ch17j159</t>
  </si>
  <si>
    <t>sftDrg</t>
  </si>
  <si>
    <t>ch09c160</t>
  </si>
  <si>
    <t>soft drugs such as hashish, marijuana</t>
  </si>
  <si>
    <t>ch08b160</t>
  </si>
  <si>
    <t>ch07a160</t>
  </si>
  <si>
    <t>ch10d160</t>
  </si>
  <si>
    <t>ch11e160</t>
  </si>
  <si>
    <t>ch12f160</t>
  </si>
  <si>
    <t>ch13g160</t>
  </si>
  <si>
    <t>ch15h160</t>
  </si>
  <si>
    <t>ch16i160</t>
  </si>
  <si>
    <t>ch17j160</t>
  </si>
  <si>
    <t>xtc</t>
  </si>
  <si>
    <t>ch09c161</t>
  </si>
  <si>
    <t>XTC</t>
  </si>
  <si>
    <t>ch08b161</t>
  </si>
  <si>
    <t>ch07a161</t>
  </si>
  <si>
    <t>chores</t>
  </si>
  <si>
    <t>ch10d161</t>
  </si>
  <si>
    <t>ch11e161</t>
  </si>
  <si>
    <t>ch12f161</t>
  </si>
  <si>
    <t>ch13g161</t>
  </si>
  <si>
    <t>ch15h161</t>
  </si>
  <si>
    <t>ch16i161</t>
  </si>
  <si>
    <t>ch17j161</t>
  </si>
  <si>
    <t>acupuncture</t>
  </si>
  <si>
    <t>acupuncturist</t>
  </si>
  <si>
    <t>altHealer</t>
  </si>
  <si>
    <t>other alternative healer</t>
  </si>
  <si>
    <t>altMed</t>
  </si>
  <si>
    <t>alternative medical practitioner</t>
  </si>
  <si>
    <t>ENT</t>
  </si>
  <si>
    <t>throat, nose and ear specialist</t>
  </si>
  <si>
    <t>eyeDr</t>
  </si>
  <si>
    <t>ophthalmologist</t>
  </si>
  <si>
    <t>famPhys</t>
  </si>
  <si>
    <t>family physician</t>
  </si>
  <si>
    <t>gyno</t>
  </si>
  <si>
    <t>gynaecologist</t>
  </si>
  <si>
    <t>heartDr</t>
  </si>
  <si>
    <t>heart specialist (cardiologist)</t>
  </si>
  <si>
    <t>homecare</t>
  </si>
  <si>
    <t>homeo</t>
  </si>
  <si>
    <t>homeopath</t>
  </si>
  <si>
    <t>internist</t>
  </si>
  <si>
    <t>Year of birth</t>
  </si>
  <si>
    <t>magnetist</t>
  </si>
  <si>
    <t>medSpec</t>
  </si>
  <si>
    <t>medical specialist at a hospital</t>
  </si>
  <si>
    <t>neuro</t>
  </si>
  <si>
    <t>neurologist</t>
  </si>
  <si>
    <t>ortho</t>
  </si>
  <si>
    <t>orthopedic surgeon</t>
  </si>
  <si>
    <t>othSpec</t>
  </si>
  <si>
    <t>other specialist</t>
  </si>
  <si>
    <t>paranormal</t>
  </si>
  <si>
    <t>paranormal healer</t>
  </si>
  <si>
    <t>physio</t>
  </si>
  <si>
    <t>physiotherapist</t>
  </si>
  <si>
    <t>surgeon</t>
  </si>
  <si>
    <t>cancer</t>
  </si>
  <si>
    <t>diabetes</t>
  </si>
  <si>
    <t>epilepsy</t>
  </si>
  <si>
    <t>Did your own parents ever divorce?</t>
  </si>
  <si>
    <t xml:space="preserve">1	yes
2	no
3	my parents never had a relationship
</t>
  </si>
  <si>
    <t>ifelse(is.na(x) | x &lt; 0 | x == 3, NA, ifelse(x == 2, 0, 1))</t>
  </si>
  <si>
    <t>heartProb</t>
  </si>
  <si>
    <t>empStat</t>
  </si>
  <si>
    <t>cw08a</t>
  </si>
  <si>
    <t>edcDgr</t>
  </si>
  <si>
    <t>What then is the highest level of education that you have completed with or without diploma or certificate?</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</si>
  <si>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</si>
  <si>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cw09b</t>
  </si>
  <si>
    <t>cw09b009</t>
  </si>
  <si>
    <t>cw10c</t>
  </si>
  <si>
    <t>cw10c009</t>
  </si>
  <si>
    <t>cw11d</t>
  </si>
  <si>
    <t>cw11d009</t>
  </si>
  <si>
    <t>cw12e</t>
  </si>
  <si>
    <t>cw12e009</t>
  </si>
  <si>
    <t>cw13f</t>
  </si>
  <si>
    <t>cw13f009</t>
  </si>
  <si>
    <t>cw14g</t>
  </si>
  <si>
    <t>cw14g009</t>
  </si>
  <si>
    <t>cw15h</t>
  </si>
  <si>
    <t>cw15h009</t>
  </si>
  <si>
    <t>cw16i</t>
  </si>
  <si>
    <t>appetite</t>
  </si>
  <si>
    <t>cw16i009</t>
  </si>
  <si>
    <t>cw17j</t>
  </si>
  <si>
    <t>cw17j009</t>
  </si>
  <si>
    <t>cw18k</t>
  </si>
  <si>
    <t>cw18k009</t>
  </si>
  <si>
    <t>paidWrk</t>
  </si>
  <si>
    <t>Please indicate which of the following statements apply to your situation. Try to be as thorough as you can. - I perform paid work (even if is it just for one or several hours per week or for a brief period)</t>
  </si>
  <si>
    <t>bothered</t>
  </si>
  <si>
    <t>antillean</t>
  </si>
  <si>
    <t>Antilleans</t>
  </si>
  <si>
    <t>b</t>
  </si>
  <si>
    <t>disliked</t>
  </si>
  <si>
    <t>armenian</t>
  </si>
  <si>
    <t>Armenians</t>
  </si>
  <si>
    <t>enjoyed</t>
  </si>
  <si>
    <t>aruban</t>
  </si>
  <si>
    <t>Arubans</t>
  </si>
  <si>
    <t>berbers</t>
  </si>
  <si>
    <t>failure</t>
  </si>
  <si>
    <t>Berbers</t>
  </si>
  <si>
    <t>fearful</t>
  </si>
  <si>
    <t>chinese</t>
  </si>
  <si>
    <t>Chinese</t>
  </si>
  <si>
    <t>happy</t>
  </si>
  <si>
    <t>creole</t>
  </si>
  <si>
    <t>Creoles</t>
  </si>
  <si>
    <t>hopeful</t>
  </si>
  <si>
    <t>lonely</t>
  </si>
  <si>
    <t>curacaoan</t>
  </si>
  <si>
    <t>Curacaoans</t>
  </si>
  <si>
    <t>dutch</t>
  </si>
  <si>
    <t>native Dutch</t>
  </si>
  <si>
    <t>sad</t>
  </si>
  <si>
    <t>hindu</t>
  </si>
  <si>
    <t>Hindustanis</t>
  </si>
  <si>
    <t>japanese</t>
  </si>
  <si>
    <t>Javanese</t>
  </si>
  <si>
    <t>started</t>
  </si>
  <si>
    <t>kurd</t>
  </si>
  <si>
    <t>Kurds</t>
  </si>
  <si>
    <t>talkedLess</t>
  </si>
  <si>
    <t>moroccan</t>
  </si>
  <si>
    <t>tired</t>
  </si>
  <si>
    <t>Moroccans</t>
  </si>
  <si>
    <t>other</t>
  </si>
  <si>
    <t>unfriendly</t>
  </si>
  <si>
    <t>surinamese</t>
  </si>
  <si>
    <t>Surinamese</t>
  </si>
  <si>
    <t>turk</t>
  </si>
  <si>
    <t>Turks</t>
  </si>
  <si>
    <t>exerDays</t>
  </si>
  <si>
    <t>If you look back on the last 7 days, on how many of those days did you perform a strenuous physical activity such as lifting heavy loads, digging, aerobics or cycling? If you did not perform any strenuous physical activity, enter zero (0).</t>
  </si>
  <si>
    <t>0-7</t>
  </si>
  <si>
    <t>hrsActv</t>
  </si>
  <si>
    <t>ch09c186</t>
  </si>
  <si>
    <t xml:space="preserve">if yes on ch185, number of hours per day </t>
  </si>
  <si>
    <t>Numeric</t>
  </si>
  <si>
    <t>ifelse(is.na(x) | x &lt; 0, NA, x*60)</t>
  </si>
  <si>
    <t>ch08b186</t>
  </si>
  <si>
    <t>ch07a186</t>
  </si>
  <si>
    <t>ch10d186</t>
  </si>
  <si>
    <t>ch11e186</t>
  </si>
  <si>
    <t>ch12f186</t>
  </si>
  <si>
    <t>ch13g186</t>
  </si>
  <si>
    <t>ch15h186</t>
  </si>
  <si>
    <t>ch16i186</t>
  </si>
  <si>
    <t>ch17j186</t>
  </si>
  <si>
    <t>hrsMod</t>
  </si>
  <si>
    <t>ch09c189</t>
  </si>
  <si>
    <t xml:space="preserve">if yes on ch188, number of hours per day </t>
  </si>
  <si>
    <t>ch08b189</t>
  </si>
  <si>
    <t>ch07a189</t>
  </si>
  <si>
    <t>ch10d189</t>
  </si>
  <si>
    <t>ch11e189</t>
  </si>
  <si>
    <t>ch12f189</t>
  </si>
  <si>
    <t>ch13g189</t>
  </si>
  <si>
    <t>ch15h189</t>
  </si>
  <si>
    <t>proud</t>
  </si>
  <si>
    <t>ch16i189</t>
  </si>
  <si>
    <t>ch17j189</t>
  </si>
  <si>
    <t>mntsActv</t>
  </si>
  <si>
    <t>ch09c187</t>
  </si>
  <si>
    <t>if yes on ch185, number of minutes per day</t>
  </si>
  <si>
    <t>ifelse(is.na(x) | x &lt; 0 | x &gt; 59, NA, x)</t>
  </si>
  <si>
    <t>ch08b187</t>
  </si>
  <si>
    <t>ch07a187</t>
  </si>
  <si>
    <t>ch10d187</t>
  </si>
  <si>
    <t>ch11e187</t>
  </si>
  <si>
    <t>ch12f187</t>
  </si>
  <si>
    <t>ch13g187</t>
  </si>
  <si>
    <t>ch15h187</t>
  </si>
  <si>
    <t>ch16i187</t>
  </si>
  <si>
    <t>ch17j187</t>
  </si>
  <si>
    <t>mntsMod</t>
  </si>
  <si>
    <t>ch09c190</t>
  </si>
  <si>
    <t xml:space="preserve">if yes on ch188, number of minutes per day </t>
  </si>
  <si>
    <t>ch08b190</t>
  </si>
  <si>
    <t>ch07a190</t>
  </si>
  <si>
    <t>ch10d190</t>
  </si>
  <si>
    <t>ch11e190</t>
  </si>
  <si>
    <t>ch12f190</t>
  </si>
  <si>
    <t>ch13g190</t>
  </si>
  <si>
    <t>ch15h190</t>
  </si>
  <si>
    <t>ch16i190</t>
  </si>
  <si>
    <t>ch17j190</t>
  </si>
  <si>
    <t>mntsWlk</t>
  </si>
  <si>
    <t>ch09c195</t>
  </si>
  <si>
    <t xml:space="preserve">if yes on ch191, number of minutes per day </t>
  </si>
  <si>
    <t>ch08b195</t>
  </si>
  <si>
    <t>ch07a195</t>
  </si>
  <si>
    <t>ch10d195</t>
  </si>
  <si>
    <t>ch11e195</t>
  </si>
  <si>
    <t>ch12f195</t>
  </si>
  <si>
    <t>ch13g195</t>
  </si>
  <si>
    <t>ch15h195</t>
  </si>
  <si>
    <t>ch16i195</t>
  </si>
  <si>
    <t>ch17j195</t>
  </si>
  <si>
    <t>gender1</t>
  </si>
  <si>
    <t>geslacht</t>
  </si>
  <si>
    <t>1	Male
2	Female</t>
  </si>
  <si>
    <t>x - 1</t>
  </si>
  <si>
    <t>gender10</t>
  </si>
  <si>
    <t>gender11</t>
  </si>
  <si>
    <t>ageMarried</t>
  </si>
  <si>
    <t>yearMarried</t>
  </si>
  <si>
    <t>gender12</t>
  </si>
  <si>
    <t>waveletter</t>
  </si>
  <si>
    <t>apequiv</t>
  </si>
  <si>
    <t>a</t>
  </si>
  <si>
    <t>gsoep__match_age..age.1984</t>
  </si>
  <si>
    <t>d1110184</t>
  </si>
  <si>
    <t xml:space="preserve">Age of Individual </t>
  </si>
  <si>
    <t>bpequiv</t>
  </si>
  <si>
    <t>gsoep__match_age..age.1985</t>
  </si>
  <si>
    <t>d1110185</t>
  </si>
  <si>
    <t>cpequiv</t>
  </si>
  <si>
    <t>c</t>
  </si>
  <si>
    <t>gsoep__match_age..age.1986</t>
  </si>
  <si>
    <t>d1110186</t>
  </si>
  <si>
    <t>gender2</t>
  </si>
  <si>
    <t>dpequiv</t>
  </si>
  <si>
    <t>d</t>
  </si>
  <si>
    <t>gsoep__match_age..age.1987</t>
  </si>
  <si>
    <t>d1110187</t>
  </si>
  <si>
    <t>epequiv</t>
  </si>
  <si>
    <t>e</t>
  </si>
  <si>
    <t>gsoep__match_age..age.1988</t>
  </si>
  <si>
    <t>d1110188</t>
  </si>
  <si>
    <t>fpequiv</t>
  </si>
  <si>
    <t>f</t>
  </si>
  <si>
    <t>gsoep__match_age..age.1989</t>
  </si>
  <si>
    <t>d1110189</t>
  </si>
  <si>
    <t>gpequiv</t>
  </si>
  <si>
    <t>g</t>
  </si>
  <si>
    <t>gsoep__match_age..age.1990</t>
  </si>
  <si>
    <t>d1110190</t>
  </si>
  <si>
    <t>hpequiv</t>
  </si>
  <si>
    <t>h</t>
  </si>
  <si>
    <t>gsoep__match_age..age.1991</t>
  </si>
  <si>
    <t>d1110191</t>
  </si>
  <si>
    <t>ipequiv</t>
  </si>
  <si>
    <t>i</t>
  </si>
  <si>
    <t>gsoep__match_age..age.1992</t>
  </si>
  <si>
    <t>d1110192</t>
  </si>
  <si>
    <t>jpequiv</t>
  </si>
  <si>
    <t>j</t>
  </si>
  <si>
    <t>gsoep__match_age..age.1993</t>
  </si>
  <si>
    <t>d1110193</t>
  </si>
  <si>
    <t>kpequiv</t>
  </si>
  <si>
    <t>k</t>
  </si>
  <si>
    <t>gsoep__match_age..age.1994</t>
  </si>
  <si>
    <t>d1110194</t>
  </si>
  <si>
    <t>gender3</t>
  </si>
  <si>
    <t>lpequiv</t>
  </si>
  <si>
    <t>l</t>
  </si>
  <si>
    <t>gsoep__match_age..age.1995</t>
  </si>
  <si>
    <t>d1110195</t>
  </si>
  <si>
    <t>mpequiv</t>
  </si>
  <si>
    <t>m</t>
  </si>
  <si>
    <t>gsoep__match_age..age.1996</t>
  </si>
  <si>
    <t>d1110196</t>
  </si>
  <si>
    <t>npequiv</t>
  </si>
  <si>
    <t>n</t>
  </si>
  <si>
    <t>gsoep__match_age..age.1997</t>
  </si>
  <si>
    <t>d1110197</t>
  </si>
  <si>
    <t>opequiv</t>
  </si>
  <si>
    <t>o</t>
  </si>
  <si>
    <t>gsoep__match_age..age.1998</t>
  </si>
  <si>
    <t>d1110198</t>
  </si>
  <si>
    <t>ppequiv</t>
  </si>
  <si>
    <t>p</t>
  </si>
  <si>
    <t>gsoep__match_age..age.1999</t>
  </si>
  <si>
    <t>d1110199</t>
  </si>
  <si>
    <t>qpequiv</t>
  </si>
  <si>
    <t>q</t>
  </si>
  <si>
    <t>gsoep__match_age..age.2000</t>
  </si>
  <si>
    <t>d1110100</t>
  </si>
  <si>
    <t>rpequiv</t>
  </si>
  <si>
    <t>r</t>
  </si>
  <si>
    <t>gsoep__match_age..age.2001</t>
  </si>
  <si>
    <t>d1110101</t>
  </si>
  <si>
    <t>spequiv</t>
  </si>
  <si>
    <t>s</t>
  </si>
  <si>
    <t>gsoep__match_age..age.2002</t>
  </si>
  <si>
    <t>d1110102</t>
  </si>
  <si>
    <t>gender4</t>
  </si>
  <si>
    <t>tpequiv</t>
  </si>
  <si>
    <t>t</t>
  </si>
  <si>
    <t>gsoep__match_age..age.2003</t>
  </si>
  <si>
    <t>d1110103</t>
  </si>
  <si>
    <t>upequiv</t>
  </si>
  <si>
    <t>u</t>
  </si>
  <si>
    <t>gsoep__match_age..age.2004</t>
  </si>
  <si>
    <t>d1110104</t>
  </si>
  <si>
    <t>vpequiv</t>
  </si>
  <si>
    <t>v</t>
  </si>
  <si>
    <t>gsoep__match_age..age.2005</t>
  </si>
  <si>
    <t>d1110105</t>
  </si>
  <si>
    <t>wpequiv</t>
  </si>
  <si>
    <t>w</t>
  </si>
  <si>
    <t>gsoep__match_age..age.2006</t>
  </si>
  <si>
    <t>d1110106</t>
  </si>
  <si>
    <t>xpequiv</t>
  </si>
  <si>
    <t>x</t>
  </si>
  <si>
    <t>gsoep__match_age..age.2007</t>
  </si>
  <si>
    <t>d1110107</t>
  </si>
  <si>
    <t>ypequiv</t>
  </si>
  <si>
    <t>y</t>
  </si>
  <si>
    <t>gsoep__match_age..age.2008</t>
  </si>
  <si>
    <t>d1110108</t>
  </si>
  <si>
    <t>zpequiv</t>
  </si>
  <si>
    <t>gender5</t>
  </si>
  <si>
    <t>z</t>
  </si>
  <si>
    <t>gsoep__match_age..age.2009</t>
  </si>
  <si>
    <t>d1110109</t>
  </si>
  <si>
    <t>bapequiv</t>
  </si>
  <si>
    <t>ba</t>
  </si>
  <si>
    <t>gsoep__match_age..age.2010</t>
  </si>
  <si>
    <t>d1110110</t>
  </si>
  <si>
    <t>bbpequiv</t>
  </si>
  <si>
    <t>bb</t>
  </si>
  <si>
    <t>gsoep__match_age..age.2011</t>
  </si>
  <si>
    <t>d1110111</t>
  </si>
  <si>
    <t>bcpequiv</t>
  </si>
  <si>
    <t>bc</t>
  </si>
  <si>
    <t>gsoep__match_age..age.2012</t>
  </si>
  <si>
    <t>d1110112</t>
  </si>
  <si>
    <t>bdpequiv</t>
  </si>
  <si>
    <t>bd</t>
  </si>
  <si>
    <t>gsoep__match_age..age.2013</t>
  </si>
  <si>
    <t>d1110113</t>
  </si>
  <si>
    <t>bepequiv</t>
  </si>
  <si>
    <t>be</t>
  </si>
  <si>
    <t>gsoep__match_age..age.2014</t>
  </si>
  <si>
    <t>d1110114</t>
  </si>
  <si>
    <t>bfpequiv</t>
  </si>
  <si>
    <t>bf</t>
  </si>
  <si>
    <t>gsoep__match_age..age.2015</t>
  </si>
  <si>
    <t>d1110115</t>
  </si>
  <si>
    <t>gender6</t>
  </si>
  <si>
    <t>wp</t>
  </si>
  <si>
    <t>beer</t>
  </si>
  <si>
    <t>gsoep__match_alcohol..beer.2006</t>
  </si>
  <si>
    <t>wp9201</t>
  </si>
  <si>
    <t>Alcoholic Beverages: Beer</t>
  </si>
  <si>
    <t>[-6] Version of questionnaire with modified filtering 
[-5] Not included in this version of the questionnaire 
[-4] Inadmissible multiple response 
[-3] Answer improbable 
[-2] Does not apply 
[-1] No Answer 
[1] regularly 
[2] Once In A While 
[3] Seldom 
[4] Never </t>
  </si>
  <si>
    <t>yp</t>
  </si>
  <si>
    <t>gsoep__match_alcohol..beer.2008</t>
  </si>
  <si>
    <t>yp10501</t>
  </si>
  <si>
    <t>bap</t>
  </si>
  <si>
    <t>gsoep__match_alcohol..beer.2010</t>
  </si>
  <si>
    <t>bap9401</t>
  </si>
  <si>
    <t>mixedDrinks</t>
  </si>
  <si>
    <t>gsoep__match_alcohol..mixedDrinks.2006</t>
  </si>
  <si>
    <t>wp9204</t>
  </si>
  <si>
    <t>Alcoholic Beverages: Mixed Drinks</t>
  </si>
  <si>
    <t>gsoep__match_alcohol..mixedDrinks.2008</t>
  </si>
  <si>
    <t>yp10504</t>
  </si>
  <si>
    <t>gender7</t>
  </si>
  <si>
    <t>gsoep__match_alcohol..mixedDrinks.2010</t>
  </si>
  <si>
    <t>bap9404</t>
  </si>
  <si>
    <t>spirits</t>
  </si>
  <si>
    <t>gsoep__match_alcohol..spirits.2006</t>
  </si>
  <si>
    <t>wp9203</t>
  </si>
  <si>
    <t>Alcoholic Beverages: Spirits</t>
  </si>
  <si>
    <t>gsoep__match_alcohol..spirits.2008</t>
  </si>
  <si>
    <t>yp10503</t>
  </si>
  <si>
    <t>gsoep__match_alcohol..spirits.2010</t>
  </si>
  <si>
    <t>bap9403</t>
  </si>
  <si>
    <t>gsoep__match_alcohol..wine.2006</t>
  </si>
  <si>
    <t>wp9202</t>
  </si>
  <si>
    <t>Alcoholic Beverages: Wine, Champagne</t>
  </si>
  <si>
    <t>gsoep__match_alcohol..wine.2008</t>
  </si>
  <si>
    <t>yp10502</t>
  </si>
  <si>
    <t>gender8</t>
  </si>
  <si>
    <t>gsoep__match_alcohol..wine.2010</t>
  </si>
  <si>
    <t>bap9402</t>
  </si>
  <si>
    <t>auntPres</t>
  </si>
  <si>
    <t>gsoep__match_auntPres..auntPres.2006</t>
  </si>
  <si>
    <t>wp11735</t>
  </si>
  <si>
    <t>Aunt Present</t>
  </si>
  <si>
    <t>-1[-1] No Answer[-1] keine Angabe1[1] Yes[1] Ja</t>
  </si>
  <si>
    <t>bbp</t>
  </si>
  <si>
    <t>gsoep__match_auntPres..auntPres.2011</t>
  </si>
  <si>
    <t>bbp12735</t>
  </si>
  <si>
    <t>hp</t>
  </si>
  <si>
    <t>broPres</t>
  </si>
  <si>
    <t>gsoep__match_broPres..broPres.1991</t>
  </si>
  <si>
    <t>hp1318</t>
  </si>
  <si>
    <t>Brother Present</t>
  </si>
  <si>
    <t>mp</t>
  </si>
  <si>
    <t>gsoep__match_broPres..broPres.1996</t>
  </si>
  <si>
    <t>mp09g01</t>
  </si>
  <si>
    <t>rp</t>
  </si>
  <si>
    <t>gsoep__match_broPres..broPres.2001</t>
  </si>
  <si>
    <t>rp107g01</t>
  </si>
  <si>
    <t>gender9</t>
  </si>
  <si>
    <t>gsoep__match_broPres..broPres.2006</t>
  </si>
  <si>
    <t>wp11723</t>
  </si>
  <si>
    <t>gsoep__match_broPres..broPres.2011</t>
  </si>
  <si>
    <t>bbp12723</t>
  </si>
  <si>
    <t>dadDied</t>
  </si>
  <si>
    <t>gsoep__match_dadAlive..dadDied.2003</t>
  </si>
  <si>
    <t>tp14122</t>
  </si>
  <si>
    <t>Father Died</t>
  </si>
  <si>
    <t>-6	[-6] Version of questionnaire with modified filtering
-5	[-5] Not included in this version of the questionnaire
-4	[-4] Inadmissible multiple response
-3	[-3] Answer improbable
-2	[-2] Does not apply
-1	[-1] No Answer
1	[1] Yes</t>
  </si>
  <si>
    <t>gsoep__match_dadAlive..dadDied.2004</t>
  </si>
  <si>
    <t>up14422</t>
  </si>
  <si>
    <t>gsoep__match_dadAlive..dadDied.2005</t>
  </si>
  <si>
    <t>VP15322</t>
  </si>
  <si>
    <t>ci08a</t>
  </si>
  <si>
    <t>taxIncome</t>
  </si>
  <si>
    <t>gsoep__match_dadAlive..dadDied.2006</t>
  </si>
  <si>
    <t>WP14122</t>
  </si>
  <si>
    <t>ci08a226</t>
  </si>
  <si>
    <t>Can you indicate how much you taxable income is approximately, in 2007?</t>
  </si>
  <si>
    <t>ifelse(x ==  999, NA, x)</t>
  </si>
  <si>
    <t>ci09b</t>
  </si>
  <si>
    <t>ci09b226</t>
  </si>
  <si>
    <t>ci10c</t>
  </si>
  <si>
    <t>gsoep__match_dadAlive..dadDied.2007</t>
  </si>
  <si>
    <t>XP14825</t>
  </si>
  <si>
    <t>ci10c226</t>
  </si>
  <si>
    <t>ci11d</t>
  </si>
  <si>
    <t>ci11d226</t>
  </si>
  <si>
    <t>gsoep__match_dadAlive..dadDied.2008</t>
  </si>
  <si>
    <t>ci12e</t>
  </si>
  <si>
    <t>YP15425</t>
  </si>
  <si>
    <t>ci12e226</t>
  </si>
  <si>
    <t>ci13f</t>
  </si>
  <si>
    <t>ci13f226</t>
  </si>
  <si>
    <t>gsoep__match_dadAlive..dadDied.2009</t>
  </si>
  <si>
    <t>ZP15625</t>
  </si>
  <si>
    <t>ci14g</t>
  </si>
  <si>
    <t>ci14g226</t>
  </si>
  <si>
    <t>Can you indicate how much you taxable income is approximately, in 2013?</t>
  </si>
  <si>
    <t>ci15h</t>
  </si>
  <si>
    <t>ci15h226</t>
  </si>
  <si>
    <t>gsoep__match_dadAlive..dadDied.2010</t>
  </si>
  <si>
    <t>Can you indicate how much your total taxable income in the three boxes (the total income) is approximately, in 2014?</t>
  </si>
  <si>
    <t>BAP15925</t>
  </si>
  <si>
    <t>ci16i</t>
  </si>
  <si>
    <t>ci16i226</t>
  </si>
  <si>
    <t>Can you indicate how much your total taxable income in the three boxes (the total income) is approximately, in 2015?</t>
  </si>
  <si>
    <t>ci17j</t>
  </si>
  <si>
    <t>ci17j226</t>
  </si>
  <si>
    <t>Can you indicate how much your total taxable income in the three boxes (the total income) is approximately, in 2016?</t>
  </si>
  <si>
    <t>gsoep__match_dadAlive..dadDied.2011</t>
  </si>
  <si>
    <t>BBP15128</t>
  </si>
  <si>
    <t>ci18k</t>
  </si>
  <si>
    <t>ci18k226</t>
  </si>
  <si>
    <t>Can you indicate how much your total taxable income in the three boxes (the total income) is approximately, in 2017?</t>
  </si>
  <si>
    <t>ci19l</t>
  </si>
  <si>
    <t>ci19l226</t>
  </si>
  <si>
    <t>Can you indicate how much your total taxable income in the three boxes (the total income) is approximately, in 2018?</t>
  </si>
  <si>
    <t>gsoep__match_dadAlive..dadDied.2012</t>
  </si>
  <si>
    <t>BCP15028</t>
  </si>
  <si>
    <t>gsoep__match_dadAlive..dadDied.2013</t>
  </si>
  <si>
    <t>BDP15728</t>
  </si>
  <si>
    <t>ch09c016</t>
  </si>
  <si>
    <t>How tall are you?</t>
  </si>
  <si>
    <t>1-300</t>
  </si>
  <si>
    <t>ifelse(is.na(x) | x &lt; 0 | x &gt; 300, NA, x)</t>
  </si>
  <si>
    <t>gsoep__match_dadAlive..dadDied.2014</t>
  </si>
  <si>
    <t>BEP15028</t>
  </si>
  <si>
    <t>ch08b016</t>
  </si>
  <si>
    <t>ch07a016</t>
  </si>
  <si>
    <t>gsoep__match_dadAlive..dadDied.2015</t>
  </si>
  <si>
    <t>BFP17328</t>
  </si>
  <si>
    <t>ch10d016</t>
  </si>
  <si>
    <t>dadPres</t>
  </si>
  <si>
    <t>ch11e016</t>
  </si>
  <si>
    <t>gsoep__match_dadPres..dadPres.1991</t>
  </si>
  <si>
    <t>hp1304</t>
  </si>
  <si>
    <t>Father Present</t>
  </si>
  <si>
    <t>[-2] Does not apply[-2] trifft nicht zu-1[-1] No Answer[-1] keine Angabe1[1] Yes[1] Ja</t>
  </si>
  <si>
    <t>ch12f016</t>
  </si>
  <si>
    <t>ch13g016</t>
  </si>
  <si>
    <t>gsoep__match_dadPres..dadPres.1996</t>
  </si>
  <si>
    <t>mp09b01</t>
  </si>
  <si>
    <t>ch15h016</t>
  </si>
  <si>
    <t>gsoep__match_dadPres..dadPres.2001</t>
  </si>
  <si>
    <t>rp107b01</t>
  </si>
  <si>
    <t>ch16i016</t>
  </si>
  <si>
    <t>ch17j016</t>
  </si>
  <si>
    <t>gsoep__match_dadPres..dadPres.2006</t>
  </si>
  <si>
    <t>wp11708</t>
  </si>
  <si>
    <t>nohouse_encr</t>
  </si>
  <si>
    <t>Number of household encrypted</t>
  </si>
  <si>
    <t>wp11712</t>
  </si>
  <si>
    <t>Step Father/ Foster Father Present</t>
  </si>
  <si>
    <t>gsoep__match_dadPres..dadPres.2011</t>
  </si>
  <si>
    <t>bbp12708</t>
  </si>
  <si>
    <t>"[-2] Does not apply[-2] trifft nicht zu-1[-1] No Answer[-1] keine Angabe1[1] Yes[1] Ja"</t>
  </si>
  <si>
    <t>bbp12712</t>
  </si>
  <si>
    <t>gsoep__match_disability..disability.1984</t>
  </si>
  <si>
    <t>m1112484</t>
  </si>
  <si>
    <t xml:space="preserve">Disability Status of Individual </t>
  </si>
  <si>
    <t>[-6] Version of questionnaire with modified filtering
[-5] Not included in this version of the questionnaire
[-4] Inadmissible multiple response
[-3] Answer improbable
[-2] Does not apply
[-1] No Answer
[0] Not Disabled 0
[1] Disabled 1</t>
  </si>
  <si>
    <t>gsoep__match_disability..disability.1985</t>
  </si>
  <si>
    <t>m1112485</t>
  </si>
  <si>
    <t>gsoep__match_disability..disability.1986</t>
  </si>
  <si>
    <t>m1112486</t>
  </si>
  <si>
    <t>gsoep__match_disability..disability.1987</t>
  </si>
  <si>
    <t>m1112487</t>
  </si>
  <si>
    <t>gsoep__match_disability..disability.1988</t>
  </si>
  <si>
    <t>m1112488</t>
  </si>
  <si>
    <t>gsoep__match_disability..disability.1989</t>
  </si>
  <si>
    <t>m1112489</t>
  </si>
  <si>
    <t>gsoep__match_disability..disability.1990</t>
  </si>
  <si>
    <t>m1112490</t>
  </si>
  <si>
    <t>gsoep__match_disability..disability.1991</t>
  </si>
  <si>
    <t>m1112491</t>
  </si>
  <si>
    <t>gsoep__match_disability..disability.1992</t>
  </si>
  <si>
    <t>m1112492</t>
  </si>
  <si>
    <t>gsoep__match_disability..disability.1993</t>
  </si>
  <si>
    <t>m1112493</t>
  </si>
  <si>
    <t>gsoep__match_disability..disability.1994</t>
  </si>
  <si>
    <t>m1112494</t>
  </si>
  <si>
    <t>gsoep__match_disability..disability.1995</t>
  </si>
  <si>
    <t>m1112495</t>
  </si>
  <si>
    <t>gsoep__match_disability..disability.1996</t>
  </si>
  <si>
    <t>m1112496</t>
  </si>
  <si>
    <t>gsoep__match_disability..disability.1997</t>
  </si>
  <si>
    <t>m1112497</t>
  </si>
  <si>
    <t>gsoep__match_disability..disability.1998</t>
  </si>
  <si>
    <t>m1112498</t>
  </si>
  <si>
    <t>gsoep__match_disability..disability.1999</t>
  </si>
  <si>
    <t>m1112499</t>
  </si>
  <si>
    <t>gsoep__match_disability..disability.2000</t>
  </si>
  <si>
    <t>m1112400</t>
  </si>
  <si>
    <t>gsoep__match_disability..disability.2001</t>
  </si>
  <si>
    <t>m1112401</t>
  </si>
  <si>
    <t>gsoep__match_disability..disability.2002</t>
  </si>
  <si>
    <t>m1112402</t>
  </si>
  <si>
    <t>gsoep__match_disability..disability.2003</t>
  </si>
  <si>
    <t>m1112403</t>
  </si>
  <si>
    <t>gsoep__match_disability..disability.2004</t>
  </si>
  <si>
    <t>m1112404</t>
  </si>
  <si>
    <t>gsoep__match_disability..disability.2005</t>
  </si>
  <si>
    <t>m1112405</t>
  </si>
  <si>
    <t>gsoep__match_disability..disability.2006</t>
  </si>
  <si>
    <t>m1112406</t>
  </si>
  <si>
    <t>gsoep__match_disability..disability.2007</t>
  </si>
  <si>
    <t>m1112407</t>
  </si>
  <si>
    <t>gsoep__match_disability..disability.2008</t>
  </si>
  <si>
    <t>m1112408</t>
  </si>
  <si>
    <t>gsoep__match_disability..disability.2009</t>
  </si>
  <si>
    <t>m1112409</t>
  </si>
  <si>
    <t>gsoep__match_disability..disability.2010</t>
  </si>
  <si>
    <t>m1112410</t>
  </si>
  <si>
    <t>gsoep__match_disability..disability.2011</t>
  </si>
  <si>
    <t>m1112411</t>
  </si>
  <si>
    <t>gsoep__match_disability..disability.2012</t>
  </si>
  <si>
    <t>m1112412</t>
  </si>
  <si>
    <t>gsoep__match_disability..disability.2013</t>
  </si>
  <si>
    <t>m1112413</t>
  </si>
  <si>
    <t>gsoep__match_disability..disability.2014</t>
  </si>
  <si>
    <t>m1112414</t>
  </si>
  <si>
    <t>gsoep__match_disability..disability.2015</t>
  </si>
  <si>
    <t>m1112415</t>
  </si>
  <si>
    <t>dob</t>
  </si>
  <si>
    <t>gsoep__match_dob..dob.1984</t>
  </si>
  <si>
    <t>ap62z</t>
  </si>
  <si>
    <t>Year Of Birth</t>
  </si>
  <si>
    <t>gsoep__match_dob..dob.1985</t>
  </si>
  <si>
    <t>bp81</t>
  </si>
  <si>
    <t>gsoep__match_dob..dob.1986</t>
  </si>
  <si>
    <t>cp8802</t>
  </si>
  <si>
    <t>gsoep__match_dob..dob.1987</t>
  </si>
  <si>
    <t>dp9002</t>
  </si>
  <si>
    <t>gsoep__match_dob..dob.1988</t>
  </si>
  <si>
    <t>ep8102</t>
  </si>
  <si>
    <t>gsoep__match_dob..dob.1989</t>
  </si>
  <si>
    <t>fp10002</t>
  </si>
  <si>
    <t>gsoep__match_dob..dob.1990</t>
  </si>
  <si>
    <t>gp10002</t>
  </si>
  <si>
    <t>gsoep__match_dob..dob.1991</t>
  </si>
  <si>
    <t>hp10002</t>
  </si>
  <si>
    <t>gsoep__match_dob..dob.1992</t>
  </si>
  <si>
    <t>ip10002</t>
  </si>
  <si>
    <t>gsoep__match_dob..dob.1993</t>
  </si>
  <si>
    <t>jp10002</t>
  </si>
  <si>
    <t>gsoep__match_dob..dob.1994</t>
  </si>
  <si>
    <t>kp10002</t>
  </si>
  <si>
    <t>gsoep__match_dob..dob.1995</t>
  </si>
  <si>
    <t>lp10002</t>
  </si>
  <si>
    <t>gsoep__match_dob..dob.1996</t>
  </si>
  <si>
    <t>mp10502</t>
  </si>
  <si>
    <t>gsoep__match_dob..dob.1997</t>
  </si>
  <si>
    <t>np11202</t>
  </si>
  <si>
    <t>gsoep__match_dob..dob.1998</t>
  </si>
  <si>
    <t>op11802</t>
  </si>
  <si>
    <t>gsoep__match_dob..dob.1999</t>
  </si>
  <si>
    <t>pp13002</t>
  </si>
  <si>
    <t>gsoep__match_dob..dob.2000</t>
  </si>
  <si>
    <t>qp13902</t>
  </si>
  <si>
    <t>gsoep__match_dob..dob.2001</t>
  </si>
  <si>
    <t>rp13002</t>
  </si>
  <si>
    <t>gsoep__match_dob..dob.2002</t>
  </si>
  <si>
    <t>sp13002</t>
  </si>
  <si>
    <t>gsoep__match_dob..dob.2003</t>
  </si>
  <si>
    <t>tp13602</t>
  </si>
  <si>
    <t>gsoep__match_dob..dob.2004</t>
  </si>
  <si>
    <t>up13902</t>
  </si>
  <si>
    <t>gsoep__match_dob..dob.2005</t>
  </si>
  <si>
    <t>vp14702</t>
  </si>
  <si>
    <t>gsoep__match_dob..dob.2006</t>
  </si>
  <si>
    <t>wp12402</t>
  </si>
  <si>
    <t>gsoep__match_dob..dob.2007</t>
  </si>
  <si>
    <t>xp13102</t>
  </si>
  <si>
    <t>gsoep__match_dob..dob.2008</t>
  </si>
  <si>
    <t>YP14802</t>
  </si>
  <si>
    <t>gsoep__match_dob..dob.2009</t>
  </si>
  <si>
    <t>ZP12902</t>
  </si>
  <si>
    <t>gsoep__match_dob..dob.2010</t>
  </si>
  <si>
    <t>BAP15002</t>
  </si>
  <si>
    <t>gsoep__match_dob..dob.2011</t>
  </si>
  <si>
    <t>BBP13202</t>
  </si>
  <si>
    <t>gsoep__match_dob..dob.2012</t>
  </si>
  <si>
    <t>BCP12803</t>
  </si>
  <si>
    <t>gsoep__match_dob..dob.2013</t>
  </si>
  <si>
    <t>BDP13403</t>
  </si>
  <si>
    <t>gsoep__match_dob..dob.2014</t>
  </si>
  <si>
    <t>bep12603</t>
  </si>
  <si>
    <t>gsoep__match_dob..dob.2015</t>
  </si>
  <si>
    <t>bfpbirthy</t>
  </si>
  <si>
    <t>numDrVis</t>
  </si>
  <si>
    <t>gsoep__match_drVisits..numDrVis.1984</t>
  </si>
  <si>
    <t>m1112784</t>
  </si>
  <si>
    <t>Number of annual doctor visits</t>
  </si>
  <si>
    <t>gsoep__match_drVisits..numDrVis.1985</t>
  </si>
  <si>
    <t>m1112785</t>
  </si>
  <si>
    <t>gsoep__match_drVisits..numDrVis.1986</t>
  </si>
  <si>
    <t>m1112786</t>
  </si>
  <si>
    <t>gsoep__match_drVisits..numDrVis.1987</t>
  </si>
  <si>
    <t>m1112787</t>
  </si>
  <si>
    <t>HHsize1</t>
  </si>
  <si>
    <t>aantalhh</t>
  </si>
  <si>
    <t>Number of household members</t>
  </si>
  <si>
    <t>integer</t>
  </si>
  <si>
    <t>gsoep__match_drVisits..numDrVis.1988</t>
  </si>
  <si>
    <t>m1112788</t>
  </si>
  <si>
    <t>gsoep__match_drVisits..numDrVis.1989</t>
  </si>
  <si>
    <t>m1112789</t>
  </si>
  <si>
    <t>gsoep__match_drVisits..numDrVis.1990</t>
  </si>
  <si>
    <t>m1112790</t>
  </si>
  <si>
    <t>gsoep__match_drVisits..numDrVis.1991</t>
  </si>
  <si>
    <t>m1112791</t>
  </si>
  <si>
    <t>gsoep__match_drVisits..numDrVis.1992</t>
  </si>
  <si>
    <t>m1112792</t>
  </si>
  <si>
    <t>HHsize10</t>
  </si>
  <si>
    <t>gsoep__match_drVisits..numDrVis.1993</t>
  </si>
  <si>
    <t>m1112793</t>
  </si>
  <si>
    <t>gsoep__match_drVisits..numDrVis.1994</t>
  </si>
  <si>
    <t>m1112794</t>
  </si>
  <si>
    <t>gsoep__match_drVisits..numDrVis.1995</t>
  </si>
  <si>
    <t>m1112795</t>
  </si>
  <si>
    <t>gsoep__match_drVisits..numDrVis.1996</t>
  </si>
  <si>
    <t>m1112796</t>
  </si>
  <si>
    <t>gsoep__match_drVisits..numDrVis.1997</t>
  </si>
  <si>
    <t>m1112797</t>
  </si>
  <si>
    <t>HHsize11</t>
  </si>
  <si>
    <t>gsoep__match_drVisits..numDrVis.1998</t>
  </si>
  <si>
    <t>m1112798</t>
  </si>
  <si>
    <t>gsoep__match_drVisits..numDrVis.1999</t>
  </si>
  <si>
    <t>m1112799</t>
  </si>
  <si>
    <t>gsoep__match_drVisits..numDrVis.2000</t>
  </si>
  <si>
    <t>m1112700</t>
  </si>
  <si>
    <t>gsoep__match_drVisits..numDrVis.2001</t>
  </si>
  <si>
    <t>m1112701</t>
  </si>
  <si>
    <t>gsoep__match_drVisits..numDrVis.2002</t>
  </si>
  <si>
    <t>m1112702</t>
  </si>
  <si>
    <t>HHsize12</t>
  </si>
  <si>
    <t>gsoep__match_drVisits..numDrVis.2003</t>
  </si>
  <si>
    <t>m1112703</t>
  </si>
  <si>
    <t>gsoep__match_drVisits..numDrVis.2004</t>
  </si>
  <si>
    <t>m1112704</t>
  </si>
  <si>
    <t>gsoep__match_drVisits..numDrVis.2005</t>
  </si>
  <si>
    <t>m1112705</t>
  </si>
  <si>
    <t>gsoep__match_drVisits..numDrVis.2006</t>
  </si>
  <si>
    <t>m1112706</t>
  </si>
  <si>
    <t>gsoep__match_drVisits..numDrVis.2007</t>
  </si>
  <si>
    <t>m1112707</t>
  </si>
  <si>
    <t>gsoep__match_drVisits..numDrVis.2008</t>
  </si>
  <si>
    <t>m1112708</t>
  </si>
  <si>
    <t>Hhsize2</t>
  </si>
  <si>
    <t>gsoep__match_drVisits..numDrVis.2009</t>
  </si>
  <si>
    <t>m1112709</t>
  </si>
  <si>
    <t>gsoep__match_drVisits..numDrVis.2010</t>
  </si>
  <si>
    <t>m1112710</t>
  </si>
  <si>
    <t>gsoep__match_drVisits..numDrVis.2011</t>
  </si>
  <si>
    <t>m1112711</t>
  </si>
  <si>
    <t>gsoep__match_drVisits..numDrVis.2012</t>
  </si>
  <si>
    <t>m1112712</t>
  </si>
  <si>
    <t>gsoep__match_drVisits..numDrVis.2013</t>
  </si>
  <si>
    <t>m1112713</t>
  </si>
  <si>
    <t>ifelse(is.na(x) | x &lt; 0, NA, 0)</t>
  </si>
  <si>
    <t>HHsize3</t>
  </si>
  <si>
    <t>gsoep__match_drVisits..numDrVis.2014</t>
  </si>
  <si>
    <t>m1112714</t>
  </si>
  <si>
    <t>gsoep__match_drVisits..numDrVis.2015</t>
  </si>
  <si>
    <t>m1112715</t>
  </si>
  <si>
    <t>gsoep__match_exercise..exercise.1984</t>
  </si>
  <si>
    <t>m1110484</t>
  </si>
  <si>
    <t>Frequency of sport or exercise</t>
  </si>
  <si>
    <t>[-6] Version of questionnaire with modified filtering 
[-5] Not included in this version of the questionnaire 
[-4] Inadmissible multiple response 
[-3] Answer improbable 
[-2] Does not apply 
[-1] No Answer 
[1] Almost never or never 1 
[2] Several times a year 2 
[3] At least once a month 3 
[4] At least once a week 4 </t>
  </si>
  <si>
    <t>gsoep__match_exercise..exercise.1985</t>
  </si>
  <si>
    <t>m1110485</t>
  </si>
  <si>
    <t>gsoep__match_exercise..exercise.1986</t>
  </si>
  <si>
    <t>m1110486</t>
  </si>
  <si>
    <t>HHsize4</t>
  </si>
  <si>
    <t>gsoep__match_exercise..exercise.1987</t>
  </si>
  <si>
    <t>m1110487</t>
  </si>
  <si>
    <t>gsoep__match_exercise..exercise.1988</t>
  </si>
  <si>
    <t>m1110488</t>
  </si>
  <si>
    <t>gsoep__match_exercise..exercise.1989</t>
  </si>
  <si>
    <t>m1110489</t>
  </si>
  <si>
    <t>gsoep__match_exercise..exercise.1990</t>
  </si>
  <si>
    <t>m1110490</t>
  </si>
  <si>
    <t>gsoep__match_exercise..exercise.1991</t>
  </si>
  <si>
    <t>m1110491</t>
  </si>
  <si>
    <t>gsoep__match_exercise..exercise.1992</t>
  </si>
  <si>
    <t>m1110492</t>
  </si>
  <si>
    <t>HHsize5</t>
  </si>
  <si>
    <t>gsoep__match_exercise..exercise.1993</t>
  </si>
  <si>
    <t>m1110493</t>
  </si>
  <si>
    <t>gsoep__match_exercise..exercise.1994</t>
  </si>
  <si>
    <t>m1110494</t>
  </si>
  <si>
    <t>gsoep__match_exercise..exercise.1995</t>
  </si>
  <si>
    <t>m1110495</t>
  </si>
  <si>
    <t>gsoep__match_exercise..exercise.1996</t>
  </si>
  <si>
    <t>m1110496</t>
  </si>
  <si>
    <t>gsoep__match_exercise..exercise.1997</t>
  </si>
  <si>
    <t>m1110497</t>
  </si>
  <si>
    <t>HHsize6</t>
  </si>
  <si>
    <t>gsoep__match_exercise..exercise.1998</t>
  </si>
  <si>
    <t>m1110498</t>
  </si>
  <si>
    <t>gsoep__match_exercise..exercise.1999</t>
  </si>
  <si>
    <t>m1110499</t>
  </si>
  <si>
    <t>ifelse(is.na(x) | x &lt; 0, NA, x-1)</t>
  </si>
  <si>
    <t>gsoep__match_exercise..exercise.2000</t>
  </si>
  <si>
    <t>m1110400</t>
  </si>
  <si>
    <t>gsoep__match_exercise..exercise.2001</t>
  </si>
  <si>
    <t>m1110401</t>
  </si>
  <si>
    <t>gsoep__match_exercise..exercise.2002</t>
  </si>
  <si>
    <t>m1110402</t>
  </si>
  <si>
    <t>gsoep__match_exercise..exercise.2003</t>
  </si>
  <si>
    <t>m1110403</t>
  </si>
  <si>
    <t>HHsize7</t>
  </si>
  <si>
    <t>gsoep__match_exercise..exercise.2004</t>
  </si>
  <si>
    <t>m1110404</t>
  </si>
  <si>
    <t>gsoep__match_exercise..exercise.2005</t>
  </si>
  <si>
    <t>m1110405</t>
  </si>
  <si>
    <t>gsoep__match_exercise..exercise.2006</t>
  </si>
  <si>
    <t>m1110406</t>
  </si>
  <si>
    <t>gsoep__match_exercise..exercise.2007</t>
  </si>
  <si>
    <t>m1110407</t>
  </si>
  <si>
    <t>gsoep__match_exercise..exercise.2008</t>
  </si>
  <si>
    <t>m1110408</t>
  </si>
  <si>
    <t>gsoep__match_exercise..exercise.2009</t>
  </si>
  <si>
    <t>m1110409</t>
  </si>
  <si>
    <t>gsoep__match_exercise..exercise.2010</t>
  </si>
  <si>
    <t>m1110410</t>
  </si>
  <si>
    <t>gsoep__match_exercise..exercise.2011</t>
  </si>
  <si>
    <t>m1110411</t>
  </si>
  <si>
    <t>HHsize8</t>
  </si>
  <si>
    <t>gsoep__match_exercise..exercise.2012</t>
  </si>
  <si>
    <t>m1110412</t>
  </si>
  <si>
    <t>gsoep__match_exercise..exercise.2013</t>
  </si>
  <si>
    <t>m1110413</t>
  </si>
  <si>
    <t>gsoep__match_exercise..exercise.2014</t>
  </si>
  <si>
    <t>m1110414</t>
  </si>
  <si>
    <t>gsoep__match_exercise..exercise.2015</t>
  </si>
  <si>
    <t>m1110415</t>
  </si>
  <si>
    <t>bgpequiv</t>
  </si>
  <si>
    <t>bg</t>
  </si>
  <si>
    <t>gsoep__match_exercise..exercise.2016</t>
  </si>
  <si>
    <t>m1110416</t>
  </si>
  <si>
    <t>HHsize9</t>
  </si>
  <si>
    <t>gsoep__match_gender..gender.1984</t>
  </si>
  <si>
    <t>ap57</t>
  </si>
  <si>
    <t>Sex</t>
  </si>
  <si>
    <t>[1] Male[1] Maennlich2[2] Female[2] Weiblich</t>
  </si>
  <si>
    <t>gsoep__match_gender..gender.1985</t>
  </si>
  <si>
    <t>bp85</t>
  </si>
  <si>
    <t>gsoep__match_gender..gender.1986</t>
  </si>
  <si>
    <t>cp8801</t>
  </si>
  <si>
    <t>gsoep__match_gender..gender.1987</t>
  </si>
  <si>
    <t>dp9001</t>
  </si>
  <si>
    <t>gsoep__match_gender..gender.1988</t>
  </si>
  <si>
    <t>ep8101</t>
  </si>
  <si>
    <t>gsoep__match_gender..gender.1989</t>
  </si>
  <si>
    <t>fp10001</t>
  </si>
  <si>
    <t>cs08a</t>
  </si>
  <si>
    <t>empty</t>
  </si>
  <si>
    <t>gsoep__match_gender..gender.1990</t>
  </si>
  <si>
    <t>gp10001</t>
  </si>
  <si>
    <t>cs08a284</t>
  </si>
  <si>
    <t>I have a sense of emptiness around me</t>
  </si>
  <si>
    <t>1 being "yes", 2 being "more or less", 3 being "no"</t>
  </si>
  <si>
    <t>cs09b</t>
  </si>
  <si>
    <t>gsoep__match_gender..gender.1991</t>
  </si>
  <si>
    <t>cs09b284</t>
  </si>
  <si>
    <t>hp10001</t>
  </si>
  <si>
    <t>cs10c</t>
  </si>
  <si>
    <t>cs10c284</t>
  </si>
  <si>
    <t>gsoep__match_gender..gender.1992</t>
  </si>
  <si>
    <t>ip10001</t>
  </si>
  <si>
    <t>cs11d</t>
  </si>
  <si>
    <t>cs11d284</t>
  </si>
  <si>
    <t>cs12e</t>
  </si>
  <si>
    <t>gsoep__match_gender..gender.1993</t>
  </si>
  <si>
    <t>jp10001</t>
  </si>
  <si>
    <t>cs12e284</t>
  </si>
  <si>
    <t>cs13f</t>
  </si>
  <si>
    <t>gsoep__match_gender..gender.1994</t>
  </si>
  <si>
    <t>kp10001</t>
  </si>
  <si>
    <t>cs13f284</t>
  </si>
  <si>
    <t>cs14g</t>
  </si>
  <si>
    <t>cs14g284</t>
  </si>
  <si>
    <t>cs15h</t>
  </si>
  <si>
    <t>gsoep__match_gender..gender.1995</t>
  </si>
  <si>
    <t>lp10001</t>
  </si>
  <si>
    <t>cs15h284</t>
  </si>
  <si>
    <t>cs16i</t>
  </si>
  <si>
    <t>cs16i284</t>
  </si>
  <si>
    <t>cs17j</t>
  </si>
  <si>
    <t>gsoep__match_gender..gender.1996</t>
  </si>
  <si>
    <t>mp10501</t>
  </si>
  <si>
    <t>cs17j284</t>
  </si>
  <si>
    <t>gsoep__match_gender..gender.1997</t>
  </si>
  <si>
    <t>np11201</t>
  </si>
  <si>
    <t>flDsrtd</t>
  </si>
  <si>
    <t>cs08a289</t>
  </si>
  <si>
    <t>I often feel deserted</t>
  </si>
  <si>
    <t>cs09b289</t>
  </si>
  <si>
    <t>gsoep__match_gender..gender.1998</t>
  </si>
  <si>
    <t>op11801</t>
  </si>
  <si>
    <t>cs10c289</t>
  </si>
  <si>
    <t>cs11d289</t>
  </si>
  <si>
    <t>gsoep__match_gender..gender.1999</t>
  </si>
  <si>
    <t>pp13001</t>
  </si>
  <si>
    <t>cs12e289</t>
  </si>
  <si>
    <t>gsoep__match_gender..gender.2000</t>
  </si>
  <si>
    <t>qp13901</t>
  </si>
  <si>
    <t>cs13f289</t>
  </si>
  <si>
    <t>cs14g289</t>
  </si>
  <si>
    <t>gsoep__match_gender..gender.2001</t>
  </si>
  <si>
    <t>rp13001</t>
  </si>
  <si>
    <t>cs15h289</t>
  </si>
  <si>
    <t>gsoep__match_gender..gender.2002</t>
  </si>
  <si>
    <t>sp13001</t>
  </si>
  <si>
    <t>cs16i289</t>
  </si>
  <si>
    <t>cs17j289</t>
  </si>
  <si>
    <t>gsoep__match_gender..gender.2003</t>
  </si>
  <si>
    <t>tp13601</t>
  </si>
  <si>
    <t>ltPpl</t>
  </si>
  <si>
    <t>cs08a286</t>
  </si>
  <si>
    <t>I know a lot of people that I can fully rely on</t>
  </si>
  <si>
    <t>Yes</t>
  </si>
  <si>
    <t>gsoep__match_gender..gender.2004</t>
  </si>
  <si>
    <t>up13901</t>
  </si>
  <si>
    <t>cs09b286</t>
  </si>
  <si>
    <t>cs10c286</t>
  </si>
  <si>
    <t>gsoep__match_gender..gender.2005</t>
  </si>
  <si>
    <t>vp14701</t>
  </si>
  <si>
    <t>cs11d286</t>
  </si>
  <si>
    <t>cs12e286</t>
  </si>
  <si>
    <t>gsoep__match_gender..gender.2006</t>
  </si>
  <si>
    <t>wp12401</t>
  </si>
  <si>
    <t>cs13f286</t>
  </si>
  <si>
    <t>cs14g286</t>
  </si>
  <si>
    <t>gsoep__match_gender..gender.2007</t>
  </si>
  <si>
    <t>xp13101</t>
  </si>
  <si>
    <t>cs15h286</t>
  </si>
  <si>
    <t>gsoep__match_gender..gender.2008</t>
  </si>
  <si>
    <t>YP14801</t>
  </si>
  <si>
    <t>cs16i286</t>
  </si>
  <si>
    <t>cs17j286</t>
  </si>
  <si>
    <t>gsoep__match_gender..gender.2009</t>
  </si>
  <si>
    <t>ZP12901</t>
  </si>
  <si>
    <t>mssPpl</t>
  </si>
  <si>
    <t>cs08a288</t>
  </si>
  <si>
    <t>I miss having people around me</t>
  </si>
  <si>
    <t>cs09b288</t>
  </si>
  <si>
    <t>gsoep__match_gender..gender.2010</t>
  </si>
  <si>
    <t>BAP15001</t>
  </si>
  <si>
    <t>cs10c288</t>
  </si>
  <si>
    <t>gsoep__match_gender..gender.2011</t>
  </si>
  <si>
    <t>cs11d288</t>
  </si>
  <si>
    <t>BBP13201</t>
  </si>
  <si>
    <t xml:space="preserve">cs12e288 </t>
  </si>
  <si>
    <t>gsoep__match_gender..gender.2012</t>
  </si>
  <si>
    <t>BCP12801</t>
  </si>
  <si>
    <t>cs13f288</t>
  </si>
  <si>
    <t>cs14g288</t>
  </si>
  <si>
    <t>gsoep__match_gender..gender.2013</t>
  </si>
  <si>
    <t>BDP13401</t>
  </si>
  <si>
    <t>cs15h288</t>
  </si>
  <si>
    <t>gsoep__match_gender..gender.2014</t>
  </si>
  <si>
    <t>bep12601</t>
  </si>
  <si>
    <t>cs16i288</t>
  </si>
  <si>
    <t>cs17j288</t>
  </si>
  <si>
    <t>gsoep__match_gender..gender.2015</t>
  </si>
  <si>
    <t>bfpsex</t>
  </si>
  <si>
    <t>pplCnnct</t>
  </si>
  <si>
    <t>cs08a287</t>
  </si>
  <si>
    <t>there are enough people to whom I feel closely connected</t>
  </si>
  <si>
    <t>gmaPres</t>
  </si>
  <si>
    <t>gsoep__match_gmaPres..gmaPres.2006</t>
  </si>
  <si>
    <t>wp11726</t>
  </si>
  <si>
    <t>cs09b287</t>
  </si>
  <si>
    <t>Grandmother Present</t>
  </si>
  <si>
    <t>gsoep__match_gmaPres..gmaPres.2011</t>
  </si>
  <si>
    <t>bbp12726</t>
  </si>
  <si>
    <t>cs10c287</t>
  </si>
  <si>
    <t>gpaPres</t>
  </si>
  <si>
    <t>gsoep__match_gpaPres..gpaPres.2006</t>
  </si>
  <si>
    <t>wp11729</t>
  </si>
  <si>
    <t>cs11d287</t>
  </si>
  <si>
    <t>Grandfather Present</t>
  </si>
  <si>
    <t>cs12e287</t>
  </si>
  <si>
    <t>gsoep__match_gpaPres..gpaPres.2011</t>
  </si>
  <si>
    <t>bbp12729</t>
  </si>
  <si>
    <t>gp</t>
  </si>
  <si>
    <t>gsoep__match_grsWages..grsWages.1990</t>
  </si>
  <si>
    <t>gp7101</t>
  </si>
  <si>
    <t>Gross Amount Of Wages, Salary Prev. Yr</t>
  </si>
  <si>
    <t>cs13f287</t>
  </si>
  <si>
    <t>cs14g287</t>
  </si>
  <si>
    <t>gsoep__match_grsWages..grsWages.1991</t>
  </si>
  <si>
    <t>hp66a</t>
  </si>
  <si>
    <t>ip</t>
  </si>
  <si>
    <t>gsoep__match_grsWages..grsWages.1992</t>
  </si>
  <si>
    <t>cs15h287</t>
  </si>
  <si>
    <t>ip66a</t>
  </si>
  <si>
    <t>jp</t>
  </si>
  <si>
    <t>cs16i287</t>
  </si>
  <si>
    <t>gsoep__match_grsWages..grsWages.1993</t>
  </si>
  <si>
    <t>jp76a</t>
  </si>
  <si>
    <t>kp</t>
  </si>
  <si>
    <t>cs17j287</t>
  </si>
  <si>
    <t>gsoep__match_grsWages..grsWages.1994</t>
  </si>
  <si>
    <t>kp76a</t>
  </si>
  <si>
    <t>pplRnd</t>
  </si>
  <si>
    <t>lp</t>
  </si>
  <si>
    <t>cs08a285</t>
  </si>
  <si>
    <t>there are enough people I can count on in case of a misfortune</t>
  </si>
  <si>
    <t>gsoep__match_grsWages..grsWages.1995</t>
  </si>
  <si>
    <t>lp81a03</t>
  </si>
  <si>
    <t>cs09b285</t>
  </si>
  <si>
    <t>gsoep__match_grsWages..grsWages.1996</t>
  </si>
  <si>
    <t>mp67a03</t>
  </si>
  <si>
    <t>np</t>
  </si>
  <si>
    <t>cs10c285</t>
  </si>
  <si>
    <t>gsoep__match_grsWages..grsWages.1997</t>
  </si>
  <si>
    <t>np67a03</t>
  </si>
  <si>
    <t>op</t>
  </si>
  <si>
    <t>cs11d285</t>
  </si>
  <si>
    <t>gsoep__match_grsWages..grsWages.1998</t>
  </si>
  <si>
    <t>op58a03</t>
  </si>
  <si>
    <t>cs12e285</t>
  </si>
  <si>
    <t>pp</t>
  </si>
  <si>
    <t>gsoep__match_grsWages..grsWages.1999</t>
  </si>
  <si>
    <t>pp76a03</t>
  </si>
  <si>
    <t>cs13f285</t>
  </si>
  <si>
    <t>qp</t>
  </si>
  <si>
    <t>gsoep__match_grsWages..grsWages.2000</t>
  </si>
  <si>
    <t>qp76a03</t>
  </si>
  <si>
    <t>cs14g285</t>
  </si>
  <si>
    <t>gsoep__match_grsWages..grsWages.2001</t>
  </si>
  <si>
    <t>rp76a03</t>
  </si>
  <si>
    <t>cs15h285</t>
  </si>
  <si>
    <t>sp</t>
  </si>
  <si>
    <t>cs16i285</t>
  </si>
  <si>
    <t>gsoep__match_grsWages..grsWages.2002</t>
  </si>
  <si>
    <t>sp76a03</t>
  </si>
  <si>
    <t>cs17j285</t>
  </si>
  <si>
    <t>tp</t>
  </si>
  <si>
    <t>gsoep__match_grsWages..grsWages.2003</t>
  </si>
  <si>
    <t>tp94a03</t>
  </si>
  <si>
    <t>up</t>
  </si>
  <si>
    <t>gsoep__match_grsWages..grsWages.2004</t>
  </si>
  <si>
    <t>up79a03</t>
  </si>
  <si>
    <t>In what year did you marry?</t>
  </si>
  <si>
    <t>vp</t>
  </si>
  <si>
    <t>gsoep__match_grsWages..grsWages.2005</t>
  </si>
  <si>
    <t>vp100a03</t>
  </si>
  <si>
    <t>gsoep__match_grsWages..grsWages.2006</t>
  </si>
  <si>
    <t>wp77a03</t>
  </si>
  <si>
    <t>xp</t>
  </si>
  <si>
    <t>gsoep__match_grsWages..grsWages.2007</t>
  </si>
  <si>
    <t>xp94a03</t>
  </si>
  <si>
    <t>gsoep__match_grsWages..grsWages.2008</t>
  </si>
  <si>
    <t>yp95a03</t>
  </si>
  <si>
    <t>zp</t>
  </si>
  <si>
    <t>gsoep__match_grsWages..grsWages.2009</t>
  </si>
  <si>
    <t>zp91a03</t>
  </si>
  <si>
    <t>cf08a</t>
  </si>
  <si>
    <t>gsoep__match_grsWages..grsWages.2010</t>
  </si>
  <si>
    <t>bap82a03</t>
  </si>
  <si>
    <t>cf08a011</t>
  </si>
  <si>
    <t>Is your mother still alive?</t>
  </si>
  <si>
    <t>gsoep__match_grsWages..grsWages.2011</t>
  </si>
  <si>
    <t>bbp92a03</t>
  </si>
  <si>
    <t>cf09b</t>
  </si>
  <si>
    <t>cf09b011</t>
  </si>
  <si>
    <t>bcp</t>
  </si>
  <si>
    <t>cf10c</t>
  </si>
  <si>
    <t>gsoep__match_grsWages..grsWages.2012</t>
  </si>
  <si>
    <t>bcp80a03</t>
  </si>
  <si>
    <t>cf10c011</t>
  </si>
  <si>
    <t>cf11d</t>
  </si>
  <si>
    <t>bdp</t>
  </si>
  <si>
    <t>cf11d011</t>
  </si>
  <si>
    <t>gsoep__match_grsWages..grsWages.2013</t>
  </si>
  <si>
    <t>bdp98a03</t>
  </si>
  <si>
    <t>cf12e</t>
  </si>
  <si>
    <t>cf12e011</t>
  </si>
  <si>
    <t>bep</t>
  </si>
  <si>
    <t>cf13f</t>
  </si>
  <si>
    <t>gsoep__match_grsWages..grsWages.2014</t>
  </si>
  <si>
    <t>bep85a03</t>
  </si>
  <si>
    <t>cf13f011</t>
  </si>
  <si>
    <t>cf14g</t>
  </si>
  <si>
    <t>cf14g011</t>
  </si>
  <si>
    <t>bfp</t>
  </si>
  <si>
    <t>cf15h</t>
  </si>
  <si>
    <t>gsoep__match_grsWages..grsWages.2015</t>
  </si>
  <si>
    <t>bfp114a03</t>
  </si>
  <si>
    <t>cf15h011</t>
  </si>
  <si>
    <t>cf16i</t>
  </si>
  <si>
    <t>cf16i011</t>
  </si>
  <si>
    <t>cf17j</t>
  </si>
  <si>
    <t>preGovInc</t>
  </si>
  <si>
    <t>cf17j011</t>
  </si>
  <si>
    <t>gsoep__match_grsWages..preGovInc.1984</t>
  </si>
  <si>
    <t>i1110184</t>
  </si>
  <si>
    <t xml:space="preserve">Pre-Government Income </t>
  </si>
  <si>
    <t>gsoep__match_grsWages..preGovInc.1985</t>
  </si>
  <si>
    <t>i1110185</t>
  </si>
  <si>
    <t>gsoep__match_grsWages..preGovInc.1986</t>
  </si>
  <si>
    <t>i1110186</t>
  </si>
  <si>
    <t>numDdKids</t>
  </si>
  <si>
    <t>gsoep__match_grsWages..preGovInc.1987</t>
  </si>
  <si>
    <t>i1110187</t>
  </si>
  <si>
    <t>cf15h472</t>
  </si>
  <si>
    <t>How many of your children passed away after being born?</t>
  </si>
  <si>
    <t>0-15</t>
  </si>
  <si>
    <t>ifelse(is.na(x) | x &lt; 0 | x &gt; 15, NA, x)</t>
  </si>
  <si>
    <t>cf16i472</t>
  </si>
  <si>
    <t>gsoep__match_grsWages..preGovInc.1988</t>
  </si>
  <si>
    <t>i1110188</t>
  </si>
  <si>
    <t>cf17j472</t>
  </si>
  <si>
    <t>cf08a036</t>
  </si>
  <si>
    <t xml:space="preserve">How many children have you had in total? </t>
  </si>
  <si>
    <t>gsoep__match_grsWages..preGovInc.1989</t>
  </si>
  <si>
    <t>i1110189</t>
  </si>
  <si>
    <t>cf09b036</t>
  </si>
  <si>
    <t>cf10c036</t>
  </si>
  <si>
    <t>gsoep__match_grsWages..preGovInc.1990</t>
  </si>
  <si>
    <t>i1110190</t>
  </si>
  <si>
    <t>cf11d036</t>
  </si>
  <si>
    <t>cf12e036</t>
  </si>
  <si>
    <t>gsoep__match_grsWages..preGovInc.1991</t>
  </si>
  <si>
    <t>i1110191</t>
  </si>
  <si>
    <t>cf13f036</t>
  </si>
  <si>
    <t>cf14g036</t>
  </si>
  <si>
    <t>numLvKids</t>
  </si>
  <si>
    <t>cf15h455</t>
  </si>
  <si>
    <t xml:space="preserve">How many living children do you have in total? </t>
  </si>
  <si>
    <t>gsoep__match_grsWages..preGovInc.1992</t>
  </si>
  <si>
    <t>i1110192</t>
  </si>
  <si>
    <t>cf16i455</t>
  </si>
  <si>
    <t>gsoep__match_grsWages..preGovInc.1993</t>
  </si>
  <si>
    <t>i1110193</t>
  </si>
  <si>
    <t>cf17j455</t>
  </si>
  <si>
    <t>numSibling</t>
  </si>
  <si>
    <t>gsoep__match_grsWages..preGovInc.1994</t>
  </si>
  <si>
    <t>i1110194</t>
  </si>
  <si>
    <t>numLivSib</t>
  </si>
  <si>
    <t>How many siblings do you have, that are still alive today? Include any adopted siblings. Half-siblings only count if you consider them as family. Do not include any step-siblings.</t>
  </si>
  <si>
    <t>ifelse(is.na(x) | x &gt; 20, NA, x)</t>
  </si>
  <si>
    <t>gsoep__match_grsWages..preGovInc.1995</t>
  </si>
  <si>
    <t>i1110195</t>
  </si>
  <si>
    <t>dysActv</t>
  </si>
  <si>
    <t>gsoep__match_grsWages..preGovInc.1996</t>
  </si>
  <si>
    <t>i1110196</t>
  </si>
  <si>
    <t>ch09c185</t>
  </si>
  <si>
    <t xml:space="preserve">If you look back on the last 7 days, on how many of those days did you perform a strenuous physical activity such as lifting heavy loads, digging, aerobics or cycling? If you did not perform any strenuous physical activity, enter zero (0). </t>
  </si>
  <si>
    <t>0-7 days</t>
  </si>
  <si>
    <t>ifelse(is.na(x) | x &lt; 0 | x &gt; 7, NA, x)</t>
  </si>
  <si>
    <t>gsoep__match_grsWages..preGovInc.1997</t>
  </si>
  <si>
    <t>i1110197</t>
  </si>
  <si>
    <t>ch08b185</t>
  </si>
  <si>
    <t>gsoep__match_grsWages..preGovInc.1998</t>
  </si>
  <si>
    <t>i1110198</t>
  </si>
  <si>
    <t>ch07a185</t>
  </si>
  <si>
    <t>ch10d185</t>
  </si>
  <si>
    <t>gsoep__match_grsWages..preGovInc.1999</t>
  </si>
  <si>
    <t>i1110199</t>
  </si>
  <si>
    <t>ch11e185</t>
  </si>
  <si>
    <t>gsoep__match_grsWages..preGovInc.2000</t>
  </si>
  <si>
    <t>ch12f185</t>
  </si>
  <si>
    <t>i1110100</t>
  </si>
  <si>
    <t>ch13g185</t>
  </si>
  <si>
    <t>gsoep__match_grsWages..preGovInc.2001</t>
  </si>
  <si>
    <t>i1110101</t>
  </si>
  <si>
    <t>ch15h185</t>
  </si>
  <si>
    <t>ch16i185</t>
  </si>
  <si>
    <t>gsoep__match_grsWages..preGovInc.2002</t>
  </si>
  <si>
    <t>i1110102</t>
  </si>
  <si>
    <t>ch17j185</t>
  </si>
  <si>
    <t>gsoep__match_grsWages..preGovInc.2003</t>
  </si>
  <si>
    <t>dysMod</t>
  </si>
  <si>
    <t>i1110103</t>
  </si>
  <si>
    <t>ch09c188</t>
  </si>
  <si>
    <t xml:space="preserve">Think of activities that you performed over the last 7 days that require moderate physical exertion. Moderately intensive physical activities cause you to breathe somewhat faster than normally. Again, think only of activities that you performed for at least 10 minutes per occasion. If you think of the past 7 days, on how many of those days did you perform a moderately intensive physical activity such as carrying light loads, cycling at a normal pace or a doubles game of tennis? If you did not perform moderately intensive physical activities, enter zero (0). </t>
  </si>
  <si>
    <t>gsoep__match_grsWages..preGovInc.2004</t>
  </si>
  <si>
    <t>i1110104</t>
  </si>
  <si>
    <t>ch08b188</t>
  </si>
  <si>
    <t>ch07a188</t>
  </si>
  <si>
    <t>gsoep__match_grsWages..preGovInc.2005</t>
  </si>
  <si>
    <t>i1110105</t>
  </si>
  <si>
    <t>ch10d188</t>
  </si>
  <si>
    <t>gsoep__match_grsWages..preGovInc.2006</t>
  </si>
  <si>
    <t>i1110106</t>
  </si>
  <si>
    <t>ch11e188</t>
  </si>
  <si>
    <t>gsoep__match_grsWages..preGovInc.2007</t>
  </si>
  <si>
    <t>i1110107</t>
  </si>
  <si>
    <t>ch12f188</t>
  </si>
  <si>
    <t>If you think of the past 7 days, on how many of those days did you perform a moderately intensive physical activity such as carrying light loads, cycling at a normal pace or a doubles game of tennis?</t>
  </si>
  <si>
    <t>ch13g188</t>
  </si>
  <si>
    <t>gsoep__match_grsWages..preGovInc.2008</t>
  </si>
  <si>
    <t>i1110108</t>
  </si>
  <si>
    <t>ch15h188</t>
  </si>
  <si>
    <t>gsoep__match_grsWages..preGovInc.2009</t>
  </si>
  <si>
    <t>i1110109</t>
  </si>
  <si>
    <t>ch16i188</t>
  </si>
  <si>
    <t>If you think of the past 7 days, on how many of those days did you perform a moderately intensive physical activity such as carrying light loads, cycling at a normal pace or cleaning windows?</t>
  </si>
  <si>
    <t>gsoep__match_grsWages..preGovInc.2010</t>
  </si>
  <si>
    <t>i1110110</t>
  </si>
  <si>
    <t>ch17j188</t>
  </si>
  <si>
    <t>gsoep__match_grsWages..preGovInc.2011</t>
  </si>
  <si>
    <t>i1110111</t>
  </si>
  <si>
    <t>bathing</t>
  </si>
  <si>
    <t>gsoep__match_grsWages..preGovInc.2012</t>
  </si>
  <si>
    <t>i1110112</t>
  </si>
  <si>
    <t>gsoep__match_grsWages..preGovInc.2013</t>
  </si>
  <si>
    <t>i1110113</t>
  </si>
  <si>
    <t>bathing or showering</t>
  </si>
  <si>
    <t>1	without any trouble
2	with some trouble
3	with a lot of trouble
4	only with the help of others</t>
  </si>
  <si>
    <t>gsoep__match_grsWages..preGovInc.2014</t>
  </si>
  <si>
    <t>i1110114</t>
  </si>
  <si>
    <t>gsoep__match_grsWages..preGovInc.2015</t>
  </si>
  <si>
    <t>i1110115</t>
  </si>
  <si>
    <t>gsoep__match_height..height.2002</t>
  </si>
  <si>
    <t>Body Height In cm</t>
  </si>
  <si>
    <t>gsoep__match_height..height.2004</t>
  </si>
  <si>
    <t>gsoep__match_height..height.2006</t>
  </si>
  <si>
    <t>gsoep__match_height..height.2008</t>
  </si>
  <si>
    <t>gsoep__match_height..height.2010</t>
  </si>
  <si>
    <t>crouch</t>
  </si>
  <si>
    <t>crouching, kneeling, crawling on all fours</t>
  </si>
  <si>
    <t>gsoep__match_height..height.2012</t>
  </si>
  <si>
    <t>gsoep__match_height..height.2014</t>
  </si>
  <si>
    <t>gsoep__match_height..height.2016</t>
  </si>
  <si>
    <t>HHNumKids</t>
  </si>
  <si>
    <t>gsoep__match_HHNumKids..HHNumKids.1984</t>
  </si>
  <si>
    <t>Number of Children in HH</t>
  </si>
  <si>
    <t>0 to 9</t>
  </si>
  <si>
    <t>gsoep__match_HHNumKids..HHNumKids.1985</t>
  </si>
  <si>
    <t>gsoep__match_HHNumKids..HHNumKids.1986</t>
  </si>
  <si>
    <t>dressing</t>
  </si>
  <si>
    <t>gsoep__match_HHNumKids..HHNumKids.1987</t>
  </si>
  <si>
    <t>dressing and undressing, including shoes and socks</t>
  </si>
  <si>
    <t>gsoep__match_HHNumKids..HHNumKids.1988</t>
  </si>
  <si>
    <t>gsoep__match_HHNumKids..HHNumKids.1989</t>
  </si>
  <si>
    <t>gsoep__match_HHNumKids..HHNumKids.1990</t>
  </si>
  <si>
    <t>gsoep__match_HHNumKids..HHNumKids.1991</t>
  </si>
  <si>
    <t>gsoep__match_HHNumKids..HHNumKids.1992</t>
  </si>
  <si>
    <t>gsoep__match_HHNumKids..HHNumKids.1993</t>
  </si>
  <si>
    <t>eating</t>
  </si>
  <si>
    <t>gsoep__match_HHNumKids..HHNumKids.1994</t>
  </si>
  <si>
    <t>eating, such as cutting your food into small bits</t>
  </si>
  <si>
    <t>gsoep__match_HHNumKids..HHNumKids.1995</t>
  </si>
  <si>
    <t>gsoep__match_HHNumKids..HHNumKids.1996</t>
  </si>
  <si>
    <t>gsoep__match_HHNumKids..HHNumKids.1997</t>
  </si>
  <si>
    <t>gsoep__match_HHNumKids..HHNumKids.1998</t>
  </si>
  <si>
    <t>gsoep__match_HHNumKids..HHNumKids.1999</t>
  </si>
  <si>
    <t>gsoep__match_HHNumKids..HHNumKids.2000</t>
  </si>
  <si>
    <t>finAffairs</t>
  </si>
  <si>
    <t>gsoep__match_HHNumKids..HHNumKids.2001</t>
  </si>
  <si>
    <t>taking care of financial affairs, such as paying bills and keeping track of expenditure</t>
  </si>
  <si>
    <t>gsoep__match_HHNumKids..HHNumKids.2002</t>
  </si>
  <si>
    <t>gsoep__match_HHNumKids..HHNumKids.2003</t>
  </si>
  <si>
    <t>gsoep__match_HHNumKids..HHNumKids.2004</t>
  </si>
  <si>
    <t>gsoep__match_HHNumKids..HHNumKids.2005</t>
  </si>
  <si>
    <t>gsoep__match_HHNumKids..HHNumKids.2006</t>
  </si>
  <si>
    <t>gsoep__match_HHNumKids..HHNumKids.2007</t>
  </si>
  <si>
    <t>hsKping</t>
  </si>
  <si>
    <t>gsoep__match_HHNumKids..HHNumKids.2008</t>
  </si>
  <si>
    <t>performing housekeeping work or maintaining the garden</t>
  </si>
  <si>
    <t>gsoep__match_HHNumKids..HHNumKids.2009</t>
  </si>
  <si>
    <t>gsoep__match_HHNumKids..HHNumKids.2010</t>
  </si>
  <si>
    <t>gsoep__match_HHNumKids..HHNumKids.2011</t>
  </si>
  <si>
    <t>gsoep__match_HHNumKids..HHNumKids.2012</t>
  </si>
  <si>
    <t>gsoep__match_HHNumKids..HHNumKids.2013</t>
  </si>
  <si>
    <t>gsoep__match_HHNumKids..HHNumKids.2014</t>
  </si>
  <si>
    <t>liftWeight</t>
  </si>
  <si>
    <t>lifting or carrying a weight of 5 kilos, such as a heavy bag of groceries</t>
  </si>
  <si>
    <t>gsoep__match_HHNumKids..HHNumKids.2015</t>
  </si>
  <si>
    <t>gsoep__match_HHNumKids..HHNumKids.2016</t>
  </si>
  <si>
    <t>ahbrutto</t>
  </si>
  <si>
    <t>gsoep__match_HHsize..Hhsize.1984</t>
  </si>
  <si>
    <t>ahhgr</t>
  </si>
  <si>
    <t>Number Of Persons In Household</t>
  </si>
  <si>
    <t>bhbrutto</t>
  </si>
  <si>
    <t>gsoep__match_HHsize..Hhsize.1985</t>
  </si>
  <si>
    <t>bhhgr</t>
  </si>
  <si>
    <t>chbrutto</t>
  </si>
  <si>
    <t>gsoep__match_HHsize..Hhsize.1986</t>
  </si>
  <si>
    <t>chhgr</t>
  </si>
  <si>
    <t>dhbrutto</t>
  </si>
  <si>
    <t>gsoep__match_HHsize..Hhsize.1987</t>
  </si>
  <si>
    <t>dhhgr</t>
  </si>
  <si>
    <t>ehbrutto</t>
  </si>
  <si>
    <t>gsoep__match_HHsize..Hhsize.1988</t>
  </si>
  <si>
    <t>map</t>
  </si>
  <si>
    <t>ehhgr</t>
  </si>
  <si>
    <t>reading a map to find your way in an unfamiliar area</t>
  </si>
  <si>
    <t>fhbrutto</t>
  </si>
  <si>
    <t>gsoep__match_HHsize..Hhsize.1989</t>
  </si>
  <si>
    <t>fhhgr</t>
  </si>
  <si>
    <t>ghbrutto</t>
  </si>
  <si>
    <t>gsoep__match_HHsize..Hhsize.1990</t>
  </si>
  <si>
    <t>ghhgr</t>
  </si>
  <si>
    <t>hhbrutto</t>
  </si>
  <si>
    <t>gsoep__match_HHsize..Hhsize.1991</t>
  </si>
  <si>
    <t>hhhgr</t>
  </si>
  <si>
    <t>ihbrutto</t>
  </si>
  <si>
    <t>gsoep__match_HHsize..Hhsize.1992</t>
  </si>
  <si>
    <t>ihhgr</t>
  </si>
  <si>
    <t>jhbrutto</t>
  </si>
  <si>
    <t>gsoep__match_HHsize..Hhsize.1993</t>
  </si>
  <si>
    <t>jhhgr</t>
  </si>
  <si>
    <t>khbrutto</t>
  </si>
  <si>
    <t>gsoep__match_HHsize..Hhsize.1994</t>
  </si>
  <si>
    <t>khhgr</t>
  </si>
  <si>
    <t>moveObj</t>
  </si>
  <si>
    <t>moving large objects such as a diningroom chair</t>
  </si>
  <si>
    <t>lhbrutto</t>
  </si>
  <si>
    <t>gsoep__match_HHsize..Hhsize.1995</t>
  </si>
  <si>
    <t>lhhgr</t>
  </si>
  <si>
    <t>mhbrutto</t>
  </si>
  <si>
    <t>gsoep__match_HHsize..Hhsize.1996</t>
  </si>
  <si>
    <t>mhhgr</t>
  </si>
  <si>
    <t>nhbrutto</t>
  </si>
  <si>
    <t>gsoep__match_HHsize..Hhsize.1997</t>
  </si>
  <si>
    <t>nhhgr</t>
  </si>
  <si>
    <t>ohbrutto</t>
  </si>
  <si>
    <t>gsoep__match_HHsize..Hhsize.1998</t>
  </si>
  <si>
    <t>ohhgr</t>
  </si>
  <si>
    <t>phbrutto</t>
  </si>
  <si>
    <t>gsoep__match_HHsize..Hhsize.1999</t>
  </si>
  <si>
    <t>phhgr</t>
  </si>
  <si>
    <t>qhbrutto</t>
  </si>
  <si>
    <t>gsoep__match_HHsize..Hhsize.2000</t>
  </si>
  <si>
    <t>qhhgr</t>
  </si>
  <si>
    <t>rhbrutto</t>
  </si>
  <si>
    <t>gsoep__match_HHsize..Hhsize.2001</t>
  </si>
  <si>
    <t>rhhgr</t>
  </si>
  <si>
    <t>shbrutto</t>
  </si>
  <si>
    <t>outBed</t>
  </si>
  <si>
    <t>getting in and out of bed</t>
  </si>
  <si>
    <t>gsoep__match_HHsize..Hhsize.2002</t>
  </si>
  <si>
    <t>shhgr</t>
  </si>
  <si>
    <t>thbrutto</t>
  </si>
  <si>
    <t>gsoep__match_HHsize..Hhsize.2003</t>
  </si>
  <si>
    <t>thhgr</t>
  </si>
  <si>
    <t>uhbrutto</t>
  </si>
  <si>
    <t>gsoep__match_HHsize..Hhsize.2004</t>
  </si>
  <si>
    <t>uhhgr</t>
  </si>
  <si>
    <t>vhbrutto</t>
  </si>
  <si>
    <t>gsoep__match_HHsize..Hhsize.2005</t>
  </si>
  <si>
    <t>vhhgr</t>
  </si>
  <si>
    <t>whbrutto</t>
  </si>
  <si>
    <t>gsoep__match_HHsize..Hhsize.2006</t>
  </si>
  <si>
    <t>whhgr</t>
  </si>
  <si>
    <t>xhbrutto</t>
  </si>
  <si>
    <t>gsoep__match_HHsize..Hhsize.2007</t>
  </si>
  <si>
    <t>xhhgr</t>
  </si>
  <si>
    <t>yhbrutto</t>
  </si>
  <si>
    <t>gsoep__match_HHsize..Hhsize.2008</t>
  </si>
  <si>
    <t>yhhgr</t>
  </si>
  <si>
    <t>phone</t>
  </si>
  <si>
    <t>zhbrutto</t>
  </si>
  <si>
    <t>telephoning</t>
  </si>
  <si>
    <t>gsoep__match_HHsize..Hhsize.2009</t>
  </si>
  <si>
    <t>zhhgr</t>
  </si>
  <si>
    <t>bahbrutto</t>
  </si>
  <si>
    <t>gsoep__match_HHsize..Hhsize.2010</t>
  </si>
  <si>
    <t>bahhgr</t>
  </si>
  <si>
    <t>bbhbrutto</t>
  </si>
  <si>
    <t>gsoep__match_HHsize..Hhsize.2011</t>
  </si>
  <si>
    <t>bbhhgr</t>
  </si>
  <si>
    <t>bchbrutto</t>
  </si>
  <si>
    <t>gsoep__match_HHsize..Hhsize.2012</t>
  </si>
  <si>
    <t>bchhgr</t>
  </si>
  <si>
    <t>bdhbrutto</t>
  </si>
  <si>
    <t>gsoep__match_HHsize..Hhsize.2013</t>
  </si>
  <si>
    <t>bdhhgr</t>
  </si>
  <si>
    <t>gsoep__match_HHsize..Hhsize.2015</t>
  </si>
  <si>
    <t>bfhhgr</t>
  </si>
  <si>
    <t>gsoep__match_HHsize..Hhsize.2016</t>
  </si>
  <si>
    <t>ap</t>
  </si>
  <si>
    <t>gsoep__match_hlthcare..hlthcare.1984</t>
  </si>
  <si>
    <t>ap4205</t>
  </si>
  <si>
    <t>Type Of Health Insurance</t>
  </si>
  <si>
    <t>1[1] Compulsory Health Insurance[1] Gesetzliche KV2[2] Private Health Insurance[2] Private KV3[3] No Insurance[3] Weder-noch</t>
  </si>
  <si>
    <t>pickCoin</t>
  </si>
  <si>
    <t>picking up a small coin lying on the table</t>
  </si>
  <si>
    <t>bp</t>
  </si>
  <si>
    <t>gsoep__match_hlthcare..hlthcare.1985</t>
  </si>
  <si>
    <t>bp6206</t>
  </si>
  <si>
    <t>"1[1] Compulsory Health Insurance[1] Gesetzliche KV2[2] Private Health Insurance[2] Private KV3[3] No Insurance[3] Weder-noch"</t>
  </si>
  <si>
    <t>cp</t>
  </si>
  <si>
    <t>gsoep__match_hlthcare..hlthcare.1986</t>
  </si>
  <si>
    <t>cp6206</t>
  </si>
  <si>
    <t>dp</t>
  </si>
  <si>
    <t>gsoep__match_hlthcare..hlthcare.1987</t>
  </si>
  <si>
    <t>dp6206</t>
  </si>
  <si>
    <t>ep</t>
  </si>
  <si>
    <t>gsoep__match_hlthcare..hlthcare.1988</t>
  </si>
  <si>
    <t>ep5706</t>
  </si>
  <si>
    <t>fp</t>
  </si>
  <si>
    <t>gsoep__match_hlthcare..hlthcare.1989</t>
  </si>
  <si>
    <t>fp7506</t>
  </si>
  <si>
    <t>gsoep__match_hlthcare..hlthcare.1990</t>
  </si>
  <si>
    <t>gp7506</t>
  </si>
  <si>
    <t>prepMeal</t>
  </si>
  <si>
    <t>preparing a hot meal</t>
  </si>
  <si>
    <t>gsoep__match_hlthcare..hlthcare.1991</t>
  </si>
  <si>
    <t>hp7006</t>
  </si>
  <si>
    <t>gsoep__match_hlthcare..hlthcare.1992</t>
  </si>
  <si>
    <t>ip7006</t>
  </si>
  <si>
    <t>gsoep__match_hlthcare..hlthcare.1993</t>
  </si>
  <si>
    <t>jp8006</t>
  </si>
  <si>
    <t>gsoep__match_hlthcare..hlthcare.1994</t>
  </si>
  <si>
    <t>kp8006</t>
  </si>
  <si>
    <t>gsoep__match_hlthcare..hlthcare.1995</t>
  </si>
  <si>
    <t>lp8506</t>
  </si>
  <si>
    <t>gsoep__match_hlthcare..hlthcare.1996</t>
  </si>
  <si>
    <t>mp7106</t>
  </si>
  <si>
    <t>gsoep__match_hlthcare..hlthcare.1997</t>
  </si>
  <si>
    <t>np7106</t>
  </si>
  <si>
    <t>reach</t>
  </si>
  <si>
    <t>reaching above shoulder height or stretching your arms above shoulder height</t>
  </si>
  <si>
    <t>gsoep__match_hlthcare..hlthcare.1998</t>
  </si>
  <si>
    <t>op6206</t>
  </si>
  <si>
    <t>gsoep__match_hlthcare..hlthcare.1999</t>
  </si>
  <si>
    <t>pp80</t>
  </si>
  <si>
    <t>gsoep__match_hlthcare..hlthcare.2000</t>
  </si>
  <si>
    <t>qp80</t>
  </si>
  <si>
    <t>gsoep__match_hlthcare..hlthcare.2001</t>
  </si>
  <si>
    <t>rp80</t>
  </si>
  <si>
    <t>gsoep__match_hlthcare..hlthcare.2002</t>
  </si>
  <si>
    <t>sp103</t>
  </si>
  <si>
    <t>gsoep__match_hlthcare..hlthcare.2003</t>
  </si>
  <si>
    <t>tp106</t>
  </si>
  <si>
    <t>shop</t>
  </si>
  <si>
    <t>gsoep__match_hlthcare..hlthcare.2004</t>
  </si>
  <si>
    <t>up102</t>
  </si>
  <si>
    <t>shopping</t>
  </si>
  <si>
    <t>gsoep__match_hlthcare..hlthcare.2005</t>
  </si>
  <si>
    <t>vp115</t>
  </si>
  <si>
    <t>gsoep__match_hlthcare..hlthcare.2006</t>
  </si>
  <si>
    <t>wp104</t>
  </si>
  <si>
    <t>gsoep__match_hlthcare..hlthcare.2007</t>
  </si>
  <si>
    <t>xp109</t>
  </si>
  <si>
    <t>gsoep__match_hlthcare..hlthcare.2008</t>
  </si>
  <si>
    <t>yp117</t>
  </si>
  <si>
    <t>gsoep__match_hlthcare..hlthcare.2009</t>
  </si>
  <si>
    <t>zp107</t>
  </si>
  <si>
    <t>gsoep__match_hlthcare..hlthcare.2010</t>
  </si>
  <si>
    <t>bap107</t>
  </si>
  <si>
    <t>sitHours</t>
  </si>
  <si>
    <t>gsoep__match_hlthcare..hlthcare.2011</t>
  </si>
  <si>
    <t>bbp109</t>
  </si>
  <si>
    <t>sitting for around two hours</t>
  </si>
  <si>
    <t>gsoep__match_hlthcare..hlthcare.2012</t>
  </si>
  <si>
    <t>bcp112</t>
  </si>
  <si>
    <t>gsoep__match_hlthcare..hlthcare.2013</t>
  </si>
  <si>
    <t>bdp123</t>
  </si>
  <si>
    <t>gsoep__match_hlthcare..hlthcare.2014</t>
  </si>
  <si>
    <t>bep106</t>
  </si>
  <si>
    <t>gsoep__match_hlthcare..hlthcare.2015</t>
  </si>
  <si>
    <t>bfp140</t>
  </si>
  <si>
    <t>marStat</t>
  </si>
  <si>
    <t>gsoep__match_married..marStat.1984</t>
  </si>
  <si>
    <t>d1110484</t>
  </si>
  <si>
    <t xml:space="preserve">Marital Status of individual </t>
  </si>
  <si>
    <t>[-6] Version of questionnaire with modified filtering
[-5] Not included in this version of the questionnaire
[-4] Inadmissible multiple response
[-3] Answer improbable
[-2] Does not apply
[-1] No Answer
[1] Married 1
[2] Single 2
[3] Widowed 3
[4] Divorced 4
[5] Separated 5
[6] Over 18 and NotW,Partnr6
[7] Under 18 And NotW,Partnr7</t>
  </si>
  <si>
    <t>gsoep__match_married..marStat.1985</t>
  </si>
  <si>
    <t>d1110485</t>
  </si>
  <si>
    <t>takeMeds</t>
  </si>
  <si>
    <t>taking medicines</t>
  </si>
  <si>
    <t>gsoep__match_married..marStat.1986</t>
  </si>
  <si>
    <t>d1110486</t>
  </si>
  <si>
    <t>gsoep__match_married..marStat.1987</t>
  </si>
  <si>
    <t>d1110487</t>
  </si>
  <si>
    <t>gsoep__match_married..marStat.1988</t>
  </si>
  <si>
    <t>d1110488</t>
  </si>
  <si>
    <t>gsoep__match_married..marStat.1989</t>
  </si>
  <si>
    <t>d1110489</t>
  </si>
  <si>
    <t>gsoep__match_married..marStat.1990</t>
  </si>
  <si>
    <t>d1110490</t>
  </si>
  <si>
    <t>gsoep__match_married..marStat.1991</t>
  </si>
  <si>
    <t>d1110491</t>
  </si>
  <si>
    <t>gsoep__match_married..marStat.1992</t>
  </si>
  <si>
    <t>d1110492</t>
  </si>
  <si>
    <t>toilet</t>
  </si>
  <si>
    <t>gsoep__match_married..marStat.1993</t>
  </si>
  <si>
    <t>d1110493</t>
  </si>
  <si>
    <t>using the toilet, including sitting down and standing up</t>
  </si>
  <si>
    <t>gsoep__match_married..marStat.1994</t>
  </si>
  <si>
    <t>d1110494</t>
  </si>
  <si>
    <t>gsoep__match_married..marStat.1995</t>
  </si>
  <si>
    <t>d1110495</t>
  </si>
  <si>
    <t>gsoep__match_married..marStat.1996</t>
  </si>
  <si>
    <t>d1110496</t>
  </si>
  <si>
    <t>gsoep__match_married..marStat.1997</t>
  </si>
  <si>
    <t>d1110497</t>
  </si>
  <si>
    <t>gsoep__match_married..marStat.1998</t>
  </si>
  <si>
    <t>d1110498</t>
  </si>
  <si>
    <t>gsoep__match_married..marStat.1999</t>
  </si>
  <si>
    <t>d1110499</t>
  </si>
  <si>
    <t>upChair</t>
  </si>
  <si>
    <t>getting up from a chair in which you sat for some time</t>
  </si>
  <si>
    <t>gsoep__match_married..marStat.2000</t>
  </si>
  <si>
    <t>d1110400</t>
  </si>
  <si>
    <t>gsoep__match_married..marStat.2001</t>
  </si>
  <si>
    <t>d1110401</t>
  </si>
  <si>
    <t>gsoep__match_married..marStat.2002</t>
  </si>
  <si>
    <t>d1110402</t>
  </si>
  <si>
    <t>gsoep__match_married..marStat.2003</t>
  </si>
  <si>
    <t>d1110403</t>
  </si>
  <si>
    <t>gsoep__match_married..marStat.2004</t>
  </si>
  <si>
    <t>d1110404</t>
  </si>
  <si>
    <t>upStairCase</t>
  </si>
  <si>
    <t>walking up a staircase without resting</t>
  </si>
  <si>
    <t>gsoep__match_married..marStat.2005</t>
  </si>
  <si>
    <t>d1110405</t>
  </si>
  <si>
    <t>gsoep__match_married..marStat.2006</t>
  </si>
  <si>
    <t>d1110406</t>
  </si>
  <si>
    <t>gsoep__match_married..marStat.2007</t>
  </si>
  <si>
    <t>d1110407</t>
  </si>
  <si>
    <t>gsoep__match_married..marStat.2008</t>
  </si>
  <si>
    <t>d1110408</t>
  </si>
  <si>
    <t>gsoep__match_married..marStat.2009</t>
  </si>
  <si>
    <t>d1110409</t>
  </si>
  <si>
    <t>gsoep__match_married..marStat.2010</t>
  </si>
  <si>
    <t>d1110410</t>
  </si>
  <si>
    <t>upStairs</t>
  </si>
  <si>
    <t>walking several stairs without resting in between</t>
  </si>
  <si>
    <t>gsoep__match_married..marStat.2011</t>
  </si>
  <si>
    <t>d1110411</t>
  </si>
  <si>
    <t>gsoep__match_married..marStat.2012</t>
  </si>
  <si>
    <t>d1110412</t>
  </si>
  <si>
    <t>gsoep__match_married..marStat.2013</t>
  </si>
  <si>
    <t>d1110413</t>
  </si>
  <si>
    <t>gsoep__match_married..marStat.2014</t>
  </si>
  <si>
    <t>d1110414</t>
  </si>
  <si>
    <t>gsoep__match_married..marStat.2015</t>
  </si>
  <si>
    <t>d1110415</t>
  </si>
  <si>
    <t>gsoep__match_married..marStat.2016</t>
  </si>
  <si>
    <t>d1110416</t>
  </si>
  <si>
    <t>bh</t>
  </si>
  <si>
    <t>gsoep__match_married..marStat.2017</t>
  </si>
  <si>
    <t>d1110417</t>
  </si>
  <si>
    <t>momDied</t>
  </si>
  <si>
    <t>gsoep__match_momAlive..momDied.2003</t>
  </si>
  <si>
    <t>tp14125</t>
  </si>
  <si>
    <t>Mother Died</t>
  </si>
  <si>
    <t>-6 [-6] Version of questionnaire with modified filtering
-5 [-5] Not included in this version of the questionnaire
-4 [-4] Inadmissible multiple response
-3 [-3] Answer improbable
-2 [-2] Does not apply
-1 [-1] No Answer
1 [1] Yes</t>
  </si>
  <si>
    <t>walk</t>
  </si>
  <si>
    <t>walking 100 meters</t>
  </si>
  <si>
    <t>gsoep__match_momAlive..momDied.2004</t>
  </si>
  <si>
    <t>up14425</t>
  </si>
  <si>
    <t>gsoep__match_momAlive..momDied.2005</t>
  </si>
  <si>
    <t>VP15325</t>
  </si>
  <si>
    <t>gsoep__match_momAlive..momDied.2006</t>
  </si>
  <si>
    <t>WP14125</t>
  </si>
  <si>
    <t>gsoep__match_momAlive..momDied.2007</t>
  </si>
  <si>
    <t>XP14828</t>
  </si>
  <si>
    <t>gsoep__match_momAlive..momDied.2008</t>
  </si>
  <si>
    <t>YP15428</t>
  </si>
  <si>
    <t>gsoep__match_momAlive..momDied.2009</t>
  </si>
  <si>
    <t>ZP15628</t>
  </si>
  <si>
    <t>gsoep__match_momAlive..momDied.2010</t>
  </si>
  <si>
    <t>BAP15928</t>
  </si>
  <si>
    <t>walkRoom</t>
  </si>
  <si>
    <t>walking across the room</t>
  </si>
  <si>
    <t>gsoep__match_momAlive..momDied.2011</t>
  </si>
  <si>
    <t>BBP15131</t>
  </si>
  <si>
    <t>gsoep__match_momAlive..momDied.2012</t>
  </si>
  <si>
    <t>BCP15031</t>
  </si>
  <si>
    <t>gsoep__match_momAlive..momDied.2013</t>
  </si>
  <si>
    <t>BDP15731</t>
  </si>
  <si>
    <t>gsoep__match_momAlive..momDied.2014</t>
  </si>
  <si>
    <t>BEP15031</t>
  </si>
  <si>
    <t>gsoep__match_momAlive..momDied.2015</t>
  </si>
  <si>
    <t>BFP17331</t>
  </si>
  <si>
    <t>momPres</t>
  </si>
  <si>
    <t>gsoep__match_momPres..momPres.1991</t>
  </si>
  <si>
    <t>hp1301</t>
  </si>
  <si>
    <t>Mother Present</t>
  </si>
  <si>
    <t>gsoep__match_momPres..momPres.1996</t>
  </si>
  <si>
    <t>mp09a01</t>
  </si>
  <si>
    <t>gsoep__match_momPres..momPres.2001</t>
  </si>
  <si>
    <t>rp107a01</t>
  </si>
  <si>
    <t>gsoep__match_momPres..momPres.2006</t>
  </si>
  <si>
    <t>wp11706</t>
  </si>
  <si>
    <t>gsoep__match_momPres..momPres.2011</t>
  </si>
  <si>
    <t>bbp12706</t>
  </si>
  <si>
    <t>otherMomPres</t>
  </si>
  <si>
    <t>gsoep__match_momPres..otherMomPres.2006</t>
  </si>
  <si>
    <t>wp11710</t>
  </si>
  <si>
    <t>Step Mother/ Foster Mother Presen</t>
  </si>
  <si>
    <t>cf08a181</t>
  </si>
  <si>
    <t>How satisfied are you with your family life?</t>
  </si>
  <si>
    <t>0-10, 0 being "entirely dissatisfied" and 10 being "entirely satisfied"</t>
  </si>
  <si>
    <t>ifelse(is.na(x) | x &lt; 0 | x &gt; 10, NA, x)</t>
  </si>
  <si>
    <t>gsoep__match_momPres..otherMomPres.2011</t>
  </si>
  <si>
    <t>bbp12710</t>
  </si>
  <si>
    <t>cf09b181</t>
  </si>
  <si>
    <t>cf10c181</t>
  </si>
  <si>
    <t>wryCrm</t>
  </si>
  <si>
    <t>gsoep__match_nbhdQual..wryCrm.1994</t>
  </si>
  <si>
    <t>kp9306</t>
  </si>
  <si>
    <t>Worried About Crime</t>
  </si>
  <si>
    <t>-1[-1] No Answer[-1] keine Angabe1[1] Very Concerned[1] Grosse Sorgen2[2] Somewhat Concerned[2] Einige Sorgen3[3] Not Concerned At All[3] Keine Sorgen</t>
  </si>
  <si>
    <t>cf11d181</t>
  </si>
  <si>
    <t>gsoep__match_nbhdQual..wryCrm.1995</t>
  </si>
  <si>
    <t>lp9906</t>
  </si>
  <si>
    <t>cf12e181</t>
  </si>
  <si>
    <t>gsoep__match_nbhdQual..wryCrm.1996</t>
  </si>
  <si>
    <t>mp10908</t>
  </si>
  <si>
    <t>cf13f181</t>
  </si>
  <si>
    <t>gsoep__match_nbhdQual..wryCrm.1997</t>
  </si>
  <si>
    <t>np9508</t>
  </si>
  <si>
    <t>cf14g181</t>
  </si>
  <si>
    <t>gsoep__match_nbhdQual..wryCrm.1998</t>
  </si>
  <si>
    <t>op9808</t>
  </si>
  <si>
    <t>cf15h181</t>
  </si>
  <si>
    <t>gsoep__match_nbhdQual..wryCrm.1999</t>
  </si>
  <si>
    <t>pp10906</t>
  </si>
  <si>
    <t>cf16i181</t>
  </si>
  <si>
    <t>gsoep__match_nbhdQual..wryCrm.2000</t>
  </si>
  <si>
    <t>qp11806</t>
  </si>
  <si>
    <t>cf17j181</t>
  </si>
  <si>
    <t>satFnc</t>
  </si>
  <si>
    <t>gsoep__match_nbhdQual..wryCrm.2001</t>
  </si>
  <si>
    <t>rp11406</t>
  </si>
  <si>
    <t>ci08a006</t>
  </si>
  <si>
    <t>How satisfied are you with your financial situation?</t>
  </si>
  <si>
    <t>0-10, 0 being "not at all satisfied", 10 being "entirely satisfied"</t>
  </si>
  <si>
    <t>gsoep__match_nbhdQual..wryCrm.2002</t>
  </si>
  <si>
    <t>sp11306</t>
  </si>
  <si>
    <t>ci09b006</t>
  </si>
  <si>
    <t>ci10c006</t>
  </si>
  <si>
    <t>gsoep__match_nbhdQual..wryCrm.2003</t>
  </si>
  <si>
    <t>tp12006</t>
  </si>
  <si>
    <t>ci11d006</t>
  </si>
  <si>
    <t>ci12e006</t>
  </si>
  <si>
    <t>gsoep__match_nbhdQual..wryCrm.2004</t>
  </si>
  <si>
    <t>up12506</t>
  </si>
  <si>
    <t>ci13f006</t>
  </si>
  <si>
    <t>ci14g006</t>
  </si>
  <si>
    <t>gsoep__match_nbhdQual..wryCrm.2005</t>
  </si>
  <si>
    <t>vp13106</t>
  </si>
  <si>
    <t>ci15h006</t>
  </si>
  <si>
    <t>ci16i006</t>
  </si>
  <si>
    <t>gsoep__match_nbhdQual..wryCrm.2006</t>
  </si>
  <si>
    <t>wp12106</t>
  </si>
  <si>
    <t>ci17j006</t>
  </si>
  <si>
    <t>ci18k006</t>
  </si>
  <si>
    <t>gsoep__match_nbhdQual..wryCrm.2007</t>
  </si>
  <si>
    <t>cd08a</t>
  </si>
  <si>
    <t>xp13006</t>
  </si>
  <si>
    <t>area</t>
  </si>
  <si>
    <t>cd08a002</t>
  </si>
  <si>
    <t>Can you indicate on a scale from 0 to 10 how satisfied you are with the vicinity of your current dwelling?</t>
  </si>
  <si>
    <t>0	not at all satisfied
1	1
2	2
3	3
4	4
5	5
6	6
7	7
8	8
9	9
10	entirely satisfied</t>
  </si>
  <si>
    <t>ifelse(x == 999 | is.na(x), NA, x)</t>
  </si>
  <si>
    <t>gsoep__match_nbhdQual..wryCrm.2008</t>
  </si>
  <si>
    <t>cd09b</t>
  </si>
  <si>
    <t>yp13207</t>
  </si>
  <si>
    <t>cd09b002</t>
  </si>
  <si>
    <t>cd10c</t>
  </si>
  <si>
    <t>cd10c002</t>
  </si>
  <si>
    <t>gsoep__match_nbhdQual..wryCrm.2009</t>
  </si>
  <si>
    <t>cd11d</t>
  </si>
  <si>
    <t>zp12809</t>
  </si>
  <si>
    <t>cd11d002</t>
  </si>
  <si>
    <t>cd12e</t>
  </si>
  <si>
    <t>cd12e002</t>
  </si>
  <si>
    <t>cd13f</t>
  </si>
  <si>
    <t>gsoep__match_nbhdQual..wryCrm.2010</t>
  </si>
  <si>
    <t>cd13f002</t>
  </si>
  <si>
    <t>bap13009</t>
  </si>
  <si>
    <t>cd14g</t>
  </si>
  <si>
    <t>cd14g002</t>
  </si>
  <si>
    <t>cd15h</t>
  </si>
  <si>
    <t>gsoep__match_nbhdQual..wryCrm.2011</t>
  </si>
  <si>
    <t>bbp13109</t>
  </si>
  <si>
    <t>cd15h002</t>
  </si>
  <si>
    <t>cd16i</t>
  </si>
  <si>
    <t>cd16i002</t>
  </si>
  <si>
    <t>cd17j</t>
  </si>
  <si>
    <t>gsoep__match_nbhdQual..wryCrm.2012</t>
  </si>
  <si>
    <t>cd17j002</t>
  </si>
  <si>
    <t>bcp12709</t>
  </si>
  <si>
    <t>cd18k</t>
  </si>
  <si>
    <t>cd18k002</t>
  </si>
  <si>
    <t>dwelling</t>
  </si>
  <si>
    <t>cd08a001</t>
  </si>
  <si>
    <t>Please indicate on a scale from 0 to 10 how satisfied you are with the dwelling that you currently inhabit.</t>
  </si>
  <si>
    <t>gsoep__match_nbhdQual..wryCrm.2013</t>
  </si>
  <si>
    <t>bdp13310</t>
  </si>
  <si>
    <t>cd09b001</t>
  </si>
  <si>
    <t>cd10c001</t>
  </si>
  <si>
    <t>gsoep__match_nbhdQual..wryCrm.2014</t>
  </si>
  <si>
    <t>bep12308</t>
  </si>
  <si>
    <t>cd11d001</t>
  </si>
  <si>
    <t>cd12e001</t>
  </si>
  <si>
    <t>gsoep__match_nbhdQual..wryCrm.2015</t>
  </si>
  <si>
    <t>bfp14608</t>
  </si>
  <si>
    <t>cd13f001</t>
  </si>
  <si>
    <t>cd14g001</t>
  </si>
  <si>
    <t>cd15h001</t>
  </si>
  <si>
    <t>cd16i001</t>
  </si>
  <si>
    <t>cd17j001</t>
  </si>
  <si>
    <t>cd18k001</t>
  </si>
  <si>
    <t>satLeisure</t>
  </si>
  <si>
    <t>satTime</t>
  </si>
  <si>
    <t>cs08a001</t>
  </si>
  <si>
    <t>How satisfied are you with the amount of leisure time that you have? </t>
  </si>
  <si>
    <t>0	entirely dissatisfied
1	
2	
3	
4	
5	
6	
7	
8	
9	
10	entirely satisfied</t>
  </si>
  <si>
    <t>cs09b001</t>
  </si>
  <si>
    <t>cs10c001</t>
  </si>
  <si>
    <t>cs11d001</t>
  </si>
  <si>
    <t>cs12e001</t>
  </si>
  <si>
    <t>cs13f001</t>
  </si>
  <si>
    <t>How satisfied are you with the amount of leisure time that you have?</t>
  </si>
  <si>
    <t>cs14g001</t>
  </si>
  <si>
    <t>cs15h001</t>
  </si>
  <si>
    <t>cs16i001</t>
  </si>
  <si>
    <t>cs17j001</t>
  </si>
  <si>
    <t>satWay</t>
  </si>
  <si>
    <t>cs08a002</t>
  </si>
  <si>
    <t>How satisfied are you with the way in which you spend your leisure time? </t>
  </si>
  <si>
    <t>cs09b002</t>
  </si>
  <si>
    <t>cs10c002</t>
  </si>
  <si>
    <t>cs11d002</t>
  </si>
  <si>
    <t>cs12e002</t>
  </si>
  <si>
    <t>cs13f002</t>
  </si>
  <si>
    <t>How satisfied are you with the way in which you spend your leisure time?</t>
  </si>
  <si>
    <t>cs14g002</t>
  </si>
  <si>
    <t>cs15h002</t>
  </si>
  <si>
    <t>cs16i002</t>
  </si>
  <si>
    <t>cs17j002</t>
  </si>
  <si>
    <t>cw08a004</t>
  </si>
  <si>
    <t>We first would like to hear how satisfied you are with the schooling that you have followed (so far)</t>
  </si>
  <si>
    <t>0-10, 0 being "not at all satisfied", 10 being "fully satisfied"</t>
  </si>
  <si>
    <t>cw09b004</t>
  </si>
  <si>
    <t>cw10c004</t>
  </si>
  <si>
    <t>cw11d004</t>
  </si>
  <si>
    <t>cw12e004</t>
  </si>
  <si>
    <t>cw13f004</t>
  </si>
  <si>
    <t>cw14g004</t>
  </si>
  <si>
    <t>cw15h004</t>
  </si>
  <si>
    <t>cw16i004</t>
  </si>
  <si>
    <t>cw17j004</t>
  </si>
  <si>
    <t>cw18k004</t>
  </si>
  <si>
    <t>satWgs</t>
  </si>
  <si>
    <t>cw08a128</t>
  </si>
  <si>
    <t xml:space="preserve">We would like to know how satisfied you are with your work and with certain aspects of your work.- We would first like to know how satisfied you are with your wages or salary or profit earnings. </t>
  </si>
  <si>
    <t>cw09b128</t>
  </si>
  <si>
    <t>cw10c128</t>
  </si>
  <si>
    <t>cw11d128</t>
  </si>
  <si>
    <t>cw12e128</t>
  </si>
  <si>
    <t>cw13f128</t>
  </si>
  <si>
    <t>cw14g128</t>
  </si>
  <si>
    <t>cw15h128</t>
  </si>
  <si>
    <t>cw16i128</t>
  </si>
  <si>
    <t>cw17j128</t>
  </si>
  <si>
    <t>cw18k128</t>
  </si>
  <si>
    <t>religiosity</t>
  </si>
  <si>
    <t>relChurch</t>
  </si>
  <si>
    <t>gsoep__match_religiosity..relChurch.1990</t>
  </si>
  <si>
    <t>gp0408</t>
  </si>
  <si>
    <t>Church Visits, Religious Events</t>
  </si>
  <si>
    <t>amntCgs</t>
  </si>
  <si>
    <t>1 = Every Week, 2 = Every Month, 3 = Less Frequently, 4 = Never</t>
  </si>
  <si>
    <t>ch09c130</t>
  </si>
  <si>
    <t>How many cigarettes (including rolling tobacco) [did/do] you smoke on average per day? Integer</t>
  </si>
  <si>
    <t>ch08b130</t>
  </si>
  <si>
    <t>gsoep__match_religiosity..relChurch.1992</t>
  </si>
  <si>
    <t>ip0708</t>
  </si>
  <si>
    <t>ch07a130</t>
  </si>
  <si>
    <t>ch10d130</t>
  </si>
  <si>
    <t>gsoep__match_religiosity..relChurch.1994</t>
  </si>
  <si>
    <t>kp1208</t>
  </si>
  <si>
    <t>ch11e130</t>
  </si>
  <si>
    <t>ch12f130</t>
  </si>
  <si>
    <t>gsoep__match_religiosity..relChurch.1995</t>
  </si>
  <si>
    <t>lp0608</t>
  </si>
  <si>
    <t>ch13g130</t>
  </si>
  <si>
    <t>ch15h130</t>
  </si>
  <si>
    <t>gsoep__match_religiosity..relChurch.1996</t>
  </si>
  <si>
    <t>mp0508</t>
  </si>
  <si>
    <t>ch16i130</t>
  </si>
  <si>
    <t>ch17j130</t>
  </si>
  <si>
    <t>gsoep__match_religiosity..relChurch.1997</t>
  </si>
  <si>
    <t>np0308</t>
  </si>
  <si>
    <t>cgrCgrlls</t>
  </si>
  <si>
    <t>ch09c129</t>
  </si>
  <si>
    <t>cigars or cigarillos</t>
  </si>
  <si>
    <t>1 being "cigarettes (including rolling tobacco)", 2 being "pipe", 3 being "cigars or cigarillos"</t>
  </si>
  <si>
    <t>gsoep__match_religiosity..relChurch.1998</t>
  </si>
  <si>
    <t>ch08b129</t>
  </si>
  <si>
    <t>op0607</t>
  </si>
  <si>
    <t>ch07a129</t>
  </si>
  <si>
    <t>gsoep__match_religiosity..relChurch.1999</t>
  </si>
  <si>
    <t>ch10d129</t>
  </si>
  <si>
    <t>pp0308</t>
  </si>
  <si>
    <t>ch11e129</t>
  </si>
  <si>
    <t>gsoep__match_religiosity..relChurch.2001</t>
  </si>
  <si>
    <t>rp0309</t>
  </si>
  <si>
    <t>ch12f129</t>
  </si>
  <si>
    <t>ch13g129</t>
  </si>
  <si>
    <t>gsoep__match_religiosity..relChurch.2003</t>
  </si>
  <si>
    <t>tp1407</t>
  </si>
  <si>
    <t>ch15h129</t>
  </si>
  <si>
    <t>ch16i129</t>
  </si>
  <si>
    <t>gsoep__match_satFam..satFam.2006</t>
  </si>
  <si>
    <t>wp0109</t>
  </si>
  <si>
    <t>Satisfaction With Family Life</t>
  </si>
  <si>
    <t>-2[-2] Does not apply[-2] trifft nicht zu-1[-1]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</si>
  <si>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ch17j129</t>
  </si>
  <si>
    <t>pstSmk</t>
  </si>
  <si>
    <t>ch09c125</t>
  </si>
  <si>
    <t>Have you ever smoked?</t>
  </si>
  <si>
    <t>mapvalues(x, 1:2, c(1,0))</t>
  </si>
  <si>
    <t>gsoep__match_satFam..satFam.2007</t>
  </si>
  <si>
    <t>xp0109</t>
  </si>
  <si>
    <t>ch08b125</t>
  </si>
  <si>
    <t>ch07a125</t>
  </si>
  <si>
    <t>gsoep__match_satFam..satFam.2008</t>
  </si>
  <si>
    <t>yp0110</t>
  </si>
  <si>
    <t>ch10d125</t>
  </si>
  <si>
    <t>ch11e125</t>
  </si>
  <si>
    <t>gsoep__match_satFam..satFam.2009</t>
  </si>
  <si>
    <t>zp0109</t>
  </si>
  <si>
    <t>ch12f125</t>
  </si>
  <si>
    <t>ch13g125</t>
  </si>
  <si>
    <t>gsoep__match_satFam..satFam.2010</t>
  </si>
  <si>
    <t>bap0109</t>
  </si>
  <si>
    <t>ch15h125</t>
  </si>
  <si>
    <t>ch16i125</t>
  </si>
  <si>
    <t>gsoep__match_satFam..satFam.2011</t>
  </si>
  <si>
    <t>bbp0110</t>
  </si>
  <si>
    <t>ch17j125</t>
  </si>
  <si>
    <t>smkNow</t>
  </si>
  <si>
    <t>ch09c126</t>
  </si>
  <si>
    <t xml:space="preserve">Do you smoke now? </t>
  </si>
  <si>
    <t>1 being "yes", 2 being "no, I stopped"</t>
  </si>
  <si>
    <t>gsoep__match_satFam..satFam.2012</t>
  </si>
  <si>
    <t>bcp0110</t>
  </si>
  <si>
    <t>ch08b126</t>
  </si>
  <si>
    <t>ch07a126</t>
  </si>
  <si>
    <t>gsoep__match_satFam..satFam.2013</t>
  </si>
  <si>
    <t>bdp0110</t>
  </si>
  <si>
    <t>ch10d126</t>
  </si>
  <si>
    <t>ch11e126</t>
  </si>
  <si>
    <t>gsoep__match_satFam..satFam.2014</t>
  </si>
  <si>
    <t>bep0110</t>
  </si>
  <si>
    <t>ch12f126</t>
  </si>
  <si>
    <t>ch13g126</t>
  </si>
  <si>
    <t>gsoep__match_satFam..satFam.2015</t>
  </si>
  <si>
    <t>bfp0110</t>
  </si>
  <si>
    <t>ch15h126</t>
  </si>
  <si>
    <t>satHealth</t>
  </si>
  <si>
    <t>ch16i126</t>
  </si>
  <si>
    <t>gsoep__match_satHealth..satHealth.1985</t>
  </si>
  <si>
    <t>m1112585</t>
  </si>
  <si>
    <t>Satisfaction with Health</t>
  </si>
  <si>
    <t>0-10, 0 being "completely dissatisfied" and 10 being "completely satisfied"</t>
  </si>
  <si>
    <t>ch17j126</t>
  </si>
  <si>
    <t>gsoep__match_satHealth..satHealth.1986</t>
  </si>
  <si>
    <t>m1112586</t>
  </si>
  <si>
    <t>ch09c004</t>
  </si>
  <si>
    <t>How would you describe your health, generally speaking?</t>
  </si>
  <si>
    <t>1-5, 1 being "poor", 2 being "moderate", 3 being "good", 4 being "very good", 5 being "excellent"</t>
  </si>
  <si>
    <t>ifelse(is.na(x) | x &lt; 0 | x &gt; 5, NA, x)</t>
  </si>
  <si>
    <t>ch08b004</t>
  </si>
  <si>
    <t>gsoep__match_satHealth..satHealth.1987</t>
  </si>
  <si>
    <t>m1112587</t>
  </si>
  <si>
    <t>ch07a004</t>
  </si>
  <si>
    <t>ch10d004</t>
  </si>
  <si>
    <t>gsoep__match_satHealth..satHealth.1988</t>
  </si>
  <si>
    <t>m1112588</t>
  </si>
  <si>
    <t>ch11e004</t>
  </si>
  <si>
    <t>ch12f004</t>
  </si>
  <si>
    <t>gsoep__match_satHealth..satHealth.1989</t>
  </si>
  <si>
    <t>m1112589</t>
  </si>
  <si>
    <t>ch13g004</t>
  </si>
  <si>
    <t>ch15h004</t>
  </si>
  <si>
    <t>gsoep__match_satHealth..satHealth.1990</t>
  </si>
  <si>
    <t>m1112590</t>
  </si>
  <si>
    <t>ch16i004</t>
  </si>
  <si>
    <t>gsoep__match_satHealth..satHealth.1991</t>
  </si>
  <si>
    <t>m1112591</t>
  </si>
  <si>
    <t>ch17j004</t>
  </si>
  <si>
    <t>cp08a</t>
  </si>
  <si>
    <t>survAtt</t>
  </si>
  <si>
    <t>enjoyResp</t>
  </si>
  <si>
    <t>gsoep__match_satHealth..satHealth.1992</t>
  </si>
  <si>
    <t>m1112592</t>
  </si>
  <si>
    <t>cp08a001</t>
  </si>
  <si>
    <t>I really enjoy responding to questionnaires through the mail or Internet.</t>
  </si>
  <si>
    <t>1	1 totally disagree
2	2
3	3
4	4
5	5
6	6
7	7 totally agree</t>
  </si>
  <si>
    <t>cp09b</t>
  </si>
  <si>
    <t>gsoep__match_satHealth..satHealth.1993</t>
  </si>
  <si>
    <t>m1112593</t>
  </si>
  <si>
    <t>cp09b001</t>
  </si>
  <si>
    <t>cp10c</t>
  </si>
  <si>
    <t>cp10c001</t>
  </si>
  <si>
    <t>cp11d</t>
  </si>
  <si>
    <t>gsoep__match_satHealth..satHealth.1994</t>
  </si>
  <si>
    <t>m1112594</t>
  </si>
  <si>
    <t>cp11d001</t>
  </si>
  <si>
    <t>cp12e</t>
  </si>
  <si>
    <t>gsoep__match_satHealth..satHealth.1995</t>
  </si>
  <si>
    <t>m1112595</t>
  </si>
  <si>
    <t>cp12e001</t>
  </si>
  <si>
    <t>cp13f</t>
  </si>
  <si>
    <t>cp13f001</t>
  </si>
  <si>
    <t>cp14g</t>
  </si>
  <si>
    <t>gsoep__match_satHealth..satHealth.1996</t>
  </si>
  <si>
    <t>m1112596</t>
  </si>
  <si>
    <t>cp14g001</t>
  </si>
  <si>
    <t>cp15h</t>
  </si>
  <si>
    <t>cp15h001</t>
  </si>
  <si>
    <t>gsoep__match_satHealth..satHealth.1997</t>
  </si>
  <si>
    <t>m1112597</t>
  </si>
  <si>
    <t>cp17i</t>
  </si>
  <si>
    <t>cp17i001</t>
  </si>
  <si>
    <t>cp18j</t>
  </si>
  <si>
    <t>gsoep__match_satHealth..satHealth.1998</t>
  </si>
  <si>
    <t>m1112598</t>
  </si>
  <si>
    <t>cp18j001</t>
  </si>
  <si>
    <t>enjoySurv</t>
  </si>
  <si>
    <t>cp08a002</t>
  </si>
  <si>
    <t>I really enjoy being interviewed for a survey.</t>
  </si>
  <si>
    <t>gsoep__match_satHealth..satHealth.1999</t>
  </si>
  <si>
    <t>m1112599</t>
  </si>
  <si>
    <t>cp09b002</t>
  </si>
  <si>
    <t>gsoep__match_satHealth..satHealth.2000</t>
  </si>
  <si>
    <t>m1112500</t>
  </si>
  <si>
    <t>cp10c002</t>
  </si>
  <si>
    <t>cp11d002</t>
  </si>
  <si>
    <t>gsoep__match_satHealth..satHealth.2001</t>
  </si>
  <si>
    <t>m1112501</t>
  </si>
  <si>
    <t>cp12e002</t>
  </si>
  <si>
    <t>gsoep__match_satHealth..satHealth.2002</t>
  </si>
  <si>
    <t>m1112502</t>
  </si>
  <si>
    <t>cp13f002</t>
  </si>
  <si>
    <t>cp14g002</t>
  </si>
  <si>
    <t>gsoep__match_satHealth..satHealth.2003</t>
  </si>
  <si>
    <t>m1112503</t>
  </si>
  <si>
    <t>cp15h002</t>
  </si>
  <si>
    <t>gsoep__match_satHealth..satHealth.2004</t>
  </si>
  <si>
    <t>m1112504</t>
  </si>
  <si>
    <t>cp17i002</t>
  </si>
  <si>
    <t>gsoep__match_satHealth..satHealth.2005</t>
  </si>
  <si>
    <t>m1112505</t>
  </si>
  <si>
    <t>cp18j002</t>
  </si>
  <si>
    <t>exhaust</t>
  </si>
  <si>
    <t>cp08a009</t>
  </si>
  <si>
    <t>It is exhaustive to answer so many questions in a survey.</t>
  </si>
  <si>
    <t>gsoep__match_satHealth..satHealth.2006</t>
  </si>
  <si>
    <t>m1112506</t>
  </si>
  <si>
    <t>cp09b009</t>
  </si>
  <si>
    <t>gsoep__match_satHealth..satHealth.2007</t>
  </si>
  <si>
    <t>m1112507</t>
  </si>
  <si>
    <t>cp10c009</t>
  </si>
  <si>
    <t>gsoep__match_satHealth..satHealth.2008</t>
  </si>
  <si>
    <t>m1112508</t>
  </si>
  <si>
    <t>cp11d009</t>
  </si>
  <si>
    <t>gsoep__match_satHealth..satHealth.2009</t>
  </si>
  <si>
    <t>m1112509</t>
  </si>
  <si>
    <t>cp12e009</t>
  </si>
  <si>
    <t>gsoep__match_satHealth..satHealth.2010</t>
  </si>
  <si>
    <t>m1112510</t>
  </si>
  <si>
    <t>cp13f009</t>
  </si>
  <si>
    <t>gsoep__match_satHealth..satHealth.2011</t>
  </si>
  <si>
    <t>m1112511</t>
  </si>
  <si>
    <t>cp14g009</t>
  </si>
  <si>
    <t>cp15h009</t>
  </si>
  <si>
    <t>gsoep__match_satHealth..satHealth.2012</t>
  </si>
  <si>
    <t>m1112512</t>
  </si>
  <si>
    <t>cp17i009</t>
  </si>
  <si>
    <t>cp18j009</t>
  </si>
  <si>
    <t>gsoep__match_satHealth..satHealth.2013</t>
  </si>
  <si>
    <t>m1112513</t>
  </si>
  <si>
    <t>invasion</t>
  </si>
  <si>
    <t>cp08a008</t>
  </si>
  <si>
    <t>Opinion polls are an invasion of privacy.</t>
  </si>
  <si>
    <t>gsoep__match_satHealth..satHealth.2014</t>
  </si>
  <si>
    <t>m1112514</t>
  </si>
  <si>
    <t>cp09b008</t>
  </si>
  <si>
    <t>gsoep__match_satHealth..satHealth.2015</t>
  </si>
  <si>
    <t>m1112515</t>
  </si>
  <si>
    <t>cp10c008</t>
  </si>
  <si>
    <t>ah</t>
  </si>
  <si>
    <t>HouseCond</t>
  </si>
  <si>
    <t>gsoep__match_satHH..HouseCond.1984</t>
  </si>
  <si>
    <t>ah10</t>
  </si>
  <si>
    <t>Condition Of House</t>
  </si>
  <si>
    <t>[-6] Version of questionnaire with modified filtering
[-5] Not included in this version of the questionnaire
[-4] Inadmissible multiple response
[-3] Answer improbable
[-2] Does not apply
[-1] No Answer
[1] In A Good Condition
[2] Partial Renovation
[3] Major Renovation
[4] Dilapidated</t>
  </si>
  <si>
    <t>cp11d008</t>
  </si>
  <si>
    <t>cp12e008</t>
  </si>
  <si>
    <t>gsoep__match_satHH..HouseCond.1985</t>
  </si>
  <si>
    <t>bh10b</t>
  </si>
  <si>
    <t>ch</t>
  </si>
  <si>
    <t>cp13f008</t>
  </si>
  <si>
    <t>gsoep__match_satHH..HouseCond.1986</t>
  </si>
  <si>
    <t>ch19b</t>
  </si>
  <si>
    <t>cp14g008</t>
  </si>
  <si>
    <t>dh</t>
  </si>
  <si>
    <t>gsoep__match_satHH..HouseCond.1987</t>
  </si>
  <si>
    <t>dh19b</t>
  </si>
  <si>
    <t>cp15h008</t>
  </si>
  <si>
    <t>eh</t>
  </si>
  <si>
    <t>cp17i008</t>
  </si>
  <si>
    <t>gsoep__match_satHH..HouseCond.1988</t>
  </si>
  <si>
    <t>eh10b</t>
  </si>
  <si>
    <t>fh</t>
  </si>
  <si>
    <t>cp18j008</t>
  </si>
  <si>
    <t>gsoep__match_satHH..HouseCond.1989</t>
  </si>
  <si>
    <t>fh10b</t>
  </si>
  <si>
    <t>lotLrnd</t>
  </si>
  <si>
    <t>cp08a005</t>
  </si>
  <si>
    <t>A lot can be learned from information collected through surveys.</t>
  </si>
  <si>
    <t>gh</t>
  </si>
  <si>
    <t>gsoep__match_satHH..HouseCond.1990</t>
  </si>
  <si>
    <t>gh10b</t>
  </si>
  <si>
    <t>cp09b005</t>
  </si>
  <si>
    <t>cp10c005</t>
  </si>
  <si>
    <t>hh</t>
  </si>
  <si>
    <t>gsoep__match_satHH..HouseCond.1991</t>
  </si>
  <si>
    <t>hh01</t>
  </si>
  <si>
    <t>cp11d005</t>
  </si>
  <si>
    <t>ih</t>
  </si>
  <si>
    <t>cp12e005</t>
  </si>
  <si>
    <t>gsoep__match_satHH..HouseCond.1992</t>
  </si>
  <si>
    <t>ih01</t>
  </si>
  <si>
    <t>cp13f005</t>
  </si>
  <si>
    <t>jh</t>
  </si>
  <si>
    <t>gsoep__match_satHH..HouseCond.1993</t>
  </si>
  <si>
    <t>cp14g005</t>
  </si>
  <si>
    <t>jh01</t>
  </si>
  <si>
    <t>cp15h005</t>
  </si>
  <si>
    <t>kh</t>
  </si>
  <si>
    <t>gsoep__match_satHH..HouseCond.1994</t>
  </si>
  <si>
    <t>kh01</t>
  </si>
  <si>
    <t>cp17i005</t>
  </si>
  <si>
    <t>lh</t>
  </si>
  <si>
    <t>cp18j005</t>
  </si>
  <si>
    <t>gsoep__match_satHH..HouseCond.1995</t>
  </si>
  <si>
    <t>lh01</t>
  </si>
  <si>
    <t>SurvInt</t>
  </si>
  <si>
    <t>cp08a003</t>
  </si>
  <si>
    <t>Surveys are interesting in themselves.</t>
  </si>
  <si>
    <t>mh</t>
  </si>
  <si>
    <t>cp09b003</t>
  </si>
  <si>
    <t>gsoep__match_satHH..HouseCond.1996</t>
  </si>
  <si>
    <t>mh02</t>
  </si>
  <si>
    <t>cp10c003</t>
  </si>
  <si>
    <t>nh</t>
  </si>
  <si>
    <t>gsoep__match_satHH..HouseCond.1997</t>
  </si>
  <si>
    <t>nh02</t>
  </si>
  <si>
    <t>cp11d003</t>
  </si>
  <si>
    <t>oh</t>
  </si>
  <si>
    <t>cp12e003</t>
  </si>
  <si>
    <t>gsoep__match_satHH..HouseCond.1998</t>
  </si>
  <si>
    <t>oh02</t>
  </si>
  <si>
    <t>cp13f003</t>
  </si>
  <si>
    <t>ph</t>
  </si>
  <si>
    <t>gsoep__match_satHH..HouseCond.1999</t>
  </si>
  <si>
    <t>ph18</t>
  </si>
  <si>
    <t>cp14g003</t>
  </si>
  <si>
    <t>qh</t>
  </si>
  <si>
    <t>cp15h003</t>
  </si>
  <si>
    <t>gsoep__match_satHH..HouseCond.2000</t>
  </si>
  <si>
    <t>qh17</t>
  </si>
  <si>
    <t>cp17i003</t>
  </si>
  <si>
    <t>rh</t>
  </si>
  <si>
    <t>cp18j003</t>
  </si>
  <si>
    <t>gsoep__match_satHH..HouseCond.2001</t>
  </si>
  <si>
    <t>rh17</t>
  </si>
  <si>
    <t>SurvyImp</t>
  </si>
  <si>
    <t>cp08a004</t>
  </si>
  <si>
    <t>Surveys are important for society.</t>
  </si>
  <si>
    <t>sh</t>
  </si>
  <si>
    <t>gsoep__match_satHH..HouseCond.2002</t>
  </si>
  <si>
    <t>sh14</t>
  </si>
  <si>
    <t>cp09b004</t>
  </si>
  <si>
    <t>th</t>
  </si>
  <si>
    <t>cp10c004</t>
  </si>
  <si>
    <t>gsoep__match_satHH..HouseCond.2003</t>
  </si>
  <si>
    <t>th15</t>
  </si>
  <si>
    <t>cp11d004</t>
  </si>
  <si>
    <t>uh</t>
  </si>
  <si>
    <t>cp12e004</t>
  </si>
  <si>
    <t>gsoep__match_satHH..HouseCond.2004</t>
  </si>
  <si>
    <t>uh15</t>
  </si>
  <si>
    <t>cp13f004</t>
  </si>
  <si>
    <t>vh</t>
  </si>
  <si>
    <t>gsoep__match_satHH..HouseCond.2005</t>
  </si>
  <si>
    <t>vh13</t>
  </si>
  <si>
    <t>cp14g004</t>
  </si>
  <si>
    <t>wh</t>
  </si>
  <si>
    <t>gsoep__match_satHH..HouseCond.2006</t>
  </si>
  <si>
    <t>wh13</t>
  </si>
  <si>
    <t>cp15h004</t>
  </si>
  <si>
    <t>cp17i004</t>
  </si>
  <si>
    <t>xh</t>
  </si>
  <si>
    <t>gsoep__match_satHH..HouseCond.2007</t>
  </si>
  <si>
    <t>xh13</t>
  </si>
  <si>
    <t>cp18j004</t>
  </si>
  <si>
    <t>tooMany</t>
  </si>
  <si>
    <t>yh</t>
  </si>
  <si>
    <t>cp08a007</t>
  </si>
  <si>
    <t>I receive far too many requests to participate in surveys.</t>
  </si>
  <si>
    <t>gsoep__match_satHH..HouseCond.2008</t>
  </si>
  <si>
    <t>yh13</t>
  </si>
  <si>
    <t>cp09b007</t>
  </si>
  <si>
    <t>zh</t>
  </si>
  <si>
    <t>gsoep__match_satHH..HouseCond.2009</t>
  </si>
  <si>
    <t>zh13</t>
  </si>
  <si>
    <t>cp10c007</t>
  </si>
  <si>
    <t>bah</t>
  </si>
  <si>
    <t>cp11d007</t>
  </si>
  <si>
    <t>gsoep__match_satHH..HouseCond.2010</t>
  </si>
  <si>
    <t>bah13</t>
  </si>
  <si>
    <t>cp12e007</t>
  </si>
  <si>
    <t>bbh</t>
  </si>
  <si>
    <t>cp13f007</t>
  </si>
  <si>
    <t>gsoep__match_satHH..HouseCond.2011</t>
  </si>
  <si>
    <t>bbh13</t>
  </si>
  <si>
    <t>cp14g007</t>
  </si>
  <si>
    <t>bch</t>
  </si>
  <si>
    <t>gsoep__match_satHH..HouseCond.2012</t>
  </si>
  <si>
    <t>bch13</t>
  </si>
  <si>
    <t>cp15h007</t>
  </si>
  <si>
    <t>bdh</t>
  </si>
  <si>
    <t>cp17i007</t>
  </si>
  <si>
    <t>gsoep__match_satHH..HouseCond.2013</t>
  </si>
  <si>
    <t>bdh13</t>
  </si>
  <si>
    <t>cp18j007</t>
  </si>
  <si>
    <t>waste</t>
  </si>
  <si>
    <t>beh</t>
  </si>
  <si>
    <t>cp08a006</t>
  </si>
  <si>
    <t>Completing surveys is a waste of time.</t>
  </si>
  <si>
    <t>gsoep__match_satHH..HouseCond.2014</t>
  </si>
  <si>
    <t>beh10</t>
  </si>
  <si>
    <t>cp09b006</t>
  </si>
  <si>
    <t>bfh</t>
  </si>
  <si>
    <t>gsoep__match_satHH..HouseCond.2015</t>
  </si>
  <si>
    <t>bfh14</t>
  </si>
  <si>
    <t>cp10c006</t>
  </si>
  <si>
    <t>cp11d006</t>
  </si>
  <si>
    <t>satIncome</t>
  </si>
  <si>
    <t>gsoep__match_satIncome..satIncome.1984</t>
  </si>
  <si>
    <t>ap0302</t>
  </si>
  <si>
    <t>Satisfaction With Household Income</t>
  </si>
  <si>
    <t>-1[-1]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</si>
  <si>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cp12e006</t>
  </si>
  <si>
    <t>gsoep__match_satIncome..satIncome.1985</t>
  </si>
  <si>
    <t>bp0102</t>
  </si>
  <si>
    <t>cp13f006</t>
  </si>
  <si>
    <t>cp14g006</t>
  </si>
  <si>
    <t>gsoep__match_satIncome..satIncome.1986</t>
  </si>
  <si>
    <t>cp0102</t>
  </si>
  <si>
    <t>cp15h006</t>
  </si>
  <si>
    <t>gsoep__match_satIncome..satIncome.1987</t>
  </si>
  <si>
    <t>dp0102</t>
  </si>
  <si>
    <t>cp17i006</t>
  </si>
  <si>
    <t>cp18j006</t>
  </si>
  <si>
    <t>gsoep__match_satIncome..satIncome.1988</t>
  </si>
  <si>
    <t>ep0102</t>
  </si>
  <si>
    <t>gsoep__match_satIncome..satIncome.1989</t>
  </si>
  <si>
    <t>fp0102</t>
  </si>
  <si>
    <t>Did you receive one or more of the following benefits or allowances in 2007? - Unemployment Benefits Act or follow-up unemployment benefit (Dutch: WW or vervolguitkering WW)</t>
  </si>
  <si>
    <t>gsoep__match_satIncome..satIncome.1990</t>
  </si>
  <si>
    <t>gp0102</t>
  </si>
  <si>
    <t>gsoep__match_satIncome..satIncome.1991</t>
  </si>
  <si>
    <t>hp1004</t>
  </si>
  <si>
    <t>gsoep__match_satIncome..satIncome.1992</t>
  </si>
  <si>
    <t>ip9804</t>
  </si>
  <si>
    <t>gsoep__match_satIncome..satIncome.1993</t>
  </si>
  <si>
    <t>jp0104</t>
  </si>
  <si>
    <t>gsoep__match_satIncome..satIncome.1994</t>
  </si>
  <si>
    <t>kp0104</t>
  </si>
  <si>
    <t>degUrban1</t>
  </si>
  <si>
    <t>sted</t>
  </si>
  <si>
    <t>Urban character of place of residence</t>
  </si>
  <si>
    <t>1	Extremely urban
2	Very urban
3	Moderately urban
4	Slightly urban
5	Not urban</t>
  </si>
  <si>
    <t>gsoep__match_satIncome..satIncome.1995</t>
  </si>
  <si>
    <t>lp0104</t>
  </si>
  <si>
    <t>gsoep__match_satIncome..satIncome.1996</t>
  </si>
  <si>
    <t>mp0104</t>
  </si>
  <si>
    <t>gsoep__match_satIncome..satIncome.1997</t>
  </si>
  <si>
    <t>np0104</t>
  </si>
  <si>
    <t>gsoep__match_satIncome..satIncome.1998</t>
  </si>
  <si>
    <t>op0104</t>
  </si>
  <si>
    <t>gsoep__match_satIncome..satIncome.1999</t>
  </si>
  <si>
    <t>pp0104</t>
  </si>
  <si>
    <t>gsoep__match_satIncome..satIncome.2000</t>
  </si>
  <si>
    <t>qp0104</t>
  </si>
  <si>
    <t>degUrban10</t>
  </si>
  <si>
    <t>gsoep__match_satIncome..satIncome.2001</t>
  </si>
  <si>
    <t>rp0104</t>
  </si>
  <si>
    <t>gsoep__match_satIncome..satIncome.2002</t>
  </si>
  <si>
    <t>sp0104</t>
  </si>
  <si>
    <t>gsoep__match_satIncome..satIncome.2003</t>
  </si>
  <si>
    <t>tp0104</t>
  </si>
  <si>
    <t>gsoep__match_satIncome..satIncome.2004</t>
  </si>
  <si>
    <t>up0104</t>
  </si>
  <si>
    <t>gsoep__match_satIncome..satIncome.2005</t>
  </si>
  <si>
    <t>vp0104</t>
  </si>
  <si>
    <t>degUrban11</t>
  </si>
  <si>
    <t>gsoep__match_satIncome..satIncome.2006</t>
  </si>
  <si>
    <t>wp0104</t>
  </si>
  <si>
    <t>gsoep__match_satIncome..satIncome.2007</t>
  </si>
  <si>
    <t>xp0104</t>
  </si>
  <si>
    <t>gsoep__match_satIncome..satIncome.2008</t>
  </si>
  <si>
    <t>yp0105</t>
  </si>
  <si>
    <t>gsoep__match_satIncome..satIncome.2009</t>
  </si>
  <si>
    <t>zp0105</t>
  </si>
  <si>
    <t>gsoep__match_satIncome..satIncome.2010</t>
  </si>
  <si>
    <t>bap0105</t>
  </si>
  <si>
    <t>gsoep__match_satIncome..satIncome.2011</t>
  </si>
  <si>
    <t>bbp0105</t>
  </si>
  <si>
    <t>degUrban12</t>
  </si>
  <si>
    <t>gsoep__match_satIncome..satIncome.2012</t>
  </si>
  <si>
    <t>bcp0105</t>
  </si>
  <si>
    <t>gsoep__match_satIncome..satIncome.2013</t>
  </si>
  <si>
    <t>bdp0105</t>
  </si>
  <si>
    <t>gsoep__match_satIncome..satIncome.2014</t>
  </si>
  <si>
    <t>bep0105</t>
  </si>
  <si>
    <t>gsoep__match_satIncome..satIncome.2015</t>
  </si>
  <si>
    <t>bfp0105</t>
  </si>
  <si>
    <t>sisPres</t>
  </si>
  <si>
    <t>gsoep__match_sisPres..sisPres.1991</t>
  </si>
  <si>
    <t>hp1322</t>
  </si>
  <si>
    <t>Sister Present</t>
  </si>
  <si>
    <t>degUrban2</t>
  </si>
  <si>
    <t>gsoep__match_sisPres..sisPres.1996</t>
  </si>
  <si>
    <t>mp09h01</t>
  </si>
  <si>
    <t>gsoep__match_sisPres..sisPres.2001</t>
  </si>
  <si>
    <t>rp107h01</t>
  </si>
  <si>
    <t>gsoep__match_sisPres..sisPres.2006</t>
  </si>
  <si>
    <t>wp11720</t>
  </si>
  <si>
    <t>gsoep__match_sisPres..sisPres.2011</t>
  </si>
  <si>
    <t>bbp12720</t>
  </si>
  <si>
    <t>gsoep__match_smokes..smokes.2002</t>
  </si>
  <si>
    <t>sp9401</t>
  </si>
  <si>
    <t>Currently Smoke</t>
  </si>
  <si>
    <t>[-6] Version of questionnaire with modified filtering 
[-5] Not included in this version of the questionnaire 
[-4] Inadmissible multiple response 
[-3] Answer improbable 
[-2] Does not apply 
[-1] No Answer 
[1] Yes 
[2] No </t>
  </si>
  <si>
    <t>gsoep__match_smokes..smokes.2004</t>
  </si>
  <si>
    <t>up8901</t>
  </si>
  <si>
    <t>degUrban3</t>
  </si>
  <si>
    <t>gsoep__match_smokes..smokes.2006</t>
  </si>
  <si>
    <t>wp9301</t>
  </si>
  <si>
    <t>gsoep__match_smokes..smokes.2008</t>
  </si>
  <si>
    <t>yp10601</t>
  </si>
  <si>
    <t>gsoep__match_smokes..smokes.2010</t>
  </si>
  <si>
    <t>bap9501</t>
  </si>
  <si>
    <t>gsoep__match_smokes..smokes.2012</t>
  </si>
  <si>
    <t>bcp9701</t>
  </si>
  <si>
    <t>gsoep__match_smokes..smokes.2014</t>
  </si>
  <si>
    <t>bep9401</t>
  </si>
  <si>
    <t>bgp</t>
  </si>
  <si>
    <t>gsoep__match_smokes..smokes.2016</t>
  </si>
  <si>
    <t>bgp112</t>
  </si>
  <si>
    <t>social</t>
  </si>
  <si>
    <t>attndSclGath</t>
  </si>
  <si>
    <t>gsoep__match_social..attndSclGath.1984</t>
  </si>
  <si>
    <t>degUrban4</t>
  </si>
  <si>
    <t>ap0203</t>
  </si>
  <si>
    <t>Attend Social Gatherings</t>
  </si>
  <si>
    <t xml:space="preserve"> Version of questionnaire with modified filtering
-5	[-5] Not included in this version of the questionnaire
-4	[-4] Inadmissible multiple response
-3	[-3] Answer improbable
-2	[-2] Does not apply
-1	[-1] No Answer
1	[1] Never, Very Rarely
2	[2] Occasionally
3	[3] Often, Regularly</t>
  </si>
  <si>
    <t>gsoep__match_social..attndSclGath.1985</t>
  </si>
  <si>
    <t>bp0704</t>
  </si>
  <si>
    <t>gsoep__match_social..attndSclGath.1986</t>
  </si>
  <si>
    <t>cp0904</t>
  </si>
  <si>
    <t>gsoep__match_social..attndSclGath.1988</t>
  </si>
  <si>
    <t>ep0904</t>
  </si>
  <si>
    <t>gpost</t>
  </si>
  <si>
    <t>gsoep__match_social..attndSclGath.1990</t>
  </si>
  <si>
    <t>gp0204e</t>
  </si>
  <si>
    <t>gsoep__match_social..attndSclGath.1992</t>
  </si>
  <si>
    <t>ip0704</t>
  </si>
  <si>
    <t>degUrban5</t>
  </si>
  <si>
    <t>gsoep__match_social..attndSclGath.1994</t>
  </si>
  <si>
    <t>kp1204</t>
  </si>
  <si>
    <t>gsoep__match_social..attndSclGath.1996</t>
  </si>
  <si>
    <t>mp0504</t>
  </si>
  <si>
    <t>gsoep__match_social..attndSclGath.1997</t>
  </si>
  <si>
    <t>np0304</t>
  </si>
  <si>
    <t>gsoep__match_social..attndSclGath.1999</t>
  </si>
  <si>
    <t>pp0304</t>
  </si>
  <si>
    <t>gsoep__match_social..attndSclGath.2001</t>
  </si>
  <si>
    <t>rp0305</t>
  </si>
  <si>
    <t>gsoep__match_social..attndSclGath.2005</t>
  </si>
  <si>
    <t>vp0305</t>
  </si>
  <si>
    <t>degUrban6</t>
  </si>
  <si>
    <t>gsoep__match_social..attndSclGath.2007</t>
  </si>
  <si>
    <t>xp0305</t>
  </si>
  <si>
    <t>gsoep__match_social..attndSclGath.2009</t>
  </si>
  <si>
    <t>zp0305</t>
  </si>
  <si>
    <t>gsoep__match_social..attndSclGath.2011</t>
  </si>
  <si>
    <t>bbp0305</t>
  </si>
  <si>
    <t>gsoep__match_social..attndSclGath.2015</t>
  </si>
  <si>
    <t>bfp1105</t>
  </si>
  <si>
    <t>visitFamMem</t>
  </si>
  <si>
    <t>gsoep__match_social..visitFamMem.1990</t>
  </si>
  <si>
    <t>gp0403</t>
  </si>
  <si>
    <t>Visit Family Members</t>
  </si>
  <si>
    <t>[-6] Version of questionnaire with modified filtering
[-5] Not included in this version of the questionnaire
[-4] Inadmissible multiple response
[-3] Answer improbable
[-2] Does not apply
[-1] No Answer
[1] Every day
[2] Weekly
[3] Monthly
[4] Less Frequently
[5] Never</t>
  </si>
  <si>
    <t>degUrban7</t>
  </si>
  <si>
    <t>gsoep__match_social..visitFamMem.1995</t>
  </si>
  <si>
    <t>lp0603</t>
  </si>
  <si>
    <t>gsoep__match_social..visitFamMem.1998</t>
  </si>
  <si>
    <t>op0603</t>
  </si>
  <si>
    <t>gsoep__match_social..visitFamMem.2003</t>
  </si>
  <si>
    <t>tp1403</t>
  </si>
  <si>
    <t>gsoep__match_social..visitFamMem.2008</t>
  </si>
  <si>
    <t>yp1803</t>
  </si>
  <si>
    <t>gsoep__match_social..visitFamMem.2013</t>
  </si>
  <si>
    <t>bdp1103</t>
  </si>
  <si>
    <t>visitNghbr</t>
  </si>
  <si>
    <t>gsoep__match_social..visitNghbr.1990</t>
  </si>
  <si>
    <t>gp0402</t>
  </si>
  <si>
    <t>Visit Neighbors, Friends</t>
  </si>
  <si>
    <t>gsoep__match_social..visitNghbr.1995</t>
  </si>
  <si>
    <t>lp0602</t>
  </si>
  <si>
    <t>degUrban8</t>
  </si>
  <si>
    <t>gsoep__match_social..visitNghbr.1998</t>
  </si>
  <si>
    <t>op0602</t>
  </si>
  <si>
    <t>gsoep__match_social..visitNghbr.2003</t>
  </si>
  <si>
    <t>tp1402</t>
  </si>
  <si>
    <t>gsoep__match_social..visitNghbr.2008</t>
  </si>
  <si>
    <t>yp1802</t>
  </si>
  <si>
    <t>gsoep__match_social..visitNghbr.2013</t>
  </si>
  <si>
    <t>bdp1102</t>
  </si>
  <si>
    <t>currHealth</t>
  </si>
  <si>
    <t>gsoep__match_SRhealth..currHealth.1992</t>
  </si>
  <si>
    <t>ip77</t>
  </si>
  <si>
    <t>Current Health</t>
  </si>
  <si>
    <t>[-6] Version of questionnaire with modified filtering 
[-5] Not included in this version of the questionnaire 
[-4] Inadmissible multiple response 
[-3] Answer improbable 
[-2] Does not apply 
[-1] No Answer 
[1] Very Good 
[2] Good 
[3] Satisfactory 
[4] Poor 
[5] Bad </t>
  </si>
  <si>
    <t>gsoep__match_SRhealth..currHealth.1994</t>
  </si>
  <si>
    <t>kp83</t>
  </si>
  <si>
    <t>degUrban9</t>
  </si>
  <si>
    <t>gsoep__match_SRhealth..currHealth.1995</t>
  </si>
  <si>
    <t>lp89</t>
  </si>
  <si>
    <t>gsoep__match_SRhealth..currHealth.1996</t>
  </si>
  <si>
    <t>mp75</t>
  </si>
  <si>
    <t>gsoep__match_SRhealth..currHealth.1997</t>
  </si>
  <si>
    <t>np79</t>
  </si>
  <si>
    <t>gsoep__match_SRhealth..currHealth.1998</t>
  </si>
  <si>
    <t>op66</t>
  </si>
  <si>
    <t>gsoep__match_SRhealth..currHealth.1999</t>
  </si>
  <si>
    <t>pp95</t>
  </si>
  <si>
    <t>gsoep__match_SRhealth..currHealth.2000</t>
  </si>
  <si>
    <t>qp95</t>
  </si>
  <si>
    <t>crrtWght</t>
  </si>
  <si>
    <t>ch09c017</t>
  </si>
  <si>
    <t>gsoep__match_SRhealth..currHealth.2001</t>
  </si>
  <si>
    <t>How much do you weigh, without clothes and shoes?</t>
  </si>
  <si>
    <t>rp95</t>
  </si>
  <si>
    <t>1-1000</t>
  </si>
  <si>
    <t>ifelse(is.na(x) | x &lt; 0 | x &gt; 1000, NA, x)</t>
  </si>
  <si>
    <t>ch08b017</t>
  </si>
  <si>
    <t>gsoep__match_SRhealth..currHealth.2002</t>
  </si>
  <si>
    <t>sp86</t>
  </si>
  <si>
    <t>ch07a017</t>
  </si>
  <si>
    <t>ch10d017</t>
  </si>
  <si>
    <t>gsoep__match_SRhealth..currHealth.2003</t>
  </si>
  <si>
    <t>tp98</t>
  </si>
  <si>
    <t>ch11e017</t>
  </si>
  <si>
    <t>ch12f017</t>
  </si>
  <si>
    <t>gsoep__match_SRhealth..currHealth.2004</t>
  </si>
  <si>
    <t>up83</t>
  </si>
  <si>
    <t>ch13g017</t>
  </si>
  <si>
    <t>ch15h017</t>
  </si>
  <si>
    <t>gsoep__match_SRhealth..currHealth.2005</t>
  </si>
  <si>
    <t>vp104</t>
  </si>
  <si>
    <t>ch16i017</t>
  </si>
  <si>
    <t>ch17j017</t>
  </si>
  <si>
    <t>gsoep__match_SRhealth..currHealth.2006</t>
  </si>
  <si>
    <t>wp87</t>
  </si>
  <si>
    <t>chldBenAct</t>
  </si>
  <si>
    <t>gsoep__match_SRhealth..currHealth.2007</t>
  </si>
  <si>
    <t>xp98</t>
  </si>
  <si>
    <t>Did you receive one or more of the following benefits or allowances in 2007? - AKW, General Child Benefit Act (Dutch: kinderbijslag)</t>
  </si>
  <si>
    <t>gsoep__match_SRhealth..currHealth.2008</t>
  </si>
  <si>
    <t>yp99</t>
  </si>
  <si>
    <t>gsoep__match_SRhealth..currHealth.2009</t>
  </si>
  <si>
    <t>zp95</t>
  </si>
  <si>
    <t>gsoep__match_SRhealth..currHealth.2010</t>
  </si>
  <si>
    <t>bap87</t>
  </si>
  <si>
    <t>gsoep__match_SRhealth..currHealth.2011</t>
  </si>
  <si>
    <t>bbp97</t>
  </si>
  <si>
    <t>gsoep__match_SRhealth..currHealth.2012</t>
  </si>
  <si>
    <t>bcp91</t>
  </si>
  <si>
    <t>gsoep__match_SRhealth..currHealth.2013</t>
  </si>
  <si>
    <t>bdp110</t>
  </si>
  <si>
    <t>GenSurvRel</t>
  </si>
  <si>
    <t>Did you receive one or more of the following benefits or allowances in 2007? - General Surviving Relatives Act (Dutch: ANW)</t>
  </si>
  <si>
    <t>gsoep__match_SRhealth..currHealth.2014</t>
  </si>
  <si>
    <t>bep89</t>
  </si>
  <si>
    <t>gsoep__match_SRhealth..currHealth.2015</t>
  </si>
  <si>
    <t>bfp127</t>
  </si>
  <si>
    <t>gsoep__match_SRhealth..currHealth.2016</t>
  </si>
  <si>
    <t>bgp105</t>
  </si>
  <si>
    <t>gsoep__match_SRhealth..SRhealth.1984</t>
  </si>
  <si>
    <t>m1112684</t>
  </si>
  <si>
    <t>Current Self-Rated Health Status</t>
  </si>
  <si>
    <t>[-6] Version of questionnaire with modified filtering 
[-5] Not included in this version of the questionnaire 
[-4] Inadmissible multiple response 
[-3] Answer improbable 
[-2] Does not apply 
[-1] No Answer 
[1] Very good 1 
[2] Good 2 
[3] Satisfactory 3 
[4] Poor 4 
[5] Bad 5 </t>
  </si>
  <si>
    <t>gsoep__match_SRhealth..SRhealth.1985</t>
  </si>
  <si>
    <t>m1112685</t>
  </si>
  <si>
    <t>gsoep__match_SRhealth..SRhealth.1986</t>
  </si>
  <si>
    <t>m1112686</t>
  </si>
  <si>
    <t>halfPay</t>
  </si>
  <si>
    <t>gsoep__match_SRhealth..SRhealth.1987</t>
  </si>
  <si>
    <t>Did you receive one or more of the following benefits or allowances in 2007? - half-pay (Dutch: wachtgeld)</t>
  </si>
  <si>
    <t>m1112687</t>
  </si>
  <si>
    <t>gsoep__match_SRhealth..SRhealth.1988</t>
  </si>
  <si>
    <t>m1112688</t>
  </si>
  <si>
    <t>gsoep__match_SRhealth..SRhealth.1989</t>
  </si>
  <si>
    <t>m1112689</t>
  </si>
  <si>
    <t>gsoep__match_SRhealth..SRhealth.1990</t>
  </si>
  <si>
    <t>m1112690</t>
  </si>
  <si>
    <t>gsoep__match_SRhealth..SRhealth.1991</t>
  </si>
  <si>
    <t>m1112691</t>
  </si>
  <si>
    <t>gsoep__match_SRhealth..SRhealth.1992</t>
  </si>
  <si>
    <t>m1112692</t>
  </si>
  <si>
    <t>gsoep__match_SRhealth..SRhealth.1993</t>
  </si>
  <si>
    <t>m1112693</t>
  </si>
  <si>
    <t>hlthCrBen</t>
  </si>
  <si>
    <t>Did you receive one or more of the following benefits or allowances in 2007? - healthcare benefit, paid through the Tax Administration (Dutch: zorgtoeslag)</t>
  </si>
  <si>
    <t>gsoep__match_SRhealth..SRhealth.1994</t>
  </si>
  <si>
    <t>m1112694</t>
  </si>
  <si>
    <t>gsoep__match_SRhealth..SRhealth.1995</t>
  </si>
  <si>
    <t>m1112695</t>
  </si>
  <si>
    <t>gsoep__match_SRhealth..SRhealth.1996</t>
  </si>
  <si>
    <t>m1112696</t>
  </si>
  <si>
    <t>gsoep__match_SRhealth..SRhealth.1997</t>
  </si>
  <si>
    <t>m1112697</t>
  </si>
  <si>
    <t>gsoep__match_SRhealth..SRhealth.1998</t>
  </si>
  <si>
    <t>m1112698</t>
  </si>
  <si>
    <t>gsoep__match_SRhealth..SRhealth.1999</t>
  </si>
  <si>
    <t>m1112699</t>
  </si>
  <si>
    <t>IncProvOcc</t>
  </si>
  <si>
    <t>gsoep__match_SRhealth..SRhealth.2000</t>
  </si>
  <si>
    <t>m1112600</t>
  </si>
  <si>
    <t>gsoep__match_SRhealth..SRhealth.2001</t>
  </si>
  <si>
    <t>m1112601</t>
  </si>
  <si>
    <t>gsoep__match_SRhealth..SRhealth.2002</t>
  </si>
  <si>
    <t>m1112602</t>
  </si>
  <si>
    <t>gsoep__match_SRhealth..SRhealth.2003</t>
  </si>
  <si>
    <t>m1112603</t>
  </si>
  <si>
    <t>gsoep__match_SRhealth..SRhealth.2004</t>
  </si>
  <si>
    <t>m1112604</t>
  </si>
  <si>
    <t>gsoep__match_SRhealth..SRhealth.2005</t>
  </si>
  <si>
    <t>m1112605</t>
  </si>
  <si>
    <t>gsoep__match_SRhealth..SRhealth.2006</t>
  </si>
  <si>
    <t>m1112606</t>
  </si>
  <si>
    <t>IncProvOld</t>
  </si>
  <si>
    <t>gsoep__match_SRhealth..SRhealth.2007</t>
  </si>
  <si>
    <t>m1112607</t>
  </si>
  <si>
    <t>gsoep__match_SRhealth..SRhealth.2008</t>
  </si>
  <si>
    <t>m1112608</t>
  </si>
  <si>
    <t>gsoep__match_SRhealth..SRhealth.2009</t>
  </si>
  <si>
    <t>m1112609</t>
  </si>
  <si>
    <t>gsoep__match_SRhealth..SRhealth.2010</t>
  </si>
  <si>
    <t>m1112610</t>
  </si>
  <si>
    <t>gsoep__match_SRhealth..SRhealth.2011</t>
  </si>
  <si>
    <t>m1112611</t>
  </si>
  <si>
    <t>gsoep__match_SRhealth..SRhealth.2012</t>
  </si>
  <si>
    <t>m1112612</t>
  </si>
  <si>
    <t>invPens</t>
  </si>
  <si>
    <t>gsoep__match_SRhealth..SRhealth.2013</t>
  </si>
  <si>
    <t>m1112613</t>
  </si>
  <si>
    <t>gsoep__match_SRhealth..SRhealth.2014</t>
  </si>
  <si>
    <t>m1112614</t>
  </si>
  <si>
    <t>gsoep__match_SRhealth..SRhealth.2015</t>
  </si>
  <si>
    <t>m1112615</t>
  </si>
  <si>
    <t>gsoep__match_SRhealth..SRhealth.2016</t>
  </si>
  <si>
    <t>m1112616</t>
  </si>
  <si>
    <t>unclPres</t>
  </si>
  <si>
    <t>gsoep__match_unclPres..unclPres.2006</t>
  </si>
  <si>
    <t>wp11738</t>
  </si>
  <si>
    <t>Uncle Present</t>
  </si>
  <si>
    <t>gsoep__match_unclPres..unclPres.2011</t>
  </si>
  <si>
    <t>bbp12738</t>
  </si>
  <si>
    <t>gsoep__match_unempBen..unempBen.1984</t>
  </si>
  <si>
    <t>iunby84</t>
  </si>
  <si>
    <t>unemployment benefit</t>
  </si>
  <si>
    <t>gsoep__match_unempBen..unempBen.1985</t>
  </si>
  <si>
    <t>iunby85</t>
  </si>
  <si>
    <t>gsoep__match_unempBen..unempBen.1986</t>
  </si>
  <si>
    <t>none</t>
  </si>
  <si>
    <t>iunby86</t>
  </si>
  <si>
    <t>Did you receive one or more of the following benefits or allowances in 2007? - none of the above</t>
  </si>
  <si>
    <t>gsoep__match_unempBen..unempBen.1987</t>
  </si>
  <si>
    <t>iunby87</t>
  </si>
  <si>
    <t>gsoep__match_unempBen..unempBen.1988</t>
  </si>
  <si>
    <t>iunby88</t>
  </si>
  <si>
    <t>gsoep__match_unempBen..unempBen.1989</t>
  </si>
  <si>
    <t>iunby89</t>
  </si>
  <si>
    <t>gsoep__match_unempBen..unempBen.1990</t>
  </si>
  <si>
    <t>iunby90</t>
  </si>
  <si>
    <t>gsoep__match_unempBen..unempBen.1991</t>
  </si>
  <si>
    <t>iunby91</t>
  </si>
  <si>
    <t>gsoep__match_unempBen..unempBen.1992</t>
  </si>
  <si>
    <t>iunby92</t>
  </si>
  <si>
    <t>gsoep__match_unempBen..unempBen.1993</t>
  </si>
  <si>
    <t>iunby93</t>
  </si>
  <si>
    <t>gsoep__match_unempBen..unempBen.1994</t>
  </si>
  <si>
    <t>iunby94</t>
  </si>
  <si>
    <t>gsoep__match_unempBen..unempBen.1995</t>
  </si>
  <si>
    <t>iunby95</t>
  </si>
  <si>
    <t>gsoep__match_unempBen..unempBen.1996</t>
  </si>
  <si>
    <t>iunby96</t>
  </si>
  <si>
    <t>ret2Work</t>
  </si>
  <si>
    <t>gsoep__match_unempBen..unempBen.1997</t>
  </si>
  <si>
    <t>iunby97</t>
  </si>
  <si>
    <t>gsoep__match_unempBen..unempBen.1998</t>
  </si>
  <si>
    <t>iunby98</t>
  </si>
  <si>
    <t>gsoep__match_unempBen..unempBen.1999</t>
  </si>
  <si>
    <t>iunby99</t>
  </si>
  <si>
    <t>gsoep__match_unempBen..unempBen.2000</t>
  </si>
  <si>
    <t>iunby00</t>
  </si>
  <si>
    <t>gsoep__match_unempBen..unempBen.2001</t>
  </si>
  <si>
    <t>iunby01</t>
  </si>
  <si>
    <t>gsoep__match_unempBen..unempBen.2002</t>
  </si>
  <si>
    <t>iunby02</t>
  </si>
  <si>
    <t>gsoep__match_unempBen..unempBen.2003</t>
  </si>
  <si>
    <t>iunby03</t>
  </si>
  <si>
    <t>gsoep__match_unempBen..unempBen.2004</t>
  </si>
  <si>
    <t>iunby04</t>
  </si>
  <si>
    <t>gsoep__match_unempBen..unempBen.2005</t>
  </si>
  <si>
    <t>iunby05</t>
  </si>
  <si>
    <t>gsoep__match_unempBen..unempBen.2006</t>
  </si>
  <si>
    <t>iunby06</t>
  </si>
  <si>
    <t>gsoep__match_unempBen..unempBen.2007</t>
  </si>
  <si>
    <t>iunby07</t>
  </si>
  <si>
    <t>gsoep__match_unempBen..unempBen.2008</t>
  </si>
  <si>
    <t>iunby08</t>
  </si>
  <si>
    <t>sicknessBen</t>
  </si>
  <si>
    <t>Did you receive one or more of the following benefits or allowances in 2007? - Sickness Benefits Act (Dutch: Ziektewet)</t>
  </si>
  <si>
    <t>gsoep__match_unempBen..unempBen.2009</t>
  </si>
  <si>
    <t>iunby09</t>
  </si>
  <si>
    <t>gsoep__match_unempBen..unempBen.2010</t>
  </si>
  <si>
    <t>iunby10</t>
  </si>
  <si>
    <t>gsoep__match_unempBen..unempBen.2011</t>
  </si>
  <si>
    <t>iunby11</t>
  </si>
  <si>
    <t>gsoep__match_unempBen..unempBen.2012</t>
  </si>
  <si>
    <t>iunby12</t>
  </si>
  <si>
    <t>gsoep__match_unempBen..unempBen.2013</t>
  </si>
  <si>
    <t>iunby13</t>
  </si>
  <si>
    <t>gsoep__match_unempBen..unempBen.2014</t>
  </si>
  <si>
    <t>iunby14</t>
  </si>
  <si>
    <t>gsoep__match_unempBen..unempBen.2015</t>
  </si>
  <si>
    <t>iunby15</t>
  </si>
  <si>
    <t>spatial</t>
  </si>
  <si>
    <t>gsoep__match_urban..spatial.1984</t>
  </si>
  <si>
    <t>aregtyp</t>
  </si>
  <si>
    <t>Spatial category by BBSR</t>
  </si>
  <si>
    <t>1[1] Urban regions[1] Staedtischer Raum2[2] Regions undergoing urbanization[2] Laendlicher Raum</t>
  </si>
  <si>
    <t>gsoep__match_urban..spatial.1985</t>
  </si>
  <si>
    <t>bregtyp</t>
  </si>
  <si>
    <t>suppBen</t>
  </si>
  <si>
    <t>gsoep__match_urban..spatial.1986</t>
  </si>
  <si>
    <t>cregtyp</t>
  </si>
  <si>
    <t>Did you receive one or more of the following benefits or allowances in 2007? - Supplementary benefit for self-employed (Dutch: personsbijstandsbesluit voor zelfstandigen)</t>
  </si>
  <si>
    <t>gsoep__match_urban..spatial.1987</t>
  </si>
  <si>
    <t>dregtyp</t>
  </si>
  <si>
    <t>gsoep__match_urban..spatial.1988</t>
  </si>
  <si>
    <t>eregtyp</t>
  </si>
  <si>
    <t>gsoep__match_urban..spatial.1989</t>
  </si>
  <si>
    <t>fregtyp</t>
  </si>
  <si>
    <t>gsoep__match_urban..spatial.1990</t>
  </si>
  <si>
    <t>gregtyp</t>
  </si>
  <si>
    <t>survPen</t>
  </si>
  <si>
    <t>Did you receive one or more of the following benefits or allowances in 2007? - Surviving relatives pension, from a pension fund or insurer (Dutch: nabestaandenpensioen)</t>
  </si>
  <si>
    <t>gsoep__match_urban..spatial.1991</t>
  </si>
  <si>
    <t>hregtyp</t>
  </si>
  <si>
    <t>gsoep__match_urban..spatial.1992</t>
  </si>
  <si>
    <t>iregtyp</t>
  </si>
  <si>
    <t>gsoep__match_urban..spatial.1993</t>
  </si>
  <si>
    <t>jregtyp</t>
  </si>
  <si>
    <t>gsoep__match_urban..spatial.1994</t>
  </si>
  <si>
    <t>kregtyp</t>
  </si>
  <si>
    <t>gsoep__match_urban..spatial.1995</t>
  </si>
  <si>
    <t>lregtyp</t>
  </si>
  <si>
    <t>gsoep__match_urban..spatial.1996</t>
  </si>
  <si>
    <t>mregtyp</t>
  </si>
  <si>
    <t>gsoep__match_urban..spatial.1997</t>
  </si>
  <si>
    <t>nregtyp</t>
  </si>
  <si>
    <t>gsoep__match_urban..spatial.1998</t>
  </si>
  <si>
    <t>oregtyp</t>
  </si>
  <si>
    <t>workAssist</t>
  </si>
  <si>
    <t>gsoep__match_urban..spatial.1999</t>
  </si>
  <si>
    <t>pregtyp</t>
  </si>
  <si>
    <t>Did you receive one or more of the following benefits or allowances in 2007? - Work and Assistance Act (Dutch: WWB)</t>
  </si>
  <si>
    <t>gsoep__match_urban..spatial.2000</t>
  </si>
  <si>
    <t>qregtyp</t>
  </si>
  <si>
    <t>gsoep__match_urban..spatial.2001</t>
  </si>
  <si>
    <t>rregtyp</t>
  </si>
  <si>
    <t>gsoep__match_urban..spatial.2002</t>
  </si>
  <si>
    <t>sregtyp</t>
  </si>
  <si>
    <t>gsoep__match_urban..spatial.2003</t>
  </si>
  <si>
    <t>tregtyp</t>
  </si>
  <si>
    <t>gsoep__match_urban..spatial.2004</t>
  </si>
  <si>
    <t>uregtyp</t>
  </si>
  <si>
    <t>chldBrth</t>
  </si>
  <si>
    <t>anyKids</t>
  </si>
  <si>
    <t>gsoep__match_urban..spatial.2005</t>
  </si>
  <si>
    <t>vregtyp</t>
  </si>
  <si>
    <t>Do you have children and/or grandchildren? (More than one answer permitted)</t>
  </si>
  <si>
    <t>1	children
2	grandchildren
3	no children or grandchildren</t>
  </si>
  <si>
    <t>gsoep__match_urban..spatial.2006</t>
  </si>
  <si>
    <t>wregtyp</t>
  </si>
  <si>
    <t>gsoep__match_urban..spatial.2007</t>
  </si>
  <si>
    <t>xregtyp</t>
  </si>
  <si>
    <t>gsoep__match_urban..spatial.2008</t>
  </si>
  <si>
    <t>yregtyp</t>
  </si>
  <si>
    <t>gsoep__match_urban..spatial.2009</t>
  </si>
  <si>
    <t>zregtyp</t>
  </si>
  <si>
    <t>gsoep__match_urban..spatial.2010</t>
  </si>
  <si>
    <t>baregtyp</t>
  </si>
  <si>
    <t>gsoep__match_urban..spatial.2011</t>
  </si>
  <si>
    <t>bbregtyp</t>
  </si>
  <si>
    <t>res1</t>
  </si>
  <si>
    <t>cf08a083</t>
  </si>
  <si>
    <t>Do your children live at home or have they moved out?</t>
  </si>
  <si>
    <t>gsoep__match_urban..spatial.2012</t>
  </si>
  <si>
    <t>1 living at home; 2 living independently</t>
  </si>
  <si>
    <t>bcregtyp</t>
  </si>
  <si>
    <t>cf09b083</t>
  </si>
  <si>
    <t>gsoep__match_urban..spatial.2013</t>
  </si>
  <si>
    <t>bdregtyp</t>
  </si>
  <si>
    <t>cf10c083</t>
  </si>
  <si>
    <t>cf11d083</t>
  </si>
  <si>
    <t>behbrutto</t>
  </si>
  <si>
    <t>gsoep__match_urban..spatial.2014</t>
  </si>
  <si>
    <t>beregtyp</t>
  </si>
  <si>
    <t>cf17j083</t>
  </si>
  <si>
    <t>cf12e083</t>
  </si>
  <si>
    <t>gsoep__match_weight..weight.2002</t>
  </si>
  <si>
    <t>sp91</t>
  </si>
  <si>
    <t>cf13f083</t>
  </si>
  <si>
    <t>cf14g083</t>
  </si>
  <si>
    <t>gsoep__match_weight..weight.2004</t>
  </si>
  <si>
    <t>up91</t>
  </si>
  <si>
    <t>cf15h083</t>
  </si>
  <si>
    <t>cf16i083</t>
  </si>
  <si>
    <t>gsoep__match_weight..weight.2006</t>
  </si>
  <si>
    <t>wp95</t>
  </si>
  <si>
    <t>res10</t>
  </si>
  <si>
    <t>cf08a092</t>
  </si>
  <si>
    <t>cf09b092</t>
  </si>
  <si>
    <t>gsoep__match_weight..weight.2008</t>
  </si>
  <si>
    <t>yp108</t>
  </si>
  <si>
    <t>cf10c092</t>
  </si>
  <si>
    <t>cf11d092</t>
  </si>
  <si>
    <t>gsoep__match_weight..weight.2010</t>
  </si>
  <si>
    <t>bap97</t>
  </si>
  <si>
    <t>cf17j092</t>
  </si>
  <si>
    <t>cf12e092</t>
  </si>
  <si>
    <t>gsoep__match_weight..weight.2012</t>
  </si>
  <si>
    <t>bcp101</t>
  </si>
  <si>
    <t>cf13f092</t>
  </si>
  <si>
    <t>cf14g092</t>
  </si>
  <si>
    <t>gsoep__match_weight..weight.2014</t>
  </si>
  <si>
    <t>bep97</t>
  </si>
  <si>
    <t>cf15h092</t>
  </si>
  <si>
    <t>cf16i092</t>
  </si>
  <si>
    <t>gsoep__match_weight..weight.2016</t>
  </si>
  <si>
    <t>bgp120</t>
  </si>
  <si>
    <t>res11</t>
  </si>
  <si>
    <t>cf08a093</t>
  </si>
  <si>
    <t>hsingAsst</t>
  </si>
  <si>
    <t>gsoep__match_welfare..hsingAsst.1995</t>
  </si>
  <si>
    <t>lh4901</t>
  </si>
  <si>
    <t>cf09b093</t>
  </si>
  <si>
    <t>Housing Assistance</t>
  </si>
  <si>
    <t>-1[-1] No Answer[-1] keine Angabe1[1] Yes[1] Ja2[2] No[2] Nein</t>
  </si>
  <si>
    <t>cf10c093</t>
  </si>
  <si>
    <t>cf11d093</t>
  </si>
  <si>
    <t>gsoep__match_welfare..hsingAsst.1996</t>
  </si>
  <si>
    <t>mh4901</t>
  </si>
  <si>
    <t>cf17j093</t>
  </si>
  <si>
    <t>gsoep__match_welfare..hsingAsst.1997</t>
  </si>
  <si>
    <t>nh4901</t>
  </si>
  <si>
    <t>cf12e093</t>
  </si>
  <si>
    <t>cf13f093</t>
  </si>
  <si>
    <t>gsoep__match_welfare..hsingAsst.1998</t>
  </si>
  <si>
    <t>oh4901</t>
  </si>
  <si>
    <t>cf14g093</t>
  </si>
  <si>
    <t>cf15h093</t>
  </si>
  <si>
    <t>gsoep__match_welfare..hsingAsst.1999</t>
  </si>
  <si>
    <t>ph4901</t>
  </si>
  <si>
    <t>cf16i093</t>
  </si>
  <si>
    <t>res12</t>
  </si>
  <si>
    <t>cf08a094</t>
  </si>
  <si>
    <t>gsoep__match_welfare..hsingAsst.2000</t>
  </si>
  <si>
    <t>qh5301</t>
  </si>
  <si>
    <t>cf09b094</t>
  </si>
  <si>
    <t>cf10c094</t>
  </si>
  <si>
    <t>gsoep__match_welfare..hsingAsst.2001</t>
  </si>
  <si>
    <t>rh4804</t>
  </si>
  <si>
    <t>cf11d094</t>
  </si>
  <si>
    <t>cf17j094</t>
  </si>
  <si>
    <t>gsoep__match_welfare..hsingAsst.2002</t>
  </si>
  <si>
    <t>sh4804</t>
  </si>
  <si>
    <t>cf12e094</t>
  </si>
  <si>
    <t>cf13f094</t>
  </si>
  <si>
    <t>gsoep__match_welfare..hsingAsst.2003</t>
  </si>
  <si>
    <t>th4704</t>
  </si>
  <si>
    <t>cf14g094</t>
  </si>
  <si>
    <t>cf15h094</t>
  </si>
  <si>
    <t>gsoep__match_welfare..hsingAsst.2004</t>
  </si>
  <si>
    <t>uh4704</t>
  </si>
  <si>
    <t>cf16i094</t>
  </si>
  <si>
    <t>res13</t>
  </si>
  <si>
    <t>gsoep__match_welfare..hsingAsst.2005</t>
  </si>
  <si>
    <t>cf08a095</t>
  </si>
  <si>
    <t>vh5004</t>
  </si>
  <si>
    <t>cf09b095</t>
  </si>
  <si>
    <t>gsoep__match_welfare..hsingAsst.2006</t>
  </si>
  <si>
    <t>wh5006</t>
  </si>
  <si>
    <t>cf10c095</t>
  </si>
  <si>
    <t>cf11d095</t>
  </si>
  <si>
    <t>gsoep__match_welfare..hsingAsst.2007</t>
  </si>
  <si>
    <t>xh5006</t>
  </si>
  <si>
    <t>cf17j095</t>
  </si>
  <si>
    <t>cf12e095</t>
  </si>
  <si>
    <t>gsoep__match_welfare..hsingAsst.2008</t>
  </si>
  <si>
    <t>yh5106</t>
  </si>
  <si>
    <t>cf13f095</t>
  </si>
  <si>
    <t>cf14g095</t>
  </si>
  <si>
    <t>gsoep__match_welfare..hsingAsst.2009</t>
  </si>
  <si>
    <t>zh5108</t>
  </si>
  <si>
    <t>cf15h095</t>
  </si>
  <si>
    <t>cf16i095</t>
  </si>
  <si>
    <t>gsoep__match_welfare..hsingAsst.2010</t>
  </si>
  <si>
    <t>bah5014</t>
  </si>
  <si>
    <t>res14</t>
  </si>
  <si>
    <t>cf08a096</t>
  </si>
  <si>
    <t>cf09b096</t>
  </si>
  <si>
    <t>gsoep__match_welfare..hsingAsst.2011</t>
  </si>
  <si>
    <t>bbh5014</t>
  </si>
  <si>
    <t>cf10c096</t>
  </si>
  <si>
    <t>gsoep__match_welfare..hsingAsst.2012</t>
  </si>
  <si>
    <t>bch5014</t>
  </si>
  <si>
    <t>cf11d096</t>
  </si>
  <si>
    <t>cf17j096</t>
  </si>
  <si>
    <t>gsoep__match_welfare..hsingAsst.2013</t>
  </si>
  <si>
    <t>bdh5014</t>
  </si>
  <si>
    <t>cf12e096</t>
  </si>
  <si>
    <t>cf13f096</t>
  </si>
  <si>
    <t>gsoep__match_welfare..hsingAsst.2014</t>
  </si>
  <si>
    <t>beh5316</t>
  </si>
  <si>
    <t>cf14g096</t>
  </si>
  <si>
    <t>cf15h096</t>
  </si>
  <si>
    <t>gsoep__match_welfare..hsingAsst.2015</t>
  </si>
  <si>
    <t>bfh4840</t>
  </si>
  <si>
    <t>cf16i096</t>
  </si>
  <si>
    <t>res15</t>
  </si>
  <si>
    <t>cf08a097</t>
  </si>
  <si>
    <t>gsoep__out_chldBrth..chldBrth.1999</t>
  </si>
  <si>
    <t>pp13319</t>
  </si>
  <si>
    <t>Child Born</t>
  </si>
  <si>
    <t>ifelse(is.na(x) | x &lt; -2, NA, ifelse(x &lt; 1, 0, 1))</t>
  </si>
  <si>
    <t>cf09b097</t>
  </si>
  <si>
    <t>cf10c097</t>
  </si>
  <si>
    <t>gsoep__out_chldBrth..chldBrth.2000</t>
  </si>
  <si>
    <t>qp14219</t>
  </si>
  <si>
    <t>cf11d097</t>
  </si>
  <si>
    <t>gsoep__out_chldBrth..chldBrth.2001</t>
  </si>
  <si>
    <t>rp13319</t>
  </si>
  <si>
    <t>cf17j097</t>
  </si>
  <si>
    <t>cf12e097</t>
  </si>
  <si>
    <t>gsoep__out_chldBrth..chldBrth.2002</t>
  </si>
  <si>
    <t>sp13319</t>
  </si>
  <si>
    <t>cf13f097</t>
  </si>
  <si>
    <t>cf14g097</t>
  </si>
  <si>
    <t>gsoep__out_chldBrth..chldBrth.2003</t>
  </si>
  <si>
    <t>tp14107</t>
  </si>
  <si>
    <t>cf15h097</t>
  </si>
  <si>
    <t>cf16i097</t>
  </si>
  <si>
    <t>gsoep__out_chldBrth..chldBrth.2004</t>
  </si>
  <si>
    <t>up14407</t>
  </si>
  <si>
    <t>res2</t>
  </si>
  <si>
    <t>cf08a084</t>
  </si>
  <si>
    <t>cf09b084</t>
  </si>
  <si>
    <t>gsoep__out_chldBrth..chldBrth.2005</t>
  </si>
  <si>
    <t>VP15307</t>
  </si>
  <si>
    <t>cf10c084</t>
  </si>
  <si>
    <t>cf11d084</t>
  </si>
  <si>
    <t>gsoep__out_chldBrth..chldBrth.2006</t>
  </si>
  <si>
    <t>WP14107</t>
  </si>
  <si>
    <t>cf17j084</t>
  </si>
  <si>
    <t>cf12e084</t>
  </si>
  <si>
    <t>gsoep__out_chldBrth..chldBrth.2007</t>
  </si>
  <si>
    <t>XP14807</t>
  </si>
  <si>
    <t>cf13f084</t>
  </si>
  <si>
    <t>gsoep__out_chldBrth..chldBrth.2008</t>
  </si>
  <si>
    <t>YP15407</t>
  </si>
  <si>
    <t>cf14g084</t>
  </si>
  <si>
    <t>cf15h084</t>
  </si>
  <si>
    <t>gsoep__out_chldBrth..chldBrth.2009</t>
  </si>
  <si>
    <t>ZP15607</t>
  </si>
  <si>
    <t>cf16i084</t>
  </si>
  <si>
    <t>res3</t>
  </si>
  <si>
    <t>cf08a085</t>
  </si>
  <si>
    <t>gsoep__out_chldBrth..chldBrth.2010</t>
  </si>
  <si>
    <t>BAP15907</t>
  </si>
  <si>
    <t>cf09b085</t>
  </si>
  <si>
    <t>gsoep__out_chldBrth..chldBrth.2011</t>
  </si>
  <si>
    <t>cf10c085</t>
  </si>
  <si>
    <t>BBP15110</t>
  </si>
  <si>
    <t>cf11d085</t>
  </si>
  <si>
    <t>gsoep__out_chldBrth..chldBrth.2012</t>
  </si>
  <si>
    <t>BCP15010</t>
  </si>
  <si>
    <t>cf17j085</t>
  </si>
  <si>
    <t>cf12e085</t>
  </si>
  <si>
    <t>gsoep__out_chldBrth..chldBrth.2013</t>
  </si>
  <si>
    <t>BDP15710</t>
  </si>
  <si>
    <t>cf13f085</t>
  </si>
  <si>
    <t>cf14g085</t>
  </si>
  <si>
    <t>gsoep__out_chldBrth..chldBrth.2014</t>
  </si>
  <si>
    <t>BEP15010</t>
  </si>
  <si>
    <t>cf15h085</t>
  </si>
  <si>
    <t>gsoep__out_chldBrth..chldBrth.2015</t>
  </si>
  <si>
    <t>BFP17310</t>
  </si>
  <si>
    <t>cf16i085</t>
  </si>
  <si>
    <t>res4</t>
  </si>
  <si>
    <t>cf08a086</t>
  </si>
  <si>
    <t>gsoep__out_chldmvout..chldmvout.1999</t>
  </si>
  <si>
    <t>pp13316</t>
  </si>
  <si>
    <t>cf09b086</t>
  </si>
  <si>
    <t>Child Moved Out</t>
  </si>
  <si>
    <t>cf10c086</t>
  </si>
  <si>
    <t>gsoep__out_chldmvout..chldmvout.2000</t>
  </si>
  <si>
    <t>qp14216</t>
  </si>
  <si>
    <t>cf11d086</t>
  </si>
  <si>
    <t>cf17j086</t>
  </si>
  <si>
    <t>gsoep__out_chldmvout..chldmvout.2001</t>
  </si>
  <si>
    <t>rp13316</t>
  </si>
  <si>
    <t>cf12e086</t>
  </si>
  <si>
    <t>cf13f086</t>
  </si>
  <si>
    <t>gsoep__out_chldmvout..chldmvout.2002</t>
  </si>
  <si>
    <t>sp13316</t>
  </si>
  <si>
    <t>cf14g086</t>
  </si>
  <si>
    <t>cf15h086</t>
  </si>
  <si>
    <t>gsoep__out_chldmvout..chldmvout.2003</t>
  </si>
  <si>
    <t>tp14110</t>
  </si>
  <si>
    <t>cf16i086</t>
  </si>
  <si>
    <t>res5</t>
  </si>
  <si>
    <t>cf08a087</t>
  </si>
  <si>
    <t>gsoep__out_chldmvout..chldmvout.2004</t>
  </si>
  <si>
    <t>up14410</t>
  </si>
  <si>
    <t>cf09b087</t>
  </si>
  <si>
    <t>gsoep__out_chldmvout..chldmvout.2005</t>
  </si>
  <si>
    <t>VP15310</t>
  </si>
  <si>
    <t>cf10c087</t>
  </si>
  <si>
    <t>cf11d087</t>
  </si>
  <si>
    <t>gsoep__out_chldmvout..chldmvout.2006</t>
  </si>
  <si>
    <t>cf17j087</t>
  </si>
  <si>
    <t>WP14110</t>
  </si>
  <si>
    <t>cf12e087</t>
  </si>
  <si>
    <t>cf13f087</t>
  </si>
  <si>
    <t>gsoep__out_chldmvout..chldmvout.2007</t>
  </si>
  <si>
    <t>XP14813</t>
  </si>
  <si>
    <t>cf14g087</t>
  </si>
  <si>
    <t>gsoep__out_chldmvout..chldmvout.2008</t>
  </si>
  <si>
    <t>YP15413</t>
  </si>
  <si>
    <t>cf15h087</t>
  </si>
  <si>
    <t>cf16i087</t>
  </si>
  <si>
    <t>res6</t>
  </si>
  <si>
    <t>cf08a088</t>
  </si>
  <si>
    <t>gsoep__out_chldmvout..chldmvout.2009</t>
  </si>
  <si>
    <t>ZP15613</t>
  </si>
  <si>
    <t>cf09b088</t>
  </si>
  <si>
    <t>cf10c088</t>
  </si>
  <si>
    <t>gsoep__out_chldmvout..chldmvout.2010</t>
  </si>
  <si>
    <t>BAP15913</t>
  </si>
  <si>
    <t>cf11d088</t>
  </si>
  <si>
    <t>cf17j088</t>
  </si>
  <si>
    <t>gsoep__out_chldmvout..chldmvout.2011</t>
  </si>
  <si>
    <t>BBP15116</t>
  </si>
  <si>
    <t>cf12e088</t>
  </si>
  <si>
    <t>gsoep__out_chldmvout..chldmvout.2012</t>
  </si>
  <si>
    <t>cf13f088</t>
  </si>
  <si>
    <t>BCP15016</t>
  </si>
  <si>
    <t>cf14g088</t>
  </si>
  <si>
    <t>gsoep__out_chldmvout..chldmvout.2013</t>
  </si>
  <si>
    <t>BDP15716</t>
  </si>
  <si>
    <t>cf15h088</t>
  </si>
  <si>
    <t>cf16i088</t>
  </si>
  <si>
    <t>gsoep__out_chldmvout..chldmvout.2014</t>
  </si>
  <si>
    <t>BEP15016</t>
  </si>
  <si>
    <t>res7</t>
  </si>
  <si>
    <t>cf08a089</t>
  </si>
  <si>
    <t>cf09b089</t>
  </si>
  <si>
    <t>gsoep__out_chldmvout..chldmvout.2015</t>
  </si>
  <si>
    <t>BFP17316</t>
  </si>
  <si>
    <t>cf10c089</t>
  </si>
  <si>
    <t>cf11d089</t>
  </si>
  <si>
    <t>cf17j089</t>
  </si>
  <si>
    <t>gsoep__out_divorced..divorced.1999</t>
  </si>
  <si>
    <t>pp13307</t>
  </si>
  <si>
    <t>Divorced</t>
  </si>
  <si>
    <t>cf12e089</t>
  </si>
  <si>
    <t>cf13f089</t>
  </si>
  <si>
    <t>gsoep__out_divorced..divorced.2000</t>
  </si>
  <si>
    <t>cf14g089</t>
  </si>
  <si>
    <t>qp14207</t>
  </si>
  <si>
    <t>cf15h089</t>
  </si>
  <si>
    <t>gsoep__out_divorced..divorced.2001</t>
  </si>
  <si>
    <t>rp13307</t>
  </si>
  <si>
    <t>cf16i089</t>
  </si>
  <si>
    <t>res8</t>
  </si>
  <si>
    <t>cf08a090</t>
  </si>
  <si>
    <t>gsoep__out_divorced..divorced.2002</t>
  </si>
  <si>
    <t>sp13307</t>
  </si>
  <si>
    <t>cf09b090</t>
  </si>
  <si>
    <t>cf10c090</t>
  </si>
  <si>
    <t>gsoep__out_divorced..divorced.2003</t>
  </si>
  <si>
    <t>tp14116</t>
  </si>
  <si>
    <t>cf11d090</t>
  </si>
  <si>
    <t>cf17j090</t>
  </si>
  <si>
    <t>gsoep__out_divorced..divorced.2004</t>
  </si>
  <si>
    <t>up14416</t>
  </si>
  <si>
    <t>cf12e090</t>
  </si>
  <si>
    <t>gsoep__out_divorced..divorced.2005</t>
  </si>
  <si>
    <t>VP15316</t>
  </si>
  <si>
    <t>cf13f090</t>
  </si>
  <si>
    <t>cf14g090</t>
  </si>
  <si>
    <t>gsoep__out_divorced..divorced.2006</t>
  </si>
  <si>
    <t>WP14116</t>
  </si>
  <si>
    <t>cf15h090</t>
  </si>
  <si>
    <t>cf16i090</t>
  </si>
  <si>
    <t>gsoep__out_divorced..divorced.2007</t>
  </si>
  <si>
    <t>XP14819</t>
  </si>
  <si>
    <t>res9</t>
  </si>
  <si>
    <t>cf08a091</t>
  </si>
  <si>
    <t>cf09b091</t>
  </si>
  <si>
    <t>gsoep__out_divorced..divorced.2008</t>
  </si>
  <si>
    <t>YP15419</t>
  </si>
  <si>
    <t>cf10c091</t>
  </si>
  <si>
    <t>cf11d091</t>
  </si>
  <si>
    <t>gsoep__out_divorced..divorced.2009</t>
  </si>
  <si>
    <t>ZP15619</t>
  </si>
  <si>
    <t>cf17j091</t>
  </si>
  <si>
    <t>cf12e091</t>
  </si>
  <si>
    <t>gsoep__out_divorced..divorced.2010</t>
  </si>
  <si>
    <t>BAP15919</t>
  </si>
  <si>
    <t>cf13f091</t>
  </si>
  <si>
    <t>gsoep__out_divorced..divorced.2011</t>
  </si>
  <si>
    <t>BBP15122</t>
  </si>
  <si>
    <t>cf14g091</t>
  </si>
  <si>
    <t>cf15h091</t>
  </si>
  <si>
    <t>gsoep__out_divorced..divorced.2012</t>
  </si>
  <si>
    <t>BCP15022</t>
  </si>
  <si>
    <t>cf16i091</t>
  </si>
  <si>
    <t>divorce1</t>
  </si>
  <si>
    <t>burgstat</t>
  </si>
  <si>
    <t>Civil status</t>
  </si>
  <si>
    <t>gsoep__out_divorced..divorced.2013</t>
  </si>
  <si>
    <t>BDP15722</t>
  </si>
  <si>
    <t>gsoep__out_divorced..divorced.2014</t>
  </si>
  <si>
    <t>BEP15022</t>
  </si>
  <si>
    <t>gsoep__out_divorced..divorced.2015</t>
  </si>
  <si>
    <t>BFP17322</t>
  </si>
  <si>
    <t>apgen</t>
  </si>
  <si>
    <t>degree</t>
  </si>
  <si>
    <t>gsoep__out_edu..degree.1984</t>
  </si>
  <si>
    <t>degree84</t>
  </si>
  <si>
    <t>Type of tertiary degree</t>
  </si>
  <si>
    <t>-1[-1]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</si>
  <si>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bpgen</t>
  </si>
  <si>
    <t>gsoep__out_edu..degree.1985</t>
  </si>
  <si>
    <t>degree85</t>
  </si>
  <si>
    <t>divorce10</t>
  </si>
  <si>
    <t>cpgen</t>
  </si>
  <si>
    <t>gsoep__out_edu..degree.1986</t>
  </si>
  <si>
    <t>degree86</t>
  </si>
  <si>
    <t>dpgen</t>
  </si>
  <si>
    <t>gsoep__out_edu..degree.1987</t>
  </si>
  <si>
    <t>degree87</t>
  </si>
  <si>
    <t>`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</si>
  <si>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epgen</t>
  </si>
  <si>
    <t>gsoep__out_edu..degree.1988</t>
  </si>
  <si>
    <t>degree88</t>
  </si>
  <si>
    <t>fpgen</t>
  </si>
  <si>
    <t>gsoep__out_edu..degree.1989</t>
  </si>
  <si>
    <t>degree89</t>
  </si>
  <si>
    <t>gpgen</t>
  </si>
  <si>
    <t>gsoep__out_edu..degree.1990</t>
  </si>
  <si>
    <t>degree90</t>
  </si>
  <si>
    <t>divorce11</t>
  </si>
  <si>
    <t>hpgen</t>
  </si>
  <si>
    <t>gsoep__out_edu..degree.1991</t>
  </si>
  <si>
    <t>degree91</t>
  </si>
  <si>
    <t>ipgen</t>
  </si>
  <si>
    <t>gsoep__out_edu..degree.1992</t>
  </si>
  <si>
    <t>degree92</t>
  </si>
  <si>
    <t>jpgen</t>
  </si>
  <si>
    <t>gsoep__out_edu..degree.1993</t>
  </si>
  <si>
    <t>degree93</t>
  </si>
  <si>
    <t>kpgen</t>
  </si>
  <si>
    <t>gsoep__out_edu..degree.1994</t>
  </si>
  <si>
    <t>degree94</t>
  </si>
  <si>
    <t>lpgen</t>
  </si>
  <si>
    <t>gsoep__out_edu..degree.1995</t>
  </si>
  <si>
    <t>degree95</t>
  </si>
  <si>
    <t>divorce12</t>
  </si>
  <si>
    <t>mpgen</t>
  </si>
  <si>
    <t>gsoep__out_edu..degree.1996</t>
  </si>
  <si>
    <t>degree96</t>
  </si>
  <si>
    <t>npgen</t>
  </si>
  <si>
    <t>gsoep__out_edu..degree.1997</t>
  </si>
  <si>
    <t>degree97</t>
  </si>
  <si>
    <t>opgen</t>
  </si>
  <si>
    <t>gsoep__out_edu..degree.1998</t>
  </si>
  <si>
    <t>degree98</t>
  </si>
  <si>
    <t>ppgen</t>
  </si>
  <si>
    <t>gsoep__out_edu..degree.1999</t>
  </si>
  <si>
    <t>degree99</t>
  </si>
  <si>
    <t>qpgen</t>
  </si>
  <si>
    <t>gsoep__out_edu..degree.2000</t>
  </si>
  <si>
    <t>degree00</t>
  </si>
  <si>
    <t>divorce2</t>
  </si>
  <si>
    <t>rpgen</t>
  </si>
  <si>
    <t>gsoep__out_edu..degree.2001</t>
  </si>
  <si>
    <t>degree01</t>
  </si>
  <si>
    <t>spgen</t>
  </si>
  <si>
    <t>gsoep__out_edu..degree.2002</t>
  </si>
  <si>
    <t>degree02</t>
  </si>
  <si>
    <t>tpgen</t>
  </si>
  <si>
    <t>gsoep__out_edu..degree.2003</t>
  </si>
  <si>
    <t>degree03</t>
  </si>
  <si>
    <t>upgen</t>
  </si>
  <si>
    <t>gsoep__out_edu..degree.2004</t>
  </si>
  <si>
    <t>degree04</t>
  </si>
  <si>
    <t>vpgen</t>
  </si>
  <si>
    <t>gsoep__out_edu..degree.2005</t>
  </si>
  <si>
    <t>degree05</t>
  </si>
  <si>
    <t>wpgen</t>
  </si>
  <si>
    <t>divorce3</t>
  </si>
  <si>
    <t>gsoep__out_edu..degree.2006</t>
  </si>
  <si>
    <t>degree06</t>
  </si>
  <si>
    <t>xpgen</t>
  </si>
  <si>
    <t>gsoep__out_edu..degree.2007</t>
  </si>
  <si>
    <t>degree07</t>
  </si>
  <si>
    <t>ypgen</t>
  </si>
  <si>
    <t>gsoep__out_edu..degree.2008</t>
  </si>
  <si>
    <t>degree08</t>
  </si>
  <si>
    <t>zpgen</t>
  </si>
  <si>
    <t>gsoep__out_edu..degree.2009</t>
  </si>
  <si>
    <t>degree09</t>
  </si>
  <si>
    <t>bapgen</t>
  </si>
  <si>
    <t>gsoep__out_edu..degree.2010</t>
  </si>
  <si>
    <t>degree10</t>
  </si>
  <si>
    <t>bbpgen</t>
  </si>
  <si>
    <t>divorce4</t>
  </si>
  <si>
    <t>gsoep__out_edu..degree.2011</t>
  </si>
  <si>
    <t>degree11</t>
  </si>
  <si>
    <t>bcpgen</t>
  </si>
  <si>
    <t>gsoep__out_edu..degree.2012</t>
  </si>
  <si>
    <t>degree12</t>
  </si>
  <si>
    <t>bdpgen</t>
  </si>
  <si>
    <t>gsoep__out_edu..degree.2013</t>
  </si>
  <si>
    <t>degree13</t>
  </si>
  <si>
    <t>bepgen</t>
  </si>
  <si>
    <t>gsoep__out_edu..degree.2014</t>
  </si>
  <si>
    <t>degree14</t>
  </si>
  <si>
    <t>bfpgen</t>
  </si>
  <si>
    <t>gsoep__out_edu..degree.2015</t>
  </si>
  <si>
    <t>degree15</t>
  </si>
  <si>
    <t>FrstJob</t>
  </si>
  <si>
    <t>gsoep__out_FrstJob..FrstJob.1994</t>
  </si>
  <si>
    <t>kp39</t>
  </si>
  <si>
    <t>Type Of Job Change</t>
  </si>
  <si>
    <t>1 = First Job</t>
  </si>
  <si>
    <t>divorce5</t>
  </si>
  <si>
    <t>gsoep__out_FrstJob..FrstJob.1995</t>
  </si>
  <si>
    <t>lp31</t>
  </si>
  <si>
    <t>gsoep__out_FrstJob..FrstJob.1996</t>
  </si>
  <si>
    <t>mp29</t>
  </si>
  <si>
    <t>gsoep__out_FrstJob..FrstJob.1997</t>
  </si>
  <si>
    <t>np23</t>
  </si>
  <si>
    <t>gsoep__out_FrstJob..FrstJob.1998</t>
  </si>
  <si>
    <t>op23</t>
  </si>
  <si>
    <t>gsoep__out_FrstJob..FrstJob.1999</t>
  </si>
  <si>
    <t>pp23</t>
  </si>
  <si>
    <t>divorce6</t>
  </si>
  <si>
    <t>gsoep__out_FrstJob..FrstJob.2000</t>
  </si>
  <si>
    <t>qp22</t>
  </si>
  <si>
    <t>gsoep__out_FrstJob..FrstJob.2001</t>
  </si>
  <si>
    <t>rp25</t>
  </si>
  <si>
    <t>gsoep__out_FrstJob..FrstJob.2002</t>
  </si>
  <si>
    <t>sp25</t>
  </si>
  <si>
    <t>gsoep__out_FrstJob..FrstJob.2003</t>
  </si>
  <si>
    <t>tp50</t>
  </si>
  <si>
    <t>gsoep__out_FrstJob..FrstJob.2004</t>
  </si>
  <si>
    <t>up21</t>
  </si>
  <si>
    <t>divorce7</t>
  </si>
  <si>
    <t>gsoep__out_FrstJob..FrstJob.2005</t>
  </si>
  <si>
    <t>vp2601</t>
  </si>
  <si>
    <t>gsoep__out_FrstJob..FrstJob.2006</t>
  </si>
  <si>
    <t>wp1901</t>
  </si>
  <si>
    <t>gsoep__out_FrstJob..FrstJob.2007</t>
  </si>
  <si>
    <t>xp3001</t>
  </si>
  <si>
    <t>gsoep__out_FrstJob..FrstJob.2008</t>
  </si>
  <si>
    <t>yp3101</t>
  </si>
  <si>
    <t>gsoep__out_FrstJob..FrstJob.2009</t>
  </si>
  <si>
    <t>zp2401</t>
  </si>
  <si>
    <t>divorce8</t>
  </si>
  <si>
    <t>gsoep__out_FrstJob..FrstJob.2010</t>
  </si>
  <si>
    <t>bap21</t>
  </si>
  <si>
    <t>gsoep__out_FrstJob..FrstJob.2011</t>
  </si>
  <si>
    <t>bbp2401</t>
  </si>
  <si>
    <t>gsoep__out_FrstJob..FrstJob.2012</t>
  </si>
  <si>
    <t>bcp2401</t>
  </si>
  <si>
    <t>gsoep__out_FrstJob..FrstJob.2013</t>
  </si>
  <si>
    <t>bdp3401</t>
  </si>
  <si>
    <t>gsoep__out_FrstJob..FrstJob.2014</t>
  </si>
  <si>
    <t>bep2401</t>
  </si>
  <si>
    <t>divorce9</t>
  </si>
  <si>
    <t>gsoep__out_FrstJob..FrstJob.2015</t>
  </si>
  <si>
    <t>bfp46</t>
  </si>
  <si>
    <t>gsoep__out_married..married.1984</t>
  </si>
  <si>
    <t>ap1001</t>
  </si>
  <si>
    <t>[-6] Version of questionnaire with modified filtering
[-5] Not included in this version of the questionnaire
[-4] Inadmissible multiple response
[-3] Answer improbable
[-2] Does not apply
[-1] No Answer
[1] Yes</t>
  </si>
  <si>
    <t>gsoep__out_married..married.1985</t>
  </si>
  <si>
    <t>bp26g01</t>
  </si>
  <si>
    <t>gsoep__out_married..married.1986</t>
  </si>
  <si>
    <t>cp26g01</t>
  </si>
  <si>
    <t>gsoep__out_married..married.1987</t>
  </si>
  <si>
    <t>dp24g01</t>
  </si>
  <si>
    <t>gsoep__out_married..married.1988</t>
  </si>
  <si>
    <t>ep24g01</t>
  </si>
  <si>
    <t>highestEd</t>
  </si>
  <si>
    <t>gsoep__out_married..married.1989</t>
  </si>
  <si>
    <t>fp22g01</t>
  </si>
  <si>
    <t>gsoep__out_married..married.1990</t>
  </si>
  <si>
    <t>gp25g01</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</si>
  <si>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</si>
  <si>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ifelse(is.na(x) | x &lt; 0 | x &gt;= 8, NA, ifelse(x &gt; 4, 1, 0))</t>
  </si>
  <si>
    <t>gsoep__out_married..married.1999</t>
  </si>
  <si>
    <t>pp13301</t>
  </si>
  <si>
    <t>gsoep__out_married..married.2000</t>
  </si>
  <si>
    <t>qp14201</t>
  </si>
  <si>
    <t>gsoep__out_married..married.2001</t>
  </si>
  <si>
    <t>rp13301</t>
  </si>
  <si>
    <t>gsoep__out_married..married.2002</t>
  </si>
  <si>
    <t>sp13301</t>
  </si>
  <si>
    <t>gsoep__out_married..married.2003</t>
  </si>
  <si>
    <t>tp14101</t>
  </si>
  <si>
    <t>gsoep__out_married..married.2004</t>
  </si>
  <si>
    <t>up14401</t>
  </si>
  <si>
    <t>frstJobSeek</t>
  </si>
  <si>
    <t>Please indicate which of the following statements apply to your situation. Try to be as thorough as you can. - I am a first-time job seeker</t>
  </si>
  <si>
    <t>gsoep__out_married..married.2005</t>
  </si>
  <si>
    <t>VP15301</t>
  </si>
  <si>
    <t>gsoep__out_married..married.2006</t>
  </si>
  <si>
    <t>WP14101</t>
  </si>
  <si>
    <t>gsoep__out_married..married.2007</t>
  </si>
  <si>
    <t>XP14801</t>
  </si>
  <si>
    <t>gsoep__out_married..married.2008</t>
  </si>
  <si>
    <t>YP15401</t>
  </si>
  <si>
    <t>gsoep__out_married..married.2009</t>
  </si>
  <si>
    <t>ZP15601</t>
  </si>
  <si>
    <t>gsoep__out_married..married.2010</t>
  </si>
  <si>
    <t>BAP15901</t>
  </si>
  <si>
    <t>gsoep__out_married..married.2011</t>
  </si>
  <si>
    <t>BBP15104</t>
  </si>
  <si>
    <t>workingNow</t>
  </si>
  <si>
    <t>gsoep__out_married..married.2012</t>
  </si>
  <si>
    <t>BCP15004</t>
  </si>
  <si>
    <t>gsoep__out_married..married.2013</t>
  </si>
  <si>
    <t>BDP15704</t>
  </si>
  <si>
    <t>gsoep__out_married..married.2014</t>
  </si>
  <si>
    <t>BEP15004</t>
  </si>
  <si>
    <t>gsoep__out_married..married.2015</t>
  </si>
  <si>
    <t>BFP17304</t>
  </si>
  <si>
    <t>depPsych</t>
  </si>
  <si>
    <t>gsoep__out_mntlhlthevnt..depPsych.2009</t>
  </si>
  <si>
    <t>bdp11209</t>
  </si>
  <si>
    <t>Depressive Psychosis</t>
  </si>
  <si>
    <t>gsoep__out_mntlhlthevnt..depPsych.2011</t>
  </si>
  <si>
    <t>zp10208</t>
  </si>
  <si>
    <t>gsoep__out_mntlhlthevnt..depPsych.2013</t>
  </si>
  <si>
    <t>bfp12909</t>
  </si>
  <si>
    <t>gsoep__out_mntlhlthevnt..depPsych.2015</t>
  </si>
  <si>
    <t>bbp10009</t>
  </si>
  <si>
    <t>psychProb</t>
  </si>
  <si>
    <t>gsoep__out_mntlhlthevnt..psychProb.1984</t>
  </si>
  <si>
    <t>m1110984</t>
  </si>
  <si>
    <t>Psychiatric problems</t>
  </si>
  <si>
    <t>gsoep__out_mntlhlthevnt..psychProb.1985</t>
  </si>
  <si>
    <t>m1110985</t>
  </si>
  <si>
    <t>gsoep__out_mntlhlthevnt..psychProb.1986</t>
  </si>
  <si>
    <t>m1110986</t>
  </si>
  <si>
    <t>gsoep__out_mntlhlthevnt..psychProb.1987</t>
  </si>
  <si>
    <t>m1110987</t>
  </si>
  <si>
    <t>gsoep__out_mntlhlthevnt..psychProb.1988</t>
  </si>
  <si>
    <t>m1110988</t>
  </si>
  <si>
    <t>psych</t>
  </si>
  <si>
    <t>How often did you use the following health services over the past 12 months?  psychiatrist/psychologist/psychotherapist</t>
  </si>
  <si>
    <t>gsoep__out_mntlhlthevnt..psychProb.1989</t>
  </si>
  <si>
    <t>m1110989</t>
  </si>
  <si>
    <t>gsoep__out_mntlhlthevnt..psychProb.1990</t>
  </si>
  <si>
    <t>m1110990</t>
  </si>
  <si>
    <t>gsoep__out_mntlhlthevnt..psychProb.1991</t>
  </si>
  <si>
    <t>m1110991</t>
  </si>
  <si>
    <t>gsoep__out_mntlhlthevnt..psychProb.1992</t>
  </si>
  <si>
    <t>m1110992</t>
  </si>
  <si>
    <t>gsoep__out_mntlhlthevnt..psychProb.1993</t>
  </si>
  <si>
    <t>m1110993</t>
  </si>
  <si>
    <t>gsoep__out_mntlhlthevnt..psychProb.1994</t>
  </si>
  <si>
    <t>m1110994</t>
  </si>
  <si>
    <t>gsoep__out_mntlhlthevnt..psychProb.1995</t>
  </si>
  <si>
    <t>yearMoveIn</t>
  </si>
  <si>
    <t>m1110995</t>
  </si>
  <si>
    <t>gsoep__out_mntlhlthevnt..psychProb.1996</t>
  </si>
  <si>
    <t>m1110996</t>
  </si>
  <si>
    <t>gsoep__out_mntlhlthevnt..psychProb.1997</t>
  </si>
  <si>
    <t>m1110997</t>
  </si>
  <si>
    <t>gsoep__out_mntlhlthevnt..psychProb.1998</t>
  </si>
  <si>
    <t>m1110998</t>
  </si>
  <si>
    <t>gsoep__out_mntlhlthevnt..psychProb.1999</t>
  </si>
  <si>
    <t>m1110999</t>
  </si>
  <si>
    <t>gsoep__out_mntlhlthevnt..psychProb.2000</t>
  </si>
  <si>
    <t>m1110900</t>
  </si>
  <si>
    <t>angina</t>
  </si>
  <si>
    <t>gsoep__out_mntlhlthevnt..psychProb.2001</t>
  </si>
  <si>
    <t>m1110901</t>
  </si>
  <si>
    <t>angina, pain in the chest</t>
  </si>
  <si>
    <t>gsoep__out_mntlhlthevnt..psychProb.2002</t>
  </si>
  <si>
    <t>m1110902</t>
  </si>
  <si>
    <t>gsoep__out_mntlhlthevnt..psychProb.2003</t>
  </si>
  <si>
    <t>m1110903</t>
  </si>
  <si>
    <t>gsoep__out_mntlhlthevnt..psychProb.2004</t>
  </si>
  <si>
    <t>m1110904</t>
  </si>
  <si>
    <t>gsoep__out_mntlhlthevnt..psychProb.2005</t>
  </si>
  <si>
    <t>m1110905</t>
  </si>
  <si>
    <t>gsoep__out_mntlhlthevnt..psychProb.2006</t>
  </si>
  <si>
    <t>m1110906</t>
  </si>
  <si>
    <t>gsoep__out_mntlhlthevnt..psychProb.2007</t>
  </si>
  <si>
    <t>m1110907</t>
  </si>
  <si>
    <t>arthritis</t>
  </si>
  <si>
    <t>arthritis, including osteoarthritis, or rheumatism, bone decalcification or osteoporosis</t>
  </si>
  <si>
    <t>gsoep__out_mntlhlthevnt..psychProb.2008</t>
  </si>
  <si>
    <t>m1110908</t>
  </si>
  <si>
    <t>gsoep__out_mntlhlthevnt..psychProb.2009</t>
  </si>
  <si>
    <t>m1110909</t>
  </si>
  <si>
    <t>gsoep__out_mntlhlthevnt..psychProb.2010</t>
  </si>
  <si>
    <t>m1110910</t>
  </si>
  <si>
    <t>gsoep__out_mntlhlthevnt..psychProb.2011</t>
  </si>
  <si>
    <t>m1110911</t>
  </si>
  <si>
    <t>gsoep__out_mntlhlthevnt..psychProb.2012</t>
  </si>
  <si>
    <t>m1110912</t>
  </si>
  <si>
    <t>gsoep__out_mntlhlthevnt..psychProb.2013</t>
  </si>
  <si>
    <t>m1110913</t>
  </si>
  <si>
    <t>benignTum</t>
  </si>
  <si>
    <t>benign tumor (skin tumor, polyps, angioma)</t>
  </si>
  <si>
    <t>gsoep__out_mntlhlthevnt..psychProb.2014</t>
  </si>
  <si>
    <t>m1110914</t>
  </si>
  <si>
    <t>gsoep__out_mntlhlthevnt..psychProb.2015</t>
  </si>
  <si>
    <t>m1110915</t>
  </si>
  <si>
    <t>gsoep__out_mntlhlthevnt..psychProb.2016</t>
  </si>
  <si>
    <t>m1110916</t>
  </si>
  <si>
    <t>exit</t>
  </si>
  <si>
    <t>gsoep__out_mortality..mortality.0</t>
  </si>
  <si>
    <t>todjahr</t>
  </si>
  <si>
    <t>Year died, 4 digits</t>
  </si>
  <si>
    <t>gsoep__out_mvInPrtnr..mvInPrtnr.1999</t>
  </si>
  <si>
    <t>pp13304</t>
  </si>
  <si>
    <t>Moved In Together</t>
  </si>
  <si>
    <t>gsoep__out_mvInPrtnr..mvInPrtnr.2000</t>
  </si>
  <si>
    <t>qp14204</t>
  </si>
  <si>
    <t>brokenHip</t>
  </si>
  <si>
    <t>a broken hip or thigh bone</t>
  </si>
  <si>
    <t>gsoep__out_mvInPrtnr..mvInPrtnr.2001</t>
  </si>
  <si>
    <t>rp13304</t>
  </si>
  <si>
    <t>gsoep__out_mvInPrtnr..mvInPrtnr.2002</t>
  </si>
  <si>
    <t>sp13304</t>
  </si>
  <si>
    <t>gsoep__out_mvInPrtnr..mvInPrtnr.2003</t>
  </si>
  <si>
    <t>tp14104</t>
  </si>
  <si>
    <t>gsoep__out_mvInPrtnr..mvInPrtnr.2004</t>
  </si>
  <si>
    <t>up14404</t>
  </si>
  <si>
    <t>gsoep__out_mvInPrtnr..mvInPrtnr.2005</t>
  </si>
  <si>
    <t>VP15304</t>
  </si>
  <si>
    <t>gsoep__out_mvInPrtnr..mvInPrtnr.2006</t>
  </si>
  <si>
    <t>WP14104</t>
  </si>
  <si>
    <t>cancer or malignant tumor, including leukemia or lymphoma, but excluding less serious forms of skin cancer</t>
  </si>
  <si>
    <t>gsoep__out_mvInPrtnr..mvInPrtnr.2007</t>
  </si>
  <si>
    <t>XP14804</t>
  </si>
  <si>
    <t>gsoep__out_mvInPrtnr..mvInPrtnr.2008</t>
  </si>
  <si>
    <t>YP15404</t>
  </si>
  <si>
    <t>gsoep__out_mvInPrtnr..mvInPrtnr.2009</t>
  </si>
  <si>
    <t>ZP15604</t>
  </si>
  <si>
    <t>gsoep__out_mvInPrtnr..mvInPrtnr.2010</t>
  </si>
  <si>
    <t>BAP15904</t>
  </si>
  <si>
    <t>gsoep__out_mvInPrtnr..mvInPrtnr.2011</t>
  </si>
  <si>
    <t>BBP15107</t>
  </si>
  <si>
    <t>gsoep__out_mvInPrtnr..mvInPrtnr.2012</t>
  </si>
  <si>
    <t>BCP15007</t>
  </si>
  <si>
    <t>dementia</t>
  </si>
  <si>
    <t>Alzheimer, dementia, organic brain syndrome, senility, or another serious memory problem</t>
  </si>
  <si>
    <t>gsoep__out_mvInPrtnr..mvInPrtnr.2013</t>
  </si>
  <si>
    <t>BDP15707</t>
  </si>
  <si>
    <t>gsoep__out_mvInPrtnr..mvInPrtnr.2014</t>
  </si>
  <si>
    <t>BEP15007</t>
  </si>
  <si>
    <t>gsoep__out_mvInPrtnr..mvInPrtnr.2015</t>
  </si>
  <si>
    <t>BFP17307</t>
  </si>
  <si>
    <t>gsoep__out_physhlthevnt..arthritis.1984</t>
  </si>
  <si>
    <t>m1111084</t>
  </si>
  <si>
    <t>Arthritis</t>
  </si>
  <si>
    <t>gsoep__out_physhlthevnt..arthritis.1985</t>
  </si>
  <si>
    <t>m1111085</t>
  </si>
  <si>
    <t>gsoep__out_physhlthevnt..arthritis.1986</t>
  </si>
  <si>
    <t>m1111086</t>
  </si>
  <si>
    <t>gsoep__out_physhlthevnt..arthritis.1987</t>
  </si>
  <si>
    <t>m1111087</t>
  </si>
  <si>
    <t>diabetes or a too high blood sugar level</t>
  </si>
  <si>
    <t>gsoep__out_physhlthevnt..arthritis.1988</t>
  </si>
  <si>
    <t>m1111088</t>
  </si>
  <si>
    <t>gsoep__out_physhlthevnt..arthritis.1989</t>
  </si>
  <si>
    <t>m1111089</t>
  </si>
  <si>
    <t>gsoep__out_physhlthevnt..arthritis.1990</t>
  </si>
  <si>
    <t>m1111090</t>
  </si>
  <si>
    <t>gsoep__out_physhlthevnt..arthritis.1991</t>
  </si>
  <si>
    <t>m1111091</t>
  </si>
  <si>
    <t>gsoep__out_physhlthevnt..arthritis.1992</t>
  </si>
  <si>
    <t>m1111092</t>
  </si>
  <si>
    <t>gsoep__out_physhlthevnt..arthritis.1993</t>
  </si>
  <si>
    <t>heart</t>
  </si>
  <si>
    <t>m1111093</t>
  </si>
  <si>
    <t>a heart attack including infarction or coronary thrombosis or another heart problem including heart failure</t>
  </si>
  <si>
    <t>gsoep__out_physhlthevnt..arthritis.1994</t>
  </si>
  <si>
    <t>m1111094</t>
  </si>
  <si>
    <t>gsoep__out_physhlthevnt..arthritis.1995</t>
  </si>
  <si>
    <t>m1111095</t>
  </si>
  <si>
    <t>gsoep__out_physhlthevnt..arthritis.1996</t>
  </si>
  <si>
    <t>m1111096</t>
  </si>
  <si>
    <t>gsoep__out_physhlthevnt..arthritis.1997</t>
  </si>
  <si>
    <t>m1111097</t>
  </si>
  <si>
    <t>gsoep__out_physhlthevnt..arthritis.1998</t>
  </si>
  <si>
    <t>m1111098</t>
  </si>
  <si>
    <t>gsoep__out_physhlthevnt..arthritis.1999</t>
  </si>
  <si>
    <t>m1111099</t>
  </si>
  <si>
    <t>highBP</t>
  </si>
  <si>
    <t>high blood pressure or hypertension</t>
  </si>
  <si>
    <t>gsoep__out_physhlthevnt..arthritis.2000</t>
  </si>
  <si>
    <t>m1111000</t>
  </si>
  <si>
    <t>gsoep__out_physhlthevnt..arthritis.2001</t>
  </si>
  <si>
    <t>m1111001</t>
  </si>
  <si>
    <t>gsoep__out_physhlthevnt..arthritis.2002</t>
  </si>
  <si>
    <t>m1111002</t>
  </si>
  <si>
    <t>gsoep__out_physhlthevnt..arthritis.2003</t>
  </si>
  <si>
    <t>m1111003</t>
  </si>
  <si>
    <t>gsoep__out_physhlthevnt..arthritis.2004</t>
  </si>
  <si>
    <t>m1111004</t>
  </si>
  <si>
    <t>gsoep__out_physhlthevnt..arthritis.2005</t>
  </si>
  <si>
    <t>m1111005</t>
  </si>
  <si>
    <t>lungDis</t>
  </si>
  <si>
    <t>chronic lung disease such as chronic bronchitis or emphysema</t>
  </si>
  <si>
    <t>gsoep__out_physhlthevnt..arthritis.2006</t>
  </si>
  <si>
    <t>m1111006</t>
  </si>
  <si>
    <t>gsoep__out_physhlthevnt..arthritis.2007</t>
  </si>
  <si>
    <t>m1111007</t>
  </si>
  <si>
    <t>gsoep__out_physhlthevnt..arthritis.2008</t>
  </si>
  <si>
    <t>m1111008</t>
  </si>
  <si>
    <t>gsoep__out_physhlthevnt..arthritis.2009</t>
  </si>
  <si>
    <t>m1111009</t>
  </si>
  <si>
    <t>gsoep__out_physhlthevnt..arthritis.2010</t>
  </si>
  <si>
    <t>m1111010</t>
  </si>
  <si>
    <t>gsoep__out_physhlthevnt..arthritis.2011</t>
  </si>
  <si>
    <t>m1111011</t>
  </si>
  <si>
    <t>parkinsons</t>
  </si>
  <si>
    <t>Parkinson’s disease</t>
  </si>
  <si>
    <t>gsoep__out_physhlthevnt..arthritis.2012</t>
  </si>
  <si>
    <t>m1111012</t>
  </si>
  <si>
    <t>gsoep__out_physhlthevnt..arthritis.2013</t>
  </si>
  <si>
    <t>m1111013</t>
  </si>
  <si>
    <t>gsoep__out_physhlthevnt..arthritis.2014</t>
  </si>
  <si>
    <t>m1111014</t>
  </si>
  <si>
    <t>gsoep__out_physhlthevnt..arthritis.2015</t>
  </si>
  <si>
    <t>m1111015</t>
  </si>
  <si>
    <t>gsoep__out_physhlthevnt..arthritis.2016</t>
  </si>
  <si>
    <t>m1111016</t>
  </si>
  <si>
    <t>gsoep__out_physhlthevnt..cancer.1984</t>
  </si>
  <si>
    <t>m1110884</t>
  </si>
  <si>
    <t>Have or had cancer</t>
  </si>
  <si>
    <t>stroke</t>
  </si>
  <si>
    <t>a stroke or brain infarction or a disease affecting the blood vessels in the brain</t>
  </si>
  <si>
    <t>gsoep__out_physhlthevnt..cancer.1985</t>
  </si>
  <si>
    <t>m1110885</t>
  </si>
  <si>
    <t>gsoep__out_physhlthevnt..cancer.1986</t>
  </si>
  <si>
    <t>m1110886</t>
  </si>
  <si>
    <t>gsoep__out_physhlthevnt..cancer.1987</t>
  </si>
  <si>
    <t>m1110887</t>
  </si>
  <si>
    <t>gsoep__out_physhlthevnt..cancer.1988</t>
  </si>
  <si>
    <t>m1110888</t>
  </si>
  <si>
    <t>gsoep__out_physhlthevnt..cancer.1989</t>
  </si>
  <si>
    <t>m1110889</t>
  </si>
  <si>
    <t>gsoep__out_physhlthevnt..cancer.1990</t>
  </si>
  <si>
    <t>m1110890</t>
  </si>
  <si>
    <t>ulcer</t>
  </si>
  <si>
    <t>a gastric ulcer or duodenal ulcer, peptic ulcer</t>
  </si>
  <si>
    <t>gsoep__out_physhlthevnt..cancer.1991</t>
  </si>
  <si>
    <t>m1110891</t>
  </si>
  <si>
    <t>gsoep__out_physhlthevnt..cancer.1992</t>
  </si>
  <si>
    <t>m1110892</t>
  </si>
  <si>
    <t>gsoep__out_physhlthevnt..cancer.1993</t>
  </si>
  <si>
    <t>m1110893</t>
  </si>
  <si>
    <t>gsoep__out_physhlthevnt..cancer.1994</t>
  </si>
  <si>
    <t>m1110894</t>
  </si>
  <si>
    <t>gsoep__out_physhlthevnt..cancer.1995</t>
  </si>
  <si>
    <t>m1110895</t>
  </si>
  <si>
    <t>gsoep__out_physhlthevnt..cancer.1996</t>
  </si>
  <si>
    <t>m1110896</t>
  </si>
  <si>
    <t>gsoep__out_physhlthevnt..cancer.1997</t>
  </si>
  <si>
    <t>m1110897</t>
  </si>
  <si>
    <t>earlyRet</t>
  </si>
  <si>
    <t>Please indicate which of the following statements apply to your situation. Try to be as thorough as you can. - I have taken early retirement</t>
  </si>
  <si>
    <t>gsoep__out_physhlthevnt..cancer.1998</t>
  </si>
  <si>
    <t>m1110898</t>
  </si>
  <si>
    <t>gsoep__out_physhlthevnt..cancer.1999</t>
  </si>
  <si>
    <t>m1110899</t>
  </si>
  <si>
    <t>gsoep__out_physhlthevnt..cancer.2000</t>
  </si>
  <si>
    <t>m1110800</t>
  </si>
  <si>
    <t>gsoep__out_physhlthevnt..cancer.2001</t>
  </si>
  <si>
    <t>m1110801</t>
  </si>
  <si>
    <t>gsoep__out_physhlthevnt..cancer.2002</t>
  </si>
  <si>
    <t>m1110802</t>
  </si>
  <si>
    <t>gsoep__out_physhlthevnt..cancer.2003</t>
  </si>
  <si>
    <t>m1110803</t>
  </si>
  <si>
    <t>gsoep__out_physhlthevnt..cancer.2004</t>
  </si>
  <si>
    <t>m1110804</t>
  </si>
  <si>
    <t>pensioner</t>
  </si>
  <si>
    <t>Please indicate which of the following statements apply to your situation. Try to be as thorough as you can. - I am a pensioner</t>
  </si>
  <si>
    <t>gsoep__out_physhlthevnt..cancer.2005</t>
  </si>
  <si>
    <t>m1110805</t>
  </si>
  <si>
    <t>gsoep__out_physhlthevnt..cancer.2006</t>
  </si>
  <si>
    <t>m1110806</t>
  </si>
  <si>
    <t>gsoep__out_physhlthevnt..cancer.2007</t>
  </si>
  <si>
    <t>m1110807</t>
  </si>
  <si>
    <t>gsoep__out_physhlthevnt..cancer.2008</t>
  </si>
  <si>
    <t>m1110808</t>
  </si>
  <si>
    <t>gsoep__out_physhlthevnt..cancer.2009</t>
  </si>
  <si>
    <t>m1110809</t>
  </si>
  <si>
    <t>gsoep__out_physhlthevnt..cancer.2010</t>
  </si>
  <si>
    <t>m1110810</t>
  </si>
  <si>
    <t>unemploy1</t>
  </si>
  <si>
    <t>gsoep__out_physhlthevnt..cancer.2011</t>
  </si>
  <si>
    <t>m1110811</t>
  </si>
  <si>
    <t>belbezig</t>
  </si>
  <si>
    <t>Primary occupation</t>
  </si>
  <si>
    <t>1	Paid employment
2	Works or assists in family business
3	Autonomous professional, freelancer, or self-employed
4	Job seeker following job loss
5	First-time job seeker
6	Exempted from job seeking following job loss
7	Attends school or is studying
8	Takes care of the housekeeping
9	Is pensioner ([voluntary] early retirement, old age pension scheme)
10	Has (partial) work disability
11	Performs unpaid work while retaining unemployment benefit
12	Performs voluntary work
13	Does something else
14	Is too young to have an occupation</t>
  </si>
  <si>
    <t>gsoep__out_physhlthevnt..cancer.2012</t>
  </si>
  <si>
    <t>m1110812</t>
  </si>
  <si>
    <t>gsoep__out_physhlthevnt..cancer.2013</t>
  </si>
  <si>
    <t>m1110813</t>
  </si>
  <si>
    <t>gsoep__out_physhlthevnt..cancer.2014</t>
  </si>
  <si>
    <t>m1110814</t>
  </si>
  <si>
    <t>gsoep__out_physhlthevnt..cancer.2015</t>
  </si>
  <si>
    <t>m1110815</t>
  </si>
  <si>
    <t>gsoep__out_physhlthevnt..cancer.2016</t>
  </si>
  <si>
    <t>m1110816</t>
  </si>
  <si>
    <t>unemploy10</t>
  </si>
  <si>
    <t>cardiopathy</t>
  </si>
  <si>
    <t>gsoep__out_physhlthevnt..cardiopathy.2009</t>
  </si>
  <si>
    <t>zp10203</t>
  </si>
  <si>
    <t>Cardiopathy</t>
  </si>
  <si>
    <t>[-6] Version of questionnaire with modified filtering 
[-5] Not included in this version of the questionnaire 
[-4] Inadmissible multiple response 
[-3] Answer improbable 
[-2] Does not apply 
[-1] No Answer 
[1] Yes </t>
  </si>
  <si>
    <t>gsoep__out_physhlthevnt..cardiopathy.2011</t>
  </si>
  <si>
    <t>bbp10004</t>
  </si>
  <si>
    <t>gsoep__out_physhlthevnt..cardiopathy.2013</t>
  </si>
  <si>
    <t>bdp11204</t>
  </si>
  <si>
    <t>gsoep__out_physhlthevnt..cardiopathy.2015</t>
  </si>
  <si>
    <t>bfp12904</t>
  </si>
  <si>
    <t>chrncIll</t>
  </si>
  <si>
    <t>gsoep__out_physhlthevnt..chrncIll.1984</t>
  </si>
  <si>
    <t>ap49</t>
  </si>
  <si>
    <t>Chronically Ill</t>
  </si>
  <si>
    <t>gsoep__out_physhlthevnt..chrncIll.1985</t>
  </si>
  <si>
    <t>bp70</t>
  </si>
  <si>
    <t>unemploy11</t>
  </si>
  <si>
    <t>gsoep__out_physhlthevnt..chrncIll.1986</t>
  </si>
  <si>
    <t>cp70</t>
  </si>
  <si>
    <t>gsoep__out_physhlthevnt..chrncIll.1987</t>
  </si>
  <si>
    <t>dp70</t>
  </si>
  <si>
    <t>gsoep__out_physhlthevnt..chrncIll.1988</t>
  </si>
  <si>
    <t>ep67</t>
  </si>
  <si>
    <t>gsoep__out_physhlthevnt..chrncIll.1989</t>
  </si>
  <si>
    <t>fp83</t>
  </si>
  <si>
    <t>gsoep__out_physhlthevnt..chrncIll.1991</t>
  </si>
  <si>
    <t>hp78</t>
  </si>
  <si>
    <t>gsoep__out_physhlthevnt..chrncIll.2009</t>
  </si>
  <si>
    <t>zp103</t>
  </si>
  <si>
    <t>chronically ill for one year</t>
  </si>
  <si>
    <t>unemploy12</t>
  </si>
  <si>
    <t>gsoep__out_physhlthevnt..chrncIll.2010</t>
  </si>
  <si>
    <t>bap91</t>
  </si>
  <si>
    <t>gsoep__out_physhlthevnt..chrncIll.2011</t>
  </si>
  <si>
    <t>f11p081</t>
  </si>
  <si>
    <t>Chronic Illness</t>
  </si>
  <si>
    <t>gsoep__out_physhlthevnt..chrncIll.2012</t>
  </si>
  <si>
    <t>bcp102</t>
  </si>
  <si>
    <t>gsoep__out_physhlthevnt..chrncIll.2013</t>
  </si>
  <si>
    <t>f13p098</t>
  </si>
  <si>
    <t>gsoep__out_physhlthevnt..chrncIll.2014</t>
  </si>
  <si>
    <t>bep98</t>
  </si>
  <si>
    <t>unemploy2</t>
  </si>
  <si>
    <t>gsoep__out_physhlthevnt..chrncIll.2016</t>
  </si>
  <si>
    <t>bgp121</t>
  </si>
  <si>
    <t>gsoep__out_physhlthevnt..dementia.2009</t>
  </si>
  <si>
    <t>zp10209</t>
  </si>
  <si>
    <t>Dementia</t>
  </si>
  <si>
    <t>gsoep__out_physhlthevnt..dementia.2011</t>
  </si>
  <si>
    <t>bbp10010</t>
  </si>
  <si>
    <t>gsoep__out_physhlthevnt..dementia.2013</t>
  </si>
  <si>
    <t>bdp11210</t>
  </si>
  <si>
    <t>gsoep__out_physhlthevnt..dementia.2015</t>
  </si>
  <si>
    <t>bfp12910</t>
  </si>
  <si>
    <t>gsoep__out_physhlthevnt..diabetes.2009</t>
  </si>
  <si>
    <t>zp10201</t>
  </si>
  <si>
    <t>Diabetes</t>
  </si>
  <si>
    <t>unemploy3</t>
  </si>
  <si>
    <t>gsoep__out_physhlthevnt..diabetes.2011</t>
  </si>
  <si>
    <t>bbp10002</t>
  </si>
  <si>
    <t>gsoep__out_physhlthevnt..diabetes.2013</t>
  </si>
  <si>
    <t>bdp11202</t>
  </si>
  <si>
    <t>gsoep__out_physhlthevnt..diabetes.2015</t>
  </si>
  <si>
    <t>bfp12902</t>
  </si>
  <si>
    <t>gsoep__out_physhlthevnt..diabetes.1984</t>
  </si>
  <si>
    <t>m1110784</t>
  </si>
  <si>
    <t>Have or had diabetes</t>
  </si>
  <si>
    <t>gsoep__out_physhlthevnt..diabetes.1985</t>
  </si>
  <si>
    <t>m1110785</t>
  </si>
  <si>
    <t>gsoep__out_physhlthevnt..diabetes.1986</t>
  </si>
  <si>
    <t>m1110786</t>
  </si>
  <si>
    <t>unemploy4</t>
  </si>
  <si>
    <t>gsoep__out_physhlthevnt..diabetes.1987</t>
  </si>
  <si>
    <t>m1110787</t>
  </si>
  <si>
    <t>gsoep__out_physhlthevnt..diabetes.1988</t>
  </si>
  <si>
    <t>m1110788</t>
  </si>
  <si>
    <t>gsoep__out_physhlthevnt..diabetes.1989</t>
  </si>
  <si>
    <t>m1110789</t>
  </si>
  <si>
    <t>gsoep__out_physhlthevnt..diabetes.1990</t>
  </si>
  <si>
    <t>m1110790</t>
  </si>
  <si>
    <t>gsoep__out_physhlthevnt..diabetes.1991</t>
  </si>
  <si>
    <t>m1110791</t>
  </si>
  <si>
    <t>gsoep__out_physhlthevnt..diabetes.1992</t>
  </si>
  <si>
    <t>m1110792</t>
  </si>
  <si>
    <t>unemploy5</t>
  </si>
  <si>
    <t>gsoep__out_physhlthevnt..diabetes.1993</t>
  </si>
  <si>
    <t>m1110793</t>
  </si>
  <si>
    <t>gsoep__out_physhlthevnt..diabetes.1994</t>
  </si>
  <si>
    <t>m1110794</t>
  </si>
  <si>
    <t>gsoep__out_physhlthevnt..diabetes.1995</t>
  </si>
  <si>
    <t>m1110795</t>
  </si>
  <si>
    <t>gsoep__out_physhlthevnt..diabetes.1996</t>
  </si>
  <si>
    <t>m1110796</t>
  </si>
  <si>
    <t>gsoep__out_physhlthevnt..diabetes.1997</t>
  </si>
  <si>
    <t>m1110797</t>
  </si>
  <si>
    <t>unemploy6</t>
  </si>
  <si>
    <t>gsoep__out_physhlthevnt..diabetes.1998</t>
  </si>
  <si>
    <t>m1110798</t>
  </si>
  <si>
    <t>gsoep__out_physhlthevnt..diabetes.1999</t>
  </si>
  <si>
    <t>m1110799</t>
  </si>
  <si>
    <t>gsoep__out_physhlthevnt..diabetes.2000</t>
  </si>
  <si>
    <t>m1110700</t>
  </si>
  <si>
    <t>gsoep__out_physhlthevnt..diabetes.2001</t>
  </si>
  <si>
    <t>m1110701</t>
  </si>
  <si>
    <t>gsoep__out_physhlthevnt..diabetes.2002</t>
  </si>
  <si>
    <t>m1110702</t>
  </si>
  <si>
    <t>gsoep__out_physhlthevnt..diabetes.2003</t>
  </si>
  <si>
    <t>m1110703</t>
  </si>
  <si>
    <t>unemploy7</t>
  </si>
  <si>
    <t>gsoep__out_physhlthevnt..diabetes.2004</t>
  </si>
  <si>
    <t>m1110704</t>
  </si>
  <si>
    <t>gsoep__out_physhlthevnt..diabetes.2005</t>
  </si>
  <si>
    <t>m1110705</t>
  </si>
  <si>
    <t>gsoep__out_physhlthevnt..diabetes.2006</t>
  </si>
  <si>
    <t>m1110706</t>
  </si>
  <si>
    <t>gsoep__out_physhlthevnt..diabetes.2007</t>
  </si>
  <si>
    <t>m1110707</t>
  </si>
  <si>
    <t>gsoep__out_physhlthevnt..diabetes.2008</t>
  </si>
  <si>
    <t>m1110708</t>
  </si>
  <si>
    <t>m1110709</t>
  </si>
  <si>
    <t>unemploy8</t>
  </si>
  <si>
    <t>gsoep__out_physhlthevnt..diabetes.2010</t>
  </si>
  <si>
    <t>m1110710</t>
  </si>
  <si>
    <t>m1110711</t>
  </si>
  <si>
    <t>gsoep__out_physhlthevnt..diabetes.2012</t>
  </si>
  <si>
    <t>m1110712</t>
  </si>
  <si>
    <t>m1110713</t>
  </si>
  <si>
    <t>gsoep__out_physhlthevnt..diabetes.2014</t>
  </si>
  <si>
    <t>m1110714</t>
  </si>
  <si>
    <t>m1110715</t>
  </si>
  <si>
    <t>gsoep__out_physhlthevnt..diabetes.2016</t>
  </si>
  <si>
    <t>m1110716</t>
  </si>
  <si>
    <t>gsoep__out_physhlthevnt..highBP.2009</t>
  </si>
  <si>
    <t>bdp11208</t>
  </si>
  <si>
    <t>High Blood Presure</t>
  </si>
  <si>
    <t>unemploy9</t>
  </si>
  <si>
    <t>gsoep__out_physhlthevnt..highBP.2011</t>
  </si>
  <si>
    <t>zp10207</t>
  </si>
  <si>
    <t>gsoep__out_physhlthevnt..highBP.2013</t>
  </si>
  <si>
    <t>bfp12908</t>
  </si>
  <si>
    <t>gsoep__out_physhlthevnt..highBP.2015</t>
  </si>
  <si>
    <t>bbp10008</t>
  </si>
  <si>
    <t>gsoep__out_physhlthevnt..highBP.1984</t>
  </si>
  <si>
    <t>m1110684</t>
  </si>
  <si>
    <t>High blood pressure/circulation problems</t>
  </si>
  <si>
    <t>gsoep__out_physhlthevnt..highBP.1985</t>
  </si>
  <si>
    <t>m1110685</t>
  </si>
  <si>
    <t>gsoep__out_physhlthevnt..highBP.1986</t>
  </si>
  <si>
    <t>m1110686</t>
  </si>
  <si>
    <t>gsoep__out_physhlthevnt..highBP.1987</t>
  </si>
  <si>
    <t>m1110687</t>
  </si>
  <si>
    <t>gsoep__out_physhlthevnt..highBP.1988</t>
  </si>
  <si>
    <t>m1110688</t>
  </si>
  <si>
    <t>gsoep__out_physhlthevnt..highBP.1989</t>
  </si>
  <si>
    <t>m1110689</t>
  </si>
  <si>
    <t>gsoep__out_physhlthevnt..highBP.1990</t>
  </si>
  <si>
    <t>m1110690</t>
  </si>
  <si>
    <t>gsoep__out_physhlthevnt..highBP.1991</t>
  </si>
  <si>
    <t>m1110691</t>
  </si>
  <si>
    <t>volunteer</t>
  </si>
  <si>
    <t>Please indicate which of the following statements apply to your situation. Try to be as thorough as you can. - I perform voluntary work</t>
  </si>
  <si>
    <t>gsoep__out_physhlthevnt..highBP.1992</t>
  </si>
  <si>
    <t>m1110692</t>
  </si>
  <si>
    <t>gsoep__out_physhlthevnt..highBP.1993</t>
  </si>
  <si>
    <t>m1110693</t>
  </si>
  <si>
    <t>gsoep__out_physhlthevnt..highBP.1994</t>
  </si>
  <si>
    <t>m1110694</t>
  </si>
  <si>
    <t>gsoep__out_physhlthevnt..highBP.1995</t>
  </si>
  <si>
    <t>m1110695</t>
  </si>
  <si>
    <t>gsoep__out_physhlthevnt..highBP.1996</t>
  </si>
  <si>
    <t>m1110696</t>
  </si>
  <si>
    <t>gsoep__out_physhlthevnt..highBP.1997</t>
  </si>
  <si>
    <t>m1110697</t>
  </si>
  <si>
    <t>gsoep__out_physhlthevnt..highBP.1998</t>
  </si>
  <si>
    <t>m1110698</t>
  </si>
  <si>
    <t>gsoep__out_physhlthevnt..highBP.1999</t>
  </si>
  <si>
    <t>m1110699</t>
  </si>
  <si>
    <t>gsoep__out_physhlthevnt..highBP.2000</t>
  </si>
  <si>
    <t>m1110600</t>
  </si>
  <si>
    <t>gsoep__out_physhlthevnt..highBP.2001</t>
  </si>
  <si>
    <t>m1110601</t>
  </si>
  <si>
    <t>gsoep__out_physhlthevnt..highBP.2002</t>
  </si>
  <si>
    <t>m1110602</t>
  </si>
  <si>
    <t>volunteerTime</t>
  </si>
  <si>
    <t>Considered all together, how much time do you spend on voluntary work per week, on average? (including hours that you possibly spend on informal care)</t>
  </si>
  <si>
    <t>gsoep__out_physhlthevnt..highBP.2003</t>
  </si>
  <si>
    <t>m1110603</t>
  </si>
  <si>
    <t>gsoep__out_physhlthevnt..highBP.2004</t>
  </si>
  <si>
    <t>m1110604</t>
  </si>
  <si>
    <t>gsoep__out_physhlthevnt..highBP.2005</t>
  </si>
  <si>
    <t>m1110605</t>
  </si>
  <si>
    <t>gsoep__out_physhlthevnt..highBP.2006</t>
  </si>
  <si>
    <t>m1110606</t>
  </si>
  <si>
    <t>gsoep__out_physhlthevnt..highBP.2007</t>
  </si>
  <si>
    <t>m1110607</t>
  </si>
  <si>
    <t>gsoep__out_physhlthevnt..highBP.2008</t>
  </si>
  <si>
    <t>m1110608</t>
  </si>
  <si>
    <t>m1110609</t>
  </si>
  <si>
    <t>gsoep__out_physhlthevnt..highBP.2010</t>
  </si>
  <si>
    <t>m1110610</t>
  </si>
  <si>
    <t>m1110611</t>
  </si>
  <si>
    <t>feelEmtn</t>
  </si>
  <si>
    <t>gsoep__out_physhlthevnt..highBP.2012</t>
  </si>
  <si>
    <t>m1110612</t>
  </si>
  <si>
    <t>cp08a061</t>
  </si>
  <si>
    <t>Feel others’ emotions</t>
  </si>
  <si>
    <t>1-5, 1 being "very inaccurate" and 5 being "very accurate"</t>
  </si>
  <si>
    <t>m1110613</t>
  </si>
  <si>
    <t>cp09b061</t>
  </si>
  <si>
    <t>gsoep__out_physhlthevnt..highBP.2014</t>
  </si>
  <si>
    <t>m1110614</t>
  </si>
  <si>
    <t>cp10c061</t>
  </si>
  <si>
    <t>m1110615</t>
  </si>
  <si>
    <t>cp11d061</t>
  </si>
  <si>
    <t>gsoep__out_physhlthevnt..highBP.2016</t>
  </si>
  <si>
    <t>m1110616</t>
  </si>
  <si>
    <t>cp12e061</t>
  </si>
  <si>
    <t>othrIllns</t>
  </si>
  <si>
    <t>gsoep__out_physhlthevnt..othrIllns.2009</t>
  </si>
  <si>
    <t>zp10210</t>
  </si>
  <si>
    <t>Other Illness</t>
  </si>
  <si>
    <t>cp14g061</t>
  </si>
  <si>
    <t>gsoep__out_physhlthevnt..othrIllns.2011</t>
  </si>
  <si>
    <t>bbp10013</t>
  </si>
  <si>
    <t>cp15h061</t>
  </si>
  <si>
    <t>gsoep__out_physhlthevnt..othrIllns.2013</t>
  </si>
  <si>
    <t>bdp11213</t>
  </si>
  <si>
    <t>cp17i061</t>
  </si>
  <si>
    <t>gsoep__out_physhlthevnt..othrIllns.2015</t>
  </si>
  <si>
    <t>bfp12913</t>
  </si>
  <si>
    <t>cp13f061</t>
  </si>
  <si>
    <t>cp18j061</t>
  </si>
  <si>
    <t>gsoep__out_physhlthevnt..stroke.1984</t>
  </si>
  <si>
    <t>m1110584</t>
  </si>
  <si>
    <t>Have had stroke</t>
  </si>
  <si>
    <t>insltPpl</t>
  </si>
  <si>
    <t>cp08a031</t>
  </si>
  <si>
    <t>Insult people</t>
  </si>
  <si>
    <t>gsoep__out_physhlthevnt..stroke.1985</t>
  </si>
  <si>
    <t>m1110585</t>
  </si>
  <si>
    <t>cp09b031</t>
  </si>
  <si>
    <t>gsoep__out_physhlthevnt..stroke.1986</t>
  </si>
  <si>
    <t>m1110586</t>
  </si>
  <si>
    <t>cp10c031</t>
  </si>
  <si>
    <t>gsoep__out_physhlthevnt..stroke.1987</t>
  </si>
  <si>
    <t>m1110587</t>
  </si>
  <si>
    <t>cp11d031</t>
  </si>
  <si>
    <t>cp12e031</t>
  </si>
  <si>
    <t>gsoep__out_physhlthevnt..stroke.1988</t>
  </si>
  <si>
    <t>m1110588</t>
  </si>
  <si>
    <t>cp14g031</t>
  </si>
  <si>
    <t>gsoep__out_physhlthevnt..stroke.1989</t>
  </si>
  <si>
    <t>cp15h031</t>
  </si>
  <si>
    <t>m1110589</t>
  </si>
  <si>
    <t>cp17i031</t>
  </si>
  <si>
    <t>gsoep__out_physhlthevnt..stroke.1990</t>
  </si>
  <si>
    <t>m1110590</t>
  </si>
  <si>
    <t>cp13f031</t>
  </si>
  <si>
    <t>cp18j031</t>
  </si>
  <si>
    <t>intrstPpl</t>
  </si>
  <si>
    <t>gsoep__out_physhlthevnt..stroke.1991</t>
  </si>
  <si>
    <t>m1110591</t>
  </si>
  <si>
    <t>cp08a026</t>
  </si>
  <si>
    <t>Am interested in people</t>
  </si>
  <si>
    <t>cp09b026</t>
  </si>
  <si>
    <t>gsoep__out_physhlthevnt..stroke.1992</t>
  </si>
  <si>
    <t>m1110592</t>
  </si>
  <si>
    <t>cp10c026</t>
  </si>
  <si>
    <t>cp11d026</t>
  </si>
  <si>
    <t>gsoep__out_physhlthevnt..stroke.1993</t>
  </si>
  <si>
    <t>m1110593</t>
  </si>
  <si>
    <t>cp12e026</t>
  </si>
  <si>
    <t>cp14g026</t>
  </si>
  <si>
    <t>gsoep__out_physhlthevnt..stroke.1994</t>
  </si>
  <si>
    <t>m1110594</t>
  </si>
  <si>
    <t>cp15h026</t>
  </si>
  <si>
    <t>cp17i026</t>
  </si>
  <si>
    <t>gsoep__out_physhlthevnt..stroke.1995</t>
  </si>
  <si>
    <t>m1110595</t>
  </si>
  <si>
    <t>cp13f026</t>
  </si>
  <si>
    <t>gsoep__out_physhlthevnt..stroke.1996</t>
  </si>
  <si>
    <t>m1110596</t>
  </si>
  <si>
    <t>cp18j026</t>
  </si>
  <si>
    <t>lttlCncrn</t>
  </si>
  <si>
    <t>cp08a021</t>
  </si>
  <si>
    <t>Feel little concern for others</t>
  </si>
  <si>
    <t>gsoep__out_physhlthevnt..stroke.1997</t>
  </si>
  <si>
    <t>m1110597</t>
  </si>
  <si>
    <t>cp09b021</t>
  </si>
  <si>
    <t>cp10c021</t>
  </si>
  <si>
    <t>gsoep__out_physhlthevnt..stroke.1998</t>
  </si>
  <si>
    <t>m1110598</t>
  </si>
  <si>
    <t>cp11d021</t>
  </si>
  <si>
    <t>cp12e021</t>
  </si>
  <si>
    <t>gsoep__out_physhlthevnt..stroke.1999</t>
  </si>
  <si>
    <t>m1110599</t>
  </si>
  <si>
    <t>cp14g021</t>
  </si>
  <si>
    <t>cp15h021</t>
  </si>
  <si>
    <t>gsoep__out_physhlthevnt..stroke.2000</t>
  </si>
  <si>
    <t>m1110500</t>
  </si>
  <si>
    <t>cp17i021</t>
  </si>
  <si>
    <t>gsoep__out_physhlthevnt..stroke.2001</t>
  </si>
  <si>
    <t>cp13f021</t>
  </si>
  <si>
    <t>m1110501</t>
  </si>
  <si>
    <t>cp18j021</t>
  </si>
  <si>
    <t>gsoep__out_physhlthevnt..stroke.2002</t>
  </si>
  <si>
    <t>m1110502</t>
  </si>
  <si>
    <t>noIntrst</t>
  </si>
  <si>
    <t>cp08a051</t>
  </si>
  <si>
    <t>Am not really interested in others</t>
  </si>
  <si>
    <t>cp09b051</t>
  </si>
  <si>
    <t>gsoep__out_physhlthevnt..stroke.2003</t>
  </si>
  <si>
    <t>m1110503</t>
  </si>
  <si>
    <t>cp10c051</t>
  </si>
  <si>
    <t>cp11d051</t>
  </si>
  <si>
    <t>gsoep__out_physhlthevnt..stroke.2004</t>
  </si>
  <si>
    <t>m1110504</t>
  </si>
  <si>
    <t>cp12e051</t>
  </si>
  <si>
    <t>cp14g051</t>
  </si>
  <si>
    <t>gsoep__out_physhlthevnt..stroke.2005</t>
  </si>
  <si>
    <t>m1110505</t>
  </si>
  <si>
    <t>cp15h051</t>
  </si>
  <si>
    <t>gsoep__out_physhlthevnt..stroke.2006</t>
  </si>
  <si>
    <t>m1110506</t>
  </si>
  <si>
    <t>cp17i051</t>
  </si>
  <si>
    <t>cp13f051</t>
  </si>
  <si>
    <t>gsoep__out_physhlthevnt..stroke.2007</t>
  </si>
  <si>
    <t>m1110507</t>
  </si>
  <si>
    <t>cp18j051</t>
  </si>
  <si>
    <t>noPplPrb</t>
  </si>
  <si>
    <t>cp08a041</t>
  </si>
  <si>
    <t>Am not interested in other people's problems</t>
  </si>
  <si>
    <t>gsoep__out_physhlthevnt..stroke.2008</t>
  </si>
  <si>
    <t>m1110508</t>
  </si>
  <si>
    <t>cp09b041</t>
  </si>
  <si>
    <t>cp10c041</t>
  </si>
  <si>
    <t>gsoep__out_physhlthevnt..stroke.2009</t>
  </si>
  <si>
    <t>m1110509</t>
  </si>
  <si>
    <t>cp11d041</t>
  </si>
  <si>
    <t>cp12e041</t>
  </si>
  <si>
    <t>gsoep__out_physhlthevnt..stroke.2010</t>
  </si>
  <si>
    <t>m1110510</t>
  </si>
  <si>
    <t>cp14g041</t>
  </si>
  <si>
    <t>cp15h041</t>
  </si>
  <si>
    <t>gsoep__out_physhlthevnt..stroke.2011</t>
  </si>
  <si>
    <t>m1110511</t>
  </si>
  <si>
    <t>cp17i041</t>
  </si>
  <si>
    <t>gsoep__out_physhlthevnt..stroke.2012</t>
  </si>
  <si>
    <t>m1110512</t>
  </si>
  <si>
    <t>cp13f041</t>
  </si>
  <si>
    <t>cp18j041</t>
  </si>
  <si>
    <t>gsoep__out_physhlthevnt..stroke.2013</t>
  </si>
  <si>
    <t>m1110513</t>
  </si>
  <si>
    <t>pplEase</t>
  </si>
  <si>
    <t>cp08a066</t>
  </si>
  <si>
    <t>Make people feel at ease</t>
  </si>
  <si>
    <t>cp09b066</t>
  </si>
  <si>
    <t>gsoep__out_physhlthevnt..stroke.2014</t>
  </si>
  <si>
    <t>m1110514</t>
  </si>
  <si>
    <t>cp10c066</t>
  </si>
  <si>
    <t>gsoep__out_physhlthevnt..stroke.2015</t>
  </si>
  <si>
    <t>m1110515</t>
  </si>
  <si>
    <t>cp11d066</t>
  </si>
  <si>
    <t>cp12e066</t>
  </si>
  <si>
    <t>gsoep__out_physhlthevnt..stroke.2016</t>
  </si>
  <si>
    <t>m1110516</t>
  </si>
  <si>
    <t>cp14g066</t>
  </si>
  <si>
    <t>cp15h066</t>
  </si>
  <si>
    <t>gsoep__out_retired..retired.1994</t>
  </si>
  <si>
    <t>kp1e01</t>
  </si>
  <si>
    <t>Retired In Prev. Yr</t>
  </si>
  <si>
    <t>cp17i066</t>
  </si>
  <si>
    <t>cp13f066</t>
  </si>
  <si>
    <t>gsoep__out_retired..retired.1995</t>
  </si>
  <si>
    <t>lp1e01</t>
  </si>
  <si>
    <t>cp18j066</t>
  </si>
  <si>
    <t>sftHrt</t>
  </si>
  <si>
    <t>cp08a046</t>
  </si>
  <si>
    <t>Have a soft heart</t>
  </si>
  <si>
    <t>gsoep__out_retired..retired.1996</t>
  </si>
  <si>
    <t>mp1e01</t>
  </si>
  <si>
    <t>cp09b046</t>
  </si>
  <si>
    <t>cp10c046</t>
  </si>
  <si>
    <t>gsoep__out_retired..retired.1997</t>
  </si>
  <si>
    <t>np1e01</t>
  </si>
  <si>
    <t>cp11d046</t>
  </si>
  <si>
    <t>cp12e046</t>
  </si>
  <si>
    <t>gsoep__out_retired..retired.1998</t>
  </si>
  <si>
    <t>op1e01</t>
  </si>
  <si>
    <t>cp14g046</t>
  </si>
  <si>
    <t>cp15h046</t>
  </si>
  <si>
    <t>gsoep__out_retired..retired.1999</t>
  </si>
  <si>
    <t>pp1e01</t>
  </si>
  <si>
    <t>cp17i046</t>
  </si>
  <si>
    <t>cp13f046</t>
  </si>
  <si>
    <t>gsoep__out_retired..retired.2000</t>
  </si>
  <si>
    <t>qp1e01</t>
  </si>
  <si>
    <t>cp18j046</t>
  </si>
  <si>
    <t>sympthz</t>
  </si>
  <si>
    <t>gsoep__out_retired..retired.2001</t>
  </si>
  <si>
    <t>rp1e01</t>
  </si>
  <si>
    <t>cp08a036</t>
  </si>
  <si>
    <t>Sympathize with others' feelings</t>
  </si>
  <si>
    <t>cp09b036</t>
  </si>
  <si>
    <t>gsoep__out_retired..retired.2002</t>
  </si>
  <si>
    <t>sp1e01</t>
  </si>
  <si>
    <t>cp10c036</t>
  </si>
  <si>
    <t>cp11d036</t>
  </si>
  <si>
    <t>gsoep__out_retired..retired.2003</t>
  </si>
  <si>
    <t>tp1e01</t>
  </si>
  <si>
    <t>cp12e036</t>
  </si>
  <si>
    <t>cp14g036</t>
  </si>
  <si>
    <t>gsoep__out_retired..retired.2004</t>
  </si>
  <si>
    <t>up1e01</t>
  </si>
  <si>
    <t>cp15h036</t>
  </si>
  <si>
    <t>cp17i036</t>
  </si>
  <si>
    <t>gsoep__out_retired..retired.2005</t>
  </si>
  <si>
    <t>vp1e01</t>
  </si>
  <si>
    <t>cp13f036</t>
  </si>
  <si>
    <t>cp18j036</t>
  </si>
  <si>
    <t>gsoep__out_retired..retired.2006</t>
  </si>
  <si>
    <t>wp1e01</t>
  </si>
  <si>
    <t>tmFrOthr</t>
  </si>
  <si>
    <t>cp08a056</t>
  </si>
  <si>
    <t>Take time out for others</t>
  </si>
  <si>
    <t>gsoep__out_retired..retired.2007</t>
  </si>
  <si>
    <t>cp09b056</t>
  </si>
  <si>
    <t>xp1e01</t>
  </si>
  <si>
    <t>cp10c056</t>
  </si>
  <si>
    <t>gsoep__out_retired..retired.2008</t>
  </si>
  <si>
    <t>yp1e01</t>
  </si>
  <si>
    <t>cp11d056</t>
  </si>
  <si>
    <t>cp12e056</t>
  </si>
  <si>
    <t>gsoep__out_retired..retired.2009</t>
  </si>
  <si>
    <t>zp1e01</t>
  </si>
  <si>
    <t>cp14g056</t>
  </si>
  <si>
    <t>cp15h056</t>
  </si>
  <si>
    <t>gsoep__out_retired..retired.2010</t>
  </si>
  <si>
    <t>bap1e01</t>
  </si>
  <si>
    <t>cp17i056</t>
  </si>
  <si>
    <t>gsoep__out_retired..retired.2011</t>
  </si>
  <si>
    <t>bbp1e01</t>
  </si>
  <si>
    <t>cp13f056</t>
  </si>
  <si>
    <t>cp18j056</t>
  </si>
  <si>
    <t>attDtls</t>
  </si>
  <si>
    <t>gsoep__out_retired..retired.2012</t>
  </si>
  <si>
    <t>bcp1e01</t>
  </si>
  <si>
    <t>cp08a032</t>
  </si>
  <si>
    <t>Pay attention to details</t>
  </si>
  <si>
    <t>cp09b032</t>
  </si>
  <si>
    <t>gsoep__out_retired..retired.2013</t>
  </si>
  <si>
    <t>bdp1e01</t>
  </si>
  <si>
    <t>cp10c032</t>
  </si>
  <si>
    <t>cp11d032</t>
  </si>
  <si>
    <t>gsoep__out_retired..retired.2014</t>
  </si>
  <si>
    <t>bep1e01</t>
  </si>
  <si>
    <t>cp12e032</t>
  </si>
  <si>
    <t>cp14g032</t>
  </si>
  <si>
    <t>gsoep__out_retired..retired.2015</t>
  </si>
  <si>
    <t>bfp1e01</t>
  </si>
  <si>
    <t>cp15h032</t>
  </si>
  <si>
    <t>cp17i032</t>
  </si>
  <si>
    <t>sepPart</t>
  </si>
  <si>
    <t>gsoep__out_sepPart..sepPart.1999</t>
  </si>
  <si>
    <t>pp13310</t>
  </si>
  <si>
    <t>Separated From Partner</t>
  </si>
  <si>
    <t>cp13f032</t>
  </si>
  <si>
    <t>cp18j032</t>
  </si>
  <si>
    <t>gsoep__out_sepPart..sepPart.2000</t>
  </si>
  <si>
    <t>qp14210</t>
  </si>
  <si>
    <t>cp08a042</t>
  </si>
  <si>
    <t>Get chores done right away</t>
  </si>
  <si>
    <t>cp09b042</t>
  </si>
  <si>
    <t>gsoep__out_sepPart..sepPart.2001</t>
  </si>
  <si>
    <t>rp13310</t>
  </si>
  <si>
    <t>cp10c042</t>
  </si>
  <si>
    <t>cp11d042</t>
  </si>
  <si>
    <t>gsoep__out_sepPart..sepPart.2002</t>
  </si>
  <si>
    <t>sp13310</t>
  </si>
  <si>
    <t>cp12e042</t>
  </si>
  <si>
    <t>cp14g042</t>
  </si>
  <si>
    <t>gsoep__out_sepPart..sepPart.2003</t>
  </si>
  <si>
    <t>tp14113</t>
  </si>
  <si>
    <t>cp15h042</t>
  </si>
  <si>
    <t>cp17i042</t>
  </si>
  <si>
    <t>gsoep__out_sepPart..sepPart.2004</t>
  </si>
  <si>
    <t>up14413</t>
  </si>
  <si>
    <t>cp13f042</t>
  </si>
  <si>
    <t>cp18j042</t>
  </si>
  <si>
    <t>gsoep__out_sepPart..sepPart.2005</t>
  </si>
  <si>
    <t>VP15313</t>
  </si>
  <si>
    <t>fllwSchd</t>
  </si>
  <si>
    <t>cp08a062</t>
  </si>
  <si>
    <t>Follow a schedule</t>
  </si>
  <si>
    <t>cp09b062</t>
  </si>
  <si>
    <t>gsoep__out_sepPart..sepPart.2006</t>
  </si>
  <si>
    <t>WP14113</t>
  </si>
  <si>
    <t>cp10c062</t>
  </si>
  <si>
    <t>cp11d062</t>
  </si>
  <si>
    <t>gsoep__out_sepPart..sepPart.2007</t>
  </si>
  <si>
    <t>XP14816</t>
  </si>
  <si>
    <t>cp12e062</t>
  </si>
  <si>
    <t>gsoep__out_sepPart..sepPart.2008</t>
  </si>
  <si>
    <t>YP15416</t>
  </si>
  <si>
    <t>cp14g062</t>
  </si>
  <si>
    <t>cp15h062</t>
  </si>
  <si>
    <t>gsoep__out_sepPart..sepPart.2009</t>
  </si>
  <si>
    <t>ZP15616</t>
  </si>
  <si>
    <t>cp17i062</t>
  </si>
  <si>
    <t>cp13f062</t>
  </si>
  <si>
    <t>gsoep__out_sepPart..sepPart.2010</t>
  </si>
  <si>
    <t>BAP15916</t>
  </si>
  <si>
    <t>cp18j062</t>
  </si>
  <si>
    <t>frgtPtBck</t>
  </si>
  <si>
    <t>cp08a047</t>
  </si>
  <si>
    <t>Often forget to put things back in their proper place</t>
  </si>
  <si>
    <t>gsoep__out_sepPart..sepPart.2011</t>
  </si>
  <si>
    <t>BBP15119</t>
  </si>
  <si>
    <t>cp09b047</t>
  </si>
  <si>
    <t>gsoep__out_sepPart..sepPart.2012</t>
  </si>
  <si>
    <t>BCP15019</t>
  </si>
  <si>
    <t>cp10c047</t>
  </si>
  <si>
    <t>cp11d047</t>
  </si>
  <si>
    <t>gsoep__out_sepPart..sepPart.2013</t>
  </si>
  <si>
    <t>BDP15719</t>
  </si>
  <si>
    <t>cp12e047</t>
  </si>
  <si>
    <t>cp14g047</t>
  </si>
  <si>
    <t>gsoep__out_sepPart..sepPart.2014</t>
  </si>
  <si>
    <t>BEP15019</t>
  </si>
  <si>
    <t>cp15h047</t>
  </si>
  <si>
    <t>cp17i047</t>
  </si>
  <si>
    <t>gsoep__out_sepPart..sepPart.2015</t>
  </si>
  <si>
    <t>BFP17319</t>
  </si>
  <si>
    <t>cp13f047</t>
  </si>
  <si>
    <t>gsoep__out_unemployed..unemployed.1994</t>
  </si>
  <si>
    <t>kp1d01</t>
  </si>
  <si>
    <t>Registered Unemployed In Prev. Yr</t>
  </si>
  <si>
    <t>cp18j047</t>
  </si>
  <si>
    <t>lveBlngs</t>
  </si>
  <si>
    <t>cp08a027</t>
  </si>
  <si>
    <t>Leave my belongings around</t>
  </si>
  <si>
    <t>gsoep__out_unemployed..unemployed.1995</t>
  </si>
  <si>
    <t>lp1d01</t>
  </si>
  <si>
    <t>cp09b027</t>
  </si>
  <si>
    <t>cp10c027</t>
  </si>
  <si>
    <t>gsoep__out_unemployed..unemployed.1996</t>
  </si>
  <si>
    <t>mp1d01</t>
  </si>
  <si>
    <t>cp11d027</t>
  </si>
  <si>
    <t>cp12e027</t>
  </si>
  <si>
    <t>gsoep__out_unemployed..unemployed.1997</t>
  </si>
  <si>
    <t>np1d01</t>
  </si>
  <si>
    <t>cp14g027</t>
  </si>
  <si>
    <t>cp15h027</t>
  </si>
  <si>
    <t>gsoep__out_unemployed..unemployed.1998</t>
  </si>
  <si>
    <t>op1d01</t>
  </si>
  <si>
    <t>cp17i027</t>
  </si>
  <si>
    <t>cp13f027</t>
  </si>
  <si>
    <t>gsoep__out_unemployed..unemployed.1999</t>
  </si>
  <si>
    <t>pp1d01</t>
  </si>
  <si>
    <t>cp18j027</t>
  </si>
  <si>
    <t>messThngs</t>
  </si>
  <si>
    <t>cp08a037</t>
  </si>
  <si>
    <t>Make a mess of things</t>
  </si>
  <si>
    <t>gsoep__out_unemployed..unemployed.2000</t>
  </si>
  <si>
    <t>qp1d01</t>
  </si>
  <si>
    <t>cp09b037</t>
  </si>
  <si>
    <t>cp10c037</t>
  </si>
  <si>
    <t>gsoep__out_unemployed..unemployed.2001</t>
  </si>
  <si>
    <t>rp1d01</t>
  </si>
  <si>
    <t>cp11d037</t>
  </si>
  <si>
    <t>cp12e037</t>
  </si>
  <si>
    <t>gsoep__out_unemployed..unemployed.2002</t>
  </si>
  <si>
    <t>sp1d01</t>
  </si>
  <si>
    <t>cp14g037</t>
  </si>
  <si>
    <t>cp15h037</t>
  </si>
  <si>
    <t>gsoep__out_unemployed..unemployed.2003</t>
  </si>
  <si>
    <t>tp1d01</t>
  </si>
  <si>
    <t>cp17i037</t>
  </si>
  <si>
    <t>cp13f037</t>
  </si>
  <si>
    <t>gsoep__out_unemployed..unemployed.2004</t>
  </si>
  <si>
    <t>up1d01</t>
  </si>
  <si>
    <t>cp18j037</t>
  </si>
  <si>
    <t>order</t>
  </si>
  <si>
    <t>cp08a052</t>
  </si>
  <si>
    <t>Like order</t>
  </si>
  <si>
    <t>gsoep__out_unemployed..unemployed.2005</t>
  </si>
  <si>
    <t>vp1d01</t>
  </si>
  <si>
    <t>cp09b052</t>
  </si>
  <si>
    <t>cp10c052</t>
  </si>
  <si>
    <t>gsoep__out_unemployed..unemployed.2006</t>
  </si>
  <si>
    <t>wp1d01</t>
  </si>
  <si>
    <t>cp11d052</t>
  </si>
  <si>
    <t>cp12e052</t>
  </si>
  <si>
    <t>gsoep__out_unemployed..unemployed.2007</t>
  </si>
  <si>
    <t>xp1d01</t>
  </si>
  <si>
    <t>cp14g052</t>
  </si>
  <si>
    <t>cp15h052</t>
  </si>
  <si>
    <t>gsoep__out_unemployed..unemployed.2008</t>
  </si>
  <si>
    <t>yp1d01</t>
  </si>
  <si>
    <t>cp17i052</t>
  </si>
  <si>
    <t>cp13f052</t>
  </si>
  <si>
    <t>gsoep__out_unemployed..unemployed.2009</t>
  </si>
  <si>
    <t>zp1d01</t>
  </si>
  <si>
    <t>cp18j052</t>
  </si>
  <si>
    <t>prepared</t>
  </si>
  <si>
    <t>cp08a022</t>
  </si>
  <si>
    <t>Am always prepared</t>
  </si>
  <si>
    <t>gsoep__out_unemployed..unemployed.2010</t>
  </si>
  <si>
    <t>bap1d01</t>
  </si>
  <si>
    <t>cp09b022</t>
  </si>
  <si>
    <t>cp10c022</t>
  </si>
  <si>
    <t>gsoep__out_unemployed..unemployed.2011</t>
  </si>
  <si>
    <t>bbp1d01</t>
  </si>
  <si>
    <t>cp11d022</t>
  </si>
  <si>
    <t>cp12e022</t>
  </si>
  <si>
    <t>gsoep__out_unemployed..unemployed.2012</t>
  </si>
  <si>
    <t>bcp1d01</t>
  </si>
  <si>
    <t>cp14g022</t>
  </si>
  <si>
    <t>gsoep__out_unemployed..unemployed.2013</t>
  </si>
  <si>
    <t>bdp1d01</t>
  </si>
  <si>
    <t>cp15h022</t>
  </si>
  <si>
    <t>cp17i022</t>
  </si>
  <si>
    <t>gsoep__out_unemployed..unemployed.2014</t>
  </si>
  <si>
    <t>bep1d01</t>
  </si>
  <si>
    <t>cp13f022</t>
  </si>
  <si>
    <t>cp18j022</t>
  </si>
  <si>
    <t>gsoep__out_unemployed..unemployed.2015</t>
  </si>
  <si>
    <t>bfp1d01</t>
  </si>
  <si>
    <t>shrkDts</t>
  </si>
  <si>
    <t>cp08a057</t>
  </si>
  <si>
    <t>Shirk my duties</t>
  </si>
  <si>
    <t>cp09b057</t>
  </si>
  <si>
    <t>gsoep__out_vlntred..vlntred.1984</t>
  </si>
  <si>
    <t>ap0204</t>
  </si>
  <si>
    <t>perform volunteer work</t>
  </si>
  <si>
    <t>1[1] Every Week[1] Jede Woche2[2] Every Month[2] Jeden Monat3[3] Less Frequently[3] Seltener4[4] Never[4] Nie</t>
  </si>
  <si>
    <t>ifelse(is.na(x) | x &lt; 0, NA, ifelse(x &lt; 4, 1, 0))</t>
  </si>
  <si>
    <t>cp10c057</t>
  </si>
  <si>
    <t>cp11d057</t>
  </si>
  <si>
    <t>gsoep__out_vlntred..vlntred.1985</t>
  </si>
  <si>
    <t>bp0705</t>
  </si>
  <si>
    <t>cp12e057</t>
  </si>
  <si>
    <t>cp14g057</t>
  </si>
  <si>
    <t>gsoep__out_vlntred..vlntred.1986</t>
  </si>
  <si>
    <t>cp0905</t>
  </si>
  <si>
    <t>cp15h057</t>
  </si>
  <si>
    <t>cp17i057</t>
  </si>
  <si>
    <t>gsoep__out_vlntred..vlntred.1988</t>
  </si>
  <si>
    <t>ep0905</t>
  </si>
  <si>
    <t>cp13f057</t>
  </si>
  <si>
    <t>cp18j057</t>
  </si>
  <si>
    <t>gsoep__out_vlntred..vlntred.1990</t>
  </si>
  <si>
    <t>gp0407</t>
  </si>
  <si>
    <t>xctWrk</t>
  </si>
  <si>
    <t>cp08a067</t>
  </si>
  <si>
    <t>Am exacting in my work</t>
  </si>
  <si>
    <t>gsoep__out_vlntred..vlntred.1992</t>
  </si>
  <si>
    <t>ip0706</t>
  </si>
  <si>
    <t>cp09b067</t>
  </si>
  <si>
    <t>cp10c067</t>
  </si>
  <si>
    <t>cp11d067</t>
  </si>
  <si>
    <t>gsoep__out_vlntred..vlntred.1994</t>
  </si>
  <si>
    <t>kp1206</t>
  </si>
  <si>
    <t>cp12e067</t>
  </si>
  <si>
    <t>cp14g067</t>
  </si>
  <si>
    <t>gsoep__out_vlntred..vlntred.1995</t>
  </si>
  <si>
    <t>lp0607</t>
  </si>
  <si>
    <t>cp15h067</t>
  </si>
  <si>
    <t>gsoep__out_vlntred..vlntred.1996</t>
  </si>
  <si>
    <t>mp0506</t>
  </si>
  <si>
    <t>cp17i067</t>
  </si>
  <si>
    <t>cp13f067</t>
  </si>
  <si>
    <t>gsoep__out_vlntred..vlntred.1997</t>
  </si>
  <si>
    <t>np0306</t>
  </si>
  <si>
    <t>cp18j067</t>
  </si>
  <si>
    <t>anxious</t>
  </si>
  <si>
    <t>gsoep__out_vlntred..vlntred.1998</t>
  </si>
  <si>
    <t>op0606</t>
  </si>
  <si>
    <t>ch09c011</t>
  </si>
  <si>
    <t>I felt very anxious</t>
  </si>
  <si>
    <t>1	never
2	seldom
3	sometimes
4	often
5	mostly
6	continuously</t>
  </si>
  <si>
    <t>ifelse(x == 999, NA, x)</t>
  </si>
  <si>
    <t>gsoep__out_vlntred..vlntred.1999</t>
  </si>
  <si>
    <t>pp0306</t>
  </si>
  <si>
    <t>ch08b011</t>
  </si>
  <si>
    <t>gsoep__out_vlntred..vlntred.2001</t>
  </si>
  <si>
    <t>rp0307</t>
  </si>
  <si>
    <t>ch07a011</t>
  </si>
  <si>
    <t>ch10d011</t>
  </si>
  <si>
    <t>gsoep__out_vlntred..vlntred.2003</t>
  </si>
  <si>
    <t>tp1406</t>
  </si>
  <si>
    <t>ch11e011</t>
  </si>
  <si>
    <t>gsoep__out_vlntred..vlntred.2005</t>
  </si>
  <si>
    <t>vp0307</t>
  </si>
  <si>
    <t>ch12f011</t>
  </si>
  <si>
    <t>ch13g011</t>
  </si>
  <si>
    <t>gsoep__out_vlntred..vlntred.2007</t>
  </si>
  <si>
    <t>xp0307</t>
  </si>
  <si>
    <t>ch15h011</t>
  </si>
  <si>
    <t>gsoep__out_vlntred..vlntred.2008</t>
  </si>
  <si>
    <t>yp1807</t>
  </si>
  <si>
    <t>ch16i011</t>
  </si>
  <si>
    <t>ch17j011</t>
  </si>
  <si>
    <t>gsoep__out_vlntred..vlntred.2009</t>
  </si>
  <si>
    <t>zp0307</t>
  </si>
  <si>
    <t>ch18k</t>
  </si>
  <si>
    <t>ch18k011</t>
  </si>
  <si>
    <t>gsoep__out_vlntred..vlntred.2011</t>
  </si>
  <si>
    <t>bbp0307</t>
  </si>
  <si>
    <t>calm</t>
  </si>
  <si>
    <t>ch09c013</t>
  </si>
  <si>
    <t>I felt calm and peaceful</t>
  </si>
  <si>
    <t>gsoep__out_vlntred..vlntred.2013</t>
  </si>
  <si>
    <t>bdp1108</t>
  </si>
  <si>
    <t>ch08b013</t>
  </si>
  <si>
    <t>ch07a013</t>
  </si>
  <si>
    <t>ch10d013</t>
  </si>
  <si>
    <t>coarse</t>
  </si>
  <si>
    <t>gsoep__pers_A..coarse.2005</t>
  </si>
  <si>
    <t>VP12503</t>
  </si>
  <si>
    <t xml:space="preserve">Am sometimes too coarse with others </t>
  </si>
  <si>
    <t>[-6] Version of questionnaire with modified filtering
[-5] Not included in this version of the questionnaire
[-4] Inadmissible multiple response
[-3] Answer improbable
[-2] Does not apply
[-1] No Answer
[1] Does Not Apply</t>
  </si>
  <si>
    <t>ch11e013</t>
  </si>
  <si>
    <t>gsoep__pers_A..coarse.2009</t>
  </si>
  <si>
    <t>ZP12003</t>
  </si>
  <si>
    <t>ch12f013</t>
  </si>
  <si>
    <t>ch13g013</t>
  </si>
  <si>
    <t>gsoep__pers_A..coarse.2013</t>
  </si>
  <si>
    <t>BDP15103</t>
  </si>
  <si>
    <t>ch15h013</t>
  </si>
  <si>
    <t>forgive</t>
  </si>
  <si>
    <t>ch16i013</t>
  </si>
  <si>
    <t>gsoep__pers_A..forgive.2005</t>
  </si>
  <si>
    <t>VP12506</t>
  </si>
  <si>
    <t xml:space="preserve">Able to forgive </t>
  </si>
  <si>
    <t>ch17j013</t>
  </si>
  <si>
    <t>gsoep__pers_A..forgive.2009</t>
  </si>
  <si>
    <t>ch18k013</t>
  </si>
  <si>
    <t>ZP12006</t>
  </si>
  <si>
    <t>depressed</t>
  </si>
  <si>
    <t>ch09c014</t>
  </si>
  <si>
    <t>I felt depressed and gloomy</t>
  </si>
  <si>
    <t>gsoep__pers_A..forgive.2013</t>
  </si>
  <si>
    <t>BDP15106</t>
  </si>
  <si>
    <t>ch08b014</t>
  </si>
  <si>
    <t>friendly</t>
  </si>
  <si>
    <t>ch07a014</t>
  </si>
  <si>
    <t>gsoep__pers_A..friendly.2005</t>
  </si>
  <si>
    <t>VP12513</t>
  </si>
  <si>
    <t>Friendly with others</t>
  </si>
  <si>
    <t>ch10d014</t>
  </si>
  <si>
    <t>gsoep__pers_A..friendly.2009</t>
  </si>
  <si>
    <t>ZP12013</t>
  </si>
  <si>
    <t>ch11e014</t>
  </si>
  <si>
    <t>ch12f014</t>
  </si>
  <si>
    <t>gsoep__pers_A..friendly.2013</t>
  </si>
  <si>
    <t>BDP15113</t>
  </si>
  <si>
    <t>ch13g014</t>
  </si>
  <si>
    <t>ch15h014</t>
  </si>
  <si>
    <t>efficient</t>
  </si>
  <si>
    <t>gsoep__pers_C..efficient.2005</t>
  </si>
  <si>
    <t>VP12511</t>
  </si>
  <si>
    <t>Carry out tasks efficiently</t>
  </si>
  <si>
    <t>ch16i014</t>
  </si>
  <si>
    <t>gsoep__pers_C..efficient.2009</t>
  </si>
  <si>
    <t>ZP12011</t>
  </si>
  <si>
    <t>ch17j014</t>
  </si>
  <si>
    <t>ch18k014</t>
  </si>
  <si>
    <t>gsoep__pers_C..efficient.2013</t>
  </si>
  <si>
    <t>BDP15111</t>
  </si>
  <si>
    <t>down</t>
  </si>
  <si>
    <t>ch09c012</t>
  </si>
  <si>
    <t>I felt so down that nothing could cheer me up</t>
  </si>
  <si>
    <t>lazy</t>
  </si>
  <si>
    <t>gsoep__pers_C..lazy.2005</t>
  </si>
  <si>
    <t>VP12507</t>
  </si>
  <si>
    <t xml:space="preserve">Tend to be lazy </t>
  </si>
  <si>
    <t>ch08b012</t>
  </si>
  <si>
    <t>gsoep__pers_C..lazy.2009</t>
  </si>
  <si>
    <t>ZP12007</t>
  </si>
  <si>
    <t>ch07a012</t>
  </si>
  <si>
    <t>gsoep__pers_C..lazy.2013</t>
  </si>
  <si>
    <t>BDP15107</t>
  </si>
  <si>
    <t>ch10d012</t>
  </si>
  <si>
    <t>thorough</t>
  </si>
  <si>
    <t>gsoep__pers_C..thorough.2005</t>
  </si>
  <si>
    <t xml:space="preserve">VP12501 </t>
  </si>
  <si>
    <t>Thorough Worker</t>
  </si>
  <si>
    <t>ch11e012</t>
  </si>
  <si>
    <t>gsoep__pers_C..thorough.2009</t>
  </si>
  <si>
    <t xml:space="preserve">ZP12001 </t>
  </si>
  <si>
    <t>ch12f012</t>
  </si>
  <si>
    <t>gsoep__pers_C..thorough.2013</t>
  </si>
  <si>
    <t xml:space="preserve">BDP15101 </t>
  </si>
  <si>
    <t>ch13g012</t>
  </si>
  <si>
    <t>achLss</t>
  </si>
  <si>
    <t>ch15h012</t>
  </si>
  <si>
    <t>gsoep__pers_DEP..achLss.2002</t>
  </si>
  <si>
    <t>sp8908</t>
  </si>
  <si>
    <t>Achieved Less Due To Mental Health Last 4 Weeks</t>
  </si>
  <si>
    <t>ch16i012</t>
  </si>
  <si>
    <t>gsoep__pers_DEP..achLss.2004</t>
  </si>
  <si>
    <t>up8608</t>
  </si>
  <si>
    <t>Accomplished less due to emotional problems</t>
  </si>
  <si>
    <t>ch17j012</t>
  </si>
  <si>
    <t>ch18k012</t>
  </si>
  <si>
    <t>gsoep__pers_DEP..achLss.2006</t>
  </si>
  <si>
    <t>wp9008</t>
  </si>
  <si>
    <t>Accomplished Less Due To Emotional Problems</t>
  </si>
  <si>
    <t>ch09c015</t>
  </si>
  <si>
    <t>I felt happy</t>
  </si>
  <si>
    <t>gsoep__pers_DEP..achLss.2008</t>
  </si>
  <si>
    <t>yp10208</t>
  </si>
  <si>
    <t>ch08b015</t>
  </si>
  <si>
    <t>ch07a015</t>
  </si>
  <si>
    <t>gsoep__pers_DEP..achLss.2010</t>
  </si>
  <si>
    <t>bap9008</t>
  </si>
  <si>
    <t>ch10d015</t>
  </si>
  <si>
    <t>gsoep__pers_DEP..achLss.2012</t>
  </si>
  <si>
    <t>bcp9408</t>
  </si>
  <si>
    <t>ch11e015</t>
  </si>
  <si>
    <t>ch12f015</t>
  </si>
  <si>
    <t>gsoep__pers_DEP..achLss.2014</t>
  </si>
  <si>
    <t>bep9208</t>
  </si>
  <si>
    <t>ch13g015</t>
  </si>
  <si>
    <t>gsoep__pers_DEP..achLss.2016</t>
  </si>
  <si>
    <t>bgp10808</t>
  </si>
  <si>
    <t>ch15h015</t>
  </si>
  <si>
    <t>bhp</t>
  </si>
  <si>
    <t>ch16i015</t>
  </si>
  <si>
    <t>gsoep__pers_DEP..achLss.2017</t>
  </si>
  <si>
    <t>bhp_429_q56</t>
  </si>
  <si>
    <t>Status of Mental Health regarding managed less than planned</t>
  </si>
  <si>
    <t>ch17j015</t>
  </si>
  <si>
    <t>lessThrgh</t>
  </si>
  <si>
    <t>gsoep__pers_DEP..lessThrgh.2002</t>
  </si>
  <si>
    <t>sp8909</t>
  </si>
  <si>
    <t>Less Thorough Due To Mental Health Last 4 Weeks</t>
  </si>
  <si>
    <t>ch18k015</t>
  </si>
  <si>
    <t>bckgrnd</t>
  </si>
  <si>
    <t>cp08a035</t>
  </si>
  <si>
    <t>Keep in the background</t>
  </si>
  <si>
    <t>gsoep__pers_DEP..lessThrgh.2004</t>
  </si>
  <si>
    <t>up8609</t>
  </si>
  <si>
    <t>Less careful due to emotional problems</t>
  </si>
  <si>
    <t>cp09b035</t>
  </si>
  <si>
    <t>cp10c035</t>
  </si>
  <si>
    <t>gsoep__pers_DEP..lessThrgh.2006</t>
  </si>
  <si>
    <t>wp9009</t>
  </si>
  <si>
    <t>Less Careful Due To Emotional Problems</t>
  </si>
  <si>
    <t>cp11d035</t>
  </si>
  <si>
    <t>cp12e035</t>
  </si>
  <si>
    <t>gsoep__pers_DEP..lessThrgh.2008</t>
  </si>
  <si>
    <t>yp10209</t>
  </si>
  <si>
    <t>cp14g035</t>
  </si>
  <si>
    <t>gsoep__pers_DEP..lessThrgh.2010</t>
  </si>
  <si>
    <t>bap9009</t>
  </si>
  <si>
    <t>cp15h035</t>
  </si>
  <si>
    <t>cp17i035</t>
  </si>
  <si>
    <t>gsoep__pers_DEP..lessThrgh.2012</t>
  </si>
  <si>
    <t>bcp9409</t>
  </si>
  <si>
    <t>cp13f035</t>
  </si>
  <si>
    <t>cp18j035</t>
  </si>
  <si>
    <t>gsoep__pers_DEP..lessThrgh.2014</t>
  </si>
  <si>
    <t>bep9209</t>
  </si>
  <si>
    <t>cmfrtPpl</t>
  </si>
  <si>
    <t>cp08a030</t>
  </si>
  <si>
    <t>Feel comfortable around people</t>
  </si>
  <si>
    <t>gsoep__pers_DEP..lessThrgh.2016</t>
  </si>
  <si>
    <t>bgp10809</t>
  </si>
  <si>
    <t>cp09b030</t>
  </si>
  <si>
    <t>cp10c030</t>
  </si>
  <si>
    <t>gsoep__pers_DEP..lessThrgh.2017</t>
  </si>
  <si>
    <t>bhp_430_q56</t>
  </si>
  <si>
    <t>Status of Mental Health regarding diligence</t>
  </si>
  <si>
    <t>cp11d030</t>
  </si>
  <si>
    <t>cp12e030</t>
  </si>
  <si>
    <t>mlnchly</t>
  </si>
  <si>
    <t>gsoep__pers_DEP..mlnchly.2002</t>
  </si>
  <si>
    <t>sp8902</t>
  </si>
  <si>
    <t>Run-down, Melancholy Last 4 Weeks</t>
  </si>
  <si>
    <t>cp14g030</t>
  </si>
  <si>
    <t>cp15h030</t>
  </si>
  <si>
    <t>gsoep__pers_DEP..mlnchly.2004</t>
  </si>
  <si>
    <t>up8602</t>
  </si>
  <si>
    <t>cp17i030</t>
  </si>
  <si>
    <t>cp13f030</t>
  </si>
  <si>
    <t>gsoep__pers_DEP..mlnchly.2006</t>
  </si>
  <si>
    <t>wp9002</t>
  </si>
  <si>
    <t>cp18j030</t>
  </si>
  <si>
    <t>cnvrstns</t>
  </si>
  <si>
    <t>gsoep__pers_DEP..mlnchly.2008</t>
  </si>
  <si>
    <t>yp10202</t>
  </si>
  <si>
    <t>cp08a040</t>
  </si>
  <si>
    <t>Start conversations</t>
  </si>
  <si>
    <t>cp09b040</t>
  </si>
  <si>
    <t>gsoep__pers_DEP..mlnchly.2010</t>
  </si>
  <si>
    <t>bap9002</t>
  </si>
  <si>
    <t>cp10c040</t>
  </si>
  <si>
    <t>cp11d040</t>
  </si>
  <si>
    <t>gsoep__pers_DEP..mlnchly.2012</t>
  </si>
  <si>
    <t>bcp9402</t>
  </si>
  <si>
    <t>cp12e040</t>
  </si>
  <si>
    <t>cp14g040</t>
  </si>
  <si>
    <t>gsoep__pers_DEP..mlnchly.2014</t>
  </si>
  <si>
    <t>bep9202</t>
  </si>
  <si>
    <t>cp15h040</t>
  </si>
  <si>
    <t>cp17i040</t>
  </si>
  <si>
    <t>gsoep__pers_DEP..mlnchly.2016</t>
  </si>
  <si>
    <t>bgp10802</t>
  </si>
  <si>
    <t>cp13f040</t>
  </si>
  <si>
    <t>gsoep__pers_DEP..mlnchly.2017</t>
  </si>
  <si>
    <t>cp18j040</t>
  </si>
  <si>
    <t>bhp_423_q56</t>
  </si>
  <si>
    <t>Status of Health regarding depression</t>
  </si>
  <si>
    <t>lifePrty</t>
  </si>
  <si>
    <t>wellBlncd</t>
  </si>
  <si>
    <t>gsoep__pers_DEP..wellBlncd.2002</t>
  </si>
  <si>
    <t>sp8903</t>
  </si>
  <si>
    <t>Well-balanced Last 4 Weeks</t>
  </si>
  <si>
    <t>Am the life of the party</t>
  </si>
  <si>
    <t>gsoep__pers_DEP..wellBlncd.2004</t>
  </si>
  <si>
    <t>up8603</t>
  </si>
  <si>
    <t>cp09b020</t>
  </si>
  <si>
    <t>cp10c020</t>
  </si>
  <si>
    <t>gsoep__pers_DEP..wellBlncd.2006</t>
  </si>
  <si>
    <t>wp9003</t>
  </si>
  <si>
    <t>cp11d020</t>
  </si>
  <si>
    <t>cp12e020</t>
  </si>
  <si>
    <t>gsoep__pers_DEP..wellBlncd.2008</t>
  </si>
  <si>
    <t>yp10203</t>
  </si>
  <si>
    <t>cp14g020</t>
  </si>
  <si>
    <t>gsoep__pers_DEP..wellBlncd.2010</t>
  </si>
  <si>
    <t>bap9003</t>
  </si>
  <si>
    <t>cp13f020</t>
  </si>
  <si>
    <t>cp15h020</t>
  </si>
  <si>
    <t>gsoep__pers_DEP..wellBlncd.2012</t>
  </si>
  <si>
    <t>bcp9403</t>
  </si>
  <si>
    <t>cp17i020</t>
  </si>
  <si>
    <t>cp18j020</t>
  </si>
  <si>
    <t>gsoep__pers_DEP..wellBlncd.2014</t>
  </si>
  <si>
    <t>bep9203</t>
  </si>
  <si>
    <t>lttlSy</t>
  </si>
  <si>
    <t>cp08a045</t>
  </si>
  <si>
    <t>Have little to say</t>
  </si>
  <si>
    <t>cp09b045</t>
  </si>
  <si>
    <t>gsoep__pers_DEP..wellBlncd.2016</t>
  </si>
  <si>
    <t>bgp10803</t>
  </si>
  <si>
    <t>cp10c045</t>
  </si>
  <si>
    <t>gsoep__pers_DEP..wellBlncd.2017</t>
  </si>
  <si>
    <t>bhp_424_q56</t>
  </si>
  <si>
    <t>Status of Health regarding Balance</t>
  </si>
  <si>
    <t>cp11d045</t>
  </si>
  <si>
    <t>cp12e045</t>
  </si>
  <si>
    <t>cmmnctv</t>
  </si>
  <si>
    <t>gsoep__pers_E..cmmnctv.2005</t>
  </si>
  <si>
    <t>VP12502</t>
  </si>
  <si>
    <t xml:space="preserve">Am communicative </t>
  </si>
  <si>
    <t>cp14g045</t>
  </si>
  <si>
    <t>cp15h044</t>
  </si>
  <si>
    <t>gsoep__pers_E..cmmnctv.2009</t>
  </si>
  <si>
    <t>ZP12002</t>
  </si>
  <si>
    <t>cp17i045</t>
  </si>
  <si>
    <t>cp13f045</t>
  </si>
  <si>
    <t>gsoep__pers_E..cmmnctv.2013</t>
  </si>
  <si>
    <t>BDP15102</t>
  </si>
  <si>
    <t>cp18j045</t>
  </si>
  <si>
    <t>noAttntn</t>
  </si>
  <si>
    <t>cp08a055</t>
  </si>
  <si>
    <t>Don’t like to draw attention to myself</t>
  </si>
  <si>
    <t>reserved</t>
  </si>
  <si>
    <t>gsoep__pers_E..reserved.2005</t>
  </si>
  <si>
    <t>VP12512</t>
  </si>
  <si>
    <t>Reserved</t>
  </si>
  <si>
    <t>cp09b055</t>
  </si>
  <si>
    <t>cp10c055</t>
  </si>
  <si>
    <t>gsoep__pers_E..reserved.2009</t>
  </si>
  <si>
    <t>ZP12012</t>
  </si>
  <si>
    <t>cp11d055</t>
  </si>
  <si>
    <t>gsoep__pers_E..reserved.2013</t>
  </si>
  <si>
    <t>BDP15112</t>
  </si>
  <si>
    <t>cp12e055</t>
  </si>
  <si>
    <t>cp14g055</t>
  </si>
  <si>
    <t>sociable</t>
  </si>
  <si>
    <t>gsoep__pers_E..sociable.2005</t>
  </si>
  <si>
    <t>VP12508</t>
  </si>
  <si>
    <t xml:space="preserve">Am sociable </t>
  </si>
  <si>
    <t>cp15h055</t>
  </si>
  <si>
    <t>cp17i055</t>
  </si>
  <si>
    <t>gsoep__pers_E..sociable.2009</t>
  </si>
  <si>
    <t>ZP12008</t>
  </si>
  <si>
    <t>cp13f055</t>
  </si>
  <si>
    <t>cp18j055</t>
  </si>
  <si>
    <t>gsoep__pers_E..sociable.2013</t>
  </si>
  <si>
    <t>BDP15108</t>
  </si>
  <si>
    <t>noTalk</t>
  </si>
  <si>
    <t>cp08a025</t>
  </si>
  <si>
    <t>Don’t talk a lot</t>
  </si>
  <si>
    <t>cp09b025</t>
  </si>
  <si>
    <t>behavior</t>
  </si>
  <si>
    <t>gsoep__pers_LOC..behavior.1994</t>
  </si>
  <si>
    <t>kp7103</t>
  </si>
  <si>
    <t>Behavior Determines Life</t>
  </si>
  <si>
    <t>[-6] Version of questionnaire with modified filtering
[-5] Not included in this version of the questionnaire
[-4] Inadmissible multiple response
[-3] Answer improbable
[-2] Does not apply
[-1] No Answer
[1] Agree Completely
[2] Agree Slightly
[3] Disagree Slightly
[4] Does Not Apply</t>
  </si>
  <si>
    <t>cp10c025</t>
  </si>
  <si>
    <t>cp11d025</t>
  </si>
  <si>
    <t>gsoep__pers_LOC..behavior.1995</t>
  </si>
  <si>
    <t>lp0803</t>
  </si>
  <si>
    <t>cp12e025</t>
  </si>
  <si>
    <t>cp14g025</t>
  </si>
  <si>
    <t>gsoep__pers_LOC..behavior.1996</t>
  </si>
  <si>
    <t>mp1003</t>
  </si>
  <si>
    <t>cp15h025</t>
  </si>
  <si>
    <t>cntrlLife</t>
  </si>
  <si>
    <t>gsoep__pers_LOC..cntrlLife.1995</t>
  </si>
  <si>
    <t>lp0801</t>
  </si>
  <si>
    <t>Have Control Over Own Life</t>
  </si>
  <si>
    <t>cp17i025</t>
  </si>
  <si>
    <t>gsoep__pers_LOC..cntrlLife.1994</t>
  </si>
  <si>
    <t>kp7101</t>
  </si>
  <si>
    <t>cp13f025</t>
  </si>
  <si>
    <t>gsoep__pers_LOC..cntrlLife.1996</t>
  </si>
  <si>
    <t>mp1001</t>
  </si>
  <si>
    <t>I Determine My Own Life</t>
  </si>
  <si>
    <t>cp18j025</t>
  </si>
  <si>
    <t>quiet</t>
  </si>
  <si>
    <t>fate</t>
  </si>
  <si>
    <t>cp08a065</t>
  </si>
  <si>
    <t>Am quiet around strangers</t>
  </si>
  <si>
    <t>gsoep__pers_LOC..fate.1996</t>
  </si>
  <si>
    <t>mp1004</t>
  </si>
  <si>
    <t>No One Can Escape Their Fate</t>
  </si>
  <si>
    <t>cp09b065</t>
  </si>
  <si>
    <t>gsoep__pers_LOC..fate.1995</t>
  </si>
  <si>
    <t>lp0804</t>
  </si>
  <si>
    <t>No One Can Escape Their Destiny</t>
  </si>
  <si>
    <t>cp10c065</t>
  </si>
  <si>
    <t>gsoep__pers_LOC..fate.1994</t>
  </si>
  <si>
    <t>kp7104</t>
  </si>
  <si>
    <t>cp11d065</t>
  </si>
  <si>
    <t>luck</t>
  </si>
  <si>
    <t>gsoep__pers_LOC..luck.1996</t>
  </si>
  <si>
    <t>mp1005</t>
  </si>
  <si>
    <t>I Get Something Because Of Luck</t>
  </si>
  <si>
    <t>cp12e065</t>
  </si>
  <si>
    <t>gsoep__pers_LOC..luck.1995</t>
  </si>
  <si>
    <t>lp0805</t>
  </si>
  <si>
    <t>cp14g065</t>
  </si>
  <si>
    <t>gsoep__pers_LOC..luck.1994</t>
  </si>
  <si>
    <t>kp7105</t>
  </si>
  <si>
    <t>cp15h065</t>
  </si>
  <si>
    <t>cp17i065</t>
  </si>
  <si>
    <t>outcome</t>
  </si>
  <si>
    <t>gsoep__pers_LOC..outcome.1994</t>
  </si>
  <si>
    <t>kp7108</t>
  </si>
  <si>
    <t>The Outcome Is Always Different</t>
  </si>
  <si>
    <t>cp13f065</t>
  </si>
  <si>
    <t>gsoep__pers_LOC..outcome.1996</t>
  </si>
  <si>
    <t>mp1008</t>
  </si>
  <si>
    <t>cp18j065</t>
  </si>
  <si>
    <t>gsoep__pers_LOC..outcome.1995</t>
  </si>
  <si>
    <t>lp0808</t>
  </si>
  <si>
    <t>tlkDiffPpl</t>
  </si>
  <si>
    <t>cp08a050</t>
  </si>
  <si>
    <t>Talk to a lot of different people at parties</t>
  </si>
  <si>
    <t>plansFail</t>
  </si>
  <si>
    <t>gsoep__pers_LOC..plansFail.1996</t>
  </si>
  <si>
    <t>mp1002</t>
  </si>
  <si>
    <t>Plans Are Seldom Work Out</t>
  </si>
  <si>
    <t>cp09b050</t>
  </si>
  <si>
    <t>gsoep__pers_LOC..plansFail.1995</t>
  </si>
  <si>
    <t>lp0802</t>
  </si>
  <si>
    <t>Plans Are Unsuccessful</t>
  </si>
  <si>
    <t>cp10c050</t>
  </si>
  <si>
    <t>gsoep__pers_LOC..plansFail.1994</t>
  </si>
  <si>
    <t>kp7102</t>
  </si>
  <si>
    <t>cp11d050</t>
  </si>
  <si>
    <t>plansSucc</t>
  </si>
  <si>
    <t>gsoep__pers_LOC..plansSucc.1994</t>
  </si>
  <si>
    <t>kp7106</t>
  </si>
  <si>
    <t>Plans I Make Are Successful</t>
  </si>
  <si>
    <t>Plans I Make Are Successful
[-8] Question this year not part of survey
[-6] Questionnaire Version With Modified Filter
[-5] Not Included In Questionnaire Version
[-4] Forbidden Multiple Response
[-3] invalid
[-2] Does not apply
[-1] no answer
[1] Agree Completely
[2] Agree Slightly
[3] Disagree Slightly
[4] Does Not Apply</t>
  </si>
  <si>
    <t>cp12e050</t>
  </si>
  <si>
    <t>gsoep__pers_LOC..plansSucc.1995</t>
  </si>
  <si>
    <t>lp0806</t>
  </si>
  <si>
    <t>cp14g050</t>
  </si>
  <si>
    <t>gsoep__pers_LOC..plansSucc.1996</t>
  </si>
  <si>
    <t>mp1006</t>
  </si>
  <si>
    <t>cp15h050</t>
  </si>
  <si>
    <t>unfrsn</t>
  </si>
  <si>
    <t>gsoep__pers_LOC..unfrsn.1996</t>
  </si>
  <si>
    <t>mp1007</t>
  </si>
  <si>
    <t>Something Unforeseen Happens</t>
  </si>
  <si>
    <t>cp17i050</t>
  </si>
  <si>
    <t>cp13f050</t>
  </si>
  <si>
    <t>gsoep__pers_LOC..unfrsn.1995</t>
  </si>
  <si>
    <t>lp0807</t>
  </si>
  <si>
    <t>Something Unforseen Happens</t>
  </si>
  <si>
    <t>cp18j050</t>
  </si>
  <si>
    <t>gsoep__pers_LOC..unfrsn.1994</t>
  </si>
  <si>
    <t>kp7107</t>
  </si>
  <si>
    <t>yesAttntn</t>
  </si>
  <si>
    <t>cp08a060</t>
  </si>
  <si>
    <t>Don’t mind being the center of attention</t>
  </si>
  <si>
    <t>cp09b060</t>
  </si>
  <si>
    <t>dealStrss</t>
  </si>
  <si>
    <t>gsoep__pers_N..dealStrss.2005</t>
  </si>
  <si>
    <t>VP12515</t>
  </si>
  <si>
    <t>Deal well with stress</t>
  </si>
  <si>
    <t>cp10c060</t>
  </si>
  <si>
    <t>gsoep__pers_N..dealStrss.2009</t>
  </si>
  <si>
    <t>ZP12015</t>
  </si>
  <si>
    <t>cp11d060</t>
  </si>
  <si>
    <t>gsoep__pers_N..dealStrss.2013</t>
  </si>
  <si>
    <t>BDP15115</t>
  </si>
  <si>
    <t>cp12e060</t>
  </si>
  <si>
    <t>nervous</t>
  </si>
  <si>
    <t>gsoep__pers_N..nervous.2005</t>
  </si>
  <si>
    <t>VP12510</t>
  </si>
  <si>
    <t>Somewhat nervous</t>
  </si>
  <si>
    <t>cp14g060</t>
  </si>
  <si>
    <t>gsoep__pers_N..nervous.2009</t>
  </si>
  <si>
    <t>ZP12010</t>
  </si>
  <si>
    <t>cp15h060</t>
  </si>
  <si>
    <t>gsoep__pers_N..nervous.2013</t>
  </si>
  <si>
    <t>BDP15110</t>
  </si>
  <si>
    <t>cp17i060</t>
  </si>
  <si>
    <t>worry</t>
  </si>
  <si>
    <t>gsoep__pers_N..worry.2005</t>
  </si>
  <si>
    <t>VP12505</t>
  </si>
  <si>
    <t xml:space="preserve">Worry a lot </t>
  </si>
  <si>
    <t>cp13f060</t>
  </si>
  <si>
    <t>cp18j060</t>
  </si>
  <si>
    <t>gsoep__pers_N..worry.2009</t>
  </si>
  <si>
    <t>ZP12005</t>
  </si>
  <si>
    <t>ai07a</t>
  </si>
  <si>
    <t>BSI</t>
  </si>
  <si>
    <t>gsoep__pers_N..worry.2013</t>
  </si>
  <si>
    <t>BDP15105</t>
  </si>
  <si>
    <t>angry</t>
  </si>
  <si>
    <t>ai07a031</t>
  </si>
  <si>
    <t>BSI problems in cognitive functions (norm)</t>
  </si>
  <si>
    <t>1	very low
2	low
3	below average
4	average
5	above average
6	high
7	very high</t>
  </si>
  <si>
    <t>ai08b</t>
  </si>
  <si>
    <t>gsoep__pers_NA..angry.2007</t>
  </si>
  <si>
    <t>xp0601</t>
  </si>
  <si>
    <t>Frequency of Being Angry in the Last 4 Weeks</t>
  </si>
  <si>
    <t>[-6] Version of questionnaire with modified filtering
[-5] Not included in this version of the questionnaire
[-4] Inadmissible multiple response
[-3] Answer improbable
[-2] Does not apply
[-1] No Answer
[1] Very Seldom
[2] Seldom
[3] Sometimes
[4] Often
[5] very often</t>
  </si>
  <si>
    <t>ifelse(is.na(x) | x &lt; 0, NA, 4*(x-1)/3+1)</t>
  </si>
  <si>
    <t>ai08b031</t>
  </si>
  <si>
    <t>ai08c</t>
  </si>
  <si>
    <t>gsoep__pers_NA..angry.2008</t>
  </si>
  <si>
    <t>ai08c031</t>
  </si>
  <si>
    <t>ai08d</t>
  </si>
  <si>
    <t>gsoep__pers_NA..angry.2009</t>
  </si>
  <si>
    <t>zp11701</t>
  </si>
  <si>
    <t>ai08d031</t>
  </si>
  <si>
    <t>gsoep__pers_NA..angry.2010</t>
  </si>
  <si>
    <t>bap12501</t>
  </si>
  <si>
    <t>gsoep__pers_NA..angry.2011</t>
  </si>
  <si>
    <t>bbp15001</t>
  </si>
  <si>
    <t>chngMood</t>
  </si>
  <si>
    <t>cp08a053</t>
  </si>
  <si>
    <t>Change my mood a lot</t>
  </si>
  <si>
    <t>gsoep__pers_NA..angry.2012</t>
  </si>
  <si>
    <t>bcp0201</t>
  </si>
  <si>
    <t>cp09b053</t>
  </si>
  <si>
    <t>gsoep__pers_NA..angry.2013</t>
  </si>
  <si>
    <t>bdp0201</t>
  </si>
  <si>
    <t>cp10c053</t>
  </si>
  <si>
    <t>gsoep__pers_NA..angry.2014</t>
  </si>
  <si>
    <t>bep0301</t>
  </si>
  <si>
    <t>cp11d053</t>
  </si>
  <si>
    <t>gsoep__pers_NA..angry.2015</t>
  </si>
  <si>
    <t>bfp0201</t>
  </si>
  <si>
    <t>cp12e053</t>
  </si>
  <si>
    <t>gsoep__pers_NA..angry.2016</t>
  </si>
  <si>
    <t>bgp0201</t>
  </si>
  <si>
    <t>cp14g053</t>
  </si>
  <si>
    <t>cp15h053</t>
  </si>
  <si>
    <t>gsoep__pers_NA..angry.2017</t>
  </si>
  <si>
    <t>bhp_02_01</t>
  </si>
  <si>
    <t>cp17i053</t>
  </si>
  <si>
    <t>gsoep__pers_NA..sad.2008</t>
  </si>
  <si>
    <t>yp0204</t>
  </si>
  <si>
    <t>Frequency of Being Sad in the Last 4 Weeks</t>
  </si>
  <si>
    <t>cp13f053</t>
  </si>
  <si>
    <t>gsoep__pers_NA..sad.2016</t>
  </si>
  <si>
    <t>bgp0204</t>
  </si>
  <si>
    <t>cp18j053</t>
  </si>
  <si>
    <t>dstrbed</t>
  </si>
  <si>
    <t>gsoep__pers_NA..sad.2013</t>
  </si>
  <si>
    <t>bdp0204</t>
  </si>
  <si>
    <t>cp08a043</t>
  </si>
  <si>
    <t>Am easily disturbed</t>
  </si>
  <si>
    <t>cp09b043</t>
  </si>
  <si>
    <t>gsoep__pers_NA..sad.2015</t>
  </si>
  <si>
    <t>bfp0204</t>
  </si>
  <si>
    <t>cp10c043</t>
  </si>
  <si>
    <t>cp11d043</t>
  </si>
  <si>
    <t>gsoep__pers_NA..sad.2010</t>
  </si>
  <si>
    <t>bap12504</t>
  </si>
  <si>
    <t>cp12e043</t>
  </si>
  <si>
    <t>cp14g043</t>
  </si>
  <si>
    <t>gsoep__pers_NA..sad.2017</t>
  </si>
  <si>
    <t>bhp_02_04</t>
  </si>
  <si>
    <t>Felt Sad</t>
  </si>
  <si>
    <t>cp15h043</t>
  </si>
  <si>
    <t>cp17i043</t>
  </si>
  <si>
    <t>gsoep__pers_NA..sad.2012</t>
  </si>
  <si>
    <t>bcp0204</t>
  </si>
  <si>
    <t>cp13f043</t>
  </si>
  <si>
    <t>gsoep__pers_NA..sad.2007</t>
  </si>
  <si>
    <t>xp0604</t>
  </si>
  <si>
    <t>cp18j043</t>
  </si>
  <si>
    <t>feelBlu</t>
  </si>
  <si>
    <t>cp08a068</t>
  </si>
  <si>
    <t>Often feel blue</t>
  </si>
  <si>
    <t>gsoep__pers_NA..sad.2014</t>
  </si>
  <si>
    <t>bep0304</t>
  </si>
  <si>
    <t>cp09b068</t>
  </si>
  <si>
    <t>cp10c068</t>
  </si>
  <si>
    <t>gsoep__pers_NA..sad.2011</t>
  </si>
  <si>
    <t>bbp15004</t>
  </si>
  <si>
    <t>cp11d068</t>
  </si>
  <si>
    <t>cp12e068</t>
  </si>
  <si>
    <t>gsoep__pers_NA..sad.2009</t>
  </si>
  <si>
    <t>zp11704</t>
  </si>
  <si>
    <t>cp14g068</t>
  </si>
  <si>
    <t>worried</t>
  </si>
  <si>
    <t>cp15h068</t>
  </si>
  <si>
    <t>gsoep__pers_NA..worried.2007</t>
  </si>
  <si>
    <t>xp0602</t>
  </si>
  <si>
    <t>Frequency of Being Worried in the Last 4 Weeks</t>
  </si>
  <si>
    <t>cp17i068</t>
  </si>
  <si>
    <t>gsoep__pers_NA..worried.2009</t>
  </si>
  <si>
    <t>zp11702</t>
  </si>
  <si>
    <t>cp13f068</t>
  </si>
  <si>
    <t>gsoep__pers_NA..worried.2010</t>
  </si>
  <si>
    <t>bap12502</t>
  </si>
  <si>
    <t>cp18j068</t>
  </si>
  <si>
    <t>gsoep__pers_NA..worried.2011</t>
  </si>
  <si>
    <t>bbp15002</t>
  </si>
  <si>
    <t>irrttd</t>
  </si>
  <si>
    <t>cp08a063</t>
  </si>
  <si>
    <t>Get irritated easily</t>
  </si>
  <si>
    <t>gsoep__pers_NA..worried.2017</t>
  </si>
  <si>
    <t>bhp_02_02</t>
  </si>
  <si>
    <t>Felt Anxious</t>
  </si>
  <si>
    <t>cp09b063</t>
  </si>
  <si>
    <t>gsoep__pers_NA..worried.2012</t>
  </si>
  <si>
    <t>bcp0202</t>
  </si>
  <si>
    <t>cp10c063</t>
  </si>
  <si>
    <t>gsoep__pers_NA..worried.2008</t>
  </si>
  <si>
    <t>yp0202</t>
  </si>
  <si>
    <t>cp11d063</t>
  </si>
  <si>
    <t>gsoep__pers_NA..worried.2013</t>
  </si>
  <si>
    <t>bdp0202</t>
  </si>
  <si>
    <t>cp12e063</t>
  </si>
  <si>
    <t>gsoep__pers_NA..worried.2014</t>
  </si>
  <si>
    <t>bep0302</t>
  </si>
  <si>
    <t>cp14g063</t>
  </si>
  <si>
    <t>cp15h063</t>
  </si>
  <si>
    <t>gsoep__pers_NA..worried.2015</t>
  </si>
  <si>
    <t>bfp0202</t>
  </si>
  <si>
    <t>cp17i063</t>
  </si>
  <si>
    <t>cp13f063</t>
  </si>
  <si>
    <t>gsoep__pers_NA..worried.2016</t>
  </si>
  <si>
    <t>bgp0202</t>
  </si>
  <si>
    <t>cp18j063</t>
  </si>
  <si>
    <t>mdSwng</t>
  </si>
  <si>
    <t>cp08a058</t>
  </si>
  <si>
    <t>Have frequent mood swings</t>
  </si>
  <si>
    <t>artExp</t>
  </si>
  <si>
    <t>gsoep__pers_O..artExp.2005</t>
  </si>
  <si>
    <t>VP12509</t>
  </si>
  <si>
    <t>Value artistic experiences</t>
  </si>
  <si>
    <t>cp09b058</t>
  </si>
  <si>
    <t>cp10c058</t>
  </si>
  <si>
    <t>gsoep__pers_O..artExp.2009</t>
  </si>
  <si>
    <t>ZP12009</t>
  </si>
  <si>
    <t>cp11d058</t>
  </si>
  <si>
    <t>gsoep__pers_O..artExp.2013</t>
  </si>
  <si>
    <t>BDP15109</t>
  </si>
  <si>
    <t>cp12e058</t>
  </si>
  <si>
    <t>cp14g058</t>
  </si>
  <si>
    <t>imagn</t>
  </si>
  <si>
    <t>gsoep__pers_O..imagn.2005</t>
  </si>
  <si>
    <t>VP12514</t>
  </si>
  <si>
    <t>Have a lively imagination</t>
  </si>
  <si>
    <t>cp15h058</t>
  </si>
  <si>
    <t>cp17i058</t>
  </si>
  <si>
    <t>gsoep__pers_O..imagn.2009</t>
  </si>
  <si>
    <t>ZP12014</t>
  </si>
  <si>
    <t>cp13f058</t>
  </si>
  <si>
    <t>cp18j058</t>
  </si>
  <si>
    <t>noFelBlu</t>
  </si>
  <si>
    <t>gsoep__pers_O..imagn.2013</t>
  </si>
  <si>
    <t>BDP15114</t>
  </si>
  <si>
    <t>cp08a038</t>
  </si>
  <si>
    <t>Seldom feel blue</t>
  </si>
  <si>
    <t>cp09b038</t>
  </si>
  <si>
    <t>original</t>
  </si>
  <si>
    <t>gsoep__pers_O..original.2005</t>
  </si>
  <si>
    <t>VP12504</t>
  </si>
  <si>
    <t xml:space="preserve">Am original </t>
  </si>
  <si>
    <t>cp10c038</t>
  </si>
  <si>
    <t>cp11d038</t>
  </si>
  <si>
    <t>gsoep__pers_O..original.2009</t>
  </si>
  <si>
    <t>ZP12004</t>
  </si>
  <si>
    <t>cp12e038</t>
  </si>
  <si>
    <t>gsoep__pers_O..original.2013</t>
  </si>
  <si>
    <t>BDP15104</t>
  </si>
  <si>
    <t>cp14g038</t>
  </si>
  <si>
    <t>cp15h038</t>
  </si>
  <si>
    <t>future</t>
  </si>
  <si>
    <t>gsoep__pers_OP..future.2005</t>
  </si>
  <si>
    <t>vp132</t>
  </si>
  <si>
    <t>Attitude towards future</t>
  </si>
  <si>
    <t>[-6] Version of questionnaire with modified filtering
[-5] Not included in this version of the questionnaire
[-4] Inadmissible multiple response
[-3] Answer improbable
[-2] Does not apply
[-1] No Answer
[1] Optimistic
[2] More Optimistic Than Pessimistic
[3] More Pessimistic Than Optimistic
[4] Pessimistic</t>
  </si>
  <si>
    <t>cp17i038</t>
  </si>
  <si>
    <t>cp13f038</t>
  </si>
  <si>
    <t>gsoep__pers_OP..future.2009</t>
  </si>
  <si>
    <t>zp127</t>
  </si>
  <si>
    <t>cp18j038</t>
  </si>
  <si>
    <t>rlxd</t>
  </si>
  <si>
    <t>cp08a028</t>
  </si>
  <si>
    <t>Am relaxed most of the time</t>
  </si>
  <si>
    <t>gsoep__pers_OP..future.2014</t>
  </si>
  <si>
    <t>bep124</t>
  </si>
  <si>
    <t>cp09b028</t>
  </si>
  <si>
    <t>cp10c028</t>
  </si>
  <si>
    <t>gsoep__pers_PA..happy.2013</t>
  </si>
  <si>
    <t>bdp0203</t>
  </si>
  <si>
    <t>Frequency of being happy in the last 4 weeks</t>
  </si>
  <si>
    <t>1	[1] Very Seldom
2	[2] Seldom
3	[3] Sometimes
4	[4] Often
5	[5] very often</t>
  </si>
  <si>
    <t>cp11d028</t>
  </si>
  <si>
    <t>cp12e028</t>
  </si>
  <si>
    <t>gsoep__pers_PA..happy.2017</t>
  </si>
  <si>
    <t>bhp_02_03</t>
  </si>
  <si>
    <t>Felt Happy</t>
  </si>
  <si>
    <t>cp14g028</t>
  </si>
  <si>
    <t>cp15h028</t>
  </si>
  <si>
    <t>gsoep__pers_PA..happy.2016</t>
  </si>
  <si>
    <t>bgp0203</t>
  </si>
  <si>
    <t>cp17i028</t>
  </si>
  <si>
    <t>cp13f028</t>
  </si>
  <si>
    <t>gsoep__pers_PA..happy.2008</t>
  </si>
  <si>
    <t>yp0203</t>
  </si>
  <si>
    <t>cp18j028</t>
  </si>
  <si>
    <t>stressed</t>
  </si>
  <si>
    <t>cp08a023</t>
  </si>
  <si>
    <t>Get stressed out easily</t>
  </si>
  <si>
    <t>gsoep__pers_PA..happy.2014</t>
  </si>
  <si>
    <t>bep0303</t>
  </si>
  <si>
    <t>cp09b023</t>
  </si>
  <si>
    <t>cp10c023</t>
  </si>
  <si>
    <t>cp11d023</t>
  </si>
  <si>
    <t>gsoep__pers_PA..happy.2009</t>
  </si>
  <si>
    <t>zp11703</t>
  </si>
  <si>
    <t>cp12e023</t>
  </si>
  <si>
    <t>gsoep__pers_PA..happy.2011</t>
  </si>
  <si>
    <t>bbp15003</t>
  </si>
  <si>
    <t>cp14g023</t>
  </si>
  <si>
    <t>cp15h023</t>
  </si>
  <si>
    <t>gsoep__pers_PA..happy.2015</t>
  </si>
  <si>
    <t>bfp0203</t>
  </si>
  <si>
    <t>cp17i023</t>
  </si>
  <si>
    <t>cp13f023</t>
  </si>
  <si>
    <t>gsoep__pers_PA..happy.2012</t>
  </si>
  <si>
    <t>bcp0203</t>
  </si>
  <si>
    <t>cp18j023</t>
  </si>
  <si>
    <t>upset</t>
  </si>
  <si>
    <t>gsoep__pers_PA..happy.2010</t>
  </si>
  <si>
    <t>bap12503</t>
  </si>
  <si>
    <t>cp08a048</t>
  </si>
  <si>
    <t>Get upset easily</t>
  </si>
  <si>
    <t>cp09b048</t>
  </si>
  <si>
    <t>gsoep__pers_PA..happy.2007</t>
  </si>
  <si>
    <t>xp0603</t>
  </si>
  <si>
    <t>cp10c048</t>
  </si>
  <si>
    <t>cp11d048</t>
  </si>
  <si>
    <t>gsoep__pers_SE..SE.2010</t>
  </si>
  <si>
    <t>bap12411</t>
  </si>
  <si>
    <t>positive attitude to myself</t>
  </si>
  <si>
    <t>label	positive attitude to myself	Positive Einstellung zu mir selbst
-6	[-6] Version of questionnaire with modified filtering	[-6] Fragebogenversion mit geaenderter Filterfuehrung
-5	[-5] Not included in this version of the questionnaire	[-5] In Fragebogenversion nicht enthalten
-4	[-4] Inadmissible multiple response	[-4] Unzulaessige Mehrfachantwort
-3	[-3] Answer improbable	[-3] nicht valide
-2	[-2] Does not apply	[-2] trifft nicht zu
-1	[-1] No Answer	[-1] keine Angabe
1	[1] Does Not Apply	[1] Trifft ueberhaupt nicht zu
2	2	2
3	3	3
4	4	4
5	5	5
6	6	6
7	[7] Applies Fully	[7] Trifft voll zu</t>
  </si>
  <si>
    <t>cp12e048</t>
  </si>
  <si>
    <t>cp14g048</t>
  </si>
  <si>
    <t>gsoep__pers_SE..SE.2015</t>
  </si>
  <si>
    <t>bfp0611</t>
  </si>
  <si>
    <t>cp15h048</t>
  </si>
  <si>
    <t>gsoep__pers_SE..SE.2016</t>
  </si>
  <si>
    <t>cp17i048</t>
  </si>
  <si>
    <t>cp13f048</t>
  </si>
  <si>
    <t>gsoep__pers_SE..SE.2017</t>
  </si>
  <si>
    <t>cp18j048</t>
  </si>
  <si>
    <t>wrry</t>
  </si>
  <si>
    <t>cp08a033</t>
  </si>
  <si>
    <t>Worry about things</t>
  </si>
  <si>
    <t>FPCareer</t>
  </si>
  <si>
    <t>gsoep__pers_SS..FPCareer.2016</t>
  </si>
  <si>
    <t>bgp151b01</t>
  </si>
  <si>
    <t>Who Supports Career? First Person</t>
  </si>
  <si>
    <t>cp09b033</t>
  </si>
  <si>
    <t>gsoep__pers_SS..FPCareer.2006</t>
  </si>
  <si>
    <t>wp11505</t>
  </si>
  <si>
    <t>cp10c033</t>
  </si>
  <si>
    <t>cp11d033</t>
  </si>
  <si>
    <t>gsoep__pers_SS..FPCareer.2011</t>
  </si>
  <si>
    <t>bbp12507</t>
  </si>
  <si>
    <t>cp12e033</t>
  </si>
  <si>
    <t>cp14g033</t>
  </si>
  <si>
    <t>FPConf</t>
  </si>
  <si>
    <t>gsoep__pers_SS..FPConf.2011</t>
  </si>
  <si>
    <t>bbp12501</t>
  </si>
  <si>
    <t>First Important Person Is Confidante</t>
  </si>
  <si>
    <t>cp15h033</t>
  </si>
  <si>
    <t>cp17i033</t>
  </si>
  <si>
    <t>gsoep__pers_SS..FPConf.2016</t>
  </si>
  <si>
    <t>bgp151a01</t>
  </si>
  <si>
    <t>cp13f033</t>
  </si>
  <si>
    <t>cp18j033</t>
  </si>
  <si>
    <t>gsoep__pers_SS..FPConf.2006</t>
  </si>
  <si>
    <t>wp11501</t>
  </si>
  <si>
    <t>afraid</t>
  </si>
  <si>
    <t>NoCareer</t>
  </si>
  <si>
    <t>gsoep__pers_SS..NoCareer.2016</t>
  </si>
  <si>
    <t>bgp151b06</t>
  </si>
  <si>
    <t>No One Supports Career, Education</t>
  </si>
  <si>
    <t>ifelse(is.na(x)  | x &lt; -2, NA, ifelse(x &gt; 0, 0, 1))</t>
  </si>
  <si>
    <t>cp08a165</t>
  </si>
  <si>
    <t>Indicate to what extent you feel, right now, that is, at the present moment afraid?</t>
  </si>
  <si>
    <t>1	1 not at all
2	2
3	3
4	4
5	5
6	6
7	7 extremely</t>
  </si>
  <si>
    <t>gsoep__pers_SS..NoCareer.2011</t>
  </si>
  <si>
    <t>bbp12512</t>
  </si>
  <si>
    <t>cp09b165</t>
  </si>
  <si>
    <t>gsoep__pers_SS..NoCareer.2006</t>
  </si>
  <si>
    <t>wp11508</t>
  </si>
  <si>
    <t>cp10c165</t>
  </si>
  <si>
    <t>cp11d165</t>
  </si>
  <si>
    <t>NoConf</t>
  </si>
  <si>
    <t>gsoep__pers_SS..NoConf.2016</t>
  </si>
  <si>
    <t>bgp151a06</t>
  </si>
  <si>
    <t>No confidante</t>
  </si>
  <si>
    <t>cp12e165</t>
  </si>
  <si>
    <t>gsoep__pers_SS..NoConf.2006</t>
  </si>
  <si>
    <t>cp14g165</t>
  </si>
  <si>
    <t>wp11504</t>
  </si>
  <si>
    <t>cp15h165</t>
  </si>
  <si>
    <t>gsoep__pers_SS..NoConf.2011</t>
  </si>
  <si>
    <t>bbp12506</t>
  </si>
  <si>
    <t>cp17i165</t>
  </si>
  <si>
    <t>SPCareer</t>
  </si>
  <si>
    <t>gsoep__pers_SS..SPCareer.2006</t>
  </si>
  <si>
    <t>wp11506</t>
  </si>
  <si>
    <t>Who Supports Career? Second Person</t>
  </si>
  <si>
    <t>cp13f165</t>
  </si>
  <si>
    <t>cp18j165</t>
  </si>
  <si>
    <t>cp19k</t>
  </si>
  <si>
    <t>gsoep__pers_SS..SPCareer.2016</t>
  </si>
  <si>
    <t>bgp151b02</t>
  </si>
  <si>
    <t>cp19k165</t>
  </si>
  <si>
    <t>ashamed</t>
  </si>
  <si>
    <t>gsoep__pers_SS..SPCareer.2011</t>
  </si>
  <si>
    <t>bbp12508</t>
  </si>
  <si>
    <t>cp08a158</t>
  </si>
  <si>
    <t>Indicate to what extent you feel, right now, that is, at the present moment ashamed?</t>
  </si>
  <si>
    <t>cp09b158</t>
  </si>
  <si>
    <t>SPConf</t>
  </si>
  <si>
    <t>gsoep__pers_SS..SPConf.2016</t>
  </si>
  <si>
    <t>bgp151a02</t>
  </si>
  <si>
    <t>Second Confident Person Is Confidante</t>
  </si>
  <si>
    <t>cp10c158</t>
  </si>
  <si>
    <t>gsoep__pers_SS..SPConf.2006</t>
  </si>
  <si>
    <t>wp11502</t>
  </si>
  <si>
    <t>cp11d158</t>
  </si>
  <si>
    <t>cp12e158</t>
  </si>
  <si>
    <t>gsoep__pers_SS..SPConf.2011</t>
  </si>
  <si>
    <t>bbp12502</t>
  </si>
  <si>
    <t>cp14g158</t>
  </si>
  <si>
    <t>cp15h158</t>
  </si>
  <si>
    <t>TPCareer</t>
  </si>
  <si>
    <t>gsoep__pers_SS..TPCareer.2006</t>
  </si>
  <si>
    <t>wp11507</t>
  </si>
  <si>
    <t>Who Supports Career? Third Person</t>
  </si>
  <si>
    <t>cp17i158</t>
  </si>
  <si>
    <t>gsoep__pers_SS..TPCareer.2011</t>
  </si>
  <si>
    <t>bbp12509</t>
  </si>
  <si>
    <t>cp13f158</t>
  </si>
  <si>
    <t>cp18j158</t>
  </si>
  <si>
    <t>gsoep__pers_SS..TPCareer.2016</t>
  </si>
  <si>
    <t>bgp151b03</t>
  </si>
  <si>
    <t>cp19k158</t>
  </si>
  <si>
    <t>distressed</t>
  </si>
  <si>
    <t>TPConf</t>
  </si>
  <si>
    <t>gsoep__pers_SS..TPConf.2011</t>
  </si>
  <si>
    <t>bbp12503</t>
  </si>
  <si>
    <t>Third Confident Person Is Confidante</t>
  </si>
  <si>
    <t>cp08a147</t>
  </si>
  <si>
    <t>Indicate to what extent you feel, right now, that is, at the present moment distressed?</t>
  </si>
  <si>
    <t>cp09b147</t>
  </si>
  <si>
    <t>gsoep__pers_SS..TPConf.2006</t>
  </si>
  <si>
    <t>wp11503</t>
  </si>
  <si>
    <t>cp10c147</t>
  </si>
  <si>
    <t>cp11d147</t>
  </si>
  <si>
    <t>gsoep__pers_SS..TPConf.2016</t>
  </si>
  <si>
    <t>bgp151a03</t>
  </si>
  <si>
    <t>cp12e147</t>
  </si>
  <si>
    <t>overall</t>
  </si>
  <si>
    <t>cp14g147</t>
  </si>
  <si>
    <t>gsoep__pers_SWL..overall.2002</t>
  </si>
  <si>
    <t>p1110102</t>
  </si>
  <si>
    <t>Overall life satisfaction</t>
  </si>
  <si>
    <t>[-6] Version of questionnaire with modified filtering
[-5] Not included in this version of the questionnaire
[-4] Inadmissible multiple response
[-3] Answer improbable
[-2] Does not apply
[-1] No Answer
[0] 0 Satisfied: On Scale 0-Low to 10-High
[1] 1 Satisfied: On Scale 0-Low to 10-High
[2] 2 Satisfied: On Scale 0-Low to 10-High
[3] 3 Satisfied: On Scale 0-Low to 10-High
[4] 4 Satisfied: On Scale 0-Low to 10-High
[5] 5 Satisfied: On Scale 0-Low to 10-High
[6] 6 Satisfied: On Scale 0-Low to 10-High
[7] 7 Satisfied: On Scale 0-Low to 10-High
[8] 8 Satisfied: On Scale 0-Low to 10-High
[9] 9 Satisfied: On Scale 0-Low to 10-High
[10] 10 Satisfied: On Scale 0-Low to 10-High</t>
  </si>
  <si>
    <t>cp15h147</t>
  </si>
  <si>
    <t>gsoep__pers_SWL..overall.1991</t>
  </si>
  <si>
    <t>p1110191</t>
  </si>
  <si>
    <t>cp17i147</t>
  </si>
  <si>
    <t>cp13f147</t>
  </si>
  <si>
    <t>gsoep__pers_SWL..overall.1988</t>
  </si>
  <si>
    <t>p1110188</t>
  </si>
  <si>
    <t>cp18j147</t>
  </si>
  <si>
    <t>cp19k147</t>
  </si>
  <si>
    <t>gsoep__pers_SWL..overall.2009</t>
  </si>
  <si>
    <t>p1110109</t>
  </si>
  <si>
    <t>guilty</t>
  </si>
  <si>
    <t>cp08a151</t>
  </si>
  <si>
    <t>Indicate to what extent you feel, right now, that is, at the present moment guilty?</t>
  </si>
  <si>
    <t>gsoep__pers_SWL..overall.1998</t>
  </si>
  <si>
    <t>p1110198</t>
  </si>
  <si>
    <t>cp09b151</t>
  </si>
  <si>
    <t>cp10c151</t>
  </si>
  <si>
    <t>gsoep__pers_SWL..overall.2014</t>
  </si>
  <si>
    <t>p1110114</t>
  </si>
  <si>
    <t>cp11d151</t>
  </si>
  <si>
    <t>gsoep__pers_SWL..overall.1999</t>
  </si>
  <si>
    <t>cp12e151</t>
  </si>
  <si>
    <t>p11101</t>
  </si>
  <si>
    <t>cp14g151</t>
  </si>
  <si>
    <t>gsoep__pers_SWL..overall.2015</t>
  </si>
  <si>
    <t>p1110115</t>
  </si>
  <si>
    <t>cp15h151</t>
  </si>
  <si>
    <t>cp17i151</t>
  </si>
  <si>
    <t>gsoep__pers_SWL..overall.1987</t>
  </si>
  <si>
    <t>p1110187</t>
  </si>
  <si>
    <t>cp13f151</t>
  </si>
  <si>
    <t>gsoep__pers_SWL..overall.2010</t>
  </si>
  <si>
    <t>p1110110</t>
  </si>
  <si>
    <t>cp18j151</t>
  </si>
  <si>
    <t>cp19k151</t>
  </si>
  <si>
    <t>gsoep__pers_SWL..overall.1985</t>
  </si>
  <si>
    <t>p1110185</t>
  </si>
  <si>
    <t>hostile</t>
  </si>
  <si>
    <t>cp08a153</t>
  </si>
  <si>
    <t>Indicate to what extent you feel, right now, that is, at the present moment hostile?</t>
  </si>
  <si>
    <t>cp09b153</t>
  </si>
  <si>
    <t>gsoep__pers_SWL..overall.1984</t>
  </si>
  <si>
    <t>p1110184</t>
  </si>
  <si>
    <t>cp10c153</t>
  </si>
  <si>
    <t>gsoep__pers_SWL..overall.1997</t>
  </si>
  <si>
    <t>p1110197</t>
  </si>
  <si>
    <t>cp11d153</t>
  </si>
  <si>
    <t>cp12e153</t>
  </si>
  <si>
    <t>gsoep__pers_SWL..overall.2011</t>
  </si>
  <si>
    <t>p1110111</t>
  </si>
  <si>
    <t>cp14g153</t>
  </si>
  <si>
    <t>gsoep__pers_SWL..overall.1989</t>
  </si>
  <si>
    <t>p1110189</t>
  </si>
  <si>
    <t>cp15h153</t>
  </si>
  <si>
    <t>cp17i153</t>
  </si>
  <si>
    <t>gsoep__pers_SWL..overall.2006</t>
  </si>
  <si>
    <t>p1110106</t>
  </si>
  <si>
    <t>cp13f153</t>
  </si>
  <si>
    <t>gsoep__pers_SWL..overall.1992</t>
  </si>
  <si>
    <t>p1110192</t>
  </si>
  <si>
    <t>cp18j153</t>
  </si>
  <si>
    <t>cp19k153</t>
  </si>
  <si>
    <t>gsoep__pers_SWL..overall.2001</t>
  </si>
  <si>
    <t>p1110101</t>
  </si>
  <si>
    <t>irritable</t>
  </si>
  <si>
    <t>cp08a156</t>
  </si>
  <si>
    <t>Indicate to what extent you feel, right now, that is, at the present moment irritable?</t>
  </si>
  <si>
    <t>cp09b156</t>
  </si>
  <si>
    <t>gsoep__pers_SWL..overall.2012</t>
  </si>
  <si>
    <t>p1110112</t>
  </si>
  <si>
    <t>cp10c156</t>
  </si>
  <si>
    <t>gsoep__pers_SWL..overall.2004</t>
  </si>
  <si>
    <t>p1110104</t>
  </si>
  <si>
    <t>cp11d156</t>
  </si>
  <si>
    <t>bhpequiv</t>
  </si>
  <si>
    <t>cp12e156</t>
  </si>
  <si>
    <t>gsoep__pers_SWL..overall.2017</t>
  </si>
  <si>
    <t>p1110117</t>
  </si>
  <si>
    <t>cp14g156</t>
  </si>
  <si>
    <t>gsoep__pers_SWL..overall.2008</t>
  </si>
  <si>
    <t>p1110108</t>
  </si>
  <si>
    <t>cp15h156</t>
  </si>
  <si>
    <t>cp17i156</t>
  </si>
  <si>
    <t>gsoep__pers_SWL..overall.2000</t>
  </si>
  <si>
    <t>p1110100</t>
  </si>
  <si>
    <t>cp13f156</t>
  </si>
  <si>
    <t>cp18j156</t>
  </si>
  <si>
    <t>gsoep__pers_SWL..overall.2016</t>
  </si>
  <si>
    <t>p1110116</t>
  </si>
  <si>
    <t>cp19k156</t>
  </si>
  <si>
    <t>jittery</t>
  </si>
  <si>
    <t>p1110199</t>
  </si>
  <si>
    <t>cp08a163</t>
  </si>
  <si>
    <t>Indicate to what extent you feel, right now, that is, at the present moment jittery?</t>
  </si>
  <si>
    <t>cp09b163</t>
  </si>
  <si>
    <t>gsoep__pers_SWL..overall.1986</t>
  </si>
  <si>
    <t>p1110186</t>
  </si>
  <si>
    <t>cp10c163</t>
  </si>
  <si>
    <t>gsoep__pers_SWL..overall.2003</t>
  </si>
  <si>
    <t>p1110103</t>
  </si>
  <si>
    <t>cp11d163</t>
  </si>
  <si>
    <t>cp12e163</t>
  </si>
  <si>
    <t>gsoep__pers_SWL..overall.2013</t>
  </si>
  <si>
    <t>p1110113</t>
  </si>
  <si>
    <t>cp14g163</t>
  </si>
  <si>
    <t>cp15h163</t>
  </si>
  <si>
    <t>gsoep__pers_SWL..overall.1995</t>
  </si>
  <si>
    <t>p1110195</t>
  </si>
  <si>
    <t>cp17i163</t>
  </si>
  <si>
    <t>cp13f163</t>
  </si>
  <si>
    <t>gsoep__pers_SWL..overall.2005</t>
  </si>
  <si>
    <t>p1110105</t>
  </si>
  <si>
    <t>cp18j163</t>
  </si>
  <si>
    <t>cp19k163</t>
  </si>
  <si>
    <t>gsoep__pers_SWL..overall.2007</t>
  </si>
  <si>
    <t>p1110107</t>
  </si>
  <si>
    <t>cp08a160</t>
  </si>
  <si>
    <t>Indicate to what extent you feel, right now, that is, at the present moment nervous?</t>
  </si>
  <si>
    <t>gsoep__pers_SWL..overall.1993</t>
  </si>
  <si>
    <t>p1110193</t>
  </si>
  <si>
    <t>cp09b160</t>
  </si>
  <si>
    <t>cp10c160</t>
  </si>
  <si>
    <t>gsoep__pers_SWL..overall.1990</t>
  </si>
  <si>
    <t>p1110190</t>
  </si>
  <si>
    <t>cp11d160</t>
  </si>
  <si>
    <t>cp12e160</t>
  </si>
  <si>
    <t>gsoep__pers_SWL..overall.1994</t>
  </si>
  <si>
    <t>p1110194</t>
  </si>
  <si>
    <t>cp14g160</t>
  </si>
  <si>
    <t>cp15h160</t>
  </si>
  <si>
    <t>gsoep__pers_SWL..overall.1996</t>
  </si>
  <si>
    <t>p1110196</t>
  </si>
  <si>
    <t>cp17i160</t>
  </si>
  <si>
    <t>today</t>
  </si>
  <si>
    <t>gsoep__pers_SWL..today.2008</t>
  </si>
  <si>
    <t>yp15501</t>
  </si>
  <si>
    <t>Satisfaction With Life at Present</t>
  </si>
  <si>
    <t>cp13f160</t>
  </si>
  <si>
    <t>cp18j160</t>
  </si>
  <si>
    <t>gsoep__pers_SWL..today.1985</t>
  </si>
  <si>
    <t>bp9301</t>
  </si>
  <si>
    <t>Satisfaction With Life Today</t>
  </si>
  <si>
    <t>cp19k160</t>
  </si>
  <si>
    <t>scared</t>
  </si>
  <si>
    <t>cp08a152</t>
  </si>
  <si>
    <t>Indicate to what extent you feel, right now, that is, at the present moment scared?</t>
  </si>
  <si>
    <t>gsoep__pers_SWL..today.1996</t>
  </si>
  <si>
    <t>mp11001</t>
  </si>
  <si>
    <t>cp09b152</t>
  </si>
  <si>
    <t>gsoep__pers_SWL..today.2007</t>
  </si>
  <si>
    <t>xp149</t>
  </si>
  <si>
    <t>cp10c152</t>
  </si>
  <si>
    <t>cp11d152</t>
  </si>
  <si>
    <t>gsoep__pers_SWL..today.1999</t>
  </si>
  <si>
    <t>pp13501</t>
  </si>
  <si>
    <t>Satisfaction With Life At Today</t>
  </si>
  <si>
    <t>cp12e152</t>
  </si>
  <si>
    <t>cp14g152</t>
  </si>
  <si>
    <t>gsoep__pers_SWL..today.1989</t>
  </si>
  <si>
    <t>fp108</t>
  </si>
  <si>
    <t>cp15h152</t>
  </si>
  <si>
    <t>gsoep__pers_SWL..today.2000</t>
  </si>
  <si>
    <t>qp14301</t>
  </si>
  <si>
    <t>cp17i152</t>
  </si>
  <si>
    <t>cp13f152</t>
  </si>
  <si>
    <t>gsoep__pers_SWL..today.1994</t>
  </si>
  <si>
    <t>kp10401</t>
  </si>
  <si>
    <t>cp18j152</t>
  </si>
  <si>
    <t>gsoep__pers_SWL..today.2017</t>
  </si>
  <si>
    <t>bhp_205</t>
  </si>
  <si>
    <t>cp19k152</t>
  </si>
  <si>
    <t>Satisfaction At Present</t>
  </si>
  <si>
    <t>cp08a149</t>
  </si>
  <si>
    <t>Indicate to what extent you feel, right now, that is, at the present moment upset?</t>
  </si>
  <si>
    <t>gsoep__pers_SWL..today.1987</t>
  </si>
  <si>
    <t>dp9801</t>
  </si>
  <si>
    <t>cp09b149</t>
  </si>
  <si>
    <t>gsoep__pers_SWL..today.2002</t>
  </si>
  <si>
    <t>sp13501</t>
  </si>
  <si>
    <t>cp10c149</t>
  </si>
  <si>
    <t>cp11d149</t>
  </si>
  <si>
    <t>gsoep__pers_SWL..today.1984</t>
  </si>
  <si>
    <t>ap6801</t>
  </si>
  <si>
    <t>cp12e149</t>
  </si>
  <si>
    <t>cp14g149</t>
  </si>
  <si>
    <t>gsoep__pers_SWL..today.1986</t>
  </si>
  <si>
    <t>cp9601</t>
  </si>
  <si>
    <t>cp15h149</t>
  </si>
  <si>
    <t>cp17i149</t>
  </si>
  <si>
    <t>gsoep__pers_SWL..today.2011</t>
  </si>
  <si>
    <t>bbp15201</t>
  </si>
  <si>
    <t>cp13f149</t>
  </si>
  <si>
    <t>cp18j149</t>
  </si>
  <si>
    <t>gsoep__pers_SWL..today.2005</t>
  </si>
  <si>
    <t>vp154</t>
  </si>
  <si>
    <t>cp19k149</t>
  </si>
  <si>
    <t>bdImgntn</t>
  </si>
  <si>
    <t>gsoep__pers_SWL..today.2012</t>
  </si>
  <si>
    <t>bcp151</t>
  </si>
  <si>
    <t>cp08a049</t>
  </si>
  <si>
    <t>Do not have a good imagination</t>
  </si>
  <si>
    <t>cp09b049</t>
  </si>
  <si>
    <t>gsoep__pers_SWL..today.2015</t>
  </si>
  <si>
    <t>bfp174</t>
  </si>
  <si>
    <t>cp10c049</t>
  </si>
  <si>
    <t>gsoep__pers_SWL..today.1993</t>
  </si>
  <si>
    <t>jp10901</t>
  </si>
  <si>
    <t>cp11d049</t>
  </si>
  <si>
    <t>cp12e049</t>
  </si>
  <si>
    <t>gsoep__pers_SWL..today.1988</t>
  </si>
  <si>
    <t>ep89</t>
  </si>
  <si>
    <t>cp14g049</t>
  </si>
  <si>
    <t>cp15h049</t>
  </si>
  <si>
    <t>gsoep__pers_SWL..today.1997</t>
  </si>
  <si>
    <t>np11701</t>
  </si>
  <si>
    <t>cp17i049</t>
  </si>
  <si>
    <t>cp13f049</t>
  </si>
  <si>
    <t>gsoep__pers_SWL..today.2003</t>
  </si>
  <si>
    <t>tp14201</t>
  </si>
  <si>
    <t>cp18j049</t>
  </si>
  <si>
    <t>dffAbsrct</t>
  </si>
  <si>
    <t>gsoep__pers_SWL..today.1990</t>
  </si>
  <si>
    <t>gp109</t>
  </si>
  <si>
    <t>cp08a029</t>
  </si>
  <si>
    <t>Have difficulty understanding abstract ideas</t>
  </si>
  <si>
    <t>cp09b029</t>
  </si>
  <si>
    <t>gsoep__pers_SWL..today.2016</t>
  </si>
  <si>
    <t>bgp175</t>
  </si>
  <si>
    <t>cp10c029</t>
  </si>
  <si>
    <t>gsoep__pers_SWL..today.2013</t>
  </si>
  <si>
    <t>bdp15801</t>
  </si>
  <si>
    <t>cp11d029</t>
  </si>
  <si>
    <t>cp12e029</t>
  </si>
  <si>
    <t>gsoep__pers_SWL..today.2009</t>
  </si>
  <si>
    <t>zp15701</t>
  </si>
  <si>
    <t>cp14g029</t>
  </si>
  <si>
    <t>cp15h029</t>
  </si>
  <si>
    <t>gsoep__pers_SWL..today.2001</t>
  </si>
  <si>
    <t>rp13501</t>
  </si>
  <si>
    <t>cp17i029</t>
  </si>
  <si>
    <t>gsoep__pers_SWL..today.2006</t>
  </si>
  <si>
    <t>cp13f029</t>
  </si>
  <si>
    <t>wp142</t>
  </si>
  <si>
    <t>cp18j029</t>
  </si>
  <si>
    <t>dffWrds</t>
  </si>
  <si>
    <t>gsoep__pers_SWL..today.2014</t>
  </si>
  <si>
    <t>bep151</t>
  </si>
  <si>
    <t>cp08a059</t>
  </si>
  <si>
    <t>Use difficult words</t>
  </si>
  <si>
    <t>cp09b059</t>
  </si>
  <si>
    <t>gsoep__pers_SWL..today.2004</t>
  </si>
  <si>
    <t>up14501</t>
  </si>
  <si>
    <t>cp10c059</t>
  </si>
  <si>
    <t>cp11d059</t>
  </si>
  <si>
    <t>gsoep__pers_SWL..today.1998</t>
  </si>
  <si>
    <t>op12301</t>
  </si>
  <si>
    <t>cp12e059</t>
  </si>
  <si>
    <t>cp14g059</t>
  </si>
  <si>
    <t>gsoep__pers_SWL..today.1992</t>
  </si>
  <si>
    <t>ip10901</t>
  </si>
  <si>
    <t>cp15h059</t>
  </si>
  <si>
    <t>cp17i059</t>
  </si>
  <si>
    <t>gsoep__pers_SWL..today.1991</t>
  </si>
  <si>
    <t>hp10901</t>
  </si>
  <si>
    <t>cp13f059</t>
  </si>
  <si>
    <t>cp18j059</t>
  </si>
  <si>
    <t>gsoep__pers_SWL..today.2010</t>
  </si>
  <si>
    <t>bap160</t>
  </si>
  <si>
    <t>exclntIde</t>
  </si>
  <si>
    <t>cp08a044</t>
  </si>
  <si>
    <t>Have excellent ideas</t>
  </si>
  <si>
    <t>gsoep__pers_SWL..today.1995</t>
  </si>
  <si>
    <t>lp10401</t>
  </si>
  <si>
    <t>cp09b044</t>
  </si>
  <si>
    <t>cp10c044</t>
  </si>
  <si>
    <t>proc</t>
  </si>
  <si>
    <t>gsoep__proc_HHID..HHID.0</t>
  </si>
  <si>
    <t>hhnr</t>
  </si>
  <si>
    <t>household ID</t>
  </si>
  <si>
    <t>cp11d044</t>
  </si>
  <si>
    <t>sid</t>
  </si>
  <si>
    <t>gsoep__proc_sid..sid.0</t>
  </si>
  <si>
    <t>PERSNR</t>
  </si>
  <si>
    <t>Never Changing Person ID</t>
  </si>
  <si>
    <t>cp12e044</t>
  </si>
  <si>
    <t>bioparen</t>
  </si>
  <si>
    <t>dadID</t>
  </si>
  <si>
    <t>Person Number Father</t>
  </si>
  <si>
    <t>[-6] Questionnaire Version With Modified Filtering</t>
  </si>
  <si>
    <t>momID</t>
  </si>
  <si>
    <t>mnr</t>
  </si>
  <si>
    <t>Person Number Mother</t>
  </si>
  <si>
    <t>cp14g044</t>
  </si>
  <si>
    <t>Level Of Education Father</t>
  </si>
  <si>
    <t>[-6] Questionnaire Version With Modified Filtering
[-5] Not Contained In Questionnaire
[-4] Inadmissible Multiple Answer
[-3] Answer Improbable
[-2] Does Not Apply
[-1] No Answer
[0] Do Not Know
[1] Secondary School Degree
[2] Intermediate School Degree
[3] Technical School Degree
[4] Upper Secondary School Degree
[5] Other Degree
[6] No School Degree
[7] School Not Attended</t>
  </si>
  <si>
    <t>ifelse(is.na(x) | x &lt; 0, NA, ifelse(x %in% 3:4, 1, ifelse(x == 5, 2, 0)))</t>
  </si>
  <si>
    <t>Level Of Education Mother</t>
  </si>
  <si>
    <t>cp17i044</t>
  </si>
  <si>
    <t>cp13f044</t>
  </si>
  <si>
    <t>cp18j044</t>
  </si>
  <si>
    <t>fllIdea</t>
  </si>
  <si>
    <t>cp08a069</t>
  </si>
  <si>
    <t>Am full of ideas</t>
  </si>
  <si>
    <t>cp09b069</t>
  </si>
  <si>
    <t>cp10c069</t>
  </si>
  <si>
    <t>cp11d069</t>
  </si>
  <si>
    <t>cp12e069</t>
  </si>
  <si>
    <t>cp14g069</t>
  </si>
  <si>
    <t>cp15h069</t>
  </si>
  <si>
    <t>cp17i069</t>
  </si>
  <si>
    <t>cp13f069</t>
  </si>
  <si>
    <t>cp18j069</t>
  </si>
  <si>
    <t>noAbscrt</t>
  </si>
  <si>
    <t>cp08a039</t>
  </si>
  <si>
    <t>Am not interested in abstract ideas</t>
  </si>
  <si>
    <t>cp09b039</t>
  </si>
  <si>
    <t>cp10c039</t>
  </si>
  <si>
    <t>cp11d039</t>
  </si>
  <si>
    <t>cp12e039</t>
  </si>
  <si>
    <t>cp14g039</t>
  </si>
  <si>
    <t>cp15h039</t>
  </si>
  <si>
    <t>cp17i039</t>
  </si>
  <si>
    <t>cp13f039</t>
  </si>
  <si>
    <t>cp18j039</t>
  </si>
  <si>
    <t>qckUndstn</t>
  </si>
  <si>
    <t>cp08a054</t>
  </si>
  <si>
    <t>Am quick to understand things</t>
  </si>
  <si>
    <t>cp09b054</t>
  </si>
  <si>
    <t>cp10c054</t>
  </si>
  <si>
    <t>cp11d054</t>
  </si>
  <si>
    <t>cp12e054</t>
  </si>
  <si>
    <t>cp14g054</t>
  </si>
  <si>
    <t>cp15h054</t>
  </si>
  <si>
    <t>cp17i054</t>
  </si>
  <si>
    <t>cp13f054</t>
  </si>
  <si>
    <t>cp18j054</t>
  </si>
  <si>
    <t>rchVocab</t>
  </si>
  <si>
    <t>cp08a024</t>
  </si>
  <si>
    <t>Have a rich vocabulary</t>
  </si>
  <si>
    <t>cp09b024</t>
  </si>
  <si>
    <t>cp10c024</t>
  </si>
  <si>
    <t>cp11d024</t>
  </si>
  <si>
    <t>cp12e024</t>
  </si>
  <si>
    <t>cp14g024</t>
  </si>
  <si>
    <t>cp15h024</t>
  </si>
  <si>
    <t>cp17i024</t>
  </si>
  <si>
    <t>cp13f024</t>
  </si>
  <si>
    <t>cp18j024</t>
  </si>
  <si>
    <t>rflct</t>
  </si>
  <si>
    <t>cp08a064</t>
  </si>
  <si>
    <t>Spend time reflecting on things</t>
  </si>
  <si>
    <t>cp09b064</t>
  </si>
  <si>
    <t xml:space="preserve">cp10c064 </t>
  </si>
  <si>
    <t>cp11d064</t>
  </si>
  <si>
    <t>cp12e064</t>
  </si>
  <si>
    <t>cp14g064</t>
  </si>
  <si>
    <t>cp15h064</t>
  </si>
  <si>
    <t>cp17i064</t>
  </si>
  <si>
    <t>cp13f064</t>
  </si>
  <si>
    <t>cp18j064</t>
  </si>
  <si>
    <t>vvdImgn</t>
  </si>
  <si>
    <t>cp08a034</t>
  </si>
  <si>
    <t>Have a vivid imagination</t>
  </si>
  <si>
    <t>cp09b034</t>
  </si>
  <si>
    <t>cp10c034</t>
  </si>
  <si>
    <t>cp11d034</t>
  </si>
  <si>
    <t>cp12e034</t>
  </si>
  <si>
    <t>bbp122</t>
  </si>
  <si>
    <t>Church, Religion</t>
  </si>
  <si>
    <t>[-6] Version of questionnaire with modified filtering
[-5] Not included in this version of the questionnaire
[-4] Inadmissible multiple response
[-3] Answer improbable
[-2] Does not apply
[-1] No Answer
[1] Catholic
[2] Protestant
[3] Other Christian Denomination
[4] Islamic Denomination
[5] Other Denomination
[6] No Denomination</t>
  </si>
  <si>
    <t>ifelse(x == 6 | x == -2, 0, ifelse(is.na(x)| x &lt; 0, NA, ifelse(x %in%  1:3, 1, 2)))</t>
  </si>
  <si>
    <t>cp14g034</t>
  </si>
  <si>
    <t>cp15h034</t>
  </si>
  <si>
    <t>bdpm_p_18401</t>
  </si>
  <si>
    <t>[-6] Version of questionnaire with modified filtering
[-5] Not included in this version of the questionnaire
[-4] Inadmissible multiple response
[-3] Answer improbable
[-2] Does not apply
[-1] No Answer
[4] Islamic Denomination
[5] Other Denomination
[6] No Denomination
[7] Christian Religious Community</t>
  </si>
  <si>
    <t>ifelse(x == 6 | x == -2, 0, ifelse(is.na(x)| x &lt; 0, NA, ifelse(x == 7, 1, 2)))</t>
  </si>
  <si>
    <t>cp17i034</t>
  </si>
  <si>
    <t>bfp167</t>
  </si>
  <si>
    <t>Belong To Church Or Religious Community</t>
  </si>
  <si>
    <t>[-6] Version of questionnaire with modified filtering
[-5] Not included in this version of the questionnaire
[-4] Inadmissible multiple response
[-3] Answer improbable
[-2] Does not apply
[-1] No Answer
[1] Catholic
[2] Protestant
[3] Member of another Christian denomination or religious community
[4] A member of an Islamic religious community
[5] A member of another religious community
[6] No Denomination
[7] A member of a different Christian denomination or religious community</t>
  </si>
  <si>
    <t>cp13f034</t>
  </si>
  <si>
    <t>ifelse(x == 6 | x == -2, 0, ifelse(is.na(x)| x &lt; 0, NA, ifelse(x %in% c(1:3,7), 1, 2)))</t>
  </si>
  <si>
    <t>cp18j034</t>
  </si>
  <si>
    <t>bgpm26901</t>
  </si>
  <si>
    <t>active</t>
  </si>
  <si>
    <t>bhp_283_01_q55</t>
  </si>
  <si>
    <t>catholic</t>
  </si>
  <si>
    <t>cp08a164</t>
  </si>
  <si>
    <t>Indicate to what extent you feel, right now, that is, at the present moment active?</t>
  </si>
  <si>
    <t>gp5401e</t>
  </si>
  <si>
    <t>Catholic</t>
  </si>
  <si>
    <t>ifelse(is.na(x) | x &lt; 0, NA, 1)</t>
  </si>
  <si>
    <t>protestant</t>
  </si>
  <si>
    <t>cp09b164</t>
  </si>
  <si>
    <t>gp5402e</t>
  </si>
  <si>
    <t>Protestant</t>
  </si>
  <si>
    <t>otherChristian</t>
  </si>
  <si>
    <t>cp10c164</t>
  </si>
  <si>
    <t>gp5403e</t>
  </si>
  <si>
    <t>Other Christian Denomination</t>
  </si>
  <si>
    <t>cp11d164</t>
  </si>
  <si>
    <t>otherRelig</t>
  </si>
  <si>
    <t>gp5404e</t>
  </si>
  <si>
    <t>Other Religious Denomination</t>
  </si>
  <si>
    <t>cp12e164</t>
  </si>
  <si>
    <t>noRelig</t>
  </si>
  <si>
    <t>gp5405e</t>
  </si>
  <si>
    <t>No Denomination</t>
  </si>
  <si>
    <t>ifelse(is.na(x) | x &lt; 0, NA, 2)</t>
  </si>
  <si>
    <t>cp14g164</t>
  </si>
  <si>
    <t>gp8201</t>
  </si>
  <si>
    <t>cp15h164</t>
  </si>
  <si>
    <t>gp8202</t>
  </si>
  <si>
    <t>cp17i164</t>
  </si>
  <si>
    <t>gp8203</t>
  </si>
  <si>
    <t>Other, Christian, Moslem, Orthodox, Etc.</t>
  </si>
  <si>
    <t>cp13f164</t>
  </si>
  <si>
    <t>gp8204</t>
  </si>
  <si>
    <t>cp18j164</t>
  </si>
  <si>
    <t>gp8205</t>
  </si>
  <si>
    <t>cp19k164</t>
  </si>
  <si>
    <t>hpost</t>
  </si>
  <si>
    <t>alert</t>
  </si>
  <si>
    <t>hp90o01</t>
  </si>
  <si>
    <t>cp08a157</t>
  </si>
  <si>
    <t>Indicate to what extent you feel, right now, that is, at the present moment alert?</t>
  </si>
  <si>
    <t>hp90o02</t>
  </si>
  <si>
    <t>cp09b157</t>
  </si>
  <si>
    <t>hp90o03</t>
  </si>
  <si>
    <t>cp10c157</t>
  </si>
  <si>
    <t>hp90o04</t>
  </si>
  <si>
    <t>cp11d157</t>
  </si>
  <si>
    <t>hp90o05</t>
  </si>
  <si>
    <t>cp12e157</t>
  </si>
  <si>
    <t>np0701</t>
  </si>
  <si>
    <t>cp14g157</t>
  </si>
  <si>
    <t>evangelical</t>
  </si>
  <si>
    <t>np0702</t>
  </si>
  <si>
    <t>Evangelical</t>
  </si>
  <si>
    <t>cp15h157</t>
  </si>
  <si>
    <t>np0703</t>
  </si>
  <si>
    <t>Other Christian Religious Organization</t>
  </si>
  <si>
    <t>cp17i157</t>
  </si>
  <si>
    <t>np0704</t>
  </si>
  <si>
    <t>Other Religious Organization</t>
  </si>
  <si>
    <t>cp13f157</t>
  </si>
  <si>
    <t>np0705</t>
  </si>
  <si>
    <t>Non-Denominational</t>
  </si>
  <si>
    <t>cp18j157</t>
  </si>
  <si>
    <t>tp0901</t>
  </si>
  <si>
    <t>[-6] Version of questionnaire with modified filtering
[-5] Not included in this version of the questionnaire
[-4] Inadmissible multiple response
[-3] Answer improbable
[-2] Does not apply
[-1] No Answer
[1] Catholic
[2] Protestant
[3] Other Christian Denomination
[4] Other Religious Organization
[5] No Denomination</t>
  </si>
  <si>
    <t>ifelse(x == 5 | x == -2, 0, ifelse(is.na(x)| x &lt; 0, NA, ifelse(x %in%  1:3, 1, 2)))</t>
  </si>
  <si>
    <t>cp19k157</t>
  </si>
  <si>
    <t>attentive</t>
  </si>
  <si>
    <t>xp04</t>
  </si>
  <si>
    <t>cp08a162</t>
  </si>
  <si>
    <t>Indicate to what extent you feel, right now, that is, at the present moment attentive?</t>
  </si>
  <si>
    <t>cp09b162</t>
  </si>
  <si>
    <t>eatingHabits</t>
  </si>
  <si>
    <t>cp10c162</t>
  </si>
  <si>
    <t>healthConscious</t>
  </si>
  <si>
    <t>cp11d162</t>
  </si>
  <si>
    <t>up87</t>
  </si>
  <si>
    <t>Follows Health-Conscious Diet</t>
  </si>
  <si>
    <t>[-6] Version of questionnaire with modified filtering
[-5] Not included in this version of the questionnaire
[-4] Inadmissible multiple response
[-3] Answer improbable
[-2] Does not apply
[-1] No Answer
[1] [1] Very Strong
[2] [2] Strong
[3] [3] A little
[4] [3] Not At All</t>
  </si>
  <si>
    <t>ifelse(is.na(x) | x &lt; 0,  NA, x)</t>
  </si>
  <si>
    <t>cp12e162</t>
  </si>
  <si>
    <t>cp14g162</t>
  </si>
  <si>
    <t>cp15h162</t>
  </si>
  <si>
    <t>wp91</t>
  </si>
  <si>
    <t>cp17i162</t>
  </si>
  <si>
    <t>cp13f162</t>
  </si>
  <si>
    <t>yp104</t>
  </si>
  <si>
    <t>cp18j162</t>
  </si>
  <si>
    <t>bap93</t>
  </si>
  <si>
    <t>cp19k162</t>
  </si>
  <si>
    <t>determined</t>
  </si>
  <si>
    <t>bcp98</t>
  </si>
  <si>
    <t>cp08a161</t>
  </si>
  <si>
    <t>Indicate to what extent you feel, right now, that is, at the present moment determined?</t>
  </si>
  <si>
    <t>cp09b161</t>
  </si>
  <si>
    <t>cp10c161</t>
  </si>
  <si>
    <t>bep95</t>
  </si>
  <si>
    <t>cp11d161</t>
  </si>
  <si>
    <t>bpluecke</t>
  </si>
  <si>
    <t>cp12e161</t>
  </si>
  <si>
    <t>yearFirstMarriage</t>
  </si>
  <si>
    <t>bp8801</t>
  </si>
  <si>
    <t>Beginning of first marriage</t>
  </si>
  <si>
    <t>ifelse(is.na(x) | x &lt; 0, NA, x + 1900 - yearBrth)</t>
  </si>
  <si>
    <t>min</t>
  </si>
  <si>
    <t>cp14g161</t>
  </si>
  <si>
    <t>cp15h161</t>
  </si>
  <si>
    <t>ifelse(is.na(x) | x &lt; -1, NA, ifelse(x == 1, year-yearBrth, NA))</t>
  </si>
  <si>
    <t>cp17i161</t>
  </si>
  <si>
    <t>cp13f161</t>
  </si>
  <si>
    <t>cp18j161</t>
  </si>
  <si>
    <t>cp19k161</t>
  </si>
  <si>
    <t>enthusiastic</t>
  </si>
  <si>
    <t>cp08a154</t>
  </si>
  <si>
    <t>Indicate to what extent you feel, right now, that is, at the present moment enthusiastic?</t>
  </si>
  <si>
    <t>cp09b154</t>
  </si>
  <si>
    <t>cp10c154</t>
  </si>
  <si>
    <t>cp11d154</t>
  </si>
  <si>
    <t>cp12e154</t>
  </si>
  <si>
    <t>cp14g154</t>
  </si>
  <si>
    <t>cp15h154</t>
  </si>
  <si>
    <t>cp17i154</t>
  </si>
  <si>
    <t>cp13f154</t>
  </si>
  <si>
    <t>cp18j154</t>
  </si>
  <si>
    <t>cp19k154</t>
  </si>
  <si>
    <t>excited</t>
  </si>
  <si>
    <t>cp08a148</t>
  </si>
  <si>
    <t>Indicate to what extent you feel, right now, that is, at the present moment excited?</t>
  </si>
  <si>
    <t>cp09b148</t>
  </si>
  <si>
    <t>cp10c148</t>
  </si>
  <si>
    <t>cp11d148</t>
  </si>
  <si>
    <t>cp12e148</t>
  </si>
  <si>
    <t>cp14g148</t>
  </si>
  <si>
    <t>cp15h148</t>
  </si>
  <si>
    <t>cp17i148</t>
  </si>
  <si>
    <t>cp13f148</t>
  </si>
  <si>
    <t>cp18j148</t>
  </si>
  <si>
    <t>cp19k148</t>
  </si>
  <si>
    <t>inspired</t>
  </si>
  <si>
    <t>cp08a159</t>
  </si>
  <si>
    <t>Indicate to what extent you feel, right now, that is, at the present moment inspired?</t>
  </si>
  <si>
    <t>cp09b159</t>
  </si>
  <si>
    <t>cp10c159</t>
  </si>
  <si>
    <t>cp11d159</t>
  </si>
  <si>
    <t>cp12e159</t>
  </si>
  <si>
    <t>cp14g159</t>
  </si>
  <si>
    <t>cp15h159</t>
  </si>
  <si>
    <t>cp17i159</t>
  </si>
  <si>
    <t>cp13f159</t>
  </si>
  <si>
    <t>cp18j159</t>
  </si>
  <si>
    <t>cp19k159</t>
  </si>
  <si>
    <t>interested</t>
  </si>
  <si>
    <t>cp08a146</t>
  </si>
  <si>
    <t>Indicate to what extent you feel, right now, that is, at the present moment interested?</t>
  </si>
  <si>
    <t>cp09b146</t>
  </si>
  <si>
    <t>cp10c146</t>
  </si>
  <si>
    <t>cp11d146</t>
  </si>
  <si>
    <t>cp12e146</t>
  </si>
  <si>
    <t>cp14g146</t>
  </si>
  <si>
    <t>cp15h146</t>
  </si>
  <si>
    <t>cp17i146</t>
  </si>
  <si>
    <t>cp13f146</t>
  </si>
  <si>
    <t>cp18j146</t>
  </si>
  <si>
    <t>cp19k146</t>
  </si>
  <si>
    <t>cp08a155</t>
  </si>
  <si>
    <t>Indicate to what extent you feel, right now, that is, at the present moment proud?</t>
  </si>
  <si>
    <t>cp09b155</t>
  </si>
  <si>
    <t>cp10c155</t>
  </si>
  <si>
    <t>cp11d155</t>
  </si>
  <si>
    <t>cp12e155</t>
  </si>
  <si>
    <t>cp14g155</t>
  </si>
  <si>
    <t>cp15h155</t>
  </si>
  <si>
    <t>cp17i155</t>
  </si>
  <si>
    <t>cp13f155</t>
  </si>
  <si>
    <t>cp18j155</t>
  </si>
  <si>
    <t>cp19k155</t>
  </si>
  <si>
    <t>strong</t>
  </si>
  <si>
    <t>cp08a150</t>
  </si>
  <si>
    <t>Indicate to what extent you feel, right now, that is, at the present moment strong?</t>
  </si>
  <si>
    <t>cp09b150</t>
  </si>
  <si>
    <t>cp10c150</t>
  </si>
  <si>
    <t>bed</t>
  </si>
  <si>
    <t>cp11d150</t>
  </si>
  <si>
    <t>cp12e150</t>
  </si>
  <si>
    <t>cp14g150</t>
  </si>
  <si>
    <t>m1111684</t>
  </si>
  <si>
    <t>Difficulty/need help getting in/out bed</t>
  </si>
  <si>
    <t>[-6] Version of questionnaire with modified filtering
[-5] Not included in this version of the questionnaire
[-4] Inadmissible multiple response
[-3] Answer improbable
[-2] Does not apply
[-1] No Answer
[0] Does not apply 0
[1] Applies 1</t>
  </si>
  <si>
    <t>cp15h150</t>
  </si>
  <si>
    <t>m1111685</t>
  </si>
  <si>
    <t>cp17i150</t>
  </si>
  <si>
    <t>cp13f150</t>
  </si>
  <si>
    <t>m1111686</t>
  </si>
  <si>
    <t>cp18j150</t>
  </si>
  <si>
    <t>m1111687</t>
  </si>
  <si>
    <t>cp19k150</t>
  </si>
  <si>
    <t>ablty</t>
  </si>
  <si>
    <t>cp08a073</t>
  </si>
  <si>
    <t>I am able to do things as well as most other people</t>
  </si>
  <si>
    <t>1-7, 1 being "totally diagree" and 7 being "totally agree"</t>
  </si>
  <si>
    <t>m1111688</t>
  </si>
  <si>
    <t>cp09b073</t>
  </si>
  <si>
    <t>cp10c073</t>
  </si>
  <si>
    <t>m1111689</t>
  </si>
  <si>
    <t>cp11d073</t>
  </si>
  <si>
    <t>m1111690</t>
  </si>
  <si>
    <t>cp12e073</t>
  </si>
  <si>
    <t>cp14g073</t>
  </si>
  <si>
    <t>m1111691</t>
  </si>
  <si>
    <t>cp15h073</t>
  </si>
  <si>
    <t>cp17i073</t>
  </si>
  <si>
    <t>m1111692</t>
  </si>
  <si>
    <t>cp13f073</t>
  </si>
  <si>
    <t>cp18j073</t>
  </si>
  <si>
    <t>m1111693</t>
  </si>
  <si>
    <t>cnfdnc</t>
  </si>
  <si>
    <t>cp08a082</t>
  </si>
  <si>
    <t>I have confidence in my capabilities</t>
  </si>
  <si>
    <t>cp09b082</t>
  </si>
  <si>
    <t>m1111694</t>
  </si>
  <si>
    <t>cp10c082</t>
  </si>
  <si>
    <t>m1111695</t>
  </si>
  <si>
    <t>cp11d082</t>
  </si>
  <si>
    <t>cp12e082</t>
  </si>
  <si>
    <t>m1111696</t>
  </si>
  <si>
    <t>cp14g082</t>
  </si>
  <si>
    <t>cp15h082</t>
  </si>
  <si>
    <t>m1111697</t>
  </si>
  <si>
    <t>cp17i082</t>
  </si>
  <si>
    <t>cp13f082</t>
  </si>
  <si>
    <t>m1111698</t>
  </si>
  <si>
    <t>cp18j082</t>
  </si>
  <si>
    <t>equal</t>
  </si>
  <si>
    <t>cp08a070</t>
  </si>
  <si>
    <t xml:space="preserve">I feel that I’m a person of worth, at least on an equal plane with others </t>
  </si>
  <si>
    <t>m1111699</t>
  </si>
  <si>
    <t>cp09b070</t>
  </si>
  <si>
    <t>m1111600</t>
  </si>
  <si>
    <t>cp10c070</t>
  </si>
  <si>
    <t>cp11d070</t>
  </si>
  <si>
    <t>m1111601</t>
  </si>
  <si>
    <t>cp12e070</t>
  </si>
  <si>
    <t>m1111602</t>
  </si>
  <si>
    <t>cp14g070</t>
  </si>
  <si>
    <t>cp15h070</t>
  </si>
  <si>
    <t>m1111603</t>
  </si>
  <si>
    <t>cp17i070</t>
  </si>
  <si>
    <t>cp13f070</t>
  </si>
  <si>
    <t>m1111604</t>
  </si>
  <si>
    <t>cp18j070</t>
  </si>
  <si>
    <t>failr</t>
  </si>
  <si>
    <t>cp08a072</t>
  </si>
  <si>
    <t>All in all, I am inclined to feel that I am a failure</t>
  </si>
  <si>
    <t>m1111605</t>
  </si>
  <si>
    <t>cp09b072</t>
  </si>
  <si>
    <t>cp10c072</t>
  </si>
  <si>
    <t>m1111606</t>
  </si>
  <si>
    <t>cp11d072</t>
  </si>
  <si>
    <t>cp12e072</t>
  </si>
  <si>
    <t>m1111607</t>
  </si>
  <si>
    <t>cp14g072</t>
  </si>
  <si>
    <t>m1111608</t>
  </si>
  <si>
    <t>cp15h072</t>
  </si>
  <si>
    <t>cp17i072</t>
  </si>
  <si>
    <t>m1111609</t>
  </si>
  <si>
    <t>cp13f072</t>
  </si>
  <si>
    <t>cp18j072</t>
  </si>
  <si>
    <t>m1111610</t>
  </si>
  <si>
    <t>flgood</t>
  </si>
  <si>
    <t>cp08a081</t>
  </si>
  <si>
    <t>I feel good about myself</t>
  </si>
  <si>
    <t>cp09b081</t>
  </si>
  <si>
    <t>m1111611</t>
  </si>
  <si>
    <t>cp10c081</t>
  </si>
  <si>
    <t>cp11d081</t>
  </si>
  <si>
    <t>m1111612</t>
  </si>
  <si>
    <t>cp12e081</t>
  </si>
  <si>
    <t>cp14g081</t>
  </si>
  <si>
    <t>m1111613</t>
  </si>
  <si>
    <t>cp15h081</t>
  </si>
  <si>
    <t>m1111614</t>
  </si>
  <si>
    <t>cp17i081</t>
  </si>
  <si>
    <t>cp13f081</t>
  </si>
  <si>
    <t>m1111615</t>
  </si>
  <si>
    <t>cp18j081</t>
  </si>
  <si>
    <t>gdQlt</t>
  </si>
  <si>
    <t>cp08a071</t>
  </si>
  <si>
    <t>I feel that I have a number of good qualities</t>
  </si>
  <si>
    <t>m1111616</t>
  </si>
  <si>
    <t>cp09b071</t>
  </si>
  <si>
    <t>cp10c071</t>
  </si>
  <si>
    <t>m1111617</t>
  </si>
  <si>
    <t>cp11d071</t>
  </si>
  <si>
    <t>stairs</t>
  </si>
  <si>
    <t>cp12e071</t>
  </si>
  <si>
    <t>m1111384</t>
  </si>
  <si>
    <t>Have trouble climbing stairs</t>
  </si>
  <si>
    <t>cp14g071</t>
  </si>
  <si>
    <t>cp15h071</t>
  </si>
  <si>
    <t>m1111310</t>
  </si>
  <si>
    <t>cp17i071</t>
  </si>
  <si>
    <t>cp13f071</t>
  </si>
  <si>
    <t>m1111311</t>
  </si>
  <si>
    <t>cp18j071</t>
  </si>
  <si>
    <t>nogd</t>
  </si>
  <si>
    <t>m1111312</t>
  </si>
  <si>
    <t>cp08a079</t>
  </si>
  <si>
    <t>At times, I think I am no good at all</t>
  </si>
  <si>
    <t>cp09b079</t>
  </si>
  <si>
    <t>m1111313</t>
  </si>
  <si>
    <t>cp10c079</t>
  </si>
  <si>
    <t>cp11d079</t>
  </si>
  <si>
    <t>m1111314</t>
  </si>
  <si>
    <t>cp12e079</t>
  </si>
  <si>
    <t>m1111315</t>
  </si>
  <si>
    <t xml:space="preserve">cp14g079 </t>
  </si>
  <si>
    <t>cp15h079</t>
  </si>
  <si>
    <t>m1111316</t>
  </si>
  <si>
    <t>cp17i079</t>
  </si>
  <si>
    <t>m1111317</t>
  </si>
  <si>
    <t xml:space="preserve">cp13f079 </t>
  </si>
  <si>
    <t xml:space="preserve">cp18j079 </t>
  </si>
  <si>
    <t>noPrd</t>
  </si>
  <si>
    <t>m1111385</t>
  </si>
  <si>
    <t>cp08a074</t>
  </si>
  <si>
    <t>I feel I do not have much to be proud of</t>
  </si>
  <si>
    <t>cp09b074</t>
  </si>
  <si>
    <t>m1111386</t>
  </si>
  <si>
    <t>cp10c074</t>
  </si>
  <si>
    <t>cp11d074</t>
  </si>
  <si>
    <t>m1111387</t>
  </si>
  <si>
    <t>cp12e074</t>
  </si>
  <si>
    <t>m1111388</t>
  </si>
  <si>
    <t>cp14g074</t>
  </si>
  <si>
    <t>cp15h074</t>
  </si>
  <si>
    <t>m1111389</t>
  </si>
  <si>
    <t>cp17i074</t>
  </si>
  <si>
    <t>cp13f074</t>
  </si>
  <si>
    <t>m1111390</t>
  </si>
  <si>
    <t>cp18j074</t>
  </si>
  <si>
    <t>pstAtt</t>
  </si>
  <si>
    <t>cp08a075</t>
  </si>
  <si>
    <t>I take a positive attitude towards myself</t>
  </si>
  <si>
    <t>m1111391</t>
  </si>
  <si>
    <t>cp09b075</t>
  </si>
  <si>
    <t>cp10c075</t>
  </si>
  <si>
    <t>m1111392</t>
  </si>
  <si>
    <t>cp11d075</t>
  </si>
  <si>
    <t>cp12e075</t>
  </si>
  <si>
    <t>m1111393</t>
  </si>
  <si>
    <t>cp14g075</t>
  </si>
  <si>
    <t>m1111394</t>
  </si>
  <si>
    <t>cp15h075</t>
  </si>
  <si>
    <t>cp17i075</t>
  </si>
  <si>
    <t>m1111395</t>
  </si>
  <si>
    <t>cp13f075</t>
  </si>
  <si>
    <t>m1111396</t>
  </si>
  <si>
    <t xml:space="preserve">cp18j075 </t>
  </si>
  <si>
    <t>rspct</t>
  </si>
  <si>
    <t>cp08a077</t>
  </si>
  <si>
    <t>I wish I could have more respect for myself</t>
  </si>
  <si>
    <t>m1111397</t>
  </si>
  <si>
    <t>cp09b077</t>
  </si>
  <si>
    <t>cp10c077</t>
  </si>
  <si>
    <t>m1111398</t>
  </si>
  <si>
    <t>cp11d077</t>
  </si>
  <si>
    <t>m1111399</t>
  </si>
  <si>
    <t>cp12e077</t>
  </si>
  <si>
    <t>cp14g077</t>
  </si>
  <si>
    <t>m1111300</t>
  </si>
  <si>
    <t>cp15h077</t>
  </si>
  <si>
    <t>m1111301</t>
  </si>
  <si>
    <t>cp17i077</t>
  </si>
  <si>
    <t>cp13f077</t>
  </si>
  <si>
    <t>m1111302</t>
  </si>
  <si>
    <t>cp18j077</t>
  </si>
  <si>
    <t>stsfied</t>
  </si>
  <si>
    <t>cp08a076</t>
  </si>
  <si>
    <t>On the whole, I am satisfied with myself</t>
  </si>
  <si>
    <t>m1111303</t>
  </si>
  <si>
    <t>cp09b076</t>
  </si>
  <si>
    <t>cp10c076</t>
  </si>
  <si>
    <t>m1111304</t>
  </si>
  <si>
    <t>cp11d076</t>
  </si>
  <si>
    <t>m1111305</t>
  </si>
  <si>
    <t>cp12e076</t>
  </si>
  <si>
    <t>cp14g076</t>
  </si>
  <si>
    <t>m1111306</t>
  </si>
  <si>
    <t>cp15h076</t>
  </si>
  <si>
    <t>cp17i076</t>
  </si>
  <si>
    <t>m1111307</t>
  </si>
  <si>
    <t>cp13f076</t>
  </si>
  <si>
    <t>m1111308</t>
  </si>
  <si>
    <t>cp18j076</t>
  </si>
  <si>
    <t>stsfylk</t>
  </si>
  <si>
    <t>cp08a080</t>
  </si>
  <si>
    <t>I am satisfied with the way I look</t>
  </si>
  <si>
    <t>m1111309</t>
  </si>
  <si>
    <t>cp09b080</t>
  </si>
  <si>
    <t>cp10c080</t>
  </si>
  <si>
    <t>cp11d080</t>
  </si>
  <si>
    <t>m1111484</t>
  </si>
  <si>
    <t>Need help or have difficulty bathing alone</t>
  </si>
  <si>
    <t>cp12e080</t>
  </si>
  <si>
    <t>cp14g080</t>
  </si>
  <si>
    <t>m1111410</t>
  </si>
  <si>
    <t>cp15h080</t>
  </si>
  <si>
    <t>cp17i080</t>
  </si>
  <si>
    <t>m1111411</t>
  </si>
  <si>
    <t>cp13f080</t>
  </si>
  <si>
    <t>m1111412</t>
  </si>
  <si>
    <t>cp18j080</t>
  </si>
  <si>
    <t>usless</t>
  </si>
  <si>
    <t>cp08a078</t>
  </si>
  <si>
    <t>I certainly feel useless at times</t>
  </si>
  <si>
    <t>m1111413</t>
  </si>
  <si>
    <t>cp09b078</t>
  </si>
  <si>
    <t>cp10c078</t>
  </si>
  <si>
    <t>m1111414</t>
  </si>
  <si>
    <t>cp11d078</t>
  </si>
  <si>
    <t>m1111415</t>
  </si>
  <si>
    <t>cp12e078</t>
  </si>
  <si>
    <t>cp14g078</t>
  </si>
  <si>
    <t>m1111416</t>
  </si>
  <si>
    <t>cp15h078</t>
  </si>
  <si>
    <t>m1111417</t>
  </si>
  <si>
    <t>cp17i078</t>
  </si>
  <si>
    <t>cp13f078</t>
  </si>
  <si>
    <t>cp18j078</t>
  </si>
  <si>
    <t>m1111485</t>
  </si>
  <si>
    <t>FthrCnsl</t>
  </si>
  <si>
    <t>m1111486</t>
  </si>
  <si>
    <t>cf08a145</t>
  </si>
  <si>
    <t>Did you receive any counsel or advice from your father, over the past 3 months?</t>
  </si>
  <si>
    <t>1	no
2	once or twice
3	several times</t>
  </si>
  <si>
    <t>cf09b145</t>
  </si>
  <si>
    <t>m1111487</t>
  </si>
  <si>
    <t>cf10c145</t>
  </si>
  <si>
    <t>m1111488</t>
  </si>
  <si>
    <t>cf11d145</t>
  </si>
  <si>
    <t>m1111489</t>
  </si>
  <si>
    <t>cf12e145</t>
  </si>
  <si>
    <t>cf13f145</t>
  </si>
  <si>
    <t>m1111490</t>
  </si>
  <si>
    <t>cf14g145</t>
  </si>
  <si>
    <t>m1111491</t>
  </si>
  <si>
    <t>cf15h145</t>
  </si>
  <si>
    <t>cf16i145</t>
  </si>
  <si>
    <t>m1111492</t>
  </si>
  <si>
    <t>cf17j145</t>
  </si>
  <si>
    <t>FthrHW</t>
  </si>
  <si>
    <t>m1111493</t>
  </si>
  <si>
    <t>cf08a131</t>
  </si>
  <si>
    <t>Did you receive any help from your father over the past 3 months in doing household work, such as preparing food, cleaning, grocery shopping, or doing the laundry?</t>
  </si>
  <si>
    <t>m1111494</t>
  </si>
  <si>
    <t>cf09b131</t>
  </si>
  <si>
    <t>cf10c131</t>
  </si>
  <si>
    <t>m1111495</t>
  </si>
  <si>
    <t>cf11d131</t>
  </si>
  <si>
    <t>m1111496</t>
  </si>
  <si>
    <t>cf12e131</t>
  </si>
  <si>
    <t>cf13f131</t>
  </si>
  <si>
    <t>m1111497</t>
  </si>
  <si>
    <t>cf14g131</t>
  </si>
  <si>
    <t>m1111498</t>
  </si>
  <si>
    <t>cf15h131</t>
  </si>
  <si>
    <t>cf16i131</t>
  </si>
  <si>
    <t>m1111499</t>
  </si>
  <si>
    <t>cf17j131</t>
  </si>
  <si>
    <t>m1111400</t>
  </si>
  <si>
    <t>FthrKids</t>
  </si>
  <si>
    <t>cf08a133</t>
  </si>
  <si>
    <t>Did you receive any help from your father over the past 3 months in tending to the children, such as child- or babysitting, caring or transport?</t>
  </si>
  <si>
    <t>m1111401</t>
  </si>
  <si>
    <t>cf09b133</t>
  </si>
  <si>
    <t>cf10c133</t>
  </si>
  <si>
    <t>m1111402</t>
  </si>
  <si>
    <t>cf11d133</t>
  </si>
  <si>
    <t>cf12e133</t>
  </si>
  <si>
    <t>m1111403</t>
  </si>
  <si>
    <t>cf13f133</t>
  </si>
  <si>
    <t>m1111404</t>
  </si>
  <si>
    <t>cf14g133</t>
  </si>
  <si>
    <t>m1111405</t>
  </si>
  <si>
    <t>cf15h133</t>
  </si>
  <si>
    <t>cf16i133</t>
  </si>
  <si>
    <t>m1111406</t>
  </si>
  <si>
    <t>cf17j133</t>
  </si>
  <si>
    <t>FthrPersLf</t>
  </si>
  <si>
    <t>cf08a143</t>
  </si>
  <si>
    <t>m1111407</t>
  </si>
  <si>
    <t>Has your father displayed any interest in your personal life, over the past 3 months?</t>
  </si>
  <si>
    <t>cf09b143</t>
  </si>
  <si>
    <t>m1111408</t>
  </si>
  <si>
    <t>cf10c143</t>
  </si>
  <si>
    <t>m1111409</t>
  </si>
  <si>
    <t>cf11d143</t>
  </si>
  <si>
    <t>m1111584</t>
  </si>
  <si>
    <t>cf12e143</t>
  </si>
  <si>
    <t>Dressing difficult alone</t>
  </si>
  <si>
    <t>cf13f143</t>
  </si>
  <si>
    <t>cf14g143</t>
  </si>
  <si>
    <t>m1111510</t>
  </si>
  <si>
    <t>cf15h143</t>
  </si>
  <si>
    <t>m1111511</t>
  </si>
  <si>
    <t>cf16i143</t>
  </si>
  <si>
    <t>cf17j143</t>
  </si>
  <si>
    <t>m1111512</t>
  </si>
  <si>
    <t>FthrPrctl</t>
  </si>
  <si>
    <t>cf08a135</t>
  </si>
  <si>
    <t>Did you receive any help from your father over the past 3 months in practical matters, such as odd jobs around the house, borrowing things, being taken somewhere, or transporting things?</t>
  </si>
  <si>
    <t>m1111513</t>
  </si>
  <si>
    <t>cf09b135</t>
  </si>
  <si>
    <t>cf10c135</t>
  </si>
  <si>
    <t>m1111514</t>
  </si>
  <si>
    <t>cf11d135</t>
  </si>
  <si>
    <t>m1111515</t>
  </si>
  <si>
    <t>cf12e135</t>
  </si>
  <si>
    <t>cf13f135</t>
  </si>
  <si>
    <t>m1111516</t>
  </si>
  <si>
    <t>cf14g135</t>
  </si>
  <si>
    <t>m1111517</t>
  </si>
  <si>
    <t>cf15h135</t>
  </si>
  <si>
    <t>cf16i135</t>
  </si>
  <si>
    <t>m1111585</t>
  </si>
  <si>
    <t>cf17j135</t>
  </si>
  <si>
    <t>FthrVals</t>
  </si>
  <si>
    <t>cf08a137</t>
  </si>
  <si>
    <t>Did you receive any valuable items or a sum of money from your father, over the past 12 months?</t>
  </si>
  <si>
    <t>m1111586</t>
  </si>
  <si>
    <t>cf09b137</t>
  </si>
  <si>
    <t>m1111587</t>
  </si>
  <si>
    <t>cf10c137</t>
  </si>
  <si>
    <t>cf11d137</t>
  </si>
  <si>
    <t>m1111588</t>
  </si>
  <si>
    <t>cf12e137</t>
  </si>
  <si>
    <t>m1111589</t>
  </si>
  <si>
    <t>cf13f137</t>
  </si>
  <si>
    <t>cf14g137</t>
  </si>
  <si>
    <t>m1111590</t>
  </si>
  <si>
    <t>cf15h137</t>
  </si>
  <si>
    <t>m1111591</t>
  </si>
  <si>
    <t>cf16i137</t>
  </si>
  <si>
    <t>m1111592</t>
  </si>
  <si>
    <t>cf17j137</t>
  </si>
  <si>
    <t>MthrCnsl</t>
  </si>
  <si>
    <t>cf08a146</t>
  </si>
  <si>
    <t>Did you receive any counsel or advice from your mother, over the past 3 months?</t>
  </si>
  <si>
    <t>m1111593</t>
  </si>
  <si>
    <t>cf09b146</t>
  </si>
  <si>
    <t>m1111594</t>
  </si>
  <si>
    <t>cf10c146</t>
  </si>
  <si>
    <t>m1111595</t>
  </si>
  <si>
    <t>cf11d146</t>
  </si>
  <si>
    <t>cf12e146</t>
  </si>
  <si>
    <t>m1111596</t>
  </si>
  <si>
    <t>cf13f146</t>
  </si>
  <si>
    <t>m1111597</t>
  </si>
  <si>
    <t>cf14g146</t>
  </si>
  <si>
    <t>cf15h146</t>
  </si>
  <si>
    <t>m1111598</t>
  </si>
  <si>
    <t>cf16i146</t>
  </si>
  <si>
    <t>m1111599</t>
  </si>
  <si>
    <t>cf17j146</t>
  </si>
  <si>
    <t>MthrHW</t>
  </si>
  <si>
    <t>m1111500</t>
  </si>
  <si>
    <t>cf08a132</t>
  </si>
  <si>
    <t>Did you receive any help from your mother over the past 3 months in doing household work, such as preparing food, cleaning, grocery shopping, or doing the laundry?</t>
  </si>
  <si>
    <t>cf09b132</t>
  </si>
  <si>
    <t>m1111501</t>
  </si>
  <si>
    <t>cf10c132</t>
  </si>
  <si>
    <t>m1111502</t>
  </si>
  <si>
    <t>cf11d132</t>
  </si>
  <si>
    <t>cf12e132</t>
  </si>
  <si>
    <t>m1111503</t>
  </si>
  <si>
    <t>cf13f132</t>
  </si>
  <si>
    <t>m1111504</t>
  </si>
  <si>
    <t>cf14g132</t>
  </si>
  <si>
    <t>m1111505</t>
  </si>
  <si>
    <t>cf15h132</t>
  </si>
  <si>
    <t>cf16i132</t>
  </si>
  <si>
    <t>m1111506</t>
  </si>
  <si>
    <t>cf17j132</t>
  </si>
  <si>
    <t>MthrKids</t>
  </si>
  <si>
    <t>m1111507</t>
  </si>
  <si>
    <t>cf08a134</t>
  </si>
  <si>
    <t>Did you receive any help from your mother over the past 3 months in tending to the children, such as child- or babysitting, caring or transport?</t>
  </si>
  <si>
    <t>cf09b134</t>
  </si>
  <si>
    <t>m1111508</t>
  </si>
  <si>
    <t>cf10c134</t>
  </si>
  <si>
    <t>cf11d134</t>
  </si>
  <si>
    <t>m1111509</t>
  </si>
  <si>
    <t>cf12e134</t>
  </si>
  <si>
    <t>cf13f134</t>
  </si>
  <si>
    <t>cf14g134</t>
  </si>
  <si>
    <t>cf15h134</t>
  </si>
  <si>
    <t>cf16i134</t>
  </si>
  <si>
    <t>cf17j134</t>
  </si>
  <si>
    <t>MthrPersLf</t>
  </si>
  <si>
    <t>cf08a144</t>
  </si>
  <si>
    <t>Has your mother displayed any interest in your personal life, over the past 3 months?</t>
  </si>
  <si>
    <t>cf09b144</t>
  </si>
  <si>
    <t>cf10c144</t>
  </si>
  <si>
    <t>cf11d144</t>
  </si>
  <si>
    <t>cf12e144</t>
  </si>
  <si>
    <t>cf13f144</t>
  </si>
  <si>
    <t>cf14g144</t>
  </si>
  <si>
    <t>cf15h144</t>
  </si>
  <si>
    <t>cf16i144</t>
  </si>
  <si>
    <t>cf17j144</t>
  </si>
  <si>
    <t>MthrPrctl</t>
  </si>
  <si>
    <t>cf08a136</t>
  </si>
  <si>
    <t>Did you receive any help from your mother over the past 3 months in practical matters, such as odd jobs around the house, borrowing things, being taken somewhere, or transporting things?</t>
  </si>
  <si>
    <t>cf09b136</t>
  </si>
  <si>
    <t>cf10c136</t>
  </si>
  <si>
    <t>cf11d136</t>
  </si>
  <si>
    <t>cf12e136</t>
  </si>
  <si>
    <t>cf13f136</t>
  </si>
  <si>
    <t>cf14g136</t>
  </si>
  <si>
    <t>cf15h136</t>
  </si>
  <si>
    <t>cf16i136</t>
  </si>
  <si>
    <t>cf17j136</t>
  </si>
  <si>
    <t>MthrVals</t>
  </si>
  <si>
    <t>cf08a138</t>
  </si>
  <si>
    <t>Did you receive any valuable items or a sum of money from your mother, over the past 12 months?</t>
  </si>
  <si>
    <t>cf09b138</t>
  </si>
  <si>
    <t>cf10c138</t>
  </si>
  <si>
    <t>cf11d138</t>
  </si>
  <si>
    <t>cf12e138</t>
  </si>
  <si>
    <t>cf13f138</t>
  </si>
  <si>
    <t>cf14g138</t>
  </si>
  <si>
    <t>cf15h138</t>
  </si>
  <si>
    <t>cf16i138</t>
  </si>
  <si>
    <t>cf17j138</t>
  </si>
  <si>
    <t>chngNon</t>
  </si>
  <si>
    <t>cp08a018</t>
  </si>
  <si>
    <t>If I could live my life over, I would change almost nothing</t>
  </si>
  <si>
    <t>1-7, 1 being "strongly disagree" and 7 being "strongly agree"</t>
  </si>
  <si>
    <t>cp09b018</t>
  </si>
  <si>
    <t>cp10c018</t>
  </si>
  <si>
    <t>cp11d018</t>
  </si>
  <si>
    <t>cp12e018</t>
  </si>
  <si>
    <t>cp13f018</t>
  </si>
  <si>
    <t>cp14g018</t>
  </si>
  <si>
    <t>cp15h018</t>
  </si>
  <si>
    <t>cp17i018</t>
  </si>
  <si>
    <t>cp18j018</t>
  </si>
  <si>
    <t>lfeExcel</t>
  </si>
  <si>
    <t>cp08a015</t>
  </si>
  <si>
    <t>The conditions of my life are excellent</t>
  </si>
  <si>
    <t>cp09b014</t>
  </si>
  <si>
    <t>cp10c014</t>
  </si>
  <si>
    <t>cp11d014</t>
  </si>
  <si>
    <t xml:space="preserve">cp12e014 </t>
  </si>
  <si>
    <t>cp13f014</t>
  </si>
  <si>
    <t>m1111784</t>
  </si>
  <si>
    <t>Need help with shopping</t>
  </si>
  <si>
    <t>cp14g014</t>
  </si>
  <si>
    <t>cp15h014</t>
  </si>
  <si>
    <t>m1111710</t>
  </si>
  <si>
    <t>cp17i014</t>
  </si>
  <si>
    <t>cp18j014</t>
  </si>
  <si>
    <t>m1111711</t>
  </si>
  <si>
    <t>lfeIdeal</t>
  </si>
  <si>
    <t>cp08a014</t>
  </si>
  <si>
    <t>In most ways my life is close to my ideal</t>
  </si>
  <si>
    <t>m1111712</t>
  </si>
  <si>
    <t>m1111713</t>
  </si>
  <si>
    <t>m1111714</t>
  </si>
  <si>
    <t>cp12e014</t>
  </si>
  <si>
    <t>m1111715</t>
  </si>
  <si>
    <t>m1111716</t>
  </si>
  <si>
    <t xml:space="preserve">cp17i014 </t>
  </si>
  <si>
    <t>m1111717</t>
  </si>
  <si>
    <t>momnt</t>
  </si>
  <si>
    <t>cp08a011</t>
  </si>
  <si>
    <t>How satisfied are you with the life you lead at the moment?</t>
  </si>
  <si>
    <t>0-10, 0 being "not at all satisfied" and 10 being "completely satisfied"</t>
  </si>
  <si>
    <t>m1111785</t>
  </si>
  <si>
    <t>cp09b011</t>
  </si>
  <si>
    <t>cp10c011</t>
  </si>
  <si>
    <t>m1111786</t>
  </si>
  <si>
    <t>cp11d011</t>
  </si>
  <si>
    <t>m1111787</t>
  </si>
  <si>
    <t>cp12e011</t>
  </si>
  <si>
    <t>cp13f011</t>
  </si>
  <si>
    <t>m1111788</t>
  </si>
  <si>
    <t>cp14g011</t>
  </si>
  <si>
    <t>m1111789</t>
  </si>
  <si>
    <t>cp15h011</t>
  </si>
  <si>
    <t>cp17i011</t>
  </si>
  <si>
    <t>m1111790</t>
  </si>
  <si>
    <t>cp18j011</t>
  </si>
  <si>
    <t>m1111791</t>
  </si>
  <si>
    <t>cp08a016</t>
  </si>
  <si>
    <t>I am satisfied with my life</t>
  </si>
  <si>
    <t>cp09b016</t>
  </si>
  <si>
    <t>m1111792</t>
  </si>
  <si>
    <t xml:space="preserve">cp10c016 </t>
  </si>
  <si>
    <t>cp11d016</t>
  </si>
  <si>
    <t>m1111793</t>
  </si>
  <si>
    <t>cp12e016</t>
  </si>
  <si>
    <t>m1111794</t>
  </si>
  <si>
    <t>cp13f016</t>
  </si>
  <si>
    <t>cp14g016</t>
  </si>
  <si>
    <t>m1111795</t>
  </si>
  <si>
    <t>cp15h016</t>
  </si>
  <si>
    <t>m1111796</t>
  </si>
  <si>
    <t>cp17i016</t>
  </si>
  <si>
    <t>cp18j016</t>
  </si>
  <si>
    <t>m1111797</t>
  </si>
  <si>
    <t>wntLife</t>
  </si>
  <si>
    <t>cp08a017</t>
  </si>
  <si>
    <t>So far I have gotten the important things I want in life</t>
  </si>
  <si>
    <t>cp09b017</t>
  </si>
  <si>
    <t>m1111798</t>
  </si>
  <si>
    <t>cp10c017</t>
  </si>
  <si>
    <t>m1111799</t>
  </si>
  <si>
    <t>cp11d017</t>
  </si>
  <si>
    <t>m1111700</t>
  </si>
  <si>
    <t>cp12e017</t>
  </si>
  <si>
    <t>cp13f017</t>
  </si>
  <si>
    <t>m1111701</t>
  </si>
  <si>
    <t>cp14g017</t>
  </si>
  <si>
    <t>m1111702</t>
  </si>
  <si>
    <t>cp15h017</t>
  </si>
  <si>
    <t>cp17i017</t>
  </si>
  <si>
    <t>m1111703</t>
  </si>
  <si>
    <t xml:space="preserve">cp18j017 </t>
  </si>
  <si>
    <t>m1111704</t>
  </si>
  <si>
    <t>m1111705</t>
  </si>
  <si>
    <t>m1111706</t>
  </si>
  <si>
    <t>Of which religion or church community are you a member?</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</si>
  <si>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
999        I don't know</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</si>
  <si>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t>
  </si>
  <si>
    <t>m1111707</t>
  </si>
  <si>
    <t>m1111708</t>
  </si>
  <si>
    <t>m1111709</t>
  </si>
  <si>
    <t>Do you consider yourself a member of a certain religion or church community?</t>
  </si>
  <si>
    <t>1        yes
2        no
99 i don't know</t>
  </si>
  <si>
    <t>ifelse(is.na(x) | x &lt; 2 | x == 99, NA, 0)</t>
  </si>
  <si>
    <t>vegetables</t>
  </si>
  <si>
    <t>Do you eat raw or cooked vegetables?</t>
  </si>
  <si>
    <t>1 never; 2 1 to 3 times per month; 3 1 time per week; 4 2 to 4 times per week; 5 5 to 6 times per week; 6 every day</t>
  </si>
  <si>
    <t>ifelse(is.na(x) | x &lt; 2 | x == 6, NA, x)</t>
  </si>
  <si>
    <t>fruit</t>
  </si>
  <si>
    <t>Do you eat fruit?</t>
  </si>
  <si>
    <t>wholeGrains</t>
  </si>
  <si>
    <t>ch07a198</t>
  </si>
  <si>
    <t>Do you eat wholewheat products (rice, grains, dough products, bread)?</t>
  </si>
  <si>
    <t>ifelse(is.na(x) |  x &lt; 0, NA, x - yearBrth)</t>
  </si>
  <si>
    <t>anemia</t>
  </si>
  <si>
    <t>backPain</t>
  </si>
  <si>
    <t>sex</t>
  </si>
  <si>
    <t>hospitalized</t>
  </si>
  <si>
    <t>Purpose</t>
  </si>
  <si>
    <t>emphysema</t>
  </si>
  <si>
    <t>GMS</t>
  </si>
  <si>
    <t>MS</t>
  </si>
  <si>
    <t>cooperate</t>
  </si>
  <si>
    <t>allEffort</t>
  </si>
  <si>
    <t>blues</t>
  </si>
  <si>
    <t>concentration</t>
  </si>
  <si>
    <t>crying</t>
  </si>
  <si>
    <t>restless</t>
  </si>
  <si>
    <t>relaxed</t>
  </si>
  <si>
    <t>tense</t>
  </si>
  <si>
    <t>imagination</t>
  </si>
  <si>
    <t>SID</t>
  </si>
  <si>
    <t>autonomy</t>
  </si>
  <si>
    <t>envMastery</t>
  </si>
  <si>
    <t>combat</t>
  </si>
  <si>
    <t>persGrowth</t>
  </si>
  <si>
    <t>purpose</t>
  </si>
  <si>
    <t>selfAcc</t>
  </si>
  <si>
    <t>numDrVisits</t>
  </si>
  <si>
    <t>depression</t>
  </si>
  <si>
    <t>TB</t>
  </si>
  <si>
    <t>msex</t>
  </si>
  <si>
    <t>Caring</t>
  </si>
  <si>
    <t>Helpful</t>
  </si>
  <si>
    <t>Softhearted</t>
  </si>
  <si>
    <t>Sympathetic</t>
  </si>
  <si>
    <t>Careless</t>
  </si>
  <si>
    <t>Hardworking</t>
  </si>
  <si>
    <t>Organized</t>
  </si>
  <si>
    <t>Responsible</t>
  </si>
  <si>
    <t>death</t>
  </si>
  <si>
    <t>Active</t>
  </si>
  <si>
    <t>Friendly</t>
  </si>
  <si>
    <t>Lively</t>
  </si>
  <si>
    <t>Outgoing</t>
  </si>
  <si>
    <t>Talkative</t>
  </si>
  <si>
    <t>heightcm</t>
  </si>
  <si>
    <t>Calm</t>
  </si>
  <si>
    <t>Moody</t>
  </si>
  <si>
    <t>Nervous</t>
  </si>
  <si>
    <t>Worrying</t>
  </si>
  <si>
    <t>Adventurous</t>
  </si>
  <si>
    <t>Broadminded</t>
  </si>
  <si>
    <t>Broad-minded</t>
  </si>
  <si>
    <t>Creative</t>
  </si>
  <si>
    <t>Curious</t>
  </si>
  <si>
    <t>Imaginative</t>
  </si>
  <si>
    <t>Intelligent</t>
  </si>
  <si>
    <t>Sophisticated</t>
  </si>
  <si>
    <t>cheerful</t>
  </si>
  <si>
    <t>satisfied</t>
  </si>
  <si>
    <t>Marital status</t>
  </si>
  <si>
    <t>heartAttack</t>
  </si>
  <si>
    <t>heartFailure</t>
  </si>
  <si>
    <t>select</t>
  </si>
  <si>
    <t>PLB</t>
  </si>
  <si>
    <t>matching</t>
  </si>
  <si>
    <t>addictInFam</t>
  </si>
  <si>
    <t>LEFamAddict</t>
  </si>
  <si>
    <t>KLB037d</t>
  </si>
  <si>
    <t xml:space="preserve">Has your spouse, partner, or child ever been addicted to drugs or alcohol? </t>
  </si>
  <si>
    <t xml:space="preserve">1 = Yes, 5 = No  </t>
  </si>
  <si>
    <t>ifelse(is.na(x) | x &lt; 0, NA, ifelse(x==5, 1,0))</t>
  </si>
  <si>
    <t>LLB037d</t>
  </si>
  <si>
    <t>MLB037d</t>
  </si>
  <si>
    <t>NLB037d</t>
  </si>
  <si>
    <t>Rand</t>
  </si>
  <si>
    <t>rHBehAlcWeek</t>
  </si>
  <si>
    <t>W3 R # days/week drinks</t>
  </si>
  <si>
    <t>W4 R # days/week drinks</t>
  </si>
  <si>
    <t>W5 R # days/week drinks</t>
  </si>
  <si>
    <t>W6 R # days/week drinks</t>
  </si>
  <si>
    <t>W7 R # days/week drinks</t>
  </si>
  <si>
    <t>W8 R # days/week drinks</t>
  </si>
  <si>
    <t>W9 R # days/week drinks</t>
  </si>
  <si>
    <t>W10 R # days/week drinks</t>
  </si>
  <si>
    <t>W11 R # days/week drinks</t>
  </si>
  <si>
    <t>W12 R # days/week drinks</t>
  </si>
  <si>
    <t>Angerin</t>
  </si>
  <si>
    <t>PsychAngerin1</t>
  </si>
  <si>
    <t>KLB042a</t>
  </si>
  <si>
    <t xml:space="preserve">When I am feeling angry or mad, I keep things in. </t>
  </si>
  <si>
    <t xml:space="preserve">1 = Almost never, 2 = Sometimes, 3 = Often, 4 = Almost always </t>
  </si>
  <si>
    <t>LLB042a</t>
  </si>
  <si>
    <t>MLB042a</t>
  </si>
  <si>
    <t>NLB042a</t>
  </si>
  <si>
    <t>PsychAngerin2</t>
  </si>
  <si>
    <t>KLB042b</t>
  </si>
  <si>
    <t xml:space="preserve">When I am feeling angry or mad, I withdraw from people. </t>
  </si>
  <si>
    <t>LLB042b</t>
  </si>
  <si>
    <t>MLB042b</t>
  </si>
  <si>
    <t>NLB042b</t>
  </si>
  <si>
    <t>PsychAngerin3</t>
  </si>
  <si>
    <t>KLB042c</t>
  </si>
  <si>
    <t xml:space="preserve">When I am feeling angry or mad, I am irritated more than people are aware. </t>
  </si>
  <si>
    <t>LLB042c</t>
  </si>
  <si>
    <t>MLB042c</t>
  </si>
  <si>
    <t>NLB042c</t>
  </si>
  <si>
    <t>PsychAngerin4</t>
  </si>
  <si>
    <t>KLB042d</t>
  </si>
  <si>
    <t xml:space="preserve">When I am feeling angry or mad, I am angrier than I am willing to admit. </t>
  </si>
  <si>
    <t>LLB042d</t>
  </si>
  <si>
    <t>MLB042d</t>
  </si>
  <si>
    <t>NLB042d</t>
  </si>
  <si>
    <t>AngerOut</t>
  </si>
  <si>
    <t>PsychAngerout1</t>
  </si>
  <si>
    <t>KLB042e</t>
  </si>
  <si>
    <t xml:space="preserve">When I a m feeling angry or mad, I argue with others. </t>
  </si>
  <si>
    <t>LLB042e</t>
  </si>
  <si>
    <t>MLB042e</t>
  </si>
  <si>
    <t>NLB042e</t>
  </si>
  <si>
    <t>PsychAngerout2</t>
  </si>
  <si>
    <t>KLB042f</t>
  </si>
  <si>
    <t xml:space="preserve">When I am feeling angry or mad, I strike out at whatever infuriates me. </t>
  </si>
  <si>
    <t>LLB042f</t>
  </si>
  <si>
    <t>MLB042f</t>
  </si>
  <si>
    <t>NLB042f</t>
  </si>
  <si>
    <t>PsychAngerout3</t>
  </si>
  <si>
    <t>KLB042g</t>
  </si>
  <si>
    <t xml:space="preserve">When I am feeling angry or mad, I say nasty things. </t>
  </si>
  <si>
    <t>LLB042g</t>
  </si>
  <si>
    <t>MLB042g</t>
  </si>
  <si>
    <t>NLB042g</t>
  </si>
  <si>
    <t>PsychAngerout4</t>
  </si>
  <si>
    <t>KLB042h</t>
  </si>
  <si>
    <t xml:space="preserve">When I am feeling angry or mad, I lose my temper. </t>
  </si>
  <si>
    <t>LLB042h</t>
  </si>
  <si>
    <t>MLB042h</t>
  </si>
  <si>
    <t>NLB042h</t>
  </si>
  <si>
    <t>PsychAngerout5</t>
  </si>
  <si>
    <t>KLB042i</t>
  </si>
  <si>
    <t xml:space="preserve">I am quick tempered. </t>
  </si>
  <si>
    <t>LLB042i</t>
  </si>
  <si>
    <t>MLB042i</t>
  </si>
  <si>
    <t>NLB042i</t>
  </si>
  <si>
    <t>PsychAngerout6</t>
  </si>
  <si>
    <t>KLB042j</t>
  </si>
  <si>
    <t xml:space="preserve">I have a fiery temper. </t>
  </si>
  <si>
    <t>LLB042j</t>
  </si>
  <si>
    <t>MLB042j</t>
  </si>
  <si>
    <t>NLB042j</t>
  </si>
  <si>
    <t>PsychAngerout7</t>
  </si>
  <si>
    <t>KLB042k</t>
  </si>
  <si>
    <t xml:space="preserve">I fly off the handle. </t>
  </si>
  <si>
    <t>LLB042k</t>
  </si>
  <si>
    <t>MLB042k</t>
  </si>
  <si>
    <t>NLB042k</t>
  </si>
  <si>
    <t>assaulted</t>
  </si>
  <si>
    <t>LEAssault</t>
  </si>
  <si>
    <t>KLB037e</t>
  </si>
  <si>
    <t xml:space="preserve">Were you the victim of a serious physical attack or assault in your life? </t>
  </si>
  <si>
    <t>LLB037e</t>
  </si>
  <si>
    <t>MLB037e</t>
  </si>
  <si>
    <t>NLB037e</t>
  </si>
  <si>
    <t>BkgrTrauma</t>
  </si>
  <si>
    <t>ParAbuse</t>
  </si>
  <si>
    <t xml:space="preserve">Q37d Before you were 18 years old, were yo u ever physically abused by either of your parents? </t>
  </si>
  <si>
    <t>ParDrugAbs</t>
  </si>
  <si>
    <t>KLB037c</t>
  </si>
  <si>
    <t xml:space="preserve">Q37c Before you were 18 years old, did either of your parents drink or use drugs so often that It caused problems in the family? </t>
  </si>
  <si>
    <t>LLB037c</t>
  </si>
  <si>
    <t>MLB037c</t>
  </si>
  <si>
    <t>NLB037c</t>
  </si>
  <si>
    <t>PlcInv</t>
  </si>
  <si>
    <t>KLB037b</t>
  </si>
  <si>
    <t xml:space="preserve">Before you were 18 years old, were you ever in trouble with the police? </t>
  </si>
  <si>
    <t>LLB037b</t>
  </si>
  <si>
    <t>MLB037b</t>
  </si>
  <si>
    <t>NLB037b</t>
  </si>
  <si>
    <t>RepGrade</t>
  </si>
  <si>
    <t>KLB037a</t>
  </si>
  <si>
    <t xml:space="preserve">Before you were 18 years old, did you have to do a year of school over again? </t>
  </si>
  <si>
    <t>LLB037a</t>
  </si>
  <si>
    <t>MLB037a</t>
  </si>
  <si>
    <t>NLB037a</t>
  </si>
  <si>
    <t>rHlthBMI</t>
  </si>
  <si>
    <t>W1 Body Mass Index=kg/m2</t>
  </si>
  <si>
    <t>continuous</t>
  </si>
  <si>
    <t>W2 Body Mass Index=kg/m2</t>
  </si>
  <si>
    <t>W3 Body Mass Index=kg/m2</t>
  </si>
  <si>
    <t>W4 Body Mass Index=kg/m2</t>
  </si>
  <si>
    <t>W5 Body Mass Index=kg/m2</t>
  </si>
  <si>
    <t>W6 Body Mass Index=kg/m2</t>
  </si>
  <si>
    <t>W7 Body Mass Index=kg/m2</t>
  </si>
  <si>
    <t>W8 Body Mass Index=kg/m2</t>
  </si>
  <si>
    <t>W9 Body Mass Index=kg/m2</t>
  </si>
  <si>
    <t>W10 Body Mass Index=kg/m2</t>
  </si>
  <si>
    <t>W11 Body Mass Index=kg/m2</t>
  </si>
  <si>
    <t>W12 Body Mass Index=kg/m2</t>
  </si>
  <si>
    <t>sHlthBMI</t>
  </si>
  <si>
    <t>brstExam</t>
  </si>
  <si>
    <t>rHBehBrstEx</t>
  </si>
  <si>
    <t>W3 Prev Breast Check</t>
  </si>
  <si>
    <t>0 = No, 1 = Yes</t>
  </si>
  <si>
    <t>W4 Prev Breast Check</t>
  </si>
  <si>
    <t>W5 Prev Breast Check</t>
  </si>
  <si>
    <t>W6 Prev Breast Check</t>
  </si>
  <si>
    <t>W7 Prev Breast Check</t>
  </si>
  <si>
    <t>W8 Prev Breast Check</t>
  </si>
  <si>
    <t>W9 Prev Breast Check</t>
  </si>
  <si>
    <t>W10 Prev Breast Check</t>
  </si>
  <si>
    <t>sHBehBrstEx</t>
  </si>
  <si>
    <t>cholExam</t>
  </si>
  <si>
    <t>rHlthCholest</t>
  </si>
  <si>
    <t>W3 Prev Cholesterol</t>
  </si>
  <si>
    <t>W4 Prev Cholesterol</t>
  </si>
  <si>
    <t>W5 Prev Cholesterol</t>
  </si>
  <si>
    <t>W6 Prev Cholesterol</t>
  </si>
  <si>
    <t>W7 Prev Cholesterol</t>
  </si>
  <si>
    <t>W8 Prev Cholesterol</t>
  </si>
  <si>
    <t>W9 Prev Cholesterol</t>
  </si>
  <si>
    <t>W10 Prev Cholesterol</t>
  </si>
  <si>
    <t>W11 Prev Cholesterol</t>
  </si>
  <si>
    <t>W12 Prev Cholesterol</t>
  </si>
  <si>
    <t>sHlthCholest</t>
  </si>
  <si>
    <t>LECombat</t>
  </si>
  <si>
    <t xml:space="preserve">Have you ever fired a weapon in combat or been fired upon in combat? </t>
  </si>
  <si>
    <t>CurMarYears</t>
  </si>
  <si>
    <t>rCurMarYears</t>
  </si>
  <si>
    <t>W1 R length of current marriage</t>
  </si>
  <si>
    <t>W2 R length of current marriage</t>
  </si>
  <si>
    <t>W3 R length of current marriage</t>
  </si>
  <si>
    <t>W4 R length of current marriage</t>
  </si>
  <si>
    <t>W5 R length of current marriage</t>
  </si>
  <si>
    <t>W6 R length of current marriage</t>
  </si>
  <si>
    <t>W7 R length of current marriage</t>
  </si>
  <si>
    <t>W8 R length of current marriage</t>
  </si>
  <si>
    <t>W9 R length of current marriage</t>
  </si>
  <si>
    <t>W10 R length of current marriage</t>
  </si>
  <si>
    <t>W11 R length of current marriage</t>
  </si>
  <si>
    <t>W12 R length of current marriage</t>
  </si>
  <si>
    <t>CynHost</t>
  </si>
  <si>
    <t>DisLkHlpOth</t>
  </si>
  <si>
    <t>KLB019a</t>
  </si>
  <si>
    <t xml:space="preserve">Most people dislike putting themselves out to help other people </t>
  </si>
  <si>
    <t xml:space="preserve">1 = Strongly disagree, 2 = Somewhat disagree, 3 = Slightly disagree, 4 = Slightly agree, 5 = Somewhat agree, 6 = Strongly agree </t>
  </si>
  <si>
    <t>LLB019a</t>
  </si>
  <si>
    <t>MLB019a</t>
  </si>
  <si>
    <t>NLB019a</t>
  </si>
  <si>
    <t>HidReas</t>
  </si>
  <si>
    <t>KLB019e</t>
  </si>
  <si>
    <t xml:space="preserve">I commonly wonder what hidden reasons another person may have for doing something nice for me. </t>
  </si>
  <si>
    <t>LLB019e</t>
  </si>
  <si>
    <t>MLB019e</t>
  </si>
  <si>
    <t>NLB019e</t>
  </si>
  <si>
    <t>MostLie</t>
  </si>
  <si>
    <t>KLB019d</t>
  </si>
  <si>
    <t xml:space="preserve">I think most people would lie in order to get ahead. </t>
  </si>
  <si>
    <t>LLB019d</t>
  </si>
  <si>
    <t>MLB019d</t>
  </si>
  <si>
    <t>NLB019d</t>
  </si>
  <si>
    <t>NoOneCares</t>
  </si>
  <si>
    <t>KLB019c</t>
  </si>
  <si>
    <t xml:space="preserve">No one cares much what happens to you. </t>
  </si>
  <si>
    <t>LLB019c</t>
  </si>
  <si>
    <t>MLB019c</t>
  </si>
  <si>
    <t>NLB019c</t>
  </si>
  <si>
    <t>UseUnfair</t>
  </si>
  <si>
    <t>KLB019b</t>
  </si>
  <si>
    <t xml:space="preserve">Most people will use somewhat unfair means to gain profit or an advantage rather than lose it. </t>
  </si>
  <si>
    <t>LLB019b</t>
  </si>
  <si>
    <t>MLB019b</t>
  </si>
  <si>
    <t>NLB019b</t>
  </si>
  <si>
    <t>rBkgrDadAlive</t>
  </si>
  <si>
    <t>W1 Father alive</t>
  </si>
  <si>
    <t>W2 Father alive</t>
  </si>
  <si>
    <t>W3 Father alive</t>
  </si>
  <si>
    <t>W4 Father alive</t>
  </si>
  <si>
    <t>W5 Father alive</t>
  </si>
  <si>
    <t>W6 Father alive</t>
  </si>
  <si>
    <t>W7 Father alive</t>
  </si>
  <si>
    <t>W8 Father alive</t>
  </si>
  <si>
    <t>W9 Father alive</t>
  </si>
  <si>
    <t>W10 Father alive</t>
  </si>
  <si>
    <t>W11 Father alive</t>
  </si>
  <si>
    <t>W12 Father alive</t>
  </si>
  <si>
    <t>deathChild</t>
  </si>
  <si>
    <t>LEChldDied</t>
  </si>
  <si>
    <t xml:space="preserve">Has a child of yours ever died? </t>
  </si>
  <si>
    <t>dentistVisits</t>
  </si>
  <si>
    <t>rHlthDentist</t>
  </si>
  <si>
    <t>W2 DentVisit, prv 1-,2-yr(A,H)</t>
  </si>
  <si>
    <t>W3 Dental visit, prv 2 yrs</t>
  </si>
  <si>
    <t>W4 Dental visit, prv 2 yrs</t>
  </si>
  <si>
    <t>W5 Dental visit, prv 2 yrs</t>
  </si>
  <si>
    <t>W6 Dental visit, prv 2 yrs</t>
  </si>
  <si>
    <t>W7 Dental visit, prv 2 yrs</t>
  </si>
  <si>
    <t>W8 Dental visit, prv 2 yrs</t>
  </si>
  <si>
    <t>W9 Dental visit, prv 2 yrs</t>
  </si>
  <si>
    <t>W10 Dental visit, prv 2 yrs</t>
  </si>
  <si>
    <t>W11 Dental visit, prv 2 yrs</t>
  </si>
  <si>
    <t>W12 Dental visit, prv 2 yrs</t>
  </si>
  <si>
    <t>disrimination</t>
  </si>
  <si>
    <t>PsychDiscrim1</t>
  </si>
  <si>
    <t>KLB036a</t>
  </si>
  <si>
    <t xml:space="preserve">At any time in your life, have you ever been unfairly dismi ssed from a job? </t>
  </si>
  <si>
    <t>LLB036a</t>
  </si>
  <si>
    <t>MLB036a</t>
  </si>
  <si>
    <t>NLB036a</t>
  </si>
  <si>
    <t>PsychDiscrim2</t>
  </si>
  <si>
    <t>KLB036b</t>
  </si>
  <si>
    <t xml:space="preserve">For unfair reasons, have you ever not been hired for a job? </t>
  </si>
  <si>
    <t>LLB036b</t>
  </si>
  <si>
    <t>MLB036b</t>
  </si>
  <si>
    <t>NLB036b</t>
  </si>
  <si>
    <t>PsychDiscrim3</t>
  </si>
  <si>
    <t>KLB036c</t>
  </si>
  <si>
    <t xml:space="preserve">Have you ever been unfairly denied a promotion? </t>
  </si>
  <si>
    <t>LLB036c</t>
  </si>
  <si>
    <t>MLB036c</t>
  </si>
  <si>
    <t>NLB036c</t>
  </si>
  <si>
    <t>PsychDiscrim4</t>
  </si>
  <si>
    <t>KLB036d</t>
  </si>
  <si>
    <t xml:space="preserve">Have you ever been unfairly prevent ed from moving into a neighborhood because the landlord or a realtor refused to sell or rent you a house or apartment? </t>
  </si>
  <si>
    <t>LLB036d</t>
  </si>
  <si>
    <t>MLB036d</t>
  </si>
  <si>
    <t>NLB036d</t>
  </si>
  <si>
    <t>PsychDiscrim5</t>
  </si>
  <si>
    <t>KLB036e</t>
  </si>
  <si>
    <t xml:space="preserve">Have you ever been unfairly denied a bank loan? </t>
  </si>
  <si>
    <t>LLB036e</t>
  </si>
  <si>
    <t>MLB036e</t>
  </si>
  <si>
    <t>NLB036e</t>
  </si>
  <si>
    <t>PsychDiscrim6</t>
  </si>
  <si>
    <t>KLB036f</t>
  </si>
  <si>
    <t xml:space="preserve">Have you ever been unfairly stopped, searched, questioned, physically threatened or abused by the police? </t>
  </si>
  <si>
    <t>LLB036f</t>
  </si>
  <si>
    <t>MLB036f</t>
  </si>
  <si>
    <t>NLB036f</t>
  </si>
  <si>
    <t>PsychDiscrim7</t>
  </si>
  <si>
    <t xml:space="preserve">Have you ever been unfairly denied health care or treatment? </t>
  </si>
  <si>
    <t>LLB036g</t>
  </si>
  <si>
    <t>MLB036g</t>
  </si>
  <si>
    <t>NLB036g</t>
  </si>
  <si>
    <t>rNumDivorces</t>
  </si>
  <si>
    <t>W1 R # times divorced</t>
  </si>
  <si>
    <t>W2 R # times divorced</t>
  </si>
  <si>
    <t>W3 R # times divorced</t>
  </si>
  <si>
    <t>W4 R # times divorced</t>
  </si>
  <si>
    <t>W5 R # times divorced</t>
  </si>
  <si>
    <t>W6 R # times divorced</t>
  </si>
  <si>
    <t>W7 R # times divorced</t>
  </si>
  <si>
    <t>W8 R # times divorced</t>
  </si>
  <si>
    <t>W9 R # times divorced</t>
  </si>
  <si>
    <t>W10 R # times divorced</t>
  </si>
  <si>
    <t>W11 R # times divorced</t>
  </si>
  <si>
    <t>W12 R # times divorced</t>
  </si>
  <si>
    <t>rHlthDrVis</t>
  </si>
  <si>
    <t>W1 Doctor visit, prv 12 mos</t>
  </si>
  <si>
    <t>W2 Doctor visit, prv 2 yrs</t>
  </si>
  <si>
    <t>W3 Doctor visit, prv 2 yrs</t>
  </si>
  <si>
    <t>W4 Doctor visit, prv 2 yrs</t>
  </si>
  <si>
    <t>W5 Doctor visit, prv 2 yrs</t>
  </si>
  <si>
    <t>W6 Doctor visit, prv 2 yrs</t>
  </si>
  <si>
    <t>W7 Doctor visit, prv 2 yrs</t>
  </si>
  <si>
    <t>W8 Doctor visit, prv 2 yrs</t>
  </si>
  <si>
    <t>W9 Doctor visit, prv 2 yrs</t>
  </si>
  <si>
    <t>W10 Doctor visit, prv 2 yrs</t>
  </si>
  <si>
    <t>W11 Doctor visit, prv 2 yrs</t>
  </si>
  <si>
    <t>W12 Doctor visit, prv 2 yrs</t>
  </si>
  <si>
    <t>EconPovrty</t>
  </si>
  <si>
    <t>W6 Whether in Poverty-no inst</t>
  </si>
  <si>
    <t>W7 Whether in Poverty-no inst</t>
  </si>
  <si>
    <t>W8 Whether in Poverty-no inst</t>
  </si>
  <si>
    <t>W9 Whether in Poverty-no inst</t>
  </si>
  <si>
    <t>W10 Whether in Poverty-no inst</t>
  </si>
  <si>
    <t>W11 Whether in Poverty-no inst</t>
  </si>
  <si>
    <t>W12 Whether in Poverty-no inst</t>
  </si>
  <si>
    <t>rEduDegCat</t>
  </si>
  <si>
    <t xml:space="preserve"> R education (categ)</t>
  </si>
  <si>
    <t>.M=Oth missing
1.Lt High-school
2.GED
3.High-school graduate
4.Some college
5.College and above</t>
  </si>
  <si>
    <t>rEduDadYears</t>
  </si>
  <si>
    <t xml:space="preserve"> R Fathers Years Education</t>
  </si>
  <si>
    <t>rEduMomYears</t>
  </si>
  <si>
    <t xml:space="preserve"> R Mothers Years Education</t>
  </si>
  <si>
    <t>rJobWork4Pay</t>
  </si>
  <si>
    <t>W1 R working for pay</t>
  </si>
  <si>
    <t>0.Not working for pay | 1.Working for pay</t>
  </si>
  <si>
    <t>W2 R working for pay</t>
  </si>
  <si>
    <t>W3 R working for pay</t>
  </si>
  <si>
    <t>W4 R working for pay</t>
  </si>
  <si>
    <t>W5 R working for pay</t>
  </si>
  <si>
    <t>W6 R working for pay</t>
  </si>
  <si>
    <t>W7 R working for pay</t>
  </si>
  <si>
    <t>W8 R working for pay</t>
  </si>
  <si>
    <t>W9 R working for pay</t>
  </si>
  <si>
    <t>W10 R working for pay</t>
  </si>
  <si>
    <t>W11 R working for pay</t>
  </si>
  <si>
    <t>W12 R working for pay</t>
  </si>
  <si>
    <t>spouseEmployed</t>
  </si>
  <si>
    <t>sJobWork4Pay</t>
  </si>
  <si>
    <t>W1 S working for pay</t>
  </si>
  <si>
    <t>private</t>
  </si>
  <si>
    <t>W2 S working for pay</t>
  </si>
  <si>
    <t>help</t>
  </si>
  <si>
    <t>W3 S working for pay</t>
  </si>
  <si>
    <t>W4 S working for pay</t>
  </si>
  <si>
    <t>W5 S working for pay</t>
  </si>
  <si>
    <t>W6 S working for pay</t>
  </si>
  <si>
    <t>W7 S working for pay</t>
  </si>
  <si>
    <t>W8 S working for pay</t>
  </si>
  <si>
    <t>W9 S working for pay</t>
  </si>
  <si>
    <t>W10 S working for pay</t>
  </si>
  <si>
    <t>W11 S working for pay</t>
  </si>
  <si>
    <t>W12 S working for pay</t>
  </si>
  <si>
    <t>fireVictim</t>
  </si>
  <si>
    <t>LEMajFire</t>
  </si>
  <si>
    <t xml:space="preserve">Have you ever been in a major fire, flood, earthquake, or other natural disaster? </t>
  </si>
  <si>
    <t>fluShot</t>
  </si>
  <si>
    <t>rHBehFluShot</t>
  </si>
  <si>
    <t>W3 Prev Flu Shot</t>
  </si>
  <si>
    <t>W4 Prev Flu Shot</t>
  </si>
  <si>
    <t>W5 Prev Flu Shot</t>
  </si>
  <si>
    <t>W6 Prev Flu Shot</t>
  </si>
  <si>
    <t>W7 Prev Flu Shot</t>
  </si>
  <si>
    <t>W8 Prev Flu Shot</t>
  </si>
  <si>
    <t>W9 Prev Flu Shot</t>
  </si>
  <si>
    <t>W10 Prev Flu Shot</t>
  </si>
  <si>
    <t>W11 Prev Flu Shot</t>
  </si>
  <si>
    <t>W12 Prev Flu Shot</t>
  </si>
  <si>
    <t>fraudVictom</t>
  </si>
  <si>
    <t>FraudVic</t>
  </si>
  <si>
    <t xml:space="preserve">Have you been the victim of fraud in the past five years? </t>
  </si>
  <si>
    <t>LLB038f</t>
  </si>
  <si>
    <t>MLB038f</t>
  </si>
  <si>
    <t>NLB038f</t>
  </si>
  <si>
    <t>demgender</t>
  </si>
  <si>
    <t xml:space="preserve"> R Gender</t>
  </si>
  <si>
    <t>.M=Oth missing 1.Male 2.Female</t>
  </si>
  <si>
    <t>H1ITOT</t>
  </si>
  <si>
    <t>H1ITOT:W1 Incm: Total HHold / R+Sp only</t>
  </si>
  <si>
    <t>cont</t>
  </si>
  <si>
    <t>H2ITOT</t>
  </si>
  <si>
    <t>H2ITOT:W2 Incm: Total HHold / R+Sp only</t>
  </si>
  <si>
    <t>H3ITOT</t>
  </si>
  <si>
    <t>H3ITOT:W3 Incm: Total HHold / R+Sp only</t>
  </si>
  <si>
    <t>H4ITOT</t>
  </si>
  <si>
    <t>H4ITOT:W4 Incm: Total HHold / R+Sp only</t>
  </si>
  <si>
    <t>H5ITOT</t>
  </si>
  <si>
    <t>H5ITOT:W5 Incm: Total HHold / R+Sp only</t>
  </si>
  <si>
    <t>H6ITOT</t>
  </si>
  <si>
    <t>H6ITOT:W6 Incm: Total HHold / R+Sp only</t>
  </si>
  <si>
    <t>H7ITOT</t>
  </si>
  <si>
    <t>H7ITOT:W7 Incm: Total HHold / R+Sp only</t>
  </si>
  <si>
    <t>H8ITOT</t>
  </si>
  <si>
    <t>H8ITOT:W8 Incm: Total HHold / R+Sp only</t>
  </si>
  <si>
    <t>H9ITOT</t>
  </si>
  <si>
    <t>H9ITOT:W9 Incm: Total HHold / R+Sp only</t>
  </si>
  <si>
    <t>H10ITOT</t>
  </si>
  <si>
    <t>H10ITOT:10 Incm: Total HHold / R+Sp only</t>
  </si>
  <si>
    <t>H11ITOT</t>
  </si>
  <si>
    <t>H11ITOT:W11 Incm: Total HHold / R+Sp only</t>
  </si>
  <si>
    <t>H12ITOT</t>
  </si>
  <si>
    <t>H12ITOT:W12 Incm: Total HHold / R+Sp only</t>
  </si>
  <si>
    <t>rHlthHeightM</t>
  </si>
  <si>
    <t>W1 Height in meters</t>
  </si>
  <si>
    <t>ifelse(is.na(x) | x &lt; 0, NA, x*100)</t>
  </si>
  <si>
    <t>W2 Height in meters</t>
  </si>
  <si>
    <t>W3 Height in meters</t>
  </si>
  <si>
    <t>W4 Height in meters</t>
  </si>
  <si>
    <t>W5 Height in meters</t>
  </si>
  <si>
    <t>W6 Height in meters</t>
  </si>
  <si>
    <t>W7 Height in meters</t>
  </si>
  <si>
    <t>W8 Height in meters</t>
  </si>
  <si>
    <t>W9 Height in meters</t>
  </si>
  <si>
    <t>W10 Height in meters</t>
  </si>
  <si>
    <t>W11 Height in meters</t>
  </si>
  <si>
    <t>W12 Height in meters</t>
  </si>
  <si>
    <t>HHNumPpl</t>
  </si>
  <si>
    <t>W1 Number of people in HH</t>
  </si>
  <si>
    <t>W2 Number of people in HH</t>
  </si>
  <si>
    <t>W3 Number of people in HH</t>
  </si>
  <si>
    <t>W4 Number of people in HH</t>
  </si>
  <si>
    <t>W5 Number of people in HH</t>
  </si>
  <si>
    <t>W6 Number of people in HH</t>
  </si>
  <si>
    <t>W7 Number of people in HH</t>
  </si>
  <si>
    <t>W8 Number of people in HH</t>
  </si>
  <si>
    <t>W9 Number of people in HH</t>
  </si>
  <si>
    <t>W10 Number of people in HH</t>
  </si>
  <si>
    <t>W11 Number of people in HH</t>
  </si>
  <si>
    <t>W12 Number of people in HH</t>
  </si>
  <si>
    <t>rHlthInsrEmply</t>
  </si>
  <si>
    <t>W1 R covered by R empl plan</t>
  </si>
  <si>
    <t>W2 R covered by R empl plan</t>
  </si>
  <si>
    <t>W3 R covered by R empl plan</t>
  </si>
  <si>
    <t>W4 R covered by R empl plan</t>
  </si>
  <si>
    <t>W5 R covered by R empl plan</t>
  </si>
  <si>
    <t>W6 R covered by R empl plan</t>
  </si>
  <si>
    <t>W7 R covered by R empl plan</t>
  </si>
  <si>
    <t>W8 R covered by R empl plan</t>
  </si>
  <si>
    <t>W9 R covered by R empl plan</t>
  </si>
  <si>
    <t>W10 R covered by R empl plan</t>
  </si>
  <si>
    <t>W11 R covered by R empl plan</t>
  </si>
  <si>
    <t>W12 R covered by R empl plan</t>
  </si>
  <si>
    <t>rHlthInsrGov</t>
  </si>
  <si>
    <t>W1 R is covered by Gov plan</t>
  </si>
  <si>
    <t>W2 R is covered by Gov plan</t>
  </si>
  <si>
    <t>W3 R is covered by Gov plan</t>
  </si>
  <si>
    <t>W4 R is covered by Gov plan</t>
  </si>
  <si>
    <t>W5 R is covered by Gov plan</t>
  </si>
  <si>
    <t>W6 R is covered by Gov plan</t>
  </si>
  <si>
    <t>W7 R is covered by Gov plan</t>
  </si>
  <si>
    <t>W8 R is covered by Gov plan</t>
  </si>
  <si>
    <t>W9 R is covered by Gov plan</t>
  </si>
  <si>
    <t>W10 R is covered by Gov plan</t>
  </si>
  <si>
    <t>W11 R is covered by Gov plan</t>
  </si>
  <si>
    <t>W12 R is covered by Gov plan</t>
  </si>
  <si>
    <t>rHlthInsrOther</t>
  </si>
  <si>
    <t>W1 R has Other Ins</t>
  </si>
  <si>
    <t>W2 R has Other Ins</t>
  </si>
  <si>
    <t>W3 R has Other Ins</t>
  </si>
  <si>
    <t>W4 R has Other Ins</t>
  </si>
  <si>
    <t>W5 R has Other Ins</t>
  </si>
  <si>
    <t>W6 R has Other Ins</t>
  </si>
  <si>
    <t>W7 R has Other Ins</t>
  </si>
  <si>
    <t>W8 R has Other Ins</t>
  </si>
  <si>
    <t>W9 R has Other Ins</t>
  </si>
  <si>
    <t>W10 R has Other Ins</t>
  </si>
  <si>
    <t>W11 R has Other Ins</t>
  </si>
  <si>
    <t>W12 R has Other Ins</t>
  </si>
  <si>
    <t>rHlthHospNights</t>
  </si>
  <si>
    <t>W1 # Hospitl nghts, prv 12 mos</t>
  </si>
  <si>
    <t>W2 # Nights in hosp, prv 2 yrs</t>
  </si>
  <si>
    <t>W3 # Nights in hosp, prv 2 yrs</t>
  </si>
  <si>
    <t>W4 # Nights in hosp, prv 2 yrs</t>
  </si>
  <si>
    <t>W5 # Nights in hosp, prv 2 yrs</t>
  </si>
  <si>
    <t>W6 # Nights in hosp, prv 2 yrs</t>
  </si>
  <si>
    <t>W7 # Nights in hosp, prv 2 yrs</t>
  </si>
  <si>
    <t>W8 # Nights in hosp, prv 2 yrs</t>
  </si>
  <si>
    <t>W9 # Nights in hosp, prv 2 yrs</t>
  </si>
  <si>
    <t>W10 # Nights in hosp, prv 2 yrs</t>
  </si>
  <si>
    <t>W11 # Nights in hosp, prv 2 yrs</t>
  </si>
  <si>
    <t>W12 # Nights in hosp, prv 2 yrs</t>
  </si>
  <si>
    <t>illnessInFam</t>
  </si>
  <si>
    <t>LEFamIllness</t>
  </si>
  <si>
    <t>KLB037g</t>
  </si>
  <si>
    <t xml:space="preserve">Did your spouse or a child of yours ever have a life - threatening illness or accident? </t>
  </si>
  <si>
    <t>LLB037g</t>
  </si>
  <si>
    <t>MLB037g</t>
  </si>
  <si>
    <t>NLB037g</t>
  </si>
  <si>
    <t>immedFam</t>
  </si>
  <si>
    <t>HvFamily</t>
  </si>
  <si>
    <t>KLB011</t>
  </si>
  <si>
    <t xml:space="preserve">Do you have any other immediate family, for example, any brothers or sisters, parents, cousins or grandchildren?  </t>
  </si>
  <si>
    <t>ifelse(is.na(x) | x &lt; 0, NA, ifelse(x == 5, 0, 1))</t>
  </si>
  <si>
    <t>LLB011</t>
  </si>
  <si>
    <t>MLB011</t>
  </si>
  <si>
    <t>NLB011</t>
  </si>
  <si>
    <t>HvFriends</t>
  </si>
  <si>
    <t>KLB015</t>
  </si>
  <si>
    <t xml:space="preserve">Do you have any friends?  </t>
  </si>
  <si>
    <t>LLB015</t>
  </si>
  <si>
    <t>MLB015</t>
  </si>
  <si>
    <t>NLB015</t>
  </si>
  <si>
    <t>inHomeCare</t>
  </si>
  <si>
    <t>rHlthHomeHlthCr</t>
  </si>
  <si>
    <t>W1 Home hlth care, prv 12 mos</t>
  </si>
  <si>
    <t>W2 Home hlth care, prv 2 yrs</t>
  </si>
  <si>
    <t>W3 Home hlth care, prv 2 yrs</t>
  </si>
  <si>
    <t>W4 Home hlth care, prv 2 yrs</t>
  </si>
  <si>
    <t>W5 Home hlth care, prv 2 yrs</t>
  </si>
  <si>
    <t>W6 Home hlth care, prv 2 yrs</t>
  </si>
  <si>
    <t>W7 Home hlth care, prv 2 yrs</t>
  </si>
  <si>
    <t>W8 Home hlth care, prv 2 yrs</t>
  </si>
  <si>
    <t>W9 Home hlth care, prv 2 yrs</t>
  </si>
  <si>
    <t>W10 Home hlth care, prv 2 yrs</t>
  </si>
  <si>
    <t>W11 Home hlth care, prv 2 yrs</t>
  </si>
  <si>
    <t>W12 Home hlth care, prv 2 yrs</t>
  </si>
  <si>
    <t>rHlthLivNursHm</t>
  </si>
  <si>
    <t>W3 Live in Nurs home at Iview</t>
  </si>
  <si>
    <t>W4 Live in Nurs home at Iview</t>
  </si>
  <si>
    <t>W5 Live in Nurs home at Iview</t>
  </si>
  <si>
    <t>W6 Live in Nurs home at Iview</t>
  </si>
  <si>
    <t>W7 Live in Nurs home at Iview</t>
  </si>
  <si>
    <t>W8 Live in Nurs home at Iview</t>
  </si>
  <si>
    <t>W9 Live in Nurs home at Iview</t>
  </si>
  <si>
    <t>W10 Live in Nurs home at Iview</t>
  </si>
  <si>
    <t>W11 Live in Nurs home at Iview</t>
  </si>
  <si>
    <t>W12 Live in Nurs home at Iview</t>
  </si>
  <si>
    <t>jobAbility</t>
  </si>
  <si>
    <t>JobPerAbil1</t>
  </si>
  <si>
    <t>LLB047a</t>
  </si>
  <si>
    <t xml:space="preserve">How many points would you give your current ability to work? </t>
  </si>
  <si>
    <t xml:space="preserve">11 point, continuous measure (0-10).  </t>
  </si>
  <si>
    <t>MLB047a</t>
  </si>
  <si>
    <t>NLB081a</t>
  </si>
  <si>
    <t>OLB074a</t>
  </si>
  <si>
    <t>JobPerAbil2</t>
  </si>
  <si>
    <t>LLB047b</t>
  </si>
  <si>
    <t xml:space="preserve">Thinking about the physical demands of your job, how do you rate your current ability to meet those demands? </t>
  </si>
  <si>
    <t>MLB047b</t>
  </si>
  <si>
    <t>NLB081b</t>
  </si>
  <si>
    <t>OLB074b</t>
  </si>
  <si>
    <t>JobPerAbil3</t>
  </si>
  <si>
    <t>LLB047c</t>
  </si>
  <si>
    <t xml:space="preserve">Think ing about the mental demands of your job, how do you rate your current ability to meet those demands? </t>
  </si>
  <si>
    <t>MLB047c</t>
  </si>
  <si>
    <t>NLB081c</t>
  </si>
  <si>
    <t>OLB074c</t>
  </si>
  <si>
    <t>JobPerAbil4</t>
  </si>
  <si>
    <t>LLB047d</t>
  </si>
  <si>
    <t xml:space="preserve">Thinking about the interpersonal demands of your job, how do you rate your current ability to meet those demands? </t>
  </si>
  <si>
    <t>MLB047d</t>
  </si>
  <si>
    <t>NLB081d</t>
  </si>
  <si>
    <t>OLB074d</t>
  </si>
  <si>
    <t>Alone</t>
  </si>
  <si>
    <t xml:space="preserve">Alone? </t>
  </si>
  <si>
    <t xml:space="preserve">1 = Often, 2 = Some of the time, 3 = Hardly ever or never </t>
  </si>
  <si>
    <t>LLB020e</t>
  </si>
  <si>
    <t>MLB020e</t>
  </si>
  <si>
    <t>NLB020e</t>
  </si>
  <si>
    <t>OLB019e</t>
  </si>
  <si>
    <t>GrpFrnds</t>
  </si>
  <si>
    <t xml:space="preserve">Part of a group of friends? </t>
  </si>
  <si>
    <t>LLB020j</t>
  </si>
  <si>
    <t>MLB020j</t>
  </si>
  <si>
    <t>NLB020j</t>
  </si>
  <si>
    <t>OLB019j</t>
  </si>
  <si>
    <t>LLB019j</t>
  </si>
  <si>
    <t>InTune</t>
  </si>
  <si>
    <t xml:space="preserve">That you are “in tune” with the people around you? </t>
  </si>
  <si>
    <t>LLB020d</t>
  </si>
  <si>
    <t>MLB020d</t>
  </si>
  <si>
    <t>NLB020d</t>
  </si>
  <si>
    <t>OLB019d</t>
  </si>
  <si>
    <t>Isolated</t>
  </si>
  <si>
    <t>I solated from others?</t>
  </si>
  <si>
    <t>LackCmpshp</t>
  </si>
  <si>
    <t>KLB020a</t>
  </si>
  <si>
    <t xml:space="preserve">You lack companionship? </t>
  </si>
  <si>
    <t>LLB020a</t>
  </si>
  <si>
    <t>MLB020a</t>
  </si>
  <si>
    <t>NLB020a</t>
  </si>
  <si>
    <t>OLB019a</t>
  </si>
  <si>
    <t>LeftOut</t>
  </si>
  <si>
    <t>KLB020b</t>
  </si>
  <si>
    <t xml:space="preserve">L eft out? </t>
  </si>
  <si>
    <t>LLB020b</t>
  </si>
  <si>
    <t>MLB020b</t>
  </si>
  <si>
    <t>NLB020b</t>
  </si>
  <si>
    <t>OLB019b</t>
  </si>
  <si>
    <t>LotCommon</t>
  </si>
  <si>
    <t xml:space="preserve">That you have a lot in common with the people around you? </t>
  </si>
  <si>
    <t>LLB020k</t>
  </si>
  <si>
    <t>MLB020k</t>
  </si>
  <si>
    <t>NLB020k</t>
  </si>
  <si>
    <t>OLB019k</t>
  </si>
  <si>
    <t>LLB019k</t>
  </si>
  <si>
    <t>PplCloseTo</t>
  </si>
  <si>
    <t xml:space="preserve">That there are people you feel close to? </t>
  </si>
  <si>
    <t>LLB020i</t>
  </si>
  <si>
    <t>MLB020i</t>
  </si>
  <si>
    <t>NLB020i</t>
  </si>
  <si>
    <t>OLB019i</t>
  </si>
  <si>
    <t>LLB019i</t>
  </si>
  <si>
    <t>PplTalkTo</t>
  </si>
  <si>
    <t xml:space="preserve">That there are people you can talk to? </t>
  </si>
  <si>
    <t>LLB020f</t>
  </si>
  <si>
    <t>MLB020f</t>
  </si>
  <si>
    <t>NLB020f</t>
  </si>
  <si>
    <t>OLB019f</t>
  </si>
  <si>
    <t>LLB019f</t>
  </si>
  <si>
    <t>PplTurnTo</t>
  </si>
  <si>
    <t xml:space="preserve">That there are people you can turn to? </t>
  </si>
  <si>
    <t>LLB020g</t>
  </si>
  <si>
    <t>MLB020g</t>
  </si>
  <si>
    <t>NLB020g</t>
  </si>
  <si>
    <t>OLB019g</t>
  </si>
  <si>
    <t>LLB019g</t>
  </si>
  <si>
    <t>PplUndstnd</t>
  </si>
  <si>
    <t xml:space="preserve">That there are people who really understand you? </t>
  </si>
  <si>
    <t>LLB020h</t>
  </si>
  <si>
    <t>MLB020h</t>
  </si>
  <si>
    <t>NLB020h</t>
  </si>
  <si>
    <t>OLB019h</t>
  </si>
  <si>
    <t>LLB019h</t>
  </si>
  <si>
    <t>mammogram</t>
  </si>
  <si>
    <t>rHBehMamgrm</t>
  </si>
  <si>
    <t>W3 Prev Mammogram</t>
  </si>
  <si>
    <t>W4 Prev Mammogram</t>
  </si>
  <si>
    <t>W5 Prev Mammogram</t>
  </si>
  <si>
    <t>W6 Prev Mammogram</t>
  </si>
  <si>
    <t>W7 Prev Mammogram</t>
  </si>
  <si>
    <t>W8 Prev Mammogram</t>
  </si>
  <si>
    <t>W9 Prev Mammogram</t>
  </si>
  <si>
    <t>W10 Prev Mammogram</t>
  </si>
  <si>
    <t>W11 Prev Mammogram</t>
  </si>
  <si>
    <t>W12 Prev Mammogram</t>
  </si>
  <si>
    <t>rMarStat</t>
  </si>
  <si>
    <t>W1 R Marital Status</t>
  </si>
  <si>
    <t xml:space="preserve">1.Married, 2.Married,spouse absent, 3.Partnered, 4.Separated   ,5.Divorced, 6.Separated/divorced , 7.Widowed, 8.Never married </t>
  </si>
  <si>
    <t>ifelse(is.na(x) | x &lt;  0 | x &gt; 8, NA, ifelse(x == 8, 0, 1))</t>
  </si>
  <si>
    <t>W2 R Marital Status</t>
  </si>
  <si>
    <t>W3 R Marital Status</t>
  </si>
  <si>
    <t>W4 R Marital Status</t>
  </si>
  <si>
    <t>W5 R Marital Status</t>
  </si>
  <si>
    <t>W6 R Marital Status</t>
  </si>
  <si>
    <t>W7 R Marital Status</t>
  </si>
  <si>
    <t>W8 R Marital Status</t>
  </si>
  <si>
    <t>W9 R Marital Status</t>
  </si>
  <si>
    <t>W10 R Marital Status</t>
  </si>
  <si>
    <t>W11 R Marital Status</t>
  </si>
  <si>
    <t>W12 R Marital Status</t>
  </si>
  <si>
    <t>memoryProb</t>
  </si>
  <si>
    <t>rHlthMemProb12mo</t>
  </si>
  <si>
    <t>W5 R had memory prob snce last IW</t>
  </si>
  <si>
    <t>W6 R had memory prob snce last IW</t>
  </si>
  <si>
    <t>W7 R had memory prob snce last IW</t>
  </si>
  <si>
    <t>W8 R had memory prob snce last IW</t>
  </si>
  <si>
    <t>W9 R had memory prob snce last IW</t>
  </si>
  <si>
    <t>sHlthMemProb12mo</t>
  </si>
  <si>
    <t>W5 S had memory prob snce last IW</t>
  </si>
  <si>
    <t>W6 S had memory prob snce last IW</t>
  </si>
  <si>
    <t>W7 S had memory prob snce last IW</t>
  </si>
  <si>
    <t>W8 S had memory prob snce last IW</t>
  </si>
  <si>
    <t>W9 S had memory prob snce last IW</t>
  </si>
  <si>
    <t>rBkgrMomAlive</t>
  </si>
  <si>
    <t>W1 Mother alive</t>
  </si>
  <si>
    <t>W2 Mother alive</t>
  </si>
  <si>
    <t>W3 Mother alive</t>
  </si>
  <si>
    <t>W4 Mother alive</t>
  </si>
  <si>
    <t>W5 Mother alive</t>
  </si>
  <si>
    <t>W6 Mother alive</t>
  </si>
  <si>
    <t>W7 Mother alive</t>
  </si>
  <si>
    <t>W8 Mother alive</t>
  </si>
  <si>
    <t>W9 Mother alive</t>
  </si>
  <si>
    <t>W10 Mother alive</t>
  </si>
  <si>
    <t>W11 Mother alive</t>
  </si>
  <si>
    <t>W12 Mother alive</t>
  </si>
  <si>
    <t>NFC</t>
  </si>
  <si>
    <t>NFC1</t>
  </si>
  <si>
    <t>MLB034a_a</t>
  </si>
  <si>
    <t xml:space="preserve">I like to have the responsibility of handling a situation that requires a lot of thinking. </t>
  </si>
  <si>
    <t xml:space="preserve">1 = Not at all like me, 2 = Somewhat like me, 3 = Uncertain, 4 = Somewhat like me, 5 = Very much like me  </t>
  </si>
  <si>
    <t>NLB034a_a</t>
  </si>
  <si>
    <t>OLB032a_a</t>
  </si>
  <si>
    <t>NFC2</t>
  </si>
  <si>
    <t>MLB034a_b</t>
  </si>
  <si>
    <t xml:space="preserve">I really enjoy a task that involves coming up with new solutions to problems. </t>
  </si>
  <si>
    <t>NLB034a_b</t>
  </si>
  <si>
    <t>OLB032a_b</t>
  </si>
  <si>
    <t>NFC3</t>
  </si>
  <si>
    <t>MLB034a_c</t>
  </si>
  <si>
    <t xml:space="preserve">The notion of thinking abstractly is appealing to me. </t>
  </si>
  <si>
    <t>NLB034a_c</t>
  </si>
  <si>
    <t>OLB032a_c</t>
  </si>
  <si>
    <t>NFC4</t>
  </si>
  <si>
    <t>MLB034a_d</t>
  </si>
  <si>
    <t xml:space="preserve">I would rather do something that requires little thought t han something that is sure to challenge my thinking abilities. ( - ) </t>
  </si>
  <si>
    <t>NLB034a_d</t>
  </si>
  <si>
    <t>OLB032a_d</t>
  </si>
  <si>
    <t>NFC5</t>
  </si>
  <si>
    <t>MLB034a_e</t>
  </si>
  <si>
    <t xml:space="preserve">I try to anticipate and avoid situations where there is likely a chance I will have to think in depth about something. ( - ) </t>
  </si>
  <si>
    <t>NLB034a_e</t>
  </si>
  <si>
    <t>OLB032a_e</t>
  </si>
  <si>
    <t>NFC6</t>
  </si>
  <si>
    <t>MLB034a_f</t>
  </si>
  <si>
    <t xml:space="preserve">I only think as hard as I have to. ( - ) </t>
  </si>
  <si>
    <t>NLB034a_f</t>
  </si>
  <si>
    <t>OLB032a_f</t>
  </si>
  <si>
    <t>rHlthDrVisNum</t>
  </si>
  <si>
    <t>W1 # Doctor vists, prv 12 mos</t>
  </si>
  <si>
    <t>W2 # Doctor vists, prv 2 yrs</t>
  </si>
  <si>
    <t>W3 # Doctor vists, prv 2 yrs</t>
  </si>
  <si>
    <t>W4 # Doctor vists, prv 2 yrs</t>
  </si>
  <si>
    <t>W5 # Doctor vists, prv 2 yrs</t>
  </si>
  <si>
    <t>W6 # Doctor vists, prv 2 yrs</t>
  </si>
  <si>
    <t>W7 # Doctor vists, prv 2 yrs</t>
  </si>
  <si>
    <t>W8 # Doctor vists, prv 2 yrs</t>
  </si>
  <si>
    <t>W9 # Doctor vists, prv 2 yrs</t>
  </si>
  <si>
    <t>W10 # Doctor vists, prv 2 yrs</t>
  </si>
  <si>
    <t>W11 # Doctor vists, prv 2 yrs</t>
  </si>
  <si>
    <t>W12 # Doctor vists, prv 2 yrs</t>
  </si>
  <si>
    <t>numHealthCnd</t>
  </si>
  <si>
    <t>rHlthSumCnd</t>
  </si>
  <si>
    <t>W1 Sum of conditions ever had</t>
  </si>
  <si>
    <t>W2 Sum of conditions ever had</t>
  </si>
  <si>
    <t>W3 Sum of conditions ever had</t>
  </si>
  <si>
    <t>W4 Sum of conditions ever had</t>
  </si>
  <si>
    <t>W5 Sum of conditions ever had</t>
  </si>
  <si>
    <t>W6 Sum of conditions ever had</t>
  </si>
  <si>
    <t>W7 Sum of conditions ever had</t>
  </si>
  <si>
    <t>W8 Sum of conditions ever had</t>
  </si>
  <si>
    <t>W9 Sum of conditions ever had</t>
  </si>
  <si>
    <t>W10 Sum of conditions ever had</t>
  </si>
  <si>
    <t>W11 Sum of conditions ever had</t>
  </si>
  <si>
    <t>W12 Sum of conditions ever had</t>
  </si>
  <si>
    <t>rHlthSumCnd12mo</t>
  </si>
  <si>
    <t>W2 Sum of conditns since lastIW</t>
  </si>
  <si>
    <t>W3 Sum of conditns since lastIW</t>
  </si>
  <si>
    <t>W4 Sum of conditns since lastIW</t>
  </si>
  <si>
    <t>W5 Sum of conditns since lastIW</t>
  </si>
  <si>
    <t>W6 Sum of conditns since lastIW</t>
  </si>
  <si>
    <t>W7 Sum of conditns since lastIW</t>
  </si>
  <si>
    <t>W8 Sum of conditns since lastIW</t>
  </si>
  <si>
    <t>W9 Sum of conditns since lastIW</t>
  </si>
  <si>
    <t>W10 Sum of conditns since lastIW</t>
  </si>
  <si>
    <t>W11 Sum of conditns since lastIW</t>
  </si>
  <si>
    <t>W12 Sum of conditns since lastIW</t>
  </si>
  <si>
    <t>numHospStays</t>
  </si>
  <si>
    <t>rHlthNumHosp</t>
  </si>
  <si>
    <t>W1 # Hospitl stys, prv 12 mos</t>
  </si>
  <si>
    <t>W2 # Hospital stays, prv 2 yrs</t>
  </si>
  <si>
    <t>W3 # Hospital stays, prv 2 yrs</t>
  </si>
  <si>
    <t>W4 # Hospital stays, prv 2 yrs</t>
  </si>
  <si>
    <t>W5 # Hospital stays, prv 2 yrs</t>
  </si>
  <si>
    <t>W6 # Hospital stays, prv 2 yrs</t>
  </si>
  <si>
    <t>W7 # Hospital stays, prv 2 yrs</t>
  </si>
  <si>
    <t>W8 # Hospital stays, prv 2 yrs</t>
  </si>
  <si>
    <t>W9 # Hospital stays, prv 2 yrs</t>
  </si>
  <si>
    <t>W10 # Hospital stays, prv 2 yrs</t>
  </si>
  <si>
    <t>W11 # Hospital stays, prv 2 yrs</t>
  </si>
  <si>
    <t>W12 # Hospital stays, prv 2 yrs</t>
  </si>
  <si>
    <t>rHHNumKidsEvrBrn</t>
  </si>
  <si>
    <t>RAEVBRN</t>
  </si>
  <si>
    <t xml:space="preserve"> Number of Children Ever Born</t>
  </si>
  <si>
    <t>numSblng</t>
  </si>
  <si>
    <t>rHHNumLivSibs</t>
  </si>
  <si>
    <t>W1 Number of living siblings</t>
  </si>
  <si>
    <t>W2 Number of living siblings</t>
  </si>
  <si>
    <t>W3 Number of living siblings</t>
  </si>
  <si>
    <t>W4 Number of living siblings</t>
  </si>
  <si>
    <t>W5 Number of living siblings</t>
  </si>
  <si>
    <t>W6 Number of living siblings</t>
  </si>
  <si>
    <t>Sad</t>
  </si>
  <si>
    <t>W7 Number of living siblings</t>
  </si>
  <si>
    <t>W8 Number of living siblings</t>
  </si>
  <si>
    <t>W9 Number of living siblings</t>
  </si>
  <si>
    <t>W10 Number of living siblings</t>
  </si>
  <si>
    <t>W11 Number of living siblings</t>
  </si>
  <si>
    <t>W12 Number of living siblings</t>
  </si>
  <si>
    <t>nursingHome</t>
  </si>
  <si>
    <t>rHlthNursStay</t>
  </si>
  <si>
    <t>W1 Nurs home stay, prv 12 mos</t>
  </si>
  <si>
    <t>W2 Nurs home stay, prv 2 yrs</t>
  </si>
  <si>
    <t>W3 Nurs home stay, prv 2 yrs</t>
  </si>
  <si>
    <t>W4 Nurs home stay, prv 2 yrs</t>
  </si>
  <si>
    <t>W5 Nurs home stay, prv 2 yrs</t>
  </si>
  <si>
    <t>W6 Nurs home stay, prv 2 yrs</t>
  </si>
  <si>
    <t>W7 Nurs home stay, prv 2 yrs</t>
  </si>
  <si>
    <t>W8 Nurs home stay, prv 2 yrs</t>
  </si>
  <si>
    <t>W9 Nurs home stay, prv 2 yrs</t>
  </si>
  <si>
    <t>W10 Nurs home stay, prv 2 yrs</t>
  </si>
  <si>
    <t>W11 Nurs home stay, prv 2 yrs</t>
  </si>
  <si>
    <t>W12 Nurs home stay, prv 2 yrs</t>
  </si>
  <si>
    <t>papSmear</t>
  </si>
  <si>
    <t>rHBehPapSmr</t>
  </si>
  <si>
    <t>W3 Prev Pap Smear</t>
  </si>
  <si>
    <t>W4 Prev Pap Smear</t>
  </si>
  <si>
    <t>W5 Prev Pap Smear</t>
  </si>
  <si>
    <t>W6 Prev Pap Smear</t>
  </si>
  <si>
    <t>W7 Prev Pap Smear</t>
  </si>
  <si>
    <t>W8 Prev Pap Smear</t>
  </si>
  <si>
    <t>W9 Prev Pap Smear</t>
  </si>
  <si>
    <t>W10 Prev Pap Smear</t>
  </si>
  <si>
    <t>W11 Prev Pap Smear</t>
  </si>
  <si>
    <t>W12 Prev Pap Smear</t>
  </si>
  <si>
    <t>pcktMedExp</t>
  </si>
  <si>
    <t>rHlthMedExp</t>
  </si>
  <si>
    <t>W2 OOP med exp, prv 1-,2-yr(A,H)</t>
  </si>
  <si>
    <t>W3 Out of pkt med exp, prv 2 yrs</t>
  </si>
  <si>
    <t>W4 Out of pkt med exp, prv 2 yrs</t>
  </si>
  <si>
    <t>W5 Out of pkt med exp, prv 2 yrs</t>
  </si>
  <si>
    <t>W6 Out of pkt med exp, prv 2 yrs</t>
  </si>
  <si>
    <t>W7 Out of pkt med exp, prv 2 yrs</t>
  </si>
  <si>
    <t>W8 Out of pkt med exp, prv 2 yrs</t>
  </si>
  <si>
    <t>W9 Out of pkt med exp, prv 2 yrs</t>
  </si>
  <si>
    <t>W10 Out of pkt med exp, prv 2 yrs</t>
  </si>
  <si>
    <t>W11 Out of pkt med exp, prv 2 yrs</t>
  </si>
  <si>
    <t>W12 Out of pkt med exp, prv 2 yrs</t>
  </si>
  <si>
    <t>PerDiscr</t>
  </si>
  <si>
    <t>PerDiscr1</t>
  </si>
  <si>
    <t>KLB030a</t>
  </si>
  <si>
    <t xml:space="preserve">a You are treated with less courtesy or respect than other people. </t>
  </si>
  <si>
    <t xml:space="preserve">1 = Almost every day, 2 = At least once a week, 3 = A few times a month, 4 = A few times a year, 5 = Less than once a year, 6 = Never </t>
  </si>
  <si>
    <t>LLB030a</t>
  </si>
  <si>
    <t>MLB030a</t>
  </si>
  <si>
    <t>NLB030a</t>
  </si>
  <si>
    <t>OLB029a</t>
  </si>
  <si>
    <t>LLB029a</t>
  </si>
  <si>
    <t>PerDiscr2</t>
  </si>
  <si>
    <t>NLB030d</t>
  </si>
  <si>
    <t xml:space="preserve">People act as if they are afraid of you. </t>
  </si>
  <si>
    <t>OLB029d</t>
  </si>
  <si>
    <t>KLB030d</t>
  </si>
  <si>
    <t>LLB030d</t>
  </si>
  <si>
    <t>MLB030d</t>
  </si>
  <si>
    <t>PerDiscr3</t>
  </si>
  <si>
    <t>OLB029c</t>
  </si>
  <si>
    <t xml:space="preserve">People act as if they think you are not smart. </t>
  </si>
  <si>
    <t>KLB030c</t>
  </si>
  <si>
    <t>LLB030c</t>
  </si>
  <si>
    <t>MLB030c</t>
  </si>
  <si>
    <t>NLB030c</t>
  </si>
  <si>
    <t>PerDiscr4</t>
  </si>
  <si>
    <t>MLB030e</t>
  </si>
  <si>
    <t xml:space="preserve">You are threatened or harassed. </t>
  </si>
  <si>
    <t>NLB030e</t>
  </si>
  <si>
    <t>OLB029e</t>
  </si>
  <si>
    <t>KLB030e</t>
  </si>
  <si>
    <t>LLB030e</t>
  </si>
  <si>
    <t>PerDiscr5</t>
  </si>
  <si>
    <t xml:space="preserve">You receive poore r service than other people at restaurants or stores. </t>
  </si>
  <si>
    <t>KLB030b</t>
  </si>
  <si>
    <t>LLB030b</t>
  </si>
  <si>
    <t>MLB030b</t>
  </si>
  <si>
    <t>NLB030b</t>
  </si>
  <si>
    <t>OLB029b</t>
  </si>
  <si>
    <t>PerDiscr6</t>
  </si>
  <si>
    <t>LLB030f</t>
  </si>
  <si>
    <t xml:space="preserve">You receive poorer service or treatment than other people from doctors or hospitals. </t>
  </si>
  <si>
    <t>MLB030f</t>
  </si>
  <si>
    <t>NLB030f</t>
  </si>
  <si>
    <t>OLB029f</t>
  </si>
  <si>
    <t>personalGrwth</t>
  </si>
  <si>
    <t>PsychPerGrwth1</t>
  </si>
  <si>
    <t>KLB035h</t>
  </si>
  <si>
    <t xml:space="preserve">I am not interested in activities that will expand my horizons. ( - ) </t>
  </si>
  <si>
    <t xml:space="preserve">1 = Strongly disagree, 2 = Somewhat disagree, 3 = Slightly disagree,  4 = Slightly agree, 5 = Somewhat agree, 6 = Strongly agree </t>
  </si>
  <si>
    <t>JLB06h</t>
  </si>
  <si>
    <t>PsychPerGrwth2</t>
  </si>
  <si>
    <t>KLB035i</t>
  </si>
  <si>
    <t xml:space="preserve">Q35i I think it is important to have new experiences that challenge how I think about myself and the world. </t>
  </si>
  <si>
    <t>JLB06i</t>
  </si>
  <si>
    <t>PsychPerGrwth3</t>
  </si>
  <si>
    <t>KLB035j</t>
  </si>
  <si>
    <t xml:space="preserve">Q35j When I think about it, I haven't really improved much as a person over the years( - ) </t>
  </si>
  <si>
    <t>JLB06j</t>
  </si>
  <si>
    <t>PsychPerGrwth4</t>
  </si>
  <si>
    <t>KLB035k</t>
  </si>
  <si>
    <t xml:space="preserve">Q35k I have the sense that I have developed a lot as a person over time. </t>
  </si>
  <si>
    <t>JLB06k</t>
  </si>
  <si>
    <t>PsychPerGrwth5</t>
  </si>
  <si>
    <t>KLB035l</t>
  </si>
  <si>
    <t xml:space="preserve">Q35l I do not enjoy being in new situations that require me to change my old familiar ways of doing things. ( - ) </t>
  </si>
  <si>
    <t>JLB06l</t>
  </si>
  <si>
    <t>PsychPerGrwth6</t>
  </si>
  <si>
    <t>KLB035m</t>
  </si>
  <si>
    <t xml:space="preserve">Q35m I gave up trying to make big improvements in my life a long time ago. ( - ) </t>
  </si>
  <si>
    <t>JLB06m</t>
  </si>
  <si>
    <t>PsychPerGrwth7</t>
  </si>
  <si>
    <t>KLB035n</t>
  </si>
  <si>
    <t xml:space="preserve">Q35n For me, life has been a continuous process of learning, changing, and growth. </t>
  </si>
  <si>
    <t>JLB06n</t>
  </si>
  <si>
    <t>rHBehLightAct</t>
  </si>
  <si>
    <t>W7 R Freq light phys activ {finer scale}</t>
  </si>
  <si>
    <t>1.Every day 2.&gt;1 per week 3.1 per week 4.l-3 per mon 5.Never</t>
  </si>
  <si>
    <t>ifelse(is.na(x) | x &lt; 0 | x &gt; 5, NA, ifelse(x %in% 2:5, 1, 0))</t>
  </si>
  <si>
    <t>W8 R Freq light phys activ {finer scale}</t>
  </si>
  <si>
    <t>W9 R Freq light phys activ {finer scale}</t>
  </si>
  <si>
    <t>W10 R Freq light phys activ {finer scale}</t>
  </si>
  <si>
    <t>W11 R Freq light phys activ {finer scale}</t>
  </si>
  <si>
    <t>W12 R Freq light phys activ {finer scale}</t>
  </si>
  <si>
    <t>rHBehModAct</t>
  </si>
  <si>
    <t>W7 R Freq moderate phys activ {finer scale}</t>
  </si>
  <si>
    <t>W8 R Freq moderate phys activ {finer scale}</t>
  </si>
  <si>
    <t>W9 R Freq moderate phys activ {finer scale}</t>
  </si>
  <si>
    <t>W10 R Freq moderate phys activ {finer scale}</t>
  </si>
  <si>
    <t>W11 R Freq moderate phys activ {finer scale}</t>
  </si>
  <si>
    <t>W12 R Freq moderate phys activ {finer scale}</t>
  </si>
  <si>
    <t>rHBehVigAct</t>
  </si>
  <si>
    <t>W7 R Freq vigorous phys activ {finer scale}</t>
  </si>
  <si>
    <t>W8 R Freq vigorous phys activ {finer scale}</t>
  </si>
  <si>
    <t>W9 R Freq vigorous phys activ {finer scale}</t>
  </si>
  <si>
    <t>W10 R Freq vigorous phys activ {finer scale}</t>
  </si>
  <si>
    <t>W11 R Freq vigorous phys activ {finer scale}</t>
  </si>
  <si>
    <t>W12 R Freq vigorous phys activ {finer scale}</t>
  </si>
  <si>
    <t>rHBehVigPhys</t>
  </si>
  <si>
    <t>W1 R Wtr vigorus phys act 3+/wk</t>
  </si>
  <si>
    <t>W2 R Wtr vigorus phys act 3+/wk</t>
  </si>
  <si>
    <t>W3 R Wtr vigorus phys act 3+/wk</t>
  </si>
  <si>
    <t>W4 R Wtr vigorus phys act 3+/wk</t>
  </si>
  <si>
    <t>W5 R Wtr vigorus phys act 3+/wk</t>
  </si>
  <si>
    <t>W6 R Wtr vigorus phys act 3+/wk</t>
  </si>
  <si>
    <t>sHBehLightAct</t>
  </si>
  <si>
    <t>W7 S Freq light phys activ {finer scale}</t>
  </si>
  <si>
    <t>rDime</t>
  </si>
  <si>
    <t>W2 Dime/</t>
  </si>
  <si>
    <t>0-3</t>
  </si>
  <si>
    <t>ifelse(is.na(x) | x &lt; 0, NA, x/3)</t>
  </si>
  <si>
    <t>W3 Dime/</t>
  </si>
  <si>
    <t>W4 Dime/</t>
  </si>
  <si>
    <t>W5 Dime/</t>
  </si>
  <si>
    <t>W6 Dime/</t>
  </si>
  <si>
    <t>W7 Dime/</t>
  </si>
  <si>
    <t>W8 Dime/</t>
  </si>
  <si>
    <t>W9 Dime/</t>
  </si>
  <si>
    <t>W10 Dime/</t>
  </si>
  <si>
    <t>W11 Dime/</t>
  </si>
  <si>
    <t>W12 Dime/</t>
  </si>
  <si>
    <t>rHlthBackProb</t>
  </si>
  <si>
    <t>W1 R had back problems</t>
  </si>
  <si>
    <t>W2 R had back problems</t>
  </si>
  <si>
    <t>W3 R had back problems</t>
  </si>
  <si>
    <t>W4 R had back problems</t>
  </si>
  <si>
    <t>W5 R had back problems</t>
  </si>
  <si>
    <t>W6 R had back problems</t>
  </si>
  <si>
    <t>W7 R had back problems</t>
  </si>
  <si>
    <t>W8 R had back problems</t>
  </si>
  <si>
    <t>W9 R had back problems</t>
  </si>
  <si>
    <t>W10 R had back problems</t>
  </si>
  <si>
    <t>W11 R had back problems</t>
  </si>
  <si>
    <t>W12 R had back problems</t>
  </si>
  <si>
    <t>rHlthLimWork</t>
  </si>
  <si>
    <t>W1 Hlth problems limit work</t>
  </si>
  <si>
    <t>W2 Hlth problems limit work</t>
  </si>
  <si>
    <t>W3 Hlth problems limit work</t>
  </si>
  <si>
    <t>W4 Hlth problems limit work</t>
  </si>
  <si>
    <t>W5 Hlth problems limit work</t>
  </si>
  <si>
    <t>W6 Hlth problems limit work</t>
  </si>
  <si>
    <t>W7 Hlth problems limit work</t>
  </si>
  <si>
    <t>W8 Hlth problems limit work</t>
  </si>
  <si>
    <t>W9 Hlth problems limit work</t>
  </si>
  <si>
    <t>W10 Hlth problems limit work</t>
  </si>
  <si>
    <t>W11 Hlth problems limit work</t>
  </si>
  <si>
    <t>W12 Hlth problems limit work</t>
  </si>
  <si>
    <t>rLargeMusc</t>
  </si>
  <si>
    <t>W2 Some Diff-Large Muscle /</t>
  </si>
  <si>
    <t>0-4</t>
  </si>
  <si>
    <t>ifelse(is.na(x) | x &lt; 0, NA, x/4)</t>
  </si>
  <si>
    <t>W3 Some Diff-Large Muscle /</t>
  </si>
  <si>
    <t>W4 Some Diff-Large Muscle /</t>
  </si>
  <si>
    <t>W5 Some Diff-Large Muscle /</t>
  </si>
  <si>
    <t>W6 Some Diff-Large Muscle /</t>
  </si>
  <si>
    <t>W7 Some Diff-Large Muscle /</t>
  </si>
  <si>
    <t>W8 Some Diff-Large Muscle /</t>
  </si>
  <si>
    <t>W9 Some Diff-Large Muscle /</t>
  </si>
  <si>
    <t>W10 Some Diff-Large Muscle /</t>
  </si>
  <si>
    <t>W11 Some Diff-Large Muscle /</t>
  </si>
  <si>
    <t>W12 Some Diff-Large Muscle /</t>
  </si>
  <si>
    <t>R1LGMUSW</t>
  </si>
  <si>
    <t>W1 Any Diff-Large Muscle /</t>
  </si>
  <si>
    <t>rMobility</t>
  </si>
  <si>
    <t>W2 Some Diff-Mobility /</t>
  </si>
  <si>
    <t>0-5</t>
  </si>
  <si>
    <t>ifelse(is.na(x) | x &lt; 0, NA, x/5)</t>
  </si>
  <si>
    <t>W3 Some Diff-Mobility /</t>
  </si>
  <si>
    <t>W4 Some Diff-Mobility /</t>
  </si>
  <si>
    <t>W5 Some Diff-Mobility /</t>
  </si>
  <si>
    <t>W6 Some Diff-Mobility /</t>
  </si>
  <si>
    <t>W7 Some Diff-Mobility /</t>
  </si>
  <si>
    <t>W8 Some Diff-Mobility /</t>
  </si>
  <si>
    <t>W9 Some Diff-Mobility /</t>
  </si>
  <si>
    <t>W10 Some Diff-Mobility /</t>
  </si>
  <si>
    <t>W11 Some Diff-Mobility /</t>
  </si>
  <si>
    <t>W12 Some Diff-Mobility /</t>
  </si>
  <si>
    <t>W1 Any Diff-Mobility /</t>
  </si>
  <si>
    <t>rWalk</t>
  </si>
  <si>
    <t>W2 Walk1/</t>
  </si>
  <si>
    <t>W3 Walk1/</t>
  </si>
  <si>
    <t>W4 Walk1/</t>
  </si>
  <si>
    <t>W5 Walk1/</t>
  </si>
  <si>
    <t>W6 Walk1/</t>
  </si>
  <si>
    <t>W7 Walk1/</t>
  </si>
  <si>
    <t>W8 Walk1/</t>
  </si>
  <si>
    <t>W9 Walk1/</t>
  </si>
  <si>
    <t>W10 Walk1/</t>
  </si>
  <si>
    <t>W11 Walk1/</t>
  </si>
  <si>
    <t>W12 Walk1/</t>
  </si>
  <si>
    <t>prescriptions</t>
  </si>
  <si>
    <t>rHlthRx</t>
  </si>
  <si>
    <t>W2 Reg take Rx, prv 1-yr(A)</t>
  </si>
  <si>
    <t>W3 Reg take Rx, Prv 2 yrs</t>
  </si>
  <si>
    <t>W4 Reg take Rx, Prv 2 yrs</t>
  </si>
  <si>
    <t>W5 Reg take Rx, Prv 2 yrs</t>
  </si>
  <si>
    <t>W6 Reg take Rx, Prv 2 yrs</t>
  </si>
  <si>
    <t>W7 Reg take Rx, Prv 2 yrs</t>
  </si>
  <si>
    <t>W8 Reg take Rx, Prv 2 yrs</t>
  </si>
  <si>
    <t>W9 Reg take Rx, Prv 2 yrs</t>
  </si>
  <si>
    <t>W10 Reg take Rx, Prv 2 yrs</t>
  </si>
  <si>
    <t>W11 Reg take Rx, Prv 2 yrs</t>
  </si>
  <si>
    <t>W12 Reg take Rx, Prv 2 yrs</t>
  </si>
  <si>
    <t>Prob75pRatio</t>
  </si>
  <si>
    <t>rHlthProbLiv75Rat</t>
  </si>
  <si>
    <t>W1 Rprob live 75+ / LfTab prob</t>
  </si>
  <si>
    <t>W2 Rprob live 75+ / LfTab prob</t>
  </si>
  <si>
    <t>W3 Rprob live 75+ / LfTab prob</t>
  </si>
  <si>
    <t>W4 Rprob live 75+ / LfTab prob</t>
  </si>
  <si>
    <t>W5 Rprob live 75+ / LfTab prob</t>
  </si>
  <si>
    <t>W6 Rprob live 75+ / LfTab prob</t>
  </si>
  <si>
    <t>W7 Rprob live 75+ / LfTab prob</t>
  </si>
  <si>
    <t>W8 Rprob live 75+ / LfTab prob</t>
  </si>
  <si>
    <t>W9 Rprob live 75+ / LfTab prob</t>
  </si>
  <si>
    <t>W10 Rprob live 75+ / LfTab prob</t>
  </si>
  <si>
    <t>W11 Rprob live 75+ / LfTab prob</t>
  </si>
  <si>
    <t>W12 Rprob live 75+ / LfTab prob</t>
  </si>
  <si>
    <t>prstrtExam</t>
  </si>
  <si>
    <t>rHBehPrstrtEx</t>
  </si>
  <si>
    <t>W3 Prev Prostate</t>
  </si>
  <si>
    <t>W4 Prev Prostate</t>
  </si>
  <si>
    <t>W5 Prev Prostate</t>
  </si>
  <si>
    <t>W6 Prev Prostate</t>
  </si>
  <si>
    <t>W7 Prev Prostate</t>
  </si>
  <si>
    <t>W8 Prev Prostate</t>
  </si>
  <si>
    <t>W9 Prev Prostate</t>
  </si>
  <si>
    <t>W10 Prev Prostate</t>
  </si>
  <si>
    <t>W11 Prev Prostate</t>
  </si>
  <si>
    <t>W12 Prev Prostate</t>
  </si>
  <si>
    <t>psychStrain</t>
  </si>
  <si>
    <t>PsychCrStr1</t>
  </si>
  <si>
    <t xml:space="preserve">Ongoing health problems (in yourself) </t>
  </si>
  <si>
    <t xml:space="preserve">1 = No, didn’t happen, 2 = Yes, but not upsetting, 3 = Yes, somewhat upsetting, 4 = Yes, very upsetting </t>
  </si>
  <si>
    <t>MLB040a_a</t>
  </si>
  <si>
    <t>NLB040a_a</t>
  </si>
  <si>
    <t>PsychCrStr2</t>
  </si>
  <si>
    <t xml:space="preserve">Ongoing physical or emotiona l problems (in spouse or child) </t>
  </si>
  <si>
    <t>MLB040a_b</t>
  </si>
  <si>
    <t>NLB040a_b</t>
  </si>
  <si>
    <t>PsychCrStr3</t>
  </si>
  <si>
    <t xml:space="preserve">Ongoing problems with alcohol or drug use in family member </t>
  </si>
  <si>
    <t>MLB040a_c</t>
  </si>
  <si>
    <t>NLB040a_c</t>
  </si>
  <si>
    <t>PsychCrStr4</t>
  </si>
  <si>
    <t xml:space="preserve">Ongoing difficulties at work </t>
  </si>
  <si>
    <t>MLB040a_d</t>
  </si>
  <si>
    <t>NLB040a_d</t>
  </si>
  <si>
    <t>PsychCrStr5</t>
  </si>
  <si>
    <t xml:space="preserve">Ongoing financial strain </t>
  </si>
  <si>
    <t>MLB040a_e</t>
  </si>
  <si>
    <t>NLB040a_e</t>
  </si>
  <si>
    <t>PsychCrStr6</t>
  </si>
  <si>
    <t xml:space="preserve">Ongoing housing problems </t>
  </si>
  <si>
    <t>MLB040a_f</t>
  </si>
  <si>
    <t>NLB040a_f</t>
  </si>
  <si>
    <t>PsychCrStr7</t>
  </si>
  <si>
    <t xml:space="preserve">Ongoing problems in a close relationship </t>
  </si>
  <si>
    <t>MLB040a_g</t>
  </si>
  <si>
    <t>NLB040a_g</t>
  </si>
  <si>
    <t>PsychCrStr8</t>
  </si>
  <si>
    <t xml:space="preserve">Helping at least one sick, limited, or frail family member or friend on a regular basis </t>
  </si>
  <si>
    <t>MLB040a_h</t>
  </si>
  <si>
    <t>NLB040a_h</t>
  </si>
  <si>
    <t>Purpose1</t>
  </si>
  <si>
    <t>KLB035a</t>
  </si>
  <si>
    <t xml:space="preserve">I enjoy making plans for the future and working to make them a reality. </t>
  </si>
  <si>
    <t>LLB035a</t>
  </si>
  <si>
    <t>MLB035a</t>
  </si>
  <si>
    <t>NLB035a</t>
  </si>
  <si>
    <t>OLB033a</t>
  </si>
  <si>
    <t>LLB033a</t>
  </si>
  <si>
    <t>Purpose2</t>
  </si>
  <si>
    <t>KLB035b</t>
  </si>
  <si>
    <t xml:space="preserve">My daily activities often seem tr ivial and unimportant to me. </t>
  </si>
  <si>
    <t>LLB035b</t>
  </si>
  <si>
    <t>MLB035b</t>
  </si>
  <si>
    <t>NLB035b</t>
  </si>
  <si>
    <t>OLB033b</t>
  </si>
  <si>
    <t>LLB033b</t>
  </si>
  <si>
    <t>Purpose3</t>
  </si>
  <si>
    <t>KLB035c</t>
  </si>
  <si>
    <t xml:space="preserve">I am an active person i n carrying out the plans I set for myself. </t>
  </si>
  <si>
    <t>LLB035c</t>
  </si>
  <si>
    <t>MLB035c</t>
  </si>
  <si>
    <t>NLB035c</t>
  </si>
  <si>
    <t>OLB033c</t>
  </si>
  <si>
    <t>LLB033c</t>
  </si>
  <si>
    <t>Purpose4</t>
  </si>
  <si>
    <t>KLB035d</t>
  </si>
  <si>
    <t xml:space="preserve">I don't have a good sense of what it is I'm trying to accomp lish in life. </t>
  </si>
  <si>
    <t>LLB035d</t>
  </si>
  <si>
    <t>MLB035d</t>
  </si>
  <si>
    <t>NLB035d</t>
  </si>
  <si>
    <t>OLB033d</t>
  </si>
  <si>
    <t>LLB033d</t>
  </si>
  <si>
    <t>Purpose5</t>
  </si>
  <si>
    <t>KLB035e</t>
  </si>
  <si>
    <t xml:space="preserve">I sometimes feel as if I've done all there is to do in life. </t>
  </si>
  <si>
    <t>LLB035e</t>
  </si>
  <si>
    <t>MLB035e</t>
  </si>
  <si>
    <t>NLB035e</t>
  </si>
  <si>
    <t>OLB033e</t>
  </si>
  <si>
    <t>LLB033e</t>
  </si>
  <si>
    <t>Purpose6</t>
  </si>
  <si>
    <t>KLB035f</t>
  </si>
  <si>
    <t xml:space="preserve">I live life one day at a time and don’t re ally think about the future. </t>
  </si>
  <si>
    <t>LLB035f</t>
  </si>
  <si>
    <t>MLB035f</t>
  </si>
  <si>
    <t>NLB035f</t>
  </si>
  <si>
    <t>OLB033f</t>
  </si>
  <si>
    <t>LLB033f</t>
  </si>
  <si>
    <t>Purpose7</t>
  </si>
  <si>
    <t>KLB035g</t>
  </si>
  <si>
    <t xml:space="preserve">I have a sense of direction and purpose in my life. </t>
  </si>
  <si>
    <t>LLB035g</t>
  </si>
  <si>
    <t>MLB035g</t>
  </si>
  <si>
    <t>NLB035g</t>
  </si>
  <si>
    <t>OLB033g</t>
  </si>
  <si>
    <t>LLB033g</t>
  </si>
  <si>
    <t>all</t>
  </si>
  <si>
    <t xml:space="preserve"> R Race - masked</t>
  </si>
  <si>
    <t xml:space="preserve">1.White/Caucasian |  2.Black/African American | 3.Other </t>
  </si>
  <si>
    <t>hispan</t>
  </si>
  <si>
    <t xml:space="preserve"> R Hispanic
</t>
  </si>
  <si>
    <t>.M=Oth missing 0.Not Hispanic 1.Hispanic</t>
  </si>
  <si>
    <t>rReligion</t>
  </si>
  <si>
    <t xml:space="preserve"> R Religion</t>
  </si>
  <si>
    <t>1.Protestant, 2.Catholic, 3.Jewish
4.None/no pref
5.Other</t>
  </si>
  <si>
    <t>ifelse(is.na(x) | x &lt; 0, NA, ifelse(x == 4, 0, ifelse(x == 1, 1, 2)))</t>
  </si>
  <si>
    <t>DvnPlan</t>
  </si>
  <si>
    <t>KLB028b</t>
  </si>
  <si>
    <t xml:space="preserve">The events in my life unfold according to a divine or greater plan. </t>
  </si>
  <si>
    <t>LLB028b</t>
  </si>
  <si>
    <t>MLB028b</t>
  </si>
  <si>
    <t>NLB028b</t>
  </si>
  <si>
    <t>OLB028b</t>
  </si>
  <si>
    <t>GodWtchs</t>
  </si>
  <si>
    <t>KLB028a</t>
  </si>
  <si>
    <t xml:space="preserve">I believe in a God who watches over me. </t>
  </si>
  <si>
    <t>LLB028a</t>
  </si>
  <si>
    <t>MLB028a</t>
  </si>
  <si>
    <t>NLB028a</t>
  </si>
  <si>
    <t>OLB028a</t>
  </si>
  <si>
    <t>ReligInLife</t>
  </si>
  <si>
    <t>KLB028c</t>
  </si>
  <si>
    <t xml:space="preserve">I try hard to carry my religious beliefs over into all my other dealings in life. </t>
  </si>
  <si>
    <t>LLB028c</t>
  </si>
  <si>
    <t>MLB028c</t>
  </si>
  <si>
    <t>NLB028c</t>
  </si>
  <si>
    <t>OLB028c</t>
  </si>
  <si>
    <t>StrgthRel</t>
  </si>
  <si>
    <t>KLB028d</t>
  </si>
  <si>
    <t xml:space="preserve">I find strength and comfort in my religion. </t>
  </si>
  <si>
    <t>LLB028d</t>
  </si>
  <si>
    <t>MLB028d</t>
  </si>
  <si>
    <t>NLB028d</t>
  </si>
  <si>
    <t>OLB028d</t>
  </si>
  <si>
    <t>robbed</t>
  </si>
  <si>
    <t>Robbed</t>
  </si>
  <si>
    <t>KLB038e</t>
  </si>
  <si>
    <t xml:space="preserve">Were y ou robbed or did you have your home burglarized in the past five years? </t>
  </si>
  <si>
    <t>LLB038e</t>
  </si>
  <si>
    <t>MLB038e</t>
  </si>
  <si>
    <t>NLB038e</t>
  </si>
  <si>
    <t>satAging</t>
  </si>
  <si>
    <t>SatAging1</t>
  </si>
  <si>
    <t>LLB029b1</t>
  </si>
  <si>
    <t xml:space="preserve">Things kee p getting worse as I get older.* </t>
  </si>
  <si>
    <t xml:space="preserve">1 = Strongly disagree, 2 = Somewhat disagree, 3 = Slightly disagree,  4 = Slightly agree, 5 = Somewhat agree, 6 = Strongly agree  </t>
  </si>
  <si>
    <t>MLB029b1</t>
  </si>
  <si>
    <t>NLB029b1</t>
  </si>
  <si>
    <t>OLB028b1</t>
  </si>
  <si>
    <t>SatAging2</t>
  </si>
  <si>
    <t>LLB029b2</t>
  </si>
  <si>
    <t xml:space="preserve">I have as much as pep as I did last year. * </t>
  </si>
  <si>
    <t>MLB029b2</t>
  </si>
  <si>
    <t>NLB029b2</t>
  </si>
  <si>
    <t>OLB028b2</t>
  </si>
  <si>
    <t>SatAging3</t>
  </si>
  <si>
    <t>LLB029b3</t>
  </si>
  <si>
    <t xml:space="preserve">The older I get, the more useless I feel. * </t>
  </si>
  <si>
    <t>MLB029b3</t>
  </si>
  <si>
    <t>NLB029b3</t>
  </si>
  <si>
    <t>OLB028b3</t>
  </si>
  <si>
    <t>SatAging4</t>
  </si>
  <si>
    <t>LLB029b4</t>
  </si>
  <si>
    <t xml:space="preserve">I am as happy now as I was when I was younger.*  </t>
  </si>
  <si>
    <t>MLB029b4</t>
  </si>
  <si>
    <t>NLB029b4</t>
  </si>
  <si>
    <t>OLB028b4</t>
  </si>
  <si>
    <t>SatAging5</t>
  </si>
  <si>
    <t>LLB029b5</t>
  </si>
  <si>
    <t xml:space="preserve">As I get older, things are better than I thought they would be. * </t>
  </si>
  <si>
    <t>MLB029b5</t>
  </si>
  <si>
    <t>NLB029b5</t>
  </si>
  <si>
    <t>OLB028b5</t>
  </si>
  <si>
    <t>SatAging6</t>
  </si>
  <si>
    <t>LLB029b6</t>
  </si>
  <si>
    <t xml:space="preserve">So far, I am satisfied with the way that I am aging. </t>
  </si>
  <si>
    <t>MLB029b6</t>
  </si>
  <si>
    <t>NLB029b6</t>
  </si>
  <si>
    <t>OLB028b6</t>
  </si>
  <si>
    <t>SatAging7</t>
  </si>
  <si>
    <t>The older I get, the more I have had to stop doing things that I liked.</t>
  </si>
  <si>
    <t>SatAging8</t>
  </si>
  <si>
    <t>Getting older has brought with it many things that I do not like.</t>
  </si>
  <si>
    <t>LLB039d</t>
  </si>
  <si>
    <t xml:space="preserve">Your family life? ( 2008 - 2016 ) </t>
  </si>
  <si>
    <t>1 = Completely satisfied, 2 = Very satisfied, 3 = Somewhat satisfied,  4 = Not very satisfied, 5 = Not at all satisfied</t>
  </si>
  <si>
    <t>MLB039d</t>
  </si>
  <si>
    <t>NLB039b</t>
  </si>
  <si>
    <t xml:space="preserve">The city or town you live in? (2008 - 2016 ) </t>
  </si>
  <si>
    <t xml:space="preserve">The total income of your household (2010 - 2016 ) </t>
  </si>
  <si>
    <t>LLB039e</t>
  </si>
  <si>
    <t xml:space="preserve">Your present financial situation? (Included in 2006 - 2016) </t>
  </si>
  <si>
    <t>satFin</t>
  </si>
  <si>
    <t>MLB039e</t>
  </si>
  <si>
    <t>NLB039c</t>
  </si>
  <si>
    <t xml:space="preserve">Your daily life and leisure activities? ( 2008 - 2016 ) </t>
  </si>
  <si>
    <t>OLB039a</t>
  </si>
  <si>
    <t xml:space="preserve">The condition of the place where you live (hou se or apa rtment)? (2008 - 2016 ) </t>
  </si>
  <si>
    <t>OLB039g</t>
  </si>
  <si>
    <t xml:space="preserve">Your health? (in 2010 , 2012 , &amp; 2014 , 2016 ) </t>
  </si>
  <si>
    <t>satHome</t>
  </si>
  <si>
    <t>city</t>
  </si>
  <si>
    <t>LLB039b</t>
  </si>
  <si>
    <t>MLB039b</t>
  </si>
  <si>
    <t>NLB039f</t>
  </si>
  <si>
    <t>LLB039c</t>
  </si>
  <si>
    <t>LLB039a</t>
  </si>
  <si>
    <t>MLB039a</t>
  </si>
  <si>
    <t>MLB039g</t>
  </si>
  <si>
    <t>NLB039e</t>
  </si>
  <si>
    <t>satLiesure</t>
  </si>
  <si>
    <t>MLB039c</t>
  </si>
  <si>
    <t>NLB039a</t>
  </si>
  <si>
    <t>NLB039g</t>
  </si>
  <si>
    <t>satRetire</t>
  </si>
  <si>
    <t>rJobRetSat</t>
  </si>
  <si>
    <t>W1 Ret Satisfying</t>
  </si>
  <si>
    <t>1.Very 2.Moderately 3.Not at all</t>
  </si>
  <si>
    <t>W2 Ret Satisfying</t>
  </si>
  <si>
    <t>W3 Ret Satisfying</t>
  </si>
  <si>
    <t>W4 Ret Satisfying</t>
  </si>
  <si>
    <t>W5 Ret Satisfying</t>
  </si>
  <si>
    <t>W6 Ret Satisfying</t>
  </si>
  <si>
    <t>W7 Ret Satisfying</t>
  </si>
  <si>
    <t>W8 Ret Satisfying</t>
  </si>
  <si>
    <t>W9 Ret Satisfying</t>
  </si>
  <si>
    <t>W10 Ret Satisfying</t>
  </si>
  <si>
    <t>W11 Ret Satisfying</t>
  </si>
  <si>
    <t>W12 Ret Satisfying</t>
  </si>
  <si>
    <t>rHBehSmkEver</t>
  </si>
  <si>
    <t>W1 R smoke ever</t>
  </si>
  <si>
    <t>W2 R smoke ever</t>
  </si>
  <si>
    <t>W3 R smoke ever</t>
  </si>
  <si>
    <t>W4 R smoke ever</t>
  </si>
  <si>
    <t>W5 R smoke ever</t>
  </si>
  <si>
    <t>W6 R smoke ever</t>
  </si>
  <si>
    <t>W7 R smoke ever</t>
  </si>
  <si>
    <t>W8 R smoke ever</t>
  </si>
  <si>
    <t>W9 R smoke ever</t>
  </si>
  <si>
    <t>W10 R smoke ever</t>
  </si>
  <si>
    <t>W11 R smoke ever</t>
  </si>
  <si>
    <t>W12 R smoke ever</t>
  </si>
  <si>
    <t>rHBehSmkNow</t>
  </si>
  <si>
    <t>W1 R smokes now</t>
  </si>
  <si>
    <t>W2 R smokes now</t>
  </si>
  <si>
    <t>W3 R smokes now</t>
  </si>
  <si>
    <t>W4 R smokes now</t>
  </si>
  <si>
    <t>W5 R smokes now</t>
  </si>
  <si>
    <t>W6 R smokes now</t>
  </si>
  <si>
    <t>W7 R smokes now</t>
  </si>
  <si>
    <t>W8 R smokes now</t>
  </si>
  <si>
    <t>W9 R smokes now</t>
  </si>
  <si>
    <t>W10 R smokes now</t>
  </si>
  <si>
    <t>W11 R smokes now</t>
  </si>
  <si>
    <t>W12 R smokes now</t>
  </si>
  <si>
    <t>rHlthSR</t>
  </si>
  <si>
    <t>W1 Self-report of health</t>
  </si>
  <si>
    <t>1.Excellent 2.Very good 3.Good
4.Fair
5.Poor</t>
  </si>
  <si>
    <t>W2 Self-report of health</t>
  </si>
  <si>
    <t>W3 Self-report of health</t>
  </si>
  <si>
    <t>W4 Self-report of health</t>
  </si>
  <si>
    <t>W5 Self-report of health</t>
  </si>
  <si>
    <t>W6 Self-report of health</t>
  </si>
  <si>
    <t>W7 Self-report of health</t>
  </si>
  <si>
    <t>W8 Self-report of health</t>
  </si>
  <si>
    <t>W9 Self-report of health</t>
  </si>
  <si>
    <t>W10 Self-report of health</t>
  </si>
  <si>
    <t>W11 Self-report of health</t>
  </si>
  <si>
    <t>W12 Self-report of health</t>
  </si>
  <si>
    <t>SRhealthChng</t>
  </si>
  <si>
    <t>rHlthSRChng</t>
  </si>
  <si>
    <t>W1 Self-report of health change</t>
  </si>
  <si>
    <t>1. Much better 2.Somewhat better 3.Same 4.Somewhat worse  5.Much worse</t>
  </si>
  <si>
    <t>W2 Self-report of health change</t>
  </si>
  <si>
    <t>W3 Self-report of health change</t>
  </si>
  <si>
    <t>W4 Self-report of health change</t>
  </si>
  <si>
    <t>W5 Self-report of health change</t>
  </si>
  <si>
    <t>W6 Self-report of health change</t>
  </si>
  <si>
    <t>W7 Self-report of health change</t>
  </si>
  <si>
    <t>W8 Self-report of health change</t>
  </si>
  <si>
    <t>W9 Self-report of health change</t>
  </si>
  <si>
    <t>W10 Self-report of health change</t>
  </si>
  <si>
    <t>W11 Self-report of health change</t>
  </si>
  <si>
    <t>W12 Self-report of health change</t>
  </si>
  <si>
    <t>subjectiveAge</t>
  </si>
  <si>
    <t>HlthSubAge</t>
  </si>
  <si>
    <t>What age do you feel?</t>
  </si>
  <si>
    <t>MLB029a</t>
  </si>
  <si>
    <t>NLB029a</t>
  </si>
  <si>
    <t>surgery</t>
  </si>
  <si>
    <t>rHlthOutpatSurg</t>
  </si>
  <si>
    <t>W2 OutpatSurg, prv 1-,2-yr(A,H)</t>
  </si>
  <si>
    <t>W3 Outpatient surgry, prv 2 yrs</t>
  </si>
  <si>
    <t>W4 Outpatient surgry, prv 2 yrs</t>
  </si>
  <si>
    <t>W5 Outpatient surgry, prv 2 yrs</t>
  </si>
  <si>
    <t>W6 Outpatient surgry, prv 2 yrs</t>
  </si>
  <si>
    <t>W7 Outpatient surgry, prv 2 yrs</t>
  </si>
  <si>
    <t>W8 Outpatient surgry, prv 2 yrs</t>
  </si>
  <si>
    <t>W9 Outpatient surgry, prv 2 yrs</t>
  </si>
  <si>
    <t>W10 Outpatient surgry, prv 2 yrs</t>
  </si>
  <si>
    <t>W11 Outpatient surgry, prv 2 yrs</t>
  </si>
  <si>
    <t>W12 Outpatient surgry, prv 2 yrs</t>
  </si>
  <si>
    <t>rHlthWeightKG</t>
  </si>
  <si>
    <t>W1 Weight in kilograms</t>
  </si>
  <si>
    <t>W2 Weight in kilograms</t>
  </si>
  <si>
    <t>W3 Weight in kilograms</t>
  </si>
  <si>
    <t>W4 Weight in kilograms</t>
  </si>
  <si>
    <t>W5 Weight in kilograms</t>
  </si>
  <si>
    <t>W6 Weight in kilograms</t>
  </si>
  <si>
    <t>W7 Weight in kilograms</t>
  </si>
  <si>
    <t>W8 Weight in kilograms</t>
  </si>
  <si>
    <t>W9 Weight in kilograms</t>
  </si>
  <si>
    <t>W10 Weight in kilograms</t>
  </si>
  <si>
    <t>W11 Weight in kilograms</t>
  </si>
  <si>
    <t>W12 Weight in kilograms</t>
  </si>
  <si>
    <t>Height (cm)</t>
  </si>
  <si>
    <t>rEduDegree</t>
  </si>
  <si>
    <t>rHlthPsychProb12mo</t>
  </si>
  <si>
    <t>W2 R had psych prob snce lastIW</t>
  </si>
  <si>
    <t>W3 R had psych prob snce lastIW</t>
  </si>
  <si>
    <t>W4 R had psych prob snce lastIW</t>
  </si>
  <si>
    <t>W5 R had psych prob snce lastIW</t>
  </si>
  <si>
    <t>W6 R had psych prob snce lastIW</t>
  </si>
  <si>
    <t>W7 R had psych prob snce lastIW</t>
  </si>
  <si>
    <t>W8 R had psych prob snce lastIW</t>
  </si>
  <si>
    <t>W9 R had psych prob snce lastIW</t>
  </si>
  <si>
    <t>W10 R had psych prob snce lastIW</t>
  </si>
  <si>
    <t>W11 R had psych prob snce lastIW</t>
  </si>
  <si>
    <t>W12 R had psych prob snce lastIW</t>
  </si>
  <si>
    <t>rPscyhProbWv</t>
  </si>
  <si>
    <t>W1 R reports psych prob this wv</t>
  </si>
  <si>
    <t>W2 R reports psych prob this wv</t>
  </si>
  <si>
    <t>W3 R reports psych prob this wv</t>
  </si>
  <si>
    <t>W4 R reports psych prob this wv</t>
  </si>
  <si>
    <t>W5 R reports psych prob this wv</t>
  </si>
  <si>
    <t>W6 R reports psych prob this wv</t>
  </si>
  <si>
    <t>W7 R reports psych prob this wv</t>
  </si>
  <si>
    <t>W8 R reports psych prob this wv</t>
  </si>
  <si>
    <t>W9 R reports psych prob this wv</t>
  </si>
  <si>
    <t>W10 R reports psych prob this wv</t>
  </si>
  <si>
    <t>W11 R reports psych prob this wv</t>
  </si>
  <si>
    <t>W12 R reports psych prob this wv</t>
  </si>
  <si>
    <t>rPsychProbEver</t>
  </si>
  <si>
    <t>W1 R ever had psych problems</t>
  </si>
  <si>
    <t>W2 R ever had psych problems</t>
  </si>
  <si>
    <t>W3 R ever had psych problems</t>
  </si>
  <si>
    <t>W4 R ever had psych problems</t>
  </si>
  <si>
    <t>W5 R ever had psych problems</t>
  </si>
  <si>
    <t>W6 R ever had psych problems</t>
  </si>
  <si>
    <t>W7 R ever had psych problems</t>
  </si>
  <si>
    <t>W8 R ever had psych problems</t>
  </si>
  <si>
    <t>W9 R ever had psych problems</t>
  </si>
  <si>
    <t>W10 R ever had psych problems</t>
  </si>
  <si>
    <t>W11 R ever had psych problems</t>
  </si>
  <si>
    <t>W12 R ever had psych problems</t>
  </si>
  <si>
    <t>DemDeath</t>
  </si>
  <si>
    <t xml:space="preserve"> R death year</t>
  </si>
  <si>
    <t>rArthritis12mo</t>
  </si>
  <si>
    <t>W2 R had arthritis snce last IW</t>
  </si>
  <si>
    <t>W3 R had arthritis snce last IW</t>
  </si>
  <si>
    <t>W4 R had arthritis snce last IW</t>
  </si>
  <si>
    <t>W5 R had arthritis snce last IW</t>
  </si>
  <si>
    <t>W6 R had arthritis snce last IW</t>
  </si>
  <si>
    <t>W7 R had arthritis snce last IW</t>
  </si>
  <si>
    <t>W8 R had arthritis snce last IW</t>
  </si>
  <si>
    <t>W9 R had arthritis snce last IW</t>
  </si>
  <si>
    <t>W10 R had arthritis snce last IW</t>
  </si>
  <si>
    <t>W11 R had arthritis snce last IW</t>
  </si>
  <si>
    <t>W12 R had arthritis snce last IW</t>
  </si>
  <si>
    <t>rArthritisEver</t>
  </si>
  <si>
    <t>W1 R ever had arthritis</t>
  </si>
  <si>
    <t>W2 R ever had arthritis</t>
  </si>
  <si>
    <t>W3 R ever had arthritis</t>
  </si>
  <si>
    <t>W4 R ever had arthritis</t>
  </si>
  <si>
    <t>W5 R ever had arthritis</t>
  </si>
  <si>
    <t>W6 R ever had arthritis</t>
  </si>
  <si>
    <t>W7 R ever had arthritis</t>
  </si>
  <si>
    <t>W8 R ever had arthritis</t>
  </si>
  <si>
    <t>W9 R ever had arthritis</t>
  </si>
  <si>
    <t>W10 R ever had arthritis</t>
  </si>
  <si>
    <t>W11 R ever had arthritis</t>
  </si>
  <si>
    <t>W12 R ever had arthritis</t>
  </si>
  <si>
    <t>rArthritisWv</t>
  </si>
  <si>
    <t>W1 R reports arthritis this wv</t>
  </si>
  <si>
    <t>W2 R reports arthritis this wv</t>
  </si>
  <si>
    <t>W3 R reports arthritis this wv</t>
  </si>
  <si>
    <t>W4 R reports arthritis this wv</t>
  </si>
  <si>
    <t>W5 R reports arthritis this wv</t>
  </si>
  <si>
    <t>W6 R reports arthritis this wv</t>
  </si>
  <si>
    <t>W7 R reports arthritis this wv</t>
  </si>
  <si>
    <t>W8 R reports arthritis this wv</t>
  </si>
  <si>
    <t>W9 R reports arthritis this wv</t>
  </si>
  <si>
    <t>W10 R reports arthritis this wv</t>
  </si>
  <si>
    <t>W11 R reports arthritis this wv</t>
  </si>
  <si>
    <t>W12 R reports arthritis this wv</t>
  </si>
  <si>
    <t>rCancer12mo</t>
  </si>
  <si>
    <t>W2 R had cancer since last IW</t>
  </si>
  <si>
    <t>W3 R had cancer since last IW</t>
  </si>
  <si>
    <t>W4 R had cancer since last IW</t>
  </si>
  <si>
    <t>W5 R had cancer since last IW</t>
  </si>
  <si>
    <t>W6 R had cancer since last IW</t>
  </si>
  <si>
    <t>W7 R had cancer since last IW</t>
  </si>
  <si>
    <t>W8 R had cancer since last IW</t>
  </si>
  <si>
    <t>W9 R had cancer since last IW</t>
  </si>
  <si>
    <t>W10 R had cancer since last IW</t>
  </si>
  <si>
    <t>W11 R had cancer since last IW</t>
  </si>
  <si>
    <t>W12 R had cancer since last IW</t>
  </si>
  <si>
    <t>rCancerEver</t>
  </si>
  <si>
    <t>W1 R ever had cancer</t>
  </si>
  <si>
    <t>W2 R ever had cancer</t>
  </si>
  <si>
    <t>W3 R ever had cancer</t>
  </si>
  <si>
    <t>W4 R ever had cancer</t>
  </si>
  <si>
    <t>W5 R ever had cancer</t>
  </si>
  <si>
    <t>W6 R ever had cancer</t>
  </si>
  <si>
    <t>W7 R ever had cancer</t>
  </si>
  <si>
    <t>W8 R ever had cancer</t>
  </si>
  <si>
    <t>W9 R ever had cancer</t>
  </si>
  <si>
    <t>W10 R ever had cancer</t>
  </si>
  <si>
    <t>W11 R ever had cancer</t>
  </si>
  <si>
    <t>W12 R ever had cancer</t>
  </si>
  <si>
    <t>rCancerWv</t>
  </si>
  <si>
    <t>W1 R reports cancer this wv</t>
  </si>
  <si>
    <t>W2 R reports cancer this wv</t>
  </si>
  <si>
    <t>W3 R reports cancer this wv</t>
  </si>
  <si>
    <t>W4 R reports cancer this wv</t>
  </si>
  <si>
    <t>W5 R reports cancer this wv</t>
  </si>
  <si>
    <t>W6 R reports cancer this wv</t>
  </si>
  <si>
    <t>W7 R reports cancer this wv</t>
  </si>
  <si>
    <t>W8 R reports cancer this wv</t>
  </si>
  <si>
    <t>W9 R reports cancer this wv</t>
  </si>
  <si>
    <t>W10 R reports cancer this wv</t>
  </si>
  <si>
    <t>W11 R reports cancer this wv</t>
  </si>
  <si>
    <t>W12 R reports cancer this wv</t>
  </si>
  <si>
    <t>rDiabetes12mo</t>
  </si>
  <si>
    <t>W2 R had diabetes since last IW</t>
  </si>
  <si>
    <t>W3 R had diabetes since last IW</t>
  </si>
  <si>
    <t>W4 R had diabetes since last IW</t>
  </si>
  <si>
    <t>W5 R had diabetes since last IW</t>
  </si>
  <si>
    <t>W6 R had diabetes since last IW</t>
  </si>
  <si>
    <t>W7 R had diabetes since last IW</t>
  </si>
  <si>
    <t>W8 R had diabetes since last IW</t>
  </si>
  <si>
    <t>W9 R had diabetes since last IW</t>
  </si>
  <si>
    <t>W10 R had diabetes since last IW</t>
  </si>
  <si>
    <t>W11 R had diabetes since last IW</t>
  </si>
  <si>
    <t>W12 R had diabetes since last IW</t>
  </si>
  <si>
    <t>rDiabetesEver</t>
  </si>
  <si>
    <t>W1 R ever had diabetes</t>
  </si>
  <si>
    <t>W2 R ever had diabetes</t>
  </si>
  <si>
    <t>W3 R ever had diabetes</t>
  </si>
  <si>
    <t>W4 R ever had diabetes</t>
  </si>
  <si>
    <t>W5 R ever had diabetes</t>
  </si>
  <si>
    <t>W6 R ever had diabetes</t>
  </si>
  <si>
    <t>W7 R ever had diabetes</t>
  </si>
  <si>
    <t>W8 R ever had diabetes</t>
  </si>
  <si>
    <t>W9 R ever had diabetes</t>
  </si>
  <si>
    <t>W10 R ever had diabetes</t>
  </si>
  <si>
    <t>W11 R ever had diabetes</t>
  </si>
  <si>
    <t>W12 R ever had diabetes</t>
  </si>
  <si>
    <t>rDiabetesWv</t>
  </si>
  <si>
    <t>W1 R reports diabetes this wv</t>
  </si>
  <si>
    <t>W2 R reports diabetes this wv</t>
  </si>
  <si>
    <t>W3 R reports diabetes this wv</t>
  </si>
  <si>
    <t>W4 R reports diabetes this wv</t>
  </si>
  <si>
    <t>W5 R reports diabetes this wv</t>
  </si>
  <si>
    <t>W6 R reports diabetes this wv</t>
  </si>
  <si>
    <t>W7 R reports diabetes this wv</t>
  </si>
  <si>
    <t>W8 R reports diabetes this wv</t>
  </si>
  <si>
    <t>W9 R reports diabetes this wv</t>
  </si>
  <si>
    <t>W10 R reports diabetes this wv</t>
  </si>
  <si>
    <t>W11 R reports diabetes this wv</t>
  </si>
  <si>
    <t>W12 R reports diabetes this wv</t>
  </si>
  <si>
    <t>rHeartProb12mo</t>
  </si>
  <si>
    <t>W2 R had heart prob snce lastIW</t>
  </si>
  <si>
    <t>W3 R had heart prob snce lastIW</t>
  </si>
  <si>
    <t>W4 R had heart prob snce lastIW</t>
  </si>
  <si>
    <t>W5 R had heart prob snce lastIW</t>
  </si>
  <si>
    <t>W6 R had heart prob snce lastIW</t>
  </si>
  <si>
    <t>W7 R had heart prob snce lastIW</t>
  </si>
  <si>
    <t>W8 R had heart prob snce lastIW</t>
  </si>
  <si>
    <t>W9 R had heart prob snce lastIW</t>
  </si>
  <si>
    <t>W10 R had heart prob snce lastIW</t>
  </si>
  <si>
    <t>W11 R had heart prob snce lastIW</t>
  </si>
  <si>
    <t>W12 R had heart prob snce lastIW</t>
  </si>
  <si>
    <t>rHeartProbEver</t>
  </si>
  <si>
    <t>W1 R ever had heart problems</t>
  </si>
  <si>
    <t>W2 R ever had heart problems</t>
  </si>
  <si>
    <t>W3 R ever had heart problems</t>
  </si>
  <si>
    <t>W4 R ever had heart problems</t>
  </si>
  <si>
    <t>W5 R ever had heart problems</t>
  </si>
  <si>
    <t>W6 R ever had heart problems</t>
  </si>
  <si>
    <t>W7 R ever had heart problems</t>
  </si>
  <si>
    <t>W8 R ever had heart problems</t>
  </si>
  <si>
    <t>W9 R ever had heart problems</t>
  </si>
  <si>
    <t>W10 R ever had heart problems</t>
  </si>
  <si>
    <t>W11 R ever had heart problems</t>
  </si>
  <si>
    <t>W12 R ever had heart problems</t>
  </si>
  <si>
    <t>rHeartProbWv</t>
  </si>
  <si>
    <t>W1 R reports heart prob this wv</t>
  </si>
  <si>
    <t>W2 R reports heart prob this wv</t>
  </si>
  <si>
    <t>W3 R reports heart prob this wv</t>
  </si>
  <si>
    <t>W4 R reports heart prob this wv</t>
  </si>
  <si>
    <t>W5 R reports heart prob this wv</t>
  </si>
  <si>
    <t>W6 R reports heart prob this wv</t>
  </si>
  <si>
    <t>W7 R reports heart prob this wv</t>
  </si>
  <si>
    <t>W8 R reports heart prob this wv</t>
  </si>
  <si>
    <t>W9 R reports heart prob this wv</t>
  </si>
  <si>
    <t>W10 R reports heart prob this wv</t>
  </si>
  <si>
    <t>W11 R reports heart prob this wv</t>
  </si>
  <si>
    <t>W12 R reports heart prob this wv</t>
  </si>
  <si>
    <t>rHighBP12mo</t>
  </si>
  <si>
    <t>W2 R had hi BP since last IW</t>
  </si>
  <si>
    <t>W3 R had hi BP since last IW</t>
  </si>
  <si>
    <t>W4 R had hi BP since last IW</t>
  </si>
  <si>
    <t>W5 R had hi BP since last IW</t>
  </si>
  <si>
    <t>W6 R had hi BP since last IW</t>
  </si>
  <si>
    <t>W7 R had hi BP since last IW</t>
  </si>
  <si>
    <t>W8 R had hi BP since last IW</t>
  </si>
  <si>
    <t>W9 R had hi BP since last IW</t>
  </si>
  <si>
    <t>W10 R had hi BP since last IW</t>
  </si>
  <si>
    <t>W11 R had hi BP since last IW</t>
  </si>
  <si>
    <t>W12 R had hi BP since last IW</t>
  </si>
  <si>
    <t>rHighBPEver</t>
  </si>
  <si>
    <t>W1 R ever had high blood pressure</t>
  </si>
  <si>
    <t>W2 R ever had high blood pressure</t>
  </si>
  <si>
    <t>W3 R ever had high blood pressure</t>
  </si>
  <si>
    <t>W4 R ever had high blood pressure</t>
  </si>
  <si>
    <t>W5 R ever had high blood pressure</t>
  </si>
  <si>
    <t>W6 R ever had high blood pressure</t>
  </si>
  <si>
    <t>W7 R ever had high blood pressure</t>
  </si>
  <si>
    <t>W8 R ever had high blood pressure</t>
  </si>
  <si>
    <t>W9 R ever had high blood pressure</t>
  </si>
  <si>
    <t>W10 R ever had high blood pressure</t>
  </si>
  <si>
    <t>W11 R ever had high blood pressure</t>
  </si>
  <si>
    <t>W12 R ever had high blood pressure</t>
  </si>
  <si>
    <t>rHighBPWv</t>
  </si>
  <si>
    <t>W1 R reports high BP this wv</t>
  </si>
  <si>
    <t>W2 R reports high BP this wv</t>
  </si>
  <si>
    <t>W3 R reports high BP this wv</t>
  </si>
  <si>
    <t>W4 R reports high BP this wv</t>
  </si>
  <si>
    <t>W5 R reports high BP this wv</t>
  </si>
  <si>
    <t>W6 R reports high BP this wv</t>
  </si>
  <si>
    <t>W7 R reports high BP this wv</t>
  </si>
  <si>
    <t>W8 R reports high BP this wv</t>
  </si>
  <si>
    <t>W9 R reports high BP this wv</t>
  </si>
  <si>
    <t>W10 R reports high BP this wv</t>
  </si>
  <si>
    <t>W11 R reports high BP this wv</t>
  </si>
  <si>
    <t>W12 R reports high BP this wv</t>
  </si>
  <si>
    <t>rHlthAD12mo</t>
  </si>
  <si>
    <t>W11 R had Alzheimer onset snce last IW</t>
  </si>
  <si>
    <t>W12 R had Alzheimer onset snce last IW</t>
  </si>
  <si>
    <t>rHlthADEver</t>
  </si>
  <si>
    <t>W10 R ever reported Alzheimer</t>
  </si>
  <si>
    <t>W11 R ever reported Alzheimer</t>
  </si>
  <si>
    <t>W12 R ever reported Alzheimer</t>
  </si>
  <si>
    <t>rHlthADWv</t>
  </si>
  <si>
    <t>W10 R reports Alzheimer this wv</t>
  </si>
  <si>
    <t>W11 R reports Alzheimer this wv</t>
  </si>
  <si>
    <t>W12 R reports Alzheimer this wv</t>
  </si>
  <si>
    <t>rHlthDem12mo</t>
  </si>
  <si>
    <t>W11 R had dementia onset snce last IW</t>
  </si>
  <si>
    <t>W12 R had dementia onset snce last IW</t>
  </si>
  <si>
    <t>rHlthDemEver</t>
  </si>
  <si>
    <t>W10 R ever reported dementia</t>
  </si>
  <si>
    <t>W11 R ever reported dementia</t>
  </si>
  <si>
    <t>W12 R ever reported dementia</t>
  </si>
  <si>
    <t>rHlthDemWv</t>
  </si>
  <si>
    <t>W10 R reports dementia this wv</t>
  </si>
  <si>
    <t>W11 R reports dementia this wv</t>
  </si>
  <si>
    <t>W12 R reports dementia this wv</t>
  </si>
  <si>
    <t>rHlthMemProbEver</t>
  </si>
  <si>
    <t>W4 R ever had memory problem</t>
  </si>
  <si>
    <t>W5 R ever had memory problem</t>
  </si>
  <si>
    <t>W6 R ever had memory problem</t>
  </si>
  <si>
    <t>W7 R ever had memory problem</t>
  </si>
  <si>
    <t>W8 R ever had memory problem</t>
  </si>
  <si>
    <t>W9 R ever had memory problem</t>
  </si>
  <si>
    <t>rHlthMemProbWv</t>
  </si>
  <si>
    <t>W4 R reports memory prob this wv</t>
  </si>
  <si>
    <t>W5 R reports memory prob this wv</t>
  </si>
  <si>
    <t>W6 R reports memory prob this wv</t>
  </si>
  <si>
    <t>W7 R reports memory prob this wv</t>
  </si>
  <si>
    <t>W8 R reports memory prob this wv</t>
  </si>
  <si>
    <t>W9 R reports memory prob this wv</t>
  </si>
  <si>
    <t>rLungDis12mo</t>
  </si>
  <si>
    <t>W2 R had lung dis since last IW</t>
  </si>
  <si>
    <t>W3 R had lung dis since last IW</t>
  </si>
  <si>
    <t>W4 R had lung dis since last IW</t>
  </si>
  <si>
    <t>W5 R had lung dis since last IW</t>
  </si>
  <si>
    <t>W6 R had lung dis since last IW</t>
  </si>
  <si>
    <t>W7 R had lung dis since last IW</t>
  </si>
  <si>
    <t>W8 R had lung dis since last IW</t>
  </si>
  <si>
    <t>W9 R had lung dis since last IW</t>
  </si>
  <si>
    <t>W10 R had lung dis since last IW</t>
  </si>
  <si>
    <t>W11 R had lung dis since last IW</t>
  </si>
  <si>
    <t>W12 R had lung dis since last IW</t>
  </si>
  <si>
    <t>rLungDisEver</t>
  </si>
  <si>
    <t>W1 R ever had lung disease</t>
  </si>
  <si>
    <t>W2 R ever had lung disease</t>
  </si>
  <si>
    <t>W3 R ever had lung disease</t>
  </si>
  <si>
    <t>W4 R ever had lung disease</t>
  </si>
  <si>
    <t>W5 R ever had lung disease</t>
  </si>
  <si>
    <t>W6 R ever had lung disease</t>
  </si>
  <si>
    <t>W7 R ever had lung disease</t>
  </si>
  <si>
    <t>W8 R ever had lung disease</t>
  </si>
  <si>
    <t>W9 R ever had lung disease</t>
  </si>
  <si>
    <t>W10 R ever had lung disease</t>
  </si>
  <si>
    <t>W11 R ever had lung disease</t>
  </si>
  <si>
    <t>W12 R ever had lung disease</t>
  </si>
  <si>
    <t>rLungDisWv</t>
  </si>
  <si>
    <t>W1 R reports lung disease this wv</t>
  </si>
  <si>
    <t>W2 R reports lung disease this wv</t>
  </si>
  <si>
    <t>W3 R reports lung disease this wv</t>
  </si>
  <si>
    <t>W4 R reports lung disease this wv</t>
  </si>
  <si>
    <t>W5 R reports lung disease this wv</t>
  </si>
  <si>
    <t>W6 R reports lung disease this wv</t>
  </si>
  <si>
    <t>W7 R reports lung disease this wv</t>
  </si>
  <si>
    <t>W8 R reports lung disease this wv</t>
  </si>
  <si>
    <t>W9 R reports lung disease this wv</t>
  </si>
  <si>
    <t>W10 R reports lung disease this wv</t>
  </si>
  <si>
    <t>W11 R reports lung disease this wv</t>
  </si>
  <si>
    <t>W12 R reports lung disease this wv</t>
  </si>
  <si>
    <t>rStroke12mo</t>
  </si>
  <si>
    <t>W2 R had stroke since last IW</t>
  </si>
  <si>
    <t>W3 R had stroke since last IW</t>
  </si>
  <si>
    <t>W4 R had stroke since last IW</t>
  </si>
  <si>
    <t>W5 R had stroke since last IW</t>
  </si>
  <si>
    <t>W6 R had stroke since last IW</t>
  </si>
  <si>
    <t>W7 R had stroke since last IW</t>
  </si>
  <si>
    <t>W8 R had stroke since last IW</t>
  </si>
  <si>
    <t>W9 R had stroke since last IW</t>
  </si>
  <si>
    <t>W10 R had stroke since last IW</t>
  </si>
  <si>
    <t>W11 R had stroke since last IW</t>
  </si>
  <si>
    <t>W12 R had stroke since last IW</t>
  </si>
  <si>
    <t>rStrokeEver</t>
  </si>
  <si>
    <t>W1 R ever had stroke</t>
  </si>
  <si>
    <t>W2 R ever had stroke</t>
  </si>
  <si>
    <t>W3 R ever had stroke</t>
  </si>
  <si>
    <t>W4 R ever had stroke</t>
  </si>
  <si>
    <t>W5 R ever had stroke</t>
  </si>
  <si>
    <t>W6 R ever had stroke</t>
  </si>
  <si>
    <t>W7 R ever had stroke</t>
  </si>
  <si>
    <t>W8 R ever had stroke</t>
  </si>
  <si>
    <t>W9 R ever had stroke</t>
  </si>
  <si>
    <t>W10 R ever had stroke</t>
  </si>
  <si>
    <t>W11 R ever had stroke</t>
  </si>
  <si>
    <t>W12 R ever had stroke</t>
  </si>
  <si>
    <t>rStrokeWv</t>
  </si>
  <si>
    <t>W1 R reports stroke this wv</t>
  </si>
  <si>
    <t>W2 R reports stroke this wv</t>
  </si>
  <si>
    <t>W3 R reports stroke this wv</t>
  </si>
  <si>
    <t>W4 R reports stroke this wv</t>
  </si>
  <si>
    <t>W5 R reports stroke this wv</t>
  </si>
  <si>
    <t>W6 R reports stroke this wv</t>
  </si>
  <si>
    <t>W7 R reports stroke this wv</t>
  </si>
  <si>
    <t>W8 R reports stroke this wv</t>
  </si>
  <si>
    <t>W9 R reports stroke this wv</t>
  </si>
  <si>
    <t>W10 R reports stroke this wv</t>
  </si>
  <si>
    <t>W11 R reports stroke this wv</t>
  </si>
  <si>
    <t>W12 R reports stroke this wv</t>
  </si>
  <si>
    <t>rJobRetired</t>
  </si>
  <si>
    <t>W1 R considers self retired</t>
  </si>
  <si>
    <t>0.Not retired | 1.Completely retired | 2.Partly retired | 3.Question irrelevant</t>
  </si>
  <si>
    <t>ifelse(is.na(x) | x &lt; 0, NA, ifelse(x %in%  c(0,3), 0, 1))</t>
  </si>
  <si>
    <t>W2 R considers self retired</t>
  </si>
  <si>
    <t>W3 R considers self retired</t>
  </si>
  <si>
    <t>W4 R considers self retired</t>
  </si>
  <si>
    <t>W5 R considers self retired</t>
  </si>
  <si>
    <t>W6 R considers self retired</t>
  </si>
  <si>
    <t>W7 R considers self retired</t>
  </si>
  <si>
    <t>W8 R considers self retired</t>
  </si>
  <si>
    <t>W9 R considers self retired</t>
  </si>
  <si>
    <t>W10 R considers self retired</t>
  </si>
  <si>
    <t>W11 R considers self retired</t>
  </si>
  <si>
    <t>W12 R considers self retired</t>
  </si>
  <si>
    <t>rJobUnempl</t>
  </si>
  <si>
    <t>W1 =1 if R is unemployed</t>
  </si>
  <si>
    <t>0  = No, 1 = Yes</t>
  </si>
  <si>
    <t>W2 =1 if R is unemployed</t>
  </si>
  <si>
    <t>W3 =1 if R is unemployed</t>
  </si>
  <si>
    <t>W4 =1 if R is unemployed</t>
  </si>
  <si>
    <t>W5 =1 if R is unemployed</t>
  </si>
  <si>
    <t>W6 =1 if R is unemployed</t>
  </si>
  <si>
    <t>W7 =1 if R is unemployed</t>
  </si>
  <si>
    <t>W8 =1 if R is unemployed</t>
  </si>
  <si>
    <t>W9 =1 if R is unemployed</t>
  </si>
  <si>
    <t>W10 =1 if R is unemployed</t>
  </si>
  <si>
    <t>W11 =1 if R is unemployed</t>
  </si>
  <si>
    <t>W12 =1 if R is unemployed</t>
  </si>
  <si>
    <t>sJobUnempl</t>
  </si>
  <si>
    <t>W1 =1 if S is unemployed</t>
  </si>
  <si>
    <t>W2 =1 if S is unemployed</t>
  </si>
  <si>
    <t>W3 =1 if S is unemployed</t>
  </si>
  <si>
    <t>W4 =1 if S is unemployed</t>
  </si>
  <si>
    <t>W5 =1 if S is unemployed</t>
  </si>
  <si>
    <t>W6 =1 if S is unemployed</t>
  </si>
  <si>
    <t>W7 =1 if S is unemployed</t>
  </si>
  <si>
    <t>W8 =1 if S is unemployed</t>
  </si>
  <si>
    <t>W9 =1 if S is unemployed</t>
  </si>
  <si>
    <t>W10 =1 if S is unemployed</t>
  </si>
  <si>
    <t>W11 =1 if S is unemployed</t>
  </si>
  <si>
    <t>W12 =1 if S is unemployed</t>
  </si>
  <si>
    <t>vlnt</t>
  </si>
  <si>
    <t>LLB001C</t>
  </si>
  <si>
    <t>Do any other volunteer or charity work?</t>
  </si>
  <si>
    <t>MLB001D</t>
  </si>
  <si>
    <t>NLB001D</t>
  </si>
  <si>
    <t>OLB001D</t>
  </si>
  <si>
    <t>PLB001D</t>
  </si>
  <si>
    <t>vlnt12mo</t>
  </si>
  <si>
    <t>F2677</t>
  </si>
  <si>
    <t>Have you spent any time in the past 12 months doing volunteer work for religious, educational, health-related or other charitable organizations?</t>
  </si>
  <si>
    <t>1.  YES
5.  NO
8.  DK (Don't Know)
9.  RF (Refused)</t>
  </si>
  <si>
    <t>ifelse(x == 5,  0, ifelse(x %in% 8:9, NA,  x))</t>
  </si>
  <si>
    <t>G2995</t>
  </si>
  <si>
    <t>HG086</t>
  </si>
  <si>
    <t>JG086</t>
  </si>
  <si>
    <t>KG086</t>
  </si>
  <si>
    <t>LG086</t>
  </si>
  <si>
    <t>MG086</t>
  </si>
  <si>
    <t>NG086</t>
  </si>
  <si>
    <t>OG086</t>
  </si>
  <si>
    <t>PG086</t>
  </si>
  <si>
    <t>vlntkids</t>
  </si>
  <si>
    <t>LLB001B</t>
  </si>
  <si>
    <t>Do volunteer work with children or young people?</t>
  </si>
  <si>
    <t>1.  DAILY
2.  SEVERAL TIMES A WEEK
3.  ONCE A WEEK
4.  SEVERAL TIMES A MONTH
5.  AT LEAST ONCE A MONTH
6.  NOT IN THE LAST MONTH
7.  NEVER/NOT RELEVANT</t>
  </si>
  <si>
    <t>MLB001C</t>
  </si>
  <si>
    <t>NLB001C</t>
  </si>
  <si>
    <t>OLB001C</t>
  </si>
  <si>
    <t>PLB001C</t>
  </si>
  <si>
    <t>KLB033j</t>
  </si>
  <si>
    <t xml:space="preserve">1 = A lot, 2 = Some, 3 = A little, 4 = Not at all  </t>
  </si>
  <si>
    <t>LLB033j</t>
  </si>
  <si>
    <t>MLB033k</t>
  </si>
  <si>
    <t>NLB033k</t>
  </si>
  <si>
    <t>OLB031k</t>
  </si>
  <si>
    <t>PLB031k</t>
  </si>
  <si>
    <t>KLB033f</t>
  </si>
  <si>
    <t>MLB033g</t>
  </si>
  <si>
    <t>NLB033g</t>
  </si>
  <si>
    <t>OLB031g</t>
  </si>
  <si>
    <t>PLB031g</t>
  </si>
  <si>
    <t>KLB033b</t>
  </si>
  <si>
    <t>MLB033b</t>
  </si>
  <si>
    <t>NLB033b</t>
  </si>
  <si>
    <t>OLB031b</t>
  </si>
  <si>
    <t>PLB031b</t>
  </si>
  <si>
    <t>KLB033o</t>
  </si>
  <si>
    <t>LLB033o</t>
  </si>
  <si>
    <t>MLB033p</t>
  </si>
  <si>
    <t>NLB033p</t>
  </si>
  <si>
    <t>OLB031p</t>
  </si>
  <si>
    <t>PLB031p</t>
  </si>
  <si>
    <t>KLB033v</t>
  </si>
  <si>
    <t>LLB033v</t>
  </si>
  <si>
    <t>MLB033y</t>
  </si>
  <si>
    <t>NLB033y</t>
  </si>
  <si>
    <t>OLB031y</t>
  </si>
  <si>
    <t>PLB031y</t>
  </si>
  <si>
    <t>KLB033t</t>
  </si>
  <si>
    <t>LLB033t</t>
  </si>
  <si>
    <t>MLB033v</t>
  </si>
  <si>
    <t>NLB033v</t>
  </si>
  <si>
    <t>OLB031v</t>
  </si>
  <si>
    <t>PLB031v</t>
  </si>
  <si>
    <t>KLB033m</t>
  </si>
  <si>
    <t>LLB033m</t>
  </si>
  <si>
    <t>MLB033n</t>
  </si>
  <si>
    <t>NLB033n</t>
  </si>
  <si>
    <t>OLB031n</t>
  </si>
  <si>
    <t>PLB031n</t>
  </si>
  <si>
    <t>KLB033d</t>
  </si>
  <si>
    <t>MLB033e</t>
  </si>
  <si>
    <t>NLB033e</t>
  </si>
  <si>
    <t>OLB031e</t>
  </si>
  <si>
    <t>PLB031e</t>
  </si>
  <si>
    <t>KLB033h</t>
  </si>
  <si>
    <t>LLB033h</t>
  </si>
  <si>
    <t>MLB033i</t>
  </si>
  <si>
    <t>NLB033i</t>
  </si>
  <si>
    <t>OLB031i</t>
  </si>
  <si>
    <t>PLB031i</t>
  </si>
  <si>
    <t>Thorough</t>
  </si>
  <si>
    <t>KLB033z</t>
  </si>
  <si>
    <t>LLB033z</t>
  </si>
  <si>
    <t>MLB033z_5</t>
  </si>
  <si>
    <t>NLB033z_5</t>
  </si>
  <si>
    <t>OLB031z_5</t>
  </si>
  <si>
    <t>PLB031z_5</t>
  </si>
  <si>
    <t>rHlthCESD1</t>
  </si>
  <si>
    <t>W1 CESD: Felt depressed-raw</t>
  </si>
  <si>
    <t>1.All or almost all 2.Most of the time 3.Some of the time 4.None or almost none</t>
  </si>
  <si>
    <t>ifelse(is.na(x) | x &lt; 0,  NA, x-1)</t>
  </si>
  <si>
    <t>W2 CESD: Felt depressed</t>
  </si>
  <si>
    <t>W3 CESD: Felt depressed</t>
  </si>
  <si>
    <t>W4 CESD: Felt depressed</t>
  </si>
  <si>
    <t>W5 CESD: Felt depressed</t>
  </si>
  <si>
    <t>W6 CESD: Felt depressed</t>
  </si>
  <si>
    <t>W7 CESD: Felt depressed</t>
  </si>
  <si>
    <t>W8 CESD: Felt depressed</t>
  </si>
  <si>
    <t>W9 CESD: Felt depressed</t>
  </si>
  <si>
    <t>W10 CESD: Felt depressed</t>
  </si>
  <si>
    <t>W11 CESD: Felt depressed</t>
  </si>
  <si>
    <t>Weight (kg)</t>
  </si>
  <si>
    <t>W12 CESD: Felt depressed</t>
  </si>
  <si>
    <t>rHlthCESD2</t>
  </si>
  <si>
    <t>W1 CESD: Everything an effort-raw</t>
  </si>
  <si>
    <t>W2 CESD: Everything an effort</t>
  </si>
  <si>
    <t>W3 CESD: Everything an effort</t>
  </si>
  <si>
    <t>W4 CESD: Everything an effort</t>
  </si>
  <si>
    <t>W5 CESD: Everything an effort</t>
  </si>
  <si>
    <t>W6 CESD: Everything an effort</t>
  </si>
  <si>
    <t>W7 CESD: Everything an effort</t>
  </si>
  <si>
    <t>W8 CESD: Everything an effort</t>
  </si>
  <si>
    <t>W9 CESD: Everything an effort</t>
  </si>
  <si>
    <t>W10 CESD: Everything an effort</t>
  </si>
  <si>
    <t>W11 CESD: Everything an effort</t>
  </si>
  <si>
    <t>W12 CESD: Everything an effort</t>
  </si>
  <si>
    <t>rHlthCESD3</t>
  </si>
  <si>
    <t>W1 CESD: Sleep was restless-raw</t>
  </si>
  <si>
    <t>W2 CESD: Sleep was restless</t>
  </si>
  <si>
    <t>W3 CESD: Sleep was restless</t>
  </si>
  <si>
    <t>W4 CESD: Sleep was restless</t>
  </si>
  <si>
    <t>W5 CESD: Sleep was restless</t>
  </si>
  <si>
    <t>W6 CESD: Sleep was restless</t>
  </si>
  <si>
    <t>W7 CESD: Sleep was restless</t>
  </si>
  <si>
    <t>W8 CESD: Sleep was restless</t>
  </si>
  <si>
    <t>W9 CESD: Sleep was restless</t>
  </si>
  <si>
    <t>W10 CESD: Sleep was restless</t>
  </si>
  <si>
    <t>W11 CESD: Sleep was restless</t>
  </si>
  <si>
    <t>W12 CESD: Sleep was restless</t>
  </si>
  <si>
    <t>rHlthCESD4</t>
  </si>
  <si>
    <t>W1 CESD: Was happy-raw</t>
  </si>
  <si>
    <t>W2 CESD: Was happy</t>
  </si>
  <si>
    <t>W3 CESD: Was happy</t>
  </si>
  <si>
    <t>W4 CESD: Was happy</t>
  </si>
  <si>
    <t>W5 CESD: Was happy</t>
  </si>
  <si>
    <t>W6 CESD: Was happy</t>
  </si>
  <si>
    <t>W7 CESD: Was happy</t>
  </si>
  <si>
    <t>W8 CESD: Was happy</t>
  </si>
  <si>
    <t>W9 CESD: Was happy</t>
  </si>
  <si>
    <t>W10 CESD: Was happy</t>
  </si>
  <si>
    <t>W11 CESD: Was happy</t>
  </si>
  <si>
    <t>W12 CESD: Was happy</t>
  </si>
  <si>
    <t>rHlthCESD5</t>
  </si>
  <si>
    <t>W1 CESD: Felt lonely-raw</t>
  </si>
  <si>
    <t>W2 CESD: Felt lonely</t>
  </si>
  <si>
    <t>W3 CESD: Felt lonely</t>
  </si>
  <si>
    <t>W4 CESD: Felt lonely</t>
  </si>
  <si>
    <t>W5 CESD: Felt lonely</t>
  </si>
  <si>
    <t>W6 CESD: Felt lonely</t>
  </si>
  <si>
    <t>W7 CESD: Felt lonely</t>
  </si>
  <si>
    <t>W8 CESD: Felt lonely</t>
  </si>
  <si>
    <t>W9 CESD: Felt lonely</t>
  </si>
  <si>
    <t>W10 CESD: Felt lonely</t>
  </si>
  <si>
    <t>W11 CESD: Felt lonely</t>
  </si>
  <si>
    <t>W12 CESD: Felt lonely</t>
  </si>
  <si>
    <t>rHlthCESD6</t>
  </si>
  <si>
    <t>W1 CESD: Felt sad-raw</t>
  </si>
  <si>
    <t>W2 CESD: Felt sad</t>
  </si>
  <si>
    <t>W3 CESD: Felt sad</t>
  </si>
  <si>
    <t>W4 CESD: Felt sad</t>
  </si>
  <si>
    <t>W5 CESD: Felt sad</t>
  </si>
  <si>
    <t>W6 CESD: Felt sad</t>
  </si>
  <si>
    <t>W7 CESD: Felt sad</t>
  </si>
  <si>
    <t>W8 CESD: Felt sad</t>
  </si>
  <si>
    <t>W9 CESD: Felt sad</t>
  </si>
  <si>
    <t>W10 CESD: Felt sad</t>
  </si>
  <si>
    <t>W11 CESD: Felt sad</t>
  </si>
  <si>
    <t>W12 CESD: Felt sad</t>
  </si>
  <si>
    <t>rHlthCESD7</t>
  </si>
  <si>
    <t>W1 CESD: Could not get going -raw</t>
  </si>
  <si>
    <t>W2 CESD: Could not get going</t>
  </si>
  <si>
    <t>W3 CESD: Could not get going</t>
  </si>
  <si>
    <t>W4 CESD: Could not get going</t>
  </si>
  <si>
    <t>W5 CESD: Could not get going</t>
  </si>
  <si>
    <t>W6 CESD: Could not get going</t>
  </si>
  <si>
    <t>W7 CESD: Could not get going</t>
  </si>
  <si>
    <t>W8 CESD: Could not get going</t>
  </si>
  <si>
    <t>W9 CESD: Could not get going</t>
  </si>
  <si>
    <t>W10 CESD: Could not get going</t>
  </si>
  <si>
    <t>W11 CESD: Could not get going</t>
  </si>
  <si>
    <t>W12 CESD: Could not get going</t>
  </si>
  <si>
    <t>rHlthCESD8</t>
  </si>
  <si>
    <t>W1 CESD: Enjoyed life -raw</t>
  </si>
  <si>
    <t>W2 CESD: Enjoyed life</t>
  </si>
  <si>
    <t>W3 CESD: Enjoyed life</t>
  </si>
  <si>
    <t>W4 CESD: Enjoyed life</t>
  </si>
  <si>
    <t>W5 CESD: Enjoyed life</t>
  </si>
  <si>
    <t>W6 CESD: Enjoyed life</t>
  </si>
  <si>
    <t>W7 CESD: Enjoyed life</t>
  </si>
  <si>
    <t>W8 CESD: Enjoyed life</t>
  </si>
  <si>
    <t>W9 CESD: Enjoyed life</t>
  </si>
  <si>
    <t>W10 CESD: Enjoyed life</t>
  </si>
  <si>
    <t>W11 CESD: Enjoyed life</t>
  </si>
  <si>
    <t>W12 CESD: Enjoyed life</t>
  </si>
  <si>
    <t>KLB033s</t>
  </si>
  <si>
    <t>LLB033s</t>
  </si>
  <si>
    <t>MLB033u</t>
  </si>
  <si>
    <t>NLB033u</t>
  </si>
  <si>
    <t>OLB031u</t>
  </si>
  <si>
    <t>PLB031u</t>
  </si>
  <si>
    <t>KLB033e</t>
  </si>
  <si>
    <t>MLB033f</t>
  </si>
  <si>
    <t>NLB033f</t>
  </si>
  <si>
    <t>OLB031f</t>
  </si>
  <si>
    <t>PLB031f</t>
  </si>
  <si>
    <t>KLB033i</t>
  </si>
  <si>
    <t>LLB033i</t>
  </si>
  <si>
    <t>MLB033j</t>
  </si>
  <si>
    <t>NLB033j</t>
  </si>
  <si>
    <t>OLB031j</t>
  </si>
  <si>
    <t>PLB031j</t>
  </si>
  <si>
    <t>KLB033a</t>
  </si>
  <si>
    <t>MLB033a</t>
  </si>
  <si>
    <t>NLB033a</t>
  </si>
  <si>
    <t>OLB031a</t>
  </si>
  <si>
    <t>PLB031a</t>
  </si>
  <si>
    <t>KLB033w</t>
  </si>
  <si>
    <t>LLB033w</t>
  </si>
  <si>
    <t>MLB033z_2</t>
  </si>
  <si>
    <t>NLB033z_2</t>
  </si>
  <si>
    <t>OLB031z_2</t>
  </si>
  <si>
    <t>PLB031z_2</t>
  </si>
  <si>
    <t>rCogMentSumSc</t>
  </si>
  <si>
    <t xml:space="preserve"> W3 TOTAL MENTAL STATUS SUMMARY SCORE</t>
  </si>
  <si>
    <t xml:space="preserve"> W4 TOTAL MENTAL STATUS SUMMARY SCORE</t>
  </si>
  <si>
    <t xml:space="preserve"> W5 TOTAL MENTAL STATUS SUMMARY SCORE</t>
  </si>
  <si>
    <t xml:space="preserve"> W6 TOTAL MENTAL STATUS SUMMARY SCORE</t>
  </si>
  <si>
    <t xml:space="preserve"> W7 TOTAL MENTAL STATUS SUMMARY SCORE</t>
  </si>
  <si>
    <t xml:space="preserve"> W8 TOTAL MENTAL STATUS SUMMARY SCORE</t>
  </si>
  <si>
    <t xml:space="preserve"> W9 TOTAL MENTAL STATUS SUMMARY SCORE</t>
  </si>
  <si>
    <t xml:space="preserve"> W10 TOTAL MENTAL STATUS SUMMARY SCORE</t>
  </si>
  <si>
    <t xml:space="preserve"> W11 TOTAL MENTAL STATUS SUMMARY SCORE</t>
  </si>
  <si>
    <t>rCogTotWrdRcl</t>
  </si>
  <si>
    <t xml:space="preserve"> W2 AHD WORD TOTAL RECALL SUMMARY SCORE</t>
  </si>
  <si>
    <t>0-20</t>
  </si>
  <si>
    <t xml:space="preserve"> W3 TOTAL WORD RECALL SUMMARY SCORE</t>
  </si>
  <si>
    <t xml:space="preserve"> W4 TOTAL WORD RECALL SUMMARY SCORE</t>
  </si>
  <si>
    <t xml:space="preserve"> W5 TOTAL WORD RECALL SUMMARY SCORE</t>
  </si>
  <si>
    <t xml:space="preserve"> W6 TOTAL WORD RECALL SUMMARY SCORE</t>
  </si>
  <si>
    <t xml:space="preserve"> W7 TOTAL WORD RECALL SUMMARY SCORE</t>
  </si>
  <si>
    <t xml:space="preserve"> W8 TOTAL WORD RECALL SUMMARY SCORE</t>
  </si>
  <si>
    <t xml:space="preserve"> W9 TOTAL WORD RECALL SUMMARY SCORE</t>
  </si>
  <si>
    <t xml:space="preserve"> W10 TOTAL WORD RECALL SUMMARY SCORE</t>
  </si>
  <si>
    <t xml:space="preserve"> W11 TOTAL WORD RECALL SUMMARY SCORE</t>
  </si>
  <si>
    <t>rCogVocabSum</t>
  </si>
  <si>
    <t xml:space="preserve"> W3 VOCAB SUM SCORE</t>
  </si>
  <si>
    <t>0-10</t>
  </si>
  <si>
    <t xml:space="preserve"> W4 VOCAB SUM SCORE</t>
  </si>
  <si>
    <t xml:space="preserve"> W5 VOCAB SUM SCORE</t>
  </si>
  <si>
    <t xml:space="preserve"> W6 VOCAB SUM SCORE</t>
  </si>
  <si>
    <t xml:space="preserve"> W7 VOCAB SUM SCORE</t>
  </si>
  <si>
    <t xml:space="preserve"> W8 VOCAB SUM SCORE</t>
  </si>
  <si>
    <t xml:space="preserve"> W9 VOCAB SUM SCORE</t>
  </si>
  <si>
    <t xml:space="preserve"> W10 VOCAB SUM SCORE</t>
  </si>
  <si>
    <t xml:space="preserve"> W11 VOCAB SUM SCORE</t>
  </si>
  <si>
    <t>BeyCntrl</t>
  </si>
  <si>
    <t>KLB022c</t>
  </si>
  <si>
    <t xml:space="preserve">What happens in my life is often beyond my control. </t>
  </si>
  <si>
    <t>LLB022c</t>
  </si>
  <si>
    <t>MLB022c</t>
  </si>
  <si>
    <t>NLB022c</t>
  </si>
  <si>
    <t>OLB021c</t>
  </si>
  <si>
    <t>CanDoWants</t>
  </si>
  <si>
    <t>KLB023e</t>
  </si>
  <si>
    <t xml:space="preserve">I can do the things that I want to do. </t>
  </si>
  <si>
    <t>LLB023e</t>
  </si>
  <si>
    <t>MLB023e</t>
  </si>
  <si>
    <t>NLB023e</t>
  </si>
  <si>
    <t>OLB022e</t>
  </si>
  <si>
    <t>LLB022e</t>
  </si>
  <si>
    <t>CntSlvProb</t>
  </si>
  <si>
    <t>KLB022e</t>
  </si>
  <si>
    <t xml:space="preserve">There is really no way I can solve the problems I have. </t>
  </si>
  <si>
    <t>MLB022e</t>
  </si>
  <si>
    <t>NLB022e</t>
  </si>
  <si>
    <t>OLB021e</t>
  </si>
  <si>
    <t>DoAnything</t>
  </si>
  <si>
    <t>KLB023a</t>
  </si>
  <si>
    <t xml:space="preserve">I can do just about anything I really set my mind to. </t>
  </si>
  <si>
    <t>LLB023a</t>
  </si>
  <si>
    <t>MLB023a</t>
  </si>
  <si>
    <t>NLB023a</t>
  </si>
  <si>
    <t>OLB022a</t>
  </si>
  <si>
    <t>LLB022a</t>
  </si>
  <si>
    <t>FutureDepMe</t>
  </si>
  <si>
    <t>KLB023d</t>
  </si>
  <si>
    <t xml:space="preserve">What happens to me in the future mostly depends on me. </t>
  </si>
  <si>
    <t>LLB023d</t>
  </si>
  <si>
    <t>MLB023d</t>
  </si>
  <si>
    <t>NLB023d</t>
  </si>
  <si>
    <t>OLB022d</t>
  </si>
  <si>
    <t>LLB022d</t>
  </si>
  <si>
    <t>Hlpless</t>
  </si>
  <si>
    <t>KLB022a</t>
  </si>
  <si>
    <t xml:space="preserve">I often feel helpless in dealing with the problems of life. </t>
  </si>
  <si>
    <t>MLB022a</t>
  </si>
  <si>
    <t>NLB022a</t>
  </si>
  <si>
    <t>OLB021a</t>
  </si>
  <si>
    <t>LtlCntrl</t>
  </si>
  <si>
    <t>KLB022d</t>
  </si>
  <si>
    <t xml:space="preserve">I have little control over the things that happen to me. </t>
  </si>
  <si>
    <t>MLB022d</t>
  </si>
  <si>
    <t>NLB022d</t>
  </si>
  <si>
    <t>OLB021d</t>
  </si>
  <si>
    <t>OthersCntrl</t>
  </si>
  <si>
    <t>KLB022b</t>
  </si>
  <si>
    <t xml:space="preserve">Other people determine most of what I can and cannot do. </t>
  </si>
  <si>
    <t>LLB022b</t>
  </si>
  <si>
    <t>MLB022b</t>
  </si>
  <si>
    <t>NLB022b</t>
  </si>
  <si>
    <t>OLB021b</t>
  </si>
  <si>
    <t>OwnHands</t>
  </si>
  <si>
    <t>KLB023c</t>
  </si>
  <si>
    <t xml:space="preserve">Whether or not I am able to get what I want is in my own hands. </t>
  </si>
  <si>
    <t>LLB023c</t>
  </si>
  <si>
    <t>MLB023c</t>
  </si>
  <si>
    <t>NLB023c</t>
  </si>
  <si>
    <t>OLB022c</t>
  </si>
  <si>
    <t>SuccAnything</t>
  </si>
  <si>
    <t>KLB023b</t>
  </si>
  <si>
    <t xml:space="preserve">When I really want to do something, I usually find a way to succeed at it. </t>
  </si>
  <si>
    <t>LLB023b</t>
  </si>
  <si>
    <t>MLB023b</t>
  </si>
  <si>
    <t>NLB023b</t>
  </si>
  <si>
    <t>OLB022b</t>
  </si>
  <si>
    <t>KLB033p</t>
  </si>
  <si>
    <t>LLB033p</t>
  </si>
  <si>
    <t>MLB033q</t>
  </si>
  <si>
    <t>NLB033q</t>
  </si>
  <si>
    <t>OLB031q</t>
  </si>
  <si>
    <t>PLB031q</t>
  </si>
  <si>
    <t>KLB033c</t>
  </si>
  <si>
    <t>MLB033d</t>
  </si>
  <si>
    <t>NLB033d</t>
  </si>
  <si>
    <t>OLB031d</t>
  </si>
  <si>
    <t>PLB031d</t>
  </si>
  <si>
    <t>KLB033k</t>
  </si>
  <si>
    <t>LLB033k</t>
  </si>
  <si>
    <t>MLB033l</t>
  </si>
  <si>
    <t>NLB033l</t>
  </si>
  <si>
    <t>OLB031l</t>
  </si>
  <si>
    <t>PLB031l</t>
  </si>
  <si>
    <t>KLB033g</t>
  </si>
  <si>
    <t>MLB033h</t>
  </si>
  <si>
    <t>NLB033h</t>
  </si>
  <si>
    <t>OLB031h</t>
  </si>
  <si>
    <t>PLB031h</t>
  </si>
  <si>
    <t>LLB027A</t>
  </si>
  <si>
    <t>Afraid</t>
  </si>
  <si>
    <t>1.  ALL OF THE TIME
2.  MOST OF THE TIME
3.  SOME OF THE TIME
4.  A LITTLE OF THE TIME
5.  NONE OF THE TIME
Blank.  INAP (Inapplicable); Partial Interview</t>
  </si>
  <si>
    <t>MLB027A</t>
  </si>
  <si>
    <t>NLB027A</t>
  </si>
  <si>
    <t>LLB027O</t>
  </si>
  <si>
    <t>Ashamed</t>
  </si>
  <si>
    <t>MLB027O</t>
  </si>
  <si>
    <t>NLB027O</t>
  </si>
  <si>
    <t>bored</t>
  </si>
  <si>
    <t>LLB027L</t>
  </si>
  <si>
    <t>Bored</t>
  </si>
  <si>
    <t>MLB027L</t>
  </si>
  <si>
    <t>NLB027L</t>
  </si>
  <si>
    <t>LLB027W</t>
  </si>
  <si>
    <t>Distressed</t>
  </si>
  <si>
    <t>MLB027W</t>
  </si>
  <si>
    <t>NLB027W</t>
  </si>
  <si>
    <t>frustrated</t>
  </si>
  <si>
    <t>LLB027J</t>
  </si>
  <si>
    <t>Frustrated</t>
  </si>
  <si>
    <t>MLB027J</t>
  </si>
  <si>
    <t>NLB027J</t>
  </si>
  <si>
    <t>LLB027E</t>
  </si>
  <si>
    <t>Guilty</t>
  </si>
  <si>
    <t>MLB027E</t>
  </si>
  <si>
    <t>NLB027E</t>
  </si>
  <si>
    <t>LLB027M</t>
  </si>
  <si>
    <t>Hostile</t>
  </si>
  <si>
    <t>MLB027M</t>
  </si>
  <si>
    <t>lively</t>
  </si>
  <si>
    <t>NLB027M</t>
  </si>
  <si>
    <t>LLB027N</t>
  </si>
  <si>
    <t>Jittery</t>
  </si>
  <si>
    <t>MLB027N</t>
  </si>
  <si>
    <t>NLB027N</t>
  </si>
  <si>
    <t>KLB027N</t>
  </si>
  <si>
    <t>NERVOUS</t>
  </si>
  <si>
    <t>LLB027R</t>
  </si>
  <si>
    <t>MLB027R</t>
  </si>
  <si>
    <t>NLB027R</t>
  </si>
  <si>
    <t>KLB027R</t>
  </si>
  <si>
    <t>SAD</t>
  </si>
  <si>
    <t>LLB027S</t>
  </si>
  <si>
    <t>MLB027S</t>
  </si>
  <si>
    <t>NLB027S</t>
  </si>
  <si>
    <t>LLB027I</t>
  </si>
  <si>
    <t>Scared</t>
  </si>
  <si>
    <t>MLB027I</t>
  </si>
  <si>
    <t>NLB027I</t>
  </si>
  <si>
    <t>LLB027B</t>
  </si>
  <si>
    <t>Upset</t>
  </si>
  <si>
    <t>MLB027B</t>
  </si>
  <si>
    <t>NLB027B</t>
  </si>
  <si>
    <t>KLB033y</t>
  </si>
  <si>
    <t>LLB033y</t>
  </si>
  <si>
    <t>MLB033z_4</t>
  </si>
  <si>
    <t>NLB033z_4</t>
  </si>
  <si>
    <t>OLB031z_4</t>
  </si>
  <si>
    <t>PLB031z_4</t>
  </si>
  <si>
    <t>KLB033u</t>
  </si>
  <si>
    <t>LLB033u</t>
  </si>
  <si>
    <t>MLB033w</t>
  </si>
  <si>
    <t>NLB033w</t>
  </si>
  <si>
    <t>OLB031w</t>
  </si>
  <si>
    <t>PLB031w</t>
  </si>
  <si>
    <t>KLB033l</t>
  </si>
  <si>
    <t>LLB033l</t>
  </si>
  <si>
    <t>MLB033m</t>
  </si>
  <si>
    <t>NLB033m</t>
  </si>
  <si>
    <t>OLB031m</t>
  </si>
  <si>
    <t>PLB031m</t>
  </si>
  <si>
    <t>KLB033r</t>
  </si>
  <si>
    <t>LLB033r</t>
  </si>
  <si>
    <t>MLB033t</t>
  </si>
  <si>
    <t>NLB033t</t>
  </si>
  <si>
    <t>OLB031t</t>
  </si>
  <si>
    <t>PLB031t</t>
  </si>
  <si>
    <t>KLB033n</t>
  </si>
  <si>
    <t>LLB033n</t>
  </si>
  <si>
    <t>MLB033o</t>
  </si>
  <si>
    <t>NLB033o</t>
  </si>
  <si>
    <t>OLB031o</t>
  </si>
  <si>
    <t>PLB031o</t>
  </si>
  <si>
    <t>KLB033q</t>
  </si>
  <si>
    <t>LLB033q</t>
  </si>
  <si>
    <t>MLB033s</t>
  </si>
  <si>
    <t>NLB033s</t>
  </si>
  <si>
    <t>OLB031s</t>
  </si>
  <si>
    <t>PLB031s</t>
  </si>
  <si>
    <t>KLB033x</t>
  </si>
  <si>
    <t>LLB033x</t>
  </si>
  <si>
    <t>MLB033z_3</t>
  </si>
  <si>
    <t>NLB033z_3</t>
  </si>
  <si>
    <t>OLB031z_3</t>
  </si>
  <si>
    <t>PLB031z_3</t>
  </si>
  <si>
    <t>ExpBest</t>
  </si>
  <si>
    <t>KLB019h</t>
  </si>
  <si>
    <t xml:space="preserve">In uncertain times, I usually expect the best. </t>
  </si>
  <si>
    <t>MLB019h</t>
  </si>
  <si>
    <t>NLB019h</t>
  </si>
  <si>
    <t>OLB018c</t>
  </si>
  <si>
    <t>ExpGood</t>
  </si>
  <si>
    <t>KLB019i</t>
  </si>
  <si>
    <t xml:space="preserve">Overall, I expect more good things to happen to me than bad. </t>
  </si>
  <si>
    <t>MLB019i</t>
  </si>
  <si>
    <t>NLB019i</t>
  </si>
  <si>
    <t>OLB018d</t>
  </si>
  <si>
    <t>NoGoodThings</t>
  </si>
  <si>
    <t>KLB019k</t>
  </si>
  <si>
    <t xml:space="preserve">I rarely count on good things happening to me. </t>
  </si>
  <si>
    <t>MLB019k</t>
  </si>
  <si>
    <t>NLB019k</t>
  </si>
  <si>
    <t>OLB018f</t>
  </si>
  <si>
    <t>NotExpMyWay</t>
  </si>
  <si>
    <t>I hardly ever expect things to go my way.</t>
  </si>
  <si>
    <t>OLB018e</t>
  </si>
  <si>
    <t>OptFuture</t>
  </si>
  <si>
    <t>KLB019g</t>
  </si>
  <si>
    <t xml:space="preserve">I’m always optimistic about my future. </t>
  </si>
  <si>
    <t>MLB019g</t>
  </si>
  <si>
    <t>NLB019g</t>
  </si>
  <si>
    <t>OLB018b</t>
  </si>
  <si>
    <t>WillGoWrong</t>
  </si>
  <si>
    <t>KLB019f</t>
  </si>
  <si>
    <t xml:space="preserve">If If something can go wrong for me it will. </t>
  </si>
  <si>
    <t>MLB019f</t>
  </si>
  <si>
    <t>NLB019f</t>
  </si>
  <si>
    <t>OLB018a</t>
  </si>
  <si>
    <t>LLB027F</t>
  </si>
  <si>
    <t>MLB027F</t>
  </si>
  <si>
    <t>NLB027F</t>
  </si>
  <si>
    <t>LLB027V</t>
  </si>
  <si>
    <t>Alert</t>
  </si>
  <si>
    <t>MLB027V</t>
  </si>
  <si>
    <t>NLB027V</t>
  </si>
  <si>
    <t>LLB027P</t>
  </si>
  <si>
    <t>Attentive</t>
  </si>
  <si>
    <t>MLB027P</t>
  </si>
  <si>
    <t>NLB027P</t>
  </si>
  <si>
    <t>KLB027D</t>
  </si>
  <si>
    <t>CALM AND PEACEFUL</t>
  </si>
  <si>
    <t>LLB027X</t>
  </si>
  <si>
    <t>MLB027X</t>
  </si>
  <si>
    <t>NLB027X</t>
  </si>
  <si>
    <t>content</t>
  </si>
  <si>
    <t>LLB027Q</t>
  </si>
  <si>
    <t>Content</t>
  </si>
  <si>
    <t>MLB027Q</t>
  </si>
  <si>
    <t>NLB027Q</t>
  </si>
  <si>
    <t>LLB027C</t>
  </si>
  <si>
    <t>Determined</t>
  </si>
  <si>
    <t>MLB027C</t>
  </si>
  <si>
    <t>NLB027C</t>
  </si>
  <si>
    <t>LLB027D</t>
  </si>
  <si>
    <t>Enthusiastic</t>
  </si>
  <si>
    <t>MLB027D</t>
  </si>
  <si>
    <t>NLB027D</t>
  </si>
  <si>
    <t>LLB027Y</t>
  </si>
  <si>
    <t>Excited</t>
  </si>
  <si>
    <t>MLB027Y</t>
  </si>
  <si>
    <t>NLB027Y</t>
  </si>
  <si>
    <t>KLB027G</t>
  </si>
  <si>
    <t>YOU WERE HAPPY</t>
  </si>
  <si>
    <t>LLB027K</t>
  </si>
  <si>
    <t>Happy</t>
  </si>
  <si>
    <t>MLB027K</t>
  </si>
  <si>
    <t>NLB027K</t>
  </si>
  <si>
    <t>LLB027U</t>
  </si>
  <si>
    <t>Hopeful</t>
  </si>
  <si>
    <t>MLB027U</t>
  </si>
  <si>
    <t>NLB027U</t>
  </si>
  <si>
    <t>LLB027T</t>
  </si>
  <si>
    <t>Inspired</t>
  </si>
  <si>
    <t>MLB027T</t>
  </si>
  <si>
    <t>NLB027T</t>
  </si>
  <si>
    <t>LLB027H</t>
  </si>
  <si>
    <t>Interested</t>
  </si>
  <si>
    <t>MLB027H</t>
  </si>
  <si>
    <t>NLB027H</t>
  </si>
  <si>
    <t>LLB027G</t>
  </si>
  <si>
    <t>Proud</t>
  </si>
  <si>
    <t>MLB027G</t>
  </si>
  <si>
    <t>NLB027G</t>
  </si>
  <si>
    <t>KLB005e</t>
  </si>
  <si>
    <t xml:space="preserve">spouse: How much do they criticize you? </t>
  </si>
  <si>
    <t xml:space="preserve">1= A lot, 2 = Some, 3 = A little, 4 = Not at all. </t>
  </si>
  <si>
    <t>KLB008e</t>
  </si>
  <si>
    <t xml:space="preserve">children: How much do they criticize you? </t>
  </si>
  <si>
    <t>KLB012e</t>
  </si>
  <si>
    <t xml:space="preserve">family: How much do they criticize you? </t>
  </si>
  <si>
    <t>KLB016e</t>
  </si>
  <si>
    <t xml:space="preserve">friends: How much do they criticize you? </t>
  </si>
  <si>
    <t>LLB005e</t>
  </si>
  <si>
    <t>LLB008e</t>
  </si>
  <si>
    <t>LLB012e</t>
  </si>
  <si>
    <t>LLB016e</t>
  </si>
  <si>
    <t>MLB005e</t>
  </si>
  <si>
    <t>MLB008e</t>
  </si>
  <si>
    <t>MLB012e</t>
  </si>
  <si>
    <t>MLB016e</t>
  </si>
  <si>
    <t>NLB005e</t>
  </si>
  <si>
    <t>NLB008e</t>
  </si>
  <si>
    <t>NLB012e</t>
  </si>
  <si>
    <t>NLB016e</t>
  </si>
  <si>
    <t>KLB005f</t>
  </si>
  <si>
    <t xml:space="preserve">spouse: How much do they let you down when you are counting on them? </t>
  </si>
  <si>
    <t>KLB008f</t>
  </si>
  <si>
    <t xml:space="preserve">children: How much do they let you down when you are counting on them? </t>
  </si>
  <si>
    <t>KLB012f</t>
  </si>
  <si>
    <t xml:space="preserve">family: How much do they let you down when you are counting on them? </t>
  </si>
  <si>
    <t>KLB016f</t>
  </si>
  <si>
    <t xml:space="preserve">friends: How much do they let you down when you are counting on them? </t>
  </si>
  <si>
    <t>LLB005f</t>
  </si>
  <si>
    <t>LLB008f</t>
  </si>
  <si>
    <t>LLB012f</t>
  </si>
  <si>
    <t>LLB016f</t>
  </si>
  <si>
    <t>MLB005f</t>
  </si>
  <si>
    <t>MLB008f</t>
  </si>
  <si>
    <t>MLB012f</t>
  </si>
  <si>
    <t>MLB016f</t>
  </si>
  <si>
    <t>NLB005f</t>
  </si>
  <si>
    <t>NLB008f</t>
  </si>
  <si>
    <t>NLB012f</t>
  </si>
  <si>
    <t>NLB016f</t>
  </si>
  <si>
    <t>KLB005g</t>
  </si>
  <si>
    <t xml:space="preserve">spouse: How much do they get on your nerves? </t>
  </si>
  <si>
    <t>KLB008g</t>
  </si>
  <si>
    <t xml:space="preserve">children: How much do they get on your nerves? </t>
  </si>
  <si>
    <t>KLB012g</t>
  </si>
  <si>
    <t xml:space="preserve">family: How much do they get on your nerves? </t>
  </si>
  <si>
    <t>KLB016g</t>
  </si>
  <si>
    <t xml:space="preserve">friends: How much do they get on your nerves? </t>
  </si>
  <si>
    <t>LLB005g</t>
  </si>
  <si>
    <t>LLB008g</t>
  </si>
  <si>
    <t>LLB012g</t>
  </si>
  <si>
    <t>LLB016g</t>
  </si>
  <si>
    <t>MLB005g</t>
  </si>
  <si>
    <t>MLB008g</t>
  </si>
  <si>
    <t>MLB012g</t>
  </si>
  <si>
    <t>MLB016g</t>
  </si>
  <si>
    <t>NLB005g</t>
  </si>
  <si>
    <t>NLB008g</t>
  </si>
  <si>
    <t>NLB012g</t>
  </si>
  <si>
    <t>NLB016g</t>
  </si>
  <si>
    <t>KLB005c</t>
  </si>
  <si>
    <t xml:space="preserve">spouse: How much can you open up to them if you need to talk about your worries? </t>
  </si>
  <si>
    <t>KLB008c</t>
  </si>
  <si>
    <t xml:space="preserve">children: How much can you open up to them if you need to talk about your worries? </t>
  </si>
  <si>
    <t>KLB012c</t>
  </si>
  <si>
    <t xml:space="preserve">family: How much can you open up to them if you need to talk about your worries? </t>
  </si>
  <si>
    <t>KLB016c</t>
  </si>
  <si>
    <t xml:space="preserve">friends: How much can you open up to them if you need to talk about your worries? </t>
  </si>
  <si>
    <t>LLB005c</t>
  </si>
  <si>
    <t>LLB008c</t>
  </si>
  <si>
    <t>LLB012c</t>
  </si>
  <si>
    <t>LLB016c</t>
  </si>
  <si>
    <t>MLB005c</t>
  </si>
  <si>
    <t>MLB008c</t>
  </si>
  <si>
    <t>MLB012c</t>
  </si>
  <si>
    <t>MLB016c</t>
  </si>
  <si>
    <t>NLB005c</t>
  </si>
  <si>
    <t>NLB008c</t>
  </si>
  <si>
    <t>NLB012c</t>
  </si>
  <si>
    <t>NLB016c</t>
  </si>
  <si>
    <t>KLB005b</t>
  </si>
  <si>
    <t xml:space="preserve">spouse: How much can you rely on them if you have a serious problem? </t>
  </si>
  <si>
    <t>KLB008b</t>
  </si>
  <si>
    <t xml:space="preserve">children: How much can you rely on them if you have a serious problem? </t>
  </si>
  <si>
    <t>KLB012b</t>
  </si>
  <si>
    <t xml:space="preserve">family: How much can you rely on them if you have a serious problem? </t>
  </si>
  <si>
    <t>KLB016b</t>
  </si>
  <si>
    <t xml:space="preserve">friends: How much can you rely on them if you have a serious problem? </t>
  </si>
  <si>
    <t>LLB005b</t>
  </si>
  <si>
    <t>LLB008b</t>
  </si>
  <si>
    <t>LLB012b</t>
  </si>
  <si>
    <t>LLB016b</t>
  </si>
  <si>
    <t>MLB005b</t>
  </si>
  <si>
    <t>MLB008b</t>
  </si>
  <si>
    <t>MLB012b</t>
  </si>
  <si>
    <t>MLB016b</t>
  </si>
  <si>
    <t>NLB005b</t>
  </si>
  <si>
    <t>NLB008b</t>
  </si>
  <si>
    <t>NLB012b</t>
  </si>
  <si>
    <t>NLB016b</t>
  </si>
  <si>
    <t>KLB005d</t>
  </si>
  <si>
    <t xml:space="preserve">spouse: How often do they make too many demands on you? </t>
  </si>
  <si>
    <t>KLB008d</t>
  </si>
  <si>
    <t xml:space="preserve">children: How often do they make too many demands on you? </t>
  </si>
  <si>
    <t>KLB012d</t>
  </si>
  <si>
    <t xml:space="preserve">family: How often do they make too many demands on you? </t>
  </si>
  <si>
    <t>KLB016d</t>
  </si>
  <si>
    <t xml:space="preserve">friends: How often do they make too many demands on you? </t>
  </si>
  <si>
    <t>LLB005d</t>
  </si>
  <si>
    <t>LLB008d</t>
  </si>
  <si>
    <t>LLB012d</t>
  </si>
  <si>
    <t>LLB016d</t>
  </si>
  <si>
    <t>MLB005d</t>
  </si>
  <si>
    <t>MLB008d</t>
  </si>
  <si>
    <t>MLB012d</t>
  </si>
  <si>
    <t>MLB016d</t>
  </si>
  <si>
    <t>NLB005d</t>
  </si>
  <si>
    <t>NLB008d</t>
  </si>
  <si>
    <t>NLB012d</t>
  </si>
  <si>
    <t>NLB016d</t>
  </si>
  <si>
    <t>KLB005a</t>
  </si>
  <si>
    <t xml:space="preserve">spouse: How much do they really understand the way you feel about things? </t>
  </si>
  <si>
    <t>KLB008a</t>
  </si>
  <si>
    <t xml:space="preserve">children: How much do they really understand the way you feel about things? </t>
  </si>
  <si>
    <t>KLB012a</t>
  </si>
  <si>
    <t xml:space="preserve">family: How much do they really understand the way you feel about things? </t>
  </si>
  <si>
    <t>KLB016a</t>
  </si>
  <si>
    <t xml:space="preserve">friends: How much do they really understand the way you feel about things? </t>
  </si>
  <si>
    <t>LLB005a</t>
  </si>
  <si>
    <t>LLB008a</t>
  </si>
  <si>
    <t>LLB012a</t>
  </si>
  <si>
    <t>LLB016a</t>
  </si>
  <si>
    <t>MLB005a</t>
  </si>
  <si>
    <t>MLB008a</t>
  </si>
  <si>
    <t>MLB012a</t>
  </si>
  <si>
    <t>MLB016a</t>
  </si>
  <si>
    <t>NLB005a</t>
  </si>
  <si>
    <t>NLB008a</t>
  </si>
  <si>
    <t>NLB012a</t>
  </si>
  <si>
    <t>NLB016a</t>
  </si>
  <si>
    <t>SEX</t>
  </si>
  <si>
    <t>ChngNothing</t>
  </si>
  <si>
    <t>KLB003e</t>
  </si>
  <si>
    <t>If I could live my life again, I would change almost nothing .</t>
  </si>
  <si>
    <t>LLB003e</t>
  </si>
  <si>
    <t xml:space="preserve">1 = Strongly disagree, 2 = Somewhat disagree, 3 = Slightly disagree, 4 = Neither agree nor disagree, 5 = Slightly agree,  6 = Somewhat agree, 7 = Strongly agree </t>
  </si>
  <si>
    <t>MLB003e</t>
  </si>
  <si>
    <t>NLB003e</t>
  </si>
  <si>
    <t>CndExc</t>
  </si>
  <si>
    <t>KLB003b</t>
  </si>
  <si>
    <t xml:space="preserve">The conditions of my life are excellent. </t>
  </si>
  <si>
    <t>LLB003b</t>
  </si>
  <si>
    <t>MLB003b</t>
  </si>
  <si>
    <t>NLB003b</t>
  </si>
  <si>
    <t>GottenThings</t>
  </si>
  <si>
    <t>So far, I have gotten the important things I want in life.</t>
  </si>
  <si>
    <t>I</t>
  </si>
  <si>
    <t>LifeIdeal</t>
  </si>
  <si>
    <t>KLB003a</t>
  </si>
  <si>
    <t xml:space="preserve">In most ways my life is close to ideal. </t>
  </si>
  <si>
    <t>LLB003a</t>
  </si>
  <si>
    <t>MLB003a</t>
  </si>
  <si>
    <t>NLB003a</t>
  </si>
  <si>
    <t>SatLife</t>
  </si>
  <si>
    <t>KLB003c</t>
  </si>
  <si>
    <t xml:space="preserve">I am satisfied with my life. </t>
  </si>
  <si>
    <t>LLB003c</t>
  </si>
  <si>
    <t>MLB003c</t>
  </si>
  <si>
    <t>NLB003c</t>
  </si>
  <si>
    <t>HHIDPN</t>
  </si>
  <si>
    <t>Each individual is uniquely identified by a household ID (HHID) and a person number (PN). We combined these variables into a single ID variable, HHIDPN (HHIDPN: HHold ID + Person Number /Num), where HHIDPN = 1000 ⇥ HHID + PN.</t>
  </si>
  <si>
    <t>DOB</t>
  </si>
  <si>
    <t xml:space="preserve"> R birth year</t>
  </si>
  <si>
    <t>Year First Marriage</t>
  </si>
  <si>
    <t>1919
1920 .
.
.
2002
9998 Don't know/not ascertained
9999 Refused
. Blank/inapplicable</t>
  </si>
  <si>
    <t>Height in cm</t>
  </si>
  <si>
    <t>E5659</t>
  </si>
  <si>
    <t>M1-10.WHY NOT BOTH PARENTS</t>
  </si>
  <si>
    <t>1. PARENT DIED
2. PARENTS DIVORCED OR SEPARATED
7. OTHER REASON (SPECIFY)
8. DK (don't know); NA (not ascertained)
                        9. RF (refused)
          10771     Blank.</t>
  </si>
  <si>
    <t>parMarried</t>
  </si>
  <si>
    <t>V18215</t>
  </si>
  <si>
    <t>INDICATOR: Are your parents still married to each other?</t>
  </si>
  <si>
    <t xml:space="preserve"> 1.      Yes [Inap in V1017]
5.      No
8.      DK
9.      NA
0.      Inap, not a Section E Respondent;
                                2-4 in V8212</t>
  </si>
  <si>
    <t>parLiveTog</t>
  </si>
  <si>
    <t>Do they live together?</t>
  </si>
  <si>
    <t>G2148</t>
  </si>
  <si>
    <t>F1932</t>
  </si>
  <si>
    <t>H</t>
  </si>
  <si>
    <t>Weight in kg</t>
  </si>
  <si>
    <t>N35</t>
  </si>
  <si>
    <t>anger</t>
  </si>
  <si>
    <t>N33</t>
  </si>
  <si>
    <t>N32</t>
  </si>
  <si>
    <t>N28</t>
  </si>
  <si>
    <t>N22</t>
  </si>
  <si>
    <t>N49</t>
  </si>
  <si>
    <t>N48</t>
  </si>
  <si>
    <t>N15</t>
  </si>
  <si>
    <t>bfhbrutto</t>
  </si>
  <si>
    <t>bghbrutto</t>
  </si>
  <si>
    <t>gsoep__match_HHsize..Hhsize.2014</t>
  </si>
  <si>
    <t>behhgr</t>
  </si>
  <si>
    <t>nomem_encr</t>
  </si>
  <si>
    <t>Number of household member encrypted</t>
  </si>
  <si>
    <t>dem</t>
  </si>
  <si>
    <t>ifelse(is.na(x) | x &lt; -2, NA, ifelse(x &gt; p_year, 1, 0))</t>
  </si>
  <si>
    <t>[-6] Version of questionnaire with modified filtering
[-5] Not included in this version of the questionnaire
[-4] Inadmissible multiple response
[-3] Answer improbable
[-2] Does not apply
[-1] No Answer
[1] Yes
[2] No</t>
  </si>
  <si>
    <t>ifelse(is.na(x) | x &lt; 0 | x &gt;= 8 , NA, ifelse(x == 7, 2, ifelse(x %in% c(5,6), 1, 0)))</t>
  </si>
  <si>
    <t>ifelse(x == 999, NA, ifelse(x == 1, 0, 1))</t>
  </si>
  <si>
    <t>ifelse(is.na(x) | x &lt; 0 | x == 999, NA, ifelse(x %in% 1:7, 1, 2))</t>
  </si>
  <si>
    <t>LHQ</t>
  </si>
  <si>
    <t>ifelse(is.na(x) | x &lt; 0, NA, ifelse(x == 10, 2, ifelse(x %in% c(8:9), 1, 0)))</t>
  </si>
  <si>
    <t>1	yes
2	no</t>
  </si>
  <si>
    <t>In what year did you start living together with your partner?</t>
  </si>
  <si>
    <t>ifelse(x &lt;=0 | is.na(x), 0, ifelse(x &lt; p_year, NA, ifelse(x &gt; 0, 1, 0)))</t>
  </si>
  <si>
    <t>ifelse(x &lt;= 0 | is.na(x), 0, ifelse(x &lt; p_year, NA, ifelse(x &gt; 0, 1, 0)))</t>
  </si>
  <si>
    <t>QNAME</t>
  </si>
  <si>
    <t>ifelse(x == 1 &amp; !is.na(x), 1, 0)</t>
  </si>
  <si>
    <t>ifelse(x %in% 1:2 &amp; !is.na(x), 1, 0)</t>
  </si>
  <si>
    <t>R3DRINKD</t>
  </si>
  <si>
    <t>R4DRINKD</t>
  </si>
  <si>
    <t>R5DRINKD</t>
  </si>
  <si>
    <t>R6DRINKD</t>
  </si>
  <si>
    <t>R7DRINKD</t>
  </si>
  <si>
    <t>R8DRINKD</t>
  </si>
  <si>
    <t>R9DRINKD</t>
  </si>
  <si>
    <t>R10DRINKD</t>
  </si>
  <si>
    <t>R11DRINKD</t>
  </si>
  <si>
    <t>R12DRINKD</t>
  </si>
  <si>
    <t>R1BMI</t>
  </si>
  <si>
    <t>R2BMI</t>
  </si>
  <si>
    <t>R3BMI</t>
  </si>
  <si>
    <t>R4BMI</t>
  </si>
  <si>
    <t>R5BMI</t>
  </si>
  <si>
    <t>R6BMI</t>
  </si>
  <si>
    <t>R7BMI</t>
  </si>
  <si>
    <t>R8BMI</t>
  </si>
  <si>
    <t>R9BMI</t>
  </si>
  <si>
    <t>R10BMI</t>
  </si>
  <si>
    <t>R11BMI</t>
  </si>
  <si>
    <t>R12BMI</t>
  </si>
  <si>
    <t>S1BMI</t>
  </si>
  <si>
    <t>S2BMI</t>
  </si>
  <si>
    <t>S3BMI</t>
  </si>
  <si>
    <t>S4BMI</t>
  </si>
  <si>
    <t>S5BMI</t>
  </si>
  <si>
    <t>S6BMI</t>
  </si>
  <si>
    <t>S7BMI</t>
  </si>
  <si>
    <t>S8BMI</t>
  </si>
  <si>
    <t>S9BMI</t>
  </si>
  <si>
    <t>S10BMI</t>
  </si>
  <si>
    <t>S11BMI</t>
  </si>
  <si>
    <t>S12BMI</t>
  </si>
  <si>
    <t>R3BREAST</t>
  </si>
  <si>
    <t>R4BREAST</t>
  </si>
  <si>
    <t>R5BREAST</t>
  </si>
  <si>
    <t>R6BREAST</t>
  </si>
  <si>
    <t>R7BREAST</t>
  </si>
  <si>
    <t>R8BREAST</t>
  </si>
  <si>
    <t>R9BREAST</t>
  </si>
  <si>
    <t>R10BREAST</t>
  </si>
  <si>
    <t>S3BREAST</t>
  </si>
  <si>
    <t>S4BREAST</t>
  </si>
  <si>
    <t>S5BREAST</t>
  </si>
  <si>
    <t>S6BREAST</t>
  </si>
  <si>
    <t>S7BREAST</t>
  </si>
  <si>
    <t>S8BREAST</t>
  </si>
  <si>
    <t>S9BREAST</t>
  </si>
  <si>
    <t>S10BREAST</t>
  </si>
  <si>
    <t>R3CHOLST</t>
  </si>
  <si>
    <t>R4CHOLST</t>
  </si>
  <si>
    <t>R5CHOLST</t>
  </si>
  <si>
    <t>R6CHOLST</t>
  </si>
  <si>
    <t>R7CHOLST</t>
  </si>
  <si>
    <t>R8CHOLST</t>
  </si>
  <si>
    <t>R9CHOLST</t>
  </si>
  <si>
    <t>R10CHOLST</t>
  </si>
  <si>
    <t>R11CHOLST</t>
  </si>
  <si>
    <t>R12CHOLST</t>
  </si>
  <si>
    <t>S3CHOLST</t>
  </si>
  <si>
    <t>S4CHOLST</t>
  </si>
  <si>
    <t>S5CHOLST</t>
  </si>
  <si>
    <t>S6CHOLST</t>
  </si>
  <si>
    <t>S7CHOLST</t>
  </si>
  <si>
    <t>S8CHOLST</t>
  </si>
  <si>
    <t>S9CHOLST</t>
  </si>
  <si>
    <t>S10CHOLST</t>
  </si>
  <si>
    <t>S11CHOLST</t>
  </si>
  <si>
    <t>S12CHOLST</t>
  </si>
  <si>
    <t>R1MCURLN</t>
  </si>
  <si>
    <t>R2MCURLN</t>
  </si>
  <si>
    <t>R3MCURLN</t>
  </si>
  <si>
    <t>R4MCURLN</t>
  </si>
  <si>
    <t>R5MCURLN</t>
  </si>
  <si>
    <t>R6MCURLN</t>
  </si>
  <si>
    <t>R7MCURLN</t>
  </si>
  <si>
    <t>R8MCURLN</t>
  </si>
  <si>
    <t>R9MCURLN</t>
  </si>
  <si>
    <t>R10MCURLN</t>
  </si>
  <si>
    <t>R11MCURLN</t>
  </si>
  <si>
    <t>R12MCURLN</t>
  </si>
  <si>
    <t>R1DADLIV</t>
  </si>
  <si>
    <t>R2DADLIV</t>
  </si>
  <si>
    <t>R3DADLIV</t>
  </si>
  <si>
    <t>R4DADLIV</t>
  </si>
  <si>
    <t>R5DADLIV</t>
  </si>
  <si>
    <t>R6DADLIV</t>
  </si>
  <si>
    <t>R7DADLIV</t>
  </si>
  <si>
    <t>R8DADLIV</t>
  </si>
  <si>
    <t>R9DADLIV</t>
  </si>
  <si>
    <t>R10DADLIV</t>
  </si>
  <si>
    <t>R11DADLIV</t>
  </si>
  <si>
    <t>R12DADLIV</t>
  </si>
  <si>
    <t>R2DENTST</t>
  </si>
  <si>
    <t>R3DENTST</t>
  </si>
  <si>
    <t>R4DENTST</t>
  </si>
  <si>
    <t>R5DENTST</t>
  </si>
  <si>
    <t>R6DENTST</t>
  </si>
  <si>
    <t>R7DENTST</t>
  </si>
  <si>
    <t>R8DENTST</t>
  </si>
  <si>
    <t>R9DENTST</t>
  </si>
  <si>
    <t>R10DENTST</t>
  </si>
  <si>
    <t>R11DENTST</t>
  </si>
  <si>
    <t>R12DENTST</t>
  </si>
  <si>
    <t>R1MDIV</t>
  </si>
  <si>
    <t>R2MDIV</t>
  </si>
  <si>
    <t>R3MDIV</t>
  </si>
  <si>
    <t>R4MDIV</t>
  </si>
  <si>
    <t>R5MDIV</t>
  </si>
  <si>
    <t>R6MDIV</t>
  </si>
  <si>
    <t>R7MDIV</t>
  </si>
  <si>
    <t>R8MDIV</t>
  </si>
  <si>
    <t>R9MDIV</t>
  </si>
  <si>
    <t>R10MDIV</t>
  </si>
  <si>
    <t>R11MDIV</t>
  </si>
  <si>
    <t>R12MDIV</t>
  </si>
  <si>
    <t>R1DOCTOR</t>
  </si>
  <si>
    <t>R2DOCTOR</t>
  </si>
  <si>
    <t>R3DOCTOR</t>
  </si>
  <si>
    <t>R4DOCTOR</t>
  </si>
  <si>
    <t>R5DOCTOR</t>
  </si>
  <si>
    <t>R6DOCTOR</t>
  </si>
  <si>
    <t>R7DOCTOR</t>
  </si>
  <si>
    <t>R8DOCTOR</t>
  </si>
  <si>
    <t>R9DOCTOR</t>
  </si>
  <si>
    <t>R10DOCTOR</t>
  </si>
  <si>
    <t>R11DOCTOR</t>
  </si>
  <si>
    <t>R12DOCTOR</t>
  </si>
  <si>
    <t>H6INPOV</t>
  </si>
  <si>
    <t>H7INPOV</t>
  </si>
  <si>
    <t>H8INPOV</t>
  </si>
  <si>
    <t>H9INPOV</t>
  </si>
  <si>
    <t>H10INPOV</t>
  </si>
  <si>
    <t>H11INPOV</t>
  </si>
  <si>
    <t>H12INPOV</t>
  </si>
  <si>
    <t>RAEDUC</t>
  </si>
  <si>
    <t>RAFEDUC</t>
  </si>
  <si>
    <t>RAMEDUC</t>
  </si>
  <si>
    <t>R1WORK</t>
  </si>
  <si>
    <t>R2WORK</t>
  </si>
  <si>
    <t>R3WORK</t>
  </si>
  <si>
    <t>R4WORK</t>
  </si>
  <si>
    <t>R5WORK</t>
  </si>
  <si>
    <t>R6WORK</t>
  </si>
  <si>
    <t>R7WORK</t>
  </si>
  <si>
    <t>R8WORK</t>
  </si>
  <si>
    <t>R9WORK</t>
  </si>
  <si>
    <t>R10WORK</t>
  </si>
  <si>
    <t>R11WORK</t>
  </si>
  <si>
    <t>R12WORK</t>
  </si>
  <si>
    <t>S1WORK</t>
  </si>
  <si>
    <t>S2WORK</t>
  </si>
  <si>
    <t>S3WORK</t>
  </si>
  <si>
    <t>S4WORK</t>
  </si>
  <si>
    <t>S5WORK</t>
  </si>
  <si>
    <t>S6WORK</t>
  </si>
  <si>
    <t>S7WORK</t>
  </si>
  <si>
    <t>S8WORK</t>
  </si>
  <si>
    <t>S9WORK</t>
  </si>
  <si>
    <t>S10WORK</t>
  </si>
  <si>
    <t>S11WORK</t>
  </si>
  <si>
    <t>S12WORK</t>
  </si>
  <si>
    <t>R3FLUSHT</t>
  </si>
  <si>
    <t>R4FLUSHT</t>
  </si>
  <si>
    <t>R5FLUSHT</t>
  </si>
  <si>
    <t>R6FLUSHT</t>
  </si>
  <si>
    <t>R7FLUSHT</t>
  </si>
  <si>
    <t>R8FLUSHT</t>
  </si>
  <si>
    <t>R9FLUSHT</t>
  </si>
  <si>
    <t>R10FLUSHT</t>
  </si>
  <si>
    <t>R11FLUSHT</t>
  </si>
  <si>
    <t>R12FLUSHT</t>
  </si>
  <si>
    <t>RAGENDER</t>
  </si>
  <si>
    <t>R1HEIGHT</t>
  </si>
  <si>
    <t>R2HEIGHT</t>
  </si>
  <si>
    <t>R3HEIGHT</t>
  </si>
  <si>
    <t>R4HEIGHT</t>
  </si>
  <si>
    <t>R5HEIGHT</t>
  </si>
  <si>
    <t>R6HEIGHT</t>
  </si>
  <si>
    <t>R7HEIGHT</t>
  </si>
  <si>
    <t>R8HEIGHT</t>
  </si>
  <si>
    <t>R9HEIGHT</t>
  </si>
  <si>
    <t>R10HEIGHT</t>
  </si>
  <si>
    <t>R11HEIGHT</t>
  </si>
  <si>
    <t>R12HEIGHT</t>
  </si>
  <si>
    <t>H1HHRES</t>
  </si>
  <si>
    <t>H2HHRES</t>
  </si>
  <si>
    <t>H3HHRES</t>
  </si>
  <si>
    <t>H4HHRES</t>
  </si>
  <si>
    <t>H5HHRES</t>
  </si>
  <si>
    <t>H6HHRES</t>
  </si>
  <si>
    <t>H7HHRES</t>
  </si>
  <si>
    <t>H8HHRES</t>
  </si>
  <si>
    <t>H9HHRES</t>
  </si>
  <si>
    <t>H10HHRES</t>
  </si>
  <si>
    <t>H11HHRES</t>
  </si>
  <si>
    <t>H12HHRES</t>
  </si>
  <si>
    <t>R1COVR</t>
  </si>
  <si>
    <t>R2COVR</t>
  </si>
  <si>
    <t>R3COVR</t>
  </si>
  <si>
    <t>R4COVR</t>
  </si>
  <si>
    <t>R5COVR</t>
  </si>
  <si>
    <t>R6COVR</t>
  </si>
  <si>
    <t>R7COVR</t>
  </si>
  <si>
    <t>R8COVR</t>
  </si>
  <si>
    <t>R9COVR</t>
  </si>
  <si>
    <t>R10COVR</t>
  </si>
  <si>
    <t>R11COVR</t>
  </si>
  <si>
    <t>R12COVR</t>
  </si>
  <si>
    <t>R1HIGOV</t>
  </si>
  <si>
    <t>R2HIGOV</t>
  </si>
  <si>
    <t>R3HIGOV</t>
  </si>
  <si>
    <t>R4HIGOV</t>
  </si>
  <si>
    <t>R5HIGOV</t>
  </si>
  <si>
    <t>R6HIGOV</t>
  </si>
  <si>
    <t>R7HIGOV</t>
  </si>
  <si>
    <t>R8HIGOV</t>
  </si>
  <si>
    <t>R9HIGOV</t>
  </si>
  <si>
    <t>R10HIGOV</t>
  </si>
  <si>
    <t>R11HIGOV</t>
  </si>
  <si>
    <t>R12HIGOV</t>
  </si>
  <si>
    <t>R1HIOTHP</t>
  </si>
  <si>
    <t>R2HIOTHP</t>
  </si>
  <si>
    <t>R3HIOTHP</t>
  </si>
  <si>
    <t>R4HIOTHP</t>
  </si>
  <si>
    <t>R5HIOTHP</t>
  </si>
  <si>
    <t>R6HIOTHP</t>
  </si>
  <si>
    <t>R7HIOTHP</t>
  </si>
  <si>
    <t>R8HIOTHP</t>
  </si>
  <si>
    <t>R9HIOTHP</t>
  </si>
  <si>
    <t>R10HIOTHP</t>
  </si>
  <si>
    <t>R11HIOTHP</t>
  </si>
  <si>
    <t>R12HIOTHP</t>
  </si>
  <si>
    <t>R1HSPNIT</t>
  </si>
  <si>
    <t>R2HSPNIT</t>
  </si>
  <si>
    <t>R3HSPNIT</t>
  </si>
  <si>
    <t>R4HSPNIT</t>
  </si>
  <si>
    <t>R5HSPNIT</t>
  </si>
  <si>
    <t>R6HSPNIT</t>
  </si>
  <si>
    <t>R7HSPNIT</t>
  </si>
  <si>
    <t>R8HSPNIT</t>
  </si>
  <si>
    <t>R9HSPNIT</t>
  </si>
  <si>
    <t>R10HSPNIT</t>
  </si>
  <si>
    <t>R11HSPNIT</t>
  </si>
  <si>
    <t>R12HSPNIT</t>
  </si>
  <si>
    <t>R1HOMCAR</t>
  </si>
  <si>
    <t>R2HOMCAR</t>
  </si>
  <si>
    <t>R3HOMCAR</t>
  </si>
  <si>
    <t>R4HOMCAR</t>
  </si>
  <si>
    <t>R5HOMCAR</t>
  </si>
  <si>
    <t>R6HOMCAR</t>
  </si>
  <si>
    <t>R7HOMCAR</t>
  </si>
  <si>
    <t>R8HOMCAR</t>
  </si>
  <si>
    <t>R9HOMCAR</t>
  </si>
  <si>
    <t>R10HOMCAR</t>
  </si>
  <si>
    <t>R11HOMCAR</t>
  </si>
  <si>
    <t>R12HOMCAR</t>
  </si>
  <si>
    <t>R3NHMLIV</t>
  </si>
  <si>
    <t>R4NHMLIV</t>
  </si>
  <si>
    <t>R5NHMLIV</t>
  </si>
  <si>
    <t>R6NHMLIV</t>
  </si>
  <si>
    <t>R7NHMLIV</t>
  </si>
  <si>
    <t>R8NHMLIV</t>
  </si>
  <si>
    <t>R9NHMLIV</t>
  </si>
  <si>
    <t>R10NHMLIV</t>
  </si>
  <si>
    <t>R11NHMLIV</t>
  </si>
  <si>
    <t>R12NHMLIV</t>
  </si>
  <si>
    <t>KLB020c</t>
  </si>
  <si>
    <t>LLB020c</t>
  </si>
  <si>
    <t>MLB020c</t>
  </si>
  <si>
    <t>NLB020c</t>
  </si>
  <si>
    <t>OLB009c</t>
  </si>
  <si>
    <t>R3MAMMOG</t>
  </si>
  <si>
    <t>R4MAMMOG</t>
  </si>
  <si>
    <t>R5MAMMOG</t>
  </si>
  <si>
    <t>R6MAMMOG</t>
  </si>
  <si>
    <t>R7MAMMOG</t>
  </si>
  <si>
    <t>R8MAMMOG</t>
  </si>
  <si>
    <t>R9MAMMOG</t>
  </si>
  <si>
    <t>R10MAMMOG</t>
  </si>
  <si>
    <t>R11MAMMOG</t>
  </si>
  <si>
    <t>R12MAMMOG</t>
  </si>
  <si>
    <t>R1MSTAT</t>
  </si>
  <si>
    <t>R2MSTAT</t>
  </si>
  <si>
    <t>R3MSTAT</t>
  </si>
  <si>
    <t>R4MSTAT</t>
  </si>
  <si>
    <t>R5MSTAT</t>
  </si>
  <si>
    <t>R6MSTAT</t>
  </si>
  <si>
    <t>R7MSTAT</t>
  </si>
  <si>
    <t>R8MSTAT</t>
  </si>
  <si>
    <t>R9MSTAT</t>
  </si>
  <si>
    <t>R10MSTAT</t>
  </si>
  <si>
    <t>R11MSTAT</t>
  </si>
  <si>
    <t>R12MSTAT</t>
  </si>
  <si>
    <t>R5MEMRYS</t>
  </si>
  <si>
    <t>R6MEMRYS</t>
  </si>
  <si>
    <t>R7MEMRYS</t>
  </si>
  <si>
    <t>R8MEMRYS</t>
  </si>
  <si>
    <t>R9MEMRYS</t>
  </si>
  <si>
    <t>S5MEMRYS</t>
  </si>
  <si>
    <t>S6MEMRYS</t>
  </si>
  <si>
    <t>S7MEMRYS</t>
  </si>
  <si>
    <t>S8MEMRYS</t>
  </si>
  <si>
    <t>S9MEMRYS</t>
  </si>
  <si>
    <t>R1MOMLIV</t>
  </si>
  <si>
    <t>R2MOMLIV</t>
  </si>
  <si>
    <t>R3MOMLIV</t>
  </si>
  <si>
    <t>R4MOMLIV</t>
  </si>
  <si>
    <t>R5MOMLIV</t>
  </si>
  <si>
    <t>R6MOMLIV</t>
  </si>
  <si>
    <t>R7MOMLIV</t>
  </si>
  <si>
    <t>R8MOMLIV</t>
  </si>
  <si>
    <t>R9MOMLIV</t>
  </si>
  <si>
    <t>R10MOMLIV</t>
  </si>
  <si>
    <t>R11MOMLIV</t>
  </si>
  <si>
    <t>R12MOMLIV</t>
  </si>
  <si>
    <t>R1DOCTIM</t>
  </si>
  <si>
    <t>R2DOCTIM</t>
  </si>
  <si>
    <t>R3DOCTIM</t>
  </si>
  <si>
    <t>R4DOCTIM</t>
  </si>
  <si>
    <t>R5DOCTIM</t>
  </si>
  <si>
    <t>R6DOCTIM</t>
  </si>
  <si>
    <t>R7DOCTIM</t>
  </si>
  <si>
    <t>R8DOCTIM</t>
  </si>
  <si>
    <t>R9DOCTIM</t>
  </si>
  <si>
    <t>R10DOCTIM</t>
  </si>
  <si>
    <t>R11DOCTIM</t>
  </si>
  <si>
    <t>R12DOCTIM</t>
  </si>
  <si>
    <t>R1CONDE</t>
  </si>
  <si>
    <t>R2CONDE</t>
  </si>
  <si>
    <t>R3CONDE</t>
  </si>
  <si>
    <t>R4CONDE</t>
  </si>
  <si>
    <t>R5CONDE</t>
  </si>
  <si>
    <t>R6CONDE</t>
  </si>
  <si>
    <t>R7CONDE</t>
  </si>
  <si>
    <t>R8CONDE</t>
  </si>
  <si>
    <t>R9CONDE</t>
  </si>
  <si>
    <t>R10CONDE</t>
  </si>
  <si>
    <t>R11CONDE</t>
  </si>
  <si>
    <t>R12CONDE</t>
  </si>
  <si>
    <t>R2CONDS</t>
  </si>
  <si>
    <t>R3CONDS</t>
  </si>
  <si>
    <t>R4CONDS</t>
  </si>
  <si>
    <t>R5CONDS</t>
  </si>
  <si>
    <t>R6CONDS</t>
  </si>
  <si>
    <t>R7CONDS</t>
  </si>
  <si>
    <t>R8CONDS</t>
  </si>
  <si>
    <t>R9CONDS</t>
  </si>
  <si>
    <t>R10CONDS</t>
  </si>
  <si>
    <t>R11CONDS</t>
  </si>
  <si>
    <t>R12CONDS</t>
  </si>
  <si>
    <t>R1HSPTIM</t>
  </si>
  <si>
    <t>R2HSPTIM</t>
  </si>
  <si>
    <t>R3HSPTIM</t>
  </si>
  <si>
    <t>R4HSPTIM</t>
  </si>
  <si>
    <t>R5HSPTIM</t>
  </si>
  <si>
    <t>R6HSPTIM</t>
  </si>
  <si>
    <t>R7HSPTIM</t>
  </si>
  <si>
    <t>R8HSPTIM</t>
  </si>
  <si>
    <t>R9HSPTIM</t>
  </si>
  <si>
    <t>R10HSPTIM</t>
  </si>
  <si>
    <t>R11HSPTIM</t>
  </si>
  <si>
    <t>R12HSPTIM</t>
  </si>
  <si>
    <t>R1LIVSIB</t>
  </si>
  <si>
    <t>R2LIVSIB</t>
  </si>
  <si>
    <t>R3LIVSIB</t>
  </si>
  <si>
    <t>R4LIVSIB</t>
  </si>
  <si>
    <t>R5LIVSIB</t>
  </si>
  <si>
    <t>R6LIVSIB</t>
  </si>
  <si>
    <t>R7LIVSIB</t>
  </si>
  <si>
    <t>R8LIVSIB</t>
  </si>
  <si>
    <t>R9LIVSIB</t>
  </si>
  <si>
    <t>R10LIVSIB</t>
  </si>
  <si>
    <t>R11LIVSIB</t>
  </si>
  <si>
    <t>R12LIVSIB</t>
  </si>
  <si>
    <t>R1NRSHOM</t>
  </si>
  <si>
    <t>R2NRSHOM</t>
  </si>
  <si>
    <t>R3NRSHOM</t>
  </si>
  <si>
    <t>R4NRSHOM</t>
  </si>
  <si>
    <t>R5NRSHOM</t>
  </si>
  <si>
    <t>R6NRSHOM</t>
  </si>
  <si>
    <t>R7NRSHOM</t>
  </si>
  <si>
    <t>R8NRSHOM</t>
  </si>
  <si>
    <t>R9NRSHOM</t>
  </si>
  <si>
    <t>R10NRSHOM</t>
  </si>
  <si>
    <t>R11NRSHOM</t>
  </si>
  <si>
    <t>R12NRSHOM</t>
  </si>
  <si>
    <t>R3PAPSM</t>
  </si>
  <si>
    <t>R4PAPSM</t>
  </si>
  <si>
    <t>R5PAPSM</t>
  </si>
  <si>
    <t>R6PAPSM</t>
  </si>
  <si>
    <t>R7PAPSM</t>
  </si>
  <si>
    <t>R8PAPSM</t>
  </si>
  <si>
    <t>R9PAPSM</t>
  </si>
  <si>
    <t>R10PAPSM</t>
  </si>
  <si>
    <t>R11PAPSM</t>
  </si>
  <si>
    <t>R12PAPSM</t>
  </si>
  <si>
    <t>R2OOPMD</t>
  </si>
  <si>
    <t>R3OOPMD</t>
  </si>
  <si>
    <t>R4OOPMD</t>
  </si>
  <si>
    <t>R5OOPMD</t>
  </si>
  <si>
    <t>R6OOPMD</t>
  </si>
  <si>
    <t>R7OOPMD</t>
  </si>
  <si>
    <t>R8OOPMD</t>
  </si>
  <si>
    <t>R9OOPMD</t>
  </si>
  <si>
    <t>R10OOPMD</t>
  </si>
  <si>
    <t>R11OOPMD</t>
  </si>
  <si>
    <t>R12OOPMD</t>
  </si>
  <si>
    <t>R7LTACTX</t>
  </si>
  <si>
    <t>R8LTACTX</t>
  </si>
  <si>
    <t>R9LTACTX</t>
  </si>
  <si>
    <t>R10LTACTX</t>
  </si>
  <si>
    <t>R11LTACTX</t>
  </si>
  <si>
    <t>R12LTACTX</t>
  </si>
  <si>
    <t>R7MDACTX</t>
  </si>
  <si>
    <t>R8MDACTX</t>
  </si>
  <si>
    <t>R9MDACTX</t>
  </si>
  <si>
    <t>R10MDACTX</t>
  </si>
  <si>
    <t>R11MDACTX</t>
  </si>
  <si>
    <t>R12MDACTX</t>
  </si>
  <si>
    <t>R7VGACTX</t>
  </si>
  <si>
    <t>R8VGACTX</t>
  </si>
  <si>
    <t>R9VGACTX</t>
  </si>
  <si>
    <t>R10VGACTX</t>
  </si>
  <si>
    <t>R11VGACTX</t>
  </si>
  <si>
    <t>R12VGACTX</t>
  </si>
  <si>
    <t>R1VIGACT</t>
  </si>
  <si>
    <t>R2VIGACT</t>
  </si>
  <si>
    <t>R3VIGACT</t>
  </si>
  <si>
    <t>R4VIGACT</t>
  </si>
  <si>
    <t>R5VIGACT</t>
  </si>
  <si>
    <t>R6VIGACT</t>
  </si>
  <si>
    <t>S7LTACTX</t>
  </si>
  <si>
    <t>R2FINEA</t>
  </si>
  <si>
    <t>R3FINEA</t>
  </si>
  <si>
    <t>R4FINEA</t>
  </si>
  <si>
    <t>R5FINEA</t>
  </si>
  <si>
    <t>R6FINEA</t>
  </si>
  <si>
    <t>R7FINEA</t>
  </si>
  <si>
    <t>R8FINEA</t>
  </si>
  <si>
    <t>R9FINEA</t>
  </si>
  <si>
    <t>R10FINEA</t>
  </si>
  <si>
    <t>R11FINEA</t>
  </si>
  <si>
    <t>R12FINEA</t>
  </si>
  <si>
    <t>R1BACK</t>
  </si>
  <si>
    <t>R2BACK</t>
  </si>
  <si>
    <t>R3BACK</t>
  </si>
  <si>
    <t>R4BACK</t>
  </si>
  <si>
    <t>R5BACK</t>
  </si>
  <si>
    <t>R6BACK</t>
  </si>
  <si>
    <t>R7BACK</t>
  </si>
  <si>
    <t>R8BACK</t>
  </si>
  <si>
    <t>R9BACK</t>
  </si>
  <si>
    <t>R10BACK</t>
  </si>
  <si>
    <t>R11BACK</t>
  </si>
  <si>
    <t>R12BACK</t>
  </si>
  <si>
    <t>R1HLTHLM</t>
  </si>
  <si>
    <t>R2HLTHLM</t>
  </si>
  <si>
    <t>R3HLTHLM</t>
  </si>
  <si>
    <t>R4HLTHLM</t>
  </si>
  <si>
    <t>R5HLTHLM</t>
  </si>
  <si>
    <t>R6HLTHLM</t>
  </si>
  <si>
    <t>R7HLTHLM</t>
  </si>
  <si>
    <t>R8HLTHLM</t>
  </si>
  <si>
    <t>R9HLTHLM</t>
  </si>
  <si>
    <t>R10HLTHLM</t>
  </si>
  <si>
    <t>R11HLTHLM</t>
  </si>
  <si>
    <t>R12HLTHLM</t>
  </si>
  <si>
    <t>R2LGMUSA</t>
  </si>
  <si>
    <t>R3LGMUSA</t>
  </si>
  <si>
    <t>R4LGMUSA</t>
  </si>
  <si>
    <t>R5LGMUSA</t>
  </si>
  <si>
    <t>R6LGMUSA</t>
  </si>
  <si>
    <t>R7LGMUSA</t>
  </si>
  <si>
    <t>R8LGMUSA</t>
  </si>
  <si>
    <t>R9LGMUSA</t>
  </si>
  <si>
    <t>R10LGMUSA</t>
  </si>
  <si>
    <t>R11LGMUSA</t>
  </si>
  <si>
    <t>R12LGMUSA</t>
  </si>
  <si>
    <t>R2MOBILA</t>
  </si>
  <si>
    <t>R3MOBILA</t>
  </si>
  <si>
    <t>R4MOBILA</t>
  </si>
  <si>
    <t>R5MOBILA</t>
  </si>
  <si>
    <t>R6MOBILA</t>
  </si>
  <si>
    <t>R7MOBILA</t>
  </si>
  <si>
    <t>R8MOBILA</t>
  </si>
  <si>
    <t>R9MOBILA</t>
  </si>
  <si>
    <t>R10MOBILA</t>
  </si>
  <si>
    <t>R11MOBILA</t>
  </si>
  <si>
    <t>R12MOBILA</t>
  </si>
  <si>
    <t>R1MOBILW</t>
  </si>
  <si>
    <t>R2GROSSA</t>
  </si>
  <si>
    <t>R3GROSSA</t>
  </si>
  <si>
    <t>R4GROSSA</t>
  </si>
  <si>
    <t>R5GROSSA</t>
  </si>
  <si>
    <t>R6GROSSA</t>
  </si>
  <si>
    <t>R7GROSSA</t>
  </si>
  <si>
    <t>R8GROSSA</t>
  </si>
  <si>
    <t>R9GROSSA</t>
  </si>
  <si>
    <t>R10GROSSA</t>
  </si>
  <si>
    <t>R11GROSSA</t>
  </si>
  <si>
    <t>R12GROSSA</t>
  </si>
  <si>
    <t>R2DRUGS</t>
  </si>
  <si>
    <t>R3DRUGS</t>
  </si>
  <si>
    <t>R4DRUGS</t>
  </si>
  <si>
    <t>R5DRUGS</t>
  </si>
  <si>
    <t>R6DRUGS</t>
  </si>
  <si>
    <t>R7DRUGS</t>
  </si>
  <si>
    <t>R8DRUGS</t>
  </si>
  <si>
    <t>R9DRUGS</t>
  </si>
  <si>
    <t>R10DRUGS</t>
  </si>
  <si>
    <t>R11DRUGS</t>
  </si>
  <si>
    <t>R12DRUGS</t>
  </si>
  <si>
    <t>R1LIV75R</t>
  </si>
  <si>
    <t>R2LIV75R</t>
  </si>
  <si>
    <t>R3LIV75R</t>
  </si>
  <si>
    <t>R4LIV75R</t>
  </si>
  <si>
    <t>R5LIV75R</t>
  </si>
  <si>
    <t>R6LIV75R</t>
  </si>
  <si>
    <t>R7LIV75R</t>
  </si>
  <si>
    <t>R8LIV75R</t>
  </si>
  <si>
    <t>R9LIV75R</t>
  </si>
  <si>
    <t>R10LIV75R</t>
  </si>
  <si>
    <t>R11LIV75R</t>
  </si>
  <si>
    <t>R12LIV75R</t>
  </si>
  <si>
    <t>R3PROST</t>
  </si>
  <si>
    <t>R4PROST</t>
  </si>
  <si>
    <t>R5PROST</t>
  </si>
  <si>
    <t>R6PROST</t>
  </si>
  <si>
    <t>R7PROST</t>
  </si>
  <si>
    <t>R8PROST</t>
  </si>
  <si>
    <t>R9PROST</t>
  </si>
  <si>
    <t>R10PROST</t>
  </si>
  <si>
    <t>R11PROST</t>
  </si>
  <si>
    <t>R12PROST</t>
  </si>
  <si>
    <t>RARACEM</t>
  </si>
  <si>
    <t>RAHISPAN</t>
  </si>
  <si>
    <t>RARELIG</t>
  </si>
  <si>
    <t>LLB029b7</t>
  </si>
  <si>
    <t>MLB029b7</t>
  </si>
  <si>
    <t>NLB029b7</t>
  </si>
  <si>
    <t>OLB028b7</t>
  </si>
  <si>
    <t>LLB029b8</t>
  </si>
  <si>
    <t>MLB029b8</t>
  </si>
  <si>
    <t>NLB029b8</t>
  </si>
  <si>
    <t>OLB028b8</t>
  </si>
  <si>
    <t>R1RETSAT</t>
  </si>
  <si>
    <t>R2RETSAT</t>
  </si>
  <si>
    <t>R3RETSAT</t>
  </si>
  <si>
    <t>R4RETSAT</t>
  </si>
  <si>
    <t>R5RETSAT</t>
  </si>
  <si>
    <t>R6RETSAT</t>
  </si>
  <si>
    <t>R7RETSAT</t>
  </si>
  <si>
    <t>R8RETSAT</t>
  </si>
  <si>
    <t>R9RETSAT</t>
  </si>
  <si>
    <t>R10RETSAT</t>
  </si>
  <si>
    <t>R11RETSAT</t>
  </si>
  <si>
    <t>R12RETSAT</t>
  </si>
  <si>
    <t>R1SMOKEV</t>
  </si>
  <si>
    <t>R2SMOKEV</t>
  </si>
  <si>
    <t>R3SMOKEV</t>
  </si>
  <si>
    <t>R4SMOKEV</t>
  </si>
  <si>
    <t>R5SMOKEV</t>
  </si>
  <si>
    <t>R6SMOKEV</t>
  </si>
  <si>
    <t>R7SMOKEV</t>
  </si>
  <si>
    <t>R8SMOKEV</t>
  </si>
  <si>
    <t>R9SMOKEV</t>
  </si>
  <si>
    <t>R10SMOKEV</t>
  </si>
  <si>
    <t>R11SMOKEV</t>
  </si>
  <si>
    <t>R12SMOKEV</t>
  </si>
  <si>
    <t>R1SMOKEN</t>
  </si>
  <si>
    <t>R2SMOKEN</t>
  </si>
  <si>
    <t>R3SMOKEN</t>
  </si>
  <si>
    <t>R4SMOKEN</t>
  </si>
  <si>
    <t>R5SMOKEN</t>
  </si>
  <si>
    <t>R6SMOKEN</t>
  </si>
  <si>
    <t>R7SMOKEN</t>
  </si>
  <si>
    <t>R8SMOKEN</t>
  </si>
  <si>
    <t>R9SMOKEN</t>
  </si>
  <si>
    <t>R10SMOKEN</t>
  </si>
  <si>
    <t>R11SMOKEN</t>
  </si>
  <si>
    <t>R12SMOKEN</t>
  </si>
  <si>
    <t>R1SHLT</t>
  </si>
  <si>
    <t>R2SHLT</t>
  </si>
  <si>
    <t>R3SHLT</t>
  </si>
  <si>
    <t>R4SHLT</t>
  </si>
  <si>
    <t>R5SHLT</t>
  </si>
  <si>
    <t>R6SHLT</t>
  </si>
  <si>
    <t>R7SHLT</t>
  </si>
  <si>
    <t>R8SHLT</t>
  </si>
  <si>
    <t>R9SHLT</t>
  </si>
  <si>
    <t>R10SHLT</t>
  </si>
  <si>
    <t>R11SHLT</t>
  </si>
  <si>
    <t>R12SHLT</t>
  </si>
  <si>
    <t>R1HLTC</t>
  </si>
  <si>
    <t>R2HLTC</t>
  </si>
  <si>
    <t>R3HLTC</t>
  </si>
  <si>
    <t>R4HLTC</t>
  </si>
  <si>
    <t>R5HLTC</t>
  </si>
  <si>
    <t>R6HLTC</t>
  </si>
  <si>
    <t>R7HLTC</t>
  </si>
  <si>
    <t>R8HLTC</t>
  </si>
  <si>
    <t>R9HLTC</t>
  </si>
  <si>
    <t>R10HLTC</t>
  </si>
  <si>
    <t>R11HLTC</t>
  </si>
  <si>
    <t>R12HLTC</t>
  </si>
  <si>
    <t>R2OUTPT</t>
  </si>
  <si>
    <t>R3OUTPT</t>
  </si>
  <si>
    <t>R4OUTPT</t>
  </si>
  <si>
    <t>R5OUTPT</t>
  </si>
  <si>
    <t>R6OUTPT</t>
  </si>
  <si>
    <t>R7OUTPT</t>
  </si>
  <si>
    <t>R8OUTPT</t>
  </si>
  <si>
    <t>R9OUTPT</t>
  </si>
  <si>
    <t>R10OUTPT</t>
  </si>
  <si>
    <t>R11OUTPT</t>
  </si>
  <si>
    <t>R12OUTPT</t>
  </si>
  <si>
    <t>R1WEIGHT</t>
  </si>
  <si>
    <t>R2WEIGHT</t>
  </si>
  <si>
    <t>R3WEIGHT</t>
  </si>
  <si>
    <t>R4WEIGHT</t>
  </si>
  <si>
    <t>R5WEIGHT</t>
  </si>
  <si>
    <t>R6WEIGHT</t>
  </si>
  <si>
    <t>R7WEIGHT</t>
  </si>
  <si>
    <t>R8WEIGHT</t>
  </si>
  <si>
    <t>R9WEIGHT</t>
  </si>
  <si>
    <t>R10WEIGHT</t>
  </si>
  <si>
    <t>R11WEIGHT</t>
  </si>
  <si>
    <t>R12WEIGHT</t>
  </si>
  <si>
    <t>R2PSYCHS</t>
  </si>
  <si>
    <t>R3PSYCHS</t>
  </si>
  <si>
    <t>R4PSYCHS</t>
  </si>
  <si>
    <t>R5PSYCHS</t>
  </si>
  <si>
    <t>R6PSYCHS</t>
  </si>
  <si>
    <t>R7PSYCHS</t>
  </si>
  <si>
    <t>R8PSYCHS</t>
  </si>
  <si>
    <t>R9PSYCHS</t>
  </si>
  <si>
    <t>R10PSYCHS</t>
  </si>
  <si>
    <t>R11PSYCHS</t>
  </si>
  <si>
    <t>R12PSYCHS</t>
  </si>
  <si>
    <t>R1PSYCH</t>
  </si>
  <si>
    <t>R2PSYCH</t>
  </si>
  <si>
    <t>R3PSYCH</t>
  </si>
  <si>
    <t>R4PSYCH</t>
  </si>
  <si>
    <t>R5PSYCH</t>
  </si>
  <si>
    <t>R6PSYCH</t>
  </si>
  <si>
    <t>R7PSYCH</t>
  </si>
  <si>
    <t>R8PSYCH</t>
  </si>
  <si>
    <t>R9PSYCH</t>
  </si>
  <si>
    <t>R10PSYCH</t>
  </si>
  <si>
    <t>R11PSYCH</t>
  </si>
  <si>
    <t>R12PSYCH</t>
  </si>
  <si>
    <t>R1PSYCHE</t>
  </si>
  <si>
    <t>R2PSYCHE</t>
  </si>
  <si>
    <t>R3PSYCHE</t>
  </si>
  <si>
    <t>R4PSYCHE</t>
  </si>
  <si>
    <t>R5PSYCHE</t>
  </si>
  <si>
    <t>R6PSYCHE</t>
  </si>
  <si>
    <t>R7PSYCHE</t>
  </si>
  <si>
    <t>R8PSYCHE</t>
  </si>
  <si>
    <t>R9PSYCHE</t>
  </si>
  <si>
    <t>R10PSYCHE</t>
  </si>
  <si>
    <t>R11PSYCHE</t>
  </si>
  <si>
    <t>R12PSYCHE</t>
  </si>
  <si>
    <t>RADYEAR</t>
  </si>
  <si>
    <t>R2ARTHRS</t>
  </si>
  <si>
    <t>R3ARTHRS</t>
  </si>
  <si>
    <t>R4ARTHRS</t>
  </si>
  <si>
    <t>R5ARTHRS</t>
  </si>
  <si>
    <t>R6ARTHRS</t>
  </si>
  <si>
    <t>R7ARTHRS</t>
  </si>
  <si>
    <t>R8ARTHRS</t>
  </si>
  <si>
    <t>R9ARTHRS</t>
  </si>
  <si>
    <t>R10ARTHRS</t>
  </si>
  <si>
    <t>R11ARTHRS</t>
  </si>
  <si>
    <t>R12ARTHRS</t>
  </si>
  <si>
    <t>R1ARTHRE</t>
  </si>
  <si>
    <t>R2ARTHRE</t>
  </si>
  <si>
    <t>R3ARTHRE</t>
  </si>
  <si>
    <t>R4ARTHRE</t>
  </si>
  <si>
    <t>R5ARTHRE</t>
  </si>
  <si>
    <t>R6ARTHRE</t>
  </si>
  <si>
    <t>R7ARTHRE</t>
  </si>
  <si>
    <t>R8ARTHRE</t>
  </si>
  <si>
    <t>R9ARTHRE</t>
  </si>
  <si>
    <t>R10ARTHRE</t>
  </si>
  <si>
    <t>R11ARTHRE</t>
  </si>
  <si>
    <t>R12ARTHRE</t>
  </si>
  <si>
    <t>R1ARTHR</t>
  </si>
  <si>
    <t>R2ARTHR</t>
  </si>
  <si>
    <t>R3ARTHR</t>
  </si>
  <si>
    <t>R4ARTHR</t>
  </si>
  <si>
    <t>R5ARTHR</t>
  </si>
  <si>
    <t>R6ARTHR</t>
  </si>
  <si>
    <t>R7ARTHR</t>
  </si>
  <si>
    <t>R8ARTHR</t>
  </si>
  <si>
    <t>R9ARTHR</t>
  </si>
  <si>
    <t>R10ARTHR</t>
  </si>
  <si>
    <t>R11ARTHR</t>
  </si>
  <si>
    <t>R12ARTHR</t>
  </si>
  <si>
    <t>R2CANCRS</t>
  </si>
  <si>
    <t>R3CANCRS</t>
  </si>
  <si>
    <t>R4CANCRS</t>
  </si>
  <si>
    <t>R5CANCRS</t>
  </si>
  <si>
    <t>R6CANCRS</t>
  </si>
  <si>
    <t>R7CANCRS</t>
  </si>
  <si>
    <t>R8CANCRS</t>
  </si>
  <si>
    <t>R9CANCRS</t>
  </si>
  <si>
    <t>R10CANCRS</t>
  </si>
  <si>
    <t>R11CANCRS</t>
  </si>
  <si>
    <t>R12CANCRS</t>
  </si>
  <si>
    <t>R1CANCRE</t>
  </si>
  <si>
    <t>R2CANCRE</t>
  </si>
  <si>
    <t>R3CANCRE</t>
  </si>
  <si>
    <t>R4CANCRE</t>
  </si>
  <si>
    <t>R5CANCRE</t>
  </si>
  <si>
    <t>R6CANCRE</t>
  </si>
  <si>
    <t>R7CANCRE</t>
  </si>
  <si>
    <t>R8CANCRE</t>
  </si>
  <si>
    <t>R9CANCRE</t>
  </si>
  <si>
    <t>R10CANCRE</t>
  </si>
  <si>
    <t>R11CANCRE</t>
  </si>
  <si>
    <t>R12CANCRE</t>
  </si>
  <si>
    <t>R1CANCR</t>
  </si>
  <si>
    <t>R2CANCR</t>
  </si>
  <si>
    <t>R3CANCR</t>
  </si>
  <si>
    <t>R4CANCR</t>
  </si>
  <si>
    <t>R5CANCR</t>
  </si>
  <si>
    <t>R6CANCR</t>
  </si>
  <si>
    <t>R7CANCR</t>
  </si>
  <si>
    <t>R8CANCR</t>
  </si>
  <si>
    <t>R9CANCR</t>
  </si>
  <si>
    <t>R10CANCR</t>
  </si>
  <si>
    <t>R11CANCR</t>
  </si>
  <si>
    <t>R12CANCR</t>
  </si>
  <si>
    <t>R2DIABS</t>
  </si>
  <si>
    <t>R3DIABS</t>
  </si>
  <si>
    <t>R4DIABS</t>
  </si>
  <si>
    <t>R5DIABS</t>
  </si>
  <si>
    <t>R6DIABS</t>
  </si>
  <si>
    <t>R7DIABS</t>
  </si>
  <si>
    <t>R8DIABS</t>
  </si>
  <si>
    <t>R9DIABS</t>
  </si>
  <si>
    <t>R10DIABS</t>
  </si>
  <si>
    <t>R11DIABS</t>
  </si>
  <si>
    <t>R12DIABS</t>
  </si>
  <si>
    <t>R1DIABE</t>
  </si>
  <si>
    <t>R2DIABE</t>
  </si>
  <si>
    <t>R3DIABE</t>
  </si>
  <si>
    <t>R4DIABE</t>
  </si>
  <si>
    <t>R5DIABE</t>
  </si>
  <si>
    <t>R6DIABE</t>
  </si>
  <si>
    <t>R7DIABE</t>
  </si>
  <si>
    <t>R8DIABE</t>
  </si>
  <si>
    <t>R9DIABE</t>
  </si>
  <si>
    <t>R10DIABE</t>
  </si>
  <si>
    <t>R11DIABE</t>
  </si>
  <si>
    <t>R12DIABE</t>
  </si>
  <si>
    <t>R1DIAB</t>
  </si>
  <si>
    <t>R2DIAB</t>
  </si>
  <si>
    <t>R3DIAB</t>
  </si>
  <si>
    <t>R4DIAB</t>
  </si>
  <si>
    <t>R5DIAB</t>
  </si>
  <si>
    <t>R6DIAB</t>
  </si>
  <si>
    <t>R7DIAB</t>
  </si>
  <si>
    <t>R8DIAB</t>
  </si>
  <si>
    <t>R9DIAB</t>
  </si>
  <si>
    <t>R10DIAB</t>
  </si>
  <si>
    <t>R11DIAB</t>
  </si>
  <si>
    <t>R12DIAB</t>
  </si>
  <si>
    <t>R2HEARTS</t>
  </si>
  <si>
    <t>R3HEARTS</t>
  </si>
  <si>
    <t>R4HEARTS</t>
  </si>
  <si>
    <t>R5HEARTS</t>
  </si>
  <si>
    <t>R6HEARTS</t>
  </si>
  <si>
    <t>R7HEARTS</t>
  </si>
  <si>
    <t>R8HEARTS</t>
  </si>
  <si>
    <t>R9HEARTS</t>
  </si>
  <si>
    <t>R10HEARTS</t>
  </si>
  <si>
    <t>R11HEARTS</t>
  </si>
  <si>
    <t>R12HEARTS</t>
  </si>
  <si>
    <t>R1HEARTE</t>
  </si>
  <si>
    <t>R2HEARTE</t>
  </si>
  <si>
    <t>R3HEARTE</t>
  </si>
  <si>
    <t>R4HEARTE</t>
  </si>
  <si>
    <t>R5HEARTE</t>
  </si>
  <si>
    <t>R6HEARTE</t>
  </si>
  <si>
    <t>R7HEARTE</t>
  </si>
  <si>
    <t>R8HEARTE</t>
  </si>
  <si>
    <t>R9HEARTE</t>
  </si>
  <si>
    <t>R10HEARTE</t>
  </si>
  <si>
    <t>R11HEARTE</t>
  </si>
  <si>
    <t>R12HEARTE</t>
  </si>
  <si>
    <t>R1HEART</t>
  </si>
  <si>
    <t>R2HEART</t>
  </si>
  <si>
    <t>R3HEART</t>
  </si>
  <si>
    <t>R4HEART</t>
  </si>
  <si>
    <t>R5HEART</t>
  </si>
  <si>
    <t>R6HEART</t>
  </si>
  <si>
    <t>R7HEART</t>
  </si>
  <si>
    <t>R8HEART</t>
  </si>
  <si>
    <t>R9HEART</t>
  </si>
  <si>
    <t>R10HEART</t>
  </si>
  <si>
    <t>R11HEART</t>
  </si>
  <si>
    <t>R12HEART</t>
  </si>
  <si>
    <t>R2HIBPS</t>
  </si>
  <si>
    <t>R3HIBPS</t>
  </si>
  <si>
    <t>R4HIBPS</t>
  </si>
  <si>
    <t>R5HIBPS</t>
  </si>
  <si>
    <t>R6HIBPS</t>
  </si>
  <si>
    <t>R7HIBPS</t>
  </si>
  <si>
    <t>R8HIBPS</t>
  </si>
  <si>
    <t>R9HIBPS</t>
  </si>
  <si>
    <t>R10HIBPS</t>
  </si>
  <si>
    <t>R11HIBPS</t>
  </si>
  <si>
    <t>R12HIBPS</t>
  </si>
  <si>
    <t>R1HIBPE</t>
  </si>
  <si>
    <t>R2HIBPE</t>
  </si>
  <si>
    <t>R3HIBPE</t>
  </si>
  <si>
    <t>R4HIBPE</t>
  </si>
  <si>
    <t>R5HIBPE</t>
  </si>
  <si>
    <t>R6HIBPE</t>
  </si>
  <si>
    <t>R7HIBPE</t>
  </si>
  <si>
    <t>R8HIBPE</t>
  </si>
  <si>
    <t>R9HIBPE</t>
  </si>
  <si>
    <t>R10HIBPE</t>
  </si>
  <si>
    <t>R11HIBPE</t>
  </si>
  <si>
    <t>R12HIBPE</t>
  </si>
  <si>
    <t>R1HIBP</t>
  </si>
  <si>
    <t>R2HIBP</t>
  </si>
  <si>
    <t>R3HIBP</t>
  </si>
  <si>
    <t>R4HIBP</t>
  </si>
  <si>
    <t>R5HIBP</t>
  </si>
  <si>
    <t>R6HIBP</t>
  </si>
  <si>
    <t>R7HIBP</t>
  </si>
  <si>
    <t>R8HIBP</t>
  </si>
  <si>
    <t>R9HIBP</t>
  </si>
  <si>
    <t>R10HIBP</t>
  </si>
  <si>
    <t>R11HIBP</t>
  </si>
  <si>
    <t>R12HIBP</t>
  </si>
  <si>
    <t>R11ALZHES</t>
  </si>
  <si>
    <t>R12ALZHES</t>
  </si>
  <si>
    <t>R10ALZHEE</t>
  </si>
  <si>
    <t>R11ALZHEE</t>
  </si>
  <si>
    <t>R12ALZHEE</t>
  </si>
  <si>
    <t>R10ALZHE</t>
  </si>
  <si>
    <t>R11ALZHE</t>
  </si>
  <si>
    <t>R12ALZHE</t>
  </si>
  <si>
    <t>R11DEMENS</t>
  </si>
  <si>
    <t>R12DEMENS</t>
  </si>
  <si>
    <t>R10DEMENE</t>
  </si>
  <si>
    <t>R11DEMENE</t>
  </si>
  <si>
    <t>R12DEMENE</t>
  </si>
  <si>
    <t>R10DEMEN</t>
  </si>
  <si>
    <t>R11DEMEN</t>
  </si>
  <si>
    <t>R12DEMEN</t>
  </si>
  <si>
    <t>R4MEMRYE</t>
  </si>
  <si>
    <t>R5MEMRYE</t>
  </si>
  <si>
    <t>R6MEMRYE</t>
  </si>
  <si>
    <t>R7MEMRYE</t>
  </si>
  <si>
    <t>R8MEMRYE</t>
  </si>
  <si>
    <t>R9MEMRYE</t>
  </si>
  <si>
    <t>R4MEMRY</t>
  </si>
  <si>
    <t>R5MEMRY</t>
  </si>
  <si>
    <t>R6MEMRY</t>
  </si>
  <si>
    <t>R7MEMRY</t>
  </si>
  <si>
    <t>R8MEMRY</t>
  </si>
  <si>
    <t>R9MEMRY</t>
  </si>
  <si>
    <t>R2LUNGS</t>
  </si>
  <si>
    <t>R3LUNGS</t>
  </si>
  <si>
    <t>R4LUNGS</t>
  </si>
  <si>
    <t>R5LUNGS</t>
  </si>
  <si>
    <t>R6LUNGS</t>
  </si>
  <si>
    <t>R7LUNGS</t>
  </si>
  <si>
    <t>R8LUNGS</t>
  </si>
  <si>
    <t>R9LUNGS</t>
  </si>
  <si>
    <t>R10LUNGS</t>
  </si>
  <si>
    <t>R11LUNGS</t>
  </si>
  <si>
    <t>R12LUNGS</t>
  </si>
  <si>
    <t>R1LUNGE</t>
  </si>
  <si>
    <t>R2LUNGE</t>
  </si>
  <si>
    <t>R3LUNGE</t>
  </si>
  <si>
    <t>R4LUNGE</t>
  </si>
  <si>
    <t>R5LUNGE</t>
  </si>
  <si>
    <t>R6LUNGE</t>
  </si>
  <si>
    <t>R7LUNGE</t>
  </si>
  <si>
    <t>R8LUNGE</t>
  </si>
  <si>
    <t>R9LUNGE</t>
  </si>
  <si>
    <t>R10LUNGE</t>
  </si>
  <si>
    <t>R11LUNGE</t>
  </si>
  <si>
    <t>R12LUNGE</t>
  </si>
  <si>
    <t>R1LUNG</t>
  </si>
  <si>
    <t>R2LUNG</t>
  </si>
  <si>
    <t>R3LUNG</t>
  </si>
  <si>
    <t>R4LUNG</t>
  </si>
  <si>
    <t>R5LUNG</t>
  </si>
  <si>
    <t>R6LUNG</t>
  </si>
  <si>
    <t>R7LUNG</t>
  </si>
  <si>
    <t>R8LUNG</t>
  </si>
  <si>
    <t>R9LUNG</t>
  </si>
  <si>
    <t>R10LUNG</t>
  </si>
  <si>
    <t>R11LUNG</t>
  </si>
  <si>
    <t>R12LUNG</t>
  </si>
  <si>
    <t>R2STROKS</t>
  </si>
  <si>
    <t>R3STROKS</t>
  </si>
  <si>
    <t>R4STROKS</t>
  </si>
  <si>
    <t>R5STROKS</t>
  </si>
  <si>
    <t>R6STROKS</t>
  </si>
  <si>
    <t>R7STROKS</t>
  </si>
  <si>
    <t>R8STROKS</t>
  </si>
  <si>
    <t>R9STROKS</t>
  </si>
  <si>
    <t>R10STROKS</t>
  </si>
  <si>
    <t>R11STROKS</t>
  </si>
  <si>
    <t>R12STROKS</t>
  </si>
  <si>
    <t>R1STROKE</t>
  </si>
  <si>
    <t>R2STROKE</t>
  </si>
  <si>
    <t>R3STROKE</t>
  </si>
  <si>
    <t>R4STROKE</t>
  </si>
  <si>
    <t>R5STROKE</t>
  </si>
  <si>
    <t>R6STROKE</t>
  </si>
  <si>
    <t>R7STROKE</t>
  </si>
  <si>
    <t>R8STROKE</t>
  </si>
  <si>
    <t>R9STROKE</t>
  </si>
  <si>
    <t>R10STROKE</t>
  </si>
  <si>
    <t>R11STROKE</t>
  </si>
  <si>
    <t>R12STROKE</t>
  </si>
  <si>
    <t>R1STROK</t>
  </si>
  <si>
    <t>R2STROK</t>
  </si>
  <si>
    <t>R3STROK</t>
  </si>
  <si>
    <t>R4STROK</t>
  </si>
  <si>
    <t>R5STROK</t>
  </si>
  <si>
    <t>R6STROK</t>
  </si>
  <si>
    <t>R7STROK</t>
  </si>
  <si>
    <t>R8STROK</t>
  </si>
  <si>
    <t>R9STROK</t>
  </si>
  <si>
    <t>R10STROK</t>
  </si>
  <si>
    <t>R11STROK</t>
  </si>
  <si>
    <t>R12STROK</t>
  </si>
  <si>
    <t>R1SAYRET</t>
  </si>
  <si>
    <t>R2SAYRET</t>
  </si>
  <si>
    <t>R3SAYRET</t>
  </si>
  <si>
    <t>R4SAYRET</t>
  </si>
  <si>
    <t>R5SAYRET</t>
  </si>
  <si>
    <t>R6SAYRET</t>
  </si>
  <si>
    <t>R7SAYRET</t>
  </si>
  <si>
    <t>R8SAYRET</t>
  </si>
  <si>
    <t>R9SAYRET</t>
  </si>
  <si>
    <t>R10SAYRET</t>
  </si>
  <si>
    <t>R11SAYRET</t>
  </si>
  <si>
    <t>R12SAYRET</t>
  </si>
  <si>
    <t>R1UNEMP</t>
  </si>
  <si>
    <t>R2UNEMP</t>
  </si>
  <si>
    <t>R3UNEMP</t>
  </si>
  <si>
    <t>R4UNEMP</t>
  </si>
  <si>
    <t>R5UNEMP</t>
  </si>
  <si>
    <t>R6UNEMP</t>
  </si>
  <si>
    <t>R7UNEMP</t>
  </si>
  <si>
    <t>R8UNEMP</t>
  </si>
  <si>
    <t>R9UNEMP</t>
  </si>
  <si>
    <t>R10UNEMP</t>
  </si>
  <si>
    <t>R11UNEMP</t>
  </si>
  <si>
    <t>R12UNEMP</t>
  </si>
  <si>
    <t>S1UNEMP</t>
  </si>
  <si>
    <t>S2UNEMP</t>
  </si>
  <si>
    <t>S3UNEMP</t>
  </si>
  <si>
    <t>S4UNEMP</t>
  </si>
  <si>
    <t>S5UNEMP</t>
  </si>
  <si>
    <t>S6UNEMP</t>
  </si>
  <si>
    <t>S7UNEMP</t>
  </si>
  <si>
    <t>S8UNEMP</t>
  </si>
  <si>
    <t>S9UNEMP</t>
  </si>
  <si>
    <t>S10UNEMP</t>
  </si>
  <si>
    <t>S11UNEMP</t>
  </si>
  <si>
    <t>S12UNEMP</t>
  </si>
  <si>
    <t>R1DEPREX</t>
  </si>
  <si>
    <t>R2DEPRES</t>
  </si>
  <si>
    <t>R3DEPRES</t>
  </si>
  <si>
    <t>R4DEPRES</t>
  </si>
  <si>
    <t>R5DEPRES</t>
  </si>
  <si>
    <t>R6DEPRES</t>
  </si>
  <si>
    <t>R7DEPRES</t>
  </si>
  <si>
    <t>R8DEPRES</t>
  </si>
  <si>
    <t>R9DEPRES</t>
  </si>
  <si>
    <t>R10DEPRES</t>
  </si>
  <si>
    <t>R11DEPRES</t>
  </si>
  <si>
    <t>R12DEPRES</t>
  </si>
  <si>
    <t>R1EFFORX</t>
  </si>
  <si>
    <t>R2EFFORT</t>
  </si>
  <si>
    <t>R3EFFORT</t>
  </si>
  <si>
    <t>R4EFFORT</t>
  </si>
  <si>
    <t>R5EFFORT</t>
  </si>
  <si>
    <t>R6EFFORT</t>
  </si>
  <si>
    <t>R7EFFORT</t>
  </si>
  <si>
    <t>R8EFFORT</t>
  </si>
  <si>
    <t>R9EFFORT</t>
  </si>
  <si>
    <t>R10EFFORT</t>
  </si>
  <si>
    <t>R11EFFORT</t>
  </si>
  <si>
    <t>R12EFFORT</t>
  </si>
  <si>
    <t>R1SLEEPX</t>
  </si>
  <si>
    <t>R2SLEEPR</t>
  </si>
  <si>
    <t>R3SLEEPR</t>
  </si>
  <si>
    <t>R4SLEEPR</t>
  </si>
  <si>
    <t>R5SLEEPR</t>
  </si>
  <si>
    <t>R6SLEEPR</t>
  </si>
  <si>
    <t>R7SLEEPR</t>
  </si>
  <si>
    <t>R8SLEEPR</t>
  </si>
  <si>
    <t>R9SLEEPR</t>
  </si>
  <si>
    <t>R10SLEEPR</t>
  </si>
  <si>
    <t>R11SLEEPR</t>
  </si>
  <si>
    <t>R12SLEEPR</t>
  </si>
  <si>
    <t>R1WHAPPX</t>
  </si>
  <si>
    <t>R2WHAPPY</t>
  </si>
  <si>
    <t>R3WHAPPY</t>
  </si>
  <si>
    <t>R4WHAPPY</t>
  </si>
  <si>
    <t>R5WHAPPY</t>
  </si>
  <si>
    <t>R6WHAPPY</t>
  </si>
  <si>
    <t>R7WHAPPY</t>
  </si>
  <si>
    <t>R8WHAPPY</t>
  </si>
  <si>
    <t>R9WHAPPY</t>
  </si>
  <si>
    <t>R10WHAPPY</t>
  </si>
  <si>
    <t>R11WHAPPY</t>
  </si>
  <si>
    <t>R12WHAPPY</t>
  </si>
  <si>
    <t>R1FLONEX</t>
  </si>
  <si>
    <t>R2FLONE</t>
  </si>
  <si>
    <t>R3FLONE</t>
  </si>
  <si>
    <t>R4FLONE</t>
  </si>
  <si>
    <t>R5FLONE</t>
  </si>
  <si>
    <t>R6FLONE</t>
  </si>
  <si>
    <t>R7FLONE</t>
  </si>
  <si>
    <t>R8FLONE</t>
  </si>
  <si>
    <t>R9FLONE</t>
  </si>
  <si>
    <t>R10FLONE</t>
  </si>
  <si>
    <t>R11FLONE</t>
  </si>
  <si>
    <t>R12FLONE</t>
  </si>
  <si>
    <t>R1FSADX</t>
  </si>
  <si>
    <t>R2FSAD</t>
  </si>
  <si>
    <t>R3FSAD</t>
  </si>
  <si>
    <t>R4FSAD</t>
  </si>
  <si>
    <t>R5FSAD</t>
  </si>
  <si>
    <t>R6FSAD</t>
  </si>
  <si>
    <t>R7FSAD</t>
  </si>
  <si>
    <t>R8FSAD</t>
  </si>
  <si>
    <t>R9FSAD</t>
  </si>
  <si>
    <t>R10FSAD</t>
  </si>
  <si>
    <t>R11FSAD</t>
  </si>
  <si>
    <t>R12FSAD</t>
  </si>
  <si>
    <t>R1GOINGX</t>
  </si>
  <si>
    <t>R2GOING</t>
  </si>
  <si>
    <t>R3GOING</t>
  </si>
  <si>
    <t>R4GOING</t>
  </si>
  <si>
    <t>R5GOING</t>
  </si>
  <si>
    <t>R6GOING</t>
  </si>
  <si>
    <t>R7GOING</t>
  </si>
  <si>
    <t>R8GOING</t>
  </si>
  <si>
    <t>R9GOING</t>
  </si>
  <si>
    <t>R10GOING</t>
  </si>
  <si>
    <t>R11GOING</t>
  </si>
  <si>
    <t>R12GOING</t>
  </si>
  <si>
    <t>R1ENLIFX</t>
  </si>
  <si>
    <t>R2ENLIFE</t>
  </si>
  <si>
    <t>R3ENLIFE</t>
  </si>
  <si>
    <t>R4ENLIFE</t>
  </si>
  <si>
    <t>R5ENLIFE</t>
  </si>
  <si>
    <t>R6ENLIFE</t>
  </si>
  <si>
    <t>R7ENLIFE</t>
  </si>
  <si>
    <t>R8ENLIFE</t>
  </si>
  <si>
    <t>R9ENLIFE</t>
  </si>
  <si>
    <t>R10ENLIFE</t>
  </si>
  <si>
    <t>R11ENLIFE</t>
  </si>
  <si>
    <t>R12ENLIFE</t>
  </si>
  <si>
    <t>R3MSTOT</t>
  </si>
  <si>
    <t>R4MSTOT</t>
  </si>
  <si>
    <t>R5MSTOT</t>
  </si>
  <si>
    <t>R6MSTOT</t>
  </si>
  <si>
    <t>R7MSTOT</t>
  </si>
  <si>
    <t>R8MSTOT</t>
  </si>
  <si>
    <t>R9MSTOT</t>
  </si>
  <si>
    <t>R10MSTOT</t>
  </si>
  <si>
    <t>R11MSTOT</t>
  </si>
  <si>
    <t>R2ATR20</t>
  </si>
  <si>
    <t>R3TR20</t>
  </si>
  <si>
    <t>R4TR20</t>
  </si>
  <si>
    <t>R5TR20</t>
  </si>
  <si>
    <t>R6TR20</t>
  </si>
  <si>
    <t>R7TR20</t>
  </si>
  <si>
    <t>R8TR20</t>
  </si>
  <si>
    <t>R9TR20</t>
  </si>
  <si>
    <t>R10TR20</t>
  </si>
  <si>
    <t>R11TR20</t>
  </si>
  <si>
    <t>R3VOCAB</t>
  </si>
  <si>
    <t>R4VOCAB</t>
  </si>
  <si>
    <t>R5VOCAB</t>
  </si>
  <si>
    <t>R6VOCAB</t>
  </si>
  <si>
    <t>R7VOCAB</t>
  </si>
  <si>
    <t>R8VOCAB</t>
  </si>
  <si>
    <t>R9VOCAB</t>
  </si>
  <si>
    <t>R10VOCAB</t>
  </si>
  <si>
    <t>R11VOCAB</t>
  </si>
  <si>
    <t>KLB003d</t>
  </si>
  <si>
    <t>LLB003d</t>
  </si>
  <si>
    <t>MLB003d</t>
  </si>
  <si>
    <t>NLB003d</t>
  </si>
  <si>
    <t>RABYEAR</t>
  </si>
  <si>
    <t>PLB074a</t>
  </si>
  <si>
    <t>PLB074b</t>
  </si>
  <si>
    <t>PLB074c</t>
  </si>
  <si>
    <t>PLB074d</t>
  </si>
  <si>
    <t>PLB019e</t>
  </si>
  <si>
    <t>PLB019j</t>
  </si>
  <si>
    <t>PLB019d</t>
  </si>
  <si>
    <t>PLB009c</t>
  </si>
  <si>
    <t>PLB019a</t>
  </si>
  <si>
    <t>PLB019b</t>
  </si>
  <si>
    <t>PLB019k</t>
  </si>
  <si>
    <t>PLB019i</t>
  </si>
  <si>
    <t>PLB019f</t>
  </si>
  <si>
    <t>PLB019g</t>
  </si>
  <si>
    <t>PLB019h</t>
  </si>
  <si>
    <t>PLB032a_a</t>
  </si>
  <si>
    <t>PLB032a_b</t>
  </si>
  <si>
    <t>PLB032a_c</t>
  </si>
  <si>
    <t>PLB032a_d</t>
  </si>
  <si>
    <t>PLB032a_e</t>
  </si>
  <si>
    <t>PLB032a_f</t>
  </si>
  <si>
    <t>PLB029a</t>
  </si>
  <si>
    <t>PLB029d</t>
  </si>
  <si>
    <t>PLB029c</t>
  </si>
  <si>
    <t>PLB029e</t>
  </si>
  <si>
    <t>PLB029b</t>
  </si>
  <si>
    <t>PLB029f</t>
  </si>
  <si>
    <t>PLB033a</t>
  </si>
  <si>
    <t>PLB033b</t>
  </si>
  <si>
    <t>PLB033c</t>
  </si>
  <si>
    <t>PLB033d</t>
  </si>
  <si>
    <t>PLB033e</t>
  </si>
  <si>
    <t>PLB033f</t>
  </si>
  <si>
    <t>PLB033g</t>
  </si>
  <si>
    <t>PLB028b</t>
  </si>
  <si>
    <t>PLB028a</t>
  </si>
  <si>
    <t>PLB028c</t>
  </si>
  <si>
    <t>PLB028d</t>
  </si>
  <si>
    <t>PLB028b1</t>
  </si>
  <si>
    <t>PLB028b2</t>
  </si>
  <si>
    <t>PLB028b3</t>
  </si>
  <si>
    <t>PLB028b4</t>
  </si>
  <si>
    <t>PLB028b5</t>
  </si>
  <si>
    <t>PLB028b6</t>
  </si>
  <si>
    <t>PLB028b8</t>
  </si>
  <si>
    <t>KLB019j</t>
  </si>
  <si>
    <t>MLB019j</t>
  </si>
  <si>
    <t>NLB019j</t>
  </si>
  <si>
    <t>OLB026A</t>
  </si>
  <si>
    <t>OLB026O</t>
  </si>
  <si>
    <t>OLB026L</t>
  </si>
  <si>
    <t>OLB026W</t>
  </si>
  <si>
    <t>OLB026J</t>
  </si>
  <si>
    <t>OLB026E</t>
  </si>
  <si>
    <t>OLB026M</t>
  </si>
  <si>
    <t>OLB026N</t>
  </si>
  <si>
    <t>OLB026R</t>
  </si>
  <si>
    <t>OLB026S</t>
  </si>
  <si>
    <t>OLB026I</t>
  </si>
  <si>
    <t>OLB026B</t>
  </si>
  <si>
    <t>OLB026F</t>
  </si>
  <si>
    <t>OLB026V</t>
  </si>
  <si>
    <t>OLB026P</t>
  </si>
  <si>
    <t>OLB026X</t>
  </si>
  <si>
    <t>OLB026Q</t>
  </si>
  <si>
    <t>OLB026C</t>
  </si>
  <si>
    <t>OLB026D</t>
  </si>
  <si>
    <t>OLB026Y</t>
  </si>
  <si>
    <t>OLB026K</t>
  </si>
  <si>
    <t>OLB026U</t>
  </si>
  <si>
    <t>OLB026T</t>
  </si>
  <si>
    <t>OLB026H</t>
  </si>
  <si>
    <t>OLB026G</t>
  </si>
  <si>
    <t>PLB026A</t>
  </si>
  <si>
    <t>PLB026O</t>
  </si>
  <si>
    <t>PLB026L</t>
  </si>
  <si>
    <t>PLB026W</t>
  </si>
  <si>
    <t>PLB026J</t>
  </si>
  <si>
    <t>PLB026E</t>
  </si>
  <si>
    <t>PLB026M</t>
  </si>
  <si>
    <t>PLB026N</t>
  </si>
  <si>
    <t>PLB026R</t>
  </si>
  <si>
    <t>PLB026S</t>
  </si>
  <si>
    <t>PLB026I</t>
  </si>
  <si>
    <t>PLB026B</t>
  </si>
  <si>
    <t>PLB026F</t>
  </si>
  <si>
    <t>PLB026V</t>
  </si>
  <si>
    <t>PLB026P</t>
  </si>
  <si>
    <t>PLB026X</t>
  </si>
  <si>
    <t>PLB026Q</t>
  </si>
  <si>
    <t>PLB026C</t>
  </si>
  <si>
    <t>PLB026D</t>
  </si>
  <si>
    <t>PLB026Y</t>
  </si>
  <si>
    <t>PLB026K</t>
  </si>
  <si>
    <t>PLB026U</t>
  </si>
  <si>
    <t>PLB026T</t>
  </si>
  <si>
    <t>PLB026H</t>
  </si>
  <si>
    <t>PLB026G</t>
  </si>
  <si>
    <t>OLB004e</t>
  </si>
  <si>
    <t>OLB004f</t>
  </si>
  <si>
    <t>OLB004g</t>
  </si>
  <si>
    <t>OLB004c</t>
  </si>
  <si>
    <t>OLB004b</t>
  </si>
  <si>
    <t>OLB004d</t>
  </si>
  <si>
    <t>OLB004a</t>
  </si>
  <si>
    <t>OLB007e</t>
  </si>
  <si>
    <t>OLB007f</t>
  </si>
  <si>
    <t>OLB007g</t>
  </si>
  <si>
    <t>OLB007c</t>
  </si>
  <si>
    <t>OLB007b</t>
  </si>
  <si>
    <t>OLB007d</t>
  </si>
  <si>
    <t>OLB007a</t>
  </si>
  <si>
    <t>OLB011e</t>
  </si>
  <si>
    <t>OLB011f</t>
  </si>
  <si>
    <t>OLB011g</t>
  </si>
  <si>
    <t>OLB011c</t>
  </si>
  <si>
    <t>OLB011b</t>
  </si>
  <si>
    <t>OLB011d</t>
  </si>
  <si>
    <t>OLB011a</t>
  </si>
  <si>
    <t>PLB018c</t>
  </si>
  <si>
    <t>PLB018d</t>
  </si>
  <si>
    <t>PLB018f</t>
  </si>
  <si>
    <t>PLB018e</t>
  </si>
  <si>
    <t>PLB018b</t>
  </si>
  <si>
    <t>PLB018a</t>
  </si>
  <si>
    <t>PLB004d</t>
  </si>
  <si>
    <t>PLB007d</t>
  </si>
  <si>
    <t>PLB011d</t>
  </si>
  <si>
    <t>PLB015d</t>
  </si>
  <si>
    <t>PLB004a</t>
  </si>
  <si>
    <t>PLB007a</t>
  </si>
  <si>
    <t>PLB011a</t>
  </si>
  <si>
    <t>PLB015a</t>
  </si>
  <si>
    <t>OLB015a</t>
  </si>
  <si>
    <t>PLB004b</t>
  </si>
  <si>
    <t>PLB007b</t>
  </si>
  <si>
    <t>PLB011b</t>
  </si>
  <si>
    <t>PLB015b</t>
  </si>
  <si>
    <t>PLB004c</t>
  </si>
  <si>
    <t>PLB0087</t>
  </si>
  <si>
    <t>PLB011c</t>
  </si>
  <si>
    <t>PLB015c</t>
  </si>
  <si>
    <t>PLB004g</t>
  </si>
  <si>
    <t>PLB007g</t>
  </si>
  <si>
    <t>PLB011g</t>
  </si>
  <si>
    <t>PLB015g</t>
  </si>
  <si>
    <t>PLB004f</t>
  </si>
  <si>
    <t>PLB007f</t>
  </si>
  <si>
    <t>PLB011f</t>
  </si>
  <si>
    <t>PLB015f</t>
  </si>
  <si>
    <t>PLB004e</t>
  </si>
  <si>
    <t>PLB007e</t>
  </si>
  <si>
    <t>PLB011e</t>
  </si>
  <si>
    <t>PLB015e</t>
  </si>
  <si>
    <t>PLB002c</t>
  </si>
  <si>
    <t>OLB002c</t>
  </si>
  <si>
    <t>PLB002a</t>
  </si>
  <si>
    <t>OLB002a</t>
  </si>
  <si>
    <t>PLB002d</t>
  </si>
  <si>
    <t>OLB002d</t>
  </si>
  <si>
    <t>PLB002b</t>
  </si>
  <si>
    <t>OLB002b</t>
  </si>
  <si>
    <t>OLB002e</t>
  </si>
  <si>
    <t>PLB002e</t>
  </si>
  <si>
    <t>PLB021c</t>
  </si>
  <si>
    <t>PLB022e</t>
  </si>
  <si>
    <t>PLB022a</t>
  </si>
  <si>
    <t>PLB022d</t>
  </si>
  <si>
    <t>PLB021a</t>
  </si>
  <si>
    <t>PLB021d</t>
  </si>
  <si>
    <t>PLB021b</t>
  </si>
  <si>
    <t>PLB022c</t>
  </si>
  <si>
    <t>PLB022b</t>
  </si>
  <si>
    <t>condition</t>
  </si>
  <si>
    <t>satInc</t>
  </si>
  <si>
    <t>PLB034e</t>
  </si>
  <si>
    <t>OLB034e</t>
  </si>
  <si>
    <t>PLB034d</t>
  </si>
  <si>
    <t>OLB034d</t>
  </si>
  <si>
    <t>OLB034c</t>
  </si>
  <si>
    <t>PLB034c</t>
  </si>
  <si>
    <t>OLB034f</t>
  </si>
  <si>
    <t>PLB034f</t>
  </si>
  <si>
    <t>PLB034b</t>
  </si>
  <si>
    <t>PLB028b7</t>
  </si>
  <si>
    <t>OLB035a_1</t>
  </si>
  <si>
    <t>PLB035a_1</t>
  </si>
  <si>
    <t>PLB035a_2</t>
  </si>
  <si>
    <t>OLB035a_2</t>
  </si>
  <si>
    <t>PLB035a_3</t>
  </si>
  <si>
    <t>OLB035a_3</t>
  </si>
  <si>
    <t>OLB035a_4</t>
  </si>
  <si>
    <t>PLB035a_4</t>
  </si>
  <si>
    <t>OLB035a_5</t>
  </si>
  <si>
    <t>PLB035a_5</t>
  </si>
  <si>
    <t>PLB035a_6</t>
  </si>
  <si>
    <t>OLB035a_6</t>
  </si>
  <si>
    <t>OLB035a_7</t>
  </si>
  <si>
    <t>PLB035a_7</t>
  </si>
  <si>
    <t>OLB035a_8</t>
  </si>
  <si>
    <t>PLB035a_8</t>
  </si>
  <si>
    <t>PLB021E</t>
  </si>
  <si>
    <t>OLB015e</t>
  </si>
  <si>
    <t>OLB015f</t>
  </si>
  <si>
    <t>OLB015g</t>
  </si>
  <si>
    <t>OLB015c</t>
  </si>
  <si>
    <t>OLB015b</t>
  </si>
  <si>
    <t>OLB015d</t>
  </si>
  <si>
    <t>ifelse(is.na(x) | x &lt; 0 | x &gt; 3, NA, ifelse(x == 1,  0,  ifelse(x == 3, 1, 2)))</t>
  </si>
  <si>
    <t>ifelse(x == 5 &amp; !is.na(x) , 1, 0)</t>
  </si>
  <si>
    <t>ifelse(x == 2 &amp; !is.na(x), 1, 0)</t>
  </si>
  <si>
    <t>V156</t>
  </si>
  <si>
    <t>A3-V1</t>
  </si>
  <si>
    <t>D678</t>
  </si>
  <si>
    <t>E678</t>
  </si>
  <si>
    <t>F1073</t>
  </si>
  <si>
    <t>V241</t>
  </si>
  <si>
    <t>ifelse(is.na(x) | x &lt; 0 | x &gt; 3000, NA, x  - yearBrth)</t>
  </si>
  <si>
    <t>ifelse(is.na(x) | x &lt; 0 | x %in% 9997:9999, NA, x  - yearBrth)</t>
  </si>
  <si>
    <t>spouseCriticize</t>
  </si>
  <si>
    <t>childrenCriticize</t>
  </si>
  <si>
    <t>familyCriticize</t>
  </si>
  <si>
    <t>friendsCriticize</t>
  </si>
  <si>
    <t>spouseLetDown</t>
  </si>
  <si>
    <t>childrenLetDown</t>
  </si>
  <si>
    <t>familyLetDown</t>
  </si>
  <si>
    <t>friendsLetDown</t>
  </si>
  <si>
    <t>spouseNerves</t>
  </si>
  <si>
    <t>childrenNerves</t>
  </si>
  <si>
    <t>familyNerves</t>
  </si>
  <si>
    <t>friendsNerves</t>
  </si>
  <si>
    <t>spouseOpenUp</t>
  </si>
  <si>
    <t>childrenOpenUp</t>
  </si>
  <si>
    <t>familyOpenUp</t>
  </si>
  <si>
    <t>friendsOpenUp</t>
  </si>
  <si>
    <t>spouseRely</t>
  </si>
  <si>
    <t>childrenRely</t>
  </si>
  <si>
    <t>familyRely</t>
  </si>
  <si>
    <t>friendsRely</t>
  </si>
  <si>
    <t>spouseTooMnyDem</t>
  </si>
  <si>
    <t>childrenTooMnyDem</t>
  </si>
  <si>
    <t>familyTooMnyDem</t>
  </si>
  <si>
    <t>friendsTooMnyDem</t>
  </si>
  <si>
    <t>spouseUnderstand</t>
  </si>
  <si>
    <t>childrenUnderstand</t>
  </si>
  <si>
    <t>familyUnderstand</t>
  </si>
  <si>
    <t>friendsUnderstand</t>
  </si>
  <si>
    <t>ifelse(x &gt; p_year &amp; !is.na(x), 1, 0)</t>
  </si>
  <si>
    <t>mapvalues(x, 1:7, c(rep(1,6),0))</t>
  </si>
  <si>
    <t>V211</t>
  </si>
  <si>
    <t>1 ASSOCIATES
2 BACHELORS
3 MA
4 MBA
5 LAW
6 PHD
7 MD
8 OTHER ________</t>
  </si>
  <si>
    <t>DEGREE</t>
  </si>
  <si>
    <t>1 ASSOCIATES
2 BACHELORS
3 MASTERS/MBA
4 LAW
5 PHD
6 MD
7 OTHER
8 DK
9 RF</t>
  </si>
  <si>
    <t>ifelse(x %in% 2:6 &amp; !is.na(x), 1, 0)</t>
  </si>
  <si>
    <t>ifelse(x %in% 2:7 &amp; !is.na(x), 1, 0)</t>
  </si>
  <si>
    <t>W225</t>
  </si>
  <si>
    <t>1. Associates
2. Bachelors
3. MA; MS; Master's
4. MBA
5. Law and MD
6. PhD
7. Other
8. Don't Know; DK
9. Not Ascertained; NA
0. Inap; 1-12, 97-99 in W221; 5, 8-9 in W224</t>
  </si>
  <si>
    <t>D652M</t>
  </si>
  <si>
    <t>1 LESS THAN BACHELORS
2 BACHELORS
3 MASTERS\MBA
4 LAW
5 PHD
6 MD
7 OTHER
8 DK
9 RF</t>
  </si>
  <si>
    <t>E652M</t>
  </si>
  <si>
    <t>1. LESS THAN BACHELORS 2. BACHELORS 3. MASTERS\MBA 4. LAW OR MD 5. PHD 7. OTHER 8. DK (don't know); NA (not ascertained) 9. RF (refused) Blank. INAP (Inapplicable)</t>
  </si>
  <si>
    <t>ifelse(x %in% 2:5 &amp; !is.na(x), 1, 0)</t>
  </si>
  <si>
    <t>A_P670M</t>
  </si>
  <si>
    <t>1. LESS THAN BACHELORS 2. BACHELORS 3. MASTERS\MBA 4. LAW; PHD; MD 7. OTHER 8. DK (Don't Know); NA (Not Ascertained) 9. RF (Refused) Blank. INAP (Inapplicable)</t>
  </si>
  <si>
    <t>ifelse(x %in% 1:4 &amp; !is.na(x), 1, 0)</t>
  </si>
  <si>
    <t>G1077M</t>
  </si>
  <si>
    <t>1. LESS THAN BACHELORS
2. BACHELORS
3. MASTERS\MBA
4. LAW OR MD
5. PHD
7. OTHER
8. DK (don't know); NA (not ascertained)
9. RF (refused)
Blank. INAP (Inapplicable); [Q753:CS22Y30] IS (1) AND [Q219:PR219] IS (GE 1998); [Q753:CS22Y30] IS (1); [Q1074:A3] IS (0-12 OR DK OR RF); [Q1076:A3b] IS (NE 1)</t>
  </si>
  <si>
    <t>HB017M</t>
  </si>
  <si>
    <t>1. Less than bachelors
2. Bachelors
3. Masters/mba
6. Law, phd, md
7. Other (specify)
8. Don't know/ not ascertained
9. Refused
Blank. Inapplicable</t>
  </si>
  <si>
    <t>JB017</t>
  </si>
  <si>
    <t xml:space="preserve">
1. Less than bachelors
2. Bachelors
3. Masters/mba
6. Law, phd, md
7. Other (specify)
8. Don't know; not ascertained
9. Refused
Blank. Inapplicable</t>
  </si>
  <si>
    <t>KB017</t>
  </si>
  <si>
    <t>1. Less than bachelors
2. Bachelors
3. Masters/mba
7. Other (specify) (includes md, law, and phd)
8. Don't know
9. Refused
Blank. Inapplicable; partial interview</t>
  </si>
  <si>
    <t>LB017</t>
  </si>
  <si>
    <t>MB017</t>
  </si>
  <si>
    <t>1 Less than Bachelors
2 Bachelors
3 Masters/MBA
4 Law
5 PhD
6 MD
7 Other (specify)</t>
  </si>
  <si>
    <t>NB017</t>
  </si>
  <si>
    <t>OB017</t>
  </si>
  <si>
    <t>PB017M</t>
  </si>
  <si>
    <t>1 LESS THAN BACHELORS
2 BACHELORS
3 MASTERS/MBA
7 OTHER (SPECIFY) (INCLUDES MD, LAW, AND PHD)
8 DK (Don't Know)NA (Not Ascertained)
9 RF (Refused)</t>
  </si>
  <si>
    <t>ifelse(x &lt; 1 | x &gt; 4 | is.na(x), NA, x)</t>
  </si>
  <si>
    <t>dadOccPrstg</t>
  </si>
  <si>
    <t>momOccPrstg</t>
  </si>
  <si>
    <t>bgpgen</t>
  </si>
  <si>
    <t>bhpgen</t>
  </si>
  <si>
    <t>occPrestige</t>
  </si>
  <si>
    <t>Last Reached Isei Value (International Socio-Economic Index)</t>
  </si>
  <si>
    <t>ISEI</t>
  </si>
  <si>
    <t>gosep</t>
  </si>
  <si>
    <t>dadOcc</t>
  </si>
  <si>
    <t>fisei</t>
  </si>
  <si>
    <t>FATHER ISEI-Status88 Ganzeboom (IS88)</t>
  </si>
  <si>
    <t>misei</t>
  </si>
  <si>
    <t>MOTHER ISEI-Status88 Ganzeboom (IS88)</t>
  </si>
  <si>
    <t>momOcc</t>
  </si>
  <si>
    <t>E5654M</t>
  </si>
  <si>
    <t>M1-6. TYPE OF WORK DAD DID</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</si>
  <si>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t>
  </si>
  <si>
    <t>G1084M</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</si>
  <si>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 [Q753:CS22Y30] IS (1) AND [Q219:PR219] IS (GE 1998); [Q1083:A4e] IS (6 OR 7)</t>
  </si>
  <si>
    <t>FATHER USUAL OCCUPATION - MASKED</t>
  </si>
  <si>
    <t>HB024M</t>
  </si>
  <si>
    <t>JB024</t>
  </si>
  <si>
    <t>KB024</t>
  </si>
  <si>
    <t>1. Management occupations (000 - 044)
2. Business operations specialists (050 - 073)
3. Financial specialists (080 - 095)
4. Computer and mathematical occupations (100 - 124)
5. Architecture and engineering occupations (130 - 156)
6. Life, physical, and social science occupations (160 - 196)
7. Community and social services occupations (200 - 206)
8. Legal occupations (210 - 215)
9. Education, training, and library occupations (220 - 255)
10. Arts, design, entertainment, sports, and media occupations (260 - 296)
11. Healthcare practitioners and technical occupations (300 - 354)
12. Healthcare support occupations (360 - 365)
13. Protective service occupations (370 - 395)
14. Food preparation and serving occupations (400 - 416)
15. Building and grounds cleaning and maintenance occupations (420 - 425)
16. Personal care and service occupations (430 - 465)
17. Sales occupations (470 - 496)
18. Office and administrative support occupations (500 - 593)
19. Farming, fishing, and forestry occupations (600 - 613)
20. Construction trades (620 - 676)
21. Extraction workers (680 - 694)
22. Installation, maintenance, and repair workers (700 - 762)
23. Production occupations (770 - 896)
24. Transportation and material moving occupations (900 - 975)
25. Military specific occupations (980 - 985)
99. Not ascertained (dk;rf)
Blank. Inap</t>
  </si>
  <si>
    <t>LB024</t>
  </si>
  <si>
    <t>ifelse(is.na(x) | x &lt; 0, NA, ifelse(x %in%  c(14, 42, 43), 2, ifelse(x %in% c(12, 13, 31:42), 1, 0)))</t>
  </si>
  <si>
    <t>fnr</t>
  </si>
  <si>
    <t>sp90</t>
  </si>
  <si>
    <t>up90</t>
  </si>
  <si>
    <t>wp94</t>
  </si>
  <si>
    <t>yp107</t>
  </si>
  <si>
    <t>bap96</t>
  </si>
  <si>
    <t>bcp100</t>
  </si>
  <si>
    <t>bep96</t>
  </si>
  <si>
    <t>bgp119</t>
  </si>
  <si>
    <t>fsedu</t>
  </si>
  <si>
    <t>msedu</t>
  </si>
  <si>
    <t>ifelse(is.na(x) | x == 97,  NA, x)</t>
  </si>
  <si>
    <t>ifelse(is.na(x) | x == 98,  NA, x)</t>
  </si>
  <si>
    <t>ifelse(is.na(x) | x %in% 98:99,  NA, x)</t>
  </si>
  <si>
    <t>ifelse(is.na(x) | x == 99,  NA, x)</t>
  </si>
  <si>
    <t>What is the highest grade of school your father completed?</t>
  </si>
  <si>
    <t>F1000</t>
  </si>
  <si>
    <t>0 FOR NO FORMAL EDUCATION 1-11 GRADES 12 HIGH SCHOOL 13-15 SOME COLLEGE 16 COLLEGE GRAD 17 POST COLLEGE (17+ YEARS) 97 OTHER</t>
  </si>
  <si>
    <t>G1087</t>
  </si>
  <si>
    <t>HB026</t>
  </si>
  <si>
    <t>JB026</t>
  </si>
  <si>
    <t>ifelse(is.na(x) | x &lt; 0 | x &gt; 97, NA, ifelse(x %in% x == 16, 1, ifelse(x == 17, 2, 0)))</t>
  </si>
  <si>
    <t>KB026</t>
  </si>
  <si>
    <t>LB026</t>
  </si>
  <si>
    <t>MB026</t>
  </si>
  <si>
    <t>NB026</t>
  </si>
  <si>
    <t>OB026</t>
  </si>
  <si>
    <t>PB026</t>
  </si>
  <si>
    <t>F1001</t>
  </si>
  <si>
    <t>G1088</t>
  </si>
  <si>
    <t>HB027</t>
  </si>
  <si>
    <t>JB027</t>
  </si>
  <si>
    <t>KB027</t>
  </si>
  <si>
    <t>LB027</t>
  </si>
  <si>
    <t>MB027</t>
  </si>
  <si>
    <t>NB027</t>
  </si>
  <si>
    <t>OB027</t>
  </si>
  <si>
    <t>PB027</t>
  </si>
  <si>
    <t>What was your mother’s occupation or position at that time?</t>
  </si>
  <si>
    <t>1	Higher intellectual or independent profession (e.g. architect, physician, scientific researcher, academic lecturer, engineer)
2	Higher management occupation (e.g. manager, director, owner of a big company, senior civil servant)
3	Intermediate intellectual or independent profession (e.g. teacher, artist, medical nurse, social worker, policy officer)
4	Intermediate or commercial occupation (e.g. senior representative, department head or shopkeeper)
5	Other intellectual occupation (e.g. administrative assistant, bookkeeper, salesperson, family carer)
6	Skilled and supervisory manual labor (e.g. car mechanic, foreman, electrician)
7	Semi-skilled manual labor (e.g. driver, factory worker, carpenter, baker)
8	Unskilled manual labor (e.g. cleaner, packer)
9	Agrarian occupation (e.g. land laborer, independent agrarian)</t>
  </si>
  <si>
    <t>ifelse(is.na(x) | x &lt; 0 | x == 10, NA, x)</t>
  </si>
  <si>
    <t>ifelse(is.na(x) | x &lt; 0 | x &gt; 3, NA, 2*(x - 1) + 1)</t>
  </si>
  <si>
    <t>ifelse(x &gt; 0 &amp; !is.na(x), 1, 0)</t>
  </si>
  <si>
    <t>ifelse(x == 3 &amp; !is.na(x), 1, 0)</t>
  </si>
  <si>
    <t>isei88_84</t>
  </si>
  <si>
    <t>yp0201</t>
  </si>
  <si>
    <t>bgpm185a15</t>
  </si>
  <si>
    <t>bhp_452_q56</t>
  </si>
  <si>
    <t>d1110784</t>
  </si>
  <si>
    <t>d1110785</t>
  </si>
  <si>
    <t>d1110786</t>
  </si>
  <si>
    <t>d1110787</t>
  </si>
  <si>
    <t>d1110788</t>
  </si>
  <si>
    <t>d1110789</t>
  </si>
  <si>
    <t>d1110790</t>
  </si>
  <si>
    <t>d1110791</t>
  </si>
  <si>
    <t>d1110792</t>
  </si>
  <si>
    <t>d1110793</t>
  </si>
  <si>
    <t>d1110794</t>
  </si>
  <si>
    <t>d1110795</t>
  </si>
  <si>
    <t>d1110796</t>
  </si>
  <si>
    <t>d1110797</t>
  </si>
  <si>
    <t>d1110798</t>
  </si>
  <si>
    <t>d1110799</t>
  </si>
  <si>
    <t>d1110700</t>
  </si>
  <si>
    <t>d1110701</t>
  </si>
  <si>
    <t>d1110702</t>
  </si>
  <si>
    <t>d1110703</t>
  </si>
  <si>
    <t>d1110704</t>
  </si>
  <si>
    <t>d1110705</t>
  </si>
  <si>
    <t>d1110706</t>
  </si>
  <si>
    <t>d1110707</t>
  </si>
  <si>
    <t>d1110708</t>
  </si>
  <si>
    <t>d1110709</t>
  </si>
  <si>
    <t>d1110710</t>
  </si>
  <si>
    <t>d1110711</t>
  </si>
  <si>
    <t>d1110712</t>
  </si>
  <si>
    <t>d1110713</t>
  </si>
  <si>
    <t>d1110714</t>
  </si>
  <si>
    <t>d1110715</t>
  </si>
  <si>
    <t>d1110716</t>
  </si>
  <si>
    <t>d1110717</t>
  </si>
  <si>
    <t>ifelse(is.na(x) | x &lt; 0, NA, ifelse(x &gt; 0 &amp; !is.na(x), 1, 0))</t>
  </si>
  <si>
    <t>ifelse(is.na(x) | x &lt; 0, NA, ifelse(x == 3 &amp; !is.na(x), 0, x))</t>
  </si>
  <si>
    <t>ifelse(is.na(x) | x &lt; -1, NA, ifelse(x == 1 &amp; !is.na(x), 1, 0))</t>
  </si>
  <si>
    <t>ifelse(x == -2 &amp; !is.na(x), 0, ifelse(x &lt; 0 | is.na(x), NA, 1))</t>
  </si>
  <si>
    <t>ifelse(is.na(x) | x &lt; 0, NA, ifelse(x == 2 &amp; !is.na(x), 0, 1))</t>
  </si>
  <si>
    <t>ifelse(is.na(x) | x &lt; -2, NA, ifelse(x &lt; 1 &amp; !is.na(x), 0, 1))</t>
  </si>
  <si>
    <t>ifelse(is.na(x) | x &lt; 0, NA, ifelse(x %in% c(12:14, 31:43) &amp; !is.na(x), 1, 0))</t>
  </si>
  <si>
    <t>ifelse(is.na(x) | x &lt; -2, NA, ifelse(x == 1 &amp; !is.na(x), 1, 0))</t>
  </si>
  <si>
    <t>ifelse(x == 0 &amp; !is.na(x), 1, 0)</t>
  </si>
  <si>
    <t>ifelse(x &lt; 2008 &amp; !is.na(x), 1, 0)</t>
  </si>
  <si>
    <t>ifelse(x == 999, NA, ifelse(x == 1 &amp; !is.na(x), 0, 1))</t>
  </si>
  <si>
    <t>ifelse(is.na(x) | x &lt; 0 , NA, ifelse(x &gt; 0 &amp; !is.na(x), 1, 0))</t>
  </si>
  <si>
    <t>ifelse(x == 999, NA, ifelse(x == 1 &amp; !is.na(x), 1, 0))</t>
  </si>
  <si>
    <t>ifelse(x &lt;=0 | is.na(x), 0, ifelse(x &lt; p_year &amp; !is.na(x), NA, ifelse(x &gt; 0, 1, 0)))</t>
  </si>
  <si>
    <t>ifelse(x %in% c(4,6) &amp; !is.na(x), 1, 0)</t>
  </si>
  <si>
    <t>ifelse(x &gt; 3000 | x &lt;= p_year, NA, ifelse(x &gt; p_year &amp; !is.na(x), 1, 0))</t>
  </si>
  <si>
    <t>R13MSTAT</t>
  </si>
  <si>
    <t>ifelse(is.na(x) | x &lt;  0 | x &gt; 8, NA, ifelse(x %in% 4:6, 1, 0))</t>
  </si>
  <si>
    <t>BHP_08_01</t>
  </si>
  <si>
    <t>BHP_08_03</t>
  </si>
  <si>
    <t>BHP_08_06</t>
  </si>
  <si>
    <t>BHP_08_13</t>
  </si>
  <si>
    <t>BHP_08_11</t>
  </si>
  <si>
    <t>BHP_08_07</t>
  </si>
  <si>
    <t>bhp_08_02</t>
  </si>
  <si>
    <t>bhp_08_12</t>
  </si>
  <si>
    <t>bhp_08_08</t>
  </si>
  <si>
    <t>bhp_08_15</t>
  </si>
  <si>
    <t>bhp_08_10</t>
  </si>
  <si>
    <t>bhp_08_05</t>
  </si>
  <si>
    <t>bip</t>
  </si>
  <si>
    <t>bi</t>
  </si>
  <si>
    <t>bip_02_01</t>
  </si>
  <si>
    <t>bip_02_02</t>
  </si>
  <si>
    <t>bip_02_04</t>
  </si>
  <si>
    <t>bhp_08_09</t>
  </si>
  <si>
    <t>bhp_08_14</t>
  </si>
  <si>
    <t>bhp_08_04</t>
  </si>
  <si>
    <t>bip_02_03</t>
  </si>
  <si>
    <t>bip_417_q107</t>
  </si>
  <si>
    <t>W13 CESD: Felt depressed</t>
  </si>
  <si>
    <t>R13DEPRES</t>
  </si>
  <si>
    <t>R13EFFORT</t>
  </si>
  <si>
    <t>R13SLEEPR</t>
  </si>
  <si>
    <t>R13WHAPPY</t>
  </si>
  <si>
    <t>R13FLONE</t>
  </si>
  <si>
    <t>R13FSAD</t>
  </si>
  <si>
    <t>R13GOING</t>
  </si>
  <si>
    <t>R13ENLIFE</t>
  </si>
  <si>
    <t>R12MSTOT</t>
  </si>
  <si>
    <t>R13MSTOT</t>
  </si>
  <si>
    <t>R12TR20</t>
  </si>
  <si>
    <t>R13TR20</t>
  </si>
  <si>
    <t>R12VOCAB</t>
  </si>
  <si>
    <t>R13VOCAB</t>
  </si>
  <si>
    <t>satsa</t>
  </si>
  <si>
    <t>answer</t>
  </si>
  <si>
    <t>background</t>
  </si>
  <si>
    <t>quickThoughts</t>
  </si>
  <si>
    <t>selling</t>
  </si>
  <si>
    <t>jokes</t>
  </si>
  <si>
    <t>1	exactly right
2	almost right
3	neither right nor wrong
4	not quite right
5	not right at all</t>
  </si>
  <si>
    <t>E46</t>
  </si>
  <si>
    <t>1) Do you want a lot of action around you?</t>
  </si>
  <si>
    <t>E48</t>
  </si>
  <si>
    <t>3) Do you usually have an answer when people talk to you?</t>
  </si>
  <si>
    <t>E50</t>
  </si>
  <si>
    <t>5) Are you happy to be in the background, when you are together with others?</t>
  </si>
  <si>
    <t>E51</t>
  </si>
  <si>
    <t>6) Do you consider yourself happy and carefree?</t>
  </si>
  <si>
    <t>E54</t>
  </si>
  <si>
    <t>9) Do you have a lively personality?</t>
  </si>
  <si>
    <t>E55</t>
  </si>
  <si>
    <t>10) Can you quickly explain in words what you think?</t>
  </si>
  <si>
    <t>E57</t>
  </si>
  <si>
    <t>12) Do you mind selling things or asking people for money for charity?</t>
  </si>
  <si>
    <t>E61</t>
  </si>
  <si>
    <t>15) Do you keep things to yourself except when you are with close friends?</t>
  </si>
  <si>
    <t>E63</t>
  </si>
  <si>
    <t>17) Do you like to joke and tell funny stories to your friends?</t>
  </si>
  <si>
    <t>SATSA_Q1</t>
  </si>
  <si>
    <t>ifelse(x &lt; 1 | x &gt; 5 &amp; !is.na(x), NA, x)</t>
  </si>
  <si>
    <t>SATSA_Q2</t>
  </si>
  <si>
    <t>item_stem</t>
  </si>
  <si>
    <t>V</t>
  </si>
  <si>
    <t>SATSA_Q3</t>
  </si>
  <si>
    <t>G</t>
  </si>
  <si>
    <t>SATSA_Q4</t>
  </si>
  <si>
    <t>Q</t>
  </si>
  <si>
    <t>SATSA_Q5</t>
  </si>
  <si>
    <t>SATSA_Q6</t>
  </si>
  <si>
    <t>J</t>
  </si>
  <si>
    <t>K</t>
  </si>
  <si>
    <t>R</t>
  </si>
  <si>
    <t>SATSA_IPT5</t>
  </si>
  <si>
    <t>SATSA_IPT2</t>
  </si>
  <si>
    <t>SATSA_IPT3</t>
  </si>
  <si>
    <t>S</t>
  </si>
  <si>
    <t>SATSA_IPT6</t>
  </si>
  <si>
    <t>U</t>
  </si>
  <si>
    <t>SATSA_IPT7</t>
  </si>
  <si>
    <t>E47</t>
  </si>
  <si>
    <t>2) Are you often worried and feel that there is something you want but don‚Äôt know what?</t>
  </si>
  <si>
    <t>E49</t>
  </si>
  <si>
    <t>4) Are you sometimes happy, sometimes sad for no reason?</t>
  </si>
  <si>
    <t>E52</t>
  </si>
  <si>
    <t>7) Do you usually decide too late?</t>
  </si>
  <si>
    <t>E53</t>
  </si>
  <si>
    <t>8) Do you usually feel tired and listless without any obvious reason?</t>
  </si>
  <si>
    <t>E56</t>
  </si>
  <si>
    <t>11) Are you often absorbed in thoughts?</t>
  </si>
  <si>
    <t>E58</t>
  </si>
  <si>
    <t>13) Are you excessively sensitive in certain contexts?</t>
  </si>
  <si>
    <t>E59</t>
  </si>
  <si>
    <t>14) Are you sometimes so restless that you can‚Äôt sit still?</t>
  </si>
  <si>
    <t>E62</t>
  </si>
  <si>
    <t>16) Do you have nervous problems?</t>
  </si>
  <si>
    <t>E64</t>
  </si>
  <si>
    <t>18) Do you worry too much after having had an embarassing experience?</t>
  </si>
  <si>
    <t>noReason</t>
  </si>
  <si>
    <t>late</t>
  </si>
  <si>
    <t>deepThght</t>
  </si>
  <si>
    <t>sensitive</t>
  </si>
  <si>
    <t>N2</t>
  </si>
  <si>
    <t xml:space="preserve">I often get into conflicts with my family or colleagues </t>
  </si>
  <si>
    <t>N11</t>
  </si>
  <si>
    <t>I like to put myself out to help others.</t>
  </si>
  <si>
    <t>N26</t>
  </si>
  <si>
    <t>It doesn't bother me to punish children or pets</t>
  </si>
  <si>
    <t>Many people think that I am egotistical and self-centered</t>
  </si>
  <si>
    <t>N45</t>
  </si>
  <si>
    <t>I would rather comply than to object</t>
  </si>
  <si>
    <t>N47</t>
  </si>
  <si>
    <t>I would rather cooperate than compete</t>
  </si>
  <si>
    <t>N50</t>
  </si>
  <si>
    <t>I won't get upset when I think of the starving masses</t>
  </si>
  <si>
    <t>N52</t>
  </si>
  <si>
    <t>I have learned that one has to be prepared to defend one's interests</t>
  </si>
  <si>
    <t>N57</t>
  </si>
  <si>
    <t>I try to be polite to everbody</t>
  </si>
  <si>
    <t>N61</t>
  </si>
  <si>
    <t>I am often cynical and skeptical of other people's intentions</t>
  </si>
  <si>
    <t>conflicts</t>
  </si>
  <si>
    <t>punish</t>
  </si>
  <si>
    <t>ego</t>
  </si>
  <si>
    <t>comply</t>
  </si>
  <si>
    <t>starving</t>
  </si>
  <si>
    <t>defend</t>
  </si>
  <si>
    <t>polite</t>
  </si>
  <si>
    <t>cynical</t>
  </si>
  <si>
    <t>N1</t>
  </si>
  <si>
    <t>I work hard to achieve my goals</t>
  </si>
  <si>
    <t>N4</t>
  </si>
  <si>
    <t>I like to keep everything in its place so that i know where things are</t>
  </si>
  <si>
    <t>N8</t>
  </si>
  <si>
    <t>I work hard towards achieving the goals I've set up for myself</t>
  </si>
  <si>
    <t>N17</t>
  </si>
  <si>
    <t>I am quite good at pacing my work in order to get things done on time</t>
  </si>
  <si>
    <t>I always pay all my debts in full when they are due</t>
  </si>
  <si>
    <t>N27</t>
  </si>
  <si>
    <t>I strive to achieve as much as possible</t>
  </si>
  <si>
    <t>N37</t>
  </si>
  <si>
    <t>I am not particularly systematic</t>
  </si>
  <si>
    <t>N39</t>
  </si>
  <si>
    <t>I like to keep everything clean and tidy</t>
  </si>
  <si>
    <t>N42</t>
  </si>
  <si>
    <t>I seem to be badly organized</t>
  </si>
  <si>
    <t>I have difficulty in getting started on things</t>
  </si>
  <si>
    <t>workHard</t>
  </si>
  <si>
    <t>place</t>
  </si>
  <si>
    <t>goals</t>
  </si>
  <si>
    <t>pacing</t>
  </si>
  <si>
    <t>debts</t>
  </si>
  <si>
    <t>achieve</t>
  </si>
  <si>
    <t>systematic</t>
  </si>
  <si>
    <t>clean</t>
  </si>
  <si>
    <t>organized</t>
  </si>
  <si>
    <t>N3</t>
  </si>
  <si>
    <t>Sometimes I get totally absorbed by the music I'm listening to</t>
  </si>
  <si>
    <t>N5</t>
  </si>
  <si>
    <t>I am a creature of habit</t>
  </si>
  <si>
    <t>N9</t>
  </si>
  <si>
    <t>I like to solve mysteries or problems</t>
  </si>
  <si>
    <t>N10</t>
  </si>
  <si>
    <t>I find it easy to understand how other people feel</t>
  </si>
  <si>
    <t>N13</t>
  </si>
  <si>
    <t>When I read poetry or look at a work of art I sometimes shiver or feel elated</t>
  </si>
  <si>
    <t>I place no great importance on art</t>
  </si>
  <si>
    <t>N19</t>
  </si>
  <si>
    <t>Once I find the right way of doing something I stick to it</t>
  </si>
  <si>
    <t>N20</t>
  </si>
  <si>
    <t>I seldom notice the atmosphere that different surroundings create</t>
  </si>
  <si>
    <t>N25</t>
  </si>
  <si>
    <t>I have big intellectual curiosity</t>
  </si>
  <si>
    <t>I think that we should trust our religious leaders to decide in questions of moral.</t>
  </si>
  <si>
    <t>N30</t>
  </si>
  <si>
    <t>To have a different opinion about what is right and wrong may be right for other cultures</t>
  </si>
  <si>
    <t>It would be difficult for me to let my thoughts wander in an uncontrolled way</t>
  </si>
  <si>
    <t>I'm not interested in philosophizing about the nature of man and the universe</t>
  </si>
  <si>
    <t>N41</t>
  </si>
  <si>
    <t>I think it's interesting finding new hobbies</t>
  </si>
  <si>
    <t>N43</t>
  </si>
  <si>
    <t>I don't like to waste time on daydreams</t>
  </si>
  <si>
    <t>N44</t>
  </si>
  <si>
    <t>I find philosophical discussions boring</t>
  </si>
  <si>
    <t>I like to think about theories and/or profound ideas</t>
  </si>
  <si>
    <t>N51</t>
  </si>
  <si>
    <t>If people haven't found their outlook on life by the time they are 25 there is something wrong with them</t>
  </si>
  <si>
    <t>N53</t>
  </si>
  <si>
    <t>Poetry hardly affects me at all</t>
  </si>
  <si>
    <t>N54</t>
  </si>
  <si>
    <t>I like to get involved in daydreams and fantasies and to develop them further</t>
  </si>
  <si>
    <t>N55</t>
  </si>
  <si>
    <t>To let students listen to controversial speeches only confuses them and leads them astray</t>
  </si>
  <si>
    <t>N58</t>
  </si>
  <si>
    <t>For me it is important how I feel about different things</t>
  </si>
  <si>
    <t>N59</t>
  </si>
  <si>
    <t>I have a lively imagination</t>
  </si>
  <si>
    <t>N60</t>
  </si>
  <si>
    <t>I often try new and foreign dishes</t>
  </si>
  <si>
    <t>music</t>
  </si>
  <si>
    <t>habit</t>
  </si>
  <si>
    <t>problems</t>
  </si>
  <si>
    <t>empathize</t>
  </si>
  <si>
    <t>poetry</t>
  </si>
  <si>
    <t>stick</t>
  </si>
  <si>
    <t>noArt</t>
  </si>
  <si>
    <t>atmosphere</t>
  </si>
  <si>
    <t>curious</t>
  </si>
  <si>
    <t>cultures</t>
  </si>
  <si>
    <t>emotions</t>
  </si>
  <si>
    <t>wander</t>
  </si>
  <si>
    <t>philosphy</t>
  </si>
  <si>
    <t>N31</t>
  </si>
  <si>
    <t>I seldom experience strong emotions</t>
  </si>
  <si>
    <t>hobbies</t>
  </si>
  <si>
    <t>daydreams</t>
  </si>
  <si>
    <t>phiIdeas</t>
  </si>
  <si>
    <t>outlook</t>
  </si>
  <si>
    <t>poetryno</t>
  </si>
  <si>
    <t>fantasies</t>
  </si>
  <si>
    <t>controversy</t>
  </si>
  <si>
    <t>feelings</t>
  </si>
  <si>
    <t>food</t>
  </si>
  <si>
    <t>GCESDA</t>
  </si>
  <si>
    <t>a) I worried about things I normally don't worry about</t>
  </si>
  <si>
    <t>GCESDB</t>
  </si>
  <si>
    <t>b) I didn't feel like eating; I had a bad appetite</t>
  </si>
  <si>
    <t>GCESDC</t>
  </si>
  <si>
    <t>c) I felt low even though I had support from family and friends</t>
  </si>
  <si>
    <t>GCESDD</t>
  </si>
  <si>
    <t>d) I felt that I was worth as much as other people</t>
  </si>
  <si>
    <t>GCESDE</t>
  </si>
  <si>
    <t>e) I had a hard time concentrating on what I was doing</t>
  </si>
  <si>
    <t>GCESDF</t>
  </si>
  <si>
    <t xml:space="preserve">f) I felt depressed </t>
  </si>
  <si>
    <t>GCESDG</t>
  </si>
  <si>
    <t>g) I felt that everything I did was tough and troublesome</t>
  </si>
  <si>
    <t>GCESDH</t>
  </si>
  <si>
    <t>h) I felt confident about the future</t>
  </si>
  <si>
    <t>GCESDI</t>
  </si>
  <si>
    <t>i) I thought my life had been unsuccessful</t>
  </si>
  <si>
    <t>GCESDJ</t>
  </si>
  <si>
    <t>j) I felt scared</t>
  </si>
  <si>
    <t>GCESDK</t>
  </si>
  <si>
    <t>k) I did not sleep well</t>
  </si>
  <si>
    <t>GCESDL</t>
  </si>
  <si>
    <t>l) I felt happy</t>
  </si>
  <si>
    <t>GCESDM</t>
  </si>
  <si>
    <t>m) I talked less than usual</t>
  </si>
  <si>
    <t>GCESDN</t>
  </si>
  <si>
    <t>n) I felt lonely</t>
  </si>
  <si>
    <t>GCESDO</t>
  </si>
  <si>
    <t>o) People were unfriendly</t>
  </si>
  <si>
    <t>GCESDP</t>
  </si>
  <si>
    <t>p) I enjoyed life</t>
  </si>
  <si>
    <t>GCESDQ</t>
  </si>
  <si>
    <t>q) I cried</t>
  </si>
  <si>
    <t>GCESDR</t>
  </si>
  <si>
    <t>r) I felt sad</t>
  </si>
  <si>
    <t>GCESDS</t>
  </si>
  <si>
    <t>s) I experienced that people didn't like me</t>
  </si>
  <si>
    <t>GCESDT</t>
  </si>
  <si>
    <t>t) I couldn't "get started"</t>
  </si>
  <si>
    <t xml:space="preserve">0=never or almost never, 1=rather seldom, 2=rather often and 3=always or almost always. </t>
  </si>
  <si>
    <t>ifelse(x &lt; 0 | x &gt; 3 &amp; !is.na(x), NA, x)</t>
  </si>
  <si>
    <t>goodAs</t>
  </si>
  <si>
    <t>restlessSleep</t>
  </si>
  <si>
    <t>notGoing</t>
  </si>
  <si>
    <t>F</t>
  </si>
  <si>
    <t>CESDA</t>
  </si>
  <si>
    <t>CESDB</t>
  </si>
  <si>
    <t>CESDC</t>
  </si>
  <si>
    <t>CESDD</t>
  </si>
  <si>
    <t>CESDE</t>
  </si>
  <si>
    <t>CESDF</t>
  </si>
  <si>
    <t>CESDG</t>
  </si>
  <si>
    <t>CESDH</t>
  </si>
  <si>
    <t>CESDI</t>
  </si>
  <si>
    <t>CESDJ</t>
  </si>
  <si>
    <t>CESDK</t>
  </si>
  <si>
    <t>CESDL</t>
  </si>
  <si>
    <t>CESDM</t>
  </si>
  <si>
    <t>CESDN</t>
  </si>
  <si>
    <t>CESDO</t>
  </si>
  <si>
    <t>CESDP</t>
  </si>
  <si>
    <t>CESDQ</t>
  </si>
  <si>
    <t>CESDR</t>
  </si>
  <si>
    <t>CESDS</t>
  </si>
  <si>
    <t>CESDT</t>
  </si>
  <si>
    <t>SATSA_IPT1</t>
  </si>
  <si>
    <t>SATSA_IPT4</t>
  </si>
  <si>
    <t>During hard times I hope for the best</t>
  </si>
  <si>
    <t>If something can go wrong it usually happens to me</t>
  </si>
  <si>
    <t>I always look at life from the bright side</t>
  </si>
  <si>
    <t>I am always optimistic about my future</t>
  </si>
  <si>
    <t>I usually don't count on anything good happening to me</t>
  </si>
  <si>
    <t>A variety of things never turn out the way I want</t>
  </si>
  <si>
    <t>I believe in the proverb "everything happens for a reason"</t>
  </si>
  <si>
    <t>I hardly ever expect things to go well for me</t>
  </si>
  <si>
    <t>OP1</t>
  </si>
  <si>
    <t>OP2</t>
  </si>
  <si>
    <t>OP3</t>
  </si>
  <si>
    <t>OP4</t>
  </si>
  <si>
    <t>OP5</t>
  </si>
  <si>
    <t>OP6</t>
  </si>
  <si>
    <t>OP7</t>
  </si>
  <si>
    <t>OP8</t>
  </si>
  <si>
    <t>goWrong</t>
  </si>
  <si>
    <t>brightSide</t>
  </si>
  <si>
    <t>optimistic</t>
  </si>
  <si>
    <t>countGood</t>
  </si>
  <si>
    <t>turnOut</t>
  </si>
  <si>
    <t>reasons</t>
  </si>
  <si>
    <t>goWell</t>
  </si>
  <si>
    <t>L1</t>
  </si>
  <si>
    <t>As I get older everything seems to be better than expected</t>
  </si>
  <si>
    <t>L2</t>
  </si>
  <si>
    <t>I have had more luck in my life than most people I know</t>
  </si>
  <si>
    <t>L3</t>
  </si>
  <si>
    <t>This is the most boring period in my life</t>
  </si>
  <si>
    <t>L4</t>
  </si>
  <si>
    <t>I am as happy now as I was when I was younger</t>
  </si>
  <si>
    <t>L5</t>
  </si>
  <si>
    <t>This is the best period of my life</t>
  </si>
  <si>
    <t>L6</t>
  </si>
  <si>
    <t>Almost everything I do is boring</t>
  </si>
  <si>
    <t>L7</t>
  </si>
  <si>
    <t>I am interested in what I do nowadays as I used to be</t>
  </si>
  <si>
    <t>L8</t>
  </si>
  <si>
    <t>When I look back on my life I think I can be quite satisfied</t>
  </si>
  <si>
    <t>L9</t>
  </si>
  <si>
    <t>I have planned what I will do within the nearest future</t>
  </si>
  <si>
    <t>L10</t>
  </si>
  <si>
    <t>When I look back on my life I realize that the most important expectations have not been fulfilled</t>
  </si>
  <si>
    <t>L11</t>
  </si>
  <si>
    <t>I feel "blue" or depressed more often than others</t>
  </si>
  <si>
    <t>L12</t>
  </si>
  <si>
    <t>I have experienced most of what I expected in life</t>
  </si>
  <si>
    <t>L13</t>
  </si>
  <si>
    <t>Whatever is said, people get it worse and not better</t>
  </si>
  <si>
    <t>betterAge</t>
  </si>
  <si>
    <t>boring</t>
  </si>
  <si>
    <t>bestPeriod</t>
  </si>
  <si>
    <t>allBoring</t>
  </si>
  <si>
    <t>lookBack</t>
  </si>
  <si>
    <t>planned</t>
  </si>
  <si>
    <t>expectations</t>
  </si>
  <si>
    <t>expected</t>
  </si>
  <si>
    <t>worse</t>
  </si>
  <si>
    <t>LE1A</t>
  </si>
  <si>
    <t>a. LIFE EVENTS - Retirement for someone who was employed</t>
  </si>
  <si>
    <t>rle1</t>
  </si>
  <si>
    <t>sle1</t>
  </si>
  <si>
    <t>Ule1</t>
  </si>
  <si>
    <t>JLE1</t>
  </si>
  <si>
    <t xml:space="preserve">a. LIFE EVENTS - Retirement for someone who was employed </t>
  </si>
  <si>
    <t>KLE1</t>
  </si>
  <si>
    <t>ANGINAP</t>
  </si>
  <si>
    <t>ANGINA PECTORIS</t>
  </si>
  <si>
    <t>MANGINAP</t>
  </si>
  <si>
    <t>VANGINAP</t>
  </si>
  <si>
    <t>QANGINAP</t>
  </si>
  <si>
    <t>GANGINAP</t>
  </si>
  <si>
    <t>xanginap</t>
  </si>
  <si>
    <t>HANGINAP</t>
  </si>
  <si>
    <t>Fanginap</t>
  </si>
  <si>
    <t>ranginap</t>
  </si>
  <si>
    <t>sanginap</t>
  </si>
  <si>
    <t>uanginap</t>
  </si>
  <si>
    <t>VARTHR2</t>
  </si>
  <si>
    <t>ARTHRITIS</t>
  </si>
  <si>
    <t>QARTHR2</t>
  </si>
  <si>
    <t>GARTHR2</t>
  </si>
  <si>
    <t>xarthr2</t>
  </si>
  <si>
    <t>Farthrit2</t>
  </si>
  <si>
    <t>rarthrit2</t>
  </si>
  <si>
    <t>sarthrit2</t>
  </si>
  <si>
    <t>uarthrit2</t>
  </si>
  <si>
    <t>THROMBO</t>
  </si>
  <si>
    <t>BLOOD CLOT IN LEG</t>
  </si>
  <si>
    <t>MTHROMBO</t>
  </si>
  <si>
    <t>VTHROMBO</t>
  </si>
  <si>
    <t>QTHROMBO</t>
  </si>
  <si>
    <t>GTHROMBO</t>
  </si>
  <si>
    <t>xthrombo</t>
  </si>
  <si>
    <t>HTHROMBO</t>
  </si>
  <si>
    <t>Fthrombo</t>
  </si>
  <si>
    <t>rthrombo</t>
  </si>
  <si>
    <t>sthrombo</t>
  </si>
  <si>
    <t>uthrombo</t>
  </si>
  <si>
    <t>bloodClot</t>
  </si>
  <si>
    <t>LE3A</t>
  </si>
  <si>
    <t>c. LIFE EVENTS - Serious disease with hospitalization of one's child</t>
  </si>
  <si>
    <t>rle3</t>
  </si>
  <si>
    <t>sle3</t>
  </si>
  <si>
    <t>JLE3</t>
  </si>
  <si>
    <t>Ule3</t>
  </si>
  <si>
    <t>KLE3</t>
  </si>
  <si>
    <t>CANCER_1</t>
  </si>
  <si>
    <t>Cancer</t>
  </si>
  <si>
    <t>VCANCER_1</t>
  </si>
  <si>
    <t>QCANCER_1</t>
  </si>
  <si>
    <t>GCANCER_1</t>
  </si>
  <si>
    <t>XCANCER_1</t>
  </si>
  <si>
    <t>HCANCER_1</t>
  </si>
  <si>
    <t>rcancer_1</t>
  </si>
  <si>
    <t>scancer_1</t>
  </si>
  <si>
    <t>jcancer_1</t>
  </si>
  <si>
    <t>ucancer_1</t>
  </si>
  <si>
    <t>CANCER</t>
  </si>
  <si>
    <t>CANCER or LEUKEMIA</t>
  </si>
  <si>
    <t>MCANCER</t>
  </si>
  <si>
    <t>VCANCER</t>
  </si>
  <si>
    <t>QCANCER</t>
  </si>
  <si>
    <t>GCANCER</t>
  </si>
  <si>
    <t>xcancer</t>
  </si>
  <si>
    <t>HCANCER</t>
  </si>
  <si>
    <t>Fcancer</t>
  </si>
  <si>
    <t>rcancer</t>
  </si>
  <si>
    <t>scancer</t>
  </si>
  <si>
    <t>ucancer</t>
  </si>
  <si>
    <t>CV</t>
  </si>
  <si>
    <t>Cardiovascular Disorder</t>
  </si>
  <si>
    <t>MCV</t>
  </si>
  <si>
    <t>Cardiovascular disorder</t>
  </si>
  <si>
    <t>VCV</t>
  </si>
  <si>
    <t>QCV</t>
  </si>
  <si>
    <t>GCV</t>
  </si>
  <si>
    <t>XCV</t>
  </si>
  <si>
    <t>HCV</t>
  </si>
  <si>
    <t>rCV</t>
  </si>
  <si>
    <t>sCV</t>
  </si>
  <si>
    <t>JCV</t>
  </si>
  <si>
    <t>UCV</t>
  </si>
  <si>
    <t>serDisease</t>
  </si>
  <si>
    <t>leukemia</t>
  </si>
  <si>
    <t>cardioDis</t>
  </si>
  <si>
    <t>BRONCHI</t>
  </si>
  <si>
    <t>CHRONIC BRONCHITIS</t>
  </si>
  <si>
    <t>MBRONCHI</t>
  </si>
  <si>
    <t>VBRONCHI</t>
  </si>
  <si>
    <t>QBRONCHI</t>
  </si>
  <si>
    <t>GBRONCHI</t>
  </si>
  <si>
    <t>xbronchi</t>
  </si>
  <si>
    <t>HBRONCHI</t>
  </si>
  <si>
    <t>Fbronchi</t>
  </si>
  <si>
    <t>rbronchi</t>
  </si>
  <si>
    <t>sbronchi</t>
  </si>
  <si>
    <t>ubronchi</t>
  </si>
  <si>
    <t>CCANCER</t>
  </si>
  <si>
    <t>Chronic Cancer</t>
  </si>
  <si>
    <t>CQCANCER</t>
  </si>
  <si>
    <t>CGCANCER</t>
  </si>
  <si>
    <t>CXCANCER</t>
  </si>
  <si>
    <t>CHCANCER</t>
  </si>
  <si>
    <t>CCV</t>
  </si>
  <si>
    <t>Chronic Cardiovascular Disorder</t>
  </si>
  <si>
    <t>CQCV</t>
  </si>
  <si>
    <t>CGCV</t>
  </si>
  <si>
    <t>CXCV</t>
  </si>
  <si>
    <t>CHCV</t>
  </si>
  <si>
    <t>CCNS</t>
  </si>
  <si>
    <t>Chronic CNS related disorder</t>
  </si>
  <si>
    <t>CQCNS</t>
  </si>
  <si>
    <t>CGCNS</t>
  </si>
  <si>
    <t>CXCNS</t>
  </si>
  <si>
    <t>CHCNS</t>
  </si>
  <si>
    <t>CFEMREP</t>
  </si>
  <si>
    <t>Chronic Disorders of Reproducitve Organs</t>
  </si>
  <si>
    <t>CQFEMREP</t>
  </si>
  <si>
    <t>CGFEMREP</t>
  </si>
  <si>
    <t>CXFEMREP</t>
  </si>
  <si>
    <t>CHFEMREP</t>
  </si>
  <si>
    <t>bronchitis</t>
  </si>
  <si>
    <t>chrCancer</t>
  </si>
  <si>
    <t>chrCardioDis</t>
  </si>
  <si>
    <t>chrCNS</t>
  </si>
  <si>
    <t>chrRepOrg</t>
  </si>
  <si>
    <t>CMETAB</t>
  </si>
  <si>
    <t>Chronic Metabolic Type Disorder</t>
  </si>
  <si>
    <t>CQMETAB</t>
  </si>
  <si>
    <t>CGMETAB</t>
  </si>
  <si>
    <t>CXMETAB</t>
  </si>
  <si>
    <t>CHMETAB</t>
  </si>
  <si>
    <t>CMUSKE</t>
  </si>
  <si>
    <t>Chronic Musculoskeletal Disorder</t>
  </si>
  <si>
    <t>CQMUSKE</t>
  </si>
  <si>
    <t>CGMUSKE</t>
  </si>
  <si>
    <t>CXMUSKE</t>
  </si>
  <si>
    <t>CHMUSKE</t>
  </si>
  <si>
    <t>CRESPIR</t>
  </si>
  <si>
    <t>Chronic Respiratory Disorder</t>
  </si>
  <si>
    <t>CQRESPIR</t>
  </si>
  <si>
    <t>CGRESPIR</t>
  </si>
  <si>
    <t>CXRESPIR</t>
  </si>
  <si>
    <t>CHRESPIR</t>
  </si>
  <si>
    <t>chrMetabolic</t>
  </si>
  <si>
    <t>chrMuscular</t>
  </si>
  <si>
    <t>chrRespDis</t>
  </si>
  <si>
    <t>CNS</t>
  </si>
  <si>
    <t>CNS related disorder</t>
  </si>
  <si>
    <t>VCNS</t>
  </si>
  <si>
    <t>QCNS</t>
  </si>
  <si>
    <t>GCNS</t>
  </si>
  <si>
    <t>XCNS</t>
  </si>
  <si>
    <t>HCNS</t>
  </si>
  <si>
    <t>rcns</t>
  </si>
  <si>
    <t>scns</t>
  </si>
  <si>
    <t>jcns</t>
  </si>
  <si>
    <t>ucns</t>
  </si>
  <si>
    <t>CNSdis</t>
  </si>
  <si>
    <t>dement11</t>
  </si>
  <si>
    <t>Dementia (IPT1)</t>
  </si>
  <si>
    <t>Dementia (IPT2)</t>
  </si>
  <si>
    <t>Dementia (IPT3)</t>
  </si>
  <si>
    <t>Dementia (IPT4)</t>
  </si>
  <si>
    <t>Dementia (IPT5)</t>
  </si>
  <si>
    <t>Dementia (IPT6)</t>
  </si>
  <si>
    <t>Dementia (IPT7)</t>
  </si>
  <si>
    <t>dem1</t>
  </si>
  <si>
    <t>dementia at IPT1</t>
  </si>
  <si>
    <t>dem2</t>
  </si>
  <si>
    <t>dementia at IPT2</t>
  </si>
  <si>
    <t>dem3</t>
  </si>
  <si>
    <t>dementia at IPT3</t>
  </si>
  <si>
    <t>dem4</t>
  </si>
  <si>
    <t>dementia at IPT4</t>
  </si>
  <si>
    <t>dem5</t>
  </si>
  <si>
    <t>dementia at IPT5</t>
  </si>
  <si>
    <t>dem6</t>
  </si>
  <si>
    <t>dementia at IPT6</t>
  </si>
  <si>
    <t>dem7</t>
  </si>
  <si>
    <t>dementia at IPT7</t>
  </si>
  <si>
    <t>DIABETE</t>
  </si>
  <si>
    <t>DIABETES</t>
  </si>
  <si>
    <t>MDIABETE</t>
  </si>
  <si>
    <t>VDIABETE</t>
  </si>
  <si>
    <t>QDIABETE</t>
  </si>
  <si>
    <t>GDIABETE</t>
  </si>
  <si>
    <t>xdiabete</t>
  </si>
  <si>
    <t>HDIABETE</t>
  </si>
  <si>
    <t>Fdiabete</t>
  </si>
  <si>
    <t>Fdiabet</t>
  </si>
  <si>
    <t>Fdiabet_1</t>
  </si>
  <si>
    <t>rdiabete</t>
  </si>
  <si>
    <t>sdiabete</t>
  </si>
  <si>
    <t>udiabete</t>
  </si>
  <si>
    <t>FEMREP</t>
  </si>
  <si>
    <t>Disorders of Reproducitve Organs</t>
  </si>
  <si>
    <t>VFEMREP</t>
  </si>
  <si>
    <t>QFEMREP</t>
  </si>
  <si>
    <t>GFEMREP</t>
  </si>
  <si>
    <t>XFEMREP</t>
  </si>
  <si>
    <t>HFEMREP</t>
  </si>
  <si>
    <t>rfemrep</t>
  </si>
  <si>
    <t>sfemrep</t>
  </si>
  <si>
    <t>jfemrep</t>
  </si>
  <si>
    <t>ufemrep</t>
  </si>
  <si>
    <t>MFEMREP</t>
  </si>
  <si>
    <t>Disorders of reproductive organs</t>
  </si>
  <si>
    <t>disRepOrg</t>
  </si>
  <si>
    <t>EMPHYSE</t>
  </si>
  <si>
    <t>EMPHYSEMA</t>
  </si>
  <si>
    <t>MEMPHYSE</t>
  </si>
  <si>
    <t>VEMPHYSE</t>
  </si>
  <si>
    <t>QEMPHYSE</t>
  </si>
  <si>
    <t>GEMPHYSE</t>
  </si>
  <si>
    <t>xemphyse</t>
  </si>
  <si>
    <t>HEMPHYSE</t>
  </si>
  <si>
    <t>Femphyse</t>
  </si>
  <si>
    <t>remphyse</t>
  </si>
  <si>
    <t>semphyse</t>
  </si>
  <si>
    <t>uemphyse</t>
  </si>
  <si>
    <t>EPILEPS</t>
  </si>
  <si>
    <t>EPILEPSY</t>
  </si>
  <si>
    <t>MEPILEPS</t>
  </si>
  <si>
    <t>VEPILEPS</t>
  </si>
  <si>
    <t>QEPILEPS</t>
  </si>
  <si>
    <t>GEPILEPS</t>
  </si>
  <si>
    <t>xepileps</t>
  </si>
  <si>
    <t>HEPILEPS</t>
  </si>
  <si>
    <t>Fepileps</t>
  </si>
  <si>
    <t>Fepilep</t>
  </si>
  <si>
    <t>Fepilep_1</t>
  </si>
  <si>
    <t>repileps</t>
  </si>
  <si>
    <t>sepileps</t>
  </si>
  <si>
    <t>uepileps</t>
  </si>
  <si>
    <t>GLAUCOM</t>
  </si>
  <si>
    <t>GLAUCOMA</t>
  </si>
  <si>
    <t>MGLAUCOM</t>
  </si>
  <si>
    <t>VGLAUCOM</t>
  </si>
  <si>
    <t>QGLAUCOM</t>
  </si>
  <si>
    <t>GGLAUCOM</t>
  </si>
  <si>
    <t>xglaucom</t>
  </si>
  <si>
    <t>HGLAUCOM</t>
  </si>
  <si>
    <t>Fglaucom</t>
  </si>
  <si>
    <t>rglaucom</t>
  </si>
  <si>
    <t>sglaucom</t>
  </si>
  <si>
    <t>uglaucom</t>
  </si>
  <si>
    <t>glaucoma</t>
  </si>
  <si>
    <t>LE8A</t>
  </si>
  <si>
    <t>h. LIFE EVENTS - divorce</t>
  </si>
  <si>
    <t>rle8</t>
  </si>
  <si>
    <t>sle8</t>
  </si>
  <si>
    <t>JLE8</t>
  </si>
  <si>
    <t>Ule8</t>
  </si>
  <si>
    <t>KLE8</t>
  </si>
  <si>
    <t>BACKPN</t>
  </si>
  <si>
    <t>Have you during the last year had so much pain in your BACK that you have had difficulty performing your work or daily tasks?</t>
  </si>
  <si>
    <t>VBACKPN</t>
  </si>
  <si>
    <t>QBACKPN</t>
  </si>
  <si>
    <t>GBACKPN</t>
  </si>
  <si>
    <t>xbackpn</t>
  </si>
  <si>
    <t>HBACKPN</t>
  </si>
  <si>
    <t>fbackpn</t>
  </si>
  <si>
    <t>rbackpn</t>
  </si>
  <si>
    <t>sbackpn</t>
  </si>
  <si>
    <t>ubackpn</t>
  </si>
  <si>
    <t>KBACKPN</t>
  </si>
  <si>
    <t>NECKPN</t>
  </si>
  <si>
    <t>Have you during the last year had so much pain in your NECK that you have had difficulty performing your work or daily tasks?</t>
  </si>
  <si>
    <t>VNECKPN</t>
  </si>
  <si>
    <t>QNECKPN</t>
  </si>
  <si>
    <t>GNECKPN</t>
  </si>
  <si>
    <t>xneckpn</t>
  </si>
  <si>
    <t>HNECKPN</t>
  </si>
  <si>
    <t>fneckpn</t>
  </si>
  <si>
    <t>rneckpn</t>
  </si>
  <si>
    <t>sneckpn</t>
  </si>
  <si>
    <t>uneckpn</t>
  </si>
  <si>
    <t>KNECKPN</t>
  </si>
  <si>
    <t>SHLDRPN</t>
  </si>
  <si>
    <t>Have you during the last year had so much pain in your SHOULDER that you have had difficulty performing your work or daily tasks?</t>
  </si>
  <si>
    <t>VSHLDRPN</t>
  </si>
  <si>
    <t>QSHLDRPN</t>
  </si>
  <si>
    <t>GSHLDRPN</t>
  </si>
  <si>
    <t>xshldrpn</t>
  </si>
  <si>
    <t>HSHLDRPN</t>
  </si>
  <si>
    <t>fshldrpn</t>
  </si>
  <si>
    <t>rshldrpn</t>
  </si>
  <si>
    <t>sshldrpn</t>
  </si>
  <si>
    <t>ushldrpn</t>
  </si>
  <si>
    <t>KSHLDRPN</t>
  </si>
  <si>
    <t>neckPain</t>
  </si>
  <si>
    <t>shldrPain</t>
  </si>
  <si>
    <t>HATTACK</t>
  </si>
  <si>
    <t>HEART ATTACK</t>
  </si>
  <si>
    <t>MHATTACK</t>
  </si>
  <si>
    <t>VHATTACK</t>
  </si>
  <si>
    <t>QHATTACK</t>
  </si>
  <si>
    <t>GHATTACK</t>
  </si>
  <si>
    <t>xhattack</t>
  </si>
  <si>
    <t>HHATTACK</t>
  </si>
  <si>
    <t>Fhattack</t>
  </si>
  <si>
    <t>rhattack</t>
  </si>
  <si>
    <t>shattack</t>
  </si>
  <si>
    <t>uhattack</t>
  </si>
  <si>
    <t>HEART</t>
  </si>
  <si>
    <t>HEART FAILURE</t>
  </si>
  <si>
    <t>MHEART</t>
  </si>
  <si>
    <t>VHEART</t>
  </si>
  <si>
    <t>QHEART</t>
  </si>
  <si>
    <t>GHEART</t>
  </si>
  <si>
    <t>xheart</t>
  </si>
  <si>
    <t>HHEART</t>
  </si>
  <si>
    <t>Fheart</t>
  </si>
  <si>
    <t>rheart</t>
  </si>
  <si>
    <t>sheart</t>
  </si>
  <si>
    <t>uheart</t>
  </si>
  <si>
    <t>KIDNEY</t>
  </si>
  <si>
    <t>KIDNEY DISEASE</t>
  </si>
  <si>
    <t>MKIDNEY</t>
  </si>
  <si>
    <t>VKIDNEY</t>
  </si>
  <si>
    <t>QKIDNEY</t>
  </si>
  <si>
    <t>GKIDNEY</t>
  </si>
  <si>
    <t>xkidney</t>
  </si>
  <si>
    <t>HKIDNEY</t>
  </si>
  <si>
    <t>Fkidney</t>
  </si>
  <si>
    <t>rkidney</t>
  </si>
  <si>
    <t>skidney</t>
  </si>
  <si>
    <t>ukidney</t>
  </si>
  <si>
    <t>HKNEE</t>
  </si>
  <si>
    <t>KNEE PROBLEMS</t>
  </si>
  <si>
    <t>kidneyDis</t>
  </si>
  <si>
    <t>VLE8</t>
  </si>
  <si>
    <t>LIFE EVENTS - divorce</t>
  </si>
  <si>
    <t>QLE8</t>
  </si>
  <si>
    <t>GLE8</t>
  </si>
  <si>
    <t>xle8</t>
  </si>
  <si>
    <t>HLE8</t>
  </si>
  <si>
    <t>FLE8</t>
  </si>
  <si>
    <t>leDivorce</t>
  </si>
  <si>
    <t>VLE1</t>
  </si>
  <si>
    <t>LIFE EVENTS - Retirement for someone who was employed</t>
  </si>
  <si>
    <t>QLE1</t>
  </si>
  <si>
    <t>GLE1</t>
  </si>
  <si>
    <t>xle1</t>
  </si>
  <si>
    <t>HLE1</t>
  </si>
  <si>
    <t>FLE1</t>
  </si>
  <si>
    <t>leRetired</t>
  </si>
  <si>
    <t>LE10A</t>
  </si>
  <si>
    <t>LIFE EVENTS-getting married</t>
  </si>
  <si>
    <t>VLE10</t>
  </si>
  <si>
    <t>QLE10</t>
  </si>
  <si>
    <t>GLE10</t>
  </si>
  <si>
    <t>HLE10</t>
  </si>
  <si>
    <t>leMarried</t>
  </si>
  <si>
    <t>LIVER</t>
  </si>
  <si>
    <t>LIVER DISEASE</t>
  </si>
  <si>
    <t>MLIVER</t>
  </si>
  <si>
    <t>VLIVER</t>
  </si>
  <si>
    <t>QLIVER</t>
  </si>
  <si>
    <t>GLIVER</t>
  </si>
  <si>
    <t>xliver</t>
  </si>
  <si>
    <t>HLIVER</t>
  </si>
  <si>
    <t>Fliver</t>
  </si>
  <si>
    <t>rliver</t>
  </si>
  <si>
    <t>sliver</t>
  </si>
  <si>
    <t>uliver</t>
  </si>
  <si>
    <t>liverDis</t>
  </si>
  <si>
    <t>M.S (Multiple Sclerosis)</t>
  </si>
  <si>
    <t>MMS</t>
  </si>
  <si>
    <t>VMS</t>
  </si>
  <si>
    <t>QMS</t>
  </si>
  <si>
    <t>xms</t>
  </si>
  <si>
    <t>HMS</t>
  </si>
  <si>
    <t>Fms</t>
  </si>
  <si>
    <t>rms</t>
  </si>
  <si>
    <t>sms</t>
  </si>
  <si>
    <t>ums</t>
  </si>
  <si>
    <t>MARITAL_1</t>
  </si>
  <si>
    <t>rmarital</t>
  </si>
  <si>
    <t>smarital</t>
  </si>
  <si>
    <t>umarital</t>
  </si>
  <si>
    <t>MUSKE</t>
  </si>
  <si>
    <t>Musculoskeletal Disorder</t>
  </si>
  <si>
    <t>VMUSKE</t>
  </si>
  <si>
    <t>QMUSKE</t>
  </si>
  <si>
    <t>GMUSKE</t>
  </si>
  <si>
    <t>XMUSKE</t>
  </si>
  <si>
    <t>HMUSKE</t>
  </si>
  <si>
    <t>rmuske</t>
  </si>
  <si>
    <t>smuske</t>
  </si>
  <si>
    <t>jmuske</t>
  </si>
  <si>
    <t>umuske</t>
  </si>
  <si>
    <t>MMUSKE</t>
  </si>
  <si>
    <t xml:space="preserve">Musculoskeletal Disorders </t>
  </si>
  <si>
    <t>muscDis</t>
  </si>
  <si>
    <t>VOSTEO</t>
  </si>
  <si>
    <t>OSEOPOROSIS (Brittle Bones)</t>
  </si>
  <si>
    <t>QOSTEO</t>
  </si>
  <si>
    <t>Oseoporosis (brittle bones)</t>
  </si>
  <si>
    <t>GOSTEO</t>
  </si>
  <si>
    <t>xosteo</t>
  </si>
  <si>
    <t>HOSTEO</t>
  </si>
  <si>
    <t>Foseo</t>
  </si>
  <si>
    <t>roseo</t>
  </si>
  <si>
    <t>soseo</t>
  </si>
  <si>
    <t>uoseo</t>
  </si>
  <si>
    <t>oseoporosis</t>
  </si>
  <si>
    <t>VPARAL</t>
  </si>
  <si>
    <t>PARALYSIS</t>
  </si>
  <si>
    <t>QPARAL</t>
  </si>
  <si>
    <t>GPARAL</t>
  </si>
  <si>
    <t>xparal</t>
  </si>
  <si>
    <t>HPARAL</t>
  </si>
  <si>
    <t>Fparal</t>
  </si>
  <si>
    <t>rparal</t>
  </si>
  <si>
    <t>sparal</t>
  </si>
  <si>
    <t>uparal</t>
  </si>
  <si>
    <t>MPARAL</t>
  </si>
  <si>
    <t>Paralyzed</t>
  </si>
  <si>
    <t>paralyzed</t>
  </si>
  <si>
    <t>PRKINSN</t>
  </si>
  <si>
    <t>PARKINSONS DISEASE</t>
  </si>
  <si>
    <t>MPRKINSN</t>
  </si>
  <si>
    <t>VPRKINSN</t>
  </si>
  <si>
    <t>QPRKINSN</t>
  </si>
  <si>
    <t>GPRKINSN</t>
  </si>
  <si>
    <t>xprkinsn</t>
  </si>
  <si>
    <t>HPRKINSN</t>
  </si>
  <si>
    <t>Fparkin</t>
  </si>
  <si>
    <t>rparkin</t>
  </si>
  <si>
    <t>sparkin</t>
  </si>
  <si>
    <t>uparkin</t>
  </si>
  <si>
    <t>CWORKE</t>
  </si>
  <si>
    <t>Past 12 months, Often unemployed</t>
  </si>
  <si>
    <t>VCWORKE</t>
  </si>
  <si>
    <t>QCWORKE</t>
  </si>
  <si>
    <t>GCWORKE</t>
  </si>
  <si>
    <t>CTIMEE</t>
  </si>
  <si>
    <t>Past 12 months, Often unemployed, total weeks</t>
  </si>
  <si>
    <t>VCTIMEE</t>
  </si>
  <si>
    <t>QCTIMEE</t>
  </si>
  <si>
    <t>GCTIMEE</t>
  </si>
  <si>
    <t>oftenUnemp</t>
  </si>
  <si>
    <t>POLIO</t>
  </si>
  <si>
    <t>POLIOMYELITIS</t>
  </si>
  <si>
    <t>MPOLIO</t>
  </si>
  <si>
    <t>VPOLIO</t>
  </si>
  <si>
    <t>QPOLIO</t>
  </si>
  <si>
    <t>GPOLIO</t>
  </si>
  <si>
    <t>xpolio</t>
  </si>
  <si>
    <t>HPOLIO</t>
  </si>
  <si>
    <t>Fpolio</t>
  </si>
  <si>
    <t>rpolio</t>
  </si>
  <si>
    <t>spolio</t>
  </si>
  <si>
    <t>upolio</t>
  </si>
  <si>
    <t>polio</t>
  </si>
  <si>
    <t>VPSYCHO</t>
  </si>
  <si>
    <t>PSYCHOLOGICAL DIFFICULTIES</t>
  </si>
  <si>
    <t>QPSYCHO</t>
  </si>
  <si>
    <t>GPSYCHO</t>
  </si>
  <si>
    <t>xpsycho</t>
  </si>
  <si>
    <t>HPSYCHO</t>
  </si>
  <si>
    <t>Fpsycho</t>
  </si>
  <si>
    <t>rpsycho</t>
  </si>
  <si>
    <t>spsycho</t>
  </si>
  <si>
    <t>upsycho</t>
  </si>
  <si>
    <t>psychDiff</t>
  </si>
  <si>
    <t>JDIABETE</t>
  </si>
  <si>
    <t>q20 -  DIABETES</t>
  </si>
  <si>
    <t>JEPILEPS</t>
  </si>
  <si>
    <t>q20 -  EPILEPSY</t>
  </si>
  <si>
    <t>JGLAUCOM</t>
  </si>
  <si>
    <t>q20 -  GLAUCOMA</t>
  </si>
  <si>
    <t>JLIVER</t>
  </si>
  <si>
    <t>q20 -  LIVER DISEASE</t>
  </si>
  <si>
    <t>JMS</t>
  </si>
  <si>
    <t>q20 -  M.S (Multiple Sclerosis)</t>
  </si>
  <si>
    <t>JOSEO</t>
  </si>
  <si>
    <t>q20 -  Oseoporosis (brittle bones)</t>
  </si>
  <si>
    <t>JPARAL</t>
  </si>
  <si>
    <t>q20 -  PARALYSIS</t>
  </si>
  <si>
    <t>JPOLIO</t>
  </si>
  <si>
    <t>q20 -  POLIOMYELITIS</t>
  </si>
  <si>
    <t>JSHINGL</t>
  </si>
  <si>
    <t>q20 -  SHINGLES (Herpes zoster)</t>
  </si>
  <si>
    <t>JANAEMIA</t>
  </si>
  <si>
    <t>q20 - ANEMIA</t>
  </si>
  <si>
    <t>JANGINAP</t>
  </si>
  <si>
    <t>q20 - ANGINA PECTORIS</t>
  </si>
  <si>
    <t>JARTHRIT2</t>
  </si>
  <si>
    <t>q20 - ARTHRITIS</t>
  </si>
  <si>
    <t>JCANCER</t>
  </si>
  <si>
    <t>q20 - CANCER or LEUKEMIA</t>
  </si>
  <si>
    <t>JEMPHYSE</t>
  </si>
  <si>
    <t>q20 - EMPHYSEMA</t>
  </si>
  <si>
    <t>JHEART</t>
  </si>
  <si>
    <t>q20 - HEART FAILURE</t>
  </si>
  <si>
    <t>JKIDNEY</t>
  </si>
  <si>
    <t>q20 - KIDNEY DISEASE</t>
  </si>
  <si>
    <t>JPRKINSN</t>
  </si>
  <si>
    <t>q20 - PARKINSONS DISEASE</t>
  </si>
  <si>
    <t>JPSYCHO</t>
  </si>
  <si>
    <t>q20 - PSYCHOLOGICAL DIFFICULTIES</t>
  </si>
  <si>
    <t>JARTHRIT</t>
  </si>
  <si>
    <t>q20 - RHEUMATOID ARTHRITIS</t>
  </si>
  <si>
    <t>JSEIZURE</t>
  </si>
  <si>
    <t>q20 - SEIZURE</t>
  </si>
  <si>
    <t>JTHROMBO</t>
  </si>
  <si>
    <t>q20- BLOOD CLOT IN LEG</t>
  </si>
  <si>
    <t>JBRONCHI</t>
  </si>
  <si>
    <t>q20- CHRONIC BRONCHITIS</t>
  </si>
  <si>
    <t>JHATTACK</t>
  </si>
  <si>
    <t>q20- HEART ATTACK</t>
  </si>
  <si>
    <t>JHIBP</t>
  </si>
  <si>
    <t>q20- HYPERTENSION</t>
  </si>
  <si>
    <t>JSTROKE</t>
  </si>
  <si>
    <t>q20- STROKE (cerebral hemorrhage or blood clot in brain)</t>
  </si>
  <si>
    <t>JTB</t>
  </si>
  <si>
    <t>q20- TUBERCULOSIS</t>
  </si>
  <si>
    <t>shingles</t>
  </si>
  <si>
    <t>heartDis</t>
  </si>
  <si>
    <t>seizure</t>
  </si>
  <si>
    <t>chrBronchitis</t>
  </si>
  <si>
    <t>hypertension</t>
  </si>
  <si>
    <t>RESPIR</t>
  </si>
  <si>
    <t>Respiratory Disorder</t>
  </si>
  <si>
    <t>MRESPIR</t>
  </si>
  <si>
    <t>Respiratory disorder</t>
  </si>
  <si>
    <t>VRESPIR</t>
  </si>
  <si>
    <t>QRESPIR</t>
  </si>
  <si>
    <t>GRESPIR</t>
  </si>
  <si>
    <t>XRESPIR</t>
  </si>
  <si>
    <t>HRESPIR</t>
  </si>
  <si>
    <t>rrespir</t>
  </si>
  <si>
    <t>srespir</t>
  </si>
  <si>
    <t>jrespir</t>
  </si>
  <si>
    <t>urespir</t>
  </si>
  <si>
    <t>CLASSAA</t>
  </si>
  <si>
    <t>Respiratory Medicines</t>
  </si>
  <si>
    <t>respDisorder</t>
  </si>
  <si>
    <t>ARTHRIT</t>
  </si>
  <si>
    <t>RHEUMATOID ARTHRITIS</t>
  </si>
  <si>
    <t>MARTHRIT</t>
  </si>
  <si>
    <t>VARTHRIT</t>
  </si>
  <si>
    <t>QARTHRIT</t>
  </si>
  <si>
    <t>GARTHRIT</t>
  </si>
  <si>
    <t>xarthrit</t>
  </si>
  <si>
    <t>HARTHRIT</t>
  </si>
  <si>
    <t>Farthrit</t>
  </si>
  <si>
    <t>rarthrit</t>
  </si>
  <si>
    <t>sarthrit</t>
  </si>
  <si>
    <t>uarthrit</t>
  </si>
  <si>
    <t>MSHINGL</t>
  </si>
  <si>
    <t>Shingles</t>
  </si>
  <si>
    <t>VSHINGL</t>
  </si>
  <si>
    <t>SHINGLES (Herpes zoster)</t>
  </si>
  <si>
    <t>QSHINGL</t>
  </si>
  <si>
    <t>GSHINGL</t>
  </si>
  <si>
    <t>xshingl</t>
  </si>
  <si>
    <t>HSHINGL</t>
  </si>
  <si>
    <t>Fshingl</t>
  </si>
  <si>
    <t>rshingl</t>
  </si>
  <si>
    <t>sshingl</t>
  </si>
  <si>
    <t>ushingl</t>
  </si>
  <si>
    <t>STROKE</t>
  </si>
  <si>
    <t>STROKE (cerebral hemorrhage or blood clot in brain)</t>
  </si>
  <si>
    <t>MSTROKE</t>
  </si>
  <si>
    <t>VSTROKE</t>
  </si>
  <si>
    <t>QSTROKE</t>
  </si>
  <si>
    <t>GSTROKE</t>
  </si>
  <si>
    <t>xstroke</t>
  </si>
  <si>
    <t>HSTROKE</t>
  </si>
  <si>
    <t>Fstroke</t>
  </si>
  <si>
    <t>rstroke</t>
  </si>
  <si>
    <t>sstroke</t>
  </si>
  <si>
    <t>ustroke</t>
  </si>
  <si>
    <t>TUBERCULOSIS</t>
  </si>
  <si>
    <t>MTB</t>
  </si>
  <si>
    <t>VTB</t>
  </si>
  <si>
    <t>QTB</t>
  </si>
  <si>
    <t>GTB</t>
  </si>
  <si>
    <t>xtb</t>
  </si>
  <si>
    <t>HTB</t>
  </si>
  <si>
    <t>FTB</t>
  </si>
  <si>
    <t>rTB</t>
  </si>
  <si>
    <t>sTB</t>
  </si>
  <si>
    <t>utb</t>
  </si>
  <si>
    <t>MARITAL</t>
  </si>
  <si>
    <t>What is your marital status?</t>
  </si>
  <si>
    <t>QMARITAL</t>
  </si>
  <si>
    <t>xmarital</t>
  </si>
  <si>
    <t>HMARITAL</t>
  </si>
  <si>
    <t>fmarital</t>
  </si>
  <si>
    <t>JMARITAL</t>
  </si>
  <si>
    <t>KMARITAL</t>
  </si>
  <si>
    <t>VMARITAL</t>
  </si>
  <si>
    <t xml:space="preserve">What is your marital status? </t>
  </si>
  <si>
    <t>GMARITAL</t>
  </si>
  <si>
    <t>VPENSYR</t>
  </si>
  <si>
    <t>What year did you retire?</t>
  </si>
  <si>
    <t>QPENSYR</t>
  </si>
  <si>
    <t>GPENSYR</t>
  </si>
  <si>
    <t>xpensyr</t>
  </si>
  <si>
    <t>HPENSYR</t>
  </si>
  <si>
    <t>FPENSYR</t>
  </si>
  <si>
    <t>RPENSYR</t>
  </si>
  <si>
    <t>SPENSYR</t>
  </si>
  <si>
    <t>UPENSYR</t>
  </si>
  <si>
    <t>KPENSYR</t>
  </si>
  <si>
    <t>retireYear</t>
  </si>
  <si>
    <t>EDFA</t>
  </si>
  <si>
    <t>When you were growing up, 0-16 years: What was your father's education status?</t>
  </si>
  <si>
    <t>WORKFA</t>
  </si>
  <si>
    <t>When you were growing up, 0-16 years: What was your father's work/occupation?</t>
  </si>
  <si>
    <t>EDMO</t>
  </si>
  <si>
    <t>When you were growing up, 0-16 years: What was your mother's education status?</t>
  </si>
  <si>
    <t>WORKMO</t>
  </si>
  <si>
    <t>When you were growing up, 0-16 years: What was your mother's work/occupation?</t>
  </si>
  <si>
    <t>AMTWORK</t>
  </si>
  <si>
    <t>Which of the following alternatives best describes your current work/retirement situation?</t>
  </si>
  <si>
    <t>VAMTWORK</t>
  </si>
  <si>
    <t>QAMTWORK</t>
  </si>
  <si>
    <t>GAMTWORK</t>
  </si>
  <si>
    <t>HAMTWORK</t>
  </si>
  <si>
    <t>RAMTWORK</t>
  </si>
  <si>
    <t>SAMTWORK</t>
  </si>
  <si>
    <t>JAMTWORK</t>
  </si>
  <si>
    <t>UAMTWORK</t>
  </si>
  <si>
    <t>KAMTWORK</t>
  </si>
  <si>
    <t>NUMSEE1</t>
  </si>
  <si>
    <t xml:space="preserve">Q1. 3a.How many individuals (relatives or friends) do you meet or talk to on the phone in an ordinary week. </t>
  </si>
  <si>
    <t>NUMSEE2</t>
  </si>
  <si>
    <t>Q1.4a. How many times in an ordinary week do you meet or talk on the phone to relative or friends whom you do not live with?</t>
  </si>
  <si>
    <t>individuals</t>
  </si>
  <si>
    <t>INTER1</t>
  </si>
  <si>
    <t>How many people are you in touch with that have the same interests as you? It applies to contacts both at work and spare time.</t>
  </si>
  <si>
    <t>DROPIN1</t>
  </si>
  <si>
    <t>How many friends do you have that can visit you, or who you can visit, anytime and feel right at home? They wouldn‚Äôt care if it e.g. was messy or e.g. you were eating. Don‚Äôt count close relatives.</t>
  </si>
  <si>
    <t>JOY1</t>
  </si>
  <si>
    <t>Q1.9a. How many individuals do you know who can share your joy?</t>
  </si>
  <si>
    <t>NEIGHB1</t>
  </si>
  <si>
    <t>How many people do you know in your surroundings that you easily can ask for things, e.g. people you can borrow tools or kitchen utensils from?</t>
  </si>
  <si>
    <t>HELPER1</t>
  </si>
  <si>
    <t>How many people are there (apart from your family) that you can turn to if you are in trouble? Someone you easily meet, that you trust and that you can get serious help from when you are having a hard time?</t>
  </si>
  <si>
    <t>CLOSE1</t>
  </si>
  <si>
    <t>Q1.8a. How many individuals in your family and amongst your friends with whom you can share your most private thoughts with and confide in?</t>
  </si>
  <si>
    <t>FRIEND1</t>
  </si>
  <si>
    <t>Is there a certain person you feel you can go to for support?</t>
  </si>
  <si>
    <t>interests</t>
  </si>
  <si>
    <t>friendsVis</t>
  </si>
  <si>
    <t>canAsk</t>
  </si>
  <si>
    <t>turnTrouble</t>
  </si>
  <si>
    <t>suppPerson</t>
  </si>
  <si>
    <t>shareJoy</t>
  </si>
  <si>
    <t>privThghts</t>
  </si>
  <si>
    <t>How many FRIENDS &amp; ACQUAINTANCES do you meet or talk to on the phone during a normal week?</t>
  </si>
  <si>
    <t>NUMSE1V</t>
  </si>
  <si>
    <t>Is there a certain person (RELATIVES) you feel you can really get support from?</t>
  </si>
  <si>
    <t>FRND1S</t>
  </si>
  <si>
    <t>Is there a certain person (FRIENDS &amp; ACQUAINTANCES) you feel you can really get support from?</t>
  </si>
  <si>
    <t>FRND1V</t>
  </si>
  <si>
    <t>How many people are there among your FRIENDS &amp; ACQUAINTANCES that you can share your most private thoughts with and confide in?</t>
  </si>
  <si>
    <t>How many FRIENDS &amp; ACQUAINTANCES do you know that you can share your joy with when you feel happy? Someone who would feel happy because you are.</t>
  </si>
  <si>
    <t>How many RELATIVES do you meet or talk to on the phone during a normal week?</t>
  </si>
  <si>
    <t>How many people are there among your RELATIVES that you can share your most private thoughts with and confide in?</t>
  </si>
  <si>
    <t>How many RELATIVES do you know that you can share your joy with when you feel happy? Someone who would feel happy because you are.</t>
  </si>
  <si>
    <t>CLOSE1V</t>
  </si>
  <si>
    <t>JOY1V</t>
  </si>
  <si>
    <t>NUMSE1S</t>
  </si>
  <si>
    <t>CLOSE1S</t>
  </si>
  <si>
    <t>JOY1S</t>
  </si>
  <si>
    <t>relPhone</t>
  </si>
  <si>
    <t>relSupp</t>
  </si>
  <si>
    <t>relPrivThghts</t>
  </si>
  <si>
    <t>relShareJoy</t>
  </si>
  <si>
    <t>4	did not answer
1	none
2	1-2
3	3 or more</t>
  </si>
  <si>
    <t>2	did not answer
0	No
1	Yes</t>
  </si>
  <si>
    <t>ifelse((x &gt; 3 | x &lt; 1) &amp; !is.na(x), NA, x-1)</t>
  </si>
  <si>
    <t>ifelse((x &gt; 1 | x &lt; 0) &amp; !is.na(x), NA, x)</t>
  </si>
  <si>
    <t>EDUC</t>
  </si>
  <si>
    <t>1	Elementary school
2	O-level or vocational school or folk school
3	gymnasium (A-level)
4	university or higher</t>
  </si>
  <si>
    <t>ifelse(x == 4 &amp; !is.na(x), 1, ifelse(x &lt; 4 &amp; x &gt; 0, 0, NA))</t>
  </si>
  <si>
    <t>Xagedead_f</t>
  </si>
  <si>
    <t>age father died</t>
  </si>
  <si>
    <t>Xagedead_m</t>
  </si>
  <si>
    <t>age mother died</t>
  </si>
  <si>
    <t>ageDadDied</t>
  </si>
  <si>
    <t>ageMomDied</t>
  </si>
  <si>
    <t>ifelse(x &lt; 998 &amp; !is.na(x), 1, 0)</t>
  </si>
  <si>
    <t>1 = male; 2 = female</t>
  </si>
  <si>
    <t>ifelse(x %in% 1:2 &amp; !is.na(x), x - 1, NA)</t>
  </si>
  <si>
    <t>YRBORN2</t>
  </si>
  <si>
    <t>YRBORN_1</t>
  </si>
  <si>
    <t>YEAR OF BIRTH</t>
  </si>
  <si>
    <t>YRBORN</t>
  </si>
  <si>
    <t>ifelse(!is.na(x) &amp; (x &lt; 1800 | x &gt; 2000), NA, x)</t>
  </si>
  <si>
    <t>LOCC</t>
  </si>
  <si>
    <t>Occupational status</t>
  </si>
  <si>
    <t>LOCCSP</t>
  </si>
  <si>
    <t>Occupational status based on spouse occupation (women only)</t>
  </si>
  <si>
    <t>occPrstg</t>
  </si>
  <si>
    <t>occStatus</t>
  </si>
  <si>
    <t>spOccStatus</t>
  </si>
  <si>
    <t>yearBrth1</t>
  </si>
  <si>
    <t>yearBrth2</t>
  </si>
  <si>
    <t>SEINOW</t>
  </si>
  <si>
    <t xml:space="preserve">What type of work/employment have you had during the last 12 months? </t>
  </si>
  <si>
    <t>SEI</t>
  </si>
  <si>
    <t>ifelse(!is.na(x) &amp; (x &lt; 1 | x &gt; 999), NA, x)</t>
  </si>
  <si>
    <t>1. What work or profession you have had during the greater part of your working life</t>
  </si>
  <si>
    <t>SPSEI</t>
  </si>
  <si>
    <t>4. What work or profession has your spouse had during the greater part of his/her working life. Please specifiy the type of work.</t>
  </si>
  <si>
    <t>SEInow</t>
  </si>
  <si>
    <t>spSEI</t>
  </si>
  <si>
    <t>VSEI</t>
  </si>
  <si>
    <t>What work or profession you have had in the last 12 months</t>
  </si>
  <si>
    <t>1=sei=11 or sei=12   
2=sei=21 or sei=22 or sei=33 or sei=36   
3=sei=46
4=sei=56 or sei=57 or sei=60;</t>
  </si>
  <si>
    <t>ifelse(!is.na(x) &amp; (x &lt; 1 | x &gt; 10), NA, x)</t>
  </si>
  <si>
    <t>1	elementary school
2	0-level
3	vocational school
4	gymnasium/high school
5	University
6	other, not specified
7	public college
8	don't know</t>
  </si>
  <si>
    <t>1	housewife/man
2	Work which does not require special education
3	Work which requires a certain amount of training
4	Work which requires special training and apprenticeship
5	Work which requires high school + vocational school or comparable
6	Work which requires making a certain amount of decisions, or work which requires a unviersity degree, eg BA
7	Work which requires making decisions and great responsibilities or work which requires a high academic education.
8	don't know</t>
  </si>
  <si>
    <t>ifelse(!is.na(x) &amp; x %in% c(5,6,7), 1, ifelse(x == 8, NA, 0))</t>
  </si>
  <si>
    <t>SUBSDY1</t>
  </si>
  <si>
    <t>Do you get a government assistance for housing?</t>
  </si>
  <si>
    <t>VSUBSDY1</t>
  </si>
  <si>
    <t>QSUBSDY1</t>
  </si>
  <si>
    <t>GSUBSDY1</t>
  </si>
  <si>
    <t>HSUBSDY1</t>
  </si>
  <si>
    <t>houseSub</t>
  </si>
  <si>
    <t>1	no
2	yes</t>
  </si>
  <si>
    <t>ifelse(is.na(x) &amp; (x &lt; 1 | x &gt; 2), NA, x - 1)</t>
  </si>
  <si>
    <t>DRLOTS_1</t>
  </si>
  <si>
    <t>Alcohol consumption at one time</t>
  </si>
  <si>
    <t>VDRLOTS_1</t>
  </si>
  <si>
    <t>QDRLOTS_1</t>
  </si>
  <si>
    <t>GDRLOTS_1</t>
  </si>
  <si>
    <t>alcOneTime</t>
  </si>
  <si>
    <t>BEERX_1</t>
  </si>
  <si>
    <t>Amount of beer drunk at one time</t>
  </si>
  <si>
    <t>LIQX_1</t>
  </si>
  <si>
    <t>VBEERX_1</t>
  </si>
  <si>
    <t>VLIQX_1</t>
  </si>
  <si>
    <t>QBEERX_1</t>
  </si>
  <si>
    <t>QLIQX_1</t>
  </si>
  <si>
    <t>GBEERX_1</t>
  </si>
  <si>
    <t>GLIQX_1</t>
  </si>
  <si>
    <t>VINX_1</t>
  </si>
  <si>
    <t>Amount of wine drunk at one time</t>
  </si>
  <si>
    <t>VVINX_1</t>
  </si>
  <si>
    <t>QVINX_1</t>
  </si>
  <si>
    <t>GVINX_1</t>
  </si>
  <si>
    <t>ALCOHOL</t>
  </si>
  <si>
    <t>Do you ever drink alcoholic beverages?</t>
  </si>
  <si>
    <t>VALCOHOL</t>
  </si>
  <si>
    <t>QALCOHOL</t>
  </si>
  <si>
    <t>GALCOHOL</t>
  </si>
  <si>
    <t>ALCOHOL_1</t>
  </si>
  <si>
    <t>Drinks Alcoholic beverages</t>
  </si>
  <si>
    <t>VALCOHOL_1</t>
  </si>
  <si>
    <t>QALCOHOL_1</t>
  </si>
  <si>
    <t>GALCOHOL_1</t>
  </si>
  <si>
    <t>beerOneTime1</t>
  </si>
  <si>
    <t>beerOneTime2</t>
  </si>
  <si>
    <t>wineOneTime</t>
  </si>
  <si>
    <t>everAlcohol</t>
  </si>
  <si>
    <t>drinksAlcohol</t>
  </si>
  <si>
    <t>TOBAC6</t>
  </si>
  <si>
    <t>How would you describe your present tobacco consumption?</t>
  </si>
  <si>
    <t>VTOBAC6</t>
  </si>
  <si>
    <t>QTOBAC6</t>
  </si>
  <si>
    <t>GTOBAC6</t>
  </si>
  <si>
    <t>xtobac6</t>
  </si>
  <si>
    <t>HTOBAC6</t>
  </si>
  <si>
    <t>FTOBAC6</t>
  </si>
  <si>
    <t>tobaccoCons</t>
  </si>
  <si>
    <t>VSMOKE</t>
  </si>
  <si>
    <t>Have you smoked or used snuff within the last 3 years?</t>
  </si>
  <si>
    <t>QSMOKE</t>
  </si>
  <si>
    <t>GSMOKE</t>
  </si>
  <si>
    <t>XSMOKE</t>
  </si>
  <si>
    <t>HSMOKE</t>
  </si>
  <si>
    <t>FSMOKE</t>
  </si>
  <si>
    <t>RSMOKE</t>
  </si>
  <si>
    <t>SSMOKE</t>
  </si>
  <si>
    <t>JSMOKE</t>
  </si>
  <si>
    <t>Usmoke</t>
  </si>
  <si>
    <t>KSMOKE</t>
  </si>
  <si>
    <t>SMOKE</t>
  </si>
  <si>
    <t>Have you smoked or used snuff?</t>
  </si>
  <si>
    <t>SMOKSTA</t>
  </si>
  <si>
    <t>Smoking Status</t>
  </si>
  <si>
    <t>VSMOKSTA</t>
  </si>
  <si>
    <t>QSMOKSTA</t>
  </si>
  <si>
    <t>GSMOKSTA</t>
  </si>
  <si>
    <t>XSMOKSTA</t>
  </si>
  <si>
    <t>HSMOKSTA</t>
  </si>
  <si>
    <t>Rsmoksta</t>
  </si>
  <si>
    <t>Ssmoksta</t>
  </si>
  <si>
    <t>jsmoksta</t>
  </si>
  <si>
    <t>Usmoksta</t>
  </si>
  <si>
    <t>ksmoksta</t>
  </si>
  <si>
    <t>smokeStat</t>
  </si>
  <si>
    <t>JEXRACT</t>
  </si>
  <si>
    <t>a. To what extent do you participate in Athletics (gymnastics, running, tennis, etc)?</t>
  </si>
  <si>
    <t>XEXRACT</t>
  </si>
  <si>
    <t>a. To what extent do you participate in the following activities during your spare time? - Athletics (gymnastics, running, tennis, etc)</t>
  </si>
  <si>
    <t>HEXRACT</t>
  </si>
  <si>
    <t>FEXRACT</t>
  </si>
  <si>
    <t>KEXRACT</t>
  </si>
  <si>
    <t>umoderat</t>
  </si>
  <si>
    <t>b. Moderate activities, moving tables, vacuuming, gardening</t>
  </si>
  <si>
    <t>XCONSTIT</t>
  </si>
  <si>
    <t>b. To what extent do you participate in the following activities during your spare time? - Walks(at least 30 min long)</t>
  </si>
  <si>
    <t>HCONSTIT</t>
  </si>
  <si>
    <t>FCONSTIT</t>
  </si>
  <si>
    <t>KCONSTIT</t>
  </si>
  <si>
    <t>JCONSTIT</t>
  </si>
  <si>
    <t>b. To what extent do you participate in Walks(at least 30 min long)?</t>
  </si>
  <si>
    <t>athletics</t>
  </si>
  <si>
    <t>moderate</t>
  </si>
  <si>
    <t>walks</t>
  </si>
  <si>
    <t>rpa3b</t>
  </si>
  <si>
    <t>Regular physical activity -  walks (min/week)</t>
  </si>
  <si>
    <t>spa3b</t>
  </si>
  <si>
    <t>upa3b</t>
  </si>
  <si>
    <t>rpa2</t>
  </si>
  <si>
    <t>Regular physical activity - indoor work</t>
  </si>
  <si>
    <t>spa2</t>
  </si>
  <si>
    <t>upa2</t>
  </si>
  <si>
    <t>rpa2b</t>
  </si>
  <si>
    <t>Regular physical activity - indoor work (min/week)</t>
  </si>
  <si>
    <t>spa2b</t>
  </si>
  <si>
    <t>upa2b</t>
  </si>
  <si>
    <t>rpa1</t>
  </si>
  <si>
    <t>Regular physical activity - outdoor work</t>
  </si>
  <si>
    <t>spa1</t>
  </si>
  <si>
    <t>upa1</t>
  </si>
  <si>
    <t>rpa1b</t>
  </si>
  <si>
    <t>Regular physical activity - outdoor work (min/week)</t>
  </si>
  <si>
    <t>spa1b</t>
  </si>
  <si>
    <t>upa1b</t>
  </si>
  <si>
    <t>rpa5</t>
  </si>
  <si>
    <t>Regular physical activity - recreation</t>
  </si>
  <si>
    <t>spa5</t>
  </si>
  <si>
    <t>upa5</t>
  </si>
  <si>
    <t>rpa5b</t>
  </si>
  <si>
    <t>Regular physical activity - recreation (min/week)</t>
  </si>
  <si>
    <t>spa5b</t>
  </si>
  <si>
    <t>upa5b</t>
  </si>
  <si>
    <t>rpa3</t>
  </si>
  <si>
    <t>Regular physical activity - walks</t>
  </si>
  <si>
    <t>spa3</t>
  </si>
  <si>
    <t>upa3</t>
  </si>
  <si>
    <t>indoorWrk</t>
  </si>
  <si>
    <t>indoorWrkMin</t>
  </si>
  <si>
    <t>outdoorWrk</t>
  </si>
  <si>
    <t>outdoorWrkMin</t>
  </si>
  <si>
    <t>recreation</t>
  </si>
  <si>
    <t>recreationMin</t>
  </si>
  <si>
    <t>walksMin</t>
  </si>
  <si>
    <t>CARROT</t>
  </si>
  <si>
    <t>carrot consumption</t>
  </si>
  <si>
    <t>QCARROT</t>
  </si>
  <si>
    <t>CAULIF</t>
  </si>
  <si>
    <t>Cauliflower, brussel sprouts, broccoli consumption</t>
  </si>
  <si>
    <t>QCAULIF</t>
  </si>
  <si>
    <t>carrots</t>
  </si>
  <si>
    <t>cruciferous</t>
  </si>
  <si>
    <t>BEANPEA</t>
  </si>
  <si>
    <t>green beans, peas consumption</t>
  </si>
  <si>
    <t>QBEANPEA</t>
  </si>
  <si>
    <t>SALAD</t>
  </si>
  <si>
    <t>green lettuce consumption</t>
  </si>
  <si>
    <t>QSALAD</t>
  </si>
  <si>
    <t>green</t>
  </si>
  <si>
    <t>lettuce</t>
  </si>
  <si>
    <t>CAKES</t>
  </si>
  <si>
    <t>pastry / cake consumption</t>
  </si>
  <si>
    <t>QCAKES</t>
  </si>
  <si>
    <t>cake</t>
  </si>
  <si>
    <t>CITRUS</t>
  </si>
  <si>
    <t>orange and other citrus consumption</t>
  </si>
  <si>
    <t>QCITRUS</t>
  </si>
  <si>
    <t>citrus</t>
  </si>
  <si>
    <t>SPINACH</t>
  </si>
  <si>
    <t>Kale, spinach consumption</t>
  </si>
  <si>
    <t>QSPINACH</t>
  </si>
  <si>
    <t>spinach</t>
  </si>
  <si>
    <t>sweets</t>
  </si>
  <si>
    <t>ICECREM</t>
  </si>
  <si>
    <t>ice cream consumption</t>
  </si>
  <si>
    <t>QICECREM</t>
  </si>
  <si>
    <t>iceCream</t>
  </si>
  <si>
    <t>SUGRCOF</t>
  </si>
  <si>
    <t>How many sugar cubes or teaspoons of granulated sugar do you usually have to a cup of coffee</t>
  </si>
  <si>
    <t>QSUGRCOF</t>
  </si>
  <si>
    <t>SUGRTEA</t>
  </si>
  <si>
    <t xml:space="preserve">How many sugar cubes or teaspoons of granulated sugar do you usually have to a cup of tea? </t>
  </si>
  <si>
    <t>QSUGRTEA</t>
  </si>
  <si>
    <t>sugarCoffee</t>
  </si>
  <si>
    <t>sugarTea</t>
  </si>
  <si>
    <t>1	more than 4 times a week
2	1-4 times a week
3	1-3 times a month
4	less than 1 time a month
5	never</t>
  </si>
  <si>
    <t>ifelse(is.na(x) &amp; (x &lt; 1 | x &gt; 5), NA, x)</t>
  </si>
  <si>
    <t>ifelse(is.na(x) | (x &lt; 0 | x &gt; 40), NA, x)</t>
  </si>
  <si>
    <t>1	Daily
2	Once or couple of times/week
3	Once or couple of times/month
4	More seldom than 1x/ month
5	Never</t>
  </si>
  <si>
    <t>0	Yes
1	No
998	Don't know</t>
  </si>
  <si>
    <t>ifelse(is.na(x) | x &lt; 0 | x &gt; 900, NA, ifelse(x &gt; 0, 1, 0))</t>
  </si>
  <si>
    <t>ifelse(x == 998 | is.na(x), NA, ifelse(x == 1, 0, 1))</t>
  </si>
  <si>
    <t>1	Never
2	1-3 times a year
3	4-6 times a year
4	approximately once a month
5	a few times a month
6	approximately once a week
7	a few times a week
8	almost daily</t>
  </si>
  <si>
    <t>ifelse(is.na(x) | x &lt; 1 | x &gt; 8, NA, ifelse(x &gt; 1, 1, 0))</t>
  </si>
  <si>
    <t>1	1 glass or less
2	1 bottle (33 cl)
3	2 bottles
4	3 bottles (two 45 cl cans)
5	4 bottles
6	5 bottles
7	6 bottles or more</t>
  </si>
  <si>
    <t>ifelse(is.na(x) | x &lt; 1 | x &gt; 7, NA, ifelse(x &gt; 1, 1, 0))</t>
  </si>
  <si>
    <t>1	4 cl (approximately a small shot or equivalent)
2	6 cl (a big shot or equivalent)
3	8 cl
4	12 cl
5	18 cl
6	37 cl (half a bottle)
7	60 cl
8	75 cl (1 whole bottle)
9	more than 1 whole bottle</t>
  </si>
  <si>
    <t>ifelse(is.na(x) | x &lt; 1 | x &gt; 9, NA, ifelse(x &gt; 1, 1, 0))</t>
  </si>
  <si>
    <t>1	smoke a little (or use snuff)
2	smoke moderate smount (or use snuff)
3	smoke a lot (or use snuff)</t>
  </si>
  <si>
    <t>ifelse(x &lt; 1 | x &gt; 3 | is.na(x), 0, 1)</t>
  </si>
  <si>
    <t>1	No, never tried
2	Yes, but only tried
3	Yes, now and then (eg. at parties)
4	Yes, have smoked/smoke (have used snuff/use snuff) regularly</t>
  </si>
  <si>
    <t>ifelse(x %in% c(1,2) &amp; !is.na(x), 0, ifelse x %in% 3:4, 1, NA))</t>
  </si>
  <si>
    <t>1	Non smoker
2	Ex Smoker
3	Current Smoker</t>
  </si>
  <si>
    <t>ifelse(x == 1 &amp; !is.na(x), 0, ifelse(is.na(x), NA, 1))</t>
  </si>
  <si>
    <t>xdhabits</t>
  </si>
  <si>
    <t>How often do you go to the dentist?</t>
  </si>
  <si>
    <t>Fhosp</t>
  </si>
  <si>
    <t>seen a doctor or been in hospital recently</t>
  </si>
  <si>
    <t>Fhosp_1</t>
  </si>
  <si>
    <t>rvisitdoc</t>
  </si>
  <si>
    <t>Visited doctor recently</t>
  </si>
  <si>
    <t>svisitdoc</t>
  </si>
  <si>
    <t>svisithosp</t>
  </si>
  <si>
    <t>Visited hospital recently</t>
  </si>
  <si>
    <t>Uhospdoc</t>
  </si>
  <si>
    <t>Visited doctor or hospital for any condition recently?</t>
  </si>
  <si>
    <t>drRecent1</t>
  </si>
  <si>
    <t>drRecent2</t>
  </si>
  <si>
    <t>hospRecent</t>
  </si>
  <si>
    <t>1	yes, seen doctor
2	yes, been in hospital
3	no
4	not asked</t>
  </si>
  <si>
    <t>0	Yes, visited dr
1	no
2	not asked</t>
  </si>
  <si>
    <t>ifelse(x &gt; 100 | x &lt; 0 | is.na(x), NA, ifelse(x &gt; 0, 1, 0))</t>
  </si>
  <si>
    <t>ifelse(!is.na(x) &amp; x == 3, 0, ifelse(x %in% 1:2, 1, NA))</t>
  </si>
  <si>
    <t>ifelse(is.na(x) | x == 2, NA, ifelse(x == 0, 1, 0))</t>
  </si>
  <si>
    <t>BMI_i7</t>
  </si>
  <si>
    <t>PI</t>
  </si>
  <si>
    <t>BMI ((htcm/100)^2)</t>
  </si>
  <si>
    <t>VPI</t>
  </si>
  <si>
    <t>QPI</t>
  </si>
  <si>
    <t>GPI</t>
  </si>
  <si>
    <t>XPI</t>
  </si>
  <si>
    <t>HPI</t>
  </si>
  <si>
    <t>Rpi</t>
  </si>
  <si>
    <t>Spi</t>
  </si>
  <si>
    <t>jpi</t>
  </si>
  <si>
    <t>Upi</t>
  </si>
  <si>
    <t>kpi</t>
  </si>
  <si>
    <t>decimal</t>
  </si>
  <si>
    <t>ifelse(x &gt; 50 | x &lt; 10 | is.na(x)&lt; NA, x)</t>
  </si>
  <si>
    <t>HTCM_1</t>
  </si>
  <si>
    <t>VHTCM_1</t>
  </si>
  <si>
    <t>QHTCM_1</t>
  </si>
  <si>
    <t>GHTCM_1</t>
  </si>
  <si>
    <t>XHTCM_1</t>
  </si>
  <si>
    <t>HHTCM_1</t>
  </si>
  <si>
    <t>Rhtcm</t>
  </si>
  <si>
    <t>Shtcm</t>
  </si>
  <si>
    <t>jhtcm_1</t>
  </si>
  <si>
    <t>Uhtcm</t>
  </si>
  <si>
    <t>khtcm_1</t>
  </si>
  <si>
    <t>ifelse(x &gt; 250 | x &lt; 10 | is.na(x)&lt; NA, x)</t>
  </si>
  <si>
    <t>WTKG_1</t>
  </si>
  <si>
    <t>VWTKG_1</t>
  </si>
  <si>
    <t>QWTKG_1</t>
  </si>
  <si>
    <t>GWTKG_1</t>
  </si>
  <si>
    <t>XWTKG_1</t>
  </si>
  <si>
    <t>HWTKG_1</t>
  </si>
  <si>
    <t>Rwtkg</t>
  </si>
  <si>
    <t>Swtkg</t>
  </si>
  <si>
    <t>jwtkg_1</t>
  </si>
  <si>
    <t>Uwtkg</t>
  </si>
  <si>
    <t>kwtkg_1</t>
  </si>
  <si>
    <t>WEIGHT</t>
  </si>
  <si>
    <t>QWEIGHT</t>
  </si>
  <si>
    <t>xweight</t>
  </si>
  <si>
    <t>fweight</t>
  </si>
  <si>
    <t>rweight</t>
  </si>
  <si>
    <t>sweight</t>
  </si>
  <si>
    <t>uweight</t>
  </si>
  <si>
    <t>weight (kg)</t>
  </si>
  <si>
    <t>weight1</t>
  </si>
  <si>
    <t>weight2</t>
  </si>
  <si>
    <t>LENGTH</t>
  </si>
  <si>
    <t>QLENGTH</t>
  </si>
  <si>
    <t>xlength</t>
  </si>
  <si>
    <t>flength</t>
  </si>
  <si>
    <t>rlength</t>
  </si>
  <si>
    <t>slength</t>
  </si>
  <si>
    <t>ulength</t>
  </si>
  <si>
    <t>height2</t>
  </si>
  <si>
    <t>PERSNOW</t>
  </si>
  <si>
    <t>How many people live in your home?</t>
  </si>
  <si>
    <t>VPERSNOW</t>
  </si>
  <si>
    <t>QPERSNOW</t>
  </si>
  <si>
    <t>GPERSNOW</t>
  </si>
  <si>
    <t>HPERSNOW</t>
  </si>
  <si>
    <t>JPERSNOW</t>
  </si>
  <si>
    <t>KPERSNOW</t>
  </si>
  <si>
    <t>numInHome</t>
  </si>
  <si>
    <t>ifelse(x &gt; 30 | x &lt; 0 | is.na(x), NA, x)</t>
  </si>
  <si>
    <t>HLTHOTH</t>
  </si>
  <si>
    <t>How do you judge your general state of health compared to other people your age?</t>
  </si>
  <si>
    <t>VHLTHOTH</t>
  </si>
  <si>
    <t>QHLTHOTH</t>
  </si>
  <si>
    <t>GHLTHOTH</t>
  </si>
  <si>
    <t>xhlthoth</t>
  </si>
  <si>
    <t>HHLTHOTH</t>
  </si>
  <si>
    <t>FHLTHOTH</t>
  </si>
  <si>
    <t>RHLTHOTH</t>
  </si>
  <si>
    <t>SHLTHOTH</t>
  </si>
  <si>
    <t>JHLTHOTH</t>
  </si>
  <si>
    <t>UHLTHOTH</t>
  </si>
  <si>
    <t>KHLTHOTH</t>
  </si>
  <si>
    <t>healthComp</t>
  </si>
  <si>
    <t>GENHLTH</t>
  </si>
  <si>
    <t>How do you judge your general state of health?</t>
  </si>
  <si>
    <t>VGENHLTH</t>
  </si>
  <si>
    <t>QGENHLTH</t>
  </si>
  <si>
    <t>GGENHLTH</t>
  </si>
  <si>
    <t>xgenhlth</t>
  </si>
  <si>
    <t>HGENHLTH</t>
  </si>
  <si>
    <t>FGENHLTH</t>
  </si>
  <si>
    <t>RGENHLTH</t>
  </si>
  <si>
    <t>SGENHLTH</t>
  </si>
  <si>
    <t>JGENHLTH</t>
  </si>
  <si>
    <t>UGENHLTH</t>
  </si>
  <si>
    <t>KGENHLTH</t>
  </si>
  <si>
    <t>genHealth</t>
  </si>
  <si>
    <t>KNOX2</t>
  </si>
  <si>
    <t xml:space="preserve">At work: I am often criticised, seldom praised. </t>
  </si>
  <si>
    <t>KNOX41</t>
  </si>
  <si>
    <t>At work: I can choose when to take my vacations</t>
  </si>
  <si>
    <t>KNOX39</t>
  </si>
  <si>
    <t>At work: I can decide my own hours of work</t>
  </si>
  <si>
    <t>KNOX30</t>
  </si>
  <si>
    <t>At work: I can feel proud of my work</t>
  </si>
  <si>
    <t>KNOX32</t>
  </si>
  <si>
    <t>At work: I can plan my own working day</t>
  </si>
  <si>
    <t>KNOX31</t>
  </si>
  <si>
    <t>At work: I can see concrete results from my work</t>
  </si>
  <si>
    <t>KNOX6</t>
  </si>
  <si>
    <t>At work: I cannot work at an even pace, but have to change my speed often</t>
  </si>
  <si>
    <t>KNOX19</t>
  </si>
  <si>
    <t>At work: I enjoy my work</t>
  </si>
  <si>
    <t>KNOX21</t>
  </si>
  <si>
    <t>At work: I feel calm and secure when I'm working</t>
  </si>
  <si>
    <t>KNOX15</t>
  </si>
  <si>
    <t>At work: I feel tense when I work</t>
  </si>
  <si>
    <t>KNOX12</t>
  </si>
  <si>
    <t xml:space="preserve">At work: I feel that a great responsibility rests on me. </t>
  </si>
  <si>
    <t>KNOX11</t>
  </si>
  <si>
    <t xml:space="preserve">At work: I get a feeling that I have to pay attention to too many things at the same time. </t>
  </si>
  <si>
    <t>KNOX37</t>
  </si>
  <si>
    <t>At work: I have considerable influence over how I plan my work</t>
  </si>
  <si>
    <t>KNOX36</t>
  </si>
  <si>
    <t>At work: I have considerable influence over my choice of tasks</t>
  </si>
  <si>
    <t>KNOX42</t>
  </si>
  <si>
    <t>At work: I have considerable influence over my immediate work environment</t>
  </si>
  <si>
    <t>KNOX38</t>
  </si>
  <si>
    <t>At work: I have considerable influence over my pace of work</t>
  </si>
  <si>
    <t>KNOX43</t>
  </si>
  <si>
    <t>At work: I have considerable influence over the choice of colleagues</t>
  </si>
  <si>
    <t>KNOX40</t>
  </si>
  <si>
    <t>At work: I have considerable influence over when I take my breaks</t>
  </si>
  <si>
    <t>KNOX5</t>
  </si>
  <si>
    <t>At work: I have more to do than I have time for at work</t>
  </si>
  <si>
    <t>KNOX28</t>
  </si>
  <si>
    <t>At work: I have the opportunity to advance within my work</t>
  </si>
  <si>
    <t>KNOX8</t>
  </si>
  <si>
    <t>At work: I often feel inadequate at work</t>
  </si>
  <si>
    <t>KNOX27</t>
  </si>
  <si>
    <t>At work: I often find myself in conflict with my colleagues</t>
  </si>
  <si>
    <t>KNOX26</t>
  </si>
  <si>
    <t>At work: I often find myself in conflict with my superiors</t>
  </si>
  <si>
    <t>KNOX14</t>
  </si>
  <si>
    <t>At work: I think that my work is demanding</t>
  </si>
  <si>
    <t>KNOX18</t>
  </si>
  <si>
    <t>At work: In my job I make use of my knowledge and ability</t>
  </si>
  <si>
    <t>KNOX3</t>
  </si>
  <si>
    <t>At work: In order to please some people I have to offend or disappoint others</t>
  </si>
  <si>
    <t>wrkInvlvmnt</t>
  </si>
  <si>
    <t>KNOX1</t>
  </si>
  <si>
    <t>At work: My boss behaves in an authoritarian way towards me</t>
  </si>
  <si>
    <t>KNOX10</t>
  </si>
  <si>
    <t>At work: My tasks at work are monotonous</t>
  </si>
  <si>
    <t>KNOX16</t>
  </si>
  <si>
    <t>At work: Conflicting demands are made on me at work</t>
  </si>
  <si>
    <t>KNOX22</t>
  </si>
  <si>
    <t>At work: My job is meaningful</t>
  </si>
  <si>
    <t>KNOX25</t>
  </si>
  <si>
    <t>At work: My work is stimulating</t>
  </si>
  <si>
    <t>KNOX29</t>
  </si>
  <si>
    <t>At work: My work is varied</t>
  </si>
  <si>
    <t>KNOXA</t>
  </si>
  <si>
    <t>At work: There are often conflicts and trouble at work</t>
  </si>
  <si>
    <t>KNOXC</t>
  </si>
  <si>
    <t>At work: Thre is a quiet and pleasant atmosphere at work</t>
  </si>
  <si>
    <t>KNOXD</t>
  </si>
  <si>
    <t>At work: The staff turnover is great at work</t>
  </si>
  <si>
    <t>KNOXE</t>
  </si>
  <si>
    <t>At work: There is a feeling of unity at work</t>
  </si>
  <si>
    <t>WMOOS13</t>
  </si>
  <si>
    <t>At work: Supervisors usually praise an employee who has done a good job</t>
  </si>
  <si>
    <t>WMOOS15</t>
  </si>
  <si>
    <t>At work: Much time is wasted due to inefficiency</t>
  </si>
  <si>
    <t>WMOOS16</t>
  </si>
  <si>
    <t>At work: There appears to be a rush with everything at work</t>
  </si>
  <si>
    <t>WMOOS17</t>
  </si>
  <si>
    <t>At work: Activities are well planned</t>
  </si>
  <si>
    <t>WMOOS19</t>
  </si>
  <si>
    <t>At work: New and different ideas are readily accepted</t>
  </si>
  <si>
    <t>WMOOS21</t>
  </si>
  <si>
    <t>At work: there are many who just appear to pass the time at work</t>
  </si>
  <si>
    <t>WMOOS23</t>
  </si>
  <si>
    <t>At work: Supervisors do not like criticism from the employees</t>
  </si>
  <si>
    <t>WMOOS24</t>
  </si>
  <si>
    <t>At work: Workers are encouraged to make their own decisions</t>
  </si>
  <si>
    <t>WMOOS27</t>
  </si>
  <si>
    <t>At work: Rules and regulations are rather vague and not specified</t>
  </si>
  <si>
    <t>WMOOS28</t>
  </si>
  <si>
    <t>At work: Workers are expected to follow certain rules when they do their work</t>
  </si>
  <si>
    <t>WMOOS3</t>
  </si>
  <si>
    <t>At work: The supervisors usually use a patronizing tone towards the workers</t>
  </si>
  <si>
    <t>WMOOS31</t>
  </si>
  <si>
    <t>At work: People seem proud of our place of work</t>
  </si>
  <si>
    <t>WMOOS33</t>
  </si>
  <si>
    <t>At work: Supervisors usually take the credit when employees make suggestions</t>
  </si>
  <si>
    <t>WMOOS34</t>
  </si>
  <si>
    <t>At work: Colleagues are able to work on their own initiative</t>
  </si>
  <si>
    <t>WMOOS35</t>
  </si>
  <si>
    <t>At work: Our place of work is very efficient</t>
  </si>
  <si>
    <t>WMOOS36</t>
  </si>
  <si>
    <t>At work: Nobody works too hard</t>
  </si>
  <si>
    <t>WMOOS37</t>
  </si>
  <si>
    <t>At work: The responsibilities of supervisors are well defined</t>
  </si>
  <si>
    <t>WMOOS38</t>
  </si>
  <si>
    <t>At work: Supervisors keep quite a strict check on the workers</t>
  </si>
  <si>
    <t>WMOOS4</t>
  </si>
  <si>
    <t>At work: There aren't many persons at work who have to take responsibility</t>
  </si>
  <si>
    <t>WMOOS41</t>
  </si>
  <si>
    <t>At work: People really make an effort in their work</t>
  </si>
  <si>
    <t>WMOOS44</t>
  </si>
  <si>
    <t xml:space="preserve">At work: Supervisors encourage the employees to manage on their own when problems arise. </t>
  </si>
  <si>
    <t>WMOOS45</t>
  </si>
  <si>
    <t>At work: People think it is important to get a lot done</t>
  </si>
  <si>
    <t>WMOOS46</t>
  </si>
  <si>
    <t>At work: There is no pressure of time</t>
  </si>
  <si>
    <t>WMOOS47</t>
  </si>
  <si>
    <t>At work: Supervisors usually explain tasks to the employees in detail</t>
  </si>
  <si>
    <t>WMOOS49</t>
  </si>
  <si>
    <t>At work: The same methods have been used at work for a long time</t>
  </si>
  <si>
    <t>WMOOS5</t>
  </si>
  <si>
    <t>At work: My colleagues make an effort in order to finish a job</t>
  </si>
  <si>
    <t>WMOOS51</t>
  </si>
  <si>
    <t>At work: Workers rarely volunteer for tasks outside the ordinary</t>
  </si>
  <si>
    <t>WMOOS55</t>
  </si>
  <si>
    <t>At work: Work comes before everything in our firm</t>
  </si>
  <si>
    <t>WMOOS56</t>
  </si>
  <si>
    <t>At work: It is difficult to keep up with the work load</t>
  </si>
  <si>
    <t>WMOOS57</t>
  </si>
  <si>
    <t>At work: Workers are often unsure of what they really should be doing</t>
  </si>
  <si>
    <t>WMOOS6</t>
  </si>
  <si>
    <t>At work: There is constant pressure to keep on working</t>
  </si>
  <si>
    <t>WMOOS62</t>
  </si>
  <si>
    <t>At work: Co-workers who are different are not accepted</t>
  </si>
  <si>
    <t>WMOOS68</t>
  </si>
  <si>
    <t>At work: Supervisors don't usually yield when workers make demands</t>
  </si>
  <si>
    <t>WMOOS69</t>
  </si>
  <si>
    <t>At work: Everything goes on in the same old routines at work</t>
  </si>
  <si>
    <t>WMOOS71</t>
  </si>
  <si>
    <t>At work: It is difficult to get people to do extra work</t>
  </si>
  <si>
    <t>WMOOS74</t>
  </si>
  <si>
    <t>At work: Employees work rather independently from their supervisors</t>
  </si>
  <si>
    <t>WMOOS78</t>
  </si>
  <si>
    <t>At work: Employees are expected to follow the rules which exist</t>
  </si>
  <si>
    <t>WMOOS8</t>
  </si>
  <si>
    <t>At work: We must follow rules and regulations strictly</t>
  </si>
  <si>
    <t>WMOOS82</t>
  </si>
  <si>
    <t>At work: Some people at work cause trouble because they talk behind the backs of others</t>
  </si>
  <si>
    <t>WMOOS83</t>
  </si>
  <si>
    <t>At work: Supervisors really support the workers</t>
  </si>
  <si>
    <t>WMOOS9</t>
  </si>
  <si>
    <t>At work: To do  a job in a different way is highly regarded</t>
  </si>
  <si>
    <t>wrkPrCohes</t>
  </si>
  <si>
    <t>wrkSupSupp</t>
  </si>
  <si>
    <t>wrkTaskOrnt</t>
  </si>
  <si>
    <t>wrkHighPrsr</t>
  </si>
  <si>
    <t>wrkClrRules</t>
  </si>
  <si>
    <t>wrkCntrlSup</t>
  </si>
  <si>
    <t>wrkInov</t>
  </si>
  <si>
    <t>wrkAutonomy</t>
  </si>
  <si>
    <t>wrkSat</t>
  </si>
  <si>
    <t>wrkPower</t>
  </si>
  <si>
    <t>wrkStrain</t>
  </si>
  <si>
    <t>wrkStress</t>
  </si>
  <si>
    <t>1	strongly agree
2	agree
3	neither agree nor disagree
4	disagree
5	strongly agree</t>
  </si>
  <si>
    <t>1	good
2	mediocre
3	bad</t>
  </si>
  <si>
    <t>1	better
2	about the same
3	worse
8	don't know</t>
  </si>
  <si>
    <t>ifelse(x &gt;3 | x &lt; 0 | is.na(x), NA, x)</t>
  </si>
  <si>
    <t>ifelse(x &gt; 5 | x &lt; 0 | is.na(x), NA, x)</t>
  </si>
  <si>
    <t>Fhcap</t>
  </si>
  <si>
    <t>HANDICAP (movement disability)</t>
  </si>
  <si>
    <t>GHCAP</t>
  </si>
  <si>
    <t>HHCAP</t>
  </si>
  <si>
    <t>QHCAP</t>
  </si>
  <si>
    <t>rhcap</t>
  </si>
  <si>
    <t>shcap</t>
  </si>
  <si>
    <t>uhcap</t>
  </si>
  <si>
    <t>VHCAP</t>
  </si>
  <si>
    <t>xhcap</t>
  </si>
  <si>
    <t>handicap</t>
  </si>
  <si>
    <t>JHCAP</t>
  </si>
  <si>
    <t>q20 - HANDICAP (movement disability)</t>
  </si>
  <si>
    <t>GLC2A</t>
  </si>
  <si>
    <t>A lot that happens to people depends partly on bad luck</t>
  </si>
  <si>
    <t>HLC2A</t>
  </si>
  <si>
    <t>JLC2A</t>
  </si>
  <si>
    <t>KLC2A</t>
  </si>
  <si>
    <t>LC2A</t>
  </si>
  <si>
    <t>QLC2A</t>
  </si>
  <si>
    <t>VLC2A</t>
  </si>
  <si>
    <t>SATSA - Q3</t>
  </si>
  <si>
    <t>SATSA - Q4</t>
  </si>
  <si>
    <t>SATSA - Q5</t>
  </si>
  <si>
    <t>SATSA - Q6</t>
  </si>
  <si>
    <t>SATSA - Q1</t>
  </si>
  <si>
    <t>SATSA - IPT2</t>
  </si>
  <si>
    <t>SATSA - Q2</t>
  </si>
  <si>
    <t>GLC15A</t>
  </si>
  <si>
    <t>That my wishes are fulfilled does not only depend on luck</t>
  </si>
  <si>
    <t>HLC15A</t>
  </si>
  <si>
    <t>JLC15A</t>
  </si>
  <si>
    <t>KLC15A</t>
  </si>
  <si>
    <t>LC15A</t>
  </si>
  <si>
    <t>QLC15A</t>
  </si>
  <si>
    <t>VLC15A</t>
  </si>
  <si>
    <t>GLC16A</t>
  </si>
  <si>
    <t>To become a director/leader you have to be in the right place at the right time</t>
  </si>
  <si>
    <t>HLC16A</t>
  </si>
  <si>
    <t>JLC16A</t>
  </si>
  <si>
    <t>KLC16A</t>
  </si>
  <si>
    <t>LC16A</t>
  </si>
  <si>
    <t>QLC16A</t>
  </si>
  <si>
    <t>VLC16A</t>
  </si>
  <si>
    <t>GLC18A</t>
  </si>
  <si>
    <t>Most people don't realize to what degree their lives are controlled by coincidences</t>
  </si>
  <si>
    <t>HLC18A</t>
  </si>
  <si>
    <t>JLC18A</t>
  </si>
  <si>
    <t>KLC18A</t>
  </si>
  <si>
    <t>LC18A</t>
  </si>
  <si>
    <t>QLC18A</t>
  </si>
  <si>
    <t>VLC18A</t>
  </si>
  <si>
    <t>GLC6B</t>
  </si>
  <si>
    <t>Smart people who didn't become "leaders" have not taken advantage of their possibilities</t>
  </si>
  <si>
    <t>HLC6B</t>
  </si>
  <si>
    <t>JLC6B</t>
  </si>
  <si>
    <t>KLC6B</t>
  </si>
  <si>
    <t>LC6B</t>
  </si>
  <si>
    <t>QLC6B</t>
  </si>
  <si>
    <t>VLC6B</t>
  </si>
  <si>
    <t>GLC7B</t>
  </si>
  <si>
    <t>Unpopular people have a hard time understanding how to socialize</t>
  </si>
  <si>
    <t>HLC7B</t>
  </si>
  <si>
    <t>JLC7B</t>
  </si>
  <si>
    <t>KLC7B</t>
  </si>
  <si>
    <t>LC7B</t>
  </si>
  <si>
    <t>QLC7B</t>
  </si>
  <si>
    <t>VLC7B</t>
  </si>
  <si>
    <t>GLC21B</t>
  </si>
  <si>
    <t>Most misfortune depends on ignorance, laziness or stupidity</t>
  </si>
  <si>
    <t>HLC21B</t>
  </si>
  <si>
    <t>JLC21B</t>
  </si>
  <si>
    <t>KLC21B</t>
  </si>
  <si>
    <t>LC21B</t>
  </si>
  <si>
    <t>QLC21B</t>
  </si>
  <si>
    <t>VLC21B</t>
  </si>
  <si>
    <t>GLC26A</t>
  </si>
  <si>
    <t>People become lonely because they don't try to be friendly</t>
  </si>
  <si>
    <t>HLC26A</t>
  </si>
  <si>
    <t>JLC26A</t>
  </si>
  <si>
    <t>KLC26A</t>
  </si>
  <si>
    <t>LC26A</t>
  </si>
  <si>
    <t>QLC26A</t>
  </si>
  <si>
    <t>VLC26A</t>
  </si>
  <si>
    <t>GLC13A</t>
  </si>
  <si>
    <t>when I make plans I am almost certain that I can accomplish them</t>
  </si>
  <si>
    <t>HLC13A</t>
  </si>
  <si>
    <t>JLC13A</t>
  </si>
  <si>
    <t>KLC13A</t>
  </si>
  <si>
    <t>LC13A</t>
  </si>
  <si>
    <t>QLC13A</t>
  </si>
  <si>
    <t>VLC13A</t>
  </si>
  <si>
    <t>GLC20A</t>
  </si>
  <si>
    <t>It is hard to know if a person really likes you</t>
  </si>
  <si>
    <t>HLC20A</t>
  </si>
  <si>
    <t>JLC20A</t>
  </si>
  <si>
    <t>KLC20A</t>
  </si>
  <si>
    <t>LC20A</t>
  </si>
  <si>
    <t>QLC20A</t>
  </si>
  <si>
    <t>VLC20A</t>
  </si>
  <si>
    <t>GLC25A</t>
  </si>
  <si>
    <t>It often feels like I cannot influence what has happened to me</t>
  </si>
  <si>
    <t>HLC25A</t>
  </si>
  <si>
    <t>JLC25A</t>
  </si>
  <si>
    <t>KLC25A</t>
  </si>
  <si>
    <t>LC25A</t>
  </si>
  <si>
    <t>QLC25A</t>
  </si>
  <si>
    <t>GLC28A</t>
  </si>
  <si>
    <t>Sometimes it feels like I cant control my own life enough</t>
  </si>
  <si>
    <t>HLC28A</t>
  </si>
  <si>
    <t>JLC28A</t>
  </si>
  <si>
    <t>KLC28A</t>
  </si>
  <si>
    <t>LC28A</t>
  </si>
  <si>
    <t>QLC28A</t>
  </si>
  <si>
    <t>VLC28A</t>
  </si>
  <si>
    <t>badLuck</t>
  </si>
  <si>
    <t>luckExpct</t>
  </si>
  <si>
    <t>rtPlcRtTm</t>
  </si>
  <si>
    <t>coincidences</t>
  </si>
  <si>
    <t>potential</t>
  </si>
  <si>
    <t>unpopular</t>
  </si>
  <si>
    <t>followThr</t>
  </si>
  <si>
    <t>difficult</t>
  </si>
  <si>
    <t>noControl</t>
  </si>
  <si>
    <t>enoughCntrl</t>
  </si>
  <si>
    <t>ifelse(x &gt; 5 | x &lt; 1 | is.na(x), NA, x)</t>
  </si>
  <si>
    <t>FSA1</t>
  </si>
  <si>
    <t>I feel calm</t>
  </si>
  <si>
    <t>FSA1b</t>
  </si>
  <si>
    <t>GSA1</t>
  </si>
  <si>
    <t>HSA1</t>
  </si>
  <si>
    <t>QSA1</t>
  </si>
  <si>
    <t>SA1</t>
  </si>
  <si>
    <t>VSA1</t>
  </si>
  <si>
    <t>xsa1</t>
  </si>
  <si>
    <t>FSA3</t>
  </si>
  <si>
    <t>I feel statisfied</t>
  </si>
  <si>
    <t>GSA3</t>
  </si>
  <si>
    <t>HSA3</t>
  </si>
  <si>
    <t>QSA3</t>
  </si>
  <si>
    <t>SA3</t>
  </si>
  <si>
    <t>VSA3</t>
  </si>
  <si>
    <t>xsa3</t>
  </si>
  <si>
    <t>FSA7</t>
  </si>
  <si>
    <t>I feel relaxed</t>
  </si>
  <si>
    <t>FSA7b</t>
  </si>
  <si>
    <t>GSA7</t>
  </si>
  <si>
    <t>HSA7</t>
  </si>
  <si>
    <t>QSA7</t>
  </si>
  <si>
    <t>SA7</t>
  </si>
  <si>
    <t>VSA7</t>
  </si>
  <si>
    <t>xsa7</t>
  </si>
  <si>
    <t>FSA9</t>
  </si>
  <si>
    <t>I feel harmonious</t>
  </si>
  <si>
    <t>FSA9b</t>
  </si>
  <si>
    <t>GSA9</t>
  </si>
  <si>
    <t>HSA9</t>
  </si>
  <si>
    <t>QSA9</t>
  </si>
  <si>
    <t>SA9</t>
  </si>
  <si>
    <t>VSA9</t>
  </si>
  <si>
    <t>xsa9</t>
  </si>
  <si>
    <t>FSA2</t>
  </si>
  <si>
    <t>I feel tense</t>
  </si>
  <si>
    <t>FSA2b</t>
  </si>
  <si>
    <t>GSA2</t>
  </si>
  <si>
    <t>HSA2</t>
  </si>
  <si>
    <t>QSA2</t>
  </si>
  <si>
    <t>SA2</t>
  </si>
  <si>
    <t>VSA2</t>
  </si>
  <si>
    <t>xsa2</t>
  </si>
  <si>
    <t>FSA4</t>
  </si>
  <si>
    <t>I am worried in case I fail</t>
  </si>
  <si>
    <t>FSA4b</t>
  </si>
  <si>
    <t>GSA4</t>
  </si>
  <si>
    <t>HSA4</t>
  </si>
  <si>
    <t>QSA4</t>
  </si>
  <si>
    <t>SA4</t>
  </si>
  <si>
    <t>VSA4</t>
  </si>
  <si>
    <t>xsa4</t>
  </si>
  <si>
    <t>FSA5</t>
  </si>
  <si>
    <t>I feel nervous</t>
  </si>
  <si>
    <t>FSA5b</t>
  </si>
  <si>
    <t>GSA5</t>
  </si>
  <si>
    <t>HSA5</t>
  </si>
  <si>
    <t>QSA5</t>
  </si>
  <si>
    <t>SA5</t>
  </si>
  <si>
    <t>VSA5</t>
  </si>
  <si>
    <t>xsa5</t>
  </si>
  <si>
    <t>FSA6</t>
  </si>
  <si>
    <t>I feel shaky</t>
  </si>
  <si>
    <t>FSA6b</t>
  </si>
  <si>
    <t>GSA6</t>
  </si>
  <si>
    <t>HSA6</t>
  </si>
  <si>
    <t>QSA6</t>
  </si>
  <si>
    <t>SA6</t>
  </si>
  <si>
    <t>VSA6</t>
  </si>
  <si>
    <t>xsa6</t>
  </si>
  <si>
    <t>FSA8</t>
  </si>
  <si>
    <t>I am anxious</t>
  </si>
  <si>
    <t>FSA8b</t>
  </si>
  <si>
    <t>GSA8</t>
  </si>
  <si>
    <t>HSA8</t>
  </si>
  <si>
    <t>QSA8</t>
  </si>
  <si>
    <t>SA8</t>
  </si>
  <si>
    <t>VSA8</t>
  </si>
  <si>
    <t>xsa8</t>
  </si>
  <si>
    <t>FSA10b</t>
  </si>
  <si>
    <t>I feel frightened</t>
  </si>
  <si>
    <t>SA10</t>
  </si>
  <si>
    <t>FSA10</t>
  </si>
  <si>
    <t xml:space="preserve">I feel frightened </t>
  </si>
  <si>
    <t>GSA10</t>
  </si>
  <si>
    <t>HSA10</t>
  </si>
  <si>
    <t>QSA10</t>
  </si>
  <si>
    <t>VSA10</t>
  </si>
  <si>
    <t>xsa10</t>
  </si>
  <si>
    <t>harmonious</t>
  </si>
  <si>
    <t>shaky</t>
  </si>
  <si>
    <t>frightened</t>
  </si>
  <si>
    <t>ifelse(x &lt; 1 | x &gt; 5 | is.na(x), NA, x)</t>
  </si>
  <si>
    <t>idgsp_r1</t>
  </si>
  <si>
    <t>Digit Span total score</t>
  </si>
  <si>
    <t>idgsp_r2</t>
  </si>
  <si>
    <t>idgsp_r3</t>
  </si>
  <si>
    <t>idgsp_r4</t>
  </si>
  <si>
    <t>idgsp_r5</t>
  </si>
  <si>
    <t>idgsp_r6</t>
  </si>
  <si>
    <t>idgsp_r7</t>
  </si>
  <si>
    <t>digitSpan</t>
  </si>
  <si>
    <t>isymd_r1</t>
  </si>
  <si>
    <t>Symbol Digit total score</t>
  </si>
  <si>
    <t>isymd_r2</t>
  </si>
  <si>
    <t>isymd_r3</t>
  </si>
  <si>
    <t>isymd_r4</t>
  </si>
  <si>
    <t>isymd_r5</t>
  </si>
  <si>
    <t>isymd_r6</t>
  </si>
  <si>
    <t>isymd_r7</t>
  </si>
  <si>
    <t>digitSymbol</t>
  </si>
  <si>
    <t>ithur_r1</t>
  </si>
  <si>
    <t>Thurstones total score</t>
  </si>
  <si>
    <t>ithur_r2</t>
  </si>
  <si>
    <t>ithur_r3</t>
  </si>
  <si>
    <t>ithur_r4</t>
  </si>
  <si>
    <t>ithur_r5</t>
  </si>
  <si>
    <t>ithur_r6</t>
  </si>
  <si>
    <t>ithur_r7</t>
  </si>
  <si>
    <t>picMemory</t>
  </si>
  <si>
    <t>ifigl_r1</t>
  </si>
  <si>
    <t>Figure Logic Form total score</t>
  </si>
  <si>
    <t>ifigl_r2</t>
  </si>
  <si>
    <t>ifigl_r3</t>
  </si>
  <si>
    <t>ifigl_r4</t>
  </si>
  <si>
    <t>ifigl_r5</t>
  </si>
  <si>
    <t>ifigl_r6</t>
  </si>
  <si>
    <t>ifigl_r7</t>
  </si>
  <si>
    <t>iinfo_r1</t>
  </si>
  <si>
    <t>Information total score</t>
  </si>
  <si>
    <t>iinfo_r2</t>
  </si>
  <si>
    <t>iinfo_r3</t>
  </si>
  <si>
    <t>iinfo_r4</t>
  </si>
  <si>
    <t>iinfo_r5</t>
  </si>
  <si>
    <t>iinfo_r6</t>
  </si>
  <si>
    <t>iinfo_r7</t>
  </si>
  <si>
    <t>information</t>
  </si>
  <si>
    <t>figLogic</t>
  </si>
  <si>
    <t>ibloc_r1</t>
  </si>
  <si>
    <t>Block Design</t>
  </si>
  <si>
    <t>ibloc_r2</t>
  </si>
  <si>
    <t>ibloc_r3</t>
  </si>
  <si>
    <t>ibloc_r4</t>
  </si>
  <si>
    <t>ibloc_r5</t>
  </si>
  <si>
    <t>ibloc_r6</t>
  </si>
  <si>
    <t>ibloc_r7</t>
  </si>
  <si>
    <t>blockDesign</t>
  </si>
  <si>
    <t>ifelse(x &gt; 150 | x &lt; 0, NA, x)</t>
  </si>
  <si>
    <t>dementia_autopsy</t>
  </si>
  <si>
    <t>ADRC</t>
  </si>
  <si>
    <t>neuriticism_12</t>
  </si>
  <si>
    <t>extraversion_6</t>
  </si>
  <si>
    <t>Response 	Response code 	Value 	Flipped value
Strongly disagree 	1 	0 	4
Disagree 	2 	1 	3
Neutral 	3 	2 	2
Agree 	4 	3 	1
Strongly agree 	5 	4 	0</t>
  </si>
  <si>
    <t>openness</t>
  </si>
  <si>
    <t>RADC-MAP</t>
  </si>
  <si>
    <t>agreeableness</t>
  </si>
  <si>
    <t>conscientiousness</t>
  </si>
  <si>
    <t>PANAS</t>
  </si>
  <si>
    <t>panas</t>
  </si>
  <si>
    <t>1 	Very slightly or not at all 
2 	A little 
3 	Moderately 
4 	Quite a bit 
5 	Extremely</t>
  </si>
  <si>
    <t>ifelse(x &lt; 0 | x &gt; 5 | is.na(x), NA, x)</t>
  </si>
  <si>
    <t>ifelse(x &lt; 0 | x &gt; 48 | !is.na(x), NA, x)</t>
  </si>
  <si>
    <t>ifelse(x &lt; 0 | x &gt; 24 } !is.na(x), NA, x)</t>
  </si>
  <si>
    <t>angerTrait</t>
  </si>
  <si>
    <t>angertrait</t>
  </si>
  <si>
    <t>baseline</t>
  </si>
  <si>
    <t>The variable is assessed using 10 items from the State-Trait Anger Scale.</t>
  </si>
  <si>
    <t xml:space="preserve"> yes = 1 or no = 0; Anger is the number of items answered in the direction indicative of the trait and ranges from 0 to 10.</t>
  </si>
  <si>
    <t>ifelse(x &lt; 0 | x &gt; 10 | is.na(x), NA, x)</t>
  </si>
  <si>
    <t>negSocExc</t>
  </si>
  <si>
    <t>longitudinal</t>
  </si>
  <si>
    <t>1 	Never
2 	Not very often
3 	Sometimes
4 	Often
5 	Very often</t>
  </si>
  <si>
    <t>Frequency of negative social exchange in the past month is measured using 12 questions from a standard psychometrically established scale. The scale addresses 4 domains of negative interaction with 3 items per domain: neglect or reject by others, unwanted intrusion or advice, failure by others to provide help, and unsympathetic or insensitive behavior by others.</t>
  </si>
  <si>
    <t xml:space="preserve">The variable is measured using 12 items from the NEO Five-Factor Inventory. </t>
  </si>
  <si>
    <t>The variable is measured using 6 items from the NEO Five-Factor Inventory. Participants rate agreement with each item on a 5-point Likert rating scale.</t>
  </si>
  <si>
    <t>The variable is measured using 12 items from the NEO Five-Factor Inventory.</t>
  </si>
  <si>
    <t>The variable is measured using 12 items from the NEO Five-Factor Inventory. Participants rate agreement with each item on a 5-point Likert rating scale, where higher scores indicate greater agreeableness.</t>
  </si>
  <si>
    <t xml:space="preserve">The variable is measured using 12 items from the NEO Five-Factor Inventory. Participants rate agreement with each item on a 5-point Likert rating scale. </t>
  </si>
  <si>
    <t xml:space="preserve">The Positive and Negative Affect Schedule (PANAS) uses 10 questions from the PANAS scales to assess affect in the past week. </t>
  </si>
  <si>
    <t>ROS</t>
  </si>
  <si>
    <t>negsocexchange</t>
  </si>
  <si>
    <t>emoNeglect</t>
  </si>
  <si>
    <t>emotional_neglect</t>
  </si>
  <si>
    <t>Response choices for questions 1-5:
Response	Value	Flipped value
Not at all	1	3
Somewhat	2	2
Moderately so	3	1
Very much so	4	0
Response choices for question 6:
Response	Value	Flipped value
Never	1	3
Rarely	2	3
Sometimes	3	2
Often	4	1
Always	5	0</t>
  </si>
  <si>
    <t xml:space="preserve">Emotional neglect is a subscale of total adverse experience during childhood. The variable is assessed using 2 questions about parental violence covering the period of time from birth to 18 years of age. </t>
  </si>
  <si>
    <t>ifelse(x &lt; 0 | x &gt; 18 | is.na(x), NA, x)</t>
  </si>
  <si>
    <t>financial_need</t>
  </si>
  <si>
    <t>finNeed</t>
  </si>
  <si>
    <t>Financial need during childhood is a subscale of total adverse experience during childhood. The variable is assessed using 2 questions about financial need covering the period of time from birth to 18 years of age.</t>
  </si>
  <si>
    <t>Response	Value	Adjusted value (-1)
Never	1	0
Rarely	2	1
Sometimes	3	2
Often	4	3
Always	5	4</t>
  </si>
  <si>
    <t>ifelse(x &lt; 0 | x &gt; 8 | is.na(x), NA, x)</t>
  </si>
  <si>
    <t>parental_intimidation</t>
  </si>
  <si>
    <t>prntIntmdtn</t>
  </si>
  <si>
    <t xml:space="preserve">Parental intimidation is a subscale of total adverse experience during childhood. The variable is assessed using 4 questions about parental intimidation covering the period of time from birth to 18 years of age. </t>
  </si>
  <si>
    <t>ifelse(x &lt; 0 | x &gt; 16 | is.na(x), NA, x)</t>
  </si>
  <si>
    <t>parViolence</t>
  </si>
  <si>
    <t>parental_violence</t>
  </si>
  <si>
    <t>Parental violence is a subscale of total adverse experience during childhood. The variable is assessed using 2 questions about parental violence covering the period of time from birth to 18 years of age.</t>
  </si>
  <si>
    <t>family_pro_sep</t>
  </si>
  <si>
    <t>famProbSep</t>
  </si>
  <si>
    <t xml:space="preserve">Family problems and separation is a subscale of total adverse experiences during childhood. The variable is assessed using 8 questions about family problems and family separation covering the period of time from birth to 18 years of age. </t>
  </si>
  <si>
    <t>yes=1 or no=0 to each question. The subscale score ranges from 0 to 8</t>
  </si>
  <si>
    <t>explrExcite</t>
  </si>
  <si>
    <t>explor_rigid</t>
  </si>
  <si>
    <t>Exploratory excitability is measured using the 11-item exploratory excitability subscale of the novelty seeking scale.</t>
  </si>
  <si>
    <t>Coding	Response
True	True or mostly true (1)
False	False or mostly false (0)</t>
  </si>
  <si>
    <t>ifelse(x &lt; 0 | x &gt; 11 | is.na(x), NA, x)</t>
  </si>
  <si>
    <t xml:space="preserve">Impulsiveness is measured using the 10-item impulsiveness subscale of the novelty seeking scale. </t>
  </si>
  <si>
    <t>impulsiveness</t>
  </si>
  <si>
    <t>impul_reflect</t>
  </si>
  <si>
    <t>extrav_reserv</t>
  </si>
  <si>
    <t>extravagance</t>
  </si>
  <si>
    <t>Extravagance is measured using the 10-item extravagance subscale of the novelty seeking scale.</t>
  </si>
  <si>
    <t>disord_regiment</t>
  </si>
  <si>
    <t>Disorderliness is measured using the 9-item disorderliness subscale of the novelty seeking scale</t>
  </si>
  <si>
    <t>ifelse(x &lt; 0 | x &gt; 9 | is.na(x), NA, x)</t>
  </si>
  <si>
    <t>disorderliness</t>
  </si>
  <si>
    <t xml:space="preserve">Anticipatory worry is measured using the 11-item anticipatory worry subscale of the harm avoidance scale. </t>
  </si>
  <si>
    <t>haanticipatoryworry</t>
  </si>
  <si>
    <t>anticWorry</t>
  </si>
  <si>
    <t>fearUncertain</t>
  </si>
  <si>
    <t>hafearuncetainty</t>
  </si>
  <si>
    <t xml:space="preserve">Fear of uncertainty is measured using the 7-item fear of uncertainty subscale of the harm avoidance scale. </t>
  </si>
  <si>
    <t>ifelse(x &lt; 0 | x &gt; 7 | is.na(x), NA, x)</t>
  </si>
  <si>
    <t>shyness</t>
  </si>
  <si>
    <t xml:space="preserve">Shyness is measured using the 8-item shyness subscale of the Harm Avoidance scale. </t>
  </si>
  <si>
    <t>hashyness</t>
  </si>
  <si>
    <t>Fatigability is measured using the 9-item fatigability subscale of the harm avoidance scale</t>
  </si>
  <si>
    <t>hafatigability</t>
  </si>
  <si>
    <t>fatigability</t>
  </si>
  <si>
    <t>1 = Male
0 = Female</t>
  </si>
  <si>
    <t>Self-reported sex, with “1” indicating male sex.</t>
  </si>
  <si>
    <t>ifelse(x &lt; 0 | x &gt; 1 | is.na(x), NA, x)</t>
  </si>
  <si>
    <t>The years of education variable is based on the number of years of regular school reported at baseline cognitive testing.</t>
  </si>
  <si>
    <t>educ</t>
  </si>
  <si>
    <t>ifelse(x &lt; 0 | x &gt; 30 | is.na(x), NA, x)</t>
  </si>
  <si>
    <t>eduYears</t>
  </si>
  <si>
    <t>Race is based on self-report at baseline using the following question:</t>
  </si>
  <si>
    <t>Value	Coding
1	White
2	Black or African American
3	American Indian or Alaska Native
4	Native Hawaiian or Other Pacific Islander
5	Asian
6	Other
7	Unknown</t>
  </si>
  <si>
    <t>race7</t>
  </si>
  <si>
    <t>ifelse(x &lt; 1 |  &gt; 7 | is.na(x), NA, ifelse(x == 1, 0, ifelse(x == 2, 1, 2)))</t>
  </si>
  <si>
    <t>spanish</t>
  </si>
  <si>
    <t>Are you of Spanish/Hispanic/Latino origin?</t>
  </si>
  <si>
    <t>value	coding
1	Yes
2	No</t>
  </si>
  <si>
    <t>ifelse(is.na(x) | x &lt; 1 | x &gt; 2, NA, ifelse(x ==1, 2, NA))</t>
  </si>
  <si>
    <t>marital_now_bl</t>
  </si>
  <si>
    <t>Marital status at baseline is assessed using two items. Participants are first asked if they have ever been married.</t>
  </si>
  <si>
    <t>Value	Response
1	Never married
2	Married
3	Widowed
4	Divorced
5	Separated</t>
  </si>
  <si>
    <t>ifelse(x &lt; 1 | x &gt; 5 | is.na(x), NA, ifelse(x == 1, 0, 1)</t>
  </si>
  <si>
    <t>ifelse(x &lt; 1 | x &gt; 5 | is.na(x), NA, ifelse(x %in% c(1,4), 1, 0)</t>
  </si>
  <si>
    <t>age_bl</t>
  </si>
  <si>
    <t>ageBaseline</t>
  </si>
  <si>
    <t>The age at baseline assessment is calculated from subtracting the date of birth from the date of the baseline assessment and dividing by days per year (365.25).</t>
  </si>
  <si>
    <t>ifelse(x &lt; 20 | x &gt; 110 | is.na(x), NA, x)</t>
  </si>
  <si>
    <t>Body mass index (BMI) is calculated using weight and height measurements. Weight and height are measured and recorded at each visit by a trained technician blinded to previously collected data. BMI is calculated as weight in kilograms divided by height in meters squared.</t>
  </si>
  <si>
    <t>bmi</t>
  </si>
  <si>
    <t>Physical activity (5 items) is assessed using questions adapted from the 1985 National Health Interview Survey. The variable measures the sum of hours per week that the participant engages in 5 categories of activities:</t>
  </si>
  <si>
    <t>phys5itemsum</t>
  </si>
  <si>
    <t>ifelse(x &lt; 8 | x &gt; 60 | is.na(x), NA, x)</t>
  </si>
  <si>
    <t>ifelse(x &lt; 0 | x &gt; 168 | is.na(x), NA, ifelse(x &gt; 0, 1, 0))</t>
  </si>
  <si>
    <t>lifeSpace</t>
  </si>
  <si>
    <t>life_space</t>
  </si>
  <si>
    <t>(yes = 1 or no = 0). The life space score for each individual is the sum of the responses. Possible scores range from 0 to 6, with higher scores indicating larger life space.</t>
  </si>
  <si>
    <t>Life space is a composite measure of spatial movement through the environment using a modified version of the Life Space Questionnaire. Participants are asked to report whether or not they have been in each of the zones in the past week (yes = 1 or no = 0).</t>
  </si>
  <si>
    <t>Participants are asked if they have engaged in any of the 5 activities within the past 2 weeks and if so, the number of occasions and average minutes per occasion. Minutes in each activity are summed and divided by 120 to yield a composite measure of participation in physical activity expressed as hours per week.</t>
  </si>
  <si>
    <t>ifelse(x &lt; 0 | x &gt; 6 | is.na(x), NA, x)</t>
  </si>
  <si>
    <t>The licensed to drive variable is based on self-report.</t>
  </si>
  <si>
    <t>drvLicense</t>
  </si>
  <si>
    <t>drive1</t>
  </si>
  <si>
    <t>Participants are asked to respond yes = 1 or no = 2 to the following question:
Are you currently licensed to drive?</t>
  </si>
  <si>
    <t>ifelse(is.na(x) | x &lt; 1 | x &gt; 2, NA, ifelse(x == 2, 0, x))</t>
  </si>
  <si>
    <t xml:space="preserve">Grams of alcohol per day at baseline is a measure of how much alcohol (beer, wine, and liquor) a participant consumed in the past 12 months. </t>
  </si>
  <si>
    <t>alcohol_g_bl</t>
  </si>
  <si>
    <t>ifelse(x &lt; 0 | x &gt; 9 | is.na(x), NA, ifelse(x %in% c(9,0), 0, 1))</t>
  </si>
  <si>
    <t>Smoking status at baseline is measured with smoking-related data gathered at the baseline interview.</t>
  </si>
  <si>
    <t>smoking</t>
  </si>
  <si>
    <t>Value	Response
0	Never smoked
1	Former smoker (does not currently smoke)
2	Current smoker</t>
  </si>
  <si>
    <t>ifelse(x &lt; 0 | x &gt; 2 | is.na(x), NA, ifelse(x == 0, 0, 1))</t>
  </si>
  <si>
    <t xml:space="preserve">
Response	Response code	Value
6+ drinks/glasses per day	1	6.0
4-5 drinks/glasses per day	2	4.5
2-3 drinks/glasses per day	3	2.5
1 drinks/glasses per day	4	1.0
5-6 drinks/glasses per week	5	0.8
2-4 drinks/glasses per week	6	0.4
1 drink/glass per week	7	0.2
1-3 drink/glass per month	8	0.1
Less than one drink/glass per month	9	0.0</t>
  </si>
  <si>
    <t xml:space="preserve">This variable is assessed at each evaluation with 5 items from a modified version of the de Jong-Gierveld Loneliness Scale. </t>
  </si>
  <si>
    <t>social_isolation</t>
  </si>
  <si>
    <t xml:space="preserve">
Value	Response
1	Strongly disagree
2	Disagree
3	Neutral
4	Agree
5	Strongly agree</t>
  </si>
  <si>
    <t>Perceived social support is assessed with 4 questions from the Multidemensional Scale of Perceived Social Support.</t>
  </si>
  <si>
    <t>social_support</t>
  </si>
  <si>
    <t>Perceived social support is the mean of 4 items. The variable ranges from 1 to 5, with higher values indicating more social support.
Response choices for each item:
Value	Response
1	Strongly disagree
2	Disagree
3	Neutral
4	Agree
5	Strongly agree</t>
  </si>
  <si>
    <t>Size of social network based on the number of children, family, and friends seen at least once a month</t>
  </si>
  <si>
    <t>soc_net</t>
  </si>
  <si>
    <t>socNetwork</t>
  </si>
  <si>
    <t>Social network size is the number of these individuals (children, family, and friends) seen at least once a month. In ROS, social network size is based on the number of community members, relatives, and friends seen at least once a month.</t>
  </si>
  <si>
    <t>ifelse(x &lt; 0 | x &gt; 50 | is.na(x), NA, x))</t>
  </si>
  <si>
    <t xml:space="preserve">Perceived discrimination is assessed with a 9 items based on a previously established scale. </t>
  </si>
  <si>
    <t>discrim_cnt</t>
  </si>
  <si>
    <t xml:space="preserve">
Response	Response code	Calculated value
Often	1	1
Sometimes	2	1
Rarely	3	0
Never	4	0
Participants are asked to rate how often they experienced nine instances of discrimination on a 4-point scale (see table below). Responses are then dichotomized (often or sometimes = 1 and rarely or never = 0) and summed across all items for each participant. The total score ranges from 0 to 9, with higher scores indicating more discrimination.</t>
  </si>
  <si>
    <t>discrimination</t>
  </si>
  <si>
    <t>chldCogAct</t>
  </si>
  <si>
    <t>YACogAct</t>
  </si>
  <si>
    <t>adltCogAct</t>
  </si>
  <si>
    <t>OACogAct</t>
  </si>
  <si>
    <t>chd_cogact_freq</t>
  </si>
  <si>
    <t>Childhood cognitive activity is an 11-item composite measure of frequency of participation in cognitively stimulating activities, issued at baseline. Participants are asked how often they engaged in cognitively simulating activities at age 6 (3 items) and at age 12 (8 items).</t>
  </si>
  <si>
    <t xml:space="preserve">
Value	Items 1-3, 5-10 (flipped)	Items 4, 11
1	Once a year or less	None
2	Several times a year	Less than one hour
3	Several times a month	One to less than two hours
4	Several times a week	Two to less than three hours
5	Every day/almost every day	Three or more hours
 The composite measure ranges from 1 to 5 and is the mean of the individual item scores, with higher scores indicating greater cognitive activity.</t>
  </si>
  <si>
    <t>Young adult age cognitive activity is assessed using a 10-item scale collected at baseline. Participants are asked how often they engaged in cognitively stimulating activities (e.g., reading, visiting museums, playing games) at the age of 18.</t>
  </si>
  <si>
    <t>ya_adult_cogact_freq</t>
  </si>
  <si>
    <t xml:space="preserve">
Value	Items 1-2	Item 3	Items 4-9 (flipped)	Item 10
1	Never	None	Once a year or less	All 4 questions answered as “no”
2	1-2 times	Less than one hour	Several times a year	1 question answered as “yes”
3	3-9 times	One to less than 2 hours	Several times a month	2 questions answered as “yes”
4	10-19 times	two to less than three hours	Several times a week	3 questions answered as “yes”
5	More than 20 times	Three or more hours	Every day/almost every day	All 4 questions answered as “yes”
Participants are asked to rate the items on a 5-point scale, with higher values indicating more frequent participation (see table below). The composite measure ranges from 1 to 5 and is the mean of the individual item scores, with higher scores indicating greater cognitive activity.</t>
  </si>
  <si>
    <t>Middle adult age cognitive activity is assessed using a 9-item self-report scale issued at baseline. Participants are asked how often they engaged in cognitively stimulating activities at the age of 40 or from age 30 to 40. Items include reading, visiting a museum, attending theater/concert, visiting a library, reading newspapers, reading magazines, reading books, writing letters, and playing games.</t>
  </si>
  <si>
    <t>ma_adult_cogact_freq</t>
  </si>
  <si>
    <t xml:space="preserve">
Value	Item 1	Items 2-3	Items 4-9 (flipped)
1	None	Never	Once a year or less
2	Less than one hour	1-2 times	Several times a year
3	One to less than two hours	3-9 times	Several times a month
4	Two to less than three hours	10-19 times	Several times a week
5	Three or more hours	More than 20 times	Every day/almost every day
 Values for items 4-9 are flipped so that higher values reflect more frequent participation (see table below). The composite measure ranges from 1 to 5 and is the mean of the individual Item scores, with higher scores indicating greater cognitive activity.</t>
  </si>
  <si>
    <t xml:space="preserve">Late life cognitive activity is a composite measure of frequency of participation in 7 cognitively stimulating activities during the past year. Activities include reading, writing letters, visiting a library, and playing games such as chess or checkers. </t>
  </si>
  <si>
    <t xml:space="preserve">
Value	Item 1	Items 2-7 (flipped)
1	None	Once a year
2	Less than one hour	Several times a year
3	One to less than two hours	Several times a month
4	Two to less than three hours	Several times a week
5	Three or more hours	Every day/almost every day
Participants are asked to rate each item on a 5-point scale. Values for items 2-7 are flipped so that higher values indicate more frequent participation (see table below). The variable ranges from 1 to 5 and is calculated by averaging the individual item scores.</t>
  </si>
  <si>
    <t>late_life_cogact_freq</t>
  </si>
  <si>
    <t xml:space="preserve">Depressive symptoms are assessed with a modified, 10-item version of the Center for Epidemiologic Studies Depression scale (CES-D)*. </t>
  </si>
  <si>
    <t xml:space="preserve"> The score is the total number of symptoms experienced. Items 4 and 7 are reverse coded so the response is consistent with depressive symptom =1.</t>
  </si>
  <si>
    <t>cesdsum</t>
  </si>
  <si>
    <t>CESD10</t>
  </si>
  <si>
    <t>A clinical diagnosis of major depressive disorder is rendered by an examining physician at each evaluation.</t>
  </si>
  <si>
    <t>r_depres</t>
  </si>
  <si>
    <t>Value	Coding
1	Highly probable
2	Probable
3	Possible
4	Not present</t>
  </si>
  <si>
    <t>ifelse(x &lt; 1 | x &gt; 4 | is.na(x), ifelse(x &lt; 3, 1, 0))</t>
  </si>
  <si>
    <t>A clinical diagnosis of cognitive status is rendered at every assessment based on a three-stage process including computer scoring of cognitive tests, clinical judgment by a neuropsychologist, and diagnostic classification by a clinician.</t>
  </si>
  <si>
    <t>dcfdx</t>
  </si>
  <si>
    <t>Persons without dementia or mild cognitive impairment (MCI) are categorized as having no cognitive impairment (NCI).
Value	Coding
1	NCI: No cognitive impairment
2	MCI: Mild cognitive impairment, no other condition contributing to CI
3	MCI+: Mild cognitive impairment AND another condition contributing to CI
4	AD: Alzheimer’s dementia, no other condition contributing to CI (NINCDS/ADRDA Probable AD)
5	AD+: Alzheimer’s dementia AND other condition contributing to CI (NINCDS/ADRDA Possible AD)
6	Other dementia: Other primary cause of dementia, no clinical evidence of Alzheimer’s dementia</t>
  </si>
  <si>
    <t>clinDiagDem</t>
  </si>
  <si>
    <t>ifelse(x &lt; 1 | x &gt; 6 | is.na(x), NA, ifelse(x %in% 4:5, 1, 0))</t>
  </si>
  <si>
    <t>ageDementia</t>
  </si>
  <si>
    <t>age_first_ad_dx</t>
  </si>
  <si>
    <t xml:space="preserve">The age at first Alzheimer’s dementia diagnosis (dx) variable represents the age at the first cycle where an Alzheimer’s dementia diagnosis was rendered. This is calculated using the variables age at visit and clinical diagnosis summary (value = 4 or 5). </t>
  </si>
  <si>
    <t>ifelse(x &lt; 40 | x &gt; 110 | is.na(x), NA, x)</t>
  </si>
  <si>
    <t>r_pd</t>
  </si>
  <si>
    <t>value	coding
1	Highly Probable
2	Probable
3	Possible
4	Not Present</t>
  </si>
  <si>
    <t>A clinical diagnosis of Parkinson’s Disease is made by a clinician through review of self report questions, neurological exam (when available), cognitive testing, and interview of participant. The clinician is first presented with algorithmic diagnosis and has the ability to modify if necessary.The diagnosis of Parkinson’s disease was made according to the clinical criteria recommended by the Core Assessment Program for Intracerebral Transplantation (CAPIT).</t>
  </si>
  <si>
    <t>ifelse(x &lt; 1 | x &gt; 4 | is.na(x), ielse(x %in% 1:2, 1, 0))</t>
  </si>
  <si>
    <t>A clinical stroke diagnosis is made by a clinician through review of self report questions, neurological exam (when available), cognitive testing, and interview of participant. The clinician is first presented with algorithmic diagnosis and has the ability to modify if necessary.</t>
  </si>
  <si>
    <t>r_stroke</t>
  </si>
  <si>
    <t>tau_AT8</t>
  </si>
  <si>
    <t>Microtubule associated protein tau (MAPT) or tau</t>
  </si>
  <si>
    <t>tau</t>
  </si>
  <si>
    <t>tau1</t>
  </si>
  <si>
    <t>tau_AT8_s202</t>
  </si>
  <si>
    <t>Since your interview on [date of last interview], have you been told by a doctor, nurse, or therapist that you had high blood pressure?
Value	Coding
0	No history of hypertension
1	History of hypertension - Reported prior to or in the given cycle</t>
  </si>
  <si>
    <t>History of hypertension is based on self-report</t>
  </si>
  <si>
    <t>hypertension_cum</t>
  </si>
  <si>
    <t>cancer_bl</t>
  </si>
  <si>
    <t>History of cancer at baseline is self-reported at the baseline interview.</t>
  </si>
  <si>
    <t>Response	Response code	Value
Yes	1	1
Suspect or possible	2	0
No	3	0</t>
  </si>
  <si>
    <t>History of diabetes is based on self-report. For any given cycle, this value indicates reported diabetes in past history or in at least one follow-up cycle up to and including that cycle. Participants are asked to respond “yes”, “suspect or possible”, or “no” to each of the following questions:</t>
  </si>
  <si>
    <t>dm_cum</t>
  </si>
  <si>
    <t>Value	Coding
0	No history of diabetes - Answered “no” or “suspect or possible” to all questions, in all cycles and no diabetes medication inspected
1	History of diabetes - Answered “yes” to one or more questions or participant was taking diabetes medication prior to or in the given cycle</t>
  </si>
  <si>
    <t>falls</t>
  </si>
  <si>
    <t>fallsPastYr</t>
  </si>
  <si>
    <t>falls_yn</t>
  </si>
  <si>
    <t>Presence of falls is based on self-report using the following question:
How many times would you say you have fallen over the past year? That is, how many times have you unintentionally come to rest on the ground or floor?</t>
  </si>
  <si>
    <t>Value	Response
0	0 falls
1	≥1 falls</t>
  </si>
  <si>
    <t>headInjury</t>
  </si>
  <si>
    <t>headinjrloc_bl</t>
  </si>
  <si>
    <t>Self-reported history of head injury with loss of consciousness at baseline</t>
  </si>
  <si>
    <t>Value	Coding
0	No history of head injury - No head injury reported or reported head injury without loss of consciousness (includes suspect or possible loss of consciousness)
1	History of head injury with loss of consciousness - Reported at baseline</t>
  </si>
  <si>
    <t>History of thyroid disease at baseline is self-reported at the baseline interview.</t>
  </si>
  <si>
    <t>thyroid_bl</t>
  </si>
  <si>
    <t>thyroidDis</t>
  </si>
  <si>
    <t>chf_cum</t>
  </si>
  <si>
    <t>Self-reported history of congestive heart failure</t>
  </si>
  <si>
    <t>Value	Coding
0	No history of CHF
1	History of CHF - Reported prior to or in the given cycle</t>
  </si>
  <si>
    <t>heartCond</t>
  </si>
  <si>
    <t>heart_cum</t>
  </si>
  <si>
    <t xml:space="preserve">Self-reported history of heart conditions
History of heart conditions is based on self-report. For any given cycle, this variable indicates reported heart conditions in past history or in at least one follow-up cycle up to and including that cycle. </t>
  </si>
  <si>
    <t>Value	Coding
0	No history of heart conditions
1	History of heart conditions - reported prior to or in the given cycle</t>
  </si>
  <si>
    <t>stroke_cum</t>
  </si>
  <si>
    <t>strokeClin</t>
  </si>
  <si>
    <t>History of stroke based on clinician review</t>
  </si>
  <si>
    <t xml:space="preserve">
Clinician diagnosis of stroke:
Value	Coding
1	Highly probable
2	Probable
3	Possible
4	Not present
The clinician rating is then dichotomized into history of stroke = 1 or no history of stroke = 0.
Value	Coding
0	No history of stroke - Diagnosis of possible or not present in all cycles
1	History of stroke - Diagnosis of highly probable or probable in at least one cycle prior to or in the given cycle</t>
  </si>
  <si>
    <t>income</t>
  </si>
  <si>
    <t>income_bl</t>
  </si>
  <si>
    <t>Income level at baseline is measured at the baseline interview with a single question. Participants are asked to select one of ten levels of total family income using the ‘show-card’ method.</t>
  </si>
  <si>
    <t>Response choices:
Response value	Chart letter	Income range
1	Q	$0 - $4,999
2	R	$5,000 - $9,999
3	S	$10,000 - $14,999
4	T	$15,000 - $19,999
5	U	$20,000 - $24,999
6	V	$25,000 - $29,999
7	W	$30,000 - $34,999
8	X	$35,000 - $49,999
9	Y	$50,000 - $74,999
10	Z	$75,000 and over</t>
  </si>
  <si>
    <t>grsWages40</t>
  </si>
  <si>
    <t>incomeAt40</t>
  </si>
  <si>
    <t>q40inc</t>
  </si>
  <si>
    <t>Income level at age 40 (10-level)
Income level at age 40 was measured at the baseline interview via a single question. Persons were asked to select one of ten levels of total family income using the ‘show-card’ method.</t>
  </si>
  <si>
    <t>parEdu</t>
  </si>
  <si>
    <t>Response	Estimate (in years of education)
No schooling	0
A few years	3
Finished grammar school	8
Any high school	10
Any college	15</t>
  </si>
  <si>
    <t>Years of education completed by mother
Maternal years of education is self-reported by the participants. Participants are asked about the number of years of education completed by their mother:</t>
  </si>
  <si>
    <t>mateduc</t>
  </si>
  <si>
    <t>pateduc</t>
  </si>
  <si>
    <t>Years of education completed by father
Paternal years of education is self-reported by the participants. Participants are asked about the number of years of education completed by their father:</t>
  </si>
  <si>
    <t>SESladder</t>
  </si>
  <si>
    <t>ladder_composite</t>
  </si>
  <si>
    <t xml:space="preserve">Subjective socioeconomic status (SES) is a composite measure of self-perceived SES. Participants are first presented with an image of a 10-rung ladder representing where people stand in the United States. The top and bottom rungs represent people who are best and worst off, respectively, in terms of money, education, and occupation. </t>
  </si>
  <si>
    <t>From bottom to top, the rung of each ladder is assigned a value of 1 through 10 (a mark on the topmost rung is given a score of 10). Higher responses on each ladder indicate self-perceived standings closer to the people at the very top: The composite measure of subjective SES ranges from 1 to 10 and is the mean of the two ladder scores.</t>
  </si>
  <si>
    <t>ifelse(x &lt; 1 | x &gt; 10 | is.na(x), NA, x)</t>
  </si>
  <si>
    <t>Purpose in life is assessed using a modified ten-item measure derived from Ryff’s and Keyes’s scales of Psychological Well-Being.</t>
  </si>
  <si>
    <t>purpose_total</t>
  </si>
  <si>
    <t xml:space="preserve">
Response choice	Value	Flipped value (f)
Strongly disagree	1	5
Disagree	2	4
Neutral	3	3
Agree	4	2
Strongly agree	5	1</t>
  </si>
  <si>
    <t>SWL5</t>
  </si>
  <si>
    <t>satisfaction</t>
  </si>
  <si>
    <t xml:space="preserve">Satisfaction is measured using the Satisfaction With Life Scale. Participants are asked to rate how each of the 5 items applies to themselves using a 7-point Likert rating scale (see below). </t>
  </si>
  <si>
    <t xml:space="preserve">
Response	Value	Flipped value
Strongly agree	1	7
Agree	2	6
Slightly agree	3	5
Neither agree nor disagree	4	4
Slightly disagree	5	3
Disagree	6	2
Strongly disagree	7	1</t>
  </si>
  <si>
    <t>ifelse(x &lt; 1 | x &gt; 7 | is.na(x), NA, x)</t>
  </si>
  <si>
    <t>overallHappy</t>
  </si>
  <si>
    <t>Overall happiness is measured with the following question:
Overall, how happy are you?</t>
  </si>
  <si>
    <t>satis2</t>
  </si>
  <si>
    <t>Response	Value
Very happy	1
Fairly happy	2
Not very happy	3
Not at all happy	4</t>
  </si>
  <si>
    <t>hedWB</t>
  </si>
  <si>
    <t>The hedonic approach to well-being focuses on the notion that experiencing pleasure and generally avoiding pain leads to happiness. The hedonic subscale is measured using 9 items from a modified version of Ryff’s Scales of Psychological Well-Being.</t>
  </si>
  <si>
    <t>wellbeing_hedonic</t>
  </si>
  <si>
    <t>Response	Value	Flipped rating
Strongly agree	1	7
Agree	2	6
Slightly agree	3	5
Neither agree nor disagree	4	4
Slightly disagree	5	3
Disagree	6	2
Strongly disagree	7	1</t>
  </si>
  <si>
    <t>eudWB</t>
  </si>
  <si>
    <t xml:space="preserve">The eudaimonic approach to well-being focuses on the pursuit of self-fulfillment and self-realization. The eudaimonic subscale is measured using 9 items from a modified version of Ryff’s Scales of Psychological Well-Being. </t>
  </si>
  <si>
    <t>wellbeing_eudaimonic</t>
  </si>
  <si>
    <t xml:space="preserve">Autonomy is measured using 3 questions from a modified version of Ryff’s Scales of Psychological Well-Being. </t>
  </si>
  <si>
    <t>wellbeing_auton</t>
  </si>
  <si>
    <t>wellbeing_envmas</t>
  </si>
  <si>
    <t>Environmental mastery is measured using 3 items from a modified version of Ryff’s Scales of Psychological Well-Being</t>
  </si>
  <si>
    <t xml:space="preserve">Personal growth is measured using 3 items from a modified version of Ryff’s Scales of Psychological Well-Being. </t>
  </si>
  <si>
    <t>wellbeing_growth</t>
  </si>
  <si>
    <t>wellbeing_posrel</t>
  </si>
  <si>
    <t xml:space="preserve">Positive relations with others is measured using 3 items from a modified version of Ryff’s Scales of Psychological Well-Being. </t>
  </si>
  <si>
    <t>posRel</t>
  </si>
  <si>
    <t>purpose3</t>
  </si>
  <si>
    <t>wellbeing_purpose</t>
  </si>
  <si>
    <t>Purpose in life is measured using 3 items from a modified version of Ryff’s Scales of Psychological Well-Being.</t>
  </si>
  <si>
    <t>wellbeing_accept</t>
  </si>
  <si>
    <t xml:space="preserve">Self-acceptance is measured using 3 questions from a modified version of Ryff’s Scales of Psychological Well-Being. </t>
  </si>
  <si>
    <t xml:space="preserve">Braak Stage is a semiquantitative measure of severity of neurofibrillary tangle (NFT) pathology. Bielschowsky silver stain was used to visualize NFTs in the frontal, temporal, parietal, entorhinal cortex, and the hippocampus. </t>
  </si>
  <si>
    <t>braaksc</t>
  </si>
  <si>
    <t>braak</t>
  </si>
  <si>
    <t>Braak stages I and II indicate NFTs confined mainly to the entorhinal region of the brain
Braak stages III and IV indicate involvement of limbic regions such as the hippocampus
Braak stages V and VI indicate moderate to severe neocortical involvement.
Diagnosis includes algorithm and neuropathologist’s opinion.
value	coding
0	0
1	I
2	II
3	III
4	IV
5	V
6	VI</t>
  </si>
  <si>
    <t>CERAD score is a semiquantitative measure of neuritic plaques. A neuropathologic diagnosis was made of no AD, possible AD, probable AD, or definite AD based on semiquantitative estimates of neuritic plaque density as recommended by the Consortium to Establish a Registry for Alzheimer’s Disease (CERAD), modified to be implemented without adjustment for age and clinical diagnosis. A CERAD neuropathologic diagnosis of AD required moderate (probable AD) or frequent neuritic plaques (definite AD) in one or more neocortical regions.</t>
  </si>
  <si>
    <t>ceradsc</t>
  </si>
  <si>
    <t>cerad</t>
  </si>
  <si>
    <t>value	coding	if using a binary variable, recommendation is
1	Definite	yes
2	Probable	yes
3	Possible	no
4	No AD	no</t>
  </si>
  <si>
    <t>amyloid</t>
  </si>
  <si>
    <t xml:space="preserve">Overall amyloid level - Mean of 8 brain regions
Amyloid beta protein identified by molecularly-specific immunohistochemistry and quantified by image analysis. Value is percent area of cortex oocupied by amyloid beta. </t>
  </si>
  <si>
    <t>Mean of amyloid beta score in 8 regions (4 or more regions are needed to calculate).
8 regions used
amyloid_hip - hippocampus
amyloid_ec - entorhinal cortex
amyloid_mf - midfrontal cortex
amyloid_it - inferior temporal
amyloid_ag - angular gyrus
amyloid_calc - calcarine cortex
amyloid_cg - anterior cingulate cortex
amyloid_sf - superior frontal cortex
RADC recommendation: use AMYLSQRT when using as outcome variable in models. (mean of the square-root; has better statistical properties)</t>
  </si>
  <si>
    <t>diffPlqBrdn</t>
  </si>
  <si>
    <t>plaq_d</t>
  </si>
  <si>
    <t xml:space="preserve">Diffuse plaque summary based on 5 regions
Diffuse plaque burden is determined by microscopic examination of silver-stained slides from 5 regions: midfrontal cortex, midtemporal cortex, inferior parietal cortex, entorhinal cortex, and hippocampus. The count of each region is scaled by dividing by the corresponding standard deviation. </t>
  </si>
  <si>
    <t>The 5 scaled regional measures are then averaged to obtain a summary measure for diffuse plaque burden.
Diffuse plaque pathology counts by region:
Region	Variable
Entorhinal cortex	plaq_d_ec
Hippocampus (CA1)	plaq_d_hip
Midtemporal cortex	plaq_d_mt
Inferior parietal cortex	plaq_d_ag
Midfrontal cortex	plaq_d_mf
Burden across regions	plaq_d</t>
  </si>
  <si>
    <t>nrtcPlqBrdn</t>
  </si>
  <si>
    <t>plaq_n</t>
  </si>
  <si>
    <t xml:space="preserve">Neuritic plaque summary based on 5 regions
Neuritic plaque burden is determined by microscopic examination of silver-stained slides from 5 regions: midfrontal cortex, midtemporal cortex, inferior parietal cortex, entorhinal cortex, and hippocampus. </t>
  </si>
  <si>
    <t>The count of each region is scaled by dividing by the corresponding standard deviation. The 5 scaled regional measures are then averaged to obtain a summary measure for neuritic plaque burden.
Neuritic plaque pathology counts by region:
Region	Variable
Entorhinal cortex	plaq_n_ec
Hippocampus (CA1)	plaq_n_hip
Midtemporal cortex	plaq_n_mt
Inferior parietal cortex	plaq_n_ag
Midfrontal cortex	plaq_n_mf
Burden across regions	plaq_n</t>
  </si>
  <si>
    <t>Tangle density - Mean of 8 brain regions
Neuronal neurofibrillary tangles are identified by molecularly specific immunohistochemistry (antibodies to abnormally phosphorylated Tau protein, AT8).</t>
  </si>
  <si>
    <t>Cortical density (per mm2) is determined using systematic sampling. Mean of tangle score in 8 regions (4 or more regions are needed to calculate).
8 regions used
tangles_hip - hippocampus
tangles_ec - entorhinal cortex
tangles_mf - midfrontal cortex
tangles_it - inferior temporal
tangles_ag - angular gyrus
tangles_calc - calcarine cortex
tangles_cg - anterior cingulate cortex
tangles_sf - superior frontal cortex</t>
  </si>
  <si>
    <t>tangles</t>
  </si>
  <si>
    <t>tangleDens</t>
  </si>
  <si>
    <t>nft</t>
  </si>
  <si>
    <t>tangleBrdn</t>
  </si>
  <si>
    <t>Neurofibrillary tangle summary based on 5 regions
Neurofibrillary tangle burden is determined by microscopic examination of silver-stained slides from 5 regions: midfrontal cortex, midtemporal cortex, inferior parietal cortex, entorhinal cortex, and hippocampus.</t>
  </si>
  <si>
    <t>The count of each region is scaled by dividing by the corresponding standard deviation. The 5 scaled regional measures are then averaged to obtain a summary measure for neurofibrillary tangle burden.
Neurofibrillary tangle pathology counts by region:
Region	Variable
Entorhinal cortex	nft_ec
Hippocampus (CA1)	nft_hip
Midtemporal cortex	nft_mt
Inferior parietal cortex	nft_ag
Midfrontal cortex	nft_mf
Burden across regions	nft</t>
  </si>
  <si>
    <t>lewyBodyDis</t>
  </si>
  <si>
    <t>dlbdx</t>
  </si>
  <si>
    <t xml:space="preserve">Pathologic diagnosis of Lewy Body disease describes 4 stages of distribution of α-synuclein in the brain based on algorithm and neuropathologist’s opinion. Sections (6 μm) of paraffin-embedded brain tissue (from midfrontal, midtemporal, inferior parietal, anterior cingulate, entorhinal and hippocampal cortices, basal ganglia and midbrain) were stained for α-synuclein immunostain (Zymed; 1:50). Immunohistochemistry was performed using the VECTASTAIN ABC method with alkaline phosphatase as the colour developer. </t>
  </si>
  <si>
    <t>McKeith criteria (McKeith et al., 1996) were modified to assess the following categories of Lewy body disease:
value	coding
0	not present
1	nigral-predominant
2	limbic-type
3	neocortical-type</t>
  </si>
  <si>
    <t>ifelse(x &lt; 0 | x &gt; 3 | is.na(x), NA, x)</t>
  </si>
  <si>
    <t>Cerebral Infarctions - Binary - Gross-Chronic-Any Location
Presence of one or more gross chronic cerebral infarctions, determined by neuropathologic evaluations performed at Rush, blinded to clinical data, and reviewed by a board-certified neuropathologist.
Examination of infarcts documents age (acute/subacute/chronic), size, and location (side and region) of infarcts visible to the naked eye on fixed slabs. All grossly visualized and suspected macroscopic infarcts are dissected for histologic confirmation.</t>
  </si>
  <si>
    <t>ci_num2_gct</t>
  </si>
  <si>
    <t>Value	Coding
0	No gross chronic Infarctions
1	One or more gross chronic infarctions (regardless of location)</t>
  </si>
  <si>
    <t>vsclrInfrcts</t>
  </si>
  <si>
    <t>vsclrMcrInfrcts</t>
  </si>
  <si>
    <t>ci_num2_mct</t>
  </si>
  <si>
    <t>Cerebral Infarctions - Binary - Micro-Chronic-Any Location
Presence of one or more chronic microinfarcts (i.e., chronic microscopic infarctions) as determined by neuropathologic evaluations performed at Rush, blinded to clinical data, and reviewed by a board-certified neuropathologist.
A minimum of nine regions in one hemisphere are examined for microinfarcts on 6µm paraffin-embedded sections, stained with hematoxylin/eosin. We examine six cortical regions (midfrontal, middle temporal, entorhinal, hippocampal, inferior parietal, and anterior cingulate cortices), two subcortical regions (anterior basal ganglia, thalamus), and midbrain. Age (acute/subacute/chronic) and location (side and region) of microinfarcts are recorded.</t>
  </si>
  <si>
    <t>Value	Coding
0	No chronic microinfarcts
1	One or more chronic microinfarcts (regardless of location)</t>
  </si>
  <si>
    <t>atherosclerosis</t>
  </si>
  <si>
    <t>cvda_4gp2</t>
  </si>
  <si>
    <t>Cerebral Atherosclerosis Rating - 4 levels (None - severe)
Large vessel cerebral atherosclerosis rating was made by visual inspection after paraformaldehyde fixation, at the Circle of Willis at the base of the brain, and included evaluation of the vertebral, basilar, posterior cerebral, middle cerebral, and anterior cerebral arteries and their proximal branches. Severity was graded by visual examination of the extent of involvement of each artery and number of arteries involved. Arteries were bisected for evaluation of luminal narrowing when there was concern by appearance or palpation for occlusion; and degree of occlusion was also considered in the final score. We did not consider tortuosity or aneurysmal dilatation, and did not perform histologic evaluation.</t>
  </si>
  <si>
    <t>We used a semiquantitative scale from 0 (no atherosclerosis) to 6 (severe atherosclerosis) (variable = cvda), which was then collapsed into 4 levels for analyses:
value	coding	description
0	None or Possible	No significant atherosclerosis observed
1	Mild	Small amounts in up to several arteries (typically less than 25% vessel involvement) without significant occlusion
2	Moderate	In up to half of all visualized major arteries, with less than 50% occlusion of any single vessel
3	Severe	In more than half of all visualized arteries, and/or more than 75% occlusion of one or more vessels</t>
  </si>
  <si>
    <t>Cerebral amyloid angiopathy - 4 stages
We created a semiquantitative summary of cerebral amyloid angiopathy (CAA) pathology in 4 neocortical regions: midfrontal, midtemporal, parietal, and calcarine cortices. Paraffin-embedded sections were immunostained for beta-amyloid using 1 of 3 monoclonal anti-human antibodies: 4G8 (1:9000; Covance Labs, Madison, WI), 6F/3D (1:50; Dako North America Inc., Carpinteria, CA), and 10D5 (1:600; Elan Pharmaceuticals, San Francisco, CA).</t>
  </si>
  <si>
    <t>caa_4gp</t>
  </si>
  <si>
    <t>CAA assessment was similar to a recently proposed protocol (Love et al., 2014): for each region, meningeal and parenchymal vessels were assessed for amyloid deposition and scored from 0 to 4, where:
0=no deposition
1=scattered segmental but no circumferential deposition
2=circumferential deposition up to 10 vessels
3=circumferential deposition up to 75% of the region
4=circumferential deposition over 75% of the total region.
CAA score for each region was the maximum of the meningeal and parenchymal CAA scores. Scores were averaged across regions and summarized as a continuous measure of CAA pathology.
For the semiquantitative summary, we classified CAA scores into a 4-level severity rating using cutoffs determined by the neuropathologist:
Value	Meaning	Definition
0	None	Average = 0
1	Mild	Average &lt;1.5 (between 0.25 and 1.4)
2	Moderate	Average 1.5 to 2.5
3	Severe	Average &gt; 2.5</t>
  </si>
  <si>
    <t>angiopathy</t>
  </si>
  <si>
    <t xml:space="preserve">Arteriolosclerosis - 4 stages
Arteriolosclerosis
We used the term arteriolosclerosis to describe the histological changes commonly found in the small vessels of the brain in aging. Histological changes include intimal deterioration, smooth muscle degeneration, and fibrohyalinotic thickening of arterioles with consequent narrowing of the vascular lumen. Lipohyalinosis is sometimes used to describe this change but was originally used to describe vessels that had first undergone fibrinoid change. </t>
  </si>
  <si>
    <t>arteriol_scler</t>
  </si>
  <si>
    <t xml:space="preserve"> Because there are no standard guidelines to grade severity of arteriolosclerosis (or lipohylalinosis), we evaluated the vessels of the anterior basal ganglia with a semiquantitative grading system from 0 (none) to 7 (occluded). These levels were compressed into the 4 levels listed below.
value	coding
0	None
1	Mild
2	Moderate
3	Severe</t>
  </si>
  <si>
    <t>arteriolosclerosis</t>
  </si>
  <si>
    <t>Definite presence of typical hippocampal sclerosis
Hippocampal sclerosis (typical) was evaluated unilaterally in a coronal section of the midhippocampus at the level of the lateral geniculate body, and graded as absent or present based on severe neuronal loss and gliosis in CA1 and/or subiculum. Involvement of other sectors was also documented.</t>
  </si>
  <si>
    <t>hspath_typ</t>
  </si>
  <si>
    <t>Coding
0 = not present or possible or rated as present but atypical
1 = Hippocampal Sclerosis was rated as definitely present with CA1 region affected</t>
  </si>
  <si>
    <t>hipSclerosis</t>
  </si>
  <si>
    <t>cogn_ep</t>
  </si>
  <si>
    <t>episodic</t>
  </si>
  <si>
    <t>Episodic memory domain - Average of 7 tests
We formed a composite measure of the cognitive domain episodic memory by converting raw scores on each cognitive test to z scores, using the mean and standard deviation of the cohort(s) at baseline visit, and then averaging the z scores to yield the composite.</t>
  </si>
  <si>
    <t>The following 7 cognitive tests are used to compute this score:
test score	z-score	cognitive test
cts_wli	z_WLI	word list
cts_wlii	z_WLII	word list recall
cts_wliii	z_WLIII	word list recognition
cts_ebmt	z_EBMT	East Boston immediate recall
cts_ebdr	z_EBDR	East Boston delayed recall
cts_story	z_Story	Logical memory I (immediate recall)
cts_delay	z_Delay	Logical memory II (delayed recall)</t>
  </si>
  <si>
    <t>ifelse(x &lt; -12 | x &gt; 12 | is.na(x), NA, x)</t>
  </si>
  <si>
    <t>workingMem</t>
  </si>
  <si>
    <t>cogn_wo</t>
  </si>
  <si>
    <t>Working memory domain - Average of 3 tests
Working Memory Domain
We formed a composite measure of of the cognitive domain working memory by converting raw scores on each cognitive test to z scores, using the mean and standard deviation of the cohort, and then averaging the z scores to yield the composite.</t>
  </si>
  <si>
    <t>The following 3 cognitive tests are used to compute this score:
test score	z-score	cognitive test
cts_df	z_DF	digits forward
cts_db	z_DB	digits backward
cts_doperf	z_DOperf	digit ordering
Item level variables are available upon request.</t>
  </si>
  <si>
    <t>semanticMem</t>
  </si>
  <si>
    <t>cogn_se</t>
  </si>
  <si>
    <t>Semantic memory domain - Average of 3 tests
Semantic Memory Domain
We formed a composite measure of the cognitive domain semantic memory by converting raw scores on each cognitive test to z scores, using the mean and standard deviation of the cohort, and then averaging the z scores to yield the composite.</t>
  </si>
  <si>
    <t>The following 3 cognitive tests are used to compute this score:
test score	z-score	cognitive test
cts_bname	z_BName	Boston naming (15 items)
cts_catflu	z_CatFlu	category fluency (animals - fruits/vegetables)
cts_read_nart*	z_read_nart*	reading test - (10 items)</t>
  </si>
  <si>
    <t>percepOrient</t>
  </si>
  <si>
    <t>cogn_po</t>
  </si>
  <si>
    <t>Perceptual orientation/visuospatial ability domain - Average of 2 tests
Perceptual Orientation Domain
We formed a composite measure of the cognitive domain perceptual orientation, aka visuospatial ability, by converting raw scores on each cognitive test to z scores, using the mean and standard deviation of the cohort, and then averaging the z scores to yield the composite.</t>
  </si>
  <si>
    <t>The following 2 cognitive tests are used to compute this score:
test score	z-score	cognitive test
cts_lopair	z_LOpair	line orientation
cts_pmat	z_PMat	progressive matrices (16 items)</t>
  </si>
  <si>
    <t>cogn_ps</t>
  </si>
  <si>
    <t>Perceptual speed domain - Average of 4 tests
We formed a composite measure of the cognitive domain perceptual speed by converting raw scores on each cognitive test to z scores, using the mean and standard deviation of the cohort, and then averaging the z scores to yield the composite.</t>
  </si>
  <si>
    <t>The following 4 cognitive tests are used to compute this score:
test score	z-score	cognitive test
cts_sdmt	z_SDMT	symbol digits modality test (oral)
cts_nccrtd	z_NCcrtd	number comparison
cts_stroop_cname	z_cname	stroop color naming
cts_stroop_wread	z_wread	stroop word reading</t>
  </si>
  <si>
    <t>percepSpeed</t>
  </si>
  <si>
    <t>cognitive</t>
  </si>
  <si>
    <t>ADAMS</t>
  </si>
  <si>
    <t>DSMIVdementia</t>
  </si>
  <si>
    <t xml:space="preserve"> DEMENTIA - WHETHER OVERALL DSM IV CRITERIA MET</t>
  </si>
  <si>
    <t>0.  NO
1.  YES</t>
  </si>
  <si>
    <t>B</t>
  </si>
  <si>
    <t>D</t>
  </si>
  <si>
    <t>DSMIIIdementia</t>
  </si>
  <si>
    <t>cogImpNotDem</t>
  </si>
  <si>
    <t>Checklist for Cognitive Impairment, Not Demented</t>
  </si>
  <si>
    <t>OVERALL CHECKLIST SEVEN CRITERIA MET=YES IF CKG1MET AND CKG2MET=YES
0.  NO
1.  YES
Blank.  Inap</t>
  </si>
  <si>
    <t>prob_dementia</t>
  </si>
  <si>
    <t>pdem</t>
  </si>
  <si>
    <t>prediction_year</t>
  </si>
  <si>
    <t>dementiaProb</t>
  </si>
  <si>
    <t>dementiaYear</t>
  </si>
  <si>
    <t>MMSE7_IPT1</t>
  </si>
  <si>
    <t>MMSE without recognition</t>
  </si>
  <si>
    <t>MMSE7_IPT2</t>
  </si>
  <si>
    <t>MMSE7_IPT3</t>
  </si>
  <si>
    <t>mmse7_IPT4</t>
  </si>
  <si>
    <t>MMSE</t>
  </si>
  <si>
    <t>mmse7_ipt5</t>
  </si>
  <si>
    <t>mmse7_ipt6</t>
  </si>
  <si>
    <t>mmse7_IPT7</t>
  </si>
  <si>
    <t>MMSE - IPT7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</si>
</sst>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2"/>
      <color theme="1"/>
      <name val="Arial"/>
    </font>
    <font>
      <b/>
      <sz val="18"/>
      <color theme="0"/>
      <name val="Calibri"/>
      <family val="2"/>
    </font>
    <font>
      <b/>
      <sz val="20"/>
      <color theme="0"/>
      <name val="Calibri"/>
      <family val="2"/>
    </font>
    <font>
      <sz val="12"/>
      <color theme="1"/>
      <name val="Calibri"/>
      <family val="2"/>
    </font>
    <font>
      <b/>
      <sz val="18"/>
      <color rgb="FFFFFFFF"/>
      <name val="Calibri"/>
      <family val="2"/>
    </font>
    <font>
      <sz val="12"/>
      <color theme="0"/>
      <name val="Calibri"/>
      <family val="2"/>
    </font>
    <font>
      <b/>
      <sz val="12"/>
      <color theme="0"/>
      <name val="Calibri"/>
      <family val="2"/>
    </font>
    <font>
      <sz val="16"/>
      <color theme="1"/>
      <name val="Calibri"/>
      <family val="2"/>
    </font>
    <font>
      <sz val="12"/>
      <color rgb="FF7030A0"/>
      <name val="Calibri"/>
      <family val="2"/>
    </font>
    <font>
      <sz val="12"/>
      <name val="Arial"/>
      <family val="2"/>
    </font>
    <font>
      <b/>
      <sz val="12"/>
      <color theme="1"/>
      <name val="Calibri"/>
      <family val="2"/>
    </font>
    <font>
      <sz val="12"/>
      <color rgb="FFC00000"/>
      <name val="Calibri"/>
      <family val="2"/>
    </font>
    <font>
      <sz val="12"/>
      <color rgb="FF0432FF"/>
      <name val="Calibri"/>
      <family val="2"/>
    </font>
    <font>
      <sz val="12"/>
      <color theme="1"/>
      <name val="Calibri"/>
      <family val="2"/>
    </font>
    <font>
      <sz val="12"/>
      <color rgb="FF039544"/>
      <name val="Calibri"/>
      <family val="2"/>
    </font>
    <font>
      <sz val="12"/>
      <color rgb="FF000000"/>
      <name val="Calibri"/>
      <family val="2"/>
    </font>
    <font>
      <sz val="12"/>
      <color rgb="FFFFFFFF"/>
      <name val="Calibri"/>
      <family val="2"/>
    </font>
    <font>
      <sz val="12"/>
      <color rgb="FF000000"/>
      <name val="Arial"/>
      <family val="2"/>
    </font>
    <font>
      <sz val="12"/>
      <color theme="0"/>
      <name val="Arial"/>
      <family val="2"/>
    </font>
    <font>
      <sz val="12"/>
      <color rgb="FFFFFFFF"/>
      <name val="Arial"/>
      <family val="2"/>
    </font>
    <font>
      <sz val="12"/>
      <color theme="1"/>
      <name val="Arial"/>
      <family val="2"/>
    </font>
    <font>
      <u/>
      <sz val="12"/>
      <color theme="10"/>
      <name val="Calibri"/>
      <family val="2"/>
    </font>
    <font>
      <sz val="12"/>
      <color theme="0"/>
      <name val="Arial"/>
      <family val="2"/>
    </font>
    <font>
      <sz val="12"/>
      <name val="Calibri"/>
      <family val="2"/>
    </font>
    <font>
      <b/>
      <i/>
      <sz val="12"/>
      <color theme="0"/>
      <name val="Calibri"/>
      <family val="2"/>
    </font>
    <font>
      <sz val="12"/>
      <color rgb="FF000000"/>
      <name val="Arial"/>
      <family val="2"/>
    </font>
  </fonts>
  <fills count="30">
    <fill>
      <patternFill patternType="none"/>
    </fill>
    <fill>
      <patternFill patternType="gray125"/>
    </fill>
    <fill>
      <patternFill patternType="solid">
        <fgColor theme="1"/>
        <bgColor theme="1"/>
      </patternFill>
    </fill>
    <fill>
      <patternFill patternType="solid">
        <fgColor rgb="FF0432FF"/>
        <bgColor rgb="FF0432FF"/>
      </patternFill>
    </fill>
    <fill>
      <patternFill patternType="solid">
        <fgColor rgb="FF7030A0"/>
        <bgColor rgb="FF7030A0"/>
      </patternFill>
    </fill>
    <fill>
      <patternFill patternType="solid">
        <fgColor rgb="FFC5E0B3"/>
        <bgColor rgb="FFC5E0B3"/>
      </patternFill>
    </fill>
    <fill>
      <patternFill patternType="solid">
        <fgColor rgb="FFC00000"/>
        <bgColor rgb="FFC00000"/>
      </patternFill>
    </fill>
    <fill>
      <patternFill patternType="solid">
        <fgColor rgb="FFE2EFD9"/>
        <bgColor rgb="FFE2EFD9"/>
      </patternFill>
    </fill>
    <fill>
      <patternFill patternType="solid">
        <fgColor rgb="FF039544"/>
        <bgColor rgb="FF039544"/>
      </patternFill>
    </fill>
    <fill>
      <patternFill patternType="solid">
        <fgColor rgb="FFFFE598"/>
        <bgColor rgb="FFFFE598"/>
      </patternFill>
    </fill>
    <fill>
      <patternFill patternType="solid">
        <fgColor rgb="FF5F8DFF"/>
        <bgColor rgb="FF5F8DFF"/>
      </patternFill>
    </fill>
    <fill>
      <patternFill patternType="solid">
        <fgColor theme="9"/>
        <bgColor theme="9"/>
      </patternFill>
    </fill>
    <fill>
      <patternFill patternType="solid">
        <fgColor theme="5"/>
        <bgColor theme="5"/>
      </patternFill>
    </fill>
    <fill>
      <patternFill patternType="solid">
        <fgColor rgb="FFFFFF00"/>
        <bgColor rgb="FFFFFF00"/>
      </patternFill>
    </fill>
    <fill>
      <patternFill patternType="solid">
        <fgColor rgb="FF835BA0"/>
        <bgColor rgb="FF835BA0"/>
      </patternFill>
    </fill>
    <fill>
      <patternFill patternType="solid">
        <fgColor rgb="FF00B050"/>
        <bgColor rgb="FF00B050"/>
      </patternFill>
    </fill>
    <fill>
      <patternFill patternType="solid">
        <fgColor rgb="FF674EA7"/>
        <bgColor rgb="FF674EA7"/>
      </patternFill>
    </fill>
    <fill>
      <patternFill patternType="solid">
        <fgColor rgb="FFB4A7D6"/>
        <bgColor rgb="FFB4A7D6"/>
      </patternFill>
    </fill>
    <fill>
      <patternFill patternType="solid">
        <fgColor rgb="FFFFFFFF"/>
        <bgColor rgb="FFFFFFFF"/>
      </patternFill>
    </fill>
    <fill>
      <patternFill patternType="solid">
        <fgColor rgb="FF7398FF"/>
        <bgColor rgb="FF7398FF"/>
      </patternFill>
    </fill>
    <fill>
      <patternFill patternType="solid">
        <fgColor rgb="FF0431FF"/>
        <bgColor rgb="FF0431FF"/>
      </patternFill>
    </fill>
    <fill>
      <patternFill patternType="solid">
        <fgColor rgb="FFFFFF00"/>
        <bgColor rgb="FF039544"/>
      </patternFill>
    </fill>
    <fill>
      <patternFill patternType="solid">
        <fgColor rgb="FF7398FF"/>
        <bgColor rgb="FF039544"/>
      </patternFill>
    </fill>
    <fill>
      <patternFill patternType="solid">
        <fgColor rgb="FF00B050"/>
        <bgColor rgb="FF835BA0"/>
      </patternFill>
    </fill>
    <fill>
      <patternFill patternType="solid">
        <fgColor rgb="FF00B050"/>
        <bgColor rgb="FF039544"/>
      </patternFill>
    </fill>
    <fill>
      <patternFill patternType="solid">
        <fgColor rgb="FFFFFF00"/>
        <bgColor indexed="64"/>
      </patternFill>
    </fill>
    <fill>
      <patternFill patternType="solid">
        <fgColor rgb="FFC00000"/>
        <bgColor indexed="64"/>
      </patternFill>
    </fill>
    <fill>
      <patternFill patternType="solid">
        <fgColor rgb="FF009051"/>
        <bgColor indexed="64"/>
      </patternFill>
    </fill>
    <fill>
      <patternFill patternType="solid">
        <fgColor rgb="FF0432FF"/>
        <bgColor indexed="64"/>
      </patternFill>
    </fill>
    <fill>
      <patternFill patternType="solid">
        <fgColor rgb="FF7030A0"/>
        <bgColor indexed="64"/>
      </patternFill>
    </fill>
  </fills>
  <borders count="9">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20" fillId="0" borderId="8"/>
  </cellStyleXfs>
  <cellXfs count="131">
    <xf numFmtId="0" fontId="0" fillId="0" borderId="0" xfId="0" applyFont="1" applyAlignment="1"/>
    <xf numFmtId="0" fontId="1" fillId="2" borderId="1" xfId="0" applyFont="1" applyFill="1" applyBorder="1"/>
    <xf numFmtId="0" fontId="2" fillId="2" borderId="1" xfId="0" applyFont="1" applyFill="1" applyBorder="1" applyAlignment="1">
      <alignment horizontal="center"/>
    </xf>
    <xf numFmtId="0" fontId="3" fillId="2" borderId="1" xfId="0" applyFont="1" applyFill="1" applyBorder="1"/>
    <xf numFmtId="0" fontId="4" fillId="0" borderId="0" xfId="0" applyFont="1"/>
    <xf numFmtId="0" fontId="5" fillId="3" borderId="1" xfId="0" applyFont="1" applyFill="1" applyBorder="1"/>
    <xf numFmtId="0" fontId="6" fillId="4" borderId="1" xfId="0" applyFont="1" applyFill="1" applyBorder="1"/>
    <xf numFmtId="0" fontId="5" fillId="4" borderId="1" xfId="0" applyFont="1" applyFill="1" applyBorder="1"/>
    <xf numFmtId="0" fontId="7" fillId="5" borderId="1" xfId="0" applyFont="1" applyFill="1" applyBorder="1"/>
    <xf numFmtId="0" fontId="5" fillId="6" borderId="1" xfId="0" applyFont="1" applyFill="1" applyBorder="1"/>
    <xf numFmtId="0" fontId="7" fillId="7" borderId="1" xfId="0" applyFont="1" applyFill="1" applyBorder="1"/>
    <xf numFmtId="0" fontId="5" fillId="8" borderId="1" xfId="0" applyFont="1" applyFill="1" applyBorder="1"/>
    <xf numFmtId="0" fontId="8" fillId="0" borderId="0" xfId="0" applyFont="1"/>
    <xf numFmtId="0" fontId="3" fillId="0" borderId="0" xfId="0" applyFont="1" applyAlignment="1">
      <alignment wrapText="1"/>
    </xf>
    <xf numFmtId="0" fontId="10" fillId="0" borderId="0" xfId="0" applyFont="1"/>
    <xf numFmtId="0" fontId="3" fillId="0" borderId="0" xfId="0" applyFont="1"/>
    <xf numFmtId="0" fontId="6" fillId="6" borderId="1" xfId="0" applyFont="1" applyFill="1" applyBorder="1"/>
    <xf numFmtId="0" fontId="11" fillId="0" borderId="0" xfId="0" applyFont="1"/>
    <xf numFmtId="0" fontId="6" fillId="3" borderId="1" xfId="0" applyFont="1" applyFill="1" applyBorder="1"/>
    <xf numFmtId="0" fontId="12" fillId="0" borderId="0" xfId="0" applyFont="1"/>
    <xf numFmtId="0" fontId="13" fillId="0" borderId="0" xfId="0" applyFont="1"/>
    <xf numFmtId="0" fontId="3" fillId="9" borderId="1" xfId="0" applyFont="1" applyFill="1" applyBorder="1"/>
    <xf numFmtId="0" fontId="5" fillId="10" borderId="1" xfId="0" applyFont="1" applyFill="1" applyBorder="1"/>
    <xf numFmtId="0" fontId="5" fillId="11" borderId="1" xfId="0" applyFont="1" applyFill="1" applyBorder="1"/>
    <xf numFmtId="0" fontId="13" fillId="0" borderId="0" xfId="0" applyFont="1" applyAlignment="1"/>
    <xf numFmtId="0" fontId="6" fillId="8" borderId="1" xfId="0" applyFont="1" applyFill="1" applyBorder="1"/>
    <xf numFmtId="0" fontId="14" fillId="0" borderId="0" xfId="0" applyFont="1"/>
    <xf numFmtId="0" fontId="3" fillId="12" borderId="1" xfId="0" applyFont="1" applyFill="1" applyBorder="1"/>
    <xf numFmtId="0" fontId="15" fillId="0" borderId="0" xfId="0" applyFont="1"/>
    <xf numFmtId="0" fontId="15" fillId="0" borderId="0" xfId="0" applyFont="1" applyAlignment="1">
      <alignment wrapText="1"/>
    </xf>
    <xf numFmtId="0" fontId="15" fillId="0" borderId="0" xfId="0" applyFont="1" applyAlignment="1"/>
    <xf numFmtId="0" fontId="18" fillId="8" borderId="1" xfId="0" applyFont="1" applyFill="1" applyBorder="1"/>
    <xf numFmtId="0" fontId="19" fillId="8" borderId="1" xfId="0" applyFont="1" applyFill="1" applyBorder="1" applyAlignment="1"/>
    <xf numFmtId="0" fontId="20" fillId="0" borderId="0" xfId="0" applyFont="1"/>
    <xf numFmtId="0" fontId="9" fillId="0" borderId="0" xfId="0" applyFont="1" applyAlignment="1"/>
    <xf numFmtId="0" fontId="5" fillId="14" borderId="1" xfId="0" applyFont="1" applyFill="1" applyBorder="1"/>
    <xf numFmtId="0" fontId="0" fillId="0" borderId="0" xfId="0" applyFont="1"/>
    <xf numFmtId="0" fontId="16" fillId="8" borderId="1" xfId="0" applyFont="1" applyFill="1" applyBorder="1" applyAlignment="1"/>
    <xf numFmtId="0" fontId="3" fillId="0" borderId="0" xfId="0" applyFont="1" applyAlignment="1"/>
    <xf numFmtId="0" fontId="13" fillId="0" borderId="0" xfId="0" applyFont="1" applyAlignment="1"/>
    <xf numFmtId="0" fontId="16" fillId="14" borderId="0" xfId="0" applyFont="1" applyFill="1" applyAlignment="1"/>
    <xf numFmtId="0" fontId="5" fillId="14" borderId="0" xfId="0" applyFont="1" applyFill="1"/>
    <xf numFmtId="0" fontId="3" fillId="0" borderId="0" xfId="0" applyFont="1" applyAlignment="1">
      <alignment vertical="center"/>
    </xf>
    <xf numFmtId="0" fontId="3" fillId="18" borderId="1" xfId="0" applyFont="1" applyFill="1" applyBorder="1" applyAlignment="1">
      <alignment horizontal="left"/>
    </xf>
    <xf numFmtId="0" fontId="22" fillId="8" borderId="1" xfId="0" applyFont="1" applyFill="1" applyBorder="1"/>
    <xf numFmtId="0" fontId="5" fillId="19" borderId="1" xfId="0" applyFont="1" applyFill="1" applyBorder="1"/>
    <xf numFmtId="0" fontId="5" fillId="20" borderId="1" xfId="0" applyFont="1" applyFill="1" applyBorder="1"/>
    <xf numFmtId="0" fontId="22" fillId="4" borderId="1" xfId="0" applyFont="1" applyFill="1" applyBorder="1"/>
    <xf numFmtId="0" fontId="3" fillId="13" borderId="0" xfId="0" applyFont="1" applyFill="1" applyAlignment="1"/>
    <xf numFmtId="0" fontId="23" fillId="0" borderId="0" xfId="0" applyFont="1" applyAlignment="1"/>
    <xf numFmtId="0" fontId="23" fillId="13" borderId="0" xfId="0" applyFont="1" applyFill="1" applyAlignment="1"/>
    <xf numFmtId="0" fontId="23" fillId="0" borderId="0" xfId="0" applyFont="1"/>
    <xf numFmtId="0" fontId="15" fillId="0" borderId="0" xfId="0" applyFont="1" applyAlignment="1"/>
    <xf numFmtId="0" fontId="0" fillId="0" borderId="0" xfId="0" applyFont="1" applyAlignment="1"/>
    <xf numFmtId="0" fontId="0" fillId="0" borderId="0" xfId="0" applyFont="1" applyAlignment="1"/>
    <xf numFmtId="0" fontId="20" fillId="0" borderId="0" xfId="0" applyFont="1" applyAlignment="1"/>
    <xf numFmtId="0" fontId="0" fillId="0" borderId="0" xfId="0" applyFont="1" applyAlignment="1"/>
    <xf numFmtId="0" fontId="3" fillId="21" borderId="1" xfId="0" applyFont="1" applyFill="1" applyBorder="1"/>
    <xf numFmtId="0" fontId="9" fillId="0" borderId="0" xfId="0" applyFont="1" applyAlignment="1">
      <alignment wrapText="1"/>
    </xf>
    <xf numFmtId="0" fontId="15" fillId="0" borderId="8" xfId="0" applyFont="1" applyBorder="1" applyAlignment="1"/>
    <xf numFmtId="0" fontId="0" fillId="0" borderId="0" xfId="0" applyFont="1" applyAlignment="1"/>
    <xf numFmtId="0" fontId="20" fillId="0" borderId="0" xfId="0" applyFont="1" applyAlignment="1">
      <alignment wrapText="1"/>
    </xf>
    <xf numFmtId="0" fontId="3" fillId="13" borderId="0" xfId="0" applyFont="1" applyFill="1" applyBorder="1"/>
    <xf numFmtId="0" fontId="13" fillId="0" borderId="1" xfId="0" applyFont="1" applyBorder="1"/>
    <xf numFmtId="0" fontId="15" fillId="13" borderId="0" xfId="0" applyFont="1" applyFill="1" applyBorder="1"/>
    <xf numFmtId="0" fontId="3" fillId="18" borderId="0" xfId="0" applyFont="1" applyFill="1" applyBorder="1" applyAlignment="1">
      <alignment horizontal="left"/>
    </xf>
    <xf numFmtId="0" fontId="15" fillId="0" borderId="1" xfId="0" applyFont="1" applyBorder="1"/>
    <xf numFmtId="0" fontId="3" fillId="0" borderId="1" xfId="0" applyFont="1" applyBorder="1"/>
    <xf numFmtId="0" fontId="5" fillId="14" borderId="0" xfId="0" applyFont="1" applyFill="1" applyBorder="1"/>
    <xf numFmtId="0" fontId="13" fillId="0" borderId="0" xfId="0" applyFont="1" applyBorder="1"/>
    <xf numFmtId="0" fontId="3" fillId="13" borderId="1" xfId="0" applyFont="1" applyFill="1" applyBorder="1" applyAlignment="1"/>
    <xf numFmtId="0" fontId="23" fillId="13" borderId="1" xfId="0" applyFont="1" applyFill="1" applyBorder="1" applyAlignment="1"/>
    <xf numFmtId="0" fontId="3" fillId="0" borderId="0" xfId="0" applyFont="1" applyBorder="1"/>
    <xf numFmtId="0" fontId="15" fillId="0" borderId="0" xfId="0" applyFont="1" applyBorder="1"/>
    <xf numFmtId="0" fontId="0" fillId="0" borderId="0" xfId="0" applyFont="1" applyAlignment="1"/>
    <xf numFmtId="0" fontId="0" fillId="0" borderId="0" xfId="0" applyFont="1" applyAlignment="1"/>
    <xf numFmtId="0" fontId="0" fillId="0" borderId="0" xfId="0" applyFont="1" applyAlignment="1"/>
    <xf numFmtId="0" fontId="5" fillId="22" borderId="1" xfId="0" applyFont="1" applyFill="1" applyBorder="1"/>
    <xf numFmtId="0" fontId="0" fillId="0" borderId="0" xfId="0" applyFont="1" applyAlignment="1"/>
    <xf numFmtId="0" fontId="0" fillId="0" borderId="0" xfId="0" applyFont="1" applyAlignment="1"/>
    <xf numFmtId="0" fontId="16" fillId="23" borderId="0" xfId="0" applyFont="1" applyFill="1" applyAlignment="1"/>
    <xf numFmtId="0" fontId="5" fillId="23" borderId="0" xfId="0" applyFont="1" applyFill="1"/>
    <xf numFmtId="0" fontId="5" fillId="24" borderId="1" xfId="0" applyFont="1" applyFill="1" applyBorder="1"/>
    <xf numFmtId="0" fontId="16" fillId="24" borderId="1" xfId="0" applyFont="1" applyFill="1" applyBorder="1" applyAlignment="1"/>
    <xf numFmtId="0" fontId="0" fillId="0" borderId="0" xfId="0" applyFont="1" applyAlignment="1"/>
    <xf numFmtId="0" fontId="0" fillId="0" borderId="0" xfId="0"/>
    <xf numFmtId="0" fontId="0" fillId="0" borderId="0" xfId="0" applyAlignment="1"/>
    <xf numFmtId="0" fontId="0" fillId="0" borderId="0" xfId="0" applyFont="1" applyAlignment="1"/>
    <xf numFmtId="0" fontId="0" fillId="0" borderId="0" xfId="0" applyFont="1" applyAlignment="1"/>
    <xf numFmtId="0" fontId="25" fillId="0" borderId="8" xfId="0" applyFont="1" applyBorder="1" applyAlignment="1"/>
    <xf numFmtId="0" fontId="0" fillId="0" borderId="0" xfId="0" applyFont="1" applyAlignment="1"/>
    <xf numFmtId="0" fontId="0" fillId="0" borderId="0" xfId="0" applyFont="1" applyAlignment="1"/>
    <xf numFmtId="0" fontId="0" fillId="0" borderId="0" xfId="0" applyAlignment="1">
      <alignment wrapText="1"/>
    </xf>
    <xf numFmtId="0" fontId="17" fillId="0" borderId="8" xfId="0" applyFont="1" applyBorder="1" applyAlignment="1"/>
    <xf numFmtId="0" fontId="17" fillId="0" borderId="8" xfId="0" applyFont="1" applyFill="1" applyBorder="1" applyAlignment="1"/>
    <xf numFmtId="0" fontId="3" fillId="0" borderId="8" xfId="1" applyFont="1"/>
    <xf numFmtId="0" fontId="20" fillId="0" borderId="8" xfId="1"/>
    <xf numFmtId="0" fontId="5" fillId="15" borderId="8" xfId="1" applyFont="1" applyFill="1"/>
    <xf numFmtId="0" fontId="15" fillId="0" borderId="8" xfId="1" applyFont="1"/>
    <xf numFmtId="0" fontId="3" fillId="0" borderId="8" xfId="1" applyFont="1" applyAlignment="1">
      <alignment wrapText="1"/>
    </xf>
    <xf numFmtId="0" fontId="3" fillId="0" borderId="8" xfId="1" quotePrefix="1" applyFont="1"/>
    <xf numFmtId="0" fontId="21" fillId="0" borderId="8" xfId="1" applyFont="1"/>
    <xf numFmtId="0" fontId="5" fillId="3" borderId="8" xfId="1" applyFont="1" applyFill="1"/>
    <xf numFmtId="0" fontId="5" fillId="10" borderId="8" xfId="1" applyFont="1" applyFill="1"/>
    <xf numFmtId="0" fontId="16" fillId="3" borderId="8" xfId="1" applyFont="1" applyFill="1"/>
    <xf numFmtId="0" fontId="16" fillId="10" borderId="8" xfId="1" applyFont="1" applyFill="1"/>
    <xf numFmtId="0" fontId="15" fillId="0" borderId="8" xfId="1" applyFont="1" applyAlignment="1">
      <alignment wrapText="1"/>
    </xf>
    <xf numFmtId="0" fontId="16" fillId="16" borderId="8" xfId="1" applyFont="1" applyFill="1"/>
    <xf numFmtId="0" fontId="16" fillId="17" borderId="8" xfId="1" applyFont="1" applyFill="1"/>
    <xf numFmtId="0" fontId="19" fillId="16" borderId="8" xfId="1" applyFont="1" applyFill="1"/>
    <xf numFmtId="0" fontId="16" fillId="8" borderId="8" xfId="1" applyFont="1" applyFill="1"/>
    <xf numFmtId="0" fontId="3" fillId="0" borderId="8" xfId="1" applyFont="1" applyAlignment="1">
      <alignment horizontal="right"/>
    </xf>
    <xf numFmtId="0" fontId="17" fillId="0" borderId="8" xfId="1" applyFont="1"/>
    <xf numFmtId="0" fontId="0" fillId="25" borderId="0" xfId="0" applyFont="1" applyFill="1" applyAlignment="1"/>
    <xf numFmtId="0" fontId="20" fillId="25" borderId="0" xfId="0" applyFont="1" applyFill="1" applyAlignment="1"/>
    <xf numFmtId="0" fontId="3" fillId="0" borderId="0" xfId="0" applyFont="1" applyFill="1"/>
    <xf numFmtId="0" fontId="3" fillId="0" borderId="0" xfId="0" applyFont="1" applyFill="1" applyAlignment="1">
      <alignment wrapText="1"/>
    </xf>
    <xf numFmtId="0" fontId="0" fillId="0" borderId="0" xfId="0" applyFont="1" applyFill="1" applyAlignment="1"/>
    <xf numFmtId="0" fontId="18" fillId="26" borderId="0" xfId="0" applyFont="1" applyFill="1" applyAlignment="1"/>
    <xf numFmtId="0" fontId="18" fillId="27" borderId="0" xfId="0" applyFont="1" applyFill="1" applyAlignment="1"/>
    <xf numFmtId="0" fontId="18" fillId="28" borderId="0" xfId="0" applyFont="1" applyFill="1" applyAlignment="1"/>
    <xf numFmtId="0" fontId="18" fillId="29" borderId="0" xfId="0" applyFont="1" applyFill="1" applyAlignment="1"/>
    <xf numFmtId="0" fontId="5" fillId="4" borderId="2" xfId="0" applyFont="1" applyFill="1" applyBorder="1" applyAlignment="1">
      <alignment horizontal="left" vertical="center" wrapText="1"/>
    </xf>
    <xf numFmtId="0" fontId="9" fillId="0" borderId="3" xfId="0" applyFont="1" applyBorder="1"/>
    <xf numFmtId="0" fontId="9" fillId="0" borderId="4" xfId="0" applyFont="1" applyBorder="1"/>
    <xf numFmtId="0" fontId="9" fillId="0" borderId="5" xfId="0" applyFont="1" applyBorder="1"/>
    <xf numFmtId="0" fontId="5" fillId="6" borderId="2" xfId="0" applyFont="1" applyFill="1" applyBorder="1" applyAlignment="1">
      <alignment horizontal="left" vertical="center" wrapText="1"/>
    </xf>
    <xf numFmtId="0" fontId="9" fillId="0" borderId="6" xfId="0" applyFont="1" applyBorder="1"/>
    <xf numFmtId="0" fontId="9" fillId="0" borderId="7" xfId="0" applyFont="1" applyBorder="1"/>
    <xf numFmtId="0" fontId="5" fillId="3" borderId="2" xfId="0" applyFont="1" applyFill="1" applyBorder="1" applyAlignment="1">
      <alignment horizontal="left" vertical="center" wrapText="1"/>
    </xf>
    <xf numFmtId="0" fontId="5" fillId="8" borderId="2" xfId="0" applyFont="1" applyFill="1" applyBorder="1" applyAlignment="1">
      <alignment horizontal="left" vertical="center" wrapText="1"/>
    </xf>
  </cellXfs>
  <cellStyles count="2">
    <cellStyle name="Normal" xfId="0" builtinId="0"/>
    <cellStyle name="Normal 2" xfId="1" xr:uid="{30AA55A9-4986-A94E-B48B-F443E7001172}"/>
  </cellStyles>
  <dxfs count="0"/>
  <tableStyles count="0" defaultTableStyle="TableStyleMedium2" defaultPivotStyle="PivotStyleLight16"/>
  <colors>
    <mruColors>
      <color rgb="FF0432FF"/>
      <color rgb="FF009051"/>
      <color rgb="FF739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1</xdr:col>
      <xdr:colOff>485775</xdr:colOff>
      <xdr:row>4</xdr:row>
      <xdr:rowOff>114300</xdr:rowOff>
    </xdr:from>
    <xdr:ext cx="2724150" cy="1000125"/>
    <xdr:sp macro="" textlink="">
      <xdr:nvSpPr>
        <xdr:cNvPr id="3" name="Shape 3">
          <a:extLst>
            <a:ext uri="{FF2B5EF4-FFF2-40B4-BE49-F238E27FC236}">
              <a16:creationId xmlns:a16="http://schemas.microsoft.com/office/drawing/2014/main" id="{00000000-0008-0000-0300-000003000000}"/>
            </a:ext>
          </a:extLst>
        </xdr:cNvPr>
        <xdr:cNvSpPr/>
      </xdr:nvSpPr>
      <xdr:spPr>
        <a:xfrm>
          <a:off x="3988688" y="3284700"/>
          <a:ext cx="2714625"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Should match the text from the "Key" sheet for comparability across data sets.</a:t>
          </a:r>
          <a:endParaRPr sz="1200" b="1">
            <a:solidFill>
              <a:schemeClr val="dk1"/>
            </a:solidFill>
          </a:endParaRPr>
        </a:p>
      </xdr:txBody>
    </xdr:sp>
    <xdr:clientData fLocksWithSheet="0"/>
  </xdr:oneCellAnchor>
  <xdr:oneCellAnchor>
    <xdr:from>
      <xdr:col>3</xdr:col>
      <xdr:colOff>0</xdr:colOff>
      <xdr:row>1</xdr:row>
      <xdr:rowOff>161925</xdr:rowOff>
    </xdr:from>
    <xdr:ext cx="38100" cy="581025"/>
    <xdr:grpSp>
      <xdr:nvGrpSpPr>
        <xdr:cNvPr id="2" name="Shape 2">
          <a:extLst>
            <a:ext uri="{FF2B5EF4-FFF2-40B4-BE49-F238E27FC236}">
              <a16:creationId xmlns:a16="http://schemas.microsoft.com/office/drawing/2014/main" id="{00000000-0008-0000-0300-000002000000}"/>
            </a:ext>
          </a:extLst>
        </xdr:cNvPr>
        <xdr:cNvGrpSpPr/>
      </xdr:nvGrpSpPr>
      <xdr:grpSpPr>
        <a:xfrm>
          <a:off x="2819400" y="352425"/>
          <a:ext cx="38100" cy="581025"/>
          <a:chOff x="5341238" y="3489488"/>
          <a:chExt cx="9525" cy="581025"/>
        </a:xfrm>
      </xdr:grpSpPr>
      <xdr:cxnSp macro="">
        <xdr:nvCxnSpPr>
          <xdr:cNvPr id="4" name="Shape 4">
            <a:extLst>
              <a:ext uri="{FF2B5EF4-FFF2-40B4-BE49-F238E27FC236}">
                <a16:creationId xmlns:a16="http://schemas.microsoft.com/office/drawing/2014/main" id="{00000000-0008-0000-0300-000004000000}"/>
              </a:ext>
            </a:extLst>
          </xdr:cNvPr>
          <xdr:cNvCxnSpPr/>
        </xdr:nvCxnSpPr>
        <xdr:spPr>
          <a:xfrm rot="10800000" flipH="1">
            <a:off x="5341238" y="3489488"/>
            <a:ext cx="9525" cy="5810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3</xdr:col>
      <xdr:colOff>361950</xdr:colOff>
      <xdr:row>10</xdr:row>
      <xdr:rowOff>104775</xdr:rowOff>
    </xdr:from>
    <xdr:ext cx="1933575" cy="1000125"/>
    <xdr:sp macro="" textlink="">
      <xdr:nvSpPr>
        <xdr:cNvPr id="5" name="Shape 5">
          <a:extLst>
            <a:ext uri="{FF2B5EF4-FFF2-40B4-BE49-F238E27FC236}">
              <a16:creationId xmlns:a16="http://schemas.microsoft.com/office/drawing/2014/main" id="{00000000-0008-0000-0300-000005000000}"/>
            </a:ext>
          </a:extLst>
        </xdr:cNvPr>
        <xdr:cNvSpPr/>
      </xdr:nvSpPr>
      <xdr:spPr>
        <a:xfrm>
          <a:off x="4383975" y="3284700"/>
          <a:ext cx="1924050" cy="990600"/>
        </a:xfrm>
        <a:prstGeom prst="rect">
          <a:avLst/>
        </a:prstGeom>
        <a:solidFill>
          <a:srgbClr val="5F8DFF"/>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4</xdr:col>
      <xdr:colOff>381000</xdr:colOff>
      <xdr:row>2</xdr:row>
      <xdr:rowOff>19050</xdr:rowOff>
    </xdr:from>
    <xdr:ext cx="38100" cy="1685925"/>
    <xdr:grpSp>
      <xdr:nvGrpSpPr>
        <xdr:cNvPr id="6" name="Shape 2">
          <a:extLst>
            <a:ext uri="{FF2B5EF4-FFF2-40B4-BE49-F238E27FC236}">
              <a16:creationId xmlns:a16="http://schemas.microsoft.com/office/drawing/2014/main" id="{00000000-0008-0000-0300-000006000000}"/>
            </a:ext>
          </a:extLst>
        </xdr:cNvPr>
        <xdr:cNvGrpSpPr/>
      </xdr:nvGrpSpPr>
      <xdr:grpSpPr>
        <a:xfrm>
          <a:off x="4140200" y="400050"/>
          <a:ext cx="38100" cy="1685925"/>
          <a:chOff x="5346000" y="2937038"/>
          <a:chExt cx="0" cy="1685925"/>
        </a:xfrm>
      </xdr:grpSpPr>
      <xdr:cxnSp macro="">
        <xdr:nvCxnSpPr>
          <xdr:cNvPr id="7" name="Shape 6">
            <a:extLst>
              <a:ext uri="{FF2B5EF4-FFF2-40B4-BE49-F238E27FC236}">
                <a16:creationId xmlns:a16="http://schemas.microsoft.com/office/drawing/2014/main" id="{00000000-0008-0000-0300-000007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0</xdr:colOff>
      <xdr:row>5</xdr:row>
      <xdr:rowOff>0</xdr:rowOff>
    </xdr:from>
    <xdr:ext cx="3343275" cy="1000125"/>
    <xdr:sp macro="" textlink="">
      <xdr:nvSpPr>
        <xdr:cNvPr id="8" name="Shape 7">
          <a:extLst>
            <a:ext uri="{FF2B5EF4-FFF2-40B4-BE49-F238E27FC236}">
              <a16:creationId xmlns:a16="http://schemas.microsoft.com/office/drawing/2014/main" id="{00000000-0008-0000-0300-000008000000}"/>
            </a:ext>
          </a:extLst>
        </xdr:cNvPr>
        <xdr:cNvSpPr/>
      </xdr:nvSpPr>
      <xdr:spPr>
        <a:xfrm>
          <a:off x="3679125" y="3284700"/>
          <a:ext cx="3333750" cy="990600"/>
        </a:xfrm>
        <a:prstGeom prst="rect">
          <a:avLst/>
        </a:prstGeom>
        <a:solidFill>
          <a:schemeClr val="accent6"/>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This is a formula that I will input into each of the template sheets. But this is why it is important to name the first 5 columns correctly.</a:t>
          </a:r>
          <a:endParaRPr sz="1200" b="1">
            <a:solidFill>
              <a:schemeClr val="lt1"/>
            </a:solidFill>
          </a:endParaRPr>
        </a:p>
      </xdr:txBody>
    </xdr:sp>
    <xdr:clientData fLocksWithSheet="0"/>
  </xdr:oneCellAnchor>
  <xdr:oneCellAnchor>
    <xdr:from>
      <xdr:col>6</xdr:col>
      <xdr:colOff>1466850</xdr:colOff>
      <xdr:row>1</xdr:row>
      <xdr:rowOff>171450</xdr:rowOff>
    </xdr:from>
    <xdr:ext cx="38100" cy="638175"/>
    <xdr:grpSp>
      <xdr:nvGrpSpPr>
        <xdr:cNvPr id="9" name="Shape 2">
          <a:extLst>
            <a:ext uri="{FF2B5EF4-FFF2-40B4-BE49-F238E27FC236}">
              <a16:creationId xmlns:a16="http://schemas.microsoft.com/office/drawing/2014/main" id="{00000000-0008-0000-0300-000009000000}"/>
            </a:ext>
          </a:extLst>
        </xdr:cNvPr>
        <xdr:cNvGrpSpPr/>
      </xdr:nvGrpSpPr>
      <xdr:grpSpPr>
        <a:xfrm>
          <a:off x="7105650" y="361950"/>
          <a:ext cx="38100" cy="638175"/>
          <a:chOff x="5346000" y="3460988"/>
          <a:chExt cx="0" cy="638100"/>
        </a:xfrm>
      </xdr:grpSpPr>
      <xdr:cxnSp macro="">
        <xdr:nvCxnSpPr>
          <xdr:cNvPr id="10" name="Shape 8">
            <a:extLst>
              <a:ext uri="{FF2B5EF4-FFF2-40B4-BE49-F238E27FC236}">
                <a16:creationId xmlns:a16="http://schemas.microsoft.com/office/drawing/2014/main" id="{00000000-0008-0000-0300-00000A000000}"/>
              </a:ext>
            </a:extLst>
          </xdr:cNvPr>
          <xdr:cNvCxnSpPr>
            <a:stCxn id="7" idx="0"/>
          </xdr:cNvCxnSpPr>
        </xdr:nvCxnSpPr>
        <xdr:spPr>
          <a:xfrm rot="10800000">
            <a:off x="5346000" y="3460988"/>
            <a:ext cx="0" cy="638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2362200</xdr:colOff>
      <xdr:row>11</xdr:row>
      <xdr:rowOff>0</xdr:rowOff>
    </xdr:from>
    <xdr:ext cx="3438525" cy="1276350"/>
    <xdr:sp macro="" textlink="">
      <xdr:nvSpPr>
        <xdr:cNvPr id="11" name="Shape 9">
          <a:extLst>
            <a:ext uri="{FF2B5EF4-FFF2-40B4-BE49-F238E27FC236}">
              <a16:creationId xmlns:a16="http://schemas.microsoft.com/office/drawing/2014/main" id="{00000000-0008-0000-0300-00000B000000}"/>
            </a:ext>
          </a:extLst>
        </xdr:cNvPr>
        <xdr:cNvSpPr/>
      </xdr:nvSpPr>
      <xdr:spPr>
        <a:xfrm>
          <a:off x="3631500" y="3151350"/>
          <a:ext cx="3429000" cy="1257300"/>
        </a:xfrm>
        <a:prstGeom prst="rect">
          <a:avLst/>
        </a:prstGeom>
        <a:solidFill>
          <a:schemeClr val="accent2"/>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This is a super, super important column because it is the name of the item in the original data. Note that in some data sets, this will be unique across years, while in others it won't</a:t>
          </a:r>
          <a:endParaRPr sz="1200" b="1">
            <a:solidFill>
              <a:schemeClr val="dk1"/>
            </a:solidFill>
          </a:endParaRPr>
        </a:p>
      </xdr:txBody>
    </xdr:sp>
    <xdr:clientData fLocksWithSheet="0"/>
  </xdr:oneCellAnchor>
  <xdr:oneCellAnchor>
    <xdr:from>
      <xdr:col>7</xdr:col>
      <xdr:colOff>762000</xdr:colOff>
      <xdr:row>2</xdr:row>
      <xdr:rowOff>0</xdr:rowOff>
    </xdr:from>
    <xdr:ext cx="38100" cy="1819275"/>
    <xdr:grpSp>
      <xdr:nvGrpSpPr>
        <xdr:cNvPr id="12" name="Shape 2">
          <a:extLst>
            <a:ext uri="{FF2B5EF4-FFF2-40B4-BE49-F238E27FC236}">
              <a16:creationId xmlns:a16="http://schemas.microsoft.com/office/drawing/2014/main" id="{00000000-0008-0000-0300-00000C000000}"/>
            </a:ext>
          </a:extLst>
        </xdr:cNvPr>
        <xdr:cNvGrpSpPr/>
      </xdr:nvGrpSpPr>
      <xdr:grpSpPr>
        <a:xfrm>
          <a:off x="9867900" y="381000"/>
          <a:ext cx="38100" cy="1819275"/>
          <a:chOff x="5346000" y="2870363"/>
          <a:chExt cx="0" cy="1819275"/>
        </a:xfrm>
      </xdr:grpSpPr>
      <xdr:cxnSp macro="">
        <xdr:nvCxnSpPr>
          <xdr:cNvPr id="13" name="Shape 10">
            <a:extLst>
              <a:ext uri="{FF2B5EF4-FFF2-40B4-BE49-F238E27FC236}">
                <a16:creationId xmlns:a16="http://schemas.microsoft.com/office/drawing/2014/main" id="{00000000-0008-0000-0300-00000D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8</xdr:col>
      <xdr:colOff>1628775</xdr:colOff>
      <xdr:row>4</xdr:row>
      <xdr:rowOff>19050</xdr:rowOff>
    </xdr:from>
    <xdr:ext cx="4400550" cy="1352550"/>
    <xdr:sp macro="" textlink="">
      <xdr:nvSpPr>
        <xdr:cNvPr id="14" name="Shape 11">
          <a:extLst>
            <a:ext uri="{FF2B5EF4-FFF2-40B4-BE49-F238E27FC236}">
              <a16:creationId xmlns:a16="http://schemas.microsoft.com/office/drawing/2014/main" id="{00000000-0008-0000-0300-00000E000000}"/>
            </a:ext>
          </a:extLst>
        </xdr:cNvPr>
        <xdr:cNvSpPr/>
      </xdr:nvSpPr>
      <xdr:spPr>
        <a:xfrm>
          <a:off x="3150488" y="3113250"/>
          <a:ext cx="4391025" cy="1333500"/>
        </a:xfrm>
        <a:prstGeom prst="rect">
          <a:avLst/>
        </a:prstGeom>
        <a:solidFill>
          <a:srgbClr val="7030A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The scale on which the variables were rated. If numeric (e.g. year, etc) just put numeric, otherwise note the scale (e.g. Likert 1-5, 1 = "not at all", 2 = "A little", 3 = "Neutral", 4 = "Some", 5 = "Very"</a:t>
          </a:r>
          <a:endParaRPr sz="1200" b="1">
            <a:solidFill>
              <a:schemeClr val="lt1"/>
            </a:solidFill>
          </a:endParaRPr>
        </a:p>
      </xdr:txBody>
    </xdr:sp>
    <xdr:clientData fLocksWithSheet="0"/>
  </xdr:oneCellAnchor>
  <xdr:oneCellAnchor>
    <xdr:from>
      <xdr:col>9</xdr:col>
      <xdr:colOff>323850</xdr:colOff>
      <xdr:row>11</xdr:row>
      <xdr:rowOff>0</xdr:rowOff>
    </xdr:from>
    <xdr:ext cx="4391025" cy="1314450"/>
    <xdr:sp macro="" textlink="">
      <xdr:nvSpPr>
        <xdr:cNvPr id="15" name="Shape 12">
          <a:extLst>
            <a:ext uri="{FF2B5EF4-FFF2-40B4-BE49-F238E27FC236}">
              <a16:creationId xmlns:a16="http://schemas.microsoft.com/office/drawing/2014/main" id="{00000000-0008-0000-0300-00000F000000}"/>
            </a:ext>
          </a:extLst>
        </xdr:cNvPr>
        <xdr:cNvSpPr/>
      </xdr:nvSpPr>
      <xdr:spPr>
        <a:xfrm>
          <a:off x="3155250" y="3132300"/>
          <a:ext cx="4381500" cy="12954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Some scales will indicate this and some won't, but basically items coded in the opposite number of the construct should be reversed (e.g. an Extraverson item "I don't like parties")</a:t>
          </a:r>
          <a:endParaRPr sz="1200" b="1">
            <a:solidFill>
              <a:schemeClr val="lt1"/>
            </a:solidFill>
          </a:endParaRPr>
        </a:p>
      </xdr:txBody>
    </xdr:sp>
    <xdr:clientData fLocksWithSheet="0"/>
  </xdr:oneCellAnchor>
  <xdr:oneCellAnchor>
    <xdr:from>
      <xdr:col>10</xdr:col>
      <xdr:colOff>419100</xdr:colOff>
      <xdr:row>2</xdr:row>
      <xdr:rowOff>19050</xdr:rowOff>
    </xdr:from>
    <xdr:ext cx="38100" cy="1819275"/>
    <xdr:grpSp>
      <xdr:nvGrpSpPr>
        <xdr:cNvPr id="16" name="Shape 2">
          <a:extLst>
            <a:ext uri="{FF2B5EF4-FFF2-40B4-BE49-F238E27FC236}">
              <a16:creationId xmlns:a16="http://schemas.microsoft.com/office/drawing/2014/main" id="{00000000-0008-0000-0300-000010000000}"/>
            </a:ext>
          </a:extLst>
        </xdr:cNvPr>
        <xdr:cNvGrpSpPr/>
      </xdr:nvGrpSpPr>
      <xdr:grpSpPr>
        <a:xfrm>
          <a:off x="16802100" y="400050"/>
          <a:ext cx="38100" cy="1819275"/>
          <a:chOff x="5346000" y="2870363"/>
          <a:chExt cx="0" cy="1819275"/>
        </a:xfrm>
      </xdr:grpSpPr>
      <xdr:cxnSp macro="">
        <xdr:nvCxnSpPr>
          <xdr:cNvPr id="17" name="Shape 10">
            <a:extLst>
              <a:ext uri="{FF2B5EF4-FFF2-40B4-BE49-F238E27FC236}">
                <a16:creationId xmlns:a16="http://schemas.microsoft.com/office/drawing/2014/main" id="{00000000-0008-0000-0300-000011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9</xdr:col>
      <xdr:colOff>647700</xdr:colOff>
      <xdr:row>2</xdr:row>
      <xdr:rowOff>0</xdr:rowOff>
    </xdr:from>
    <xdr:ext cx="38100" cy="419100"/>
    <xdr:grpSp>
      <xdr:nvGrpSpPr>
        <xdr:cNvPr id="18" name="Shape 2">
          <a:extLst>
            <a:ext uri="{FF2B5EF4-FFF2-40B4-BE49-F238E27FC236}">
              <a16:creationId xmlns:a16="http://schemas.microsoft.com/office/drawing/2014/main" id="{00000000-0008-0000-0300-000012000000}"/>
            </a:ext>
          </a:extLst>
        </xdr:cNvPr>
        <xdr:cNvGrpSpPr/>
      </xdr:nvGrpSpPr>
      <xdr:grpSpPr>
        <a:xfrm>
          <a:off x="14439900" y="381000"/>
          <a:ext cx="38100" cy="419100"/>
          <a:chOff x="5346000" y="3570450"/>
          <a:chExt cx="0" cy="419100"/>
        </a:xfrm>
      </xdr:grpSpPr>
      <xdr:cxnSp macro="">
        <xdr:nvCxnSpPr>
          <xdr:cNvPr id="19" name="Shape 13">
            <a:extLst>
              <a:ext uri="{FF2B5EF4-FFF2-40B4-BE49-F238E27FC236}">
                <a16:creationId xmlns:a16="http://schemas.microsoft.com/office/drawing/2014/main" id="{00000000-0008-0000-0300-000013000000}"/>
              </a:ext>
            </a:extLst>
          </xdr:cNvPr>
          <xdr:cNvCxnSpPr>
            <a:stCxn id="11" idx="0"/>
          </xdr:cNvCxnSpPr>
        </xdr:nvCxnSpPr>
        <xdr:spPr>
          <a:xfrm rot="10800000">
            <a:off x="5346000" y="3570450"/>
            <a:ext cx="0" cy="419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12</xdr:col>
      <xdr:colOff>0</xdr:colOff>
      <xdr:row>5</xdr:row>
      <xdr:rowOff>0</xdr:rowOff>
    </xdr:from>
    <xdr:ext cx="1819275" cy="1000125"/>
    <xdr:sp macro="" textlink="">
      <xdr:nvSpPr>
        <xdr:cNvPr id="20" name="Shape 14">
          <a:extLst>
            <a:ext uri="{FF2B5EF4-FFF2-40B4-BE49-F238E27FC236}">
              <a16:creationId xmlns:a16="http://schemas.microsoft.com/office/drawing/2014/main" id="{00000000-0008-0000-0300-000014000000}"/>
            </a:ext>
          </a:extLst>
        </xdr:cNvPr>
        <xdr:cNvSpPr/>
      </xdr:nvSpPr>
      <xdr:spPr>
        <a:xfrm>
          <a:off x="4441125" y="3284700"/>
          <a:ext cx="1809750"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Don't worry about this. This is for me</a:t>
          </a:r>
          <a:endParaRPr sz="1200" b="1">
            <a:solidFill>
              <a:schemeClr val="dk1"/>
            </a:solidFill>
          </a:endParaRPr>
        </a:p>
      </xdr:txBody>
    </xdr:sp>
    <xdr:clientData fLocksWithSheet="0"/>
  </xdr:oneCellAnchor>
  <xdr:oneCellAnchor>
    <xdr:from>
      <xdr:col>12</xdr:col>
      <xdr:colOff>390525</xdr:colOff>
      <xdr:row>2</xdr:row>
      <xdr:rowOff>9525</xdr:rowOff>
    </xdr:from>
    <xdr:ext cx="38100" cy="571500"/>
    <xdr:grpSp>
      <xdr:nvGrpSpPr>
        <xdr:cNvPr id="21" name="Shape 2">
          <a:extLst>
            <a:ext uri="{FF2B5EF4-FFF2-40B4-BE49-F238E27FC236}">
              <a16:creationId xmlns:a16="http://schemas.microsoft.com/office/drawing/2014/main" id="{00000000-0008-0000-0300-000015000000}"/>
            </a:ext>
          </a:extLst>
        </xdr:cNvPr>
        <xdr:cNvGrpSpPr/>
      </xdr:nvGrpSpPr>
      <xdr:grpSpPr>
        <a:xfrm>
          <a:off x="18780125" y="390525"/>
          <a:ext cx="38100" cy="571500"/>
          <a:chOff x="5341238" y="3494250"/>
          <a:chExt cx="9525" cy="571500"/>
        </a:xfrm>
      </xdr:grpSpPr>
      <xdr:cxnSp macro="">
        <xdr:nvCxnSpPr>
          <xdr:cNvPr id="22" name="Shape 15">
            <a:extLst>
              <a:ext uri="{FF2B5EF4-FFF2-40B4-BE49-F238E27FC236}">
                <a16:creationId xmlns:a16="http://schemas.microsoft.com/office/drawing/2014/main" id="{00000000-0008-0000-0300-000016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11</xdr:col>
      <xdr:colOff>390525</xdr:colOff>
      <xdr:row>2</xdr:row>
      <xdr:rowOff>9525</xdr:rowOff>
    </xdr:from>
    <xdr:ext cx="552450" cy="609600"/>
    <xdr:grpSp>
      <xdr:nvGrpSpPr>
        <xdr:cNvPr id="23" name="Shape 2">
          <a:extLst>
            <a:ext uri="{FF2B5EF4-FFF2-40B4-BE49-F238E27FC236}">
              <a16:creationId xmlns:a16="http://schemas.microsoft.com/office/drawing/2014/main" id="{00000000-0008-0000-0300-000017000000}"/>
            </a:ext>
          </a:extLst>
        </xdr:cNvPr>
        <xdr:cNvGrpSpPr/>
      </xdr:nvGrpSpPr>
      <xdr:grpSpPr>
        <a:xfrm>
          <a:off x="17840325" y="390525"/>
          <a:ext cx="552450" cy="609600"/>
          <a:chOff x="5084063" y="3484725"/>
          <a:chExt cx="523875" cy="590550"/>
        </a:xfrm>
      </xdr:grpSpPr>
      <xdr:cxnSp macro="">
        <xdr:nvCxnSpPr>
          <xdr:cNvPr id="24" name="Shape 16">
            <a:extLst>
              <a:ext uri="{FF2B5EF4-FFF2-40B4-BE49-F238E27FC236}">
                <a16:creationId xmlns:a16="http://schemas.microsoft.com/office/drawing/2014/main" id="{00000000-0008-0000-0300-000018000000}"/>
              </a:ext>
            </a:extLst>
          </xdr:cNvPr>
          <xdr:cNvCxnSpPr/>
        </xdr:nvCxnSpPr>
        <xdr:spPr>
          <a:xfrm rot="10800000">
            <a:off x="5084063" y="3484725"/>
            <a:ext cx="523875"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13</xdr:col>
      <xdr:colOff>390525</xdr:colOff>
      <xdr:row>2</xdr:row>
      <xdr:rowOff>9525</xdr:rowOff>
    </xdr:from>
    <xdr:ext cx="38100" cy="571500"/>
    <xdr:grpSp>
      <xdr:nvGrpSpPr>
        <xdr:cNvPr id="25" name="Shape 2">
          <a:extLst>
            <a:ext uri="{FF2B5EF4-FFF2-40B4-BE49-F238E27FC236}">
              <a16:creationId xmlns:a16="http://schemas.microsoft.com/office/drawing/2014/main" id="{00000000-0008-0000-0300-000019000000}"/>
            </a:ext>
          </a:extLst>
        </xdr:cNvPr>
        <xdr:cNvGrpSpPr/>
      </xdr:nvGrpSpPr>
      <xdr:grpSpPr>
        <a:xfrm>
          <a:off x="19719925" y="390525"/>
          <a:ext cx="38100" cy="571500"/>
          <a:chOff x="5341238" y="3494250"/>
          <a:chExt cx="9525" cy="571500"/>
        </a:xfrm>
      </xdr:grpSpPr>
      <xdr:cxnSp macro="">
        <xdr:nvCxnSpPr>
          <xdr:cNvPr id="26" name="Shape 15">
            <a:extLst>
              <a:ext uri="{FF2B5EF4-FFF2-40B4-BE49-F238E27FC236}">
                <a16:creationId xmlns:a16="http://schemas.microsoft.com/office/drawing/2014/main" id="{00000000-0008-0000-0300-00001A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14</xdr:col>
      <xdr:colOff>9525</xdr:colOff>
      <xdr:row>2</xdr:row>
      <xdr:rowOff>0</xdr:rowOff>
    </xdr:from>
    <xdr:ext cx="466725" cy="609600"/>
    <xdr:grpSp>
      <xdr:nvGrpSpPr>
        <xdr:cNvPr id="27" name="Shape 2">
          <a:extLst>
            <a:ext uri="{FF2B5EF4-FFF2-40B4-BE49-F238E27FC236}">
              <a16:creationId xmlns:a16="http://schemas.microsoft.com/office/drawing/2014/main" id="{00000000-0008-0000-0300-00001B000000}"/>
            </a:ext>
          </a:extLst>
        </xdr:cNvPr>
        <xdr:cNvGrpSpPr/>
      </xdr:nvGrpSpPr>
      <xdr:grpSpPr>
        <a:xfrm>
          <a:off x="20278725" y="381000"/>
          <a:ext cx="466725" cy="609600"/>
          <a:chOff x="5126925" y="3484725"/>
          <a:chExt cx="438150" cy="590550"/>
        </a:xfrm>
      </xdr:grpSpPr>
      <xdr:cxnSp macro="">
        <xdr:nvCxnSpPr>
          <xdr:cNvPr id="28" name="Shape 17">
            <a:extLst>
              <a:ext uri="{FF2B5EF4-FFF2-40B4-BE49-F238E27FC236}">
                <a16:creationId xmlns:a16="http://schemas.microsoft.com/office/drawing/2014/main" id="{00000000-0008-0000-0300-00001C000000}"/>
              </a:ext>
            </a:extLst>
          </xdr:cNvPr>
          <xdr:cNvCxnSpPr/>
        </xdr:nvCxnSpPr>
        <xdr:spPr>
          <a:xfrm rot="10800000" flipH="1">
            <a:off x="5126925" y="3484725"/>
            <a:ext cx="438150"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0</xdr:col>
      <xdr:colOff>361950</xdr:colOff>
      <xdr:row>10</xdr:row>
      <xdr:rowOff>104775</xdr:rowOff>
    </xdr:from>
    <xdr:ext cx="1933575" cy="1000125"/>
    <xdr:sp macro="" textlink="">
      <xdr:nvSpPr>
        <xdr:cNvPr id="29" name="Shape 18">
          <a:extLst>
            <a:ext uri="{FF2B5EF4-FFF2-40B4-BE49-F238E27FC236}">
              <a16:creationId xmlns:a16="http://schemas.microsoft.com/office/drawing/2014/main" id="{00000000-0008-0000-0300-00001D000000}"/>
            </a:ext>
          </a:extLst>
        </xdr:cNvPr>
        <xdr:cNvSpPr/>
      </xdr:nvSpPr>
      <xdr:spPr>
        <a:xfrm>
          <a:off x="4388738" y="3284700"/>
          <a:ext cx="1914525" cy="9906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1</xdr:col>
      <xdr:colOff>390525</xdr:colOff>
      <xdr:row>2</xdr:row>
      <xdr:rowOff>19050</xdr:rowOff>
    </xdr:from>
    <xdr:ext cx="38100" cy="1685925"/>
    <xdr:grpSp>
      <xdr:nvGrpSpPr>
        <xdr:cNvPr id="30" name="Shape 2">
          <a:extLst>
            <a:ext uri="{FF2B5EF4-FFF2-40B4-BE49-F238E27FC236}">
              <a16:creationId xmlns:a16="http://schemas.microsoft.com/office/drawing/2014/main" id="{00000000-0008-0000-0300-00001E000000}"/>
            </a:ext>
          </a:extLst>
        </xdr:cNvPr>
        <xdr:cNvGrpSpPr/>
      </xdr:nvGrpSpPr>
      <xdr:grpSpPr>
        <a:xfrm>
          <a:off x="1330325" y="400050"/>
          <a:ext cx="38100" cy="1685925"/>
          <a:chOff x="5346000" y="2937038"/>
          <a:chExt cx="0" cy="1685925"/>
        </a:xfrm>
      </xdr:grpSpPr>
      <xdr:cxnSp macro="">
        <xdr:nvCxnSpPr>
          <xdr:cNvPr id="31" name="Shape 6">
            <a:extLst>
              <a:ext uri="{FF2B5EF4-FFF2-40B4-BE49-F238E27FC236}">
                <a16:creationId xmlns:a16="http://schemas.microsoft.com/office/drawing/2014/main" id="{00000000-0008-0000-0300-00001F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1000"/>
  <sheetViews>
    <sheetView workbookViewId="0">
      <selection activeCell="C7" sqref="C7"/>
    </sheetView>
  </sheetViews>
  <sheetFormatPr baseColWidth="10" defaultColWidth="11.28515625" defaultRowHeight="15" customHeight="1" x14ac:dyDescent="0.2"/>
  <cols>
    <col min="1" max="4" width="32.140625" customWidth="1"/>
    <col min="5" max="26" width="10.5703125" customWidth="1"/>
  </cols>
  <sheetData>
    <row r="1" spans="1:4" ht="26" x14ac:dyDescent="0.3">
      <c r="A1" s="2" t="s">
        <v>1</v>
      </c>
      <c r="B1" s="2" t="s">
        <v>6</v>
      </c>
      <c r="C1" s="2" t="s">
        <v>7</v>
      </c>
      <c r="D1" s="2" t="s">
        <v>8</v>
      </c>
    </row>
    <row r="2" spans="1:4" ht="15.75" customHeight="1" x14ac:dyDescent="0.2">
      <c r="A2" s="5" t="s">
        <v>11</v>
      </c>
      <c r="B2" s="7" t="s">
        <v>15</v>
      </c>
      <c r="C2" s="9" t="s">
        <v>16</v>
      </c>
      <c r="D2" s="11" t="s">
        <v>21</v>
      </c>
    </row>
    <row r="3" spans="1:4" ht="15.75" customHeight="1" x14ac:dyDescent="0.2">
      <c r="A3" s="5" t="s">
        <v>29</v>
      </c>
      <c r="B3" s="7" t="s">
        <v>31</v>
      </c>
      <c r="C3" s="9" t="s">
        <v>32</v>
      </c>
      <c r="D3" s="11" t="s">
        <v>32</v>
      </c>
    </row>
    <row r="4" spans="1:4" ht="15.75" customHeight="1" x14ac:dyDescent="0.2">
      <c r="A4" s="5" t="s">
        <v>36</v>
      </c>
      <c r="B4" s="7" t="s">
        <v>38</v>
      </c>
      <c r="C4" s="9" t="s">
        <v>40</v>
      </c>
      <c r="D4" s="11" t="s">
        <v>42</v>
      </c>
    </row>
    <row r="5" spans="1:4" ht="15.75" customHeight="1" x14ac:dyDescent="0.2">
      <c r="A5" s="5" t="s">
        <v>45</v>
      </c>
      <c r="B5" s="7" t="s">
        <v>46</v>
      </c>
      <c r="C5" s="9" t="s">
        <v>48</v>
      </c>
      <c r="D5" s="11" t="s">
        <v>50</v>
      </c>
    </row>
    <row r="6" spans="1:4" ht="15.75" customHeight="1" x14ac:dyDescent="0.2">
      <c r="A6" s="5" t="s">
        <v>52</v>
      </c>
      <c r="B6" s="7" t="s">
        <v>54</v>
      </c>
      <c r="C6" s="9" t="s">
        <v>56</v>
      </c>
      <c r="D6" s="11" t="s">
        <v>58</v>
      </c>
    </row>
    <row r="7" spans="1:4" ht="15.75" customHeight="1" x14ac:dyDescent="0.2">
      <c r="A7" s="5" t="s">
        <v>59</v>
      </c>
      <c r="B7" s="7" t="s">
        <v>62</v>
      </c>
      <c r="C7" s="9" t="s">
        <v>64</v>
      </c>
      <c r="D7" s="11" t="s">
        <v>66</v>
      </c>
    </row>
    <row r="8" spans="1:4" ht="15.75" customHeight="1" x14ac:dyDescent="0.2">
      <c r="A8" s="5" t="s">
        <v>70</v>
      </c>
      <c r="B8" s="7" t="s">
        <v>71</v>
      </c>
      <c r="C8" s="9" t="s">
        <v>72</v>
      </c>
      <c r="D8" s="11" t="s">
        <v>48</v>
      </c>
    </row>
    <row r="9" spans="1:4" ht="15.75" customHeight="1" x14ac:dyDescent="0.2">
      <c r="A9" s="5" t="s">
        <v>73</v>
      </c>
      <c r="B9" s="7" t="s">
        <v>74</v>
      </c>
      <c r="C9" s="9" t="s">
        <v>2</v>
      </c>
      <c r="D9" s="11" t="s">
        <v>75</v>
      </c>
    </row>
    <row r="10" spans="1:4" ht="15.75" customHeight="1" x14ac:dyDescent="0.2">
      <c r="A10" s="5" t="s">
        <v>77</v>
      </c>
      <c r="B10" s="7" t="s">
        <v>78</v>
      </c>
      <c r="D10" s="11" t="s">
        <v>79</v>
      </c>
    </row>
    <row r="11" spans="1:4" ht="15.75" customHeight="1" x14ac:dyDescent="0.2">
      <c r="A11" s="5" t="s">
        <v>80</v>
      </c>
      <c r="B11" s="7" t="s">
        <v>81</v>
      </c>
      <c r="D11" s="11" t="s">
        <v>83</v>
      </c>
    </row>
    <row r="12" spans="1:4" ht="15.75" customHeight="1" x14ac:dyDescent="0.2">
      <c r="A12" s="5" t="s">
        <v>84</v>
      </c>
      <c r="B12" s="7" t="s">
        <v>86</v>
      </c>
      <c r="D12" s="11" t="s">
        <v>87</v>
      </c>
    </row>
    <row r="13" spans="1:4" ht="15.75" customHeight="1" x14ac:dyDescent="0.2">
      <c r="A13" s="5" t="s">
        <v>89</v>
      </c>
      <c r="B13" s="7" t="s">
        <v>90</v>
      </c>
      <c r="D13" s="11" t="s">
        <v>91</v>
      </c>
    </row>
    <row r="14" spans="1:4" ht="15.75" customHeight="1" x14ac:dyDescent="0.2">
      <c r="A14" s="5" t="s">
        <v>93</v>
      </c>
      <c r="B14" s="7" t="s">
        <v>94</v>
      </c>
      <c r="D14" s="11" t="s">
        <v>95</v>
      </c>
    </row>
    <row r="15" spans="1:4" ht="15.75" customHeight="1" x14ac:dyDescent="0.2">
      <c r="A15" s="5" t="s">
        <v>97</v>
      </c>
      <c r="B15" s="7" t="s">
        <v>98</v>
      </c>
      <c r="D15" s="11" t="s">
        <v>99</v>
      </c>
    </row>
    <row r="16" spans="1:4" ht="15.75" customHeight="1" x14ac:dyDescent="0.2">
      <c r="D16" s="11" t="s">
        <v>101</v>
      </c>
    </row>
    <row r="17" spans="4:4" ht="15.75" customHeight="1" x14ac:dyDescent="0.2">
      <c r="D17" s="11" t="s">
        <v>103</v>
      </c>
    </row>
    <row r="18" spans="4:4" ht="15.75" customHeight="1" x14ac:dyDescent="0.2">
      <c r="D18" s="11" t="s">
        <v>104</v>
      </c>
    </row>
    <row r="19" spans="4:4" ht="15.75" customHeight="1" x14ac:dyDescent="0.2">
      <c r="D19" s="11" t="s">
        <v>105</v>
      </c>
    </row>
    <row r="20" spans="4:4" ht="15.75" customHeight="1" x14ac:dyDescent="0.2">
      <c r="D20" s="11" t="s">
        <v>107</v>
      </c>
    </row>
    <row r="21" spans="4:4" ht="15.75" customHeight="1" x14ac:dyDescent="0.2">
      <c r="D21" s="11" t="s">
        <v>108</v>
      </c>
    </row>
    <row r="22" spans="4:4" ht="15.75" customHeight="1" x14ac:dyDescent="0.2">
      <c r="D22" s="11" t="s">
        <v>110</v>
      </c>
    </row>
    <row r="23" spans="4:4" ht="15.75" customHeight="1" x14ac:dyDescent="0.2">
      <c r="D23" s="11" t="s">
        <v>111</v>
      </c>
    </row>
    <row r="24" spans="4:4" ht="15.75" customHeight="1" x14ac:dyDescent="0.2">
      <c r="D24" s="11" t="s">
        <v>112</v>
      </c>
    </row>
    <row r="25" spans="4:4" ht="15.75" customHeight="1" x14ac:dyDescent="0.2">
      <c r="D25" s="11" t="s">
        <v>113</v>
      </c>
    </row>
    <row r="26" spans="4:4" ht="15.75" customHeight="1" x14ac:dyDescent="0.2">
      <c r="D26" s="11" t="s">
        <v>114</v>
      </c>
    </row>
    <row r="27" spans="4:4" ht="15.75" customHeight="1" x14ac:dyDescent="0.2">
      <c r="D27" s="11" t="s">
        <v>115</v>
      </c>
    </row>
    <row r="28" spans="4:4" ht="15.75" customHeight="1" x14ac:dyDescent="0.2">
      <c r="D28" s="11" t="s">
        <v>116</v>
      </c>
    </row>
    <row r="29" spans="4:4" ht="15.75" customHeight="1" x14ac:dyDescent="0.2">
      <c r="D29" s="11" t="s">
        <v>118</v>
      </c>
    </row>
    <row r="30" spans="4:4" ht="15.75" customHeight="1" x14ac:dyDescent="0.2">
      <c r="D30" s="11" t="s">
        <v>119</v>
      </c>
    </row>
    <row r="31" spans="4:4" ht="15.75" customHeight="1" x14ac:dyDescent="0.2">
      <c r="D31" s="11" t="s">
        <v>120</v>
      </c>
    </row>
    <row r="32" spans="4:4" ht="15.75" customHeight="1" x14ac:dyDescent="0.2">
      <c r="D32" s="11" t="s">
        <v>121</v>
      </c>
    </row>
    <row r="33" spans="4:4" ht="15.75" customHeight="1" x14ac:dyDescent="0.2">
      <c r="D33" s="11" t="s">
        <v>122</v>
      </c>
    </row>
    <row r="34" spans="4:4" ht="15.75" customHeight="1" x14ac:dyDescent="0.2">
      <c r="D34" s="11" t="s">
        <v>123</v>
      </c>
    </row>
    <row r="35" spans="4:4" ht="15.75" customHeight="1" x14ac:dyDescent="0.2">
      <c r="D35" s="11" t="s">
        <v>124</v>
      </c>
    </row>
    <row r="36" spans="4:4" ht="15.75" customHeight="1" x14ac:dyDescent="0.2">
      <c r="D36" s="11" t="s">
        <v>125</v>
      </c>
    </row>
    <row r="37" spans="4:4" ht="15.75" customHeight="1" x14ac:dyDescent="0.2">
      <c r="D37" s="11" t="s">
        <v>126</v>
      </c>
    </row>
    <row r="38" spans="4:4" ht="15.75" customHeight="1" x14ac:dyDescent="0.2">
      <c r="D38" s="11" t="s">
        <v>127</v>
      </c>
    </row>
    <row r="39" spans="4:4" ht="15.75" customHeight="1" x14ac:dyDescent="0.2"/>
    <row r="40" spans="4:4" ht="15.75" customHeight="1" x14ac:dyDescent="0.2"/>
    <row r="41" spans="4:4" ht="15.75" customHeight="1" x14ac:dyDescent="0.2"/>
    <row r="42" spans="4:4" ht="15.75" customHeight="1" x14ac:dyDescent="0.2"/>
    <row r="43" spans="4:4" ht="15.75" customHeight="1" x14ac:dyDescent="0.2"/>
    <row r="44" spans="4:4" ht="15.75" customHeight="1" x14ac:dyDescent="0.2"/>
    <row r="45" spans="4:4" ht="15.75" customHeight="1" x14ac:dyDescent="0.2"/>
    <row r="46" spans="4:4" ht="15.75" customHeight="1" x14ac:dyDescent="0.2"/>
    <row r="47" spans="4:4" ht="15.75" customHeight="1" x14ac:dyDescent="0.2"/>
    <row r="48" spans="4: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979"/>
  <sheetViews>
    <sheetView workbookViewId="0">
      <selection activeCell="B33" sqref="B33"/>
    </sheetView>
  </sheetViews>
  <sheetFormatPr baseColWidth="10" defaultColWidth="11.28515625" defaultRowHeight="15" customHeight="1" x14ac:dyDescent="0.2"/>
  <cols>
    <col min="1" max="1" width="12.7109375" customWidth="1"/>
    <col min="2" max="2" width="31" customWidth="1"/>
    <col min="3" max="3" width="12" customWidth="1"/>
    <col min="4" max="4" width="14" customWidth="1"/>
    <col min="5" max="5" width="10.5703125" customWidth="1"/>
    <col min="6" max="6" width="44.7109375" customWidth="1"/>
    <col min="7" max="26" width="10.5703125" customWidth="1"/>
  </cols>
  <sheetData>
    <row r="1" spans="1:7" ht="15.75" customHeight="1" x14ac:dyDescent="0.3">
      <c r="A1" s="1" t="s">
        <v>0</v>
      </c>
      <c r="B1" s="1" t="s">
        <v>3</v>
      </c>
      <c r="C1" s="1" t="s">
        <v>4</v>
      </c>
      <c r="D1" s="1" t="s">
        <v>5</v>
      </c>
      <c r="E1" s="3"/>
      <c r="F1" s="3"/>
      <c r="G1" s="4" t="s">
        <v>9</v>
      </c>
    </row>
    <row r="2" spans="1:7" ht="15.75" customHeight="1" x14ac:dyDescent="0.2">
      <c r="A2" s="6" t="s">
        <v>14</v>
      </c>
      <c r="B2" s="7" t="s">
        <v>15</v>
      </c>
      <c r="C2" s="12" t="s">
        <v>17</v>
      </c>
      <c r="D2" s="12" t="s">
        <v>34</v>
      </c>
      <c r="E2" s="122" t="s">
        <v>39</v>
      </c>
      <c r="F2" s="123"/>
    </row>
    <row r="3" spans="1:7" ht="15.75" customHeight="1" x14ac:dyDescent="0.2">
      <c r="A3" s="6" t="s">
        <v>14</v>
      </c>
      <c r="B3" s="7" t="s">
        <v>31</v>
      </c>
      <c r="C3" s="12" t="s">
        <v>17</v>
      </c>
      <c r="D3" s="12" t="s">
        <v>68</v>
      </c>
      <c r="E3" s="124"/>
      <c r="F3" s="125"/>
    </row>
    <row r="4" spans="1:7" ht="15.75" customHeight="1" x14ac:dyDescent="0.2">
      <c r="A4" s="6" t="s">
        <v>14</v>
      </c>
      <c r="B4" s="7" t="s">
        <v>38</v>
      </c>
      <c r="C4" s="12" t="s">
        <v>17</v>
      </c>
      <c r="D4" s="12" t="s">
        <v>76</v>
      </c>
      <c r="E4" s="124"/>
      <c r="F4" s="125"/>
    </row>
    <row r="5" spans="1:7" ht="15.75" customHeight="1" x14ac:dyDescent="0.2">
      <c r="A5" s="6" t="s">
        <v>14</v>
      </c>
      <c r="B5" s="7" t="s">
        <v>46</v>
      </c>
      <c r="C5" s="12" t="s">
        <v>17</v>
      </c>
      <c r="D5" s="12" t="s">
        <v>82</v>
      </c>
      <c r="E5" s="124"/>
      <c r="F5" s="125"/>
    </row>
    <row r="6" spans="1:7" ht="15.75" customHeight="1" x14ac:dyDescent="0.2">
      <c r="A6" s="6" t="s">
        <v>14</v>
      </c>
      <c r="B6" s="7" t="s">
        <v>54</v>
      </c>
      <c r="C6" s="12" t="s">
        <v>17</v>
      </c>
      <c r="D6" s="12" t="s">
        <v>85</v>
      </c>
      <c r="E6" s="124"/>
      <c r="F6" s="125"/>
    </row>
    <row r="7" spans="1:7" ht="15.75" customHeight="1" x14ac:dyDescent="0.2">
      <c r="A7" s="14"/>
      <c r="C7" s="15"/>
      <c r="D7" s="15"/>
    </row>
    <row r="8" spans="1:7" ht="15.75" customHeight="1" x14ac:dyDescent="0.2">
      <c r="A8" s="16" t="s">
        <v>7</v>
      </c>
      <c r="B8" s="9" t="s">
        <v>16</v>
      </c>
      <c r="C8" s="17" t="s">
        <v>128</v>
      </c>
      <c r="D8" s="17" t="s">
        <v>129</v>
      </c>
      <c r="E8" s="126" t="s">
        <v>130</v>
      </c>
      <c r="F8" s="123"/>
    </row>
    <row r="9" spans="1:7" ht="15.75" customHeight="1" x14ac:dyDescent="0.2">
      <c r="A9" s="16" t="s">
        <v>7</v>
      </c>
      <c r="B9" s="9" t="s">
        <v>32</v>
      </c>
      <c r="C9" s="17" t="s">
        <v>128</v>
      </c>
      <c r="D9" s="17" t="s">
        <v>131</v>
      </c>
      <c r="E9" s="124"/>
      <c r="F9" s="125"/>
    </row>
    <row r="10" spans="1:7" ht="15.75" customHeight="1" x14ac:dyDescent="0.2">
      <c r="A10" s="16" t="s">
        <v>7</v>
      </c>
      <c r="B10" s="9" t="s">
        <v>40</v>
      </c>
      <c r="C10" s="17" t="s">
        <v>128</v>
      </c>
      <c r="D10" s="17" t="s">
        <v>132</v>
      </c>
      <c r="E10" s="124"/>
      <c r="F10" s="125"/>
    </row>
    <row r="11" spans="1:7" ht="15.75" customHeight="1" x14ac:dyDescent="0.2">
      <c r="A11" s="16" t="s">
        <v>7</v>
      </c>
      <c r="B11" s="9" t="s">
        <v>48</v>
      </c>
      <c r="C11" s="17" t="s">
        <v>128</v>
      </c>
      <c r="D11" s="17" t="s">
        <v>133</v>
      </c>
      <c r="E11" s="124"/>
      <c r="F11" s="125"/>
    </row>
    <row r="12" spans="1:7" ht="15.75" customHeight="1" x14ac:dyDescent="0.2">
      <c r="A12" s="16" t="s">
        <v>7</v>
      </c>
      <c r="B12" s="9" t="s">
        <v>56</v>
      </c>
      <c r="C12" s="17" t="s">
        <v>128</v>
      </c>
      <c r="D12" s="17" t="s">
        <v>134</v>
      </c>
      <c r="E12" s="124"/>
      <c r="F12" s="125"/>
    </row>
    <row r="13" spans="1:7" ht="15.75" customHeight="1" x14ac:dyDescent="0.2">
      <c r="A13" s="16" t="s">
        <v>7</v>
      </c>
      <c r="B13" s="9" t="s">
        <v>64</v>
      </c>
      <c r="C13" s="17" t="s">
        <v>128</v>
      </c>
      <c r="D13" s="17" t="s">
        <v>135</v>
      </c>
      <c r="E13" s="124"/>
      <c r="F13" s="125"/>
    </row>
    <row r="14" spans="1:7" ht="15.75" customHeight="1" x14ac:dyDescent="0.2">
      <c r="A14" s="16" t="s">
        <v>7</v>
      </c>
      <c r="B14" s="9" t="s">
        <v>72</v>
      </c>
      <c r="C14" s="17" t="s">
        <v>128</v>
      </c>
      <c r="D14" s="17" t="s">
        <v>136</v>
      </c>
      <c r="E14" s="124"/>
      <c r="F14" s="125"/>
    </row>
    <row r="15" spans="1:7" ht="15.75" customHeight="1" x14ac:dyDescent="0.2">
      <c r="A15" s="16" t="s">
        <v>7</v>
      </c>
      <c r="B15" s="9" t="s">
        <v>2</v>
      </c>
      <c r="C15" s="17" t="s">
        <v>128</v>
      </c>
      <c r="D15" s="17" t="s">
        <v>137</v>
      </c>
      <c r="E15" s="127"/>
      <c r="F15" s="128"/>
    </row>
    <row r="16" spans="1:7" ht="15.75" customHeight="1" x14ac:dyDescent="0.2">
      <c r="A16" s="14"/>
      <c r="C16" s="15"/>
      <c r="D16" s="15"/>
      <c r="E16" s="13"/>
    </row>
    <row r="17" spans="1:7" ht="15.75" customHeight="1" x14ac:dyDescent="0.2">
      <c r="A17" s="18" t="s">
        <v>1</v>
      </c>
      <c r="B17" s="5" t="s">
        <v>3692</v>
      </c>
      <c r="C17" s="19" t="s">
        <v>138</v>
      </c>
      <c r="D17" s="19" t="s">
        <v>139</v>
      </c>
      <c r="E17" s="129" t="s">
        <v>140</v>
      </c>
      <c r="F17" s="123"/>
      <c r="G17" s="20" t="s">
        <v>141</v>
      </c>
    </row>
    <row r="18" spans="1:7" ht="15.75" customHeight="1" x14ac:dyDescent="0.2">
      <c r="A18" s="18" t="s">
        <v>1</v>
      </c>
      <c r="B18" s="5" t="s">
        <v>12408</v>
      </c>
      <c r="C18" s="19" t="s">
        <v>138</v>
      </c>
      <c r="D18" s="19" t="s">
        <v>142</v>
      </c>
      <c r="E18" s="124"/>
      <c r="F18" s="125"/>
      <c r="G18" s="20" t="s">
        <v>141</v>
      </c>
    </row>
    <row r="19" spans="1:7" ht="15.75" customHeight="1" x14ac:dyDescent="0.2">
      <c r="A19" s="14"/>
      <c r="C19" s="15"/>
      <c r="D19" s="15"/>
    </row>
    <row r="20" spans="1:7" ht="15.75" customHeight="1" x14ac:dyDescent="0.2">
      <c r="A20" s="25" t="s">
        <v>8</v>
      </c>
      <c r="B20" s="11" t="s">
        <v>21</v>
      </c>
      <c r="C20" s="26" t="s">
        <v>165</v>
      </c>
      <c r="D20" s="26" t="s">
        <v>166</v>
      </c>
      <c r="E20" s="130" t="s">
        <v>167</v>
      </c>
      <c r="F20" s="123"/>
      <c r="G20" s="20" t="s">
        <v>141</v>
      </c>
    </row>
    <row r="21" spans="1:7" ht="15.75" customHeight="1" x14ac:dyDescent="0.2">
      <c r="A21" s="25" t="s">
        <v>8</v>
      </c>
      <c r="B21" s="11" t="s">
        <v>32</v>
      </c>
      <c r="C21" s="26" t="s">
        <v>165</v>
      </c>
      <c r="D21" s="26" t="s">
        <v>131</v>
      </c>
      <c r="E21" s="124"/>
      <c r="F21" s="125"/>
    </row>
    <row r="22" spans="1:7" ht="15.75" customHeight="1" x14ac:dyDescent="0.2">
      <c r="A22" s="25" t="s">
        <v>8</v>
      </c>
      <c r="B22" s="11" t="s">
        <v>42</v>
      </c>
      <c r="C22" s="26" t="s">
        <v>165</v>
      </c>
      <c r="D22" s="26" t="s">
        <v>171</v>
      </c>
      <c r="E22" s="124"/>
      <c r="F22" s="125"/>
    </row>
    <row r="23" spans="1:7" ht="15.75" customHeight="1" x14ac:dyDescent="0.2">
      <c r="A23" s="25" t="s">
        <v>8</v>
      </c>
      <c r="B23" s="11" t="s">
        <v>50</v>
      </c>
      <c r="C23" s="26" t="s">
        <v>165</v>
      </c>
      <c r="D23" s="26" t="s">
        <v>174</v>
      </c>
      <c r="E23" s="124"/>
      <c r="F23" s="125"/>
    </row>
    <row r="24" spans="1:7" ht="15.75" customHeight="1" x14ac:dyDescent="0.2">
      <c r="A24" s="25" t="s">
        <v>8</v>
      </c>
      <c r="B24" s="11" t="s">
        <v>58</v>
      </c>
      <c r="C24" s="26" t="s">
        <v>165</v>
      </c>
      <c r="D24" s="26" t="s">
        <v>180</v>
      </c>
      <c r="E24" s="124"/>
      <c r="F24" s="125"/>
    </row>
    <row r="25" spans="1:7" ht="15.75" customHeight="1" x14ac:dyDescent="0.2">
      <c r="A25" s="25" t="s">
        <v>8</v>
      </c>
      <c r="B25" s="11" t="s">
        <v>66</v>
      </c>
      <c r="C25" s="26" t="s">
        <v>165</v>
      </c>
      <c r="D25" s="26" t="s">
        <v>182</v>
      </c>
      <c r="E25" s="124"/>
      <c r="F25" s="125"/>
    </row>
    <row r="26" spans="1:7" ht="15.75" customHeight="1" x14ac:dyDescent="0.2">
      <c r="A26" s="25" t="s">
        <v>8</v>
      </c>
      <c r="B26" s="11" t="s">
        <v>48</v>
      </c>
      <c r="C26" s="26" t="s">
        <v>165</v>
      </c>
      <c r="D26" s="26" t="s">
        <v>133</v>
      </c>
      <c r="E26" s="124"/>
      <c r="F26" s="125"/>
    </row>
    <row r="27" spans="1:7" ht="15.75" customHeight="1" x14ac:dyDescent="0.2">
      <c r="A27" s="25" t="s">
        <v>8</v>
      </c>
      <c r="B27" s="11" t="s">
        <v>75</v>
      </c>
      <c r="C27" s="26" t="s">
        <v>165</v>
      </c>
      <c r="D27" s="26" t="s">
        <v>183</v>
      </c>
      <c r="E27" s="124"/>
      <c r="F27" s="125"/>
    </row>
    <row r="28" spans="1:7" ht="15.75" customHeight="1" x14ac:dyDescent="0.2">
      <c r="A28" s="25" t="s">
        <v>8</v>
      </c>
      <c r="B28" s="11" t="s">
        <v>79</v>
      </c>
      <c r="C28" s="26" t="s">
        <v>165</v>
      </c>
      <c r="D28" s="26" t="s">
        <v>184</v>
      </c>
      <c r="E28" s="124"/>
      <c r="F28" s="125"/>
    </row>
    <row r="29" spans="1:7" ht="15.75" customHeight="1" x14ac:dyDescent="0.2">
      <c r="A29" s="25" t="s">
        <v>8</v>
      </c>
      <c r="B29" s="11" t="s">
        <v>83</v>
      </c>
      <c r="C29" s="26" t="s">
        <v>165</v>
      </c>
      <c r="D29" s="26" t="s">
        <v>185</v>
      </c>
      <c r="E29" s="124"/>
      <c r="F29" s="125"/>
    </row>
    <row r="30" spans="1:7" ht="15.75" customHeight="1" x14ac:dyDescent="0.2">
      <c r="A30" s="25" t="s">
        <v>8</v>
      </c>
      <c r="B30" s="11" t="s">
        <v>87</v>
      </c>
      <c r="C30" s="26" t="s">
        <v>165</v>
      </c>
      <c r="D30" s="26" t="s">
        <v>186</v>
      </c>
      <c r="E30" s="124"/>
      <c r="F30" s="125"/>
    </row>
    <row r="31" spans="1:7" ht="15.75" customHeight="1" x14ac:dyDescent="0.2">
      <c r="A31" s="25" t="s">
        <v>8</v>
      </c>
      <c r="B31" s="11" t="s">
        <v>91</v>
      </c>
      <c r="C31" s="26" t="s">
        <v>165</v>
      </c>
      <c r="D31" s="26" t="s">
        <v>187</v>
      </c>
      <c r="E31" s="124"/>
      <c r="F31" s="125"/>
    </row>
    <row r="32" spans="1:7" ht="15.75" customHeight="1" x14ac:dyDescent="0.2">
      <c r="A32" s="25" t="s">
        <v>8</v>
      </c>
      <c r="B32" s="11" t="s">
        <v>95</v>
      </c>
      <c r="C32" s="26" t="s">
        <v>165</v>
      </c>
      <c r="D32" s="26" t="s">
        <v>188</v>
      </c>
      <c r="E32" s="124"/>
      <c r="F32" s="125"/>
    </row>
    <row r="33" spans="1:6" ht="15.75" customHeight="1" x14ac:dyDescent="0.2">
      <c r="A33" s="25" t="s">
        <v>8</v>
      </c>
      <c r="B33" s="11" t="s">
        <v>99</v>
      </c>
      <c r="C33" s="26" t="s">
        <v>165</v>
      </c>
      <c r="D33" s="26" t="s">
        <v>189</v>
      </c>
      <c r="E33" s="124"/>
      <c r="F33" s="125"/>
    </row>
    <row r="34" spans="1:6" ht="15.75" customHeight="1" x14ac:dyDescent="0.2">
      <c r="A34" s="25" t="s">
        <v>8</v>
      </c>
      <c r="B34" s="11" t="s">
        <v>101</v>
      </c>
      <c r="C34" s="26" t="s">
        <v>165</v>
      </c>
      <c r="D34" s="26" t="s">
        <v>190</v>
      </c>
      <c r="E34" s="124"/>
      <c r="F34" s="125"/>
    </row>
    <row r="35" spans="1:6" ht="15.75" customHeight="1" x14ac:dyDescent="0.2">
      <c r="A35" s="25" t="s">
        <v>8</v>
      </c>
      <c r="B35" s="11" t="s">
        <v>103</v>
      </c>
      <c r="C35" s="26" t="s">
        <v>165</v>
      </c>
      <c r="D35" s="26" t="s">
        <v>191</v>
      </c>
      <c r="E35" s="124"/>
      <c r="F35" s="125"/>
    </row>
    <row r="36" spans="1:6" ht="15.75" customHeight="1" x14ac:dyDescent="0.2">
      <c r="A36" s="25" t="s">
        <v>8</v>
      </c>
      <c r="B36" s="11" t="s">
        <v>104</v>
      </c>
      <c r="C36" s="26" t="s">
        <v>165</v>
      </c>
      <c r="D36" s="26" t="s">
        <v>192</v>
      </c>
      <c r="E36" s="124"/>
      <c r="F36" s="125"/>
    </row>
    <row r="37" spans="1:6" ht="15.75" customHeight="1" x14ac:dyDescent="0.2">
      <c r="A37" s="25" t="s">
        <v>8</v>
      </c>
      <c r="B37" s="11" t="s">
        <v>105</v>
      </c>
      <c r="C37" s="26" t="s">
        <v>165</v>
      </c>
      <c r="D37" s="26" t="s">
        <v>193</v>
      </c>
      <c r="E37" s="124"/>
      <c r="F37" s="125"/>
    </row>
    <row r="38" spans="1:6" ht="15.75" customHeight="1" x14ac:dyDescent="0.2">
      <c r="A38" s="25" t="s">
        <v>8</v>
      </c>
      <c r="B38" s="11" t="s">
        <v>107</v>
      </c>
      <c r="C38" s="26" t="s">
        <v>165</v>
      </c>
      <c r="D38" s="26" t="s">
        <v>194</v>
      </c>
      <c r="E38" s="124"/>
      <c r="F38" s="125"/>
    </row>
    <row r="39" spans="1:6" ht="15.75" customHeight="1" x14ac:dyDescent="0.2">
      <c r="A39" s="25" t="s">
        <v>8</v>
      </c>
      <c r="B39" s="11" t="s">
        <v>108</v>
      </c>
      <c r="C39" s="26" t="s">
        <v>165</v>
      </c>
      <c r="D39" s="26" t="s">
        <v>195</v>
      </c>
      <c r="E39" s="124"/>
      <c r="F39" s="125"/>
    </row>
    <row r="40" spans="1:6" ht="15.75" customHeight="1" x14ac:dyDescent="0.2">
      <c r="A40" s="25" t="s">
        <v>8</v>
      </c>
      <c r="B40" s="11" t="s">
        <v>110</v>
      </c>
      <c r="C40" s="26" t="s">
        <v>165</v>
      </c>
      <c r="D40" s="26" t="s">
        <v>196</v>
      </c>
      <c r="E40" s="124"/>
      <c r="F40" s="125"/>
    </row>
    <row r="41" spans="1:6" ht="15.75" customHeight="1" x14ac:dyDescent="0.2">
      <c r="A41" s="25" t="s">
        <v>8</v>
      </c>
      <c r="B41" s="11" t="s">
        <v>111</v>
      </c>
      <c r="C41" s="26" t="s">
        <v>165</v>
      </c>
      <c r="D41" s="26" t="s">
        <v>197</v>
      </c>
      <c r="E41" s="124"/>
      <c r="F41" s="125"/>
    </row>
    <row r="42" spans="1:6" ht="15.75" customHeight="1" x14ac:dyDescent="0.2">
      <c r="A42" s="25" t="s">
        <v>8</v>
      </c>
      <c r="B42" s="11" t="s">
        <v>112</v>
      </c>
      <c r="C42" s="26" t="s">
        <v>165</v>
      </c>
      <c r="D42" s="26" t="s">
        <v>198</v>
      </c>
      <c r="E42" s="124"/>
      <c r="F42" s="125"/>
    </row>
    <row r="43" spans="1:6" ht="15.75" customHeight="1" x14ac:dyDescent="0.2">
      <c r="A43" s="25" t="s">
        <v>8</v>
      </c>
      <c r="B43" s="11" t="s">
        <v>113</v>
      </c>
      <c r="C43" s="26" t="s">
        <v>165</v>
      </c>
      <c r="D43" s="26" t="s">
        <v>199</v>
      </c>
      <c r="E43" s="124"/>
      <c r="F43" s="125"/>
    </row>
    <row r="44" spans="1:6" ht="15.75" customHeight="1" x14ac:dyDescent="0.2">
      <c r="A44" s="25" t="s">
        <v>8</v>
      </c>
      <c r="B44" s="11" t="s">
        <v>114</v>
      </c>
      <c r="C44" s="26" t="s">
        <v>165</v>
      </c>
      <c r="D44" s="26" t="s">
        <v>200</v>
      </c>
      <c r="E44" s="124"/>
      <c r="F44" s="125"/>
    </row>
    <row r="45" spans="1:6" ht="15.75" customHeight="1" x14ac:dyDescent="0.2">
      <c r="A45" s="25" t="s">
        <v>8</v>
      </c>
      <c r="B45" s="11" t="s">
        <v>115</v>
      </c>
      <c r="C45" s="26" t="s">
        <v>165</v>
      </c>
      <c r="D45" s="26" t="s">
        <v>201</v>
      </c>
      <c r="E45" s="124"/>
      <c r="F45" s="125"/>
    </row>
    <row r="46" spans="1:6" ht="15.75" customHeight="1" x14ac:dyDescent="0.2">
      <c r="A46" s="25" t="s">
        <v>8</v>
      </c>
      <c r="B46" s="11" t="s">
        <v>116</v>
      </c>
      <c r="C46" s="26" t="s">
        <v>165</v>
      </c>
      <c r="D46" s="26" t="s">
        <v>139</v>
      </c>
      <c r="E46" s="124"/>
      <c r="F46" s="125"/>
    </row>
    <row r="47" spans="1:6" ht="15.75" customHeight="1" x14ac:dyDescent="0.2">
      <c r="A47" s="25" t="s">
        <v>8</v>
      </c>
      <c r="B47" s="11" t="s">
        <v>118</v>
      </c>
      <c r="C47" s="26" t="s">
        <v>165</v>
      </c>
      <c r="D47" s="26" t="s">
        <v>202</v>
      </c>
      <c r="E47" s="124"/>
      <c r="F47" s="125"/>
    </row>
    <row r="48" spans="1:6" ht="15.75" customHeight="1" x14ac:dyDescent="0.2">
      <c r="A48" s="25" t="s">
        <v>8</v>
      </c>
      <c r="B48" s="11" t="s">
        <v>119</v>
      </c>
      <c r="C48" s="26" t="s">
        <v>165</v>
      </c>
      <c r="D48" s="26" t="s">
        <v>203</v>
      </c>
      <c r="E48" s="124"/>
      <c r="F48" s="125"/>
    </row>
    <row r="49" spans="1:6" ht="15.75" customHeight="1" x14ac:dyDescent="0.2">
      <c r="A49" s="25" t="s">
        <v>8</v>
      </c>
      <c r="B49" s="11" t="s">
        <v>204</v>
      </c>
      <c r="C49" s="26" t="s">
        <v>165</v>
      </c>
      <c r="D49" s="26" t="s">
        <v>205</v>
      </c>
      <c r="E49" s="124"/>
      <c r="F49" s="125"/>
    </row>
    <row r="50" spans="1:6" ht="15.75" customHeight="1" x14ac:dyDescent="0.2">
      <c r="A50" s="25" t="s">
        <v>8</v>
      </c>
      <c r="B50" s="11" t="s">
        <v>206</v>
      </c>
      <c r="C50" s="26" t="s">
        <v>165</v>
      </c>
      <c r="D50" s="26" t="s">
        <v>207</v>
      </c>
      <c r="E50" s="124"/>
      <c r="F50" s="125"/>
    </row>
    <row r="51" spans="1:6" ht="15.75" customHeight="1" x14ac:dyDescent="0.2">
      <c r="A51" s="25" t="s">
        <v>8</v>
      </c>
      <c r="B51" s="11" t="s">
        <v>122</v>
      </c>
      <c r="C51" s="26" t="s">
        <v>165</v>
      </c>
      <c r="D51" s="26" t="s">
        <v>208</v>
      </c>
      <c r="E51" s="124"/>
      <c r="F51" s="125"/>
    </row>
    <row r="52" spans="1:6" ht="15.75" customHeight="1" x14ac:dyDescent="0.2">
      <c r="A52" s="25" t="s">
        <v>8</v>
      </c>
      <c r="B52" s="11" t="s">
        <v>123</v>
      </c>
      <c r="C52" s="26" t="s">
        <v>165</v>
      </c>
      <c r="D52" s="26" t="s">
        <v>209</v>
      </c>
      <c r="E52" s="124"/>
      <c r="F52" s="125"/>
    </row>
    <row r="53" spans="1:6" ht="15.75" customHeight="1" x14ac:dyDescent="0.2">
      <c r="A53" s="25" t="s">
        <v>8</v>
      </c>
      <c r="B53" s="11" t="s">
        <v>124</v>
      </c>
      <c r="C53" s="26" t="s">
        <v>165</v>
      </c>
      <c r="D53" s="26" t="s">
        <v>210</v>
      </c>
      <c r="E53" s="124"/>
      <c r="F53" s="125"/>
    </row>
    <row r="54" spans="1:6" ht="15.75" customHeight="1" x14ac:dyDescent="0.2">
      <c r="A54" s="25" t="s">
        <v>8</v>
      </c>
      <c r="B54" s="11" t="s">
        <v>125</v>
      </c>
      <c r="C54" s="26" t="s">
        <v>165</v>
      </c>
      <c r="D54" s="26" t="s">
        <v>211</v>
      </c>
      <c r="E54" s="124"/>
      <c r="F54" s="125"/>
    </row>
    <row r="55" spans="1:6" ht="15.75" customHeight="1" x14ac:dyDescent="0.2">
      <c r="A55" s="25" t="s">
        <v>8</v>
      </c>
      <c r="B55" s="11" t="s">
        <v>126</v>
      </c>
      <c r="C55" s="26" t="s">
        <v>165</v>
      </c>
      <c r="D55" s="26" t="s">
        <v>213</v>
      </c>
      <c r="E55" s="124"/>
      <c r="F55" s="125"/>
    </row>
    <row r="56" spans="1:6" ht="15.75" customHeight="1" x14ac:dyDescent="0.2">
      <c r="A56" s="25" t="s">
        <v>8</v>
      </c>
      <c r="B56" s="11" t="s">
        <v>127</v>
      </c>
      <c r="C56" s="26" t="s">
        <v>165</v>
      </c>
      <c r="D56" s="26" t="s">
        <v>214</v>
      </c>
      <c r="E56" s="124"/>
      <c r="F56" s="125"/>
    </row>
    <row r="57" spans="1:6" ht="15.75" customHeight="1" x14ac:dyDescent="0.2">
      <c r="A57" s="25" t="s">
        <v>8</v>
      </c>
      <c r="B57" s="11" t="s">
        <v>215</v>
      </c>
      <c r="C57" s="26" t="s">
        <v>165</v>
      </c>
      <c r="D57" s="26" t="s">
        <v>216</v>
      </c>
      <c r="E57" s="127"/>
      <c r="F57" s="128"/>
    </row>
    <row r="58" spans="1:6" ht="15.75" customHeight="1" x14ac:dyDescent="0.2">
      <c r="A58" s="25" t="s">
        <v>8</v>
      </c>
      <c r="B58" s="11" t="s">
        <v>217</v>
      </c>
      <c r="C58" s="26" t="s">
        <v>165</v>
      </c>
      <c r="D58" s="26" t="s">
        <v>218</v>
      </c>
    </row>
    <row r="59" spans="1:6" ht="15.75" customHeight="1" x14ac:dyDescent="0.2">
      <c r="A59" s="14"/>
    </row>
    <row r="60" spans="1:6" ht="15.75" customHeight="1" x14ac:dyDescent="0.2">
      <c r="A60" s="14"/>
    </row>
    <row r="61" spans="1:6" ht="15.75" customHeight="1" x14ac:dyDescent="0.2">
      <c r="A61" s="14"/>
    </row>
    <row r="62" spans="1:6" ht="15.75" customHeight="1" x14ac:dyDescent="0.2">
      <c r="A62" s="14"/>
    </row>
    <row r="63" spans="1:6" ht="15.75" customHeight="1" x14ac:dyDescent="0.2">
      <c r="A63" s="14"/>
    </row>
    <row r="64" spans="1:6" ht="15.75" customHeight="1" x14ac:dyDescent="0.2">
      <c r="A64" s="14"/>
    </row>
    <row r="65" spans="1:1" ht="15.75" customHeight="1" x14ac:dyDescent="0.2">
      <c r="A65" s="14"/>
    </row>
    <row r="66" spans="1:1" ht="15.75" customHeight="1" x14ac:dyDescent="0.2">
      <c r="A66" s="14"/>
    </row>
    <row r="67" spans="1:1" ht="15.75" customHeight="1" x14ac:dyDescent="0.2">
      <c r="A67" s="14"/>
    </row>
    <row r="68" spans="1:1" ht="15.75" customHeight="1" x14ac:dyDescent="0.2">
      <c r="A68" s="14"/>
    </row>
    <row r="69" spans="1:1" ht="15.75" customHeight="1" x14ac:dyDescent="0.2">
      <c r="A69" s="14"/>
    </row>
    <row r="70" spans="1:1" ht="15.75" customHeight="1" x14ac:dyDescent="0.2">
      <c r="A70" s="14"/>
    </row>
    <row r="71" spans="1:1" ht="15.75" customHeight="1" x14ac:dyDescent="0.2">
      <c r="A71" s="14"/>
    </row>
    <row r="72" spans="1:1" ht="15.75" customHeight="1" x14ac:dyDescent="0.2">
      <c r="A72" s="14"/>
    </row>
    <row r="73" spans="1:1" ht="15.75" customHeight="1" x14ac:dyDescent="0.2">
      <c r="A73" s="14"/>
    </row>
    <row r="74" spans="1:1" ht="15.75" customHeight="1" x14ac:dyDescent="0.2">
      <c r="A74" s="14"/>
    </row>
    <row r="75" spans="1:1" ht="15.75" customHeight="1" x14ac:dyDescent="0.2">
      <c r="A75" s="14"/>
    </row>
    <row r="76" spans="1:1" ht="15.75" customHeight="1" x14ac:dyDescent="0.2">
      <c r="A76" s="14"/>
    </row>
    <row r="77" spans="1:1" ht="15.75" customHeight="1" x14ac:dyDescent="0.2">
      <c r="A77" s="14"/>
    </row>
    <row r="78" spans="1:1" ht="15.75" customHeight="1" x14ac:dyDescent="0.2">
      <c r="A78" s="14"/>
    </row>
    <row r="79" spans="1:1" ht="15.75" customHeight="1" x14ac:dyDescent="0.2">
      <c r="A79" s="14"/>
    </row>
    <row r="80" spans="1:1" ht="15.75" customHeight="1" x14ac:dyDescent="0.2">
      <c r="A80" s="14"/>
    </row>
    <row r="81" spans="1:1" ht="15.75" customHeight="1" x14ac:dyDescent="0.2">
      <c r="A81" s="14"/>
    </row>
    <row r="82" spans="1:1" ht="15.75" customHeight="1" x14ac:dyDescent="0.2">
      <c r="A82" s="14"/>
    </row>
    <row r="83" spans="1:1" ht="15.75" customHeight="1" x14ac:dyDescent="0.2">
      <c r="A83" s="14"/>
    </row>
    <row r="84" spans="1:1" ht="15.75" customHeight="1" x14ac:dyDescent="0.2">
      <c r="A84" s="14"/>
    </row>
    <row r="85" spans="1:1" ht="15.75" customHeight="1" x14ac:dyDescent="0.2">
      <c r="A85" s="14"/>
    </row>
    <row r="86" spans="1:1" ht="15.75" customHeight="1" x14ac:dyDescent="0.2">
      <c r="A86" s="14"/>
    </row>
    <row r="87" spans="1:1" ht="15.75" customHeight="1" x14ac:dyDescent="0.2">
      <c r="A87" s="14"/>
    </row>
    <row r="88" spans="1:1" ht="15.75" customHeight="1" x14ac:dyDescent="0.2">
      <c r="A88" s="14"/>
    </row>
    <row r="89" spans="1:1" ht="15.75" customHeight="1" x14ac:dyDescent="0.2">
      <c r="A89" s="14"/>
    </row>
    <row r="90" spans="1:1" ht="15.75" customHeight="1" x14ac:dyDescent="0.2">
      <c r="A90" s="14"/>
    </row>
    <row r="91" spans="1:1" ht="15.75" customHeight="1" x14ac:dyDescent="0.2">
      <c r="A91" s="14"/>
    </row>
    <row r="92" spans="1:1" ht="15.75" customHeight="1" x14ac:dyDescent="0.2">
      <c r="A92" s="14"/>
    </row>
    <row r="93" spans="1:1" ht="15.75" customHeight="1" x14ac:dyDescent="0.2">
      <c r="A93" s="14"/>
    </row>
    <row r="94" spans="1:1" ht="15.75" customHeight="1" x14ac:dyDescent="0.2">
      <c r="A94" s="14"/>
    </row>
    <row r="95" spans="1:1" ht="15.75" customHeight="1" x14ac:dyDescent="0.2">
      <c r="A95" s="14"/>
    </row>
    <row r="96" spans="1:1" ht="15.75" customHeight="1" x14ac:dyDescent="0.2">
      <c r="A96" s="14"/>
    </row>
    <row r="97" spans="1:1" ht="15.75" customHeight="1" x14ac:dyDescent="0.2">
      <c r="A97" s="14"/>
    </row>
    <row r="98" spans="1:1" ht="15.75" customHeight="1" x14ac:dyDescent="0.2">
      <c r="A98" s="14"/>
    </row>
    <row r="99" spans="1:1" ht="15.75" customHeight="1" x14ac:dyDescent="0.2">
      <c r="A99" s="14"/>
    </row>
    <row r="100" spans="1:1" ht="15.75" customHeight="1" x14ac:dyDescent="0.2">
      <c r="A100" s="14"/>
    </row>
    <row r="101" spans="1:1" ht="15.75" customHeight="1" x14ac:dyDescent="0.2">
      <c r="A101" s="14"/>
    </row>
    <row r="102" spans="1:1" ht="15.75" customHeight="1" x14ac:dyDescent="0.2">
      <c r="A102" s="14"/>
    </row>
    <row r="103" spans="1:1" ht="15.75" customHeight="1" x14ac:dyDescent="0.2">
      <c r="A103" s="14"/>
    </row>
    <row r="104" spans="1:1" ht="15.75" customHeight="1" x14ac:dyDescent="0.2">
      <c r="A104" s="14"/>
    </row>
    <row r="105" spans="1:1" ht="15.75" customHeight="1" x14ac:dyDescent="0.2">
      <c r="A105" s="14"/>
    </row>
    <row r="106" spans="1:1" ht="15.75" customHeight="1" x14ac:dyDescent="0.2">
      <c r="A106" s="14"/>
    </row>
    <row r="107" spans="1:1" ht="15.75" customHeight="1" x14ac:dyDescent="0.2">
      <c r="A107" s="14"/>
    </row>
    <row r="108" spans="1:1" ht="15.75" customHeight="1" x14ac:dyDescent="0.2">
      <c r="A108" s="14"/>
    </row>
    <row r="109" spans="1:1" ht="15.75" customHeight="1" x14ac:dyDescent="0.2">
      <c r="A109" s="14"/>
    </row>
    <row r="110" spans="1:1" ht="15.75" customHeight="1" x14ac:dyDescent="0.2">
      <c r="A110" s="14"/>
    </row>
    <row r="111" spans="1:1" ht="15.75" customHeight="1" x14ac:dyDescent="0.2">
      <c r="A111" s="14"/>
    </row>
    <row r="112" spans="1:1" ht="15.75" customHeight="1" x14ac:dyDescent="0.2">
      <c r="A112" s="14"/>
    </row>
    <row r="113" spans="1:1" ht="15.75" customHeight="1" x14ac:dyDescent="0.2">
      <c r="A113" s="14"/>
    </row>
    <row r="114" spans="1:1" ht="15.75" customHeight="1" x14ac:dyDescent="0.2">
      <c r="A114" s="14"/>
    </row>
    <row r="115" spans="1:1" ht="15.75" customHeight="1" x14ac:dyDescent="0.2">
      <c r="A115" s="14"/>
    </row>
    <row r="116" spans="1:1" ht="15.75" customHeight="1" x14ac:dyDescent="0.2">
      <c r="A116" s="14"/>
    </row>
    <row r="117" spans="1:1" ht="15.75" customHeight="1" x14ac:dyDescent="0.2">
      <c r="A117" s="14"/>
    </row>
    <row r="118" spans="1:1" ht="15.75" customHeight="1" x14ac:dyDescent="0.2">
      <c r="A118" s="14"/>
    </row>
    <row r="119" spans="1:1" ht="15.75" customHeight="1" x14ac:dyDescent="0.2">
      <c r="A119" s="14"/>
    </row>
    <row r="120" spans="1:1" ht="15.75" customHeight="1" x14ac:dyDescent="0.2">
      <c r="A120" s="14"/>
    </row>
    <row r="121" spans="1:1" ht="15.75" customHeight="1" x14ac:dyDescent="0.2">
      <c r="A121" s="14"/>
    </row>
    <row r="122" spans="1:1" ht="15.75" customHeight="1" x14ac:dyDescent="0.2">
      <c r="A122" s="14"/>
    </row>
    <row r="123" spans="1:1" ht="15.75" customHeight="1" x14ac:dyDescent="0.2">
      <c r="A123" s="14"/>
    </row>
    <row r="124" spans="1:1" ht="15.75" customHeight="1" x14ac:dyDescent="0.2">
      <c r="A124" s="14"/>
    </row>
    <row r="125" spans="1:1" ht="15.75" customHeight="1" x14ac:dyDescent="0.2">
      <c r="A125" s="14"/>
    </row>
    <row r="126" spans="1:1" ht="15.75" customHeight="1" x14ac:dyDescent="0.2">
      <c r="A126" s="14"/>
    </row>
    <row r="127" spans="1:1" ht="15.75" customHeight="1" x14ac:dyDescent="0.2">
      <c r="A127" s="14"/>
    </row>
    <row r="128" spans="1:1" ht="15.75" customHeight="1" x14ac:dyDescent="0.2">
      <c r="A128" s="14"/>
    </row>
    <row r="129" spans="1:1" ht="15.75" customHeight="1" x14ac:dyDescent="0.2">
      <c r="A129" s="14"/>
    </row>
    <row r="130" spans="1:1" ht="15.75" customHeight="1" x14ac:dyDescent="0.2">
      <c r="A130" s="14"/>
    </row>
    <row r="131" spans="1:1" ht="15.75" customHeight="1" x14ac:dyDescent="0.2">
      <c r="A131" s="14"/>
    </row>
    <row r="132" spans="1:1" ht="15.75" customHeight="1" x14ac:dyDescent="0.2">
      <c r="A132" s="14"/>
    </row>
    <row r="133" spans="1:1" ht="15.75" customHeight="1" x14ac:dyDescent="0.2">
      <c r="A133" s="14"/>
    </row>
    <row r="134" spans="1:1" ht="15.75" customHeight="1" x14ac:dyDescent="0.2">
      <c r="A134" s="14"/>
    </row>
    <row r="135" spans="1:1" ht="15.75" customHeight="1" x14ac:dyDescent="0.2">
      <c r="A135" s="14"/>
    </row>
    <row r="136" spans="1:1" ht="15.75" customHeight="1" x14ac:dyDescent="0.2">
      <c r="A136" s="14"/>
    </row>
    <row r="137" spans="1:1" ht="15.75" customHeight="1" x14ac:dyDescent="0.2">
      <c r="A137" s="14"/>
    </row>
    <row r="138" spans="1:1" ht="15.75" customHeight="1" x14ac:dyDescent="0.2">
      <c r="A138" s="14"/>
    </row>
    <row r="139" spans="1:1" ht="15.75" customHeight="1" x14ac:dyDescent="0.2">
      <c r="A139" s="14"/>
    </row>
    <row r="140" spans="1:1" ht="15.75" customHeight="1" x14ac:dyDescent="0.2">
      <c r="A140" s="14"/>
    </row>
    <row r="141" spans="1:1" ht="15.75" customHeight="1" x14ac:dyDescent="0.2">
      <c r="A141" s="14"/>
    </row>
    <row r="142" spans="1:1" ht="15.75" customHeight="1" x14ac:dyDescent="0.2">
      <c r="A142" s="14"/>
    </row>
    <row r="143" spans="1:1" ht="15.75" customHeight="1" x14ac:dyDescent="0.2">
      <c r="A143" s="14"/>
    </row>
    <row r="144" spans="1:1" ht="15.75" customHeight="1" x14ac:dyDescent="0.2">
      <c r="A144" s="14"/>
    </row>
    <row r="145" spans="1:1" ht="15.75" customHeight="1" x14ac:dyDescent="0.2">
      <c r="A145" s="14"/>
    </row>
    <row r="146" spans="1:1" ht="15.75" customHeight="1" x14ac:dyDescent="0.2">
      <c r="A146" s="14"/>
    </row>
    <row r="147" spans="1:1" ht="15.75" customHeight="1" x14ac:dyDescent="0.2">
      <c r="A147" s="14"/>
    </row>
    <row r="148" spans="1:1" ht="15.75" customHeight="1" x14ac:dyDescent="0.2">
      <c r="A148" s="14"/>
    </row>
    <row r="149" spans="1:1" ht="15.75" customHeight="1" x14ac:dyDescent="0.2">
      <c r="A149" s="14"/>
    </row>
    <row r="150" spans="1:1" ht="15.75" customHeight="1" x14ac:dyDescent="0.2">
      <c r="A150" s="14"/>
    </row>
    <row r="151" spans="1:1" ht="15.75" customHeight="1" x14ac:dyDescent="0.2">
      <c r="A151" s="14"/>
    </row>
    <row r="152" spans="1:1" ht="15.75" customHeight="1" x14ac:dyDescent="0.2">
      <c r="A152" s="14"/>
    </row>
    <row r="153" spans="1:1" ht="15.75" customHeight="1" x14ac:dyDescent="0.2">
      <c r="A153" s="14"/>
    </row>
    <row r="154" spans="1:1" ht="15.75" customHeight="1" x14ac:dyDescent="0.2">
      <c r="A154" s="14"/>
    </row>
    <row r="155" spans="1:1" ht="15.75" customHeight="1" x14ac:dyDescent="0.2">
      <c r="A155" s="14"/>
    </row>
    <row r="156" spans="1:1" ht="15.75" customHeight="1" x14ac:dyDescent="0.2">
      <c r="A156" s="14"/>
    </row>
    <row r="157" spans="1:1" ht="15.75" customHeight="1" x14ac:dyDescent="0.2">
      <c r="A157" s="14"/>
    </row>
    <row r="158" spans="1:1" ht="15.75" customHeight="1" x14ac:dyDescent="0.2">
      <c r="A158" s="14"/>
    </row>
    <row r="159" spans="1:1" ht="15.75" customHeight="1" x14ac:dyDescent="0.2">
      <c r="A159" s="14"/>
    </row>
    <row r="160" spans="1:1" ht="15.75" customHeight="1" x14ac:dyDescent="0.2">
      <c r="A160" s="14"/>
    </row>
    <row r="161" spans="1:1" ht="15.75" customHeight="1" x14ac:dyDescent="0.2">
      <c r="A161" s="14"/>
    </row>
    <row r="162" spans="1:1" ht="15.75" customHeight="1" x14ac:dyDescent="0.2">
      <c r="A162" s="14"/>
    </row>
    <row r="163" spans="1:1" ht="15.75" customHeight="1" x14ac:dyDescent="0.2">
      <c r="A163" s="14"/>
    </row>
    <row r="164" spans="1:1" ht="15.75" customHeight="1" x14ac:dyDescent="0.2">
      <c r="A164" s="14"/>
    </row>
    <row r="165" spans="1:1" ht="15.75" customHeight="1" x14ac:dyDescent="0.2">
      <c r="A165" s="14"/>
    </row>
    <row r="166" spans="1:1" ht="15.75" customHeight="1" x14ac:dyDescent="0.2">
      <c r="A166" s="14"/>
    </row>
    <row r="167" spans="1:1" ht="15.75" customHeight="1" x14ac:dyDescent="0.2">
      <c r="A167" s="14"/>
    </row>
    <row r="168" spans="1:1" ht="15.75" customHeight="1" x14ac:dyDescent="0.2">
      <c r="A168" s="14"/>
    </row>
    <row r="169" spans="1:1" ht="15.75" customHeight="1" x14ac:dyDescent="0.2">
      <c r="A169" s="14"/>
    </row>
    <row r="170" spans="1:1" ht="15.75" customHeight="1" x14ac:dyDescent="0.2">
      <c r="A170" s="14"/>
    </row>
    <row r="171" spans="1:1" ht="15.75" customHeight="1" x14ac:dyDescent="0.2">
      <c r="A171" s="14"/>
    </row>
    <row r="172" spans="1:1" ht="15.75" customHeight="1" x14ac:dyDescent="0.2">
      <c r="A172" s="14"/>
    </row>
    <row r="173" spans="1:1" ht="15.75" customHeight="1" x14ac:dyDescent="0.2">
      <c r="A173" s="14"/>
    </row>
    <row r="174" spans="1:1" ht="15.75" customHeight="1" x14ac:dyDescent="0.2">
      <c r="A174" s="14"/>
    </row>
    <row r="175" spans="1:1" ht="15.75" customHeight="1" x14ac:dyDescent="0.2">
      <c r="A175" s="14"/>
    </row>
    <row r="176" spans="1:1" ht="15.75" customHeight="1" x14ac:dyDescent="0.2">
      <c r="A176" s="14"/>
    </row>
    <row r="177" spans="1:1" ht="15.75" customHeight="1" x14ac:dyDescent="0.2">
      <c r="A177" s="14"/>
    </row>
    <row r="178" spans="1:1" ht="15.75" customHeight="1" x14ac:dyDescent="0.2">
      <c r="A178" s="14"/>
    </row>
    <row r="179" spans="1:1" ht="15.75" customHeight="1" x14ac:dyDescent="0.2">
      <c r="A179" s="14"/>
    </row>
    <row r="180" spans="1:1" ht="15.75" customHeight="1" x14ac:dyDescent="0.2">
      <c r="A180" s="14"/>
    </row>
    <row r="181" spans="1:1" ht="15.75" customHeight="1" x14ac:dyDescent="0.2">
      <c r="A181" s="14"/>
    </row>
    <row r="182" spans="1:1" ht="15.75" customHeight="1" x14ac:dyDescent="0.2">
      <c r="A182" s="14"/>
    </row>
    <row r="183" spans="1:1" ht="15.75" customHeight="1" x14ac:dyDescent="0.2">
      <c r="A183" s="14"/>
    </row>
    <row r="184" spans="1:1" ht="15.75" customHeight="1" x14ac:dyDescent="0.2">
      <c r="A184" s="14"/>
    </row>
    <row r="185" spans="1:1" ht="15.75" customHeight="1" x14ac:dyDescent="0.2">
      <c r="A185" s="14"/>
    </row>
    <row r="186" spans="1:1" ht="15.75" customHeight="1" x14ac:dyDescent="0.2">
      <c r="A186" s="14"/>
    </row>
    <row r="187" spans="1:1" ht="15.75" customHeight="1" x14ac:dyDescent="0.2">
      <c r="A187" s="14"/>
    </row>
    <row r="188" spans="1:1" ht="15.75" customHeight="1" x14ac:dyDescent="0.2">
      <c r="A188" s="14"/>
    </row>
    <row r="189" spans="1:1" ht="15.75" customHeight="1" x14ac:dyDescent="0.2">
      <c r="A189" s="14"/>
    </row>
    <row r="190" spans="1:1" ht="15.75" customHeight="1" x14ac:dyDescent="0.2">
      <c r="A190" s="14"/>
    </row>
    <row r="191" spans="1:1" ht="15.75" customHeight="1" x14ac:dyDescent="0.2">
      <c r="A191" s="14"/>
    </row>
    <row r="192" spans="1:1" ht="15.75" customHeight="1" x14ac:dyDescent="0.2">
      <c r="A192" s="14"/>
    </row>
    <row r="193" spans="1:1" ht="15.75" customHeight="1" x14ac:dyDescent="0.2">
      <c r="A193" s="14"/>
    </row>
    <row r="194" spans="1:1" ht="15.75" customHeight="1" x14ac:dyDescent="0.2">
      <c r="A194" s="14"/>
    </row>
    <row r="195" spans="1:1" ht="15.75" customHeight="1" x14ac:dyDescent="0.2">
      <c r="A195" s="14"/>
    </row>
    <row r="196" spans="1:1" ht="15.75" customHeight="1" x14ac:dyDescent="0.2">
      <c r="A196" s="14"/>
    </row>
    <row r="197" spans="1:1" ht="15.75" customHeight="1" x14ac:dyDescent="0.2">
      <c r="A197" s="14"/>
    </row>
    <row r="198" spans="1:1" ht="15.75" customHeight="1" x14ac:dyDescent="0.2">
      <c r="A198" s="14"/>
    </row>
    <row r="199" spans="1:1" ht="15.75" customHeight="1" x14ac:dyDescent="0.2">
      <c r="A199" s="14"/>
    </row>
    <row r="200" spans="1:1" ht="15.75" customHeight="1" x14ac:dyDescent="0.2">
      <c r="A200" s="14"/>
    </row>
    <row r="201" spans="1:1" ht="15.75" customHeight="1" x14ac:dyDescent="0.2">
      <c r="A201" s="14"/>
    </row>
    <row r="202" spans="1:1" ht="15.75" customHeight="1" x14ac:dyDescent="0.2">
      <c r="A202" s="14"/>
    </row>
    <row r="203" spans="1:1" ht="15.75" customHeight="1" x14ac:dyDescent="0.2">
      <c r="A203" s="14"/>
    </row>
    <row r="204" spans="1:1" ht="15.75" customHeight="1" x14ac:dyDescent="0.2">
      <c r="A204" s="14"/>
    </row>
    <row r="205" spans="1:1" ht="15.75" customHeight="1" x14ac:dyDescent="0.2">
      <c r="A205" s="14"/>
    </row>
    <row r="206" spans="1:1" ht="15.75" customHeight="1" x14ac:dyDescent="0.2">
      <c r="A206" s="14"/>
    </row>
    <row r="207" spans="1:1" ht="15.75" customHeight="1" x14ac:dyDescent="0.2">
      <c r="A207" s="14"/>
    </row>
    <row r="208" spans="1:1" ht="15.75" customHeight="1" x14ac:dyDescent="0.2">
      <c r="A208" s="14"/>
    </row>
    <row r="209" spans="1:1" ht="15.75" customHeight="1" x14ac:dyDescent="0.2">
      <c r="A209" s="14"/>
    </row>
    <row r="210" spans="1:1" ht="15.75" customHeight="1" x14ac:dyDescent="0.2">
      <c r="A210" s="14"/>
    </row>
    <row r="211" spans="1:1" ht="15.75" customHeight="1" x14ac:dyDescent="0.2">
      <c r="A211" s="14"/>
    </row>
    <row r="212" spans="1:1" ht="15.75" customHeight="1" x14ac:dyDescent="0.2">
      <c r="A212" s="14"/>
    </row>
    <row r="213" spans="1:1" ht="15.75" customHeight="1" x14ac:dyDescent="0.2">
      <c r="A213" s="14"/>
    </row>
    <row r="214" spans="1:1" ht="15.75" customHeight="1" x14ac:dyDescent="0.2">
      <c r="A214" s="14"/>
    </row>
    <row r="215" spans="1:1" ht="15.75" customHeight="1" x14ac:dyDescent="0.2">
      <c r="A215" s="14"/>
    </row>
    <row r="216" spans="1:1" ht="15.75" customHeight="1" x14ac:dyDescent="0.2">
      <c r="A216" s="14"/>
    </row>
    <row r="217" spans="1:1" ht="15.75" customHeight="1" x14ac:dyDescent="0.2">
      <c r="A217" s="14"/>
    </row>
    <row r="218" spans="1:1" ht="15.75" customHeight="1" x14ac:dyDescent="0.2">
      <c r="A218" s="14"/>
    </row>
    <row r="219" spans="1:1" ht="15.75" customHeight="1" x14ac:dyDescent="0.2">
      <c r="A219" s="14"/>
    </row>
    <row r="220" spans="1:1" ht="15.75" customHeight="1" x14ac:dyDescent="0.2">
      <c r="A220" s="14"/>
    </row>
    <row r="221" spans="1:1" ht="15.75" customHeight="1" x14ac:dyDescent="0.2">
      <c r="A221" s="14"/>
    </row>
    <row r="222" spans="1:1" ht="15.75" customHeight="1" x14ac:dyDescent="0.2">
      <c r="A222" s="14"/>
    </row>
    <row r="223" spans="1:1" ht="15.75" customHeight="1" x14ac:dyDescent="0.2">
      <c r="A223" s="14"/>
    </row>
    <row r="224" spans="1:1" ht="15.75" customHeight="1" x14ac:dyDescent="0.2">
      <c r="A224" s="14"/>
    </row>
    <row r="225" spans="1:1" ht="15.75" customHeight="1" x14ac:dyDescent="0.2">
      <c r="A225" s="14"/>
    </row>
    <row r="226" spans="1:1" ht="15.75" customHeight="1" x14ac:dyDescent="0.2">
      <c r="A226" s="14"/>
    </row>
    <row r="227" spans="1:1" ht="15.75" customHeight="1" x14ac:dyDescent="0.2">
      <c r="A227" s="14"/>
    </row>
    <row r="228" spans="1:1" ht="15.75" customHeight="1" x14ac:dyDescent="0.2">
      <c r="A228" s="14"/>
    </row>
    <row r="229" spans="1:1" ht="15.75" customHeight="1" x14ac:dyDescent="0.2">
      <c r="A229" s="14"/>
    </row>
    <row r="230" spans="1:1" ht="15.75" customHeight="1" x14ac:dyDescent="0.2">
      <c r="A230" s="14"/>
    </row>
    <row r="231" spans="1:1" ht="15.75" customHeight="1" x14ac:dyDescent="0.2">
      <c r="A231" s="14"/>
    </row>
    <row r="232" spans="1:1" ht="15.75" customHeight="1" x14ac:dyDescent="0.2">
      <c r="A232" s="14"/>
    </row>
    <row r="233" spans="1:1" ht="15.75" customHeight="1" x14ac:dyDescent="0.2">
      <c r="A233" s="14"/>
    </row>
    <row r="234" spans="1:1" ht="15.75" customHeight="1" x14ac:dyDescent="0.2">
      <c r="A234" s="14"/>
    </row>
    <row r="235" spans="1:1" ht="15.75" customHeight="1" x14ac:dyDescent="0.2">
      <c r="A235" s="14"/>
    </row>
    <row r="236" spans="1:1" ht="15.75" customHeight="1" x14ac:dyDescent="0.2">
      <c r="A236" s="14"/>
    </row>
    <row r="237" spans="1:1" ht="15.75" customHeight="1" x14ac:dyDescent="0.2">
      <c r="A237" s="14"/>
    </row>
    <row r="238" spans="1:1" ht="15.75" customHeight="1" x14ac:dyDescent="0.2">
      <c r="A238" s="14"/>
    </row>
    <row r="239" spans="1:1" ht="15.75" customHeight="1" x14ac:dyDescent="0.2">
      <c r="A239" s="14"/>
    </row>
    <row r="240" spans="1:1" ht="15.75" customHeight="1" x14ac:dyDescent="0.2">
      <c r="A240" s="14"/>
    </row>
    <row r="241" spans="1:1" ht="15.75" customHeight="1" x14ac:dyDescent="0.2">
      <c r="A241" s="14"/>
    </row>
    <row r="242" spans="1:1" ht="15.75" customHeight="1" x14ac:dyDescent="0.2">
      <c r="A242" s="14"/>
    </row>
    <row r="243" spans="1:1" ht="15.75" customHeight="1" x14ac:dyDescent="0.2">
      <c r="A243" s="14"/>
    </row>
    <row r="244" spans="1:1" ht="15.75" customHeight="1" x14ac:dyDescent="0.2">
      <c r="A244" s="14"/>
    </row>
    <row r="245" spans="1:1" ht="15.75" customHeight="1" x14ac:dyDescent="0.2">
      <c r="A245" s="14"/>
    </row>
    <row r="246" spans="1:1" ht="15.75" customHeight="1" x14ac:dyDescent="0.2">
      <c r="A246" s="14"/>
    </row>
    <row r="247" spans="1:1" ht="15.75" customHeight="1" x14ac:dyDescent="0.2">
      <c r="A247" s="14"/>
    </row>
    <row r="248" spans="1:1" ht="15.75" customHeight="1" x14ac:dyDescent="0.2">
      <c r="A248" s="14"/>
    </row>
    <row r="249" spans="1:1" ht="15.75" customHeight="1" x14ac:dyDescent="0.2">
      <c r="A249" s="14"/>
    </row>
    <row r="250" spans="1:1" ht="15.75" customHeight="1" x14ac:dyDescent="0.2">
      <c r="A250" s="14"/>
    </row>
    <row r="251" spans="1:1" ht="15.75" customHeight="1" x14ac:dyDescent="0.2">
      <c r="A251" s="14"/>
    </row>
    <row r="252" spans="1:1" ht="15.75" customHeight="1" x14ac:dyDescent="0.2">
      <c r="A252" s="14"/>
    </row>
    <row r="253" spans="1:1" ht="15.75" customHeight="1" x14ac:dyDescent="0.2">
      <c r="A253" s="14"/>
    </row>
    <row r="254" spans="1:1" ht="15.75" customHeight="1" x14ac:dyDescent="0.2">
      <c r="A254" s="14"/>
    </row>
    <row r="255" spans="1:1" ht="15.75" customHeight="1" x14ac:dyDescent="0.2">
      <c r="A255" s="14"/>
    </row>
    <row r="256" spans="1:1" ht="15.75" customHeight="1" x14ac:dyDescent="0.2">
      <c r="A256" s="14"/>
    </row>
    <row r="257" spans="1:1" ht="15.75" customHeight="1" x14ac:dyDescent="0.2">
      <c r="A257" s="14"/>
    </row>
    <row r="258" spans="1:1" ht="15.75" customHeight="1" x14ac:dyDescent="0.2">
      <c r="A258" s="14"/>
    </row>
    <row r="259" spans="1:1" ht="15.75" customHeight="1" x14ac:dyDescent="0.2">
      <c r="A259" s="14"/>
    </row>
    <row r="260" spans="1:1" ht="15.75" customHeight="1" x14ac:dyDescent="0.2">
      <c r="A260" s="14"/>
    </row>
    <row r="261" spans="1:1" ht="15.75" customHeight="1" x14ac:dyDescent="0.2">
      <c r="A261" s="14"/>
    </row>
    <row r="262" spans="1:1" ht="15.75" customHeight="1" x14ac:dyDescent="0.2">
      <c r="A262" s="14"/>
    </row>
    <row r="263" spans="1:1" ht="15.75" customHeight="1" x14ac:dyDescent="0.2">
      <c r="A263" s="14"/>
    </row>
    <row r="264" spans="1:1" ht="15.75" customHeight="1" x14ac:dyDescent="0.2">
      <c r="A264" s="14"/>
    </row>
    <row r="265" spans="1:1" ht="15.75" customHeight="1" x14ac:dyDescent="0.2">
      <c r="A265" s="14"/>
    </row>
    <row r="266" spans="1:1" ht="15.75" customHeight="1" x14ac:dyDescent="0.2">
      <c r="A266" s="14"/>
    </row>
    <row r="267" spans="1:1" ht="15.75" customHeight="1" x14ac:dyDescent="0.2">
      <c r="A267" s="14"/>
    </row>
    <row r="268" spans="1:1" ht="15.75" customHeight="1" x14ac:dyDescent="0.2">
      <c r="A268" s="14"/>
    </row>
    <row r="269" spans="1:1" ht="15.75" customHeight="1" x14ac:dyDescent="0.2">
      <c r="A269" s="14"/>
    </row>
    <row r="270" spans="1:1" ht="15.75" customHeight="1" x14ac:dyDescent="0.2">
      <c r="A270" s="14"/>
    </row>
    <row r="271" spans="1:1" ht="15.75" customHeight="1" x14ac:dyDescent="0.2">
      <c r="A271" s="14"/>
    </row>
    <row r="272" spans="1:1" ht="15.75" customHeight="1" x14ac:dyDescent="0.2">
      <c r="A272" s="14"/>
    </row>
    <row r="273" spans="1:1" ht="15.75" customHeight="1" x14ac:dyDescent="0.2">
      <c r="A273" s="14"/>
    </row>
    <row r="274" spans="1:1" ht="15.75" customHeight="1" x14ac:dyDescent="0.2">
      <c r="A274" s="14"/>
    </row>
    <row r="275" spans="1:1" ht="15.75" customHeight="1" x14ac:dyDescent="0.2">
      <c r="A275" s="14"/>
    </row>
    <row r="276" spans="1:1" ht="15.75" customHeight="1" x14ac:dyDescent="0.2">
      <c r="A276" s="14"/>
    </row>
    <row r="277" spans="1:1" ht="15.75" customHeight="1" x14ac:dyDescent="0.2">
      <c r="A277" s="14"/>
    </row>
    <row r="278" spans="1:1" ht="15.75" customHeight="1" x14ac:dyDescent="0.2">
      <c r="A278" s="14"/>
    </row>
    <row r="279" spans="1:1" ht="15.75" customHeight="1" x14ac:dyDescent="0.2">
      <c r="A279" s="14"/>
    </row>
    <row r="280" spans="1:1" ht="15.75" customHeight="1" x14ac:dyDescent="0.2">
      <c r="A280" s="14"/>
    </row>
    <row r="281" spans="1:1" ht="15.75" customHeight="1" x14ac:dyDescent="0.2">
      <c r="A281" s="14"/>
    </row>
    <row r="282" spans="1:1" ht="15.75" customHeight="1" x14ac:dyDescent="0.2">
      <c r="A282" s="14"/>
    </row>
    <row r="283" spans="1:1" ht="15.75" customHeight="1" x14ac:dyDescent="0.2">
      <c r="A283" s="14"/>
    </row>
    <row r="284" spans="1:1" ht="15.75" customHeight="1" x14ac:dyDescent="0.2">
      <c r="A284" s="14"/>
    </row>
    <row r="285" spans="1:1" ht="15.75" customHeight="1" x14ac:dyDescent="0.2">
      <c r="A285" s="14"/>
    </row>
    <row r="286" spans="1:1" ht="15.75" customHeight="1" x14ac:dyDescent="0.2">
      <c r="A286" s="14"/>
    </row>
    <row r="287" spans="1:1" ht="15.75" customHeight="1" x14ac:dyDescent="0.2">
      <c r="A287" s="14"/>
    </row>
    <row r="288" spans="1:1" ht="15.75" customHeight="1" x14ac:dyDescent="0.2">
      <c r="A288" s="14"/>
    </row>
    <row r="289" spans="1:1" ht="15.75" customHeight="1" x14ac:dyDescent="0.2">
      <c r="A289" s="14"/>
    </row>
    <row r="290" spans="1:1" ht="15.75" customHeight="1" x14ac:dyDescent="0.2">
      <c r="A290" s="14"/>
    </row>
    <row r="291" spans="1:1" ht="15.75" customHeight="1" x14ac:dyDescent="0.2">
      <c r="A291" s="14"/>
    </row>
    <row r="292" spans="1:1" ht="15.75" customHeight="1" x14ac:dyDescent="0.2">
      <c r="A292" s="14"/>
    </row>
    <row r="293" spans="1:1" ht="15.75" customHeight="1" x14ac:dyDescent="0.2">
      <c r="A293" s="14"/>
    </row>
    <row r="294" spans="1:1" ht="15.75" customHeight="1" x14ac:dyDescent="0.2">
      <c r="A294" s="14"/>
    </row>
    <row r="295" spans="1:1" ht="15.75" customHeight="1" x14ac:dyDescent="0.2">
      <c r="A295" s="14"/>
    </row>
    <row r="296" spans="1:1" ht="15.75" customHeight="1" x14ac:dyDescent="0.2">
      <c r="A296" s="14"/>
    </row>
    <row r="297" spans="1:1" ht="15.75" customHeight="1" x14ac:dyDescent="0.2">
      <c r="A297" s="14"/>
    </row>
    <row r="298" spans="1:1" ht="15.75" customHeight="1" x14ac:dyDescent="0.2">
      <c r="A298" s="14"/>
    </row>
    <row r="299" spans="1:1" ht="15.75" customHeight="1" x14ac:dyDescent="0.2">
      <c r="A299" s="14"/>
    </row>
    <row r="300" spans="1:1" ht="15.75" customHeight="1" x14ac:dyDescent="0.2">
      <c r="A300" s="14"/>
    </row>
    <row r="301" spans="1:1" ht="15.75" customHeight="1" x14ac:dyDescent="0.2">
      <c r="A301" s="14"/>
    </row>
    <row r="302" spans="1:1" ht="15.75" customHeight="1" x14ac:dyDescent="0.2">
      <c r="A302" s="14"/>
    </row>
    <row r="303" spans="1:1" ht="15.75" customHeight="1" x14ac:dyDescent="0.2">
      <c r="A303" s="14"/>
    </row>
    <row r="304" spans="1:1" ht="15.75" customHeight="1" x14ac:dyDescent="0.2">
      <c r="A304" s="14"/>
    </row>
    <row r="305" spans="1:1" ht="15.75" customHeight="1" x14ac:dyDescent="0.2">
      <c r="A305" s="14"/>
    </row>
    <row r="306" spans="1:1" ht="15.75" customHeight="1" x14ac:dyDescent="0.2">
      <c r="A306" s="14"/>
    </row>
    <row r="307" spans="1:1" ht="15.75" customHeight="1" x14ac:dyDescent="0.2">
      <c r="A307" s="14"/>
    </row>
    <row r="308" spans="1:1" ht="15.75" customHeight="1" x14ac:dyDescent="0.2">
      <c r="A308" s="14"/>
    </row>
    <row r="309" spans="1:1" ht="15.75" customHeight="1" x14ac:dyDescent="0.2">
      <c r="A309" s="14"/>
    </row>
    <row r="310" spans="1:1" ht="15.75" customHeight="1" x14ac:dyDescent="0.2">
      <c r="A310" s="14"/>
    </row>
    <row r="311" spans="1:1" ht="15.75" customHeight="1" x14ac:dyDescent="0.2">
      <c r="A311" s="14"/>
    </row>
    <row r="312" spans="1:1" ht="15.75" customHeight="1" x14ac:dyDescent="0.2">
      <c r="A312" s="14"/>
    </row>
    <row r="313" spans="1:1" ht="15.75" customHeight="1" x14ac:dyDescent="0.2">
      <c r="A313" s="14"/>
    </row>
    <row r="314" spans="1:1" ht="15.75" customHeight="1" x14ac:dyDescent="0.2">
      <c r="A314" s="14"/>
    </row>
    <row r="315" spans="1:1" ht="15.75" customHeight="1" x14ac:dyDescent="0.2">
      <c r="A315" s="14"/>
    </row>
    <row r="316" spans="1:1" ht="15.75" customHeight="1" x14ac:dyDescent="0.2">
      <c r="A316" s="14"/>
    </row>
    <row r="317" spans="1:1" ht="15.75" customHeight="1" x14ac:dyDescent="0.2">
      <c r="A317" s="14"/>
    </row>
    <row r="318" spans="1:1" ht="15.75" customHeight="1" x14ac:dyDescent="0.2">
      <c r="A318" s="14"/>
    </row>
    <row r="319" spans="1:1" ht="15.75" customHeight="1" x14ac:dyDescent="0.2">
      <c r="A319" s="14"/>
    </row>
    <row r="320" spans="1:1" ht="15.75" customHeight="1" x14ac:dyDescent="0.2">
      <c r="A320" s="14"/>
    </row>
    <row r="321" spans="1:1" ht="15.75" customHeight="1" x14ac:dyDescent="0.2">
      <c r="A321" s="14"/>
    </row>
    <row r="322" spans="1:1" ht="15.75" customHeight="1" x14ac:dyDescent="0.2">
      <c r="A322" s="14"/>
    </row>
    <row r="323" spans="1:1" ht="15.75" customHeight="1" x14ac:dyDescent="0.2">
      <c r="A323" s="14"/>
    </row>
    <row r="324" spans="1:1" ht="15.75" customHeight="1" x14ac:dyDescent="0.2">
      <c r="A324" s="14"/>
    </row>
    <row r="325" spans="1:1" ht="15.75" customHeight="1" x14ac:dyDescent="0.2">
      <c r="A325" s="14"/>
    </row>
    <row r="326" spans="1:1" ht="15.75" customHeight="1" x14ac:dyDescent="0.2">
      <c r="A326" s="14"/>
    </row>
    <row r="327" spans="1:1" ht="15.75" customHeight="1" x14ac:dyDescent="0.2">
      <c r="A327" s="14"/>
    </row>
    <row r="328" spans="1:1" ht="15.75" customHeight="1" x14ac:dyDescent="0.2">
      <c r="A328" s="14"/>
    </row>
    <row r="329" spans="1:1" ht="15.75" customHeight="1" x14ac:dyDescent="0.2">
      <c r="A329" s="14"/>
    </row>
    <row r="330" spans="1:1" ht="15.75" customHeight="1" x14ac:dyDescent="0.2">
      <c r="A330" s="14"/>
    </row>
    <row r="331" spans="1:1" ht="15.75" customHeight="1" x14ac:dyDescent="0.2">
      <c r="A331" s="14"/>
    </row>
    <row r="332" spans="1:1" ht="15.75" customHeight="1" x14ac:dyDescent="0.2">
      <c r="A332" s="14"/>
    </row>
    <row r="333" spans="1:1" ht="15.75" customHeight="1" x14ac:dyDescent="0.2">
      <c r="A333" s="14"/>
    </row>
    <row r="334" spans="1:1" ht="15.75" customHeight="1" x14ac:dyDescent="0.2">
      <c r="A334" s="14"/>
    </row>
    <row r="335" spans="1:1" ht="15.75" customHeight="1" x14ac:dyDescent="0.2">
      <c r="A335" s="14"/>
    </row>
    <row r="336" spans="1:1" ht="15.75" customHeight="1" x14ac:dyDescent="0.2">
      <c r="A336" s="14"/>
    </row>
    <row r="337" spans="1:1" ht="15.75" customHeight="1" x14ac:dyDescent="0.2">
      <c r="A337" s="14"/>
    </row>
    <row r="338" spans="1:1" ht="15.75" customHeight="1" x14ac:dyDescent="0.2">
      <c r="A338" s="14"/>
    </row>
    <row r="339" spans="1:1" ht="15.75" customHeight="1" x14ac:dyDescent="0.2">
      <c r="A339" s="14"/>
    </row>
    <row r="340" spans="1:1" ht="15.75" customHeight="1" x14ac:dyDescent="0.2">
      <c r="A340" s="14"/>
    </row>
    <row r="341" spans="1:1" ht="15.75" customHeight="1" x14ac:dyDescent="0.2">
      <c r="A341" s="14"/>
    </row>
    <row r="342" spans="1:1" ht="15.75" customHeight="1" x14ac:dyDescent="0.2">
      <c r="A342" s="14"/>
    </row>
    <row r="343" spans="1:1" ht="15.75" customHeight="1" x14ac:dyDescent="0.2">
      <c r="A343" s="14"/>
    </row>
    <row r="344" spans="1:1" ht="15.75" customHeight="1" x14ac:dyDescent="0.2">
      <c r="A344" s="14"/>
    </row>
    <row r="345" spans="1:1" ht="15.75" customHeight="1" x14ac:dyDescent="0.2">
      <c r="A345" s="14"/>
    </row>
    <row r="346" spans="1:1" ht="15.75" customHeight="1" x14ac:dyDescent="0.2">
      <c r="A346" s="14"/>
    </row>
    <row r="347" spans="1:1" ht="15.75" customHeight="1" x14ac:dyDescent="0.2">
      <c r="A347" s="14"/>
    </row>
    <row r="348" spans="1:1" ht="15.75" customHeight="1" x14ac:dyDescent="0.2">
      <c r="A348" s="14"/>
    </row>
    <row r="349" spans="1:1" ht="15.75" customHeight="1" x14ac:dyDescent="0.2">
      <c r="A349" s="14"/>
    </row>
    <row r="350" spans="1:1" ht="15.75" customHeight="1" x14ac:dyDescent="0.2">
      <c r="A350" s="14"/>
    </row>
    <row r="351" spans="1:1" ht="15.75" customHeight="1" x14ac:dyDescent="0.2">
      <c r="A351" s="14"/>
    </row>
    <row r="352" spans="1:1" ht="15.75" customHeight="1" x14ac:dyDescent="0.2">
      <c r="A352" s="14"/>
    </row>
    <row r="353" spans="1:1" ht="15.75" customHeight="1" x14ac:dyDescent="0.2">
      <c r="A353" s="14"/>
    </row>
    <row r="354" spans="1:1" ht="15.75" customHeight="1" x14ac:dyDescent="0.2">
      <c r="A354" s="14"/>
    </row>
    <row r="355" spans="1:1" ht="15.75" customHeight="1" x14ac:dyDescent="0.2">
      <c r="A355" s="14"/>
    </row>
    <row r="356" spans="1:1" ht="15.75" customHeight="1" x14ac:dyDescent="0.2">
      <c r="A356" s="14"/>
    </row>
    <row r="357" spans="1:1" ht="15.75" customHeight="1" x14ac:dyDescent="0.2">
      <c r="A357" s="14"/>
    </row>
    <row r="358" spans="1:1" ht="15.75" customHeight="1" x14ac:dyDescent="0.2">
      <c r="A358" s="14"/>
    </row>
    <row r="359" spans="1:1" ht="15.75" customHeight="1" x14ac:dyDescent="0.2">
      <c r="A359" s="14"/>
    </row>
    <row r="360" spans="1:1" ht="15.75" customHeight="1" x14ac:dyDescent="0.2">
      <c r="A360" s="14"/>
    </row>
    <row r="361" spans="1:1" ht="15.75" customHeight="1" x14ac:dyDescent="0.2">
      <c r="A361" s="14"/>
    </row>
    <row r="362" spans="1:1" ht="15.75" customHeight="1" x14ac:dyDescent="0.2">
      <c r="A362" s="14"/>
    </row>
    <row r="363" spans="1:1" ht="15.75" customHeight="1" x14ac:dyDescent="0.2">
      <c r="A363" s="14"/>
    </row>
    <row r="364" spans="1:1" ht="15.75" customHeight="1" x14ac:dyDescent="0.2">
      <c r="A364" s="14"/>
    </row>
    <row r="365" spans="1:1" ht="15.75" customHeight="1" x14ac:dyDescent="0.2">
      <c r="A365" s="14"/>
    </row>
    <row r="366" spans="1:1" ht="15.75" customHeight="1" x14ac:dyDescent="0.2">
      <c r="A366" s="14"/>
    </row>
    <row r="367" spans="1:1" ht="15.75" customHeight="1" x14ac:dyDescent="0.2">
      <c r="A367" s="14"/>
    </row>
    <row r="368" spans="1:1" ht="15.75" customHeight="1" x14ac:dyDescent="0.2">
      <c r="A368" s="14"/>
    </row>
    <row r="369" spans="1:1" ht="15.75" customHeight="1" x14ac:dyDescent="0.2">
      <c r="A369" s="14"/>
    </row>
    <row r="370" spans="1:1" ht="15.75" customHeight="1" x14ac:dyDescent="0.2">
      <c r="A370" s="14"/>
    </row>
    <row r="371" spans="1:1" ht="15.75" customHeight="1" x14ac:dyDescent="0.2">
      <c r="A371" s="14"/>
    </row>
    <row r="372" spans="1:1" ht="15.75" customHeight="1" x14ac:dyDescent="0.2">
      <c r="A372" s="14"/>
    </row>
    <row r="373" spans="1:1" ht="15.75" customHeight="1" x14ac:dyDescent="0.2">
      <c r="A373" s="14"/>
    </row>
    <row r="374" spans="1:1" ht="15.75" customHeight="1" x14ac:dyDescent="0.2">
      <c r="A374" s="14"/>
    </row>
    <row r="375" spans="1:1" ht="15.75" customHeight="1" x14ac:dyDescent="0.2">
      <c r="A375" s="14"/>
    </row>
    <row r="376" spans="1:1" ht="15.75" customHeight="1" x14ac:dyDescent="0.2">
      <c r="A376" s="14"/>
    </row>
    <row r="377" spans="1:1" ht="15.75" customHeight="1" x14ac:dyDescent="0.2">
      <c r="A377" s="14"/>
    </row>
    <row r="378" spans="1:1" ht="15.75" customHeight="1" x14ac:dyDescent="0.2">
      <c r="A378" s="14"/>
    </row>
    <row r="379" spans="1:1" ht="15.75" customHeight="1" x14ac:dyDescent="0.2">
      <c r="A379" s="14"/>
    </row>
    <row r="380" spans="1:1" ht="15.75" customHeight="1" x14ac:dyDescent="0.2">
      <c r="A380" s="14"/>
    </row>
    <row r="381" spans="1:1" ht="15.75" customHeight="1" x14ac:dyDescent="0.2">
      <c r="A381" s="14"/>
    </row>
    <row r="382" spans="1:1" ht="15.75" customHeight="1" x14ac:dyDescent="0.2">
      <c r="A382" s="14"/>
    </row>
    <row r="383" spans="1:1" ht="15.75" customHeight="1" x14ac:dyDescent="0.2">
      <c r="A383" s="14"/>
    </row>
    <row r="384" spans="1:1" ht="15.75" customHeight="1" x14ac:dyDescent="0.2">
      <c r="A384" s="14"/>
    </row>
    <row r="385" spans="1:1" ht="15.75" customHeight="1" x14ac:dyDescent="0.2">
      <c r="A385" s="14"/>
    </row>
    <row r="386" spans="1:1" ht="15.75" customHeight="1" x14ac:dyDescent="0.2">
      <c r="A386" s="14"/>
    </row>
    <row r="387" spans="1:1" ht="15.75" customHeight="1" x14ac:dyDescent="0.2">
      <c r="A387" s="14"/>
    </row>
    <row r="388" spans="1:1" ht="15.75" customHeight="1" x14ac:dyDescent="0.2">
      <c r="A388" s="14"/>
    </row>
    <row r="389" spans="1:1" ht="15.75" customHeight="1" x14ac:dyDescent="0.2">
      <c r="A389" s="14"/>
    </row>
    <row r="390" spans="1:1" ht="15.75" customHeight="1" x14ac:dyDescent="0.2">
      <c r="A390" s="14"/>
    </row>
    <row r="391" spans="1:1" ht="15.75" customHeight="1" x14ac:dyDescent="0.2">
      <c r="A391" s="14"/>
    </row>
    <row r="392" spans="1:1" ht="15.75" customHeight="1" x14ac:dyDescent="0.2">
      <c r="A392" s="14"/>
    </row>
    <row r="393" spans="1:1" ht="15.75" customHeight="1" x14ac:dyDescent="0.2">
      <c r="A393" s="14"/>
    </row>
    <row r="394" spans="1:1" ht="15.75" customHeight="1" x14ac:dyDescent="0.2">
      <c r="A394" s="14"/>
    </row>
    <row r="395" spans="1:1" ht="15.75" customHeight="1" x14ac:dyDescent="0.2">
      <c r="A395" s="14"/>
    </row>
    <row r="396" spans="1:1" ht="15.75" customHeight="1" x14ac:dyDescent="0.2">
      <c r="A396" s="14"/>
    </row>
    <row r="397" spans="1:1" ht="15.75" customHeight="1" x14ac:dyDescent="0.2">
      <c r="A397" s="14"/>
    </row>
    <row r="398" spans="1:1" ht="15.75" customHeight="1" x14ac:dyDescent="0.2">
      <c r="A398" s="14"/>
    </row>
    <row r="399" spans="1:1" ht="15.75" customHeight="1" x14ac:dyDescent="0.2">
      <c r="A399" s="14"/>
    </row>
    <row r="400" spans="1:1" ht="15.75" customHeight="1" x14ac:dyDescent="0.2">
      <c r="A400" s="14"/>
    </row>
    <row r="401" spans="1:1" ht="15.75" customHeight="1" x14ac:dyDescent="0.2">
      <c r="A401" s="14"/>
    </row>
    <row r="402" spans="1:1" ht="15.75" customHeight="1" x14ac:dyDescent="0.2">
      <c r="A402" s="14"/>
    </row>
    <row r="403" spans="1:1" ht="15.75" customHeight="1" x14ac:dyDescent="0.2">
      <c r="A403" s="14"/>
    </row>
    <row r="404" spans="1:1" ht="15.75" customHeight="1" x14ac:dyDescent="0.2">
      <c r="A404" s="14"/>
    </row>
    <row r="405" spans="1:1" ht="15.75" customHeight="1" x14ac:dyDescent="0.2">
      <c r="A405" s="14"/>
    </row>
    <row r="406" spans="1:1" ht="15.75" customHeight="1" x14ac:dyDescent="0.2">
      <c r="A406" s="14"/>
    </row>
    <row r="407" spans="1:1" ht="15.75" customHeight="1" x14ac:dyDescent="0.2">
      <c r="A407" s="14"/>
    </row>
    <row r="408" spans="1:1" ht="15.75" customHeight="1" x14ac:dyDescent="0.2">
      <c r="A408" s="14"/>
    </row>
    <row r="409" spans="1:1" ht="15.75" customHeight="1" x14ac:dyDescent="0.2">
      <c r="A409" s="14"/>
    </row>
    <row r="410" spans="1:1" ht="15.75" customHeight="1" x14ac:dyDescent="0.2">
      <c r="A410" s="14"/>
    </row>
    <row r="411" spans="1:1" ht="15.75" customHeight="1" x14ac:dyDescent="0.2">
      <c r="A411" s="14"/>
    </row>
    <row r="412" spans="1:1" ht="15.75" customHeight="1" x14ac:dyDescent="0.2">
      <c r="A412" s="14"/>
    </row>
    <row r="413" spans="1:1" ht="15.75" customHeight="1" x14ac:dyDescent="0.2">
      <c r="A413" s="14"/>
    </row>
    <row r="414" spans="1:1" ht="15.75" customHeight="1" x14ac:dyDescent="0.2">
      <c r="A414" s="14"/>
    </row>
    <row r="415" spans="1:1" ht="15.75" customHeight="1" x14ac:dyDescent="0.2">
      <c r="A415" s="14"/>
    </row>
    <row r="416" spans="1:1" ht="15.75" customHeight="1" x14ac:dyDescent="0.2">
      <c r="A416" s="14"/>
    </row>
    <row r="417" spans="1:1" ht="15.75" customHeight="1" x14ac:dyDescent="0.2">
      <c r="A417" s="14"/>
    </row>
    <row r="418" spans="1:1" ht="15.75" customHeight="1" x14ac:dyDescent="0.2">
      <c r="A418" s="14"/>
    </row>
    <row r="419" spans="1:1" ht="15.75" customHeight="1" x14ac:dyDescent="0.2">
      <c r="A419" s="14"/>
    </row>
    <row r="420" spans="1:1" ht="15.75" customHeight="1" x14ac:dyDescent="0.2">
      <c r="A420" s="14"/>
    </row>
    <row r="421" spans="1:1" ht="15.75" customHeight="1" x14ac:dyDescent="0.2">
      <c r="A421" s="14"/>
    </row>
    <row r="422" spans="1:1" ht="15.75" customHeight="1" x14ac:dyDescent="0.2">
      <c r="A422" s="14"/>
    </row>
    <row r="423" spans="1:1" ht="15.75" customHeight="1" x14ac:dyDescent="0.2">
      <c r="A423" s="14"/>
    </row>
    <row r="424" spans="1:1" ht="15.75" customHeight="1" x14ac:dyDescent="0.2">
      <c r="A424" s="14"/>
    </row>
    <row r="425" spans="1:1" ht="15.75" customHeight="1" x14ac:dyDescent="0.2">
      <c r="A425" s="14"/>
    </row>
    <row r="426" spans="1:1" ht="15.75" customHeight="1" x14ac:dyDescent="0.2">
      <c r="A426" s="14"/>
    </row>
    <row r="427" spans="1:1" ht="15.75" customHeight="1" x14ac:dyDescent="0.2">
      <c r="A427" s="14"/>
    </row>
    <row r="428" spans="1:1" ht="15.75" customHeight="1" x14ac:dyDescent="0.2">
      <c r="A428" s="14"/>
    </row>
    <row r="429" spans="1:1" ht="15.75" customHeight="1" x14ac:dyDescent="0.2">
      <c r="A429" s="14"/>
    </row>
    <row r="430" spans="1:1" ht="15.75" customHeight="1" x14ac:dyDescent="0.2">
      <c r="A430" s="14"/>
    </row>
    <row r="431" spans="1:1" ht="15.75" customHeight="1" x14ac:dyDescent="0.2">
      <c r="A431" s="14"/>
    </row>
    <row r="432" spans="1:1" ht="15.75" customHeight="1" x14ac:dyDescent="0.2">
      <c r="A432" s="14"/>
    </row>
    <row r="433" spans="1:1" ht="15.75" customHeight="1" x14ac:dyDescent="0.2">
      <c r="A433" s="14"/>
    </row>
    <row r="434" spans="1:1" ht="15.75" customHeight="1" x14ac:dyDescent="0.2">
      <c r="A434" s="14"/>
    </row>
    <row r="435" spans="1:1" ht="15.75" customHeight="1" x14ac:dyDescent="0.2">
      <c r="A435" s="14"/>
    </row>
    <row r="436" spans="1:1" ht="15.75" customHeight="1" x14ac:dyDescent="0.2">
      <c r="A436" s="14"/>
    </row>
    <row r="437" spans="1:1" ht="15.75" customHeight="1" x14ac:dyDescent="0.2">
      <c r="A437" s="14"/>
    </row>
    <row r="438" spans="1:1" ht="15.75" customHeight="1" x14ac:dyDescent="0.2">
      <c r="A438" s="14"/>
    </row>
    <row r="439" spans="1:1" ht="15.75" customHeight="1" x14ac:dyDescent="0.2">
      <c r="A439" s="14"/>
    </row>
    <row r="440" spans="1:1" ht="15.75" customHeight="1" x14ac:dyDescent="0.2">
      <c r="A440" s="14"/>
    </row>
    <row r="441" spans="1:1" ht="15.75" customHeight="1" x14ac:dyDescent="0.2">
      <c r="A441" s="14"/>
    </row>
    <row r="442" spans="1:1" ht="15.75" customHeight="1" x14ac:dyDescent="0.2">
      <c r="A442" s="14"/>
    </row>
    <row r="443" spans="1:1" ht="15.75" customHeight="1" x14ac:dyDescent="0.2">
      <c r="A443" s="14"/>
    </row>
    <row r="444" spans="1:1" ht="15.75" customHeight="1" x14ac:dyDescent="0.2">
      <c r="A444" s="14"/>
    </row>
    <row r="445" spans="1:1" ht="15.75" customHeight="1" x14ac:dyDescent="0.2">
      <c r="A445" s="14"/>
    </row>
    <row r="446" spans="1:1" ht="15.75" customHeight="1" x14ac:dyDescent="0.2">
      <c r="A446" s="14"/>
    </row>
    <row r="447" spans="1:1" ht="15.75" customHeight="1" x14ac:dyDescent="0.2">
      <c r="A447" s="14"/>
    </row>
    <row r="448" spans="1:1" ht="15.75" customHeight="1" x14ac:dyDescent="0.2">
      <c r="A448" s="14"/>
    </row>
    <row r="449" spans="1:1" ht="15.75" customHeight="1" x14ac:dyDescent="0.2">
      <c r="A449" s="14"/>
    </row>
    <row r="450" spans="1:1" ht="15.75" customHeight="1" x14ac:dyDescent="0.2">
      <c r="A450" s="14"/>
    </row>
    <row r="451" spans="1:1" ht="15.75" customHeight="1" x14ac:dyDescent="0.2">
      <c r="A451" s="14"/>
    </row>
    <row r="452" spans="1:1" ht="15.75" customHeight="1" x14ac:dyDescent="0.2">
      <c r="A452" s="14"/>
    </row>
    <row r="453" spans="1:1" ht="15.75" customHeight="1" x14ac:dyDescent="0.2">
      <c r="A453" s="14"/>
    </row>
    <row r="454" spans="1:1" ht="15.75" customHeight="1" x14ac:dyDescent="0.2">
      <c r="A454" s="14"/>
    </row>
    <row r="455" spans="1:1" ht="15.75" customHeight="1" x14ac:dyDescent="0.2">
      <c r="A455" s="14"/>
    </row>
    <row r="456" spans="1:1" ht="15.75" customHeight="1" x14ac:dyDescent="0.2">
      <c r="A456" s="14"/>
    </row>
    <row r="457" spans="1:1" ht="15.75" customHeight="1" x14ac:dyDescent="0.2">
      <c r="A457" s="14"/>
    </row>
    <row r="458" spans="1:1" ht="15.75" customHeight="1" x14ac:dyDescent="0.2">
      <c r="A458" s="14"/>
    </row>
    <row r="459" spans="1:1" ht="15.75" customHeight="1" x14ac:dyDescent="0.2">
      <c r="A459" s="14"/>
    </row>
    <row r="460" spans="1:1" ht="15.75" customHeight="1" x14ac:dyDescent="0.2">
      <c r="A460" s="14"/>
    </row>
    <row r="461" spans="1:1" ht="15.75" customHeight="1" x14ac:dyDescent="0.2">
      <c r="A461" s="14"/>
    </row>
    <row r="462" spans="1:1" ht="15.75" customHeight="1" x14ac:dyDescent="0.2">
      <c r="A462" s="14"/>
    </row>
    <row r="463" spans="1:1" ht="15.75" customHeight="1" x14ac:dyDescent="0.2">
      <c r="A463" s="14"/>
    </row>
    <row r="464" spans="1:1" ht="15.75" customHeight="1" x14ac:dyDescent="0.2">
      <c r="A464" s="14"/>
    </row>
    <row r="465" spans="1:1" ht="15.75" customHeight="1" x14ac:dyDescent="0.2">
      <c r="A465" s="14"/>
    </row>
    <row r="466" spans="1:1" ht="15.75" customHeight="1" x14ac:dyDescent="0.2">
      <c r="A466" s="14"/>
    </row>
    <row r="467" spans="1:1" ht="15.75" customHeight="1" x14ac:dyDescent="0.2">
      <c r="A467" s="14"/>
    </row>
    <row r="468" spans="1:1" ht="15.75" customHeight="1" x14ac:dyDescent="0.2">
      <c r="A468" s="14"/>
    </row>
    <row r="469" spans="1:1" ht="15.75" customHeight="1" x14ac:dyDescent="0.2">
      <c r="A469" s="14"/>
    </row>
    <row r="470" spans="1:1" ht="15.75" customHeight="1" x14ac:dyDescent="0.2">
      <c r="A470" s="14"/>
    </row>
    <row r="471" spans="1:1" ht="15.75" customHeight="1" x14ac:dyDescent="0.2">
      <c r="A471" s="14"/>
    </row>
    <row r="472" spans="1:1" ht="15.75" customHeight="1" x14ac:dyDescent="0.2">
      <c r="A472" s="14"/>
    </row>
    <row r="473" spans="1:1" ht="15.75" customHeight="1" x14ac:dyDescent="0.2">
      <c r="A473" s="14"/>
    </row>
    <row r="474" spans="1:1" ht="15.75" customHeight="1" x14ac:dyDescent="0.2">
      <c r="A474" s="14"/>
    </row>
    <row r="475" spans="1:1" ht="15.75" customHeight="1" x14ac:dyDescent="0.2">
      <c r="A475" s="14"/>
    </row>
    <row r="476" spans="1:1" ht="15.75" customHeight="1" x14ac:dyDescent="0.2">
      <c r="A476" s="14"/>
    </row>
    <row r="477" spans="1:1" ht="15.75" customHeight="1" x14ac:dyDescent="0.2">
      <c r="A477" s="14"/>
    </row>
    <row r="478" spans="1:1" ht="15.75" customHeight="1" x14ac:dyDescent="0.2">
      <c r="A478" s="14"/>
    </row>
    <row r="479" spans="1:1" ht="15.75" customHeight="1" x14ac:dyDescent="0.2">
      <c r="A479" s="14"/>
    </row>
    <row r="480" spans="1:1" ht="15.75" customHeight="1" x14ac:dyDescent="0.2">
      <c r="A480" s="14"/>
    </row>
    <row r="481" spans="1:1" ht="15.75" customHeight="1" x14ac:dyDescent="0.2">
      <c r="A481" s="14"/>
    </row>
    <row r="482" spans="1:1" ht="15.75" customHeight="1" x14ac:dyDescent="0.2">
      <c r="A482" s="14"/>
    </row>
    <row r="483" spans="1:1" ht="15.75" customHeight="1" x14ac:dyDescent="0.2">
      <c r="A483" s="14"/>
    </row>
    <row r="484" spans="1:1" ht="15.75" customHeight="1" x14ac:dyDescent="0.2">
      <c r="A484" s="14"/>
    </row>
    <row r="485" spans="1:1" ht="15.75" customHeight="1" x14ac:dyDescent="0.2">
      <c r="A485" s="14"/>
    </row>
    <row r="486" spans="1:1" ht="15.75" customHeight="1" x14ac:dyDescent="0.2">
      <c r="A486" s="14"/>
    </row>
    <row r="487" spans="1:1" ht="15.75" customHeight="1" x14ac:dyDescent="0.2">
      <c r="A487" s="14"/>
    </row>
    <row r="488" spans="1:1" ht="15.75" customHeight="1" x14ac:dyDescent="0.2">
      <c r="A488" s="14"/>
    </row>
    <row r="489" spans="1:1" ht="15.75" customHeight="1" x14ac:dyDescent="0.2">
      <c r="A489" s="14"/>
    </row>
    <row r="490" spans="1:1" ht="15.75" customHeight="1" x14ac:dyDescent="0.2">
      <c r="A490" s="14"/>
    </row>
    <row r="491" spans="1:1" ht="15.75" customHeight="1" x14ac:dyDescent="0.2">
      <c r="A491" s="14"/>
    </row>
    <row r="492" spans="1:1" ht="15.75" customHeight="1" x14ac:dyDescent="0.2">
      <c r="A492" s="14"/>
    </row>
    <row r="493" spans="1:1" ht="15.75" customHeight="1" x14ac:dyDescent="0.2">
      <c r="A493" s="14"/>
    </row>
    <row r="494" spans="1:1" ht="15.75" customHeight="1" x14ac:dyDescent="0.2">
      <c r="A494" s="14"/>
    </row>
    <row r="495" spans="1:1" ht="15.75" customHeight="1" x14ac:dyDescent="0.2">
      <c r="A495" s="14"/>
    </row>
    <row r="496" spans="1:1" ht="15.75" customHeight="1" x14ac:dyDescent="0.2">
      <c r="A496" s="14"/>
    </row>
    <row r="497" spans="1:1" ht="15.75" customHeight="1" x14ac:dyDescent="0.2">
      <c r="A497" s="14"/>
    </row>
    <row r="498" spans="1:1" ht="15.75" customHeight="1" x14ac:dyDescent="0.2">
      <c r="A498" s="14"/>
    </row>
    <row r="499" spans="1:1" ht="15.75" customHeight="1" x14ac:dyDescent="0.2">
      <c r="A499" s="14"/>
    </row>
    <row r="500" spans="1:1" ht="15.75" customHeight="1" x14ac:dyDescent="0.2">
      <c r="A500" s="14"/>
    </row>
    <row r="501" spans="1:1" ht="15.75" customHeight="1" x14ac:dyDescent="0.2">
      <c r="A501" s="14"/>
    </row>
    <row r="502" spans="1:1" ht="15.75" customHeight="1" x14ac:dyDescent="0.2">
      <c r="A502" s="14"/>
    </row>
    <row r="503" spans="1:1" ht="15.75" customHeight="1" x14ac:dyDescent="0.2">
      <c r="A503" s="14"/>
    </row>
    <row r="504" spans="1:1" ht="15.75" customHeight="1" x14ac:dyDescent="0.2">
      <c r="A504" s="14"/>
    </row>
    <row r="505" spans="1:1" ht="15.75" customHeight="1" x14ac:dyDescent="0.2">
      <c r="A505" s="14"/>
    </row>
    <row r="506" spans="1:1" ht="15.75" customHeight="1" x14ac:dyDescent="0.2">
      <c r="A506" s="14"/>
    </row>
    <row r="507" spans="1:1" ht="15.75" customHeight="1" x14ac:dyDescent="0.2">
      <c r="A507" s="14"/>
    </row>
    <row r="508" spans="1:1" ht="15.75" customHeight="1" x14ac:dyDescent="0.2">
      <c r="A508" s="14"/>
    </row>
    <row r="509" spans="1:1" ht="15.75" customHeight="1" x14ac:dyDescent="0.2">
      <c r="A509" s="14"/>
    </row>
    <row r="510" spans="1:1" ht="15.75" customHeight="1" x14ac:dyDescent="0.2">
      <c r="A510" s="14"/>
    </row>
    <row r="511" spans="1:1" ht="15.75" customHeight="1" x14ac:dyDescent="0.2">
      <c r="A511" s="14"/>
    </row>
    <row r="512" spans="1:1" ht="15.75" customHeight="1" x14ac:dyDescent="0.2">
      <c r="A512" s="14"/>
    </row>
    <row r="513" spans="1:1" ht="15.75" customHeight="1" x14ac:dyDescent="0.2">
      <c r="A513" s="14"/>
    </row>
    <row r="514" spans="1:1" ht="15.75" customHeight="1" x14ac:dyDescent="0.2">
      <c r="A514" s="14"/>
    </row>
    <row r="515" spans="1:1" ht="15.75" customHeight="1" x14ac:dyDescent="0.2">
      <c r="A515" s="14"/>
    </row>
    <row r="516" spans="1:1" ht="15.75" customHeight="1" x14ac:dyDescent="0.2">
      <c r="A516" s="14"/>
    </row>
    <row r="517" spans="1:1" ht="15.75" customHeight="1" x14ac:dyDescent="0.2">
      <c r="A517" s="14"/>
    </row>
    <row r="518" spans="1:1" ht="15.75" customHeight="1" x14ac:dyDescent="0.2">
      <c r="A518" s="14"/>
    </row>
    <row r="519" spans="1:1" ht="15.75" customHeight="1" x14ac:dyDescent="0.2">
      <c r="A519" s="14"/>
    </row>
    <row r="520" spans="1:1" ht="15.75" customHeight="1" x14ac:dyDescent="0.2">
      <c r="A520" s="14"/>
    </row>
    <row r="521" spans="1:1" ht="15.75" customHeight="1" x14ac:dyDescent="0.2">
      <c r="A521" s="14"/>
    </row>
    <row r="522" spans="1:1" ht="15.75" customHeight="1" x14ac:dyDescent="0.2">
      <c r="A522" s="14"/>
    </row>
    <row r="523" spans="1:1" ht="15.75" customHeight="1" x14ac:dyDescent="0.2">
      <c r="A523" s="14"/>
    </row>
    <row r="524" spans="1:1" ht="15.75" customHeight="1" x14ac:dyDescent="0.2">
      <c r="A524" s="14"/>
    </row>
    <row r="525" spans="1:1" ht="15.75" customHeight="1" x14ac:dyDescent="0.2">
      <c r="A525" s="14"/>
    </row>
    <row r="526" spans="1:1" ht="15.75" customHeight="1" x14ac:dyDescent="0.2">
      <c r="A526" s="14"/>
    </row>
    <row r="527" spans="1:1" ht="15.75" customHeight="1" x14ac:dyDescent="0.2">
      <c r="A527" s="14"/>
    </row>
    <row r="528" spans="1:1" ht="15.75" customHeight="1" x14ac:dyDescent="0.2">
      <c r="A528" s="14"/>
    </row>
    <row r="529" spans="1:1" ht="15.75" customHeight="1" x14ac:dyDescent="0.2">
      <c r="A529" s="14"/>
    </row>
    <row r="530" spans="1:1" ht="15.75" customHeight="1" x14ac:dyDescent="0.2">
      <c r="A530" s="14"/>
    </row>
    <row r="531" spans="1:1" ht="15.75" customHeight="1" x14ac:dyDescent="0.2">
      <c r="A531" s="14"/>
    </row>
    <row r="532" spans="1:1" ht="15.75" customHeight="1" x14ac:dyDescent="0.2">
      <c r="A532" s="14"/>
    </row>
    <row r="533" spans="1:1" ht="15.75" customHeight="1" x14ac:dyDescent="0.2">
      <c r="A533" s="14"/>
    </row>
    <row r="534" spans="1:1" ht="15.75" customHeight="1" x14ac:dyDescent="0.2">
      <c r="A534" s="14"/>
    </row>
    <row r="535" spans="1:1" ht="15.75" customHeight="1" x14ac:dyDescent="0.2">
      <c r="A535" s="14"/>
    </row>
    <row r="536" spans="1:1" ht="15.75" customHeight="1" x14ac:dyDescent="0.2">
      <c r="A536" s="14"/>
    </row>
    <row r="537" spans="1:1" ht="15.75" customHeight="1" x14ac:dyDescent="0.2">
      <c r="A537" s="14"/>
    </row>
    <row r="538" spans="1:1" ht="15.75" customHeight="1" x14ac:dyDescent="0.2">
      <c r="A538" s="14"/>
    </row>
    <row r="539" spans="1:1" ht="15.75" customHeight="1" x14ac:dyDescent="0.2">
      <c r="A539" s="14"/>
    </row>
    <row r="540" spans="1:1" ht="15.75" customHeight="1" x14ac:dyDescent="0.2">
      <c r="A540" s="14"/>
    </row>
    <row r="541" spans="1:1" ht="15.75" customHeight="1" x14ac:dyDescent="0.2">
      <c r="A541" s="14"/>
    </row>
    <row r="542" spans="1:1" ht="15.75" customHeight="1" x14ac:dyDescent="0.2">
      <c r="A542" s="14"/>
    </row>
    <row r="543" spans="1:1" ht="15.75" customHeight="1" x14ac:dyDescent="0.2">
      <c r="A543" s="14"/>
    </row>
    <row r="544" spans="1:1" ht="15.75" customHeight="1" x14ac:dyDescent="0.2">
      <c r="A544" s="14"/>
    </row>
    <row r="545" spans="1:1" ht="15.75" customHeight="1" x14ac:dyDescent="0.2">
      <c r="A545" s="14"/>
    </row>
    <row r="546" spans="1:1" ht="15.75" customHeight="1" x14ac:dyDescent="0.2">
      <c r="A546" s="14"/>
    </row>
    <row r="547" spans="1:1" ht="15.75" customHeight="1" x14ac:dyDescent="0.2">
      <c r="A547" s="14"/>
    </row>
    <row r="548" spans="1:1" ht="15.75" customHeight="1" x14ac:dyDescent="0.2">
      <c r="A548" s="14"/>
    </row>
    <row r="549" spans="1:1" ht="15.75" customHeight="1" x14ac:dyDescent="0.2">
      <c r="A549" s="14"/>
    </row>
    <row r="550" spans="1:1" ht="15.75" customHeight="1" x14ac:dyDescent="0.2">
      <c r="A550" s="14"/>
    </row>
    <row r="551" spans="1:1" ht="15.75" customHeight="1" x14ac:dyDescent="0.2">
      <c r="A551" s="14"/>
    </row>
    <row r="552" spans="1:1" ht="15.75" customHeight="1" x14ac:dyDescent="0.2">
      <c r="A552" s="14"/>
    </row>
    <row r="553" spans="1:1" ht="15.75" customHeight="1" x14ac:dyDescent="0.2">
      <c r="A553" s="14"/>
    </row>
    <row r="554" spans="1:1" ht="15.75" customHeight="1" x14ac:dyDescent="0.2">
      <c r="A554" s="14"/>
    </row>
    <row r="555" spans="1:1" ht="15.75" customHeight="1" x14ac:dyDescent="0.2">
      <c r="A555" s="14"/>
    </row>
    <row r="556" spans="1:1" ht="15.75" customHeight="1" x14ac:dyDescent="0.2">
      <c r="A556" s="14"/>
    </row>
    <row r="557" spans="1:1" ht="15.75" customHeight="1" x14ac:dyDescent="0.2">
      <c r="A557" s="14"/>
    </row>
    <row r="558" spans="1:1" ht="15.75" customHeight="1" x14ac:dyDescent="0.2">
      <c r="A558" s="14"/>
    </row>
    <row r="559" spans="1:1" ht="15.75" customHeight="1" x14ac:dyDescent="0.2">
      <c r="A559" s="14"/>
    </row>
    <row r="560" spans="1:1" ht="15.75" customHeight="1" x14ac:dyDescent="0.2">
      <c r="A560" s="14"/>
    </row>
    <row r="561" spans="1:1" ht="15.75" customHeight="1" x14ac:dyDescent="0.2">
      <c r="A561" s="14"/>
    </row>
    <row r="562" spans="1:1" ht="15.75" customHeight="1" x14ac:dyDescent="0.2">
      <c r="A562" s="14"/>
    </row>
    <row r="563" spans="1:1" ht="15.75" customHeight="1" x14ac:dyDescent="0.2">
      <c r="A563" s="14"/>
    </row>
    <row r="564" spans="1:1" ht="15.75" customHeight="1" x14ac:dyDescent="0.2">
      <c r="A564" s="14"/>
    </row>
    <row r="565" spans="1:1" ht="15.75" customHeight="1" x14ac:dyDescent="0.2">
      <c r="A565" s="14"/>
    </row>
    <row r="566" spans="1:1" ht="15.75" customHeight="1" x14ac:dyDescent="0.2">
      <c r="A566" s="14"/>
    </row>
    <row r="567" spans="1:1" ht="15.75" customHeight="1" x14ac:dyDescent="0.2">
      <c r="A567" s="14"/>
    </row>
    <row r="568" spans="1:1" ht="15.75" customHeight="1" x14ac:dyDescent="0.2">
      <c r="A568" s="14"/>
    </row>
    <row r="569" spans="1:1" ht="15.75" customHeight="1" x14ac:dyDescent="0.2">
      <c r="A569" s="14"/>
    </row>
    <row r="570" spans="1:1" ht="15.75" customHeight="1" x14ac:dyDescent="0.2">
      <c r="A570" s="14"/>
    </row>
    <row r="571" spans="1:1" ht="15.75" customHeight="1" x14ac:dyDescent="0.2">
      <c r="A571" s="14"/>
    </row>
    <row r="572" spans="1:1" ht="15.75" customHeight="1" x14ac:dyDescent="0.2">
      <c r="A572" s="14"/>
    </row>
    <row r="573" spans="1:1" ht="15.75" customHeight="1" x14ac:dyDescent="0.2">
      <c r="A573" s="14"/>
    </row>
    <row r="574" spans="1:1" ht="15.75" customHeight="1" x14ac:dyDescent="0.2">
      <c r="A574" s="14"/>
    </row>
    <row r="575" spans="1:1" ht="15.75" customHeight="1" x14ac:dyDescent="0.2">
      <c r="A575" s="14"/>
    </row>
    <row r="576" spans="1:1" ht="15.75" customHeight="1" x14ac:dyDescent="0.2">
      <c r="A576" s="14"/>
    </row>
    <row r="577" spans="1:1" ht="15.75" customHeight="1" x14ac:dyDescent="0.2">
      <c r="A577" s="14"/>
    </row>
    <row r="578" spans="1:1" ht="15.75" customHeight="1" x14ac:dyDescent="0.2">
      <c r="A578" s="14"/>
    </row>
    <row r="579" spans="1:1" ht="15.75" customHeight="1" x14ac:dyDescent="0.2">
      <c r="A579" s="14"/>
    </row>
    <row r="580" spans="1:1" ht="15.75" customHeight="1" x14ac:dyDescent="0.2">
      <c r="A580" s="14"/>
    </row>
    <row r="581" spans="1:1" ht="15.75" customHeight="1" x14ac:dyDescent="0.2">
      <c r="A581" s="14"/>
    </row>
    <row r="582" spans="1:1" ht="15.75" customHeight="1" x14ac:dyDescent="0.2">
      <c r="A582" s="14"/>
    </row>
    <row r="583" spans="1:1" ht="15.75" customHeight="1" x14ac:dyDescent="0.2">
      <c r="A583" s="14"/>
    </row>
    <row r="584" spans="1:1" ht="15.75" customHeight="1" x14ac:dyDescent="0.2">
      <c r="A584" s="14"/>
    </row>
    <row r="585" spans="1:1" ht="15.75" customHeight="1" x14ac:dyDescent="0.2">
      <c r="A585" s="14"/>
    </row>
    <row r="586" spans="1:1" ht="15.75" customHeight="1" x14ac:dyDescent="0.2">
      <c r="A586" s="14"/>
    </row>
    <row r="587" spans="1:1" ht="15.75" customHeight="1" x14ac:dyDescent="0.2">
      <c r="A587" s="14"/>
    </row>
    <row r="588" spans="1:1" ht="15.75" customHeight="1" x14ac:dyDescent="0.2">
      <c r="A588" s="14"/>
    </row>
    <row r="589" spans="1:1" ht="15.75" customHeight="1" x14ac:dyDescent="0.2">
      <c r="A589" s="14"/>
    </row>
    <row r="590" spans="1:1" ht="15.75" customHeight="1" x14ac:dyDescent="0.2">
      <c r="A590" s="14"/>
    </row>
    <row r="591" spans="1:1" ht="15.75" customHeight="1" x14ac:dyDescent="0.2">
      <c r="A591" s="14"/>
    </row>
    <row r="592" spans="1:1" ht="15.75" customHeight="1" x14ac:dyDescent="0.2">
      <c r="A592" s="14"/>
    </row>
    <row r="593" spans="1:1" ht="15.75" customHeight="1" x14ac:dyDescent="0.2">
      <c r="A593" s="14"/>
    </row>
    <row r="594" spans="1:1" ht="15.75" customHeight="1" x14ac:dyDescent="0.2">
      <c r="A594" s="14"/>
    </row>
    <row r="595" spans="1:1" ht="15.75" customHeight="1" x14ac:dyDescent="0.2">
      <c r="A595" s="14"/>
    </row>
    <row r="596" spans="1:1" ht="15.75" customHeight="1" x14ac:dyDescent="0.2">
      <c r="A596" s="14"/>
    </row>
    <row r="597" spans="1:1" ht="15.75" customHeight="1" x14ac:dyDescent="0.2">
      <c r="A597" s="14"/>
    </row>
    <row r="598" spans="1:1" ht="15.75" customHeight="1" x14ac:dyDescent="0.2">
      <c r="A598" s="14"/>
    </row>
    <row r="599" spans="1:1" ht="15.75" customHeight="1" x14ac:dyDescent="0.2">
      <c r="A599" s="14"/>
    </row>
    <row r="600" spans="1:1" ht="15.75" customHeight="1" x14ac:dyDescent="0.2">
      <c r="A600" s="14"/>
    </row>
    <row r="601" spans="1:1" ht="15.75" customHeight="1" x14ac:dyDescent="0.2">
      <c r="A601" s="14"/>
    </row>
    <row r="602" spans="1:1" ht="15.75" customHeight="1" x14ac:dyDescent="0.2">
      <c r="A602" s="14"/>
    </row>
    <row r="603" spans="1:1" ht="15.75" customHeight="1" x14ac:dyDescent="0.2">
      <c r="A603" s="14"/>
    </row>
    <row r="604" spans="1:1" ht="15.75" customHeight="1" x14ac:dyDescent="0.2">
      <c r="A604" s="14"/>
    </row>
    <row r="605" spans="1:1" ht="15.75" customHeight="1" x14ac:dyDescent="0.2">
      <c r="A605" s="14"/>
    </row>
    <row r="606" spans="1:1" ht="15.75" customHeight="1" x14ac:dyDescent="0.2">
      <c r="A606" s="14"/>
    </row>
    <row r="607" spans="1:1" ht="15.75" customHeight="1" x14ac:dyDescent="0.2">
      <c r="A607" s="14"/>
    </row>
    <row r="608" spans="1:1" ht="15.75" customHeight="1" x14ac:dyDescent="0.2">
      <c r="A608" s="14"/>
    </row>
    <row r="609" spans="1:1" ht="15.75" customHeight="1" x14ac:dyDescent="0.2">
      <c r="A609" s="14"/>
    </row>
    <row r="610" spans="1:1" ht="15.75" customHeight="1" x14ac:dyDescent="0.2">
      <c r="A610" s="14"/>
    </row>
    <row r="611" spans="1:1" ht="15.75" customHeight="1" x14ac:dyDescent="0.2">
      <c r="A611" s="14"/>
    </row>
    <row r="612" spans="1:1" ht="15.75" customHeight="1" x14ac:dyDescent="0.2">
      <c r="A612" s="14"/>
    </row>
    <row r="613" spans="1:1" ht="15.75" customHeight="1" x14ac:dyDescent="0.2">
      <c r="A613" s="14"/>
    </row>
    <row r="614" spans="1:1" ht="15.75" customHeight="1" x14ac:dyDescent="0.2">
      <c r="A614" s="14"/>
    </row>
    <row r="615" spans="1:1" ht="15.75" customHeight="1" x14ac:dyDescent="0.2">
      <c r="A615" s="14"/>
    </row>
    <row r="616" spans="1:1" ht="15.75" customHeight="1" x14ac:dyDescent="0.2">
      <c r="A616" s="14"/>
    </row>
    <row r="617" spans="1:1" ht="15.75" customHeight="1" x14ac:dyDescent="0.2">
      <c r="A617" s="14"/>
    </row>
    <row r="618" spans="1:1" ht="15.75" customHeight="1" x14ac:dyDescent="0.2">
      <c r="A618" s="14"/>
    </row>
    <row r="619" spans="1:1" ht="15.75" customHeight="1" x14ac:dyDescent="0.2">
      <c r="A619" s="14"/>
    </row>
    <row r="620" spans="1:1" ht="15.75" customHeight="1" x14ac:dyDescent="0.2">
      <c r="A620" s="14"/>
    </row>
    <row r="621" spans="1:1" ht="15.75" customHeight="1" x14ac:dyDescent="0.2">
      <c r="A621" s="14"/>
    </row>
    <row r="622" spans="1:1" ht="15.75" customHeight="1" x14ac:dyDescent="0.2">
      <c r="A622" s="14"/>
    </row>
    <row r="623" spans="1:1" ht="15.75" customHeight="1" x14ac:dyDescent="0.2">
      <c r="A623" s="14"/>
    </row>
    <row r="624" spans="1:1" ht="15.75" customHeight="1" x14ac:dyDescent="0.2">
      <c r="A624" s="14"/>
    </row>
    <row r="625" spans="1:1" ht="15.75" customHeight="1" x14ac:dyDescent="0.2">
      <c r="A625" s="14"/>
    </row>
    <row r="626" spans="1:1" ht="15.75" customHeight="1" x14ac:dyDescent="0.2">
      <c r="A626" s="14"/>
    </row>
    <row r="627" spans="1:1" ht="15.75" customHeight="1" x14ac:dyDescent="0.2">
      <c r="A627" s="14"/>
    </row>
    <row r="628" spans="1:1" ht="15.75" customHeight="1" x14ac:dyDescent="0.2">
      <c r="A628" s="14"/>
    </row>
    <row r="629" spans="1:1" ht="15.75" customHeight="1" x14ac:dyDescent="0.2">
      <c r="A629" s="14"/>
    </row>
    <row r="630" spans="1:1" ht="15.75" customHeight="1" x14ac:dyDescent="0.2">
      <c r="A630" s="14"/>
    </row>
    <row r="631" spans="1:1" ht="15.75" customHeight="1" x14ac:dyDescent="0.2">
      <c r="A631" s="14"/>
    </row>
    <row r="632" spans="1:1" ht="15.75" customHeight="1" x14ac:dyDescent="0.2">
      <c r="A632" s="14"/>
    </row>
    <row r="633" spans="1:1" ht="15.75" customHeight="1" x14ac:dyDescent="0.2">
      <c r="A633" s="14"/>
    </row>
    <row r="634" spans="1:1" ht="15.75" customHeight="1" x14ac:dyDescent="0.2">
      <c r="A634" s="14"/>
    </row>
    <row r="635" spans="1:1" ht="15.75" customHeight="1" x14ac:dyDescent="0.2">
      <c r="A635" s="14"/>
    </row>
    <row r="636" spans="1:1" ht="15.75" customHeight="1" x14ac:dyDescent="0.2">
      <c r="A636" s="14"/>
    </row>
    <row r="637" spans="1:1" ht="15.75" customHeight="1" x14ac:dyDescent="0.2">
      <c r="A637" s="14"/>
    </row>
    <row r="638" spans="1:1" ht="15.75" customHeight="1" x14ac:dyDescent="0.2">
      <c r="A638" s="14"/>
    </row>
    <row r="639" spans="1:1" ht="15.75" customHeight="1" x14ac:dyDescent="0.2">
      <c r="A639" s="14"/>
    </row>
    <row r="640" spans="1:1" ht="15.75" customHeight="1" x14ac:dyDescent="0.2">
      <c r="A640" s="14"/>
    </row>
    <row r="641" spans="1:1" ht="15.75" customHeight="1" x14ac:dyDescent="0.2">
      <c r="A641" s="14"/>
    </row>
    <row r="642" spans="1:1" ht="15.75" customHeight="1" x14ac:dyDescent="0.2">
      <c r="A642" s="14"/>
    </row>
    <row r="643" spans="1:1" ht="15.75" customHeight="1" x14ac:dyDescent="0.2">
      <c r="A643" s="14"/>
    </row>
    <row r="644" spans="1:1" ht="15.75" customHeight="1" x14ac:dyDescent="0.2">
      <c r="A644" s="14"/>
    </row>
    <row r="645" spans="1:1" ht="15.75" customHeight="1" x14ac:dyDescent="0.2">
      <c r="A645" s="14"/>
    </row>
    <row r="646" spans="1:1" ht="15.75" customHeight="1" x14ac:dyDescent="0.2">
      <c r="A646" s="14"/>
    </row>
    <row r="647" spans="1:1" ht="15.75" customHeight="1" x14ac:dyDescent="0.2">
      <c r="A647" s="14"/>
    </row>
    <row r="648" spans="1:1" ht="15.75" customHeight="1" x14ac:dyDescent="0.2">
      <c r="A648" s="14"/>
    </row>
    <row r="649" spans="1:1" ht="15.75" customHeight="1" x14ac:dyDescent="0.2">
      <c r="A649" s="14"/>
    </row>
    <row r="650" spans="1:1" ht="15.75" customHeight="1" x14ac:dyDescent="0.2">
      <c r="A650" s="14"/>
    </row>
    <row r="651" spans="1:1" ht="15.75" customHeight="1" x14ac:dyDescent="0.2">
      <c r="A651" s="14"/>
    </row>
    <row r="652" spans="1:1" ht="15.75" customHeight="1" x14ac:dyDescent="0.2">
      <c r="A652" s="14"/>
    </row>
    <row r="653" spans="1:1" ht="15.75" customHeight="1" x14ac:dyDescent="0.2">
      <c r="A653" s="14"/>
    </row>
    <row r="654" spans="1:1" ht="15.75" customHeight="1" x14ac:dyDescent="0.2">
      <c r="A654" s="14"/>
    </row>
    <row r="655" spans="1:1" ht="15.75" customHeight="1" x14ac:dyDescent="0.2">
      <c r="A655" s="14"/>
    </row>
    <row r="656" spans="1:1" ht="15.75" customHeight="1" x14ac:dyDescent="0.2">
      <c r="A656" s="14"/>
    </row>
    <row r="657" spans="1:1" ht="15.75" customHeight="1" x14ac:dyDescent="0.2">
      <c r="A657" s="14"/>
    </row>
    <row r="658" spans="1:1" ht="15.75" customHeight="1" x14ac:dyDescent="0.2">
      <c r="A658" s="14"/>
    </row>
    <row r="659" spans="1:1" ht="15.75" customHeight="1" x14ac:dyDescent="0.2">
      <c r="A659" s="14"/>
    </row>
    <row r="660" spans="1:1" ht="15.75" customHeight="1" x14ac:dyDescent="0.2">
      <c r="A660" s="14"/>
    </row>
    <row r="661" spans="1:1" ht="15.75" customHeight="1" x14ac:dyDescent="0.2">
      <c r="A661" s="14"/>
    </row>
    <row r="662" spans="1:1" ht="15.75" customHeight="1" x14ac:dyDescent="0.2">
      <c r="A662" s="14"/>
    </row>
    <row r="663" spans="1:1" ht="15.75" customHeight="1" x14ac:dyDescent="0.2">
      <c r="A663" s="14"/>
    </row>
    <row r="664" spans="1:1" ht="15.75" customHeight="1" x14ac:dyDescent="0.2">
      <c r="A664" s="14"/>
    </row>
    <row r="665" spans="1:1" ht="15.75" customHeight="1" x14ac:dyDescent="0.2">
      <c r="A665" s="14"/>
    </row>
    <row r="666" spans="1:1" ht="15.75" customHeight="1" x14ac:dyDescent="0.2">
      <c r="A666" s="14"/>
    </row>
    <row r="667" spans="1:1" ht="15.75" customHeight="1" x14ac:dyDescent="0.2">
      <c r="A667" s="14"/>
    </row>
    <row r="668" spans="1:1" ht="15.75" customHeight="1" x14ac:dyDescent="0.2">
      <c r="A668" s="14"/>
    </row>
    <row r="669" spans="1:1" ht="15.75" customHeight="1" x14ac:dyDescent="0.2">
      <c r="A669" s="14"/>
    </row>
    <row r="670" spans="1:1" ht="15.75" customHeight="1" x14ac:dyDescent="0.2">
      <c r="A670" s="14"/>
    </row>
    <row r="671" spans="1:1" ht="15.75" customHeight="1" x14ac:dyDescent="0.2">
      <c r="A671" s="14"/>
    </row>
    <row r="672" spans="1:1" ht="15.75" customHeight="1" x14ac:dyDescent="0.2">
      <c r="A672" s="14"/>
    </row>
    <row r="673" spans="1:1" ht="15.75" customHeight="1" x14ac:dyDescent="0.2">
      <c r="A673" s="14"/>
    </row>
    <row r="674" spans="1:1" ht="15.75" customHeight="1" x14ac:dyDescent="0.2">
      <c r="A674" s="14"/>
    </row>
    <row r="675" spans="1:1" ht="15.75" customHeight="1" x14ac:dyDescent="0.2">
      <c r="A675" s="14"/>
    </row>
    <row r="676" spans="1:1" ht="15.75" customHeight="1" x14ac:dyDescent="0.2">
      <c r="A676" s="14"/>
    </row>
    <row r="677" spans="1:1" ht="15.75" customHeight="1" x14ac:dyDescent="0.2">
      <c r="A677" s="14"/>
    </row>
    <row r="678" spans="1:1" ht="15.75" customHeight="1" x14ac:dyDescent="0.2">
      <c r="A678" s="14"/>
    </row>
    <row r="679" spans="1:1" ht="15.75" customHeight="1" x14ac:dyDescent="0.2">
      <c r="A679" s="14"/>
    </row>
    <row r="680" spans="1:1" ht="15.75" customHeight="1" x14ac:dyDescent="0.2">
      <c r="A680" s="14"/>
    </row>
    <row r="681" spans="1:1" ht="15.75" customHeight="1" x14ac:dyDescent="0.2">
      <c r="A681" s="14"/>
    </row>
    <row r="682" spans="1:1" ht="15.75" customHeight="1" x14ac:dyDescent="0.2">
      <c r="A682" s="14"/>
    </row>
    <row r="683" spans="1:1" ht="15.75" customHeight="1" x14ac:dyDescent="0.2">
      <c r="A683" s="14"/>
    </row>
    <row r="684" spans="1:1" ht="15.75" customHeight="1" x14ac:dyDescent="0.2">
      <c r="A684" s="14"/>
    </row>
    <row r="685" spans="1:1" ht="15.75" customHeight="1" x14ac:dyDescent="0.2">
      <c r="A685" s="14"/>
    </row>
    <row r="686" spans="1:1" ht="15.75" customHeight="1" x14ac:dyDescent="0.2">
      <c r="A686" s="14"/>
    </row>
    <row r="687" spans="1:1" ht="15.75" customHeight="1" x14ac:dyDescent="0.2">
      <c r="A687" s="14"/>
    </row>
    <row r="688" spans="1:1" ht="15.75" customHeight="1" x14ac:dyDescent="0.2">
      <c r="A688" s="14"/>
    </row>
    <row r="689" spans="1:1" ht="15.75" customHeight="1" x14ac:dyDescent="0.2">
      <c r="A689" s="14"/>
    </row>
    <row r="690" spans="1:1" ht="15.75" customHeight="1" x14ac:dyDescent="0.2">
      <c r="A690" s="14"/>
    </row>
    <row r="691" spans="1:1" ht="15.75" customHeight="1" x14ac:dyDescent="0.2">
      <c r="A691" s="14"/>
    </row>
    <row r="692" spans="1:1" ht="15.75" customHeight="1" x14ac:dyDescent="0.2">
      <c r="A692" s="14"/>
    </row>
    <row r="693" spans="1:1" ht="15.75" customHeight="1" x14ac:dyDescent="0.2">
      <c r="A693" s="14"/>
    </row>
    <row r="694" spans="1:1" ht="15.75" customHeight="1" x14ac:dyDescent="0.2">
      <c r="A694" s="14"/>
    </row>
    <row r="695" spans="1:1" ht="15.75" customHeight="1" x14ac:dyDescent="0.2">
      <c r="A695" s="14"/>
    </row>
    <row r="696" spans="1:1" ht="15.75" customHeight="1" x14ac:dyDescent="0.2">
      <c r="A696" s="14"/>
    </row>
    <row r="697" spans="1:1" ht="15.75" customHeight="1" x14ac:dyDescent="0.2">
      <c r="A697" s="14"/>
    </row>
    <row r="698" spans="1:1" ht="15.75" customHeight="1" x14ac:dyDescent="0.2">
      <c r="A698" s="14"/>
    </row>
    <row r="699" spans="1:1" ht="15.75" customHeight="1" x14ac:dyDescent="0.2">
      <c r="A699" s="14"/>
    </row>
    <row r="700" spans="1:1" ht="15.75" customHeight="1" x14ac:dyDescent="0.2">
      <c r="A700" s="14"/>
    </row>
    <row r="701" spans="1:1" ht="15.75" customHeight="1" x14ac:dyDescent="0.2">
      <c r="A701" s="14"/>
    </row>
    <row r="702" spans="1:1" ht="15.75" customHeight="1" x14ac:dyDescent="0.2">
      <c r="A702" s="14"/>
    </row>
    <row r="703" spans="1:1" ht="15.75" customHeight="1" x14ac:dyDescent="0.2">
      <c r="A703" s="14"/>
    </row>
    <row r="704" spans="1:1" ht="15.75" customHeight="1" x14ac:dyDescent="0.2">
      <c r="A704" s="14"/>
    </row>
    <row r="705" spans="1:1" ht="15.75" customHeight="1" x14ac:dyDescent="0.2">
      <c r="A705" s="14"/>
    </row>
    <row r="706" spans="1:1" ht="15.75" customHeight="1" x14ac:dyDescent="0.2">
      <c r="A706" s="14"/>
    </row>
    <row r="707" spans="1:1" ht="15.75" customHeight="1" x14ac:dyDescent="0.2">
      <c r="A707" s="14"/>
    </row>
    <row r="708" spans="1:1" ht="15.75" customHeight="1" x14ac:dyDescent="0.2">
      <c r="A708" s="14"/>
    </row>
    <row r="709" spans="1:1" ht="15.75" customHeight="1" x14ac:dyDescent="0.2">
      <c r="A709" s="14"/>
    </row>
    <row r="710" spans="1:1" ht="15.75" customHeight="1" x14ac:dyDescent="0.2">
      <c r="A710" s="14"/>
    </row>
    <row r="711" spans="1:1" ht="15.75" customHeight="1" x14ac:dyDescent="0.2">
      <c r="A711" s="14"/>
    </row>
    <row r="712" spans="1:1" ht="15.75" customHeight="1" x14ac:dyDescent="0.2">
      <c r="A712" s="14"/>
    </row>
    <row r="713" spans="1:1" ht="15.75" customHeight="1" x14ac:dyDescent="0.2">
      <c r="A713" s="14"/>
    </row>
    <row r="714" spans="1:1" ht="15.75" customHeight="1" x14ac:dyDescent="0.2">
      <c r="A714" s="14"/>
    </row>
    <row r="715" spans="1:1" ht="15.75" customHeight="1" x14ac:dyDescent="0.2">
      <c r="A715" s="14"/>
    </row>
    <row r="716" spans="1:1" ht="15.75" customHeight="1" x14ac:dyDescent="0.2">
      <c r="A716" s="14"/>
    </row>
    <row r="717" spans="1:1" ht="15.75" customHeight="1" x14ac:dyDescent="0.2">
      <c r="A717" s="14"/>
    </row>
    <row r="718" spans="1:1" ht="15.75" customHeight="1" x14ac:dyDescent="0.2">
      <c r="A718" s="14"/>
    </row>
    <row r="719" spans="1:1" ht="15.75" customHeight="1" x14ac:dyDescent="0.2">
      <c r="A719" s="14"/>
    </row>
    <row r="720" spans="1:1" ht="15.75" customHeight="1" x14ac:dyDescent="0.2">
      <c r="A720" s="14"/>
    </row>
    <row r="721" spans="1:1" ht="15.75" customHeight="1" x14ac:dyDescent="0.2">
      <c r="A721" s="14"/>
    </row>
    <row r="722" spans="1:1" ht="15.75" customHeight="1" x14ac:dyDescent="0.2">
      <c r="A722" s="14"/>
    </row>
    <row r="723" spans="1:1" ht="15.75" customHeight="1" x14ac:dyDescent="0.2">
      <c r="A723" s="14"/>
    </row>
    <row r="724" spans="1:1" ht="15.75" customHeight="1" x14ac:dyDescent="0.2">
      <c r="A724" s="14"/>
    </row>
    <row r="725" spans="1:1" ht="15.75" customHeight="1" x14ac:dyDescent="0.2">
      <c r="A725" s="14"/>
    </row>
    <row r="726" spans="1:1" ht="15.75" customHeight="1" x14ac:dyDescent="0.2">
      <c r="A726" s="14"/>
    </row>
    <row r="727" spans="1:1" ht="15.75" customHeight="1" x14ac:dyDescent="0.2">
      <c r="A727" s="14"/>
    </row>
    <row r="728" spans="1:1" ht="15.75" customHeight="1" x14ac:dyDescent="0.2">
      <c r="A728" s="14"/>
    </row>
    <row r="729" spans="1:1" ht="15.75" customHeight="1" x14ac:dyDescent="0.2">
      <c r="A729" s="14"/>
    </row>
    <row r="730" spans="1:1" ht="15.75" customHeight="1" x14ac:dyDescent="0.2">
      <c r="A730" s="14"/>
    </row>
    <row r="731" spans="1:1" ht="15.75" customHeight="1" x14ac:dyDescent="0.2">
      <c r="A731" s="14"/>
    </row>
    <row r="732" spans="1:1" ht="15.75" customHeight="1" x14ac:dyDescent="0.2">
      <c r="A732" s="14"/>
    </row>
    <row r="733" spans="1:1" ht="15.75" customHeight="1" x14ac:dyDescent="0.2">
      <c r="A733" s="14"/>
    </row>
    <row r="734" spans="1:1" ht="15.75" customHeight="1" x14ac:dyDescent="0.2">
      <c r="A734" s="14"/>
    </row>
    <row r="735" spans="1:1" ht="15.75" customHeight="1" x14ac:dyDescent="0.2">
      <c r="A735" s="14"/>
    </row>
    <row r="736" spans="1:1" ht="15.75" customHeight="1" x14ac:dyDescent="0.2">
      <c r="A736" s="14"/>
    </row>
    <row r="737" spans="1:1" ht="15.75" customHeight="1" x14ac:dyDescent="0.2">
      <c r="A737" s="14"/>
    </row>
    <row r="738" spans="1:1" ht="15.75" customHeight="1" x14ac:dyDescent="0.2">
      <c r="A738" s="14"/>
    </row>
    <row r="739" spans="1:1" ht="15.75" customHeight="1" x14ac:dyDescent="0.2">
      <c r="A739" s="14"/>
    </row>
    <row r="740" spans="1:1" ht="15.75" customHeight="1" x14ac:dyDescent="0.2">
      <c r="A740" s="14"/>
    </row>
    <row r="741" spans="1:1" ht="15.75" customHeight="1" x14ac:dyDescent="0.2">
      <c r="A741" s="14"/>
    </row>
    <row r="742" spans="1:1" ht="15.75" customHeight="1" x14ac:dyDescent="0.2">
      <c r="A742" s="14"/>
    </row>
    <row r="743" spans="1:1" ht="15.75" customHeight="1" x14ac:dyDescent="0.2">
      <c r="A743" s="14"/>
    </row>
    <row r="744" spans="1:1" ht="15.75" customHeight="1" x14ac:dyDescent="0.2">
      <c r="A744" s="14"/>
    </row>
    <row r="745" spans="1:1" ht="15.75" customHeight="1" x14ac:dyDescent="0.2">
      <c r="A745" s="14"/>
    </row>
    <row r="746" spans="1:1" ht="15.75" customHeight="1" x14ac:dyDescent="0.2">
      <c r="A746" s="14"/>
    </row>
    <row r="747" spans="1:1" ht="15.75" customHeight="1" x14ac:dyDescent="0.2">
      <c r="A747" s="14"/>
    </row>
    <row r="748" spans="1:1" ht="15.75" customHeight="1" x14ac:dyDescent="0.2">
      <c r="A748" s="14"/>
    </row>
    <row r="749" spans="1:1" ht="15.75" customHeight="1" x14ac:dyDescent="0.2">
      <c r="A749" s="14"/>
    </row>
    <row r="750" spans="1:1" ht="15.75" customHeight="1" x14ac:dyDescent="0.2">
      <c r="A750" s="14"/>
    </row>
    <row r="751" spans="1:1" ht="15.75" customHeight="1" x14ac:dyDescent="0.2">
      <c r="A751" s="14"/>
    </row>
    <row r="752" spans="1:1" ht="15.75" customHeight="1" x14ac:dyDescent="0.2">
      <c r="A752" s="14"/>
    </row>
    <row r="753" spans="1:1" ht="15.75" customHeight="1" x14ac:dyDescent="0.2">
      <c r="A753" s="14"/>
    </row>
    <row r="754" spans="1:1" ht="15.75" customHeight="1" x14ac:dyDescent="0.2">
      <c r="A754" s="14"/>
    </row>
    <row r="755" spans="1:1" ht="15.75" customHeight="1" x14ac:dyDescent="0.2">
      <c r="A755" s="14"/>
    </row>
    <row r="756" spans="1:1" ht="15.75" customHeight="1" x14ac:dyDescent="0.2">
      <c r="A756" s="14"/>
    </row>
    <row r="757" spans="1:1" ht="15.75" customHeight="1" x14ac:dyDescent="0.2">
      <c r="A757" s="14"/>
    </row>
    <row r="758" spans="1:1" ht="15.75" customHeight="1" x14ac:dyDescent="0.2">
      <c r="A758" s="14"/>
    </row>
    <row r="759" spans="1:1" ht="15.75" customHeight="1" x14ac:dyDescent="0.2">
      <c r="A759" s="14"/>
    </row>
    <row r="760" spans="1:1" ht="15.75" customHeight="1" x14ac:dyDescent="0.2">
      <c r="A760" s="14"/>
    </row>
    <row r="761" spans="1:1" ht="15.75" customHeight="1" x14ac:dyDescent="0.2">
      <c r="A761" s="14"/>
    </row>
    <row r="762" spans="1:1" ht="15.75" customHeight="1" x14ac:dyDescent="0.2">
      <c r="A762" s="14"/>
    </row>
    <row r="763" spans="1:1" ht="15.75" customHeight="1" x14ac:dyDescent="0.2">
      <c r="A763" s="14"/>
    </row>
    <row r="764" spans="1:1" ht="15.75" customHeight="1" x14ac:dyDescent="0.2">
      <c r="A764" s="14"/>
    </row>
    <row r="765" spans="1:1" ht="15.75" customHeight="1" x14ac:dyDescent="0.2">
      <c r="A765" s="14"/>
    </row>
    <row r="766" spans="1:1" ht="15.75" customHeight="1" x14ac:dyDescent="0.2">
      <c r="A766" s="14"/>
    </row>
    <row r="767" spans="1:1" ht="15.75" customHeight="1" x14ac:dyDescent="0.2">
      <c r="A767" s="14"/>
    </row>
    <row r="768" spans="1:1" ht="15.75" customHeight="1" x14ac:dyDescent="0.2">
      <c r="A768" s="14"/>
    </row>
    <row r="769" spans="1:1" ht="15.75" customHeight="1" x14ac:dyDescent="0.2">
      <c r="A769" s="14"/>
    </row>
    <row r="770" spans="1:1" ht="15.75" customHeight="1" x14ac:dyDescent="0.2">
      <c r="A770" s="14"/>
    </row>
    <row r="771" spans="1:1" ht="15.75" customHeight="1" x14ac:dyDescent="0.2">
      <c r="A771" s="14"/>
    </row>
    <row r="772" spans="1:1" ht="15.75" customHeight="1" x14ac:dyDescent="0.2">
      <c r="A772" s="14"/>
    </row>
    <row r="773" spans="1:1" ht="15.75" customHeight="1" x14ac:dyDescent="0.2">
      <c r="A773" s="14"/>
    </row>
    <row r="774" spans="1:1" ht="15.75" customHeight="1" x14ac:dyDescent="0.2">
      <c r="A774" s="14"/>
    </row>
    <row r="775" spans="1:1" ht="15.75" customHeight="1" x14ac:dyDescent="0.2">
      <c r="A775" s="14"/>
    </row>
    <row r="776" spans="1:1" ht="15.75" customHeight="1" x14ac:dyDescent="0.2">
      <c r="A776" s="14"/>
    </row>
    <row r="777" spans="1:1" ht="15.75" customHeight="1" x14ac:dyDescent="0.2">
      <c r="A777" s="14"/>
    </row>
    <row r="778" spans="1:1" ht="15.75" customHeight="1" x14ac:dyDescent="0.2">
      <c r="A778" s="14"/>
    </row>
    <row r="779" spans="1:1" ht="15.75" customHeight="1" x14ac:dyDescent="0.2">
      <c r="A779" s="14"/>
    </row>
    <row r="780" spans="1:1" ht="15.75" customHeight="1" x14ac:dyDescent="0.2">
      <c r="A780" s="14"/>
    </row>
    <row r="781" spans="1:1" ht="15.75" customHeight="1" x14ac:dyDescent="0.2">
      <c r="A781" s="14"/>
    </row>
    <row r="782" spans="1:1" ht="15.75" customHeight="1" x14ac:dyDescent="0.2">
      <c r="A782" s="14"/>
    </row>
    <row r="783" spans="1:1" ht="15.75" customHeight="1" x14ac:dyDescent="0.2">
      <c r="A783" s="14"/>
    </row>
    <row r="784" spans="1:1" ht="15.75" customHeight="1" x14ac:dyDescent="0.2">
      <c r="A784" s="14"/>
    </row>
    <row r="785" spans="1:1" ht="15.75" customHeight="1" x14ac:dyDescent="0.2">
      <c r="A785" s="14"/>
    </row>
    <row r="786" spans="1:1" ht="15.75" customHeight="1" x14ac:dyDescent="0.2">
      <c r="A786" s="14"/>
    </row>
    <row r="787" spans="1:1" ht="15.75" customHeight="1" x14ac:dyDescent="0.2">
      <c r="A787" s="14"/>
    </row>
    <row r="788" spans="1:1" ht="15.75" customHeight="1" x14ac:dyDescent="0.2">
      <c r="A788" s="14"/>
    </row>
    <row r="789" spans="1:1" ht="15.75" customHeight="1" x14ac:dyDescent="0.2">
      <c r="A789" s="14"/>
    </row>
    <row r="790" spans="1:1" ht="15.75" customHeight="1" x14ac:dyDescent="0.2">
      <c r="A790" s="14"/>
    </row>
    <row r="791" spans="1:1" ht="15.75" customHeight="1" x14ac:dyDescent="0.2">
      <c r="A791" s="14"/>
    </row>
    <row r="792" spans="1:1" ht="15.75" customHeight="1" x14ac:dyDescent="0.2">
      <c r="A792" s="14"/>
    </row>
    <row r="793" spans="1:1" ht="15.75" customHeight="1" x14ac:dyDescent="0.2">
      <c r="A793" s="14"/>
    </row>
    <row r="794" spans="1:1" ht="15.75" customHeight="1" x14ac:dyDescent="0.2">
      <c r="A794" s="14"/>
    </row>
    <row r="795" spans="1:1" ht="15.75" customHeight="1" x14ac:dyDescent="0.2">
      <c r="A795" s="14"/>
    </row>
    <row r="796" spans="1:1" ht="15.75" customHeight="1" x14ac:dyDescent="0.2">
      <c r="A796" s="14"/>
    </row>
    <row r="797" spans="1:1" ht="15.75" customHeight="1" x14ac:dyDescent="0.2">
      <c r="A797" s="14"/>
    </row>
    <row r="798" spans="1:1" ht="15.75" customHeight="1" x14ac:dyDescent="0.2">
      <c r="A798" s="14"/>
    </row>
    <row r="799" spans="1:1" ht="15.75" customHeight="1" x14ac:dyDescent="0.2">
      <c r="A799" s="14"/>
    </row>
    <row r="800" spans="1:1" ht="15.75" customHeight="1" x14ac:dyDescent="0.2">
      <c r="A800" s="14"/>
    </row>
    <row r="801" spans="1:1" ht="15.75" customHeight="1" x14ac:dyDescent="0.2">
      <c r="A801" s="14"/>
    </row>
    <row r="802" spans="1:1" ht="15.75" customHeight="1" x14ac:dyDescent="0.2">
      <c r="A802" s="14"/>
    </row>
    <row r="803" spans="1:1" ht="15.75" customHeight="1" x14ac:dyDescent="0.2">
      <c r="A803" s="14"/>
    </row>
    <row r="804" spans="1:1" ht="15.75" customHeight="1" x14ac:dyDescent="0.2">
      <c r="A804" s="14"/>
    </row>
    <row r="805" spans="1:1" ht="15.75" customHeight="1" x14ac:dyDescent="0.2">
      <c r="A805" s="14"/>
    </row>
    <row r="806" spans="1:1" ht="15.75" customHeight="1" x14ac:dyDescent="0.2">
      <c r="A806" s="14"/>
    </row>
    <row r="807" spans="1:1" ht="15.75" customHeight="1" x14ac:dyDescent="0.2">
      <c r="A807" s="14"/>
    </row>
    <row r="808" spans="1:1" ht="15.75" customHeight="1" x14ac:dyDescent="0.2">
      <c r="A808" s="14"/>
    </row>
    <row r="809" spans="1:1" ht="15.75" customHeight="1" x14ac:dyDescent="0.2">
      <c r="A809" s="14"/>
    </row>
    <row r="810" spans="1:1" ht="15.75" customHeight="1" x14ac:dyDescent="0.2">
      <c r="A810" s="14"/>
    </row>
    <row r="811" spans="1:1" ht="15.75" customHeight="1" x14ac:dyDescent="0.2">
      <c r="A811" s="14"/>
    </row>
    <row r="812" spans="1:1" ht="15.75" customHeight="1" x14ac:dyDescent="0.2">
      <c r="A812" s="14"/>
    </row>
    <row r="813" spans="1:1" ht="15.75" customHeight="1" x14ac:dyDescent="0.2">
      <c r="A813" s="14"/>
    </row>
    <row r="814" spans="1:1" ht="15.75" customHeight="1" x14ac:dyDescent="0.2">
      <c r="A814" s="14"/>
    </row>
    <row r="815" spans="1:1" ht="15.75" customHeight="1" x14ac:dyDescent="0.2">
      <c r="A815" s="14"/>
    </row>
    <row r="816" spans="1:1" ht="15.75" customHeight="1" x14ac:dyDescent="0.2">
      <c r="A816" s="14"/>
    </row>
    <row r="817" spans="1:1" ht="15.75" customHeight="1" x14ac:dyDescent="0.2">
      <c r="A817" s="14"/>
    </row>
    <row r="818" spans="1:1" ht="15.75" customHeight="1" x14ac:dyDescent="0.2">
      <c r="A818" s="14"/>
    </row>
    <row r="819" spans="1:1" ht="15.75" customHeight="1" x14ac:dyDescent="0.2">
      <c r="A819" s="14"/>
    </row>
    <row r="820" spans="1:1" ht="15.75" customHeight="1" x14ac:dyDescent="0.2">
      <c r="A820" s="14"/>
    </row>
    <row r="821" spans="1:1" ht="15.75" customHeight="1" x14ac:dyDescent="0.2">
      <c r="A821" s="14"/>
    </row>
    <row r="822" spans="1:1" ht="15.75" customHeight="1" x14ac:dyDescent="0.2">
      <c r="A822" s="14"/>
    </row>
    <row r="823" spans="1:1" ht="15.75" customHeight="1" x14ac:dyDescent="0.2">
      <c r="A823" s="14"/>
    </row>
    <row r="824" spans="1:1" ht="15.75" customHeight="1" x14ac:dyDescent="0.2">
      <c r="A824" s="14"/>
    </row>
    <row r="825" spans="1:1" ht="15.75" customHeight="1" x14ac:dyDescent="0.2">
      <c r="A825" s="14"/>
    </row>
    <row r="826" spans="1:1" ht="15.75" customHeight="1" x14ac:dyDescent="0.2">
      <c r="A826" s="14"/>
    </row>
    <row r="827" spans="1:1" ht="15.75" customHeight="1" x14ac:dyDescent="0.2">
      <c r="A827" s="14"/>
    </row>
    <row r="828" spans="1:1" ht="15.75" customHeight="1" x14ac:dyDescent="0.2">
      <c r="A828" s="14"/>
    </row>
    <row r="829" spans="1:1" ht="15.75" customHeight="1" x14ac:dyDescent="0.2">
      <c r="A829" s="14"/>
    </row>
    <row r="830" spans="1:1" ht="15.75" customHeight="1" x14ac:dyDescent="0.2">
      <c r="A830" s="14"/>
    </row>
    <row r="831" spans="1:1" ht="15.75" customHeight="1" x14ac:dyDescent="0.2">
      <c r="A831" s="14"/>
    </row>
    <row r="832" spans="1:1" ht="15.75" customHeight="1" x14ac:dyDescent="0.2">
      <c r="A832" s="14"/>
    </row>
    <row r="833" spans="1:1" ht="15.75" customHeight="1" x14ac:dyDescent="0.2">
      <c r="A833" s="14"/>
    </row>
    <row r="834" spans="1:1" ht="15.75" customHeight="1" x14ac:dyDescent="0.2">
      <c r="A834" s="14"/>
    </row>
    <row r="835" spans="1:1" ht="15.75" customHeight="1" x14ac:dyDescent="0.2">
      <c r="A835" s="14"/>
    </row>
    <row r="836" spans="1:1" ht="15.75" customHeight="1" x14ac:dyDescent="0.2">
      <c r="A836" s="14"/>
    </row>
    <row r="837" spans="1:1" ht="15.75" customHeight="1" x14ac:dyDescent="0.2">
      <c r="A837" s="14"/>
    </row>
    <row r="838" spans="1:1" ht="15.75" customHeight="1" x14ac:dyDescent="0.2">
      <c r="A838" s="14"/>
    </row>
    <row r="839" spans="1:1" ht="15.75" customHeight="1" x14ac:dyDescent="0.2">
      <c r="A839" s="14"/>
    </row>
    <row r="840" spans="1:1" ht="15.75" customHeight="1" x14ac:dyDescent="0.2">
      <c r="A840" s="14"/>
    </row>
    <row r="841" spans="1:1" ht="15.75" customHeight="1" x14ac:dyDescent="0.2">
      <c r="A841" s="14"/>
    </row>
    <row r="842" spans="1:1" ht="15.75" customHeight="1" x14ac:dyDescent="0.2">
      <c r="A842" s="14"/>
    </row>
    <row r="843" spans="1:1" ht="15.75" customHeight="1" x14ac:dyDescent="0.2">
      <c r="A843" s="14"/>
    </row>
    <row r="844" spans="1:1" ht="15.75" customHeight="1" x14ac:dyDescent="0.2">
      <c r="A844" s="14"/>
    </row>
    <row r="845" spans="1:1" ht="15.75" customHeight="1" x14ac:dyDescent="0.2">
      <c r="A845" s="14"/>
    </row>
    <row r="846" spans="1:1" ht="15.75" customHeight="1" x14ac:dyDescent="0.2">
      <c r="A846" s="14"/>
    </row>
    <row r="847" spans="1:1" ht="15.75" customHeight="1" x14ac:dyDescent="0.2">
      <c r="A847" s="14"/>
    </row>
    <row r="848" spans="1:1" ht="15.75" customHeight="1" x14ac:dyDescent="0.2">
      <c r="A848" s="14"/>
    </row>
    <row r="849" spans="1:1" ht="15.75" customHeight="1" x14ac:dyDescent="0.2">
      <c r="A849" s="14"/>
    </row>
    <row r="850" spans="1:1" ht="15.75" customHeight="1" x14ac:dyDescent="0.2">
      <c r="A850" s="14"/>
    </row>
    <row r="851" spans="1:1" ht="15.75" customHeight="1" x14ac:dyDescent="0.2">
      <c r="A851" s="14"/>
    </row>
    <row r="852" spans="1:1" ht="15.75" customHeight="1" x14ac:dyDescent="0.2">
      <c r="A852" s="14"/>
    </row>
    <row r="853" spans="1:1" ht="15.75" customHeight="1" x14ac:dyDescent="0.2">
      <c r="A853" s="14"/>
    </row>
    <row r="854" spans="1:1" ht="15.75" customHeight="1" x14ac:dyDescent="0.2">
      <c r="A854" s="14"/>
    </row>
    <row r="855" spans="1:1" ht="15.75" customHeight="1" x14ac:dyDescent="0.2">
      <c r="A855" s="14"/>
    </row>
    <row r="856" spans="1:1" ht="15.75" customHeight="1" x14ac:dyDescent="0.2">
      <c r="A856" s="14"/>
    </row>
    <row r="857" spans="1:1" ht="15.75" customHeight="1" x14ac:dyDescent="0.2">
      <c r="A857" s="14"/>
    </row>
    <row r="858" spans="1:1" ht="15.75" customHeight="1" x14ac:dyDescent="0.2">
      <c r="A858" s="14"/>
    </row>
    <row r="859" spans="1:1" ht="15.75" customHeight="1" x14ac:dyDescent="0.2">
      <c r="A859" s="14"/>
    </row>
    <row r="860" spans="1:1" ht="15.75" customHeight="1" x14ac:dyDescent="0.2">
      <c r="A860" s="14"/>
    </row>
    <row r="861" spans="1:1" ht="15.75" customHeight="1" x14ac:dyDescent="0.2">
      <c r="A861" s="14"/>
    </row>
    <row r="862" spans="1:1" ht="15.75" customHeight="1" x14ac:dyDescent="0.2">
      <c r="A862" s="14"/>
    </row>
    <row r="863" spans="1:1" ht="15.75" customHeight="1" x14ac:dyDescent="0.2">
      <c r="A863" s="14"/>
    </row>
    <row r="864" spans="1:1" ht="15.75" customHeight="1" x14ac:dyDescent="0.2">
      <c r="A864" s="14"/>
    </row>
    <row r="865" spans="1:1" ht="15.75" customHeight="1" x14ac:dyDescent="0.2">
      <c r="A865" s="14"/>
    </row>
    <row r="866" spans="1:1" ht="15.75" customHeight="1" x14ac:dyDescent="0.2">
      <c r="A866" s="14"/>
    </row>
    <row r="867" spans="1:1" ht="15.75" customHeight="1" x14ac:dyDescent="0.2">
      <c r="A867" s="14"/>
    </row>
    <row r="868" spans="1:1" ht="15.75" customHeight="1" x14ac:dyDescent="0.2">
      <c r="A868" s="14"/>
    </row>
    <row r="869" spans="1:1" ht="15.75" customHeight="1" x14ac:dyDescent="0.2">
      <c r="A869" s="14"/>
    </row>
    <row r="870" spans="1:1" ht="15.75" customHeight="1" x14ac:dyDescent="0.2">
      <c r="A870" s="14"/>
    </row>
    <row r="871" spans="1:1" ht="15.75" customHeight="1" x14ac:dyDescent="0.2">
      <c r="A871" s="14"/>
    </row>
    <row r="872" spans="1:1" ht="15.75" customHeight="1" x14ac:dyDescent="0.2">
      <c r="A872" s="14"/>
    </row>
    <row r="873" spans="1:1" ht="15.75" customHeight="1" x14ac:dyDescent="0.2">
      <c r="A873" s="14"/>
    </row>
    <row r="874" spans="1:1" ht="15.75" customHeight="1" x14ac:dyDescent="0.2">
      <c r="A874" s="14"/>
    </row>
    <row r="875" spans="1:1" ht="15.75" customHeight="1" x14ac:dyDescent="0.2">
      <c r="A875" s="14"/>
    </row>
    <row r="876" spans="1:1" ht="15.75" customHeight="1" x14ac:dyDescent="0.2">
      <c r="A876" s="14"/>
    </row>
    <row r="877" spans="1:1" ht="15.75" customHeight="1" x14ac:dyDescent="0.2">
      <c r="A877" s="14"/>
    </row>
    <row r="878" spans="1:1" ht="15.75" customHeight="1" x14ac:dyDescent="0.2">
      <c r="A878" s="14"/>
    </row>
    <row r="879" spans="1:1" ht="15.75" customHeight="1" x14ac:dyDescent="0.2">
      <c r="A879" s="14"/>
    </row>
    <row r="880" spans="1:1" ht="15.75" customHeight="1" x14ac:dyDescent="0.2">
      <c r="A880" s="14"/>
    </row>
    <row r="881" spans="1:1" ht="15.75" customHeight="1" x14ac:dyDescent="0.2">
      <c r="A881" s="14"/>
    </row>
    <row r="882" spans="1:1" ht="15.75" customHeight="1" x14ac:dyDescent="0.2">
      <c r="A882" s="14"/>
    </row>
    <row r="883" spans="1:1" ht="15.75" customHeight="1" x14ac:dyDescent="0.2">
      <c r="A883" s="14"/>
    </row>
    <row r="884" spans="1:1" ht="15.75" customHeight="1" x14ac:dyDescent="0.2">
      <c r="A884" s="14"/>
    </row>
    <row r="885" spans="1:1" ht="15.75" customHeight="1" x14ac:dyDescent="0.2">
      <c r="A885" s="14"/>
    </row>
    <row r="886" spans="1:1" ht="15.75" customHeight="1" x14ac:dyDescent="0.2">
      <c r="A886" s="14"/>
    </row>
    <row r="887" spans="1:1" ht="15.75" customHeight="1" x14ac:dyDescent="0.2">
      <c r="A887" s="14"/>
    </row>
    <row r="888" spans="1:1" ht="15.75" customHeight="1" x14ac:dyDescent="0.2">
      <c r="A888" s="14"/>
    </row>
    <row r="889" spans="1:1" ht="15.75" customHeight="1" x14ac:dyDescent="0.2">
      <c r="A889" s="14"/>
    </row>
    <row r="890" spans="1:1" ht="15.75" customHeight="1" x14ac:dyDescent="0.2">
      <c r="A890" s="14"/>
    </row>
    <row r="891" spans="1:1" ht="15.75" customHeight="1" x14ac:dyDescent="0.2">
      <c r="A891" s="14"/>
    </row>
    <row r="892" spans="1:1" ht="15.75" customHeight="1" x14ac:dyDescent="0.2">
      <c r="A892" s="14"/>
    </row>
    <row r="893" spans="1:1" ht="15.75" customHeight="1" x14ac:dyDescent="0.2">
      <c r="A893" s="14"/>
    </row>
    <row r="894" spans="1:1" ht="15.75" customHeight="1" x14ac:dyDescent="0.2">
      <c r="A894" s="14"/>
    </row>
    <row r="895" spans="1:1" ht="15.75" customHeight="1" x14ac:dyDescent="0.2">
      <c r="A895" s="14"/>
    </row>
    <row r="896" spans="1:1" ht="15.75" customHeight="1" x14ac:dyDescent="0.2">
      <c r="A896" s="14"/>
    </row>
    <row r="897" spans="1:1" ht="15.75" customHeight="1" x14ac:dyDescent="0.2">
      <c r="A897" s="14"/>
    </row>
    <row r="898" spans="1:1" ht="15.75" customHeight="1" x14ac:dyDescent="0.2">
      <c r="A898" s="14"/>
    </row>
    <row r="899" spans="1:1" ht="15.75" customHeight="1" x14ac:dyDescent="0.2">
      <c r="A899" s="14"/>
    </row>
    <row r="900" spans="1:1" ht="15.75" customHeight="1" x14ac:dyDescent="0.2">
      <c r="A900" s="14"/>
    </row>
    <row r="901" spans="1:1" ht="15.75" customHeight="1" x14ac:dyDescent="0.2">
      <c r="A901" s="14"/>
    </row>
    <row r="902" spans="1:1" ht="15.75" customHeight="1" x14ac:dyDescent="0.2">
      <c r="A902" s="14"/>
    </row>
    <row r="903" spans="1:1" ht="15.75" customHeight="1" x14ac:dyDescent="0.2">
      <c r="A903" s="14"/>
    </row>
    <row r="904" spans="1:1" ht="15.75" customHeight="1" x14ac:dyDescent="0.2">
      <c r="A904" s="14"/>
    </row>
    <row r="905" spans="1:1" ht="15.75" customHeight="1" x14ac:dyDescent="0.2">
      <c r="A905" s="14"/>
    </row>
    <row r="906" spans="1:1" ht="15.75" customHeight="1" x14ac:dyDescent="0.2">
      <c r="A906" s="14"/>
    </row>
    <row r="907" spans="1:1" ht="15.75" customHeight="1" x14ac:dyDescent="0.2">
      <c r="A907" s="14"/>
    </row>
    <row r="908" spans="1:1" ht="15.75" customHeight="1" x14ac:dyDescent="0.2">
      <c r="A908" s="14"/>
    </row>
    <row r="909" spans="1:1" ht="15.75" customHeight="1" x14ac:dyDescent="0.2">
      <c r="A909" s="14"/>
    </row>
    <row r="910" spans="1:1" ht="15.75" customHeight="1" x14ac:dyDescent="0.2">
      <c r="A910" s="14"/>
    </row>
    <row r="911" spans="1:1" ht="15.75" customHeight="1" x14ac:dyDescent="0.2">
      <c r="A911" s="14"/>
    </row>
    <row r="912" spans="1:1" ht="15.75" customHeight="1" x14ac:dyDescent="0.2">
      <c r="A912" s="14"/>
    </row>
    <row r="913" spans="1:1" ht="15.75" customHeight="1" x14ac:dyDescent="0.2">
      <c r="A913" s="14"/>
    </row>
    <row r="914" spans="1:1" ht="15.75" customHeight="1" x14ac:dyDescent="0.2">
      <c r="A914" s="14"/>
    </row>
    <row r="915" spans="1:1" ht="15.75" customHeight="1" x14ac:dyDescent="0.2">
      <c r="A915" s="14"/>
    </row>
    <row r="916" spans="1:1" ht="15.75" customHeight="1" x14ac:dyDescent="0.2">
      <c r="A916" s="14"/>
    </row>
    <row r="917" spans="1:1" ht="15.75" customHeight="1" x14ac:dyDescent="0.2">
      <c r="A917" s="14"/>
    </row>
    <row r="918" spans="1:1" ht="15.75" customHeight="1" x14ac:dyDescent="0.2">
      <c r="A918" s="14"/>
    </row>
    <row r="919" spans="1:1" ht="15.75" customHeight="1" x14ac:dyDescent="0.2">
      <c r="A919" s="14"/>
    </row>
    <row r="920" spans="1:1" ht="15.75" customHeight="1" x14ac:dyDescent="0.2">
      <c r="A920" s="14"/>
    </row>
    <row r="921" spans="1:1" ht="15.75" customHeight="1" x14ac:dyDescent="0.2">
      <c r="A921" s="14"/>
    </row>
    <row r="922" spans="1:1" ht="15.75" customHeight="1" x14ac:dyDescent="0.2">
      <c r="A922" s="14"/>
    </row>
    <row r="923" spans="1:1" ht="15.75" customHeight="1" x14ac:dyDescent="0.2">
      <c r="A923" s="14"/>
    </row>
    <row r="924" spans="1:1" ht="15.75" customHeight="1" x14ac:dyDescent="0.2">
      <c r="A924" s="14"/>
    </row>
    <row r="925" spans="1:1" ht="15.75" customHeight="1" x14ac:dyDescent="0.2">
      <c r="A925" s="14"/>
    </row>
    <row r="926" spans="1:1" ht="15.75" customHeight="1" x14ac:dyDescent="0.2">
      <c r="A926" s="14"/>
    </row>
    <row r="927" spans="1:1" ht="15.75" customHeight="1" x14ac:dyDescent="0.2">
      <c r="A927" s="14"/>
    </row>
    <row r="928" spans="1:1" ht="15.75" customHeight="1" x14ac:dyDescent="0.2">
      <c r="A928" s="14"/>
    </row>
    <row r="929" spans="1:1" ht="15.75" customHeight="1" x14ac:dyDescent="0.2">
      <c r="A929" s="14"/>
    </row>
    <row r="930" spans="1:1" ht="15.75" customHeight="1" x14ac:dyDescent="0.2">
      <c r="A930" s="14"/>
    </row>
    <row r="931" spans="1:1" ht="15.75" customHeight="1" x14ac:dyDescent="0.2">
      <c r="A931" s="14"/>
    </row>
    <row r="932" spans="1:1" ht="15.75" customHeight="1" x14ac:dyDescent="0.2">
      <c r="A932" s="14"/>
    </row>
    <row r="933" spans="1:1" ht="15.75" customHeight="1" x14ac:dyDescent="0.2">
      <c r="A933" s="14"/>
    </row>
    <row r="934" spans="1:1" ht="15.75" customHeight="1" x14ac:dyDescent="0.2">
      <c r="A934" s="14"/>
    </row>
    <row r="935" spans="1:1" ht="15.75" customHeight="1" x14ac:dyDescent="0.2">
      <c r="A935" s="14"/>
    </row>
    <row r="936" spans="1:1" ht="15.75" customHeight="1" x14ac:dyDescent="0.2">
      <c r="A936" s="14"/>
    </row>
    <row r="937" spans="1:1" ht="15.75" customHeight="1" x14ac:dyDescent="0.2">
      <c r="A937" s="14"/>
    </row>
    <row r="938" spans="1:1" ht="15.75" customHeight="1" x14ac:dyDescent="0.2">
      <c r="A938" s="14"/>
    </row>
    <row r="939" spans="1:1" ht="15.75" customHeight="1" x14ac:dyDescent="0.2">
      <c r="A939" s="14"/>
    </row>
    <row r="940" spans="1:1" ht="15.75" customHeight="1" x14ac:dyDescent="0.2">
      <c r="A940" s="14"/>
    </row>
    <row r="941" spans="1:1" ht="15.75" customHeight="1" x14ac:dyDescent="0.2">
      <c r="A941" s="14"/>
    </row>
    <row r="942" spans="1:1" ht="15.75" customHeight="1" x14ac:dyDescent="0.2">
      <c r="A942" s="14"/>
    </row>
    <row r="943" spans="1:1" ht="15.75" customHeight="1" x14ac:dyDescent="0.2">
      <c r="A943" s="14"/>
    </row>
    <row r="944" spans="1:1" ht="15.75" customHeight="1" x14ac:dyDescent="0.2">
      <c r="A944" s="14"/>
    </row>
    <row r="945" spans="1:1" ht="15.75" customHeight="1" x14ac:dyDescent="0.2">
      <c r="A945" s="14"/>
    </row>
    <row r="946" spans="1:1" ht="15.75" customHeight="1" x14ac:dyDescent="0.2">
      <c r="A946" s="14"/>
    </row>
    <row r="947" spans="1:1" ht="15.75" customHeight="1" x14ac:dyDescent="0.2">
      <c r="A947" s="14"/>
    </row>
    <row r="948" spans="1:1" ht="15.75" customHeight="1" x14ac:dyDescent="0.2">
      <c r="A948" s="14"/>
    </row>
    <row r="949" spans="1:1" ht="15.75" customHeight="1" x14ac:dyDescent="0.2">
      <c r="A949" s="14"/>
    </row>
    <row r="950" spans="1:1" ht="15.75" customHeight="1" x14ac:dyDescent="0.2">
      <c r="A950" s="14"/>
    </row>
    <row r="951" spans="1:1" ht="15.75" customHeight="1" x14ac:dyDescent="0.2">
      <c r="A951" s="14"/>
    </row>
    <row r="952" spans="1:1" ht="15.75" customHeight="1" x14ac:dyDescent="0.2">
      <c r="A952" s="14"/>
    </row>
    <row r="953" spans="1:1" ht="15.75" customHeight="1" x14ac:dyDescent="0.2">
      <c r="A953" s="14"/>
    </row>
    <row r="954" spans="1:1" ht="15.75" customHeight="1" x14ac:dyDescent="0.2">
      <c r="A954" s="14"/>
    </row>
    <row r="955" spans="1:1" ht="15.75" customHeight="1" x14ac:dyDescent="0.2">
      <c r="A955" s="14"/>
    </row>
    <row r="956" spans="1:1" ht="15.75" customHeight="1" x14ac:dyDescent="0.2">
      <c r="A956" s="14"/>
    </row>
    <row r="957" spans="1:1" ht="15.75" customHeight="1" x14ac:dyDescent="0.2">
      <c r="A957" s="14"/>
    </row>
    <row r="958" spans="1:1" ht="15.75" customHeight="1" x14ac:dyDescent="0.2">
      <c r="A958" s="14"/>
    </row>
    <row r="959" spans="1:1" ht="15.75" customHeight="1" x14ac:dyDescent="0.2">
      <c r="A959" s="14"/>
    </row>
    <row r="960" spans="1:1" ht="15.75" customHeight="1" x14ac:dyDescent="0.2">
      <c r="A960" s="14"/>
    </row>
    <row r="961" spans="1:1" ht="15.75" customHeight="1" x14ac:dyDescent="0.2">
      <c r="A961" s="14"/>
    </row>
    <row r="962" spans="1:1" ht="15.75" customHeight="1" x14ac:dyDescent="0.2">
      <c r="A962" s="14"/>
    </row>
    <row r="963" spans="1:1" ht="15.75" customHeight="1" x14ac:dyDescent="0.2">
      <c r="A963" s="14"/>
    </row>
    <row r="964" spans="1:1" ht="15.75" customHeight="1" x14ac:dyDescent="0.2">
      <c r="A964" s="14"/>
    </row>
    <row r="965" spans="1:1" ht="15.75" customHeight="1" x14ac:dyDescent="0.2">
      <c r="A965" s="14"/>
    </row>
    <row r="966" spans="1:1" ht="15.75" customHeight="1" x14ac:dyDescent="0.2">
      <c r="A966" s="14"/>
    </row>
    <row r="967" spans="1:1" ht="15.75" customHeight="1" x14ac:dyDescent="0.2">
      <c r="A967" s="14"/>
    </row>
    <row r="968" spans="1:1" ht="15.75" customHeight="1" x14ac:dyDescent="0.2">
      <c r="A968" s="14"/>
    </row>
    <row r="969" spans="1:1" ht="15.75" customHeight="1" x14ac:dyDescent="0.2">
      <c r="A969" s="14"/>
    </row>
    <row r="970" spans="1:1" ht="15.75" customHeight="1" x14ac:dyDescent="0.2">
      <c r="A970" s="14"/>
    </row>
    <row r="971" spans="1:1" ht="15.75" customHeight="1" x14ac:dyDescent="0.2">
      <c r="A971" s="14"/>
    </row>
    <row r="972" spans="1:1" ht="15.75" customHeight="1" x14ac:dyDescent="0.2">
      <c r="A972" s="14"/>
    </row>
    <row r="973" spans="1:1" ht="15.75" customHeight="1" x14ac:dyDescent="0.2">
      <c r="A973" s="14"/>
    </row>
    <row r="974" spans="1:1" ht="15.75" customHeight="1" x14ac:dyDescent="0.2">
      <c r="A974" s="14"/>
    </row>
    <row r="975" spans="1:1" ht="15.75" customHeight="1" x14ac:dyDescent="0.2">
      <c r="A975" s="14"/>
    </row>
    <row r="976" spans="1:1" ht="15.75" customHeight="1" x14ac:dyDescent="0.2">
      <c r="A976" s="14"/>
    </row>
    <row r="977" spans="1:1" ht="15.75" customHeight="1" x14ac:dyDescent="0.2">
      <c r="A977" s="14"/>
    </row>
    <row r="978" spans="1:1" ht="15.75" customHeight="1" x14ac:dyDescent="0.2">
      <c r="A978" s="14"/>
    </row>
    <row r="979" spans="1:1" ht="15.75" customHeight="1" x14ac:dyDescent="0.2">
      <c r="A979" s="14"/>
    </row>
  </sheetData>
  <mergeCells count="4">
    <mergeCell ref="E2:F6"/>
    <mergeCell ref="E8:F15"/>
    <mergeCell ref="E17:F18"/>
    <mergeCell ref="E20:F57"/>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1000"/>
  <sheetViews>
    <sheetView workbookViewId="0">
      <selection activeCell="A12" sqref="A12"/>
    </sheetView>
  </sheetViews>
  <sheetFormatPr baseColWidth="10" defaultColWidth="11.28515625" defaultRowHeight="15" customHeight="1" x14ac:dyDescent="0.2"/>
  <cols>
    <col min="1" max="1" width="59.7109375" customWidth="1"/>
    <col min="2" max="2" width="14.28515625" customWidth="1"/>
    <col min="3" max="3" width="80.140625" customWidth="1"/>
    <col min="4" max="26" width="10.5703125" customWidth="1"/>
  </cols>
  <sheetData>
    <row r="1" spans="1:3" ht="15.75" customHeight="1" x14ac:dyDescent="0.3">
      <c r="A1" s="1" t="s">
        <v>2</v>
      </c>
      <c r="B1" s="1" t="s">
        <v>10</v>
      </c>
      <c r="C1" s="1" t="s">
        <v>12</v>
      </c>
    </row>
    <row r="2" spans="1:3" ht="21" x14ac:dyDescent="0.25">
      <c r="A2" s="8" t="s">
        <v>13</v>
      </c>
      <c r="B2" s="8" t="s">
        <v>18</v>
      </c>
      <c r="C2" s="8" t="s">
        <v>19</v>
      </c>
    </row>
    <row r="3" spans="1:3" ht="21" x14ac:dyDescent="0.25">
      <c r="A3" s="10" t="s">
        <v>20</v>
      </c>
      <c r="B3" s="10" t="s">
        <v>22</v>
      </c>
      <c r="C3" s="10" t="s">
        <v>23</v>
      </c>
    </row>
    <row r="4" spans="1:3" ht="21" x14ac:dyDescent="0.25">
      <c r="A4" s="8" t="s">
        <v>24</v>
      </c>
      <c r="B4" s="8" t="s">
        <v>25</v>
      </c>
      <c r="C4" s="8" t="s">
        <v>26</v>
      </c>
    </row>
    <row r="5" spans="1:3" ht="21" x14ac:dyDescent="0.25">
      <c r="A5" s="10" t="s">
        <v>27</v>
      </c>
      <c r="B5" s="10" t="s">
        <v>28</v>
      </c>
      <c r="C5" s="10" t="s">
        <v>30</v>
      </c>
    </row>
    <row r="6" spans="1:3" ht="21" x14ac:dyDescent="0.25">
      <c r="A6" s="8" t="s">
        <v>33</v>
      </c>
      <c r="B6" s="8" t="s">
        <v>35</v>
      </c>
      <c r="C6" s="8" t="s">
        <v>37</v>
      </c>
    </row>
    <row r="7" spans="1:3" ht="21" x14ac:dyDescent="0.25">
      <c r="A7" s="10" t="s">
        <v>41</v>
      </c>
      <c r="B7" s="10" t="s">
        <v>43</v>
      </c>
      <c r="C7" s="10" t="s">
        <v>44</v>
      </c>
    </row>
    <row r="8" spans="1:3" ht="21" x14ac:dyDescent="0.25">
      <c r="A8" s="8" t="s">
        <v>47</v>
      </c>
      <c r="B8" s="8" t="s">
        <v>49</v>
      </c>
      <c r="C8" s="8" t="s">
        <v>51</v>
      </c>
    </row>
    <row r="9" spans="1:3" ht="21" x14ac:dyDescent="0.25">
      <c r="A9" s="10" t="s">
        <v>53</v>
      </c>
      <c r="B9" s="10" t="s">
        <v>55</v>
      </c>
      <c r="C9" s="10" t="s">
        <v>57</v>
      </c>
    </row>
    <row r="10" spans="1:3" ht="21" x14ac:dyDescent="0.25">
      <c r="A10" s="8" t="s">
        <v>60</v>
      </c>
      <c r="B10" s="8" t="s">
        <v>61</v>
      </c>
      <c r="C10" s="8" t="s">
        <v>63</v>
      </c>
    </row>
    <row r="11" spans="1:3" ht="21" x14ac:dyDescent="0.25">
      <c r="A11" s="10" t="s">
        <v>65</v>
      </c>
      <c r="B11" s="10" t="s">
        <v>67</v>
      </c>
      <c r="C11" s="10" t="s">
        <v>69</v>
      </c>
    </row>
    <row r="12" spans="1:3" ht="15.75" customHeight="1" x14ac:dyDescent="0.2"/>
    <row r="13" spans="1:3" ht="15.75" customHeight="1" x14ac:dyDescent="0.2"/>
    <row r="14" spans="1:3" ht="15.75" customHeight="1" x14ac:dyDescent="0.2"/>
    <row r="15" spans="1:3" ht="15.75" customHeight="1" x14ac:dyDescent="0.2"/>
    <row r="16" spans="1:3" ht="15.75" customHeight="1" x14ac:dyDescent="0.2"/>
    <row r="17" spans="3:3" ht="15.75" customHeight="1" x14ac:dyDescent="0.2"/>
    <row r="18" spans="3:3" ht="15.75" customHeight="1" x14ac:dyDescent="0.2"/>
    <row r="19" spans="3:3" ht="15.75" customHeight="1" x14ac:dyDescent="0.2"/>
    <row r="20" spans="3:3" ht="15.75" customHeight="1" x14ac:dyDescent="0.2"/>
    <row r="21" spans="3:3" ht="15.75" customHeight="1" x14ac:dyDescent="0.2"/>
    <row r="22" spans="3:3" ht="15.75" customHeight="1" x14ac:dyDescent="0.2"/>
    <row r="23" spans="3:3" ht="15.75" customHeight="1" x14ac:dyDescent="0.2"/>
    <row r="24" spans="3:3" ht="15.75" customHeight="1" x14ac:dyDescent="0.2"/>
    <row r="25" spans="3:3" ht="15.75" customHeight="1" x14ac:dyDescent="0.2"/>
    <row r="26" spans="3:3" ht="15.75" customHeight="1" x14ac:dyDescent="0.2">
      <c r="C26" s="13"/>
    </row>
    <row r="27" spans="3:3" ht="15.75" customHeight="1" x14ac:dyDescent="0.2"/>
    <row r="28" spans="3:3" ht="15.75" customHeight="1" x14ac:dyDescent="0.2"/>
    <row r="29" spans="3:3" ht="15.75" customHeight="1" x14ac:dyDescent="0.2"/>
    <row r="30" spans="3:3" ht="15.75" customHeight="1" x14ac:dyDescent="0.2"/>
    <row r="31" spans="3:3" ht="15.75" customHeight="1" x14ac:dyDescent="0.2"/>
    <row r="32" spans="3: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O1000"/>
  <sheetViews>
    <sheetView workbookViewId="0">
      <selection activeCell="A18" sqref="A18"/>
    </sheetView>
  </sheetViews>
  <sheetFormatPr baseColWidth="10" defaultColWidth="11.28515625" defaultRowHeight="15" customHeight="1" x14ac:dyDescent="0.2"/>
  <cols>
    <col min="1" max="6" width="10.5703125" customWidth="1"/>
    <col min="7" max="7" width="39" customWidth="1"/>
    <col min="8" max="8" width="20.28515625" customWidth="1"/>
    <col min="9" max="9" width="32.42578125" customWidth="1"/>
    <col min="10" max="10" width="29.140625" customWidth="1"/>
    <col min="11" max="11" width="12" customWidth="1"/>
    <col min="12" max="14" width="10.5703125" customWidth="1"/>
    <col min="15" max="15" width="27.140625" customWidth="1"/>
    <col min="16" max="26" width="10.5703125" customWidth="1"/>
  </cols>
  <sheetData>
    <row r="1" spans="1:15" ht="15.75" customHeight="1" x14ac:dyDescent="0.2">
      <c r="A1" s="20" t="s">
        <v>146</v>
      </c>
      <c r="B1" s="9" t="s">
        <v>137</v>
      </c>
      <c r="C1" s="21" t="s">
        <v>4</v>
      </c>
      <c r="D1" s="21" t="s">
        <v>5</v>
      </c>
      <c r="E1" s="22" t="s">
        <v>151</v>
      </c>
      <c r="F1" s="20" t="s">
        <v>155</v>
      </c>
      <c r="G1" s="23" t="s">
        <v>156</v>
      </c>
      <c r="H1" s="27" t="s">
        <v>157</v>
      </c>
      <c r="I1" s="20" t="s">
        <v>158</v>
      </c>
      <c r="J1" s="7" t="s">
        <v>159</v>
      </c>
      <c r="K1" s="9" t="s">
        <v>168</v>
      </c>
      <c r="L1" s="21" t="s">
        <v>161</v>
      </c>
      <c r="M1" s="21" t="s">
        <v>162</v>
      </c>
      <c r="N1" s="21" t="s">
        <v>163</v>
      </c>
      <c r="O1" s="21" t="s">
        <v>164</v>
      </c>
    </row>
    <row r="2" spans="1:15" ht="15.75" customHeight="1" x14ac:dyDescent="0.2">
      <c r="A2" s="20" t="s">
        <v>22</v>
      </c>
      <c r="B2" s="9"/>
      <c r="C2" s="21" t="s">
        <v>17</v>
      </c>
      <c r="D2" s="21" t="s">
        <v>76</v>
      </c>
      <c r="E2" s="22" t="s">
        <v>169</v>
      </c>
      <c r="F2" s="20" t="s">
        <v>170</v>
      </c>
      <c r="G2" s="23" t="str">
        <f>CONCATENATE(A2,"__",C2,"_", D2, "..", E2, ".", F2)</f>
        <v>gsoep__pers_C..[itemname].[number]</v>
      </c>
      <c r="H2" s="27" t="s">
        <v>172</v>
      </c>
      <c r="I2" s="20" t="s">
        <v>173</v>
      </c>
      <c r="J2" s="7" t="s">
        <v>175</v>
      </c>
      <c r="K2" s="9" t="s">
        <v>176</v>
      </c>
      <c r="L2" s="21" t="s">
        <v>176</v>
      </c>
      <c r="M2" s="21" t="s">
        <v>179</v>
      </c>
      <c r="N2" s="21" t="s">
        <v>179</v>
      </c>
      <c r="O2" s="21" t="s">
        <v>181</v>
      </c>
    </row>
    <row r="3" spans="1:15" ht="15.75" customHeight="1" x14ac:dyDescent="0.2"/>
    <row r="4" spans="1:15" ht="15.75" customHeight="1" x14ac:dyDescent="0.2"/>
    <row r="5" spans="1:15" ht="15.75" customHeight="1" x14ac:dyDescent="0.2"/>
    <row r="6" spans="1:15" ht="15.75" customHeight="1" x14ac:dyDescent="0.2"/>
    <row r="7" spans="1:15" ht="15.75" customHeight="1" x14ac:dyDescent="0.2"/>
    <row r="8" spans="1:15" ht="15.75" customHeight="1" x14ac:dyDescent="0.2"/>
    <row r="9" spans="1:15" ht="15.75" customHeight="1" x14ac:dyDescent="0.2"/>
    <row r="10" spans="1:15" ht="15.75" customHeight="1" x14ac:dyDescent="0.2"/>
    <row r="11" spans="1:15" ht="15.75" customHeight="1" x14ac:dyDescent="0.2"/>
    <row r="12" spans="1:15" ht="15.75" customHeight="1" x14ac:dyDescent="0.2"/>
    <row r="13" spans="1:15" ht="15.75" customHeight="1" x14ac:dyDescent="0.2"/>
    <row r="14" spans="1:15" ht="15.75" customHeight="1" x14ac:dyDescent="0.2"/>
    <row r="15" spans="1:15" ht="15.75" customHeight="1" x14ac:dyDescent="0.2"/>
    <row r="16" spans="1:15"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2ABB9-ABA4-4C4D-B7FC-1F58D99408F2}">
  <sheetPr codeName="Sheet5"/>
  <dimension ref="A1:O64"/>
  <sheetViews>
    <sheetView topLeftCell="A21" workbookViewId="0">
      <selection activeCell="F66" sqref="F66"/>
    </sheetView>
  </sheetViews>
  <sheetFormatPr baseColWidth="10" defaultRowHeight="16" x14ac:dyDescent="0.2"/>
  <sheetData>
    <row r="1" spans="1:15" x14ac:dyDescent="0.2">
      <c r="A1" s="20" t="s">
        <v>146</v>
      </c>
      <c r="B1" s="20" t="s">
        <v>137</v>
      </c>
      <c r="C1" s="20" t="s">
        <v>4</v>
      </c>
      <c r="D1" s="20" t="s">
        <v>5</v>
      </c>
      <c r="E1" s="20" t="s">
        <v>151</v>
      </c>
      <c r="F1" s="20" t="s">
        <v>155</v>
      </c>
      <c r="G1" s="20" t="s">
        <v>156</v>
      </c>
      <c r="H1" s="20" t="s">
        <v>157</v>
      </c>
      <c r="I1" s="20" t="s">
        <v>158</v>
      </c>
      <c r="J1" s="20" t="s">
        <v>159</v>
      </c>
      <c r="K1" s="38" t="s">
        <v>168</v>
      </c>
      <c r="L1" s="20" t="s">
        <v>161</v>
      </c>
      <c r="M1" s="20" t="s">
        <v>162</v>
      </c>
      <c r="N1" s="20" t="s">
        <v>163</v>
      </c>
      <c r="O1" s="20" t="s">
        <v>164</v>
      </c>
    </row>
    <row r="2" spans="1:15" s="91" customFormat="1" x14ac:dyDescent="0.2">
      <c r="A2" s="118" t="s">
        <v>12439</v>
      </c>
      <c r="B2" s="118"/>
      <c r="C2" s="118" t="s">
        <v>12759</v>
      </c>
      <c r="D2" s="118" t="s">
        <v>94</v>
      </c>
      <c r="E2" s="118" t="s">
        <v>12739</v>
      </c>
      <c r="F2" s="118" t="s">
        <v>12430</v>
      </c>
      <c r="H2" s="91" t="s">
        <v>12738</v>
      </c>
      <c r="I2" s="55" t="s">
        <v>12740</v>
      </c>
      <c r="J2" s="55" t="s">
        <v>12741</v>
      </c>
      <c r="L2" s="55" t="s">
        <v>12742</v>
      </c>
    </row>
    <row r="3" spans="1:15" s="91" customFormat="1" x14ac:dyDescent="0.2">
      <c r="A3" s="118" t="s">
        <v>12439</v>
      </c>
      <c r="B3" s="118"/>
      <c r="C3" s="118" t="s">
        <v>12759</v>
      </c>
      <c r="D3" s="118" t="s">
        <v>94</v>
      </c>
      <c r="E3" s="118" t="s">
        <v>12743</v>
      </c>
      <c r="F3" s="118" t="s">
        <v>12430</v>
      </c>
      <c r="H3" s="55" t="s">
        <v>12744</v>
      </c>
      <c r="I3" s="55" t="s">
        <v>12745</v>
      </c>
      <c r="J3" s="55" t="s">
        <v>12746</v>
      </c>
      <c r="L3" s="55" t="s">
        <v>12742</v>
      </c>
    </row>
    <row r="4" spans="1:15" s="91" customFormat="1" x14ac:dyDescent="0.2">
      <c r="A4" s="118" t="s">
        <v>12439</v>
      </c>
      <c r="B4" s="118"/>
      <c r="C4" s="118" t="s">
        <v>12759</v>
      </c>
      <c r="D4" s="118" t="s">
        <v>94</v>
      </c>
      <c r="E4" s="118" t="s">
        <v>12747</v>
      </c>
      <c r="F4" s="118" t="s">
        <v>12430</v>
      </c>
      <c r="H4" s="55" t="s">
        <v>12748</v>
      </c>
      <c r="I4" s="55" t="s">
        <v>12749</v>
      </c>
      <c r="J4" s="55" t="s">
        <v>12750</v>
      </c>
      <c r="L4" s="55" t="s">
        <v>12742</v>
      </c>
    </row>
    <row r="5" spans="1:15" s="91" customFormat="1" x14ac:dyDescent="0.2">
      <c r="A5" s="118" t="s">
        <v>12439</v>
      </c>
      <c r="B5" s="118"/>
      <c r="C5" s="118" t="s">
        <v>12759</v>
      </c>
      <c r="D5" s="118" t="s">
        <v>94</v>
      </c>
      <c r="E5" s="118" t="s">
        <v>12751</v>
      </c>
      <c r="F5" s="118" t="s">
        <v>12430</v>
      </c>
      <c r="H5" s="55" t="s">
        <v>12752</v>
      </c>
      <c r="I5" s="55" t="s">
        <v>12753</v>
      </c>
      <c r="J5" s="55" t="s">
        <v>12754</v>
      </c>
      <c r="L5" s="55" t="s">
        <v>12742</v>
      </c>
    </row>
    <row r="6" spans="1:15" s="91" customFormat="1" x14ac:dyDescent="0.2">
      <c r="A6" s="118" t="s">
        <v>12439</v>
      </c>
      <c r="B6" s="118"/>
      <c r="C6" s="118" t="s">
        <v>12759</v>
      </c>
      <c r="D6" s="118" t="s">
        <v>94</v>
      </c>
      <c r="E6" s="118" t="s">
        <v>12758</v>
      </c>
      <c r="F6" s="118" t="s">
        <v>12430</v>
      </c>
      <c r="H6" s="55" t="s">
        <v>12755</v>
      </c>
      <c r="I6" s="55" t="s">
        <v>12756</v>
      </c>
      <c r="J6" s="55" t="s">
        <v>12757</v>
      </c>
      <c r="L6" s="55" t="s">
        <v>12742</v>
      </c>
    </row>
    <row r="7" spans="1:15" s="91" customFormat="1" x14ac:dyDescent="0.2">
      <c r="A7" s="119" t="s">
        <v>12439</v>
      </c>
      <c r="B7" s="119"/>
      <c r="C7" s="119" t="s">
        <v>165</v>
      </c>
      <c r="D7" s="119" t="s">
        <v>129</v>
      </c>
      <c r="E7" s="119" t="s">
        <v>12511</v>
      </c>
      <c r="F7" s="119" t="s">
        <v>12425</v>
      </c>
      <c r="H7" s="55" t="s">
        <v>12510</v>
      </c>
      <c r="I7" s="55" t="s">
        <v>12512</v>
      </c>
      <c r="L7" s="55" t="s">
        <v>12513</v>
      </c>
      <c r="O7" s="55" t="s">
        <v>219</v>
      </c>
    </row>
    <row r="8" spans="1:15" s="91" customFormat="1" x14ac:dyDescent="0.2">
      <c r="A8" s="119" t="s">
        <v>12439</v>
      </c>
      <c r="B8" s="119"/>
      <c r="C8" s="119" t="s">
        <v>165</v>
      </c>
      <c r="D8" s="119" t="s">
        <v>210</v>
      </c>
      <c r="E8" s="119" t="s">
        <v>210</v>
      </c>
      <c r="F8" s="119" t="s">
        <v>12425</v>
      </c>
      <c r="H8" s="55" t="s">
        <v>12532</v>
      </c>
      <c r="I8" s="55" t="s">
        <v>12531</v>
      </c>
      <c r="J8" s="55" t="s">
        <v>12538</v>
      </c>
      <c r="L8" s="55" t="s">
        <v>12533</v>
      </c>
      <c r="O8" s="55" t="s">
        <v>219</v>
      </c>
    </row>
    <row r="9" spans="1:15" s="91" customFormat="1" x14ac:dyDescent="0.2">
      <c r="A9" s="119" t="s">
        <v>12439</v>
      </c>
      <c r="B9" s="119"/>
      <c r="C9" s="119" t="s">
        <v>165</v>
      </c>
      <c r="D9" s="119" t="s">
        <v>9032</v>
      </c>
      <c r="E9" s="119" t="s">
        <v>12423</v>
      </c>
      <c r="F9" s="119" t="s">
        <v>12425</v>
      </c>
      <c r="H9" s="91" t="s">
        <v>12424</v>
      </c>
      <c r="I9" s="55" t="s">
        <v>12426</v>
      </c>
      <c r="J9" s="55" t="s">
        <v>12427</v>
      </c>
      <c r="L9" s="55" t="s">
        <v>12428</v>
      </c>
    </row>
    <row r="10" spans="1:15" s="91" customFormat="1" x14ac:dyDescent="0.2">
      <c r="A10" s="119" t="s">
        <v>12439</v>
      </c>
      <c r="B10" s="119"/>
      <c r="C10" s="119" t="s">
        <v>165</v>
      </c>
      <c r="D10" s="119" t="s">
        <v>6527</v>
      </c>
      <c r="E10" s="119" t="s">
        <v>6527</v>
      </c>
      <c r="F10" s="119" t="s">
        <v>12430</v>
      </c>
      <c r="H10" s="91" t="s">
        <v>12669</v>
      </c>
      <c r="I10" s="55" t="s">
        <v>12668</v>
      </c>
      <c r="J10" s="55" t="s">
        <v>12664</v>
      </c>
      <c r="L10" s="55" t="s">
        <v>12656</v>
      </c>
      <c r="O10" s="55" t="s">
        <v>224</v>
      </c>
    </row>
    <row r="11" spans="1:15" s="91" customFormat="1" x14ac:dyDescent="0.2">
      <c r="A11" s="119" t="s">
        <v>12439</v>
      </c>
      <c r="B11" s="119"/>
      <c r="C11" s="119" t="s">
        <v>165</v>
      </c>
      <c r="D11" s="119" t="s">
        <v>187</v>
      </c>
      <c r="E11" s="119" t="s">
        <v>187</v>
      </c>
      <c r="F11" s="119" t="s">
        <v>12430</v>
      </c>
      <c r="H11" s="55" t="s">
        <v>12515</v>
      </c>
      <c r="I11" s="55" t="s">
        <v>12514</v>
      </c>
      <c r="L11" s="55" t="s">
        <v>12518</v>
      </c>
    </row>
    <row r="12" spans="1:15" s="91" customFormat="1" x14ac:dyDescent="0.2">
      <c r="A12" s="119" t="s">
        <v>12439</v>
      </c>
      <c r="B12" s="119"/>
      <c r="C12" s="119" t="s">
        <v>165</v>
      </c>
      <c r="D12" s="119" t="s">
        <v>503</v>
      </c>
      <c r="E12" s="119" t="s">
        <v>503</v>
      </c>
      <c r="F12" s="119" t="s">
        <v>12430</v>
      </c>
      <c r="H12" s="55" t="s">
        <v>12601</v>
      </c>
      <c r="I12" s="55" t="s">
        <v>12602</v>
      </c>
      <c r="J12" s="55" t="s">
        <v>12603</v>
      </c>
      <c r="L12" s="91" t="s">
        <v>12492</v>
      </c>
    </row>
    <row r="13" spans="1:15" s="91" customFormat="1" x14ac:dyDescent="0.2">
      <c r="A13" s="119" t="s">
        <v>12439</v>
      </c>
      <c r="B13" s="119"/>
      <c r="C13" s="119" t="s">
        <v>165</v>
      </c>
      <c r="D13" s="119" t="s">
        <v>117</v>
      </c>
      <c r="E13" s="119" t="s">
        <v>12573</v>
      </c>
      <c r="F13" s="119" t="s">
        <v>12430</v>
      </c>
      <c r="H13" s="55" t="s">
        <v>12572</v>
      </c>
      <c r="I13" s="55" t="s">
        <v>12570</v>
      </c>
      <c r="J13" s="55" t="s">
        <v>12571</v>
      </c>
      <c r="L13" s="55" t="s">
        <v>12428</v>
      </c>
      <c r="O13" s="55" t="s">
        <v>219</v>
      </c>
    </row>
    <row r="14" spans="1:15" s="91" customFormat="1" x14ac:dyDescent="0.2">
      <c r="A14" s="119" t="s">
        <v>12439</v>
      </c>
      <c r="B14" s="119"/>
      <c r="C14" s="119" t="s">
        <v>165</v>
      </c>
      <c r="D14" s="119" t="s">
        <v>504</v>
      </c>
      <c r="E14" s="119" t="s">
        <v>504</v>
      </c>
      <c r="F14" s="119" t="s">
        <v>12425</v>
      </c>
      <c r="H14" s="55" t="s">
        <v>12605</v>
      </c>
      <c r="I14" s="55" t="s">
        <v>12604</v>
      </c>
      <c r="J14" s="55" t="s">
        <v>12606</v>
      </c>
      <c r="L14" s="91" t="s">
        <v>12492</v>
      </c>
    </row>
    <row r="15" spans="1:15" s="91" customFormat="1" x14ac:dyDescent="0.2">
      <c r="A15" s="119" t="s">
        <v>12439</v>
      </c>
      <c r="B15" s="119"/>
      <c r="C15" s="119" t="s">
        <v>165</v>
      </c>
      <c r="D15" s="119" t="s">
        <v>143</v>
      </c>
      <c r="E15" s="119" t="s">
        <v>1850</v>
      </c>
      <c r="F15" s="119" t="s">
        <v>12425</v>
      </c>
      <c r="H15" s="55" t="s">
        <v>12505</v>
      </c>
      <c r="I15" s="55" t="s">
        <v>12506</v>
      </c>
      <c r="J15" s="55" t="s">
        <v>12507</v>
      </c>
      <c r="L15" s="55" t="s">
        <v>12509</v>
      </c>
      <c r="O15" s="55" t="s">
        <v>219</v>
      </c>
    </row>
    <row r="16" spans="1:15" s="91" customFormat="1" x14ac:dyDescent="0.2">
      <c r="A16" s="119" t="s">
        <v>12439</v>
      </c>
      <c r="B16" s="119"/>
      <c r="C16" s="119" t="s">
        <v>165</v>
      </c>
      <c r="D16" s="119" t="s">
        <v>208</v>
      </c>
      <c r="E16" s="119" t="s">
        <v>12496</v>
      </c>
      <c r="F16" s="119" t="s">
        <v>12425</v>
      </c>
      <c r="H16" s="55" t="s">
        <v>12494</v>
      </c>
      <c r="I16" s="55" t="s">
        <v>12493</v>
      </c>
      <c r="L16" s="55" t="s">
        <v>12495</v>
      </c>
      <c r="O16" s="55" t="s">
        <v>219</v>
      </c>
    </row>
    <row r="17" spans="1:15" s="91" customFormat="1" x14ac:dyDescent="0.2">
      <c r="A17" s="119" t="s">
        <v>12439</v>
      </c>
      <c r="B17" s="119"/>
      <c r="C17" s="119" t="s">
        <v>165</v>
      </c>
      <c r="D17" s="119" t="s">
        <v>6528</v>
      </c>
      <c r="E17" s="119" t="s">
        <v>6528</v>
      </c>
      <c r="F17" s="119" t="s">
        <v>12430</v>
      </c>
      <c r="H17" s="55" t="s">
        <v>12670</v>
      </c>
      <c r="I17" s="55" t="s">
        <v>12671</v>
      </c>
      <c r="J17" s="55" t="s">
        <v>12664</v>
      </c>
      <c r="L17" s="55" t="s">
        <v>12656</v>
      </c>
      <c r="O17" s="55" t="s">
        <v>224</v>
      </c>
    </row>
    <row r="18" spans="1:15" s="91" customFormat="1" x14ac:dyDescent="0.2">
      <c r="A18" s="119" t="s">
        <v>12439</v>
      </c>
      <c r="B18" s="119"/>
      <c r="C18" s="119" t="s">
        <v>165</v>
      </c>
      <c r="D18" s="119" t="s">
        <v>12665</v>
      </c>
      <c r="E18" s="119" t="s">
        <v>12661</v>
      </c>
      <c r="F18" s="119" t="s">
        <v>12430</v>
      </c>
      <c r="H18" s="91" t="s">
        <v>12667</v>
      </c>
      <c r="I18" s="55" t="s">
        <v>12666</v>
      </c>
      <c r="J18" s="55" t="s">
        <v>12664</v>
      </c>
      <c r="L18" s="55" t="s">
        <v>12656</v>
      </c>
      <c r="O18" s="55" t="s">
        <v>224</v>
      </c>
    </row>
    <row r="19" spans="1:15" s="91" customFormat="1" x14ac:dyDescent="0.2">
      <c r="A19" s="119" t="s">
        <v>12439</v>
      </c>
      <c r="B19" s="119"/>
      <c r="C19" s="119" t="s">
        <v>165</v>
      </c>
      <c r="D19" s="119" t="s">
        <v>209</v>
      </c>
      <c r="E19" s="119" t="s">
        <v>209</v>
      </c>
      <c r="F19" s="119" t="s">
        <v>12430</v>
      </c>
      <c r="H19" s="55" t="s">
        <v>12517</v>
      </c>
      <c r="I19" s="55" t="s">
        <v>12516</v>
      </c>
      <c r="L19" s="55" t="s">
        <v>12519</v>
      </c>
    </row>
    <row r="20" spans="1:15" s="91" customFormat="1" x14ac:dyDescent="0.2">
      <c r="A20" s="119" t="s">
        <v>12439</v>
      </c>
      <c r="B20" s="119"/>
      <c r="C20" s="119" t="s">
        <v>165</v>
      </c>
      <c r="D20" s="119" t="s">
        <v>131</v>
      </c>
      <c r="E20" s="119" t="s">
        <v>6511</v>
      </c>
      <c r="F20" s="119" t="s">
        <v>12425</v>
      </c>
      <c r="H20" s="55" t="s">
        <v>6536</v>
      </c>
      <c r="I20" s="55" t="s">
        <v>12491</v>
      </c>
      <c r="J20" s="55" t="s">
        <v>12490</v>
      </c>
      <c r="L20" s="55" t="s">
        <v>12492</v>
      </c>
      <c r="O20" s="55" t="s">
        <v>219</v>
      </c>
    </row>
    <row r="21" spans="1:15" s="91" customFormat="1" x14ac:dyDescent="0.2">
      <c r="A21" s="119" t="s">
        <v>12439</v>
      </c>
      <c r="B21" s="119"/>
      <c r="C21" s="119" t="s">
        <v>165</v>
      </c>
      <c r="D21" s="119" t="s">
        <v>12612</v>
      </c>
      <c r="E21" s="119" t="s">
        <v>12612</v>
      </c>
      <c r="F21" s="119" t="s">
        <v>12425</v>
      </c>
      <c r="H21" s="55" t="s">
        <v>12613</v>
      </c>
      <c r="I21" s="55" t="s">
        <v>12614</v>
      </c>
      <c r="J21" s="55" t="s">
        <v>12615</v>
      </c>
      <c r="L21" s="91" t="s">
        <v>12492</v>
      </c>
    </row>
    <row r="22" spans="1:15" s="91" customFormat="1" x14ac:dyDescent="0.2">
      <c r="A22" s="119" t="s">
        <v>12439</v>
      </c>
      <c r="B22" s="119"/>
      <c r="C22" s="119" t="s">
        <v>165</v>
      </c>
      <c r="D22" s="119" t="s">
        <v>12661</v>
      </c>
      <c r="E22" s="119" t="s">
        <v>12661</v>
      </c>
      <c r="F22" s="119" t="s">
        <v>12430</v>
      </c>
      <c r="H22" s="55" t="s">
        <v>12663</v>
      </c>
      <c r="I22" s="55" t="s">
        <v>12662</v>
      </c>
      <c r="J22" s="55" t="s">
        <v>12664</v>
      </c>
      <c r="L22" s="55" t="s">
        <v>12656</v>
      </c>
      <c r="O22" s="55" t="s">
        <v>224</v>
      </c>
    </row>
    <row r="23" spans="1:15" x14ac:dyDescent="0.2">
      <c r="A23" s="119" t="s">
        <v>12439</v>
      </c>
      <c r="B23" s="119"/>
      <c r="C23" s="119" t="s">
        <v>165</v>
      </c>
      <c r="D23" s="119" t="s">
        <v>11451</v>
      </c>
      <c r="E23" s="119" t="s">
        <v>11451</v>
      </c>
      <c r="F23" s="119" t="s">
        <v>12430</v>
      </c>
      <c r="H23" s="55" t="s">
        <v>12600</v>
      </c>
      <c r="I23" s="55" t="s">
        <v>12599</v>
      </c>
      <c r="J23" s="55" t="s">
        <v>12598</v>
      </c>
      <c r="L23" s="91" t="s">
        <v>12492</v>
      </c>
    </row>
    <row r="24" spans="1:15" x14ac:dyDescent="0.2">
      <c r="A24" s="119" t="s">
        <v>12439</v>
      </c>
      <c r="B24" s="119"/>
      <c r="C24" s="119" t="s">
        <v>165</v>
      </c>
      <c r="D24" s="119" t="s">
        <v>139</v>
      </c>
      <c r="E24" s="119" t="s">
        <v>1850</v>
      </c>
      <c r="F24" s="119" t="s">
        <v>12425</v>
      </c>
      <c r="H24" s="55" t="s">
        <v>12505</v>
      </c>
      <c r="I24" s="55" t="s">
        <v>12506</v>
      </c>
      <c r="J24" s="55" t="s">
        <v>12507</v>
      </c>
      <c r="L24" s="55" t="s">
        <v>12508</v>
      </c>
      <c r="O24" s="55" t="s">
        <v>219</v>
      </c>
    </row>
    <row r="25" spans="1:15" s="91" customFormat="1" x14ac:dyDescent="0.2">
      <c r="A25" s="119" t="s">
        <v>12439</v>
      </c>
      <c r="B25" s="119"/>
      <c r="C25" s="119" t="s">
        <v>165</v>
      </c>
      <c r="D25" s="119" t="s">
        <v>154</v>
      </c>
      <c r="E25" s="119" t="s">
        <v>6534</v>
      </c>
      <c r="F25" s="119" t="s">
        <v>12430</v>
      </c>
      <c r="H25" s="55" t="s">
        <v>12575</v>
      </c>
      <c r="I25" s="55" t="s">
        <v>12574</v>
      </c>
      <c r="J25" s="55" t="s">
        <v>12576</v>
      </c>
      <c r="L25" s="55" t="s">
        <v>12577</v>
      </c>
      <c r="O25" s="55" t="s">
        <v>219</v>
      </c>
    </row>
    <row r="26" spans="1:15" s="91" customFormat="1" x14ac:dyDescent="0.2">
      <c r="A26" s="119" t="s">
        <v>12439</v>
      </c>
      <c r="B26" s="119"/>
      <c r="C26" s="119" t="s">
        <v>165</v>
      </c>
      <c r="D26" s="119" t="s">
        <v>12638</v>
      </c>
      <c r="E26" s="119" t="s">
        <v>198</v>
      </c>
      <c r="F26" s="119" t="s">
        <v>12425</v>
      </c>
      <c r="H26" s="55" t="s">
        <v>12641</v>
      </c>
      <c r="I26" s="55" t="s">
        <v>12640</v>
      </c>
      <c r="J26" s="55" t="s">
        <v>12639</v>
      </c>
    </row>
    <row r="27" spans="1:15" s="91" customFormat="1" x14ac:dyDescent="0.2">
      <c r="A27" s="119" t="s">
        <v>12439</v>
      </c>
      <c r="B27" s="119"/>
      <c r="C27" s="119" t="s">
        <v>165</v>
      </c>
      <c r="D27" s="119" t="s">
        <v>12638</v>
      </c>
      <c r="E27" s="119" t="s">
        <v>197</v>
      </c>
      <c r="F27" s="119" t="s">
        <v>12425</v>
      </c>
      <c r="H27" s="55" t="s">
        <v>12642</v>
      </c>
      <c r="I27" s="55" t="s">
        <v>12643</v>
      </c>
      <c r="J27" s="55" t="s">
        <v>12639</v>
      </c>
    </row>
    <row r="28" spans="1:15" s="91" customFormat="1" x14ac:dyDescent="0.2">
      <c r="A28" s="119" t="s">
        <v>12439</v>
      </c>
      <c r="B28" s="119"/>
      <c r="C28" s="119" t="s">
        <v>165</v>
      </c>
      <c r="D28" s="119" t="s">
        <v>3764</v>
      </c>
      <c r="E28" s="119" t="s">
        <v>3764</v>
      </c>
      <c r="F28" s="119" t="s">
        <v>12430</v>
      </c>
      <c r="H28" s="55" t="s">
        <v>12587</v>
      </c>
      <c r="I28" s="55" t="s">
        <v>12589</v>
      </c>
      <c r="J28" s="55" t="s">
        <v>12588</v>
      </c>
      <c r="L28" s="55" t="s">
        <v>12590</v>
      </c>
    </row>
    <row r="29" spans="1:15" x14ac:dyDescent="0.2">
      <c r="A29" s="119" t="s">
        <v>12439</v>
      </c>
      <c r="B29" s="119"/>
      <c r="C29" s="119" t="s">
        <v>165</v>
      </c>
      <c r="D29" s="119" t="s">
        <v>6530</v>
      </c>
      <c r="E29" s="119" t="s">
        <v>6530</v>
      </c>
      <c r="F29" s="119" t="s">
        <v>12430</v>
      </c>
      <c r="H29" s="91" t="s">
        <v>12673</v>
      </c>
      <c r="I29" s="55" t="s">
        <v>12672</v>
      </c>
      <c r="J29" s="55" t="s">
        <v>12664</v>
      </c>
      <c r="L29" s="55" t="s">
        <v>12656</v>
      </c>
      <c r="O29" s="55" t="s">
        <v>224</v>
      </c>
    </row>
    <row r="30" spans="1:15" x14ac:dyDescent="0.2">
      <c r="A30" s="119" t="s">
        <v>12439</v>
      </c>
      <c r="B30" s="119"/>
      <c r="C30" s="119" t="s">
        <v>165</v>
      </c>
      <c r="D30" s="119" t="s">
        <v>12676</v>
      </c>
      <c r="E30" s="119" t="s">
        <v>12676</v>
      </c>
      <c r="F30" s="119" t="s">
        <v>12430</v>
      </c>
      <c r="H30" s="91" t="s">
        <v>12674</v>
      </c>
      <c r="I30" s="55" t="s">
        <v>12675</v>
      </c>
      <c r="J30" s="55" t="s">
        <v>12664</v>
      </c>
      <c r="L30" s="55" t="s">
        <v>12656</v>
      </c>
      <c r="O30" s="55" t="s">
        <v>224</v>
      </c>
    </row>
    <row r="31" spans="1:15" x14ac:dyDescent="0.2">
      <c r="A31" s="119" t="s">
        <v>12439</v>
      </c>
      <c r="B31" s="119"/>
      <c r="C31" s="119" t="s">
        <v>165</v>
      </c>
      <c r="D31" s="119" t="s">
        <v>6531</v>
      </c>
      <c r="E31" s="119" t="s">
        <v>6531</v>
      </c>
      <c r="F31" s="119" t="s">
        <v>12430</v>
      </c>
      <c r="H31" s="55" t="s">
        <v>12650</v>
      </c>
      <c r="I31" s="55" t="s">
        <v>12649</v>
      </c>
      <c r="J31" s="55" t="s">
        <v>12651</v>
      </c>
      <c r="L31" s="55" t="s">
        <v>12352</v>
      </c>
      <c r="O31" s="55" t="s">
        <v>224</v>
      </c>
    </row>
    <row r="32" spans="1:15" s="91" customFormat="1" x14ac:dyDescent="0.2">
      <c r="A32" s="119" t="s">
        <v>12439</v>
      </c>
      <c r="B32" s="119"/>
      <c r="C32" s="119" t="s">
        <v>165</v>
      </c>
      <c r="D32" s="119" t="s">
        <v>12677</v>
      </c>
      <c r="E32" s="119" t="s">
        <v>12677</v>
      </c>
      <c r="F32" s="119" t="s">
        <v>12430</v>
      </c>
      <c r="H32" s="91" t="s">
        <v>12678</v>
      </c>
      <c r="I32" s="91" t="s">
        <v>12679</v>
      </c>
      <c r="J32" s="55" t="s">
        <v>12664</v>
      </c>
      <c r="L32" s="55" t="s">
        <v>12656</v>
      </c>
      <c r="O32" s="55" t="s">
        <v>224</v>
      </c>
    </row>
    <row r="33" spans="1:15" s="91" customFormat="1" x14ac:dyDescent="0.2">
      <c r="A33" s="119" t="s">
        <v>12439</v>
      </c>
      <c r="B33" s="119"/>
      <c r="C33" s="119" t="s">
        <v>165</v>
      </c>
      <c r="D33" s="119" t="s">
        <v>182</v>
      </c>
      <c r="E33" s="119" t="s">
        <v>182</v>
      </c>
      <c r="F33" s="119" t="s">
        <v>12425</v>
      </c>
      <c r="H33" s="55" t="s">
        <v>12499</v>
      </c>
      <c r="I33" s="55" t="s">
        <v>12497</v>
      </c>
      <c r="J33" s="55" t="s">
        <v>12498</v>
      </c>
      <c r="L33" s="55" t="s">
        <v>12500</v>
      </c>
      <c r="O33" s="55" t="s">
        <v>178</v>
      </c>
    </row>
    <row r="34" spans="1:15" s="91" customFormat="1" x14ac:dyDescent="0.2">
      <c r="A34" s="119" t="s">
        <v>12439</v>
      </c>
      <c r="B34" s="119"/>
      <c r="C34" s="119" t="s">
        <v>165</v>
      </c>
      <c r="D34" s="119" t="s">
        <v>182</v>
      </c>
      <c r="E34" s="119" t="s">
        <v>133</v>
      </c>
      <c r="F34" s="119" t="s">
        <v>12425</v>
      </c>
      <c r="H34" s="55" t="s">
        <v>12501</v>
      </c>
      <c r="I34" s="55" t="s">
        <v>12502</v>
      </c>
      <c r="J34" s="55" t="s">
        <v>12503</v>
      </c>
      <c r="L34" s="55" t="s">
        <v>12504</v>
      </c>
      <c r="O34" s="55" t="s">
        <v>178</v>
      </c>
    </row>
    <row r="35" spans="1:15" s="91" customFormat="1" x14ac:dyDescent="0.2">
      <c r="A35" s="119" t="s">
        <v>12439</v>
      </c>
      <c r="B35" s="119"/>
      <c r="C35" s="119" t="s">
        <v>165</v>
      </c>
      <c r="D35" s="119" t="s">
        <v>6532</v>
      </c>
      <c r="E35" s="119" t="s">
        <v>6532</v>
      </c>
      <c r="F35" s="119" t="s">
        <v>12430</v>
      </c>
      <c r="H35" s="91" t="s">
        <v>12680</v>
      </c>
      <c r="I35" s="91" t="s">
        <v>12681</v>
      </c>
      <c r="J35" s="55" t="s">
        <v>12664</v>
      </c>
      <c r="L35" s="55" t="s">
        <v>12656</v>
      </c>
      <c r="O35" s="55" t="s">
        <v>224</v>
      </c>
    </row>
    <row r="36" spans="1:15" s="91" customFormat="1" x14ac:dyDescent="0.2">
      <c r="A36" s="119" t="s">
        <v>12439</v>
      </c>
      <c r="B36" s="119"/>
      <c r="C36" s="119" t="s">
        <v>165</v>
      </c>
      <c r="D36" s="119" t="s">
        <v>213</v>
      </c>
      <c r="E36" s="119" t="s">
        <v>213</v>
      </c>
      <c r="F36" s="119" t="s">
        <v>12425</v>
      </c>
      <c r="H36" s="55" t="s">
        <v>12535</v>
      </c>
      <c r="I36" s="55" t="s">
        <v>12534</v>
      </c>
      <c r="J36" s="55" t="s">
        <v>12536</v>
      </c>
      <c r="L36" s="55" t="s">
        <v>12537</v>
      </c>
      <c r="O36" s="55" t="s">
        <v>219</v>
      </c>
    </row>
    <row r="37" spans="1:15" s="91" customFormat="1" x14ac:dyDescent="0.2">
      <c r="A37" s="119" t="s">
        <v>12439</v>
      </c>
      <c r="B37" s="119"/>
      <c r="C37" s="119" t="s">
        <v>165</v>
      </c>
      <c r="D37" s="119" t="s">
        <v>12547</v>
      </c>
      <c r="E37" s="119" t="s">
        <v>12547</v>
      </c>
      <c r="F37" s="119" t="s">
        <v>12430</v>
      </c>
      <c r="H37" s="55" t="s">
        <v>12546</v>
      </c>
      <c r="I37" s="55" t="s">
        <v>12545</v>
      </c>
      <c r="J37" s="55" t="s">
        <v>12548</v>
      </c>
      <c r="L37" s="55" t="s">
        <v>12549</v>
      </c>
      <c r="O37" s="55" t="s">
        <v>219</v>
      </c>
    </row>
    <row r="38" spans="1:15" s="91" customFormat="1" x14ac:dyDescent="0.2">
      <c r="A38" s="119" t="s">
        <v>12439</v>
      </c>
      <c r="B38" s="119"/>
      <c r="C38" s="119" t="s">
        <v>165</v>
      </c>
      <c r="D38" s="119" t="s">
        <v>3779</v>
      </c>
      <c r="E38" s="119" t="s">
        <v>3779</v>
      </c>
      <c r="F38" s="119" t="s">
        <v>12430</v>
      </c>
      <c r="H38" s="55" t="s">
        <v>12592</v>
      </c>
      <c r="I38" s="55" t="s">
        <v>12591</v>
      </c>
      <c r="J38" s="55" t="s">
        <v>12588</v>
      </c>
      <c r="L38" s="55" t="s">
        <v>12590</v>
      </c>
    </row>
    <row r="39" spans="1:15" s="91" customFormat="1" x14ac:dyDescent="0.2">
      <c r="A39" s="119" t="s">
        <v>12439</v>
      </c>
      <c r="B39" s="119"/>
      <c r="C39" s="119" t="s">
        <v>165</v>
      </c>
      <c r="D39" s="119" t="s">
        <v>12618</v>
      </c>
      <c r="E39" s="119" t="s">
        <v>12618</v>
      </c>
      <c r="F39" s="119" t="s">
        <v>12425</v>
      </c>
      <c r="H39" s="55" t="s">
        <v>12617</v>
      </c>
      <c r="I39" s="55" t="s">
        <v>12616</v>
      </c>
      <c r="J39" s="55" t="s">
        <v>12603</v>
      </c>
      <c r="L39" s="91" t="s">
        <v>12492</v>
      </c>
    </row>
    <row r="40" spans="1:15" s="91" customFormat="1" x14ac:dyDescent="0.2">
      <c r="A40" s="120" t="s">
        <v>12439</v>
      </c>
      <c r="B40" s="120"/>
      <c r="C40" s="120" t="s">
        <v>4909</v>
      </c>
      <c r="D40" s="120" t="s">
        <v>12583</v>
      </c>
      <c r="E40" s="120" t="s">
        <v>12583</v>
      </c>
      <c r="F40" s="120" t="s">
        <v>12425</v>
      </c>
      <c r="H40" s="55" t="s">
        <v>12584</v>
      </c>
      <c r="I40" s="55" t="s">
        <v>12585</v>
      </c>
      <c r="L40" s="55" t="s">
        <v>12586</v>
      </c>
    </row>
    <row r="41" spans="1:15" s="91" customFormat="1" x14ac:dyDescent="0.2">
      <c r="A41" s="120" t="s">
        <v>12439</v>
      </c>
      <c r="B41" s="120"/>
      <c r="C41" s="120" t="s">
        <v>4909</v>
      </c>
      <c r="D41" s="120" t="s">
        <v>12690</v>
      </c>
      <c r="E41" s="120" t="s">
        <v>12690</v>
      </c>
      <c r="F41" s="120" t="s">
        <v>6545</v>
      </c>
      <c r="H41" s="91" t="s">
        <v>12690</v>
      </c>
      <c r="I41" s="55" t="s">
        <v>12691</v>
      </c>
      <c r="J41" s="55" t="s">
        <v>12692</v>
      </c>
      <c r="L41" s="113"/>
    </row>
    <row r="42" spans="1:15" s="91" customFormat="1" x14ac:dyDescent="0.2">
      <c r="A42" s="120" t="s">
        <v>12439</v>
      </c>
      <c r="B42" s="120"/>
      <c r="C42" s="120" t="s">
        <v>4909</v>
      </c>
      <c r="D42" s="120" t="s">
        <v>12729</v>
      </c>
      <c r="E42" s="120" t="s">
        <v>12729</v>
      </c>
      <c r="F42" s="120" t="s">
        <v>6545</v>
      </c>
      <c r="H42" s="91" t="s">
        <v>12727</v>
      </c>
      <c r="I42" s="55" t="s">
        <v>12726</v>
      </c>
      <c r="J42" s="55" t="s">
        <v>12728</v>
      </c>
      <c r="L42" s="55" t="s">
        <v>12713</v>
      </c>
    </row>
    <row r="43" spans="1:15" s="91" customFormat="1" x14ac:dyDescent="0.2">
      <c r="A43" s="120" t="s">
        <v>12439</v>
      </c>
      <c r="B43" s="120"/>
      <c r="C43" s="120" t="s">
        <v>4909</v>
      </c>
      <c r="D43" s="120" t="s">
        <v>12733</v>
      </c>
      <c r="E43" s="120" t="s">
        <v>12733</v>
      </c>
      <c r="F43" s="120" t="s">
        <v>6545</v>
      </c>
      <c r="H43" s="91" t="s">
        <v>12731</v>
      </c>
      <c r="I43" s="55" t="s">
        <v>12730</v>
      </c>
      <c r="J43" s="55" t="s">
        <v>12732</v>
      </c>
      <c r="L43" s="55" t="s">
        <v>12713</v>
      </c>
    </row>
    <row r="44" spans="1:15" s="91" customFormat="1" x14ac:dyDescent="0.2">
      <c r="A44" s="120" t="s">
        <v>12439</v>
      </c>
      <c r="B44" s="120"/>
      <c r="C44" s="120" t="s">
        <v>4909</v>
      </c>
      <c r="D44" s="120" t="s">
        <v>12722</v>
      </c>
      <c r="E44" s="120" t="s">
        <v>12722</v>
      </c>
      <c r="F44" s="120" t="s">
        <v>6545</v>
      </c>
      <c r="H44" s="91" t="s">
        <v>12723</v>
      </c>
      <c r="I44" s="55" t="s">
        <v>12724</v>
      </c>
      <c r="J44" s="55" t="s">
        <v>12725</v>
      </c>
      <c r="L44" s="55" t="s">
        <v>12713</v>
      </c>
    </row>
    <row r="45" spans="1:15" s="91" customFormat="1" x14ac:dyDescent="0.2">
      <c r="A45" s="120" t="s">
        <v>12439</v>
      </c>
      <c r="B45" s="120"/>
      <c r="C45" s="120" t="s">
        <v>4909</v>
      </c>
      <c r="D45" s="120" t="s">
        <v>12684</v>
      </c>
      <c r="E45" s="120" t="s">
        <v>12684</v>
      </c>
      <c r="F45" s="120" t="s">
        <v>6545</v>
      </c>
      <c r="H45" s="91" t="s">
        <v>12683</v>
      </c>
      <c r="I45" s="91" t="s">
        <v>12682</v>
      </c>
      <c r="J45" s="55" t="s">
        <v>12685</v>
      </c>
      <c r="L45" s="55" t="s">
        <v>12525</v>
      </c>
      <c r="O45" s="55" t="s">
        <v>219</v>
      </c>
    </row>
    <row r="46" spans="1:15" s="91" customFormat="1" x14ac:dyDescent="0.2">
      <c r="A46" s="120" t="s">
        <v>12439</v>
      </c>
      <c r="B46" s="120"/>
      <c r="C46" s="120" t="s">
        <v>4909</v>
      </c>
      <c r="D46" s="120" t="s">
        <v>12688</v>
      </c>
      <c r="E46" s="120" t="s">
        <v>12688</v>
      </c>
      <c r="F46" s="120" t="s">
        <v>6545</v>
      </c>
      <c r="H46" s="91" t="s">
        <v>12687</v>
      </c>
      <c r="I46" s="91" t="s">
        <v>12686</v>
      </c>
      <c r="J46" s="55" t="s">
        <v>12689</v>
      </c>
      <c r="L46" s="55" t="s">
        <v>10445</v>
      </c>
      <c r="O46" s="55" t="s">
        <v>219</v>
      </c>
    </row>
    <row r="47" spans="1:15" s="91" customFormat="1" x14ac:dyDescent="0.2">
      <c r="A47" s="120" t="s">
        <v>12439</v>
      </c>
      <c r="B47" s="120"/>
      <c r="C47" s="120" t="s">
        <v>4909</v>
      </c>
      <c r="D47" s="120" t="s">
        <v>3692</v>
      </c>
      <c r="E47" s="120" t="s">
        <v>12581</v>
      </c>
      <c r="F47" s="120" t="s">
        <v>12430</v>
      </c>
      <c r="H47" s="55" t="s">
        <v>12579</v>
      </c>
      <c r="I47" s="55" t="s">
        <v>12578</v>
      </c>
      <c r="J47" s="55" t="s">
        <v>12580</v>
      </c>
      <c r="L47" s="55" t="s">
        <v>12582</v>
      </c>
    </row>
    <row r="48" spans="1:15" s="91" customFormat="1" x14ac:dyDescent="0.2">
      <c r="A48" s="120" t="s">
        <v>12439</v>
      </c>
      <c r="B48" s="120"/>
      <c r="C48" s="120" t="s">
        <v>4909</v>
      </c>
      <c r="D48" s="120" t="s">
        <v>12693</v>
      </c>
      <c r="E48" s="120" t="s">
        <v>12693</v>
      </c>
      <c r="F48" s="120" t="s">
        <v>6545</v>
      </c>
      <c r="H48" s="91" t="s">
        <v>12694</v>
      </c>
      <c r="I48" s="55" t="s">
        <v>12695</v>
      </c>
      <c r="J48" s="55" t="s">
        <v>12696</v>
      </c>
      <c r="L48" s="113"/>
    </row>
    <row r="49" spans="1:15" s="91" customFormat="1" x14ac:dyDescent="0.2">
      <c r="A49" s="120" t="s">
        <v>12439</v>
      </c>
      <c r="B49" s="120"/>
      <c r="C49" s="120" t="s">
        <v>4909</v>
      </c>
      <c r="D49" s="120" t="s">
        <v>12737</v>
      </c>
      <c r="E49" s="120" t="s">
        <v>12737</v>
      </c>
      <c r="F49" s="120" t="s">
        <v>6545</v>
      </c>
      <c r="H49" s="91" t="s">
        <v>12735</v>
      </c>
      <c r="I49" s="55" t="s">
        <v>12734</v>
      </c>
      <c r="J49" s="55" t="s">
        <v>12736</v>
      </c>
      <c r="L49" s="55" t="s">
        <v>12492</v>
      </c>
    </row>
    <row r="50" spans="1:15" s="91" customFormat="1" x14ac:dyDescent="0.2">
      <c r="A50" s="120" t="s">
        <v>12439</v>
      </c>
      <c r="B50" s="120"/>
      <c r="C50" s="120" t="s">
        <v>4909</v>
      </c>
      <c r="D50" s="120" t="s">
        <v>12709</v>
      </c>
      <c r="E50" s="120" t="s">
        <v>12709</v>
      </c>
      <c r="F50" s="120" t="s">
        <v>6545</v>
      </c>
      <c r="H50" s="91" t="s">
        <v>12710</v>
      </c>
      <c r="I50" s="91" t="s">
        <v>12711</v>
      </c>
      <c r="J50" s="55" t="s">
        <v>12712</v>
      </c>
      <c r="L50" s="55" t="s">
        <v>12713</v>
      </c>
    </row>
    <row r="51" spans="1:15" s="91" customFormat="1" x14ac:dyDescent="0.2">
      <c r="A51" s="120" t="s">
        <v>12439</v>
      </c>
      <c r="B51" s="120"/>
      <c r="C51" s="120" t="s">
        <v>4909</v>
      </c>
      <c r="D51" s="120" t="s">
        <v>12697</v>
      </c>
      <c r="E51" s="120" t="s">
        <v>12697</v>
      </c>
      <c r="F51" s="120" t="s">
        <v>6545</v>
      </c>
      <c r="H51" s="91" t="s">
        <v>12698</v>
      </c>
      <c r="I51" s="55" t="s">
        <v>12699</v>
      </c>
      <c r="J51" s="55" t="s">
        <v>12700</v>
      </c>
      <c r="L51" s="113"/>
    </row>
    <row r="52" spans="1:15" s="91" customFormat="1" x14ac:dyDescent="0.2">
      <c r="A52" s="120" t="s">
        <v>12439</v>
      </c>
      <c r="B52" s="120"/>
      <c r="C52" s="120" t="s">
        <v>4909</v>
      </c>
      <c r="D52" s="120" t="s">
        <v>12706</v>
      </c>
      <c r="E52" s="120" t="s">
        <v>12706</v>
      </c>
      <c r="F52" s="120" t="s">
        <v>6545</v>
      </c>
      <c r="H52" s="91" t="s">
        <v>12705</v>
      </c>
      <c r="I52" s="55" t="s">
        <v>12707</v>
      </c>
      <c r="J52" s="55" t="s">
        <v>12708</v>
      </c>
    </row>
    <row r="53" spans="1:15" s="91" customFormat="1" x14ac:dyDescent="0.2">
      <c r="A53" s="120" t="s">
        <v>12439</v>
      </c>
      <c r="B53" s="120"/>
      <c r="C53" s="120" t="s">
        <v>4909</v>
      </c>
      <c r="D53" s="120" t="s">
        <v>12704</v>
      </c>
      <c r="E53" s="120" t="s">
        <v>12704</v>
      </c>
      <c r="F53" s="120" t="s">
        <v>6545</v>
      </c>
      <c r="H53" s="91" t="s">
        <v>12703</v>
      </c>
      <c r="I53" s="55" t="s">
        <v>12701</v>
      </c>
      <c r="J53" s="55" t="s">
        <v>12702</v>
      </c>
    </row>
    <row r="54" spans="1:15" s="91" customFormat="1" x14ac:dyDescent="0.2">
      <c r="A54" s="120" t="s">
        <v>12439</v>
      </c>
      <c r="B54" s="120"/>
      <c r="C54" s="120" t="s">
        <v>4909</v>
      </c>
      <c r="D54" s="120" t="s">
        <v>12595</v>
      </c>
      <c r="E54" s="120" t="s">
        <v>12596</v>
      </c>
      <c r="F54" s="120"/>
      <c r="H54" s="55" t="s">
        <v>12593</v>
      </c>
      <c r="I54" s="55" t="s">
        <v>12594</v>
      </c>
    </row>
    <row r="55" spans="1:15" s="91" customFormat="1" x14ac:dyDescent="0.2">
      <c r="A55" s="120" t="s">
        <v>12439</v>
      </c>
      <c r="B55" s="120"/>
      <c r="C55" s="120" t="s">
        <v>4909</v>
      </c>
      <c r="D55" s="120" t="s">
        <v>12595</v>
      </c>
      <c r="E55" s="120" t="s">
        <v>12596</v>
      </c>
      <c r="F55" s="120"/>
      <c r="H55" s="55" t="s">
        <v>12597</v>
      </c>
      <c r="I55" s="55" t="s">
        <v>12594</v>
      </c>
    </row>
    <row r="56" spans="1:15" s="91" customFormat="1" x14ac:dyDescent="0.2">
      <c r="A56" s="120" t="s">
        <v>12439</v>
      </c>
      <c r="B56" s="120"/>
      <c r="C56" s="120" t="s">
        <v>4909</v>
      </c>
      <c r="D56" s="120" t="s">
        <v>12717</v>
      </c>
      <c r="E56" s="120" t="s">
        <v>12717</v>
      </c>
      <c r="F56" s="120" t="s">
        <v>6545</v>
      </c>
      <c r="H56" s="91" t="s">
        <v>12715</v>
      </c>
      <c r="I56" s="55" t="s">
        <v>12714</v>
      </c>
      <c r="J56" s="55" t="s">
        <v>12716</v>
      </c>
      <c r="L56" s="55" t="s">
        <v>12492</v>
      </c>
    </row>
    <row r="57" spans="1:15" s="91" customFormat="1" x14ac:dyDescent="0.2">
      <c r="A57" s="120" t="s">
        <v>12439</v>
      </c>
      <c r="B57" s="120"/>
      <c r="C57" s="120" t="s">
        <v>4909</v>
      </c>
      <c r="D57" s="120" t="s">
        <v>12718</v>
      </c>
      <c r="E57" s="120" t="s">
        <v>12718</v>
      </c>
      <c r="F57" s="120" t="s">
        <v>6545</v>
      </c>
      <c r="H57" s="91" t="s">
        <v>12719</v>
      </c>
      <c r="I57" s="55" t="s">
        <v>12720</v>
      </c>
      <c r="J57" s="55" t="s">
        <v>12721</v>
      </c>
      <c r="L57" s="55" t="s">
        <v>12492</v>
      </c>
    </row>
    <row r="58" spans="1:15" s="91" customFormat="1" x14ac:dyDescent="0.2">
      <c r="A58" s="121" t="s">
        <v>12439</v>
      </c>
      <c r="B58" s="121"/>
      <c r="C58" s="121" t="s">
        <v>17</v>
      </c>
      <c r="D58" s="121" t="s">
        <v>68</v>
      </c>
      <c r="E58" s="121" t="s">
        <v>68</v>
      </c>
      <c r="F58" s="121" t="s">
        <v>12425</v>
      </c>
      <c r="H58" s="55" t="s">
        <v>12415</v>
      </c>
      <c r="I58" s="55" t="s">
        <v>12436</v>
      </c>
      <c r="J58" s="55" t="s">
        <v>12412</v>
      </c>
      <c r="L58" s="55" t="s">
        <v>12421</v>
      </c>
    </row>
    <row r="59" spans="1:15" s="91" customFormat="1" x14ac:dyDescent="0.2">
      <c r="A59" s="121" t="s">
        <v>12439</v>
      </c>
      <c r="B59" s="121"/>
      <c r="C59" s="121" t="s">
        <v>17</v>
      </c>
      <c r="D59" s="121" t="s">
        <v>76</v>
      </c>
      <c r="E59" s="121" t="s">
        <v>76</v>
      </c>
      <c r="F59" s="121" t="s">
        <v>12425</v>
      </c>
      <c r="H59" s="55" t="s">
        <v>12416</v>
      </c>
      <c r="I59" s="55" t="s">
        <v>12437</v>
      </c>
      <c r="J59" s="55" t="s">
        <v>12412</v>
      </c>
      <c r="L59" s="55" t="s">
        <v>12421</v>
      </c>
    </row>
    <row r="60" spans="1:15" s="91" customFormat="1" x14ac:dyDescent="0.2">
      <c r="A60" s="121" t="s">
        <v>12439</v>
      </c>
      <c r="B60" s="121"/>
      <c r="C60" s="121" t="s">
        <v>17</v>
      </c>
      <c r="D60" s="121" t="s">
        <v>34</v>
      </c>
      <c r="E60" s="121" t="s">
        <v>34</v>
      </c>
      <c r="F60" s="121" t="s">
        <v>12425</v>
      </c>
      <c r="H60" s="55" t="s">
        <v>12411</v>
      </c>
      <c r="I60" s="55" t="s">
        <v>12434</v>
      </c>
      <c r="J60" s="55" t="s">
        <v>12412</v>
      </c>
      <c r="L60" s="55" t="s">
        <v>12422</v>
      </c>
    </row>
    <row r="61" spans="1:15" x14ac:dyDescent="0.2">
      <c r="A61" s="121" t="s">
        <v>12439</v>
      </c>
      <c r="B61" s="121"/>
      <c r="C61" s="121" t="s">
        <v>17</v>
      </c>
      <c r="D61" s="121" t="s">
        <v>82</v>
      </c>
      <c r="E61" s="121" t="s">
        <v>82</v>
      </c>
      <c r="F61" s="121" t="s">
        <v>12425</v>
      </c>
      <c r="H61" s="55" t="s">
        <v>12410</v>
      </c>
      <c r="I61" s="55" t="s">
        <v>12433</v>
      </c>
      <c r="J61" s="55" t="s">
        <v>12412</v>
      </c>
      <c r="L61" s="55" t="s">
        <v>12421</v>
      </c>
    </row>
    <row r="62" spans="1:15" x14ac:dyDescent="0.2">
      <c r="A62" s="121" t="s">
        <v>12439</v>
      </c>
      <c r="B62" s="121"/>
      <c r="C62" s="121" t="s">
        <v>17</v>
      </c>
      <c r="D62" s="121" t="s">
        <v>85</v>
      </c>
      <c r="E62" s="121" t="s">
        <v>85</v>
      </c>
      <c r="F62" s="121" t="s">
        <v>12425</v>
      </c>
      <c r="H62" s="55" t="s">
        <v>12413</v>
      </c>
      <c r="I62" s="55" t="s">
        <v>12435</v>
      </c>
      <c r="J62" s="55" t="s">
        <v>12412</v>
      </c>
      <c r="L62" s="55" t="s">
        <v>12421</v>
      </c>
    </row>
    <row r="63" spans="1:15" x14ac:dyDescent="0.2">
      <c r="A63" s="121" t="s">
        <v>12439</v>
      </c>
      <c r="B63" s="121"/>
      <c r="C63" s="121" t="s">
        <v>17</v>
      </c>
      <c r="D63" s="121" t="s">
        <v>100</v>
      </c>
      <c r="E63" s="121" t="s">
        <v>12657</v>
      </c>
      <c r="F63" s="121" t="s">
        <v>12430</v>
      </c>
      <c r="H63" s="55" t="s">
        <v>12659</v>
      </c>
      <c r="I63" s="55" t="s">
        <v>12658</v>
      </c>
      <c r="J63" s="55" t="s">
        <v>12660</v>
      </c>
      <c r="K63" s="55" t="s">
        <v>225</v>
      </c>
      <c r="L63" s="55" t="s">
        <v>10445</v>
      </c>
      <c r="M63">
        <v>1</v>
      </c>
      <c r="N63">
        <v>4</v>
      </c>
      <c r="O63" s="55" t="s">
        <v>224</v>
      </c>
    </row>
    <row r="64" spans="1:15" x14ac:dyDescent="0.2">
      <c r="A64" s="121" t="s">
        <v>12439</v>
      </c>
      <c r="B64" s="121"/>
      <c r="C64" s="121" t="s">
        <v>17</v>
      </c>
      <c r="D64" s="121" t="s">
        <v>96</v>
      </c>
      <c r="E64" s="121" t="s">
        <v>12652</v>
      </c>
      <c r="F64" s="121" t="s">
        <v>12430</v>
      </c>
      <c r="H64" s="55" t="s">
        <v>12653</v>
      </c>
      <c r="I64" s="55" t="s">
        <v>12654</v>
      </c>
      <c r="J64" s="55" t="s">
        <v>12655</v>
      </c>
      <c r="L64" s="55" t="s">
        <v>12656</v>
      </c>
      <c r="O64" s="55" t="s">
        <v>224</v>
      </c>
    </row>
  </sheetData>
  <sortState xmlns:xlrd2="http://schemas.microsoft.com/office/spreadsheetml/2017/richdata2" ref="A2:O64">
    <sortCondition ref="C2:C64"/>
    <sortCondition ref="D2:D64"/>
    <sortCondition ref="F2:F64"/>
  </sortState>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AA77F-0A3A-CF4B-8963-6A79659599B9}">
  <sheetPr codeName="Sheet7"/>
  <dimension ref="A1:O95"/>
  <sheetViews>
    <sheetView workbookViewId="0">
      <selection activeCell="C81" sqref="C81"/>
    </sheetView>
  </sheetViews>
  <sheetFormatPr baseColWidth="10" defaultRowHeight="16" x14ac:dyDescent="0.2"/>
  <sheetData>
    <row r="1" spans="1:15" x14ac:dyDescent="0.2">
      <c r="A1" s="20" t="s">
        <v>146</v>
      </c>
      <c r="B1" s="20" t="s">
        <v>137</v>
      </c>
      <c r="C1" s="20" t="s">
        <v>4</v>
      </c>
      <c r="D1" s="20" t="s">
        <v>5</v>
      </c>
      <c r="E1" s="20" t="s">
        <v>151</v>
      </c>
      <c r="F1" s="20" t="s">
        <v>155</v>
      </c>
      <c r="G1" s="20" t="s">
        <v>156</v>
      </c>
      <c r="H1" s="20" t="s">
        <v>157</v>
      </c>
      <c r="I1" s="20" t="s">
        <v>158</v>
      </c>
      <c r="J1" s="20" t="s">
        <v>159</v>
      </c>
      <c r="K1" s="38" t="s">
        <v>168</v>
      </c>
      <c r="L1" s="20" t="s">
        <v>161</v>
      </c>
      <c r="M1" s="20" t="s">
        <v>162</v>
      </c>
      <c r="N1" s="20" t="s">
        <v>163</v>
      </c>
      <c r="O1" s="20" t="s">
        <v>164</v>
      </c>
    </row>
    <row r="2" spans="1:15" x14ac:dyDescent="0.2">
      <c r="A2" s="118" t="s">
        <v>12414</v>
      </c>
      <c r="B2" s="118"/>
      <c r="C2" s="118" t="s">
        <v>12759</v>
      </c>
      <c r="D2" s="118" t="s">
        <v>94</v>
      </c>
      <c r="E2" s="118" t="s">
        <v>12739</v>
      </c>
      <c r="F2" s="118" t="s">
        <v>12430</v>
      </c>
      <c r="H2" s="91" t="s">
        <v>12738</v>
      </c>
      <c r="I2" s="55" t="s">
        <v>12740</v>
      </c>
      <c r="J2" s="55" t="s">
        <v>12741</v>
      </c>
      <c r="L2" s="55" t="s">
        <v>12742</v>
      </c>
    </row>
    <row r="3" spans="1:15" x14ac:dyDescent="0.2">
      <c r="A3" s="118" t="s">
        <v>12414</v>
      </c>
      <c r="B3" s="118"/>
      <c r="C3" s="118" t="s">
        <v>12759</v>
      </c>
      <c r="D3" s="118" t="s">
        <v>94</v>
      </c>
      <c r="E3" s="118" t="s">
        <v>12743</v>
      </c>
      <c r="F3" s="118" t="s">
        <v>12430</v>
      </c>
      <c r="H3" s="55" t="s">
        <v>12744</v>
      </c>
      <c r="I3" s="55" t="s">
        <v>12745</v>
      </c>
      <c r="J3" s="55" t="s">
        <v>12746</v>
      </c>
      <c r="L3" s="55" t="s">
        <v>12742</v>
      </c>
    </row>
    <row r="4" spans="1:15" x14ac:dyDescent="0.2">
      <c r="A4" s="118" t="s">
        <v>12414</v>
      </c>
      <c r="B4" s="118"/>
      <c r="C4" s="118" t="s">
        <v>12759</v>
      </c>
      <c r="D4" s="118" t="s">
        <v>94</v>
      </c>
      <c r="E4" s="118" t="s">
        <v>12747</v>
      </c>
      <c r="F4" s="118" t="s">
        <v>12430</v>
      </c>
      <c r="H4" s="55" t="s">
        <v>12748</v>
      </c>
      <c r="I4" s="55" t="s">
        <v>12749</v>
      </c>
      <c r="J4" s="55" t="s">
        <v>12750</v>
      </c>
      <c r="K4" s="91"/>
      <c r="L4" s="55" t="s">
        <v>12742</v>
      </c>
    </row>
    <row r="5" spans="1:15" x14ac:dyDescent="0.2">
      <c r="A5" s="118" t="s">
        <v>12414</v>
      </c>
      <c r="B5" s="118"/>
      <c r="C5" s="118" t="s">
        <v>12759</v>
      </c>
      <c r="D5" s="118" t="s">
        <v>94</v>
      </c>
      <c r="E5" s="118" t="s">
        <v>12751</v>
      </c>
      <c r="F5" s="118" t="s">
        <v>12430</v>
      </c>
      <c r="H5" s="55" t="s">
        <v>12752</v>
      </c>
      <c r="I5" s="55" t="s">
        <v>12753</v>
      </c>
      <c r="J5" s="55" t="s">
        <v>12754</v>
      </c>
      <c r="K5" s="91"/>
      <c r="L5" s="55" t="s">
        <v>12742</v>
      </c>
    </row>
    <row r="6" spans="1:15" x14ac:dyDescent="0.2">
      <c r="A6" s="118" t="s">
        <v>12414</v>
      </c>
      <c r="B6" s="118"/>
      <c r="C6" s="118" t="s">
        <v>12759</v>
      </c>
      <c r="D6" s="118" t="s">
        <v>94</v>
      </c>
      <c r="E6" s="118" t="s">
        <v>12758</v>
      </c>
      <c r="F6" s="118" t="s">
        <v>12430</v>
      </c>
      <c r="H6" s="55" t="s">
        <v>12755</v>
      </c>
      <c r="I6" s="55" t="s">
        <v>12756</v>
      </c>
      <c r="J6" s="55" t="s">
        <v>12757</v>
      </c>
      <c r="K6" s="91"/>
      <c r="L6" s="55" t="s">
        <v>12742</v>
      </c>
    </row>
    <row r="7" spans="1:15" x14ac:dyDescent="0.2">
      <c r="A7" s="119" t="s">
        <v>12414</v>
      </c>
      <c r="B7" s="119"/>
      <c r="C7" s="119" t="s">
        <v>165</v>
      </c>
      <c r="D7" s="119" t="s">
        <v>12556</v>
      </c>
      <c r="E7" s="119" t="s">
        <v>12556</v>
      </c>
      <c r="F7" s="119" t="s">
        <v>12425</v>
      </c>
      <c r="H7" s="55" t="s">
        <v>12565</v>
      </c>
      <c r="I7" s="55" t="s">
        <v>12564</v>
      </c>
      <c r="J7" s="55" t="s">
        <v>12566</v>
      </c>
      <c r="L7" s="55" t="s">
        <v>12352</v>
      </c>
      <c r="O7" s="55" t="s">
        <v>219</v>
      </c>
    </row>
    <row r="8" spans="1:15" x14ac:dyDescent="0.2">
      <c r="A8" s="119" t="s">
        <v>12414</v>
      </c>
      <c r="B8" s="119"/>
      <c r="C8" s="119" t="s">
        <v>165</v>
      </c>
      <c r="D8" s="119" t="s">
        <v>129</v>
      </c>
      <c r="E8" s="119" t="s">
        <v>12511</v>
      </c>
      <c r="F8" s="119" t="s">
        <v>12425</v>
      </c>
      <c r="H8" s="55" t="s">
        <v>12510</v>
      </c>
      <c r="I8" s="55" t="s">
        <v>12512</v>
      </c>
      <c r="J8" s="91"/>
      <c r="L8" s="55" t="s">
        <v>12513</v>
      </c>
      <c r="O8" s="55" t="s">
        <v>219</v>
      </c>
    </row>
    <row r="9" spans="1:15" x14ac:dyDescent="0.2">
      <c r="A9" s="119" t="s">
        <v>12414</v>
      </c>
      <c r="B9" s="119"/>
      <c r="C9" s="119" t="s">
        <v>165</v>
      </c>
      <c r="D9" s="119" t="s">
        <v>210</v>
      </c>
      <c r="E9" s="119" t="s">
        <v>210</v>
      </c>
      <c r="F9" s="119" t="s">
        <v>12425</v>
      </c>
      <c r="H9" s="55" t="s">
        <v>12532</v>
      </c>
      <c r="I9" s="55" t="s">
        <v>12531</v>
      </c>
      <c r="J9" s="55" t="s">
        <v>12538</v>
      </c>
      <c r="L9" s="55" t="s">
        <v>12533</v>
      </c>
      <c r="O9" s="55" t="s">
        <v>219</v>
      </c>
    </row>
    <row r="10" spans="1:15" x14ac:dyDescent="0.2">
      <c r="A10" s="119" t="s">
        <v>12414</v>
      </c>
      <c r="B10" s="119"/>
      <c r="C10" s="119" t="s">
        <v>165</v>
      </c>
      <c r="D10" s="119" t="s">
        <v>9032</v>
      </c>
      <c r="E10" s="119" t="s">
        <v>12423</v>
      </c>
      <c r="F10" s="119" t="s">
        <v>12425</v>
      </c>
      <c r="H10" s="91" t="s">
        <v>12424</v>
      </c>
      <c r="I10" s="55" t="s">
        <v>12426</v>
      </c>
      <c r="J10" s="55" t="s">
        <v>12427</v>
      </c>
      <c r="L10" s="55" t="s">
        <v>12428</v>
      </c>
      <c r="O10" s="55" t="s">
        <v>219</v>
      </c>
    </row>
    <row r="11" spans="1:15" x14ac:dyDescent="0.2">
      <c r="A11" s="119" t="s">
        <v>12414</v>
      </c>
      <c r="B11" s="119"/>
      <c r="C11" s="119" t="s">
        <v>165</v>
      </c>
      <c r="D11" s="119" t="s">
        <v>12479</v>
      </c>
      <c r="E11" s="119" t="s">
        <v>12479</v>
      </c>
      <c r="F11" s="119" t="s">
        <v>12425</v>
      </c>
      <c r="H11" s="55" t="s">
        <v>12478</v>
      </c>
      <c r="I11" s="91" t="s">
        <v>12477</v>
      </c>
      <c r="J11" s="55" t="s">
        <v>12465</v>
      </c>
      <c r="L11" s="55" t="s">
        <v>12466</v>
      </c>
      <c r="O11" s="55" t="s">
        <v>219</v>
      </c>
    </row>
    <row r="12" spans="1:15" x14ac:dyDescent="0.2">
      <c r="A12" s="119" t="s">
        <v>12414</v>
      </c>
      <c r="B12" s="119"/>
      <c r="C12" s="119" t="s">
        <v>165</v>
      </c>
      <c r="D12" s="119" t="s">
        <v>6527</v>
      </c>
      <c r="E12" s="119" t="s">
        <v>6527</v>
      </c>
      <c r="F12" s="119" t="s">
        <v>12430</v>
      </c>
      <c r="H12" s="91" t="s">
        <v>12669</v>
      </c>
      <c r="I12" s="55" t="s">
        <v>12668</v>
      </c>
      <c r="J12" s="55" t="s">
        <v>12664</v>
      </c>
      <c r="L12" s="55" t="s">
        <v>12656</v>
      </c>
      <c r="O12" s="55" t="s">
        <v>224</v>
      </c>
    </row>
    <row r="13" spans="1:15" x14ac:dyDescent="0.2">
      <c r="A13" s="119" t="s">
        <v>12414</v>
      </c>
      <c r="B13" s="119"/>
      <c r="C13" s="119" t="s">
        <v>165</v>
      </c>
      <c r="D13" s="119" t="s">
        <v>187</v>
      </c>
      <c r="E13" s="119" t="s">
        <v>187</v>
      </c>
      <c r="F13" s="119" t="s">
        <v>12430</v>
      </c>
      <c r="H13" s="55" t="s">
        <v>12515</v>
      </c>
      <c r="I13" s="55" t="s">
        <v>12514</v>
      </c>
      <c r="J13" s="91"/>
      <c r="L13" s="55" t="s">
        <v>12518</v>
      </c>
      <c r="O13" s="55" t="s">
        <v>219</v>
      </c>
    </row>
    <row r="14" spans="1:15" x14ac:dyDescent="0.2">
      <c r="A14" s="119" t="s">
        <v>12414</v>
      </c>
      <c r="B14" s="119"/>
      <c r="C14" s="119" t="s">
        <v>165</v>
      </c>
      <c r="D14" s="119" t="s">
        <v>503</v>
      </c>
      <c r="E14" s="119" t="s">
        <v>503</v>
      </c>
      <c r="F14" s="119" t="s">
        <v>12430</v>
      </c>
      <c r="H14" s="55" t="s">
        <v>12601</v>
      </c>
      <c r="I14" s="55" t="s">
        <v>12602</v>
      </c>
      <c r="J14" s="55" t="s">
        <v>12603</v>
      </c>
      <c r="L14" s="91" t="s">
        <v>12492</v>
      </c>
      <c r="O14" s="55" t="s">
        <v>178</v>
      </c>
    </row>
    <row r="15" spans="1:15" x14ac:dyDescent="0.2">
      <c r="A15" s="119" t="s">
        <v>12414</v>
      </c>
      <c r="B15" s="119"/>
      <c r="C15" s="119" t="s">
        <v>165</v>
      </c>
      <c r="D15" s="119" t="s">
        <v>12554</v>
      </c>
      <c r="E15" s="119" t="s">
        <v>12554</v>
      </c>
      <c r="F15" s="119" t="s">
        <v>12425</v>
      </c>
      <c r="H15" s="55" t="s">
        <v>12558</v>
      </c>
      <c r="I15" s="55" t="s">
        <v>12559</v>
      </c>
      <c r="J15" s="55" t="s">
        <v>12560</v>
      </c>
      <c r="L15" s="55" t="s">
        <v>12352</v>
      </c>
      <c r="O15" s="55" t="s">
        <v>219</v>
      </c>
    </row>
    <row r="16" spans="1:15" x14ac:dyDescent="0.2">
      <c r="A16" s="119" t="s">
        <v>12414</v>
      </c>
      <c r="B16" s="119"/>
      <c r="C16" s="119" t="s">
        <v>165</v>
      </c>
      <c r="D16" s="119" t="s">
        <v>117</v>
      </c>
      <c r="E16" s="119" t="s">
        <v>12573</v>
      </c>
      <c r="F16" s="119" t="s">
        <v>12430</v>
      </c>
      <c r="H16" s="55" t="s">
        <v>12572</v>
      </c>
      <c r="I16" s="55" t="s">
        <v>12570</v>
      </c>
      <c r="J16" s="55" t="s">
        <v>12571</v>
      </c>
      <c r="L16" s="55" t="s">
        <v>12428</v>
      </c>
      <c r="O16" s="55" t="s">
        <v>219</v>
      </c>
    </row>
    <row r="17" spans="1:15" x14ac:dyDescent="0.2">
      <c r="A17" s="119" t="s">
        <v>12414</v>
      </c>
      <c r="B17" s="119"/>
      <c r="C17" s="119" t="s">
        <v>165</v>
      </c>
      <c r="D17" s="119" t="s">
        <v>504</v>
      </c>
      <c r="E17" s="119" t="s">
        <v>504</v>
      </c>
      <c r="F17" s="119" t="s">
        <v>12425</v>
      </c>
      <c r="H17" s="55" t="s">
        <v>12605</v>
      </c>
      <c r="I17" s="55" t="s">
        <v>12604</v>
      </c>
      <c r="J17" s="55" t="s">
        <v>12606</v>
      </c>
      <c r="L17" s="91" t="s">
        <v>12492</v>
      </c>
      <c r="O17" s="55" t="s">
        <v>178</v>
      </c>
    </row>
    <row r="18" spans="1:15" s="91" customFormat="1" x14ac:dyDescent="0.2">
      <c r="A18" s="119" t="s">
        <v>12414</v>
      </c>
      <c r="B18" s="119"/>
      <c r="C18" s="119" t="s">
        <v>165</v>
      </c>
      <c r="D18" s="119" t="s">
        <v>12553</v>
      </c>
      <c r="E18" s="119" t="s">
        <v>12553</v>
      </c>
      <c r="F18" s="119" t="s">
        <v>12430</v>
      </c>
      <c r="H18" s="55" t="s">
        <v>12551</v>
      </c>
      <c r="I18" s="55" t="s">
        <v>12550</v>
      </c>
      <c r="J18" s="55" t="s">
        <v>12552</v>
      </c>
      <c r="L18" s="55" t="s">
        <v>12475</v>
      </c>
      <c r="O18" s="55" t="s">
        <v>219</v>
      </c>
    </row>
    <row r="19" spans="1:15" x14ac:dyDescent="0.2">
      <c r="A19" s="119" t="s">
        <v>12414</v>
      </c>
      <c r="B19" s="119"/>
      <c r="C19" s="119" t="s">
        <v>165</v>
      </c>
      <c r="D19" s="119" t="s">
        <v>12476</v>
      </c>
      <c r="E19" s="119" t="s">
        <v>12476</v>
      </c>
      <c r="F19" s="119" t="s">
        <v>12425</v>
      </c>
      <c r="H19" s="55" t="s">
        <v>12473</v>
      </c>
      <c r="I19" s="91" t="s">
        <v>12474</v>
      </c>
      <c r="J19" s="55" t="s">
        <v>12465</v>
      </c>
      <c r="L19" s="55" t="s">
        <v>12475</v>
      </c>
      <c r="M19" s="91"/>
      <c r="N19" s="91"/>
      <c r="O19" s="55" t="s">
        <v>219</v>
      </c>
    </row>
    <row r="20" spans="1:15" x14ac:dyDescent="0.2">
      <c r="A20" s="119" t="s">
        <v>12414</v>
      </c>
      <c r="B20" s="119"/>
      <c r="C20" s="119" t="s">
        <v>165</v>
      </c>
      <c r="D20" s="119" t="s">
        <v>143</v>
      </c>
      <c r="E20" s="119" t="s">
        <v>1850</v>
      </c>
      <c r="F20" s="119" t="s">
        <v>12425</v>
      </c>
      <c r="H20" s="55" t="s">
        <v>12505</v>
      </c>
      <c r="I20" s="55" t="s">
        <v>12506</v>
      </c>
      <c r="J20" s="55" t="s">
        <v>12507</v>
      </c>
      <c r="L20" s="55" t="s">
        <v>12509</v>
      </c>
      <c r="M20" s="91"/>
      <c r="N20" s="91"/>
      <c r="O20" s="55" t="s">
        <v>219</v>
      </c>
    </row>
    <row r="21" spans="1:15" x14ac:dyDescent="0.2">
      <c r="A21" s="119" t="s">
        <v>12414</v>
      </c>
      <c r="B21" s="119"/>
      <c r="C21" s="119" t="s">
        <v>165</v>
      </c>
      <c r="D21" s="119" t="s">
        <v>12527</v>
      </c>
      <c r="E21" s="119" t="s">
        <v>12527</v>
      </c>
      <c r="F21" s="119" t="s">
        <v>12430</v>
      </c>
      <c r="H21" s="55" t="s">
        <v>12528</v>
      </c>
      <c r="I21" s="55" t="s">
        <v>12526</v>
      </c>
      <c r="J21" s="55" t="s">
        <v>12529</v>
      </c>
      <c r="L21" s="55" t="s">
        <v>12530</v>
      </c>
      <c r="M21" s="91"/>
      <c r="N21" s="91"/>
      <c r="O21" s="55" t="s">
        <v>219</v>
      </c>
    </row>
    <row r="22" spans="1:15" x14ac:dyDescent="0.2">
      <c r="A22" s="119" t="s">
        <v>12414</v>
      </c>
      <c r="B22" s="119"/>
      <c r="C22" s="119" t="s">
        <v>165</v>
      </c>
      <c r="D22" s="119" t="s">
        <v>208</v>
      </c>
      <c r="E22" s="119" t="s">
        <v>12496</v>
      </c>
      <c r="F22" s="119" t="s">
        <v>12425</v>
      </c>
      <c r="H22" s="55" t="s">
        <v>12494</v>
      </c>
      <c r="I22" s="55" t="s">
        <v>12493</v>
      </c>
      <c r="J22" s="91"/>
      <c r="L22" s="55" t="s">
        <v>12495</v>
      </c>
      <c r="M22" s="91"/>
      <c r="N22" s="91"/>
      <c r="O22" s="55" t="s">
        <v>219</v>
      </c>
    </row>
    <row r="23" spans="1:15" x14ac:dyDescent="0.2">
      <c r="A23" s="119" t="s">
        <v>12414</v>
      </c>
      <c r="B23" s="119"/>
      <c r="C23" s="119" t="s">
        <v>165</v>
      </c>
      <c r="D23" s="119" t="s">
        <v>12441</v>
      </c>
      <c r="E23" s="119" t="s">
        <v>12441</v>
      </c>
      <c r="F23" s="119" t="s">
        <v>12425</v>
      </c>
      <c r="H23" s="55" t="s">
        <v>12442</v>
      </c>
      <c r="I23" s="55" t="s">
        <v>12444</v>
      </c>
      <c r="J23" s="55" t="s">
        <v>12443</v>
      </c>
      <c r="L23" s="55" t="s">
        <v>12445</v>
      </c>
      <c r="O23" s="55" t="s">
        <v>219</v>
      </c>
    </row>
    <row r="24" spans="1:15" x14ac:dyDescent="0.2">
      <c r="A24" s="119" t="s">
        <v>12414</v>
      </c>
      <c r="B24" s="119"/>
      <c r="C24" s="119" t="s">
        <v>165</v>
      </c>
      <c r="D24" s="119" t="s">
        <v>6528</v>
      </c>
      <c r="E24" s="119" t="s">
        <v>6528</v>
      </c>
      <c r="F24" s="119" t="s">
        <v>12430</v>
      </c>
      <c r="H24" s="55" t="s">
        <v>12670</v>
      </c>
      <c r="I24" s="55" t="s">
        <v>12671</v>
      </c>
      <c r="J24" s="55" t="s">
        <v>12664</v>
      </c>
      <c r="L24" s="55" t="s">
        <v>12656</v>
      </c>
      <c r="O24" s="55" t="s">
        <v>224</v>
      </c>
    </row>
    <row r="25" spans="1:15" x14ac:dyDescent="0.2">
      <c r="A25" s="119" t="s">
        <v>12414</v>
      </c>
      <c r="B25" s="119"/>
      <c r="C25" s="119" t="s">
        <v>165</v>
      </c>
      <c r="D25" s="119" t="s">
        <v>12665</v>
      </c>
      <c r="E25" s="119" t="s">
        <v>12661</v>
      </c>
      <c r="F25" s="119" t="s">
        <v>12430</v>
      </c>
      <c r="H25" s="91" t="s">
        <v>12667</v>
      </c>
      <c r="I25" s="55" t="s">
        <v>12666</v>
      </c>
      <c r="J25" s="55" t="s">
        <v>12664</v>
      </c>
      <c r="L25" s="55" t="s">
        <v>12656</v>
      </c>
      <c r="O25" s="55" t="s">
        <v>224</v>
      </c>
    </row>
    <row r="26" spans="1:15" x14ac:dyDescent="0.2">
      <c r="A26" s="119" t="s">
        <v>12414</v>
      </c>
      <c r="B26" s="119"/>
      <c r="C26" s="119" t="s">
        <v>165</v>
      </c>
      <c r="D26" s="119" t="s">
        <v>209</v>
      </c>
      <c r="E26" s="119" t="s">
        <v>209</v>
      </c>
      <c r="F26" s="119" t="s">
        <v>12430</v>
      </c>
      <c r="H26" s="55" t="s">
        <v>12517</v>
      </c>
      <c r="I26" s="55" t="s">
        <v>12516</v>
      </c>
      <c r="J26" s="55" t="s">
        <v>12524</v>
      </c>
      <c r="L26" s="55" t="s">
        <v>12519</v>
      </c>
      <c r="O26" s="55" t="s">
        <v>219</v>
      </c>
    </row>
    <row r="27" spans="1:15" x14ac:dyDescent="0.2">
      <c r="A27" s="119" t="s">
        <v>12414</v>
      </c>
      <c r="B27" s="119"/>
      <c r="C27" s="119" t="s">
        <v>165</v>
      </c>
      <c r="D27" s="119" t="s">
        <v>12462</v>
      </c>
      <c r="E27" s="119" t="s">
        <v>12462</v>
      </c>
      <c r="F27" s="119" t="s">
        <v>12425</v>
      </c>
      <c r="H27" s="55" t="s">
        <v>12463</v>
      </c>
      <c r="I27" s="55" t="s">
        <v>12464</v>
      </c>
      <c r="J27" s="55" t="s">
        <v>12465</v>
      </c>
      <c r="L27" s="55" t="s">
        <v>12466</v>
      </c>
      <c r="O27" s="55" t="s">
        <v>219</v>
      </c>
    </row>
    <row r="28" spans="1:15" s="91" customFormat="1" x14ac:dyDescent="0.2">
      <c r="A28" s="119" t="s">
        <v>12414</v>
      </c>
      <c r="B28" s="119"/>
      <c r="C28" s="119" t="s">
        <v>165</v>
      </c>
      <c r="D28" s="119" t="s">
        <v>12471</v>
      </c>
      <c r="E28" s="119" t="s">
        <v>12471</v>
      </c>
      <c r="F28" s="119" t="s">
        <v>12425</v>
      </c>
      <c r="H28" s="55" t="s">
        <v>12470</v>
      </c>
      <c r="I28" s="55" t="s">
        <v>12472</v>
      </c>
      <c r="J28" s="55" t="s">
        <v>12465</v>
      </c>
      <c r="L28" s="55" t="s">
        <v>12428</v>
      </c>
      <c r="O28" s="55" t="s">
        <v>219</v>
      </c>
    </row>
    <row r="29" spans="1:15" x14ac:dyDescent="0.2">
      <c r="A29" s="119" t="s">
        <v>12414</v>
      </c>
      <c r="B29" s="119"/>
      <c r="C29" s="119" t="s">
        <v>165</v>
      </c>
      <c r="D29" s="119" t="s">
        <v>12607</v>
      </c>
      <c r="E29" s="119" t="s">
        <v>12608</v>
      </c>
      <c r="F29" s="119" t="s">
        <v>12430</v>
      </c>
      <c r="H29" s="55" t="s">
        <v>12609</v>
      </c>
      <c r="I29" s="55" t="s">
        <v>12610</v>
      </c>
      <c r="J29" s="55" t="s">
        <v>12611</v>
      </c>
      <c r="L29" s="91" t="s">
        <v>12492</v>
      </c>
      <c r="O29" s="55" t="s">
        <v>178</v>
      </c>
    </row>
    <row r="30" spans="1:15" x14ac:dyDescent="0.2">
      <c r="A30" s="119" t="s">
        <v>12414</v>
      </c>
      <c r="B30" s="119"/>
      <c r="C30" s="119" t="s">
        <v>165</v>
      </c>
      <c r="D30" s="119" t="s">
        <v>12459</v>
      </c>
      <c r="E30" s="119" t="s">
        <v>12459</v>
      </c>
      <c r="F30" s="119" t="s">
        <v>12425</v>
      </c>
      <c r="H30" s="55" t="s">
        <v>12458</v>
      </c>
      <c r="I30" s="55" t="s">
        <v>12460</v>
      </c>
      <c r="J30" s="55" t="s">
        <v>12461</v>
      </c>
      <c r="L30" s="55" t="s">
        <v>12450</v>
      </c>
      <c r="O30" s="55" t="s">
        <v>219</v>
      </c>
    </row>
    <row r="31" spans="1:15" x14ac:dyDescent="0.2">
      <c r="A31" s="119" t="s">
        <v>12414</v>
      </c>
      <c r="B31" s="119"/>
      <c r="C31" s="119" t="s">
        <v>165</v>
      </c>
      <c r="D31" s="119" t="s">
        <v>12489</v>
      </c>
      <c r="E31" s="119" t="s">
        <v>12489</v>
      </c>
      <c r="F31" s="119" t="s">
        <v>12425</v>
      </c>
      <c r="H31" s="55" t="s">
        <v>12488</v>
      </c>
      <c r="I31" s="55" t="s">
        <v>12487</v>
      </c>
      <c r="J31" s="55" t="s">
        <v>12465</v>
      </c>
      <c r="L31" s="55" t="s">
        <v>12475</v>
      </c>
      <c r="O31" s="55" t="s">
        <v>219</v>
      </c>
    </row>
    <row r="32" spans="1:15" x14ac:dyDescent="0.2">
      <c r="A32" s="119" t="s">
        <v>12414</v>
      </c>
      <c r="B32" s="119"/>
      <c r="C32" s="119" t="s">
        <v>165</v>
      </c>
      <c r="D32" s="119" t="s">
        <v>12480</v>
      </c>
      <c r="E32" s="119" t="s">
        <v>12480</v>
      </c>
      <c r="F32" s="119" t="s">
        <v>12425</v>
      </c>
      <c r="H32" s="55" t="s">
        <v>12481</v>
      </c>
      <c r="I32" s="55" t="s">
        <v>12482</v>
      </c>
      <c r="J32" s="55" t="s">
        <v>12465</v>
      </c>
      <c r="L32" s="55" t="s">
        <v>12483</v>
      </c>
      <c r="O32" s="55" t="s">
        <v>219</v>
      </c>
    </row>
    <row r="33" spans="1:15" x14ac:dyDescent="0.2">
      <c r="A33" s="119" t="s">
        <v>12414</v>
      </c>
      <c r="B33" s="119"/>
      <c r="C33" s="119" t="s">
        <v>165</v>
      </c>
      <c r="D33" s="119" t="s">
        <v>12447</v>
      </c>
      <c r="E33" s="119" t="s">
        <v>12447</v>
      </c>
      <c r="F33" s="119" t="s">
        <v>12425</v>
      </c>
      <c r="H33" s="55" t="s">
        <v>12446</v>
      </c>
      <c r="I33" s="55" t="s">
        <v>12448</v>
      </c>
      <c r="J33" s="55" t="s">
        <v>12449</v>
      </c>
      <c r="L33" s="55" t="s">
        <v>12450</v>
      </c>
      <c r="O33" s="55" t="s">
        <v>219</v>
      </c>
    </row>
    <row r="34" spans="1:15" x14ac:dyDescent="0.2">
      <c r="A34" s="119" t="s">
        <v>12414</v>
      </c>
      <c r="B34" s="119"/>
      <c r="C34" s="119" t="s">
        <v>165</v>
      </c>
      <c r="D34" s="119" t="s">
        <v>131</v>
      </c>
      <c r="E34" s="119" t="s">
        <v>6511</v>
      </c>
      <c r="F34" s="119" t="s">
        <v>12425</v>
      </c>
      <c r="H34" s="55" t="s">
        <v>6536</v>
      </c>
      <c r="I34" s="55" t="s">
        <v>12491</v>
      </c>
      <c r="J34" s="55" t="s">
        <v>12490</v>
      </c>
      <c r="L34" s="55" t="s">
        <v>12492</v>
      </c>
      <c r="O34" s="55" t="s">
        <v>219</v>
      </c>
    </row>
    <row r="35" spans="1:15" x14ac:dyDescent="0.2">
      <c r="A35" s="119" t="s">
        <v>12414</v>
      </c>
      <c r="B35" s="119"/>
      <c r="C35" s="119" t="s">
        <v>165</v>
      </c>
      <c r="D35" s="119" t="s">
        <v>183</v>
      </c>
      <c r="E35" s="119" t="s">
        <v>12630</v>
      </c>
      <c r="F35" s="119" t="s">
        <v>12425</v>
      </c>
      <c r="H35" s="55" t="s">
        <v>12631</v>
      </c>
      <c r="I35" s="55" t="s">
        <v>12632</v>
      </c>
      <c r="J35" s="55" t="s">
        <v>12633</v>
      </c>
      <c r="L35" s="113"/>
      <c r="O35" s="55" t="s">
        <v>178</v>
      </c>
    </row>
    <row r="36" spans="1:15" x14ac:dyDescent="0.2">
      <c r="A36" s="119" t="s">
        <v>12414</v>
      </c>
      <c r="B36" s="119"/>
      <c r="C36" s="119" t="s">
        <v>165</v>
      </c>
      <c r="D36" s="119" t="s">
        <v>12634</v>
      </c>
      <c r="E36" s="119" t="s">
        <v>12635</v>
      </c>
      <c r="F36" s="119" t="s">
        <v>12425</v>
      </c>
      <c r="H36" s="55" t="s">
        <v>12636</v>
      </c>
      <c r="I36" s="55" t="s">
        <v>12637</v>
      </c>
      <c r="J36" s="91"/>
      <c r="L36" s="113"/>
      <c r="O36" s="55" t="s">
        <v>178</v>
      </c>
    </row>
    <row r="37" spans="1:15" x14ac:dyDescent="0.2">
      <c r="A37" s="119" t="s">
        <v>12414</v>
      </c>
      <c r="B37" s="119"/>
      <c r="C37" s="119" t="s">
        <v>165</v>
      </c>
      <c r="D37" s="119" t="s">
        <v>12612</v>
      </c>
      <c r="E37" s="119" t="s">
        <v>12612</v>
      </c>
      <c r="F37" s="119" t="s">
        <v>12425</v>
      </c>
      <c r="H37" s="55" t="s">
        <v>12613</v>
      </c>
      <c r="I37" s="55" t="s">
        <v>12614</v>
      </c>
      <c r="J37" s="55" t="s">
        <v>12615</v>
      </c>
      <c r="L37" s="91" t="s">
        <v>12492</v>
      </c>
      <c r="O37" s="55" t="s">
        <v>178</v>
      </c>
    </row>
    <row r="38" spans="1:15" x14ac:dyDescent="0.2">
      <c r="A38" s="119" t="s">
        <v>12414</v>
      </c>
      <c r="B38" s="119"/>
      <c r="C38" s="119" t="s">
        <v>165</v>
      </c>
      <c r="D38" s="119" t="s">
        <v>509</v>
      </c>
      <c r="E38" s="119" t="s">
        <v>6568</v>
      </c>
      <c r="F38" s="119" t="s">
        <v>12430</v>
      </c>
      <c r="H38" s="55" t="s">
        <v>12619</v>
      </c>
      <c r="I38" s="55" t="s">
        <v>12620</v>
      </c>
      <c r="J38" s="55" t="s">
        <v>12621</v>
      </c>
      <c r="L38" s="91" t="s">
        <v>12492</v>
      </c>
      <c r="O38" s="55" t="s">
        <v>178</v>
      </c>
    </row>
    <row r="39" spans="1:15" x14ac:dyDescent="0.2">
      <c r="A39" s="119" t="s">
        <v>12414</v>
      </c>
      <c r="B39" s="119"/>
      <c r="C39" s="119" t="s">
        <v>165</v>
      </c>
      <c r="D39" s="119" t="s">
        <v>509</v>
      </c>
      <c r="E39" s="119" t="s">
        <v>12622</v>
      </c>
      <c r="F39" s="119" t="s">
        <v>12430</v>
      </c>
      <c r="H39" s="55" t="s">
        <v>12623</v>
      </c>
      <c r="I39" s="55" t="s">
        <v>12624</v>
      </c>
      <c r="J39" s="55" t="s">
        <v>12625</v>
      </c>
      <c r="L39" s="91" t="s">
        <v>12492</v>
      </c>
      <c r="O39" s="55" t="s">
        <v>178</v>
      </c>
    </row>
    <row r="40" spans="1:15" x14ac:dyDescent="0.2">
      <c r="A40" s="119" t="s">
        <v>12414</v>
      </c>
      <c r="B40" s="119"/>
      <c r="C40" s="119" t="s">
        <v>165</v>
      </c>
      <c r="D40" s="119" t="s">
        <v>12661</v>
      </c>
      <c r="E40" s="119" t="s">
        <v>12661</v>
      </c>
      <c r="F40" s="119" t="s">
        <v>12430</v>
      </c>
      <c r="H40" s="55" t="s">
        <v>12663</v>
      </c>
      <c r="I40" s="55" t="s">
        <v>12662</v>
      </c>
      <c r="J40" s="55" t="s">
        <v>12664</v>
      </c>
      <c r="L40" s="55" t="s">
        <v>12656</v>
      </c>
      <c r="O40" s="55" t="s">
        <v>224</v>
      </c>
    </row>
    <row r="41" spans="1:15" x14ac:dyDescent="0.2">
      <c r="A41" s="119" t="s">
        <v>12414</v>
      </c>
      <c r="B41" s="119"/>
      <c r="C41" s="119" t="s">
        <v>165</v>
      </c>
      <c r="D41" s="119" t="s">
        <v>11451</v>
      </c>
      <c r="E41" s="119" t="s">
        <v>11451</v>
      </c>
      <c r="F41" s="119" t="s">
        <v>12430</v>
      </c>
      <c r="H41" s="55" t="s">
        <v>12600</v>
      </c>
      <c r="I41" s="55" t="s">
        <v>12599</v>
      </c>
      <c r="J41" s="55" t="s">
        <v>12598</v>
      </c>
      <c r="L41" s="91" t="s">
        <v>12492</v>
      </c>
      <c r="O41" s="55" t="s">
        <v>178</v>
      </c>
    </row>
    <row r="42" spans="1:15" x14ac:dyDescent="0.2">
      <c r="A42" s="119" t="s">
        <v>12414</v>
      </c>
      <c r="B42" s="119"/>
      <c r="C42" s="119" t="s">
        <v>165</v>
      </c>
      <c r="D42" s="119" t="s">
        <v>12468</v>
      </c>
      <c r="E42" s="119" t="s">
        <v>12468</v>
      </c>
      <c r="F42" s="119" t="s">
        <v>12425</v>
      </c>
      <c r="H42" s="55" t="s">
        <v>12469</v>
      </c>
      <c r="I42" s="55" t="s">
        <v>12467</v>
      </c>
      <c r="J42" s="55" t="s">
        <v>12465</v>
      </c>
      <c r="L42" s="55" t="s">
        <v>12428</v>
      </c>
      <c r="O42" s="55" t="s">
        <v>219</v>
      </c>
    </row>
    <row r="43" spans="1:15" x14ac:dyDescent="0.2">
      <c r="A43" s="119" t="s">
        <v>12414</v>
      </c>
      <c r="B43" s="119"/>
      <c r="C43" s="119" t="s">
        <v>165</v>
      </c>
      <c r="D43" s="119" t="s">
        <v>12520</v>
      </c>
      <c r="E43" s="119" t="s">
        <v>12520</v>
      </c>
      <c r="F43" s="119" t="s">
        <v>12430</v>
      </c>
      <c r="H43" s="55" t="s">
        <v>12521</v>
      </c>
      <c r="I43" s="55" t="s">
        <v>12523</v>
      </c>
      <c r="J43" s="55" t="s">
        <v>12522</v>
      </c>
      <c r="L43" s="55" t="s">
        <v>12525</v>
      </c>
      <c r="O43" s="55" t="s">
        <v>219</v>
      </c>
    </row>
    <row r="44" spans="1:15" x14ac:dyDescent="0.2">
      <c r="A44" s="119" t="s">
        <v>12414</v>
      </c>
      <c r="B44" s="119"/>
      <c r="C44" s="119" t="s">
        <v>165</v>
      </c>
      <c r="D44" s="119" t="s">
        <v>214</v>
      </c>
      <c r="E44" s="119" t="s">
        <v>214</v>
      </c>
      <c r="F44" s="119" t="s">
        <v>12430</v>
      </c>
      <c r="H44" s="55" t="s">
        <v>12540</v>
      </c>
      <c r="I44" s="55" t="s">
        <v>12539</v>
      </c>
      <c r="J44" s="55" t="s">
        <v>12541</v>
      </c>
      <c r="L44" s="55" t="s">
        <v>12352</v>
      </c>
      <c r="O44" s="55" t="s">
        <v>219</v>
      </c>
    </row>
    <row r="45" spans="1:15" x14ac:dyDescent="0.2">
      <c r="A45" s="119" t="s">
        <v>12414</v>
      </c>
      <c r="B45" s="119"/>
      <c r="C45" s="119" t="s">
        <v>165</v>
      </c>
      <c r="D45" s="119" t="s">
        <v>139</v>
      </c>
      <c r="E45" s="119" t="s">
        <v>1850</v>
      </c>
      <c r="F45" s="119" t="s">
        <v>12425</v>
      </c>
      <c r="H45" s="55" t="s">
        <v>12505</v>
      </c>
      <c r="I45" s="55" t="s">
        <v>12506</v>
      </c>
      <c r="J45" s="55" t="s">
        <v>12507</v>
      </c>
      <c r="L45" s="55" t="s">
        <v>12508</v>
      </c>
      <c r="O45" s="55" t="s">
        <v>219</v>
      </c>
    </row>
    <row r="46" spans="1:15" s="91" customFormat="1" x14ac:dyDescent="0.2">
      <c r="A46" s="119" t="s">
        <v>12414</v>
      </c>
      <c r="B46" s="119"/>
      <c r="C46" s="119" t="s">
        <v>165</v>
      </c>
      <c r="D46" s="119" t="s">
        <v>154</v>
      </c>
      <c r="E46" s="119" t="s">
        <v>6534</v>
      </c>
      <c r="F46" s="119" t="s">
        <v>12430</v>
      </c>
      <c r="H46" s="55" t="s">
        <v>12575</v>
      </c>
      <c r="I46" s="55" t="s">
        <v>12574</v>
      </c>
      <c r="J46" s="55" t="s">
        <v>12576</v>
      </c>
      <c r="L46" s="55" t="s">
        <v>12577</v>
      </c>
      <c r="O46" s="55" t="s">
        <v>219</v>
      </c>
    </row>
    <row r="47" spans="1:15" s="91" customFormat="1" x14ac:dyDescent="0.2">
      <c r="A47" s="119" t="s">
        <v>12414</v>
      </c>
      <c r="B47" s="119"/>
      <c r="C47" s="119" t="s">
        <v>165</v>
      </c>
      <c r="D47" s="119" t="s">
        <v>12429</v>
      </c>
      <c r="E47" s="119" t="s">
        <v>12429</v>
      </c>
      <c r="F47" s="119" t="s">
        <v>12430</v>
      </c>
      <c r="H47" s="55" t="s">
        <v>12440</v>
      </c>
      <c r="I47" s="55" t="s">
        <v>12432</v>
      </c>
      <c r="J47" s="55" t="s">
        <v>12431</v>
      </c>
      <c r="L47" s="55" t="s">
        <v>12352</v>
      </c>
      <c r="O47" s="55" t="s">
        <v>219</v>
      </c>
    </row>
    <row r="48" spans="1:15" x14ac:dyDescent="0.2">
      <c r="A48" s="119" t="s">
        <v>12414</v>
      </c>
      <c r="B48" s="119"/>
      <c r="C48" s="119" t="s">
        <v>165</v>
      </c>
      <c r="D48" s="119" t="s">
        <v>12557</v>
      </c>
      <c r="E48" s="119" t="s">
        <v>12557</v>
      </c>
      <c r="F48" s="119" t="s">
        <v>12425</v>
      </c>
      <c r="H48" s="55" t="s">
        <v>12569</v>
      </c>
      <c r="I48" s="55" t="s">
        <v>12567</v>
      </c>
      <c r="J48" s="55" t="s">
        <v>12568</v>
      </c>
      <c r="L48" s="55" t="s">
        <v>12352</v>
      </c>
      <c r="O48" s="55" t="s">
        <v>219</v>
      </c>
    </row>
    <row r="49" spans="1:15" x14ac:dyDescent="0.2">
      <c r="A49" s="119" t="s">
        <v>12414</v>
      </c>
      <c r="B49" s="119"/>
      <c r="C49" s="119" t="s">
        <v>165</v>
      </c>
      <c r="D49" s="119" t="s">
        <v>12638</v>
      </c>
      <c r="E49" s="119" t="s">
        <v>198</v>
      </c>
      <c r="F49" s="119" t="s">
        <v>12425</v>
      </c>
      <c r="H49" s="55" t="s">
        <v>12641</v>
      </c>
      <c r="I49" s="55" t="s">
        <v>12640</v>
      </c>
      <c r="J49" s="55" t="s">
        <v>12639</v>
      </c>
      <c r="L49" s="91"/>
      <c r="O49" s="55" t="s">
        <v>178</v>
      </c>
    </row>
    <row r="50" spans="1:15" x14ac:dyDescent="0.2">
      <c r="A50" s="119" t="s">
        <v>12414</v>
      </c>
      <c r="B50" s="119"/>
      <c r="C50" s="119" t="s">
        <v>165</v>
      </c>
      <c r="D50" s="119" t="s">
        <v>12638</v>
      </c>
      <c r="E50" s="119" t="s">
        <v>197</v>
      </c>
      <c r="F50" s="119" t="s">
        <v>12425</v>
      </c>
      <c r="H50" s="55" t="s">
        <v>12642</v>
      </c>
      <c r="I50" s="55" t="s">
        <v>12643</v>
      </c>
      <c r="J50" s="55" t="s">
        <v>12639</v>
      </c>
      <c r="O50" s="55" t="s">
        <v>178</v>
      </c>
    </row>
    <row r="51" spans="1:15" x14ac:dyDescent="0.2">
      <c r="A51" s="119" t="s">
        <v>12414</v>
      </c>
      <c r="B51" s="119"/>
      <c r="C51" s="119" t="s">
        <v>165</v>
      </c>
      <c r="D51" s="119" t="s">
        <v>3764</v>
      </c>
      <c r="E51" s="119" t="s">
        <v>3764</v>
      </c>
      <c r="F51" s="119" t="s">
        <v>12430</v>
      </c>
      <c r="H51" s="55" t="s">
        <v>12587</v>
      </c>
      <c r="I51" s="55" t="s">
        <v>12589</v>
      </c>
      <c r="J51" s="55" t="s">
        <v>12588</v>
      </c>
      <c r="L51" s="55" t="s">
        <v>12590</v>
      </c>
    </row>
    <row r="52" spans="1:15" s="91" customFormat="1" x14ac:dyDescent="0.2">
      <c r="A52" s="119" t="s">
        <v>12414</v>
      </c>
      <c r="B52" s="119"/>
      <c r="C52" s="119" t="s">
        <v>165</v>
      </c>
      <c r="D52" s="119" t="s">
        <v>12455</v>
      </c>
      <c r="E52" s="119" t="s">
        <v>12455</v>
      </c>
      <c r="F52" s="119" t="s">
        <v>12425</v>
      </c>
      <c r="H52" s="55" t="s">
        <v>12456</v>
      </c>
      <c r="I52" s="55" t="s">
        <v>12457</v>
      </c>
      <c r="J52" s="55" t="s">
        <v>12449</v>
      </c>
      <c r="L52" s="55" t="s">
        <v>12450</v>
      </c>
      <c r="O52" s="55" t="s">
        <v>219</v>
      </c>
    </row>
    <row r="53" spans="1:15" s="91" customFormat="1" x14ac:dyDescent="0.2">
      <c r="A53" s="119" t="s">
        <v>12414</v>
      </c>
      <c r="B53" s="119"/>
      <c r="C53" s="119" t="s">
        <v>165</v>
      </c>
      <c r="D53" s="119" t="s">
        <v>6530</v>
      </c>
      <c r="E53" s="119" t="s">
        <v>6530</v>
      </c>
      <c r="F53" s="119" t="s">
        <v>12430</v>
      </c>
      <c r="H53" s="91" t="s">
        <v>12673</v>
      </c>
      <c r="I53" s="55" t="s">
        <v>12672</v>
      </c>
      <c r="J53" s="55" t="s">
        <v>12664</v>
      </c>
      <c r="L53" s="55" t="s">
        <v>12656</v>
      </c>
      <c r="O53" s="55" t="s">
        <v>224</v>
      </c>
    </row>
    <row r="54" spans="1:15" s="91" customFormat="1" x14ac:dyDescent="0.2">
      <c r="A54" s="119" t="s">
        <v>12414</v>
      </c>
      <c r="B54" s="119"/>
      <c r="C54" s="119" t="s">
        <v>165</v>
      </c>
      <c r="D54" s="119" t="s">
        <v>12676</v>
      </c>
      <c r="E54" s="119" t="s">
        <v>12676</v>
      </c>
      <c r="F54" s="119" t="s">
        <v>12430</v>
      </c>
      <c r="H54" s="91" t="s">
        <v>12674</v>
      </c>
      <c r="I54" s="55" t="s">
        <v>12675</v>
      </c>
      <c r="J54" s="55" t="s">
        <v>12664</v>
      </c>
      <c r="L54" s="55" t="s">
        <v>12656</v>
      </c>
      <c r="O54" s="55" t="s">
        <v>224</v>
      </c>
    </row>
    <row r="55" spans="1:15" x14ac:dyDescent="0.2">
      <c r="A55" s="119" t="s">
        <v>12414</v>
      </c>
      <c r="B55" s="119"/>
      <c r="C55" s="119" t="s">
        <v>165</v>
      </c>
      <c r="D55" s="119" t="s">
        <v>12452</v>
      </c>
      <c r="E55" s="119" t="s">
        <v>12452</v>
      </c>
      <c r="F55" s="119" t="s">
        <v>12425</v>
      </c>
      <c r="H55" s="55" t="s">
        <v>12451</v>
      </c>
      <c r="I55" s="55" t="s">
        <v>12453</v>
      </c>
      <c r="J55" s="55" t="s">
        <v>12449</v>
      </c>
      <c r="L55" s="55" t="s">
        <v>12454</v>
      </c>
      <c r="O55" s="55" t="s">
        <v>219</v>
      </c>
    </row>
    <row r="56" spans="1:15" x14ac:dyDescent="0.2">
      <c r="A56" s="119" t="s">
        <v>12414</v>
      </c>
      <c r="B56" s="119"/>
      <c r="C56" s="119" t="s">
        <v>165</v>
      </c>
      <c r="D56" s="119" t="s">
        <v>6531</v>
      </c>
      <c r="E56" s="119" t="s">
        <v>6531</v>
      </c>
      <c r="F56" s="119" t="s">
        <v>12430</v>
      </c>
      <c r="H56" s="55" t="s">
        <v>12650</v>
      </c>
      <c r="I56" s="55" t="s">
        <v>12649</v>
      </c>
      <c r="J56" s="55" t="s">
        <v>12651</v>
      </c>
      <c r="L56" s="55" t="s">
        <v>12352</v>
      </c>
      <c r="O56" s="55" t="s">
        <v>224</v>
      </c>
    </row>
    <row r="57" spans="1:15" x14ac:dyDescent="0.2">
      <c r="A57" s="119" t="s">
        <v>12414</v>
      </c>
      <c r="B57" s="119"/>
      <c r="C57" s="119" t="s">
        <v>165</v>
      </c>
      <c r="D57" s="119" t="s">
        <v>12677</v>
      </c>
      <c r="E57" s="119" t="s">
        <v>12677</v>
      </c>
      <c r="F57" s="119" t="s">
        <v>12430</v>
      </c>
      <c r="H57" s="91" t="s">
        <v>12678</v>
      </c>
      <c r="I57" s="91" t="s">
        <v>12679</v>
      </c>
      <c r="J57" s="55" t="s">
        <v>12664</v>
      </c>
      <c r="L57" s="55" t="s">
        <v>12656</v>
      </c>
      <c r="O57" s="55" t="s">
        <v>224</v>
      </c>
    </row>
    <row r="58" spans="1:15" x14ac:dyDescent="0.2">
      <c r="A58" s="119" t="s">
        <v>12414</v>
      </c>
      <c r="B58" s="119"/>
      <c r="C58" s="119" t="s">
        <v>165</v>
      </c>
      <c r="D58" s="119" t="s">
        <v>182</v>
      </c>
      <c r="E58" s="119" t="s">
        <v>182</v>
      </c>
      <c r="F58" s="119" t="s">
        <v>12425</v>
      </c>
      <c r="H58" s="55" t="s">
        <v>12499</v>
      </c>
      <c r="I58" s="55" t="s">
        <v>12497</v>
      </c>
      <c r="J58" s="55" t="s">
        <v>12498</v>
      </c>
      <c r="L58" s="55" t="s">
        <v>12500</v>
      </c>
      <c r="O58" s="55" t="s">
        <v>178</v>
      </c>
    </row>
    <row r="59" spans="1:15" x14ac:dyDescent="0.2">
      <c r="A59" s="119" t="s">
        <v>12414</v>
      </c>
      <c r="B59" s="119"/>
      <c r="C59" s="119" t="s">
        <v>165</v>
      </c>
      <c r="D59" s="119" t="s">
        <v>182</v>
      </c>
      <c r="E59" s="119" t="s">
        <v>133</v>
      </c>
      <c r="F59" s="119" t="s">
        <v>12425</v>
      </c>
      <c r="H59" s="55" t="s">
        <v>12501</v>
      </c>
      <c r="I59" s="55" t="s">
        <v>12502</v>
      </c>
      <c r="J59" s="55" t="s">
        <v>12503</v>
      </c>
      <c r="L59" s="55" t="s">
        <v>12504</v>
      </c>
      <c r="O59" s="55" t="s">
        <v>178</v>
      </c>
    </row>
    <row r="60" spans="1:15" x14ac:dyDescent="0.2">
      <c r="A60" s="119" t="s">
        <v>12414</v>
      </c>
      <c r="B60" s="119"/>
      <c r="C60" s="119" t="s">
        <v>165</v>
      </c>
      <c r="D60" s="119" t="s">
        <v>6532</v>
      </c>
      <c r="E60" s="119" t="s">
        <v>6532</v>
      </c>
      <c r="F60" s="119" t="s">
        <v>12430</v>
      </c>
      <c r="H60" t="s">
        <v>12680</v>
      </c>
      <c r="I60" s="91" t="s">
        <v>12681</v>
      </c>
      <c r="J60" s="55" t="s">
        <v>12664</v>
      </c>
      <c r="L60" s="55" t="s">
        <v>12656</v>
      </c>
      <c r="O60" s="55" t="s">
        <v>224</v>
      </c>
    </row>
    <row r="61" spans="1:15" x14ac:dyDescent="0.2">
      <c r="A61" s="119" t="s">
        <v>12414</v>
      </c>
      <c r="B61" s="119"/>
      <c r="C61" s="119" t="s">
        <v>165</v>
      </c>
      <c r="D61" s="119" t="s">
        <v>12644</v>
      </c>
      <c r="E61" s="119" t="s">
        <v>12644</v>
      </c>
      <c r="F61" s="119" t="s">
        <v>12425</v>
      </c>
      <c r="H61" s="55" t="s">
        <v>12645</v>
      </c>
      <c r="I61" s="55" t="s">
        <v>12646</v>
      </c>
      <c r="J61" s="55" t="s">
        <v>12647</v>
      </c>
      <c r="L61" s="55" t="s">
        <v>12648</v>
      </c>
      <c r="O61" s="55" t="s">
        <v>178</v>
      </c>
    </row>
    <row r="62" spans="1:15" x14ac:dyDescent="0.2">
      <c r="A62" s="119" t="s">
        <v>12414</v>
      </c>
      <c r="B62" s="119"/>
      <c r="C62" s="119" t="s">
        <v>165</v>
      </c>
      <c r="D62" s="119" t="s">
        <v>12484</v>
      </c>
      <c r="E62" s="119" t="s">
        <v>12484</v>
      </c>
      <c r="F62" s="119" t="s">
        <v>12425</v>
      </c>
      <c r="H62" s="55" t="s">
        <v>12486</v>
      </c>
      <c r="I62" s="55" t="s">
        <v>12485</v>
      </c>
      <c r="J62" s="55" t="s">
        <v>12465</v>
      </c>
      <c r="L62" s="55" t="s">
        <v>12450</v>
      </c>
      <c r="O62" s="55" t="s">
        <v>219</v>
      </c>
    </row>
    <row r="63" spans="1:15" x14ac:dyDescent="0.2">
      <c r="A63" s="119" t="s">
        <v>12414</v>
      </c>
      <c r="B63" s="119"/>
      <c r="C63" s="119" t="s">
        <v>165</v>
      </c>
      <c r="D63" s="119" t="s">
        <v>213</v>
      </c>
      <c r="E63" s="119" t="s">
        <v>213</v>
      </c>
      <c r="F63" s="119" t="s">
        <v>12425</v>
      </c>
      <c r="H63" s="55" t="s">
        <v>12535</v>
      </c>
      <c r="I63" s="55" t="s">
        <v>12534</v>
      </c>
      <c r="J63" s="55" t="s">
        <v>12536</v>
      </c>
      <c r="L63" s="55" t="s">
        <v>12537</v>
      </c>
      <c r="O63" s="55" t="s">
        <v>219</v>
      </c>
    </row>
    <row r="64" spans="1:15" x14ac:dyDescent="0.2">
      <c r="A64" s="119" t="s">
        <v>12414</v>
      </c>
      <c r="B64" s="119"/>
      <c r="C64" s="119" t="s">
        <v>165</v>
      </c>
      <c r="D64" s="119" t="s">
        <v>12547</v>
      </c>
      <c r="E64" s="119" t="s">
        <v>12547</v>
      </c>
      <c r="F64" s="119" t="s">
        <v>12430</v>
      </c>
      <c r="G64" s="91"/>
      <c r="H64" s="55" t="s">
        <v>12546</v>
      </c>
      <c r="I64" s="55" t="s">
        <v>12545</v>
      </c>
      <c r="J64" s="55" t="s">
        <v>12548</v>
      </c>
      <c r="L64" s="55" t="s">
        <v>12549</v>
      </c>
      <c r="O64" s="55" t="s">
        <v>219</v>
      </c>
    </row>
    <row r="65" spans="1:15" x14ac:dyDescent="0.2">
      <c r="A65" s="119" t="s">
        <v>12414</v>
      </c>
      <c r="B65" s="119"/>
      <c r="C65" s="119" t="s">
        <v>165</v>
      </c>
      <c r="D65" s="119" t="s">
        <v>109</v>
      </c>
      <c r="E65" s="119" t="s">
        <v>109</v>
      </c>
      <c r="F65" s="119" t="s">
        <v>12430</v>
      </c>
      <c r="H65" s="55" t="s">
        <v>12543</v>
      </c>
      <c r="I65" s="55" t="s">
        <v>12542</v>
      </c>
      <c r="J65" s="55" t="s">
        <v>12544</v>
      </c>
      <c r="L65" s="55" t="s">
        <v>12352</v>
      </c>
      <c r="O65" s="55" t="s">
        <v>219</v>
      </c>
    </row>
    <row r="66" spans="1:15" x14ac:dyDescent="0.2">
      <c r="A66" s="119" t="s">
        <v>12414</v>
      </c>
      <c r="B66" s="119"/>
      <c r="C66" s="119" t="s">
        <v>165</v>
      </c>
      <c r="D66" s="119" t="s">
        <v>3779</v>
      </c>
      <c r="E66" s="119" t="s">
        <v>3779</v>
      </c>
      <c r="F66" s="119" t="s">
        <v>12430</v>
      </c>
      <c r="H66" s="55" t="s">
        <v>12592</v>
      </c>
      <c r="I66" s="55" t="s">
        <v>12591</v>
      </c>
      <c r="J66" s="55" t="s">
        <v>12588</v>
      </c>
      <c r="L66" s="55" t="s">
        <v>12590</v>
      </c>
      <c r="O66" s="91"/>
    </row>
    <row r="67" spans="1:15" x14ac:dyDescent="0.2">
      <c r="A67" s="119" t="s">
        <v>12414</v>
      </c>
      <c r="B67" s="119"/>
      <c r="C67" s="119" t="s">
        <v>165</v>
      </c>
      <c r="D67" s="119" t="s">
        <v>3779</v>
      </c>
      <c r="E67" s="119" t="s">
        <v>12627</v>
      </c>
      <c r="F67" s="119" t="s">
        <v>12430</v>
      </c>
      <c r="H67" s="91" t="s">
        <v>12626</v>
      </c>
      <c r="I67" s="55" t="s">
        <v>12628</v>
      </c>
      <c r="J67" s="55" t="s">
        <v>12629</v>
      </c>
      <c r="L67" s="91" t="s">
        <v>12492</v>
      </c>
      <c r="O67" s="55" t="s">
        <v>178</v>
      </c>
    </row>
    <row r="68" spans="1:15" x14ac:dyDescent="0.2">
      <c r="A68" s="119" t="s">
        <v>12414</v>
      </c>
      <c r="B68" s="119"/>
      <c r="C68" s="119" t="s">
        <v>165</v>
      </c>
      <c r="D68" s="119" t="s">
        <v>12618</v>
      </c>
      <c r="E68" s="119" t="s">
        <v>12618</v>
      </c>
      <c r="F68" s="119" t="s">
        <v>12425</v>
      </c>
      <c r="H68" s="55" t="s">
        <v>12617</v>
      </c>
      <c r="I68" s="55" t="s">
        <v>12616</v>
      </c>
      <c r="J68" s="55" t="s">
        <v>12603</v>
      </c>
      <c r="K68" s="91"/>
      <c r="L68" s="91" t="s">
        <v>12492</v>
      </c>
      <c r="O68" s="55" t="s">
        <v>178</v>
      </c>
    </row>
    <row r="69" spans="1:15" x14ac:dyDescent="0.2">
      <c r="A69" s="119" t="s">
        <v>12414</v>
      </c>
      <c r="B69" s="119"/>
      <c r="C69" s="119" t="s">
        <v>165</v>
      </c>
      <c r="D69" s="119" t="s">
        <v>12555</v>
      </c>
      <c r="E69" s="119" t="s">
        <v>12555</v>
      </c>
      <c r="F69" s="119" t="s">
        <v>12425</v>
      </c>
      <c r="H69" s="55" t="s">
        <v>12562</v>
      </c>
      <c r="I69" s="55" t="s">
        <v>12561</v>
      </c>
      <c r="J69" s="55" t="s">
        <v>12563</v>
      </c>
      <c r="L69" s="55" t="s">
        <v>12352</v>
      </c>
      <c r="O69" s="55" t="s">
        <v>219</v>
      </c>
    </row>
    <row r="70" spans="1:15" s="91" customFormat="1" x14ac:dyDescent="0.2">
      <c r="A70" s="120" t="s">
        <v>12414</v>
      </c>
      <c r="B70" s="120"/>
      <c r="C70" s="120" t="s">
        <v>4909</v>
      </c>
      <c r="D70" s="120" t="s">
        <v>12583</v>
      </c>
      <c r="E70" s="120" t="s">
        <v>12583</v>
      </c>
      <c r="F70" s="120" t="s">
        <v>12425</v>
      </c>
      <c r="H70" s="55" t="s">
        <v>12584</v>
      </c>
      <c r="I70" s="55" t="s">
        <v>12585</v>
      </c>
      <c r="L70" s="55" t="s">
        <v>12586</v>
      </c>
    </row>
    <row r="71" spans="1:15" x14ac:dyDescent="0.2">
      <c r="A71" s="120" t="s">
        <v>12414</v>
      </c>
      <c r="B71" s="120"/>
      <c r="C71" s="120" t="s">
        <v>4909</v>
      </c>
      <c r="D71" s="120" t="s">
        <v>12690</v>
      </c>
      <c r="E71" s="120" t="s">
        <v>12690</v>
      </c>
      <c r="F71" s="114" t="s">
        <v>6545</v>
      </c>
      <c r="H71" s="91" t="s">
        <v>12690</v>
      </c>
      <c r="I71" s="55" t="s">
        <v>12691</v>
      </c>
      <c r="J71" s="55" t="s">
        <v>12692</v>
      </c>
      <c r="K71" s="91"/>
      <c r="L71" s="113"/>
      <c r="O71" s="91"/>
    </row>
    <row r="72" spans="1:15" s="91" customFormat="1" x14ac:dyDescent="0.2">
      <c r="A72" s="120" t="s">
        <v>12414</v>
      </c>
      <c r="B72" s="120"/>
      <c r="C72" s="120" t="s">
        <v>4909</v>
      </c>
      <c r="D72" s="120" t="s">
        <v>12729</v>
      </c>
      <c r="E72" s="120" t="s">
        <v>12729</v>
      </c>
      <c r="F72" s="120" t="s">
        <v>6545</v>
      </c>
      <c r="H72" s="91" t="s">
        <v>12727</v>
      </c>
      <c r="I72" s="55" t="s">
        <v>12726</v>
      </c>
      <c r="J72" s="55" t="s">
        <v>12728</v>
      </c>
      <c r="L72" s="55" t="s">
        <v>12713</v>
      </c>
    </row>
    <row r="73" spans="1:15" s="91" customFormat="1" x14ac:dyDescent="0.2">
      <c r="A73" s="120" t="s">
        <v>12414</v>
      </c>
      <c r="B73" s="120"/>
      <c r="C73" s="120" t="s">
        <v>4909</v>
      </c>
      <c r="D73" s="120" t="s">
        <v>12733</v>
      </c>
      <c r="E73" s="120" t="s">
        <v>12733</v>
      </c>
      <c r="F73" s="120" t="s">
        <v>6545</v>
      </c>
      <c r="H73" s="91" t="s">
        <v>12731</v>
      </c>
      <c r="I73" s="55" t="s">
        <v>12730</v>
      </c>
      <c r="J73" s="55" t="s">
        <v>12732</v>
      </c>
      <c r="L73" s="55" t="s">
        <v>12713</v>
      </c>
    </row>
    <row r="74" spans="1:15" s="91" customFormat="1" x14ac:dyDescent="0.2">
      <c r="A74" s="120" t="s">
        <v>12414</v>
      </c>
      <c r="B74" s="120"/>
      <c r="C74" s="120" t="s">
        <v>4909</v>
      </c>
      <c r="D74" s="120" t="s">
        <v>12722</v>
      </c>
      <c r="E74" s="120" t="s">
        <v>12722</v>
      </c>
      <c r="F74" s="120" t="s">
        <v>6545</v>
      </c>
      <c r="H74" s="91" t="s">
        <v>12723</v>
      </c>
      <c r="I74" s="55" t="s">
        <v>12724</v>
      </c>
      <c r="J74" s="55" t="s">
        <v>12725</v>
      </c>
      <c r="L74" s="55" t="s">
        <v>12713</v>
      </c>
    </row>
    <row r="75" spans="1:15" s="91" customFormat="1" x14ac:dyDescent="0.2">
      <c r="A75" s="120" t="s">
        <v>12414</v>
      </c>
      <c r="B75" s="120"/>
      <c r="C75" s="120" t="s">
        <v>4909</v>
      </c>
      <c r="D75" s="120" t="s">
        <v>12684</v>
      </c>
      <c r="E75" s="120" t="s">
        <v>12684</v>
      </c>
      <c r="F75" s="120" t="s">
        <v>6545</v>
      </c>
      <c r="H75" s="91" t="s">
        <v>12683</v>
      </c>
      <c r="I75" s="91" t="s">
        <v>12682</v>
      </c>
      <c r="J75" s="55" t="s">
        <v>12685</v>
      </c>
      <c r="L75" s="55" t="s">
        <v>12525</v>
      </c>
      <c r="O75" s="55" t="s">
        <v>219</v>
      </c>
    </row>
    <row r="76" spans="1:15" s="91" customFormat="1" x14ac:dyDescent="0.2">
      <c r="A76" s="120" t="s">
        <v>12414</v>
      </c>
      <c r="B76" s="120"/>
      <c r="C76" s="120" t="s">
        <v>4909</v>
      </c>
      <c r="D76" s="120" t="s">
        <v>12688</v>
      </c>
      <c r="E76" s="120" t="s">
        <v>12688</v>
      </c>
      <c r="F76" s="120" t="s">
        <v>6545</v>
      </c>
      <c r="H76" s="91" t="s">
        <v>12687</v>
      </c>
      <c r="I76" s="91" t="s">
        <v>12686</v>
      </c>
      <c r="J76" s="55" t="s">
        <v>12689</v>
      </c>
      <c r="L76" s="55" t="s">
        <v>10445</v>
      </c>
      <c r="O76" s="55" t="s">
        <v>219</v>
      </c>
    </row>
    <row r="77" spans="1:15" x14ac:dyDescent="0.2">
      <c r="A77" s="120" t="s">
        <v>12414</v>
      </c>
      <c r="B77" s="120"/>
      <c r="C77" s="120" t="s">
        <v>4909</v>
      </c>
      <c r="D77" s="120" t="s">
        <v>3692</v>
      </c>
      <c r="E77" s="120" t="s">
        <v>12581</v>
      </c>
      <c r="F77" s="120" t="s">
        <v>12430</v>
      </c>
      <c r="H77" s="55" t="s">
        <v>12579</v>
      </c>
      <c r="I77" s="55" t="s">
        <v>12578</v>
      </c>
      <c r="J77" s="55" t="s">
        <v>12580</v>
      </c>
      <c r="L77" s="55" t="s">
        <v>12582</v>
      </c>
      <c r="O77" s="91"/>
    </row>
    <row r="78" spans="1:15" x14ac:dyDescent="0.2">
      <c r="A78" s="120" t="s">
        <v>12414</v>
      </c>
      <c r="B78" s="120"/>
      <c r="C78" s="120" t="s">
        <v>4909</v>
      </c>
      <c r="D78" s="120" t="s">
        <v>12693</v>
      </c>
      <c r="E78" s="120" t="s">
        <v>12693</v>
      </c>
      <c r="F78" s="120" t="s">
        <v>6545</v>
      </c>
      <c r="H78" s="91" t="s">
        <v>12694</v>
      </c>
      <c r="I78" s="55" t="s">
        <v>12695</v>
      </c>
      <c r="J78" s="55" t="s">
        <v>12696</v>
      </c>
      <c r="L78" s="113"/>
      <c r="O78" s="91"/>
    </row>
    <row r="79" spans="1:15" x14ac:dyDescent="0.2">
      <c r="A79" s="120" t="s">
        <v>12414</v>
      </c>
      <c r="B79" s="120"/>
      <c r="C79" s="120" t="s">
        <v>4909</v>
      </c>
      <c r="D79" s="120" t="s">
        <v>12737</v>
      </c>
      <c r="E79" s="120" t="s">
        <v>12737</v>
      </c>
      <c r="F79" s="120" t="s">
        <v>6545</v>
      </c>
      <c r="H79" s="91" t="s">
        <v>12735</v>
      </c>
      <c r="I79" s="55" t="s">
        <v>12734</v>
      </c>
      <c r="J79" s="55" t="s">
        <v>12736</v>
      </c>
      <c r="L79" s="55" t="s">
        <v>12492</v>
      </c>
    </row>
    <row r="80" spans="1:15" x14ac:dyDescent="0.2">
      <c r="A80" s="120" t="s">
        <v>12414</v>
      </c>
      <c r="B80" s="120"/>
      <c r="C80" s="120" t="s">
        <v>4909</v>
      </c>
      <c r="D80" s="120" t="s">
        <v>12709</v>
      </c>
      <c r="E80" s="120" t="s">
        <v>12709</v>
      </c>
      <c r="F80" s="120" t="s">
        <v>6545</v>
      </c>
      <c r="H80" s="91" t="s">
        <v>12710</v>
      </c>
      <c r="I80" s="91" t="s">
        <v>12711</v>
      </c>
      <c r="J80" s="55" t="s">
        <v>12712</v>
      </c>
      <c r="L80" s="55" t="s">
        <v>12713</v>
      </c>
    </row>
    <row r="81" spans="1:15" x14ac:dyDescent="0.2">
      <c r="A81" s="120" t="s">
        <v>12414</v>
      </c>
      <c r="B81" s="120"/>
      <c r="C81" s="120" t="s">
        <v>4909</v>
      </c>
      <c r="D81" s="120" t="s">
        <v>12697</v>
      </c>
      <c r="E81" s="120" t="s">
        <v>12697</v>
      </c>
      <c r="F81" s="120" t="s">
        <v>6545</v>
      </c>
      <c r="H81" s="91" t="s">
        <v>12698</v>
      </c>
      <c r="I81" s="55" t="s">
        <v>12699</v>
      </c>
      <c r="J81" s="55" t="s">
        <v>12700</v>
      </c>
      <c r="L81" s="113"/>
    </row>
    <row r="82" spans="1:15" x14ac:dyDescent="0.2">
      <c r="A82" s="120" t="s">
        <v>12414</v>
      </c>
      <c r="B82" s="120"/>
      <c r="C82" s="120" t="s">
        <v>4909</v>
      </c>
      <c r="D82" s="120" t="s">
        <v>12706</v>
      </c>
      <c r="E82" s="120" t="s">
        <v>12706</v>
      </c>
      <c r="F82" s="120" t="s">
        <v>6545</v>
      </c>
      <c r="H82" s="91" t="s">
        <v>12705</v>
      </c>
      <c r="I82" s="55" t="s">
        <v>12707</v>
      </c>
      <c r="J82" s="55" t="s">
        <v>12708</v>
      </c>
    </row>
    <row r="83" spans="1:15" x14ac:dyDescent="0.2">
      <c r="A83" s="120" t="s">
        <v>12414</v>
      </c>
      <c r="B83" s="120"/>
      <c r="C83" s="120" t="s">
        <v>4909</v>
      </c>
      <c r="D83" s="120" t="s">
        <v>12704</v>
      </c>
      <c r="E83" s="120" t="s">
        <v>12704</v>
      </c>
      <c r="F83" s="120" t="s">
        <v>6545</v>
      </c>
      <c r="H83" s="91" t="s">
        <v>12703</v>
      </c>
      <c r="I83" s="55" t="s">
        <v>12701</v>
      </c>
      <c r="J83" s="55" t="s">
        <v>12702</v>
      </c>
    </row>
    <row r="84" spans="1:15" x14ac:dyDescent="0.2">
      <c r="A84" s="120" t="s">
        <v>12414</v>
      </c>
      <c r="B84" s="120"/>
      <c r="C84" s="120" t="s">
        <v>4909</v>
      </c>
      <c r="D84" s="120" t="s">
        <v>12595</v>
      </c>
      <c r="E84" s="120" t="s">
        <v>12596</v>
      </c>
      <c r="F84" s="120" t="s">
        <v>6545</v>
      </c>
      <c r="H84" s="55" t="s">
        <v>12593</v>
      </c>
      <c r="I84" s="55" t="s">
        <v>12594</v>
      </c>
      <c r="J84" s="91"/>
      <c r="L84" s="91"/>
    </row>
    <row r="85" spans="1:15" x14ac:dyDescent="0.2">
      <c r="A85" s="120" t="s">
        <v>12414</v>
      </c>
      <c r="B85" s="120"/>
      <c r="C85" s="120" t="s">
        <v>4909</v>
      </c>
      <c r="D85" s="120" t="s">
        <v>12595</v>
      </c>
      <c r="E85" s="120" t="s">
        <v>12596</v>
      </c>
      <c r="F85" s="120" t="s">
        <v>6545</v>
      </c>
      <c r="H85" s="55" t="s">
        <v>12597</v>
      </c>
      <c r="I85" s="55" t="s">
        <v>12594</v>
      </c>
      <c r="J85" s="91"/>
      <c r="L85" s="91"/>
    </row>
    <row r="86" spans="1:15" x14ac:dyDescent="0.2">
      <c r="A86" s="120" t="s">
        <v>12414</v>
      </c>
      <c r="B86" s="120"/>
      <c r="C86" s="120" t="s">
        <v>4909</v>
      </c>
      <c r="D86" s="120" t="s">
        <v>12717</v>
      </c>
      <c r="E86" s="120" t="s">
        <v>12717</v>
      </c>
      <c r="F86" s="120" t="s">
        <v>6545</v>
      </c>
      <c r="H86" s="91" t="s">
        <v>12715</v>
      </c>
      <c r="I86" s="55" t="s">
        <v>12714</v>
      </c>
      <c r="J86" s="55" t="s">
        <v>12716</v>
      </c>
      <c r="L86" s="55" t="s">
        <v>12492</v>
      </c>
    </row>
    <row r="87" spans="1:15" x14ac:dyDescent="0.2">
      <c r="A87" s="120" t="s">
        <v>12414</v>
      </c>
      <c r="B87" s="120"/>
      <c r="C87" s="120" t="s">
        <v>4909</v>
      </c>
      <c r="D87" s="120" t="s">
        <v>12718</v>
      </c>
      <c r="E87" s="120" t="s">
        <v>12718</v>
      </c>
      <c r="F87" s="120" t="s">
        <v>6545</v>
      </c>
      <c r="H87" s="91" t="s">
        <v>12719</v>
      </c>
      <c r="I87" s="55" t="s">
        <v>12720</v>
      </c>
      <c r="J87" s="55" t="s">
        <v>12721</v>
      </c>
      <c r="L87" s="55" t="s">
        <v>12492</v>
      </c>
    </row>
    <row r="88" spans="1:15" x14ac:dyDescent="0.2">
      <c r="A88" s="121" t="s">
        <v>12414</v>
      </c>
      <c r="B88" s="121"/>
      <c r="C88" s="121" t="s">
        <v>17</v>
      </c>
      <c r="D88" s="121" t="s">
        <v>68</v>
      </c>
      <c r="E88" s="121" t="s">
        <v>68</v>
      </c>
      <c r="F88" s="121" t="s">
        <v>12425</v>
      </c>
      <c r="H88" s="55" t="s">
        <v>12415</v>
      </c>
      <c r="I88" s="55" t="s">
        <v>12436</v>
      </c>
      <c r="J88" s="55" t="s">
        <v>12412</v>
      </c>
      <c r="L88" s="55" t="s">
        <v>12421</v>
      </c>
    </row>
    <row r="89" spans="1:15" x14ac:dyDescent="0.2">
      <c r="A89" s="121" t="s">
        <v>12414</v>
      </c>
      <c r="B89" s="121"/>
      <c r="C89" s="121" t="s">
        <v>17</v>
      </c>
      <c r="D89" s="121" t="s">
        <v>76</v>
      </c>
      <c r="E89" s="121" t="s">
        <v>76</v>
      </c>
      <c r="F89" s="121" t="s">
        <v>12425</v>
      </c>
      <c r="H89" s="55" t="s">
        <v>12416</v>
      </c>
      <c r="I89" s="55" t="s">
        <v>12437</v>
      </c>
      <c r="J89" s="55" t="s">
        <v>12412</v>
      </c>
      <c r="L89" s="55" t="s">
        <v>12421</v>
      </c>
    </row>
    <row r="90" spans="1:15" x14ac:dyDescent="0.2">
      <c r="A90" s="121" t="s">
        <v>12414</v>
      </c>
      <c r="B90" s="121"/>
      <c r="C90" s="121" t="s">
        <v>17</v>
      </c>
      <c r="D90" s="121" t="s">
        <v>34</v>
      </c>
      <c r="E90" s="121" t="s">
        <v>34</v>
      </c>
      <c r="F90" s="121" t="s">
        <v>12425</v>
      </c>
      <c r="H90" s="55" t="s">
        <v>12411</v>
      </c>
      <c r="I90" s="55" t="s">
        <v>12434</v>
      </c>
      <c r="J90" s="55" t="s">
        <v>12412</v>
      </c>
      <c r="L90" s="55" t="s">
        <v>12422</v>
      </c>
    </row>
    <row r="91" spans="1:15" s="91" customFormat="1" x14ac:dyDescent="0.2">
      <c r="A91" s="121" t="s">
        <v>12414</v>
      </c>
      <c r="B91" s="121"/>
      <c r="C91" s="121" t="s">
        <v>17</v>
      </c>
      <c r="D91" s="121" t="s">
        <v>82</v>
      </c>
      <c r="E91" s="121" t="s">
        <v>82</v>
      </c>
      <c r="F91" s="121" t="s">
        <v>12425</v>
      </c>
      <c r="H91" s="55" t="s">
        <v>12410</v>
      </c>
      <c r="I91" s="55" t="s">
        <v>12433</v>
      </c>
      <c r="J91" s="55" t="s">
        <v>12412</v>
      </c>
      <c r="L91" s="55" t="s">
        <v>12421</v>
      </c>
    </row>
    <row r="92" spans="1:15" s="91" customFormat="1" x14ac:dyDescent="0.2">
      <c r="A92" s="121" t="s">
        <v>12414</v>
      </c>
      <c r="B92" s="121"/>
      <c r="C92" s="121" t="s">
        <v>17</v>
      </c>
      <c r="D92" s="121" t="s">
        <v>102</v>
      </c>
      <c r="E92" s="121" t="s">
        <v>12417</v>
      </c>
      <c r="F92" s="121" t="s">
        <v>12430</v>
      </c>
      <c r="H92" s="55" t="s">
        <v>12418</v>
      </c>
      <c r="I92" s="55" t="s">
        <v>12438</v>
      </c>
      <c r="J92" s="55" t="s">
        <v>12419</v>
      </c>
      <c r="L92" s="55" t="s">
        <v>12420</v>
      </c>
      <c r="O92" s="55" t="s">
        <v>219</v>
      </c>
    </row>
    <row r="93" spans="1:15" s="91" customFormat="1" x14ac:dyDescent="0.2">
      <c r="A93" s="121" t="s">
        <v>12414</v>
      </c>
      <c r="B93" s="121"/>
      <c r="C93" s="121" t="s">
        <v>17</v>
      </c>
      <c r="D93" s="121" t="s">
        <v>85</v>
      </c>
      <c r="E93" s="121" t="s">
        <v>85</v>
      </c>
      <c r="F93" s="121" t="s">
        <v>12425</v>
      </c>
      <c r="H93" s="55" t="s">
        <v>12413</v>
      </c>
      <c r="I93" s="55" t="s">
        <v>12435</v>
      </c>
      <c r="J93" s="55" t="s">
        <v>12412</v>
      </c>
      <c r="L93" s="55" t="s">
        <v>12421</v>
      </c>
    </row>
    <row r="94" spans="1:15" s="91" customFormat="1" x14ac:dyDescent="0.2">
      <c r="A94" s="121" t="s">
        <v>12414</v>
      </c>
      <c r="B94" s="121"/>
      <c r="C94" s="121" t="s">
        <v>17</v>
      </c>
      <c r="D94" s="121" t="s">
        <v>100</v>
      </c>
      <c r="E94" s="121" t="s">
        <v>12657</v>
      </c>
      <c r="F94" s="121" t="s">
        <v>12430</v>
      </c>
      <c r="H94" s="55" t="s">
        <v>12659</v>
      </c>
      <c r="I94" s="55" t="s">
        <v>12658</v>
      </c>
      <c r="J94" s="55" t="s">
        <v>12660</v>
      </c>
      <c r="K94" s="55" t="s">
        <v>225</v>
      </c>
      <c r="L94" s="55" t="s">
        <v>10445</v>
      </c>
      <c r="M94" s="91">
        <v>1</v>
      </c>
      <c r="N94" s="91">
        <v>4</v>
      </c>
      <c r="O94" s="55" t="s">
        <v>224</v>
      </c>
    </row>
    <row r="95" spans="1:15" s="91" customFormat="1" x14ac:dyDescent="0.2">
      <c r="A95" s="121" t="s">
        <v>12414</v>
      </c>
      <c r="B95" s="121"/>
      <c r="C95" s="121" t="s">
        <v>17</v>
      </c>
      <c r="D95" s="121" t="s">
        <v>96</v>
      </c>
      <c r="E95" s="121" t="s">
        <v>12652</v>
      </c>
      <c r="F95" s="121" t="s">
        <v>12430</v>
      </c>
      <c r="H95" s="55" t="s">
        <v>12653</v>
      </c>
      <c r="I95" s="55" t="s">
        <v>12654</v>
      </c>
      <c r="J95" s="55" t="s">
        <v>12655</v>
      </c>
      <c r="L95" s="55" t="s">
        <v>12656</v>
      </c>
      <c r="O95" s="55" t="s">
        <v>224</v>
      </c>
    </row>
  </sheetData>
  <sortState xmlns:xlrd2="http://schemas.microsoft.com/office/spreadsheetml/2017/richdata2" ref="A2:O95">
    <sortCondition ref="C2:C95"/>
    <sortCondition ref="D2:D95"/>
    <sortCondition ref="F2:F95"/>
  </sortState>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07392-3559-8149-B62E-6B1C99F01BD4}">
  <dimension ref="A1"/>
  <sheetViews>
    <sheetView workbookViewId="0"/>
  </sheetViews>
  <sheetFormatPr baseColWidth="10" defaultRowHeight="16"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03CA-C8C8-3142-BBE6-311EC85CB73F}">
  <sheetPr codeName="Sheet6"/>
  <dimension ref="A1:P2"/>
  <sheetViews>
    <sheetView workbookViewId="0">
      <selection activeCell="A2" sqref="A2"/>
    </sheetView>
  </sheetViews>
  <sheetFormatPr baseColWidth="10" defaultRowHeight="16" x14ac:dyDescent="0.2"/>
  <sheetData>
    <row r="1" spans="1:16" x14ac:dyDescent="0.2">
      <c r="A1" s="20" t="s">
        <v>146</v>
      </c>
      <c r="B1" s="20" t="s">
        <v>137</v>
      </c>
      <c r="C1" s="20" t="s">
        <v>4</v>
      </c>
      <c r="D1" s="20" t="s">
        <v>5</v>
      </c>
      <c r="E1" s="20" t="s">
        <v>151</v>
      </c>
      <c r="F1" s="20" t="s">
        <v>155</v>
      </c>
      <c r="G1" s="20" t="s">
        <v>156</v>
      </c>
      <c r="H1" s="20" t="s">
        <v>157</v>
      </c>
      <c r="I1" s="15" t="s">
        <v>9058</v>
      </c>
      <c r="J1" s="20" t="s">
        <v>158</v>
      </c>
      <c r="K1" s="20" t="s">
        <v>159</v>
      </c>
      <c r="L1" s="38" t="s">
        <v>168</v>
      </c>
      <c r="M1" s="20" t="s">
        <v>161</v>
      </c>
      <c r="N1" s="20" t="s">
        <v>162</v>
      </c>
      <c r="O1" s="20" t="s">
        <v>163</v>
      </c>
      <c r="P1" s="20" t="s">
        <v>164</v>
      </c>
    </row>
    <row r="2" spans="1:16" x14ac:dyDescent="0.2">
      <c r="A2" s="55" t="s">
        <v>12409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A4406-438D-C547-AE6B-B9317D8C0D6C}">
  <sheetPr codeName="Sheet10"/>
  <dimension ref="A1:S1770"/>
  <sheetViews>
    <sheetView tabSelected="1" workbookViewId="0">
      <pane xSplit="5" ySplit="1" topLeftCell="J1732" activePane="bottomRight" state="frozen"/>
      <selection pane="topRight" activeCell="F1" sqref="F1"/>
      <selection pane="bottomLeft" activeCell="A2" sqref="A2"/>
      <selection pane="bottomRight" activeCell="M1772" sqref="M1772"/>
    </sheetView>
  </sheetViews>
  <sheetFormatPr baseColWidth="10" defaultRowHeight="16" x14ac:dyDescent="0.2"/>
  <cols>
    <col min="10" max="10" width="10.7109375" style="79"/>
  </cols>
  <sheetData>
    <row r="1" spans="1:19" s="79" customFormat="1" ht="18" customHeight="1" x14ac:dyDescent="0.2">
      <c r="A1" s="20" t="s">
        <v>146</v>
      </c>
      <c r="B1" s="20" t="s">
        <v>137</v>
      </c>
      <c r="C1" s="20" t="s">
        <v>4</v>
      </c>
      <c r="D1" s="20" t="s">
        <v>5</v>
      </c>
      <c r="E1" s="20" t="s">
        <v>151</v>
      </c>
      <c r="F1" s="15" t="s">
        <v>212</v>
      </c>
      <c r="G1" s="15" t="s">
        <v>227</v>
      </c>
      <c r="H1" s="15" t="s">
        <v>155</v>
      </c>
      <c r="I1" s="20" t="s">
        <v>156</v>
      </c>
      <c r="J1" s="15" t="s">
        <v>10637</v>
      </c>
      <c r="K1" s="20" t="s">
        <v>157</v>
      </c>
      <c r="L1" s="20" t="s">
        <v>158</v>
      </c>
      <c r="M1" s="20" t="s">
        <v>159</v>
      </c>
      <c r="N1" s="20" t="s">
        <v>168</v>
      </c>
      <c r="O1" s="20" t="s">
        <v>161</v>
      </c>
      <c r="P1" s="20" t="s">
        <v>162</v>
      </c>
      <c r="Q1" s="20" t="s">
        <v>163</v>
      </c>
      <c r="R1" s="20" t="s">
        <v>164</v>
      </c>
      <c r="S1" s="38"/>
    </row>
    <row r="2" spans="1:19" x14ac:dyDescent="0.2">
      <c r="A2" s="55" t="s">
        <v>10609</v>
      </c>
      <c r="B2" t="s">
        <v>10634</v>
      </c>
      <c r="C2" s="55" t="s">
        <v>17</v>
      </c>
      <c r="D2" s="55" t="s">
        <v>34</v>
      </c>
      <c r="E2" s="55" t="s">
        <v>222</v>
      </c>
      <c r="H2">
        <f>IF(B2="SATSA_Q1",1984,IF(B2="SATSA_IPT1",1985,IF(B2="SATSA_Q2",1987,IF(B2="SATSA_IPT2",1989,IF(B2="SATSA_Q3",1990,IF(B2="SATSA_IPT3",1992,IF(B2="SATSA_Q4",1993,IF(B2="SATSA_IPT4",1995,IF(B2="SATSA_IPT5",1999,IF(B2="SATSA_IPT6",2002,IF(B2="SATSA_Q5",2004,IF(B2="SATSA_IPT7",2005,IF(B2="SATSA_Q6",2007,IF(B2="SATSA_IPT8",2008,IF(B2="SATSA_Q7",2010,IF(B2="SATSA_IPT9",2010,IF(B2="SATSA_Q8",2012,IF(B2="SATSA_IPT10",2012,IF(B2="SATSA_Q9",2014,"HELP")))))))))))))))))))</f>
        <v>1984</v>
      </c>
      <c r="J2" s="79" t="s">
        <v>10616</v>
      </c>
      <c r="K2" t="s">
        <v>10616</v>
      </c>
      <c r="L2" t="s">
        <v>10617</v>
      </c>
      <c r="M2" s="55" t="s">
        <v>10615</v>
      </c>
      <c r="N2" s="55" t="s">
        <v>225</v>
      </c>
      <c r="O2" s="55" t="s">
        <v>10635</v>
      </c>
      <c r="P2">
        <v>1</v>
      </c>
      <c r="Q2">
        <v>5</v>
      </c>
    </row>
    <row r="3" spans="1:19" x14ac:dyDescent="0.2">
      <c r="A3" s="55" t="s">
        <v>10609</v>
      </c>
      <c r="B3" s="79" t="s">
        <v>10634</v>
      </c>
      <c r="C3" s="55" t="s">
        <v>17</v>
      </c>
      <c r="D3" s="55" t="s">
        <v>34</v>
      </c>
      <c r="E3" s="55" t="s">
        <v>10610</v>
      </c>
      <c r="F3" s="79"/>
      <c r="G3" s="79"/>
      <c r="H3" s="79">
        <f t="shared" ref="H3:H66" si="0">IF(B3="SATSA_Q1",1984,IF(B3="SATSA_IPT1",1985,IF(B3="SATSA_Q2",1987,IF(B3="SATSA_IPT2",1989,IF(B3="SATSA_Q3",1990,IF(B3="SATSA_IPT3",1992,IF(B3="SATSA_Q4",1993,IF(B3="SATSA_IPT4",1995,IF(B3="SATSA_IPT5",1999,IF(B3="SATSA_IPT6",2002,IF(B3="SATSA_Q5",2004,IF(B3="SATSA_IPT7",2005,IF(B3="SATSA_Q6",2007,IF(B3="SATSA_IPT8",2008,IF(B3="SATSA_Q7",2010,IF(B3="SATSA_IPT9",2010,IF(B3="SATSA_Q8",2012,IF(B3="SATSA_IPT10",2012,IF(B3="SATSA_Q9",2014,"HELP")))))))))))))))))))</f>
        <v>1984</v>
      </c>
      <c r="J3" s="79" t="s">
        <v>10618</v>
      </c>
      <c r="K3" t="s">
        <v>10618</v>
      </c>
      <c r="L3" t="s">
        <v>10619</v>
      </c>
      <c r="M3" s="55" t="s">
        <v>10615</v>
      </c>
      <c r="N3" s="55" t="s">
        <v>225</v>
      </c>
      <c r="O3" s="55" t="s">
        <v>10635</v>
      </c>
      <c r="P3" s="79">
        <v>1</v>
      </c>
      <c r="Q3" s="79">
        <v>5</v>
      </c>
    </row>
    <row r="4" spans="1:19" x14ac:dyDescent="0.2">
      <c r="A4" s="55" t="s">
        <v>10609</v>
      </c>
      <c r="B4" s="79" t="s">
        <v>10634</v>
      </c>
      <c r="C4" s="55" t="s">
        <v>17</v>
      </c>
      <c r="D4" s="55" t="s">
        <v>34</v>
      </c>
      <c r="E4" s="55" t="s">
        <v>10611</v>
      </c>
      <c r="F4" s="79"/>
      <c r="G4" s="79"/>
      <c r="H4" s="79">
        <f t="shared" si="0"/>
        <v>1984</v>
      </c>
      <c r="J4" s="79" t="s">
        <v>10620</v>
      </c>
      <c r="K4" t="s">
        <v>10620</v>
      </c>
      <c r="L4" t="s">
        <v>10621</v>
      </c>
      <c r="M4" s="55" t="s">
        <v>10615</v>
      </c>
      <c r="N4" s="55" t="s">
        <v>223</v>
      </c>
      <c r="O4" s="55" t="s">
        <v>10635</v>
      </c>
      <c r="P4" s="79">
        <v>1</v>
      </c>
      <c r="Q4" s="79">
        <v>5</v>
      </c>
    </row>
    <row r="5" spans="1:19" x14ac:dyDescent="0.2">
      <c r="A5" s="55" t="s">
        <v>10609</v>
      </c>
      <c r="B5" s="79" t="s">
        <v>10634</v>
      </c>
      <c r="C5" s="55" t="s">
        <v>17</v>
      </c>
      <c r="D5" s="55" t="s">
        <v>34</v>
      </c>
      <c r="E5" s="55" t="s">
        <v>6564</v>
      </c>
      <c r="F5" s="79"/>
      <c r="G5" s="79"/>
      <c r="H5" s="79">
        <f t="shared" si="0"/>
        <v>1984</v>
      </c>
      <c r="J5" s="79" t="s">
        <v>10622</v>
      </c>
      <c r="K5" t="s">
        <v>10622</v>
      </c>
      <c r="L5" t="s">
        <v>10623</v>
      </c>
      <c r="M5" s="55" t="s">
        <v>10615</v>
      </c>
      <c r="N5" s="55" t="s">
        <v>225</v>
      </c>
      <c r="O5" s="55" t="s">
        <v>10635</v>
      </c>
      <c r="P5" s="79">
        <v>1</v>
      </c>
      <c r="Q5" s="79">
        <v>5</v>
      </c>
    </row>
    <row r="6" spans="1:19" x14ac:dyDescent="0.2">
      <c r="A6" s="55" t="s">
        <v>10609</v>
      </c>
      <c r="B6" s="79" t="s">
        <v>10634</v>
      </c>
      <c r="C6" s="55" t="s">
        <v>17</v>
      </c>
      <c r="D6" s="55" t="s">
        <v>34</v>
      </c>
      <c r="E6" s="55" t="s">
        <v>8687</v>
      </c>
      <c r="F6" s="79"/>
      <c r="G6" s="79"/>
      <c r="H6" s="79">
        <f t="shared" si="0"/>
        <v>1984</v>
      </c>
      <c r="J6" s="79" t="s">
        <v>10624</v>
      </c>
      <c r="K6" t="s">
        <v>10624</v>
      </c>
      <c r="L6" t="s">
        <v>10625</v>
      </c>
      <c r="M6" s="55" t="s">
        <v>10615</v>
      </c>
      <c r="N6" s="55" t="s">
        <v>225</v>
      </c>
      <c r="O6" s="55" t="s">
        <v>10635</v>
      </c>
      <c r="P6" s="79">
        <v>1</v>
      </c>
      <c r="Q6" s="79">
        <v>5</v>
      </c>
    </row>
    <row r="7" spans="1:19" x14ac:dyDescent="0.2">
      <c r="A7" s="55" t="s">
        <v>10609</v>
      </c>
      <c r="B7" s="79" t="s">
        <v>10634</v>
      </c>
      <c r="C7" s="55" t="s">
        <v>17</v>
      </c>
      <c r="D7" s="55" t="s">
        <v>34</v>
      </c>
      <c r="E7" s="55" t="s">
        <v>10612</v>
      </c>
      <c r="F7" s="79"/>
      <c r="G7" s="79"/>
      <c r="H7" s="79">
        <f t="shared" si="0"/>
        <v>1984</v>
      </c>
      <c r="J7" s="79" t="s">
        <v>10626</v>
      </c>
      <c r="K7" t="s">
        <v>10626</v>
      </c>
      <c r="L7" t="s">
        <v>10627</v>
      </c>
      <c r="M7" s="55" t="s">
        <v>10615</v>
      </c>
      <c r="N7" s="55" t="s">
        <v>225</v>
      </c>
      <c r="O7" s="55" t="s">
        <v>10635</v>
      </c>
      <c r="P7" s="79">
        <v>1</v>
      </c>
      <c r="Q7" s="79">
        <v>5</v>
      </c>
    </row>
    <row r="8" spans="1:19" x14ac:dyDescent="0.2">
      <c r="A8" s="55" t="s">
        <v>10609</v>
      </c>
      <c r="B8" s="79" t="s">
        <v>10634</v>
      </c>
      <c r="C8" s="55" t="s">
        <v>17</v>
      </c>
      <c r="D8" s="55" t="s">
        <v>34</v>
      </c>
      <c r="E8" s="55" t="s">
        <v>10613</v>
      </c>
      <c r="F8" s="79"/>
      <c r="G8" s="79"/>
      <c r="H8" s="79">
        <f t="shared" si="0"/>
        <v>1984</v>
      </c>
      <c r="J8" s="79" t="s">
        <v>10628</v>
      </c>
      <c r="K8" t="s">
        <v>10628</v>
      </c>
      <c r="L8" t="s">
        <v>10629</v>
      </c>
      <c r="M8" s="55" t="s">
        <v>10615</v>
      </c>
      <c r="N8" s="55" t="s">
        <v>223</v>
      </c>
      <c r="O8" s="55" t="s">
        <v>10635</v>
      </c>
      <c r="P8" s="79">
        <v>1</v>
      </c>
      <c r="Q8" s="79">
        <v>5</v>
      </c>
    </row>
    <row r="9" spans="1:19" x14ac:dyDescent="0.2">
      <c r="A9" s="55" t="s">
        <v>10609</v>
      </c>
      <c r="B9" s="79" t="s">
        <v>10634</v>
      </c>
      <c r="C9" s="55" t="s">
        <v>17</v>
      </c>
      <c r="D9" s="55" t="s">
        <v>34</v>
      </c>
      <c r="E9" s="55" t="s">
        <v>6907</v>
      </c>
      <c r="F9" s="79"/>
      <c r="G9" s="79"/>
      <c r="H9" s="79">
        <f t="shared" si="0"/>
        <v>1984</v>
      </c>
      <c r="J9" s="79" t="s">
        <v>10630</v>
      </c>
      <c r="K9" t="s">
        <v>10630</v>
      </c>
      <c r="L9" t="s">
        <v>10631</v>
      </c>
      <c r="M9" s="55" t="s">
        <v>10615</v>
      </c>
      <c r="N9" s="55" t="s">
        <v>223</v>
      </c>
      <c r="O9" s="55" t="s">
        <v>10635</v>
      </c>
      <c r="P9" s="79">
        <v>1</v>
      </c>
      <c r="Q9" s="79">
        <v>5</v>
      </c>
    </row>
    <row r="10" spans="1:19" x14ac:dyDescent="0.2">
      <c r="A10" s="55" t="s">
        <v>10609</v>
      </c>
      <c r="B10" s="79" t="s">
        <v>10634</v>
      </c>
      <c r="C10" s="55" t="s">
        <v>17</v>
      </c>
      <c r="D10" s="55" t="s">
        <v>34</v>
      </c>
      <c r="E10" s="55" t="s">
        <v>10614</v>
      </c>
      <c r="F10" s="79"/>
      <c r="G10" s="79"/>
      <c r="H10" s="79">
        <f t="shared" si="0"/>
        <v>1984</v>
      </c>
      <c r="J10" s="79" t="s">
        <v>10632</v>
      </c>
      <c r="K10" t="s">
        <v>10632</v>
      </c>
      <c r="L10" t="s">
        <v>10633</v>
      </c>
      <c r="M10" s="55" t="s">
        <v>10615</v>
      </c>
      <c r="N10" s="55" t="s">
        <v>225</v>
      </c>
      <c r="O10" s="55" t="s">
        <v>10635</v>
      </c>
      <c r="P10" s="79">
        <v>1</v>
      </c>
      <c r="Q10" s="79">
        <v>5</v>
      </c>
    </row>
    <row r="11" spans="1:19" s="79" customFormat="1" x14ac:dyDescent="0.2">
      <c r="A11" s="55" t="s">
        <v>10609</v>
      </c>
      <c r="B11" s="55" t="s">
        <v>10636</v>
      </c>
      <c r="C11" s="55" t="s">
        <v>17</v>
      </c>
      <c r="D11" s="55" t="s">
        <v>34</v>
      </c>
      <c r="E11" s="55" t="s">
        <v>222</v>
      </c>
      <c r="G11" s="79" t="s">
        <v>10638</v>
      </c>
      <c r="H11" s="79">
        <f t="shared" si="0"/>
        <v>1987</v>
      </c>
      <c r="J11" s="79" t="s">
        <v>10616</v>
      </c>
      <c r="K11" s="79" t="str">
        <f>G11&amp;J11</f>
        <v>VE46</v>
      </c>
      <c r="L11" s="79" t="s">
        <v>10617</v>
      </c>
      <c r="M11" s="55" t="s">
        <v>10615</v>
      </c>
      <c r="N11" s="55" t="s">
        <v>225</v>
      </c>
      <c r="O11" s="55" t="s">
        <v>10635</v>
      </c>
      <c r="P11" s="79">
        <v>1</v>
      </c>
      <c r="Q11" s="79">
        <v>5</v>
      </c>
    </row>
    <row r="12" spans="1:19" s="79" customFormat="1" x14ac:dyDescent="0.2">
      <c r="A12" s="55" t="s">
        <v>10609</v>
      </c>
      <c r="B12" s="55" t="s">
        <v>10636</v>
      </c>
      <c r="C12" s="55" t="s">
        <v>17</v>
      </c>
      <c r="D12" s="55" t="s">
        <v>34</v>
      </c>
      <c r="E12" s="55" t="s">
        <v>10610</v>
      </c>
      <c r="G12" s="79" t="s">
        <v>10638</v>
      </c>
      <c r="H12" s="79">
        <f t="shared" si="0"/>
        <v>1987</v>
      </c>
      <c r="J12" s="79" t="s">
        <v>10618</v>
      </c>
      <c r="K12" s="79" t="str">
        <f t="shared" ref="K12:K19" si="1">G12&amp;J12</f>
        <v>VE48</v>
      </c>
      <c r="L12" s="79" t="s">
        <v>10619</v>
      </c>
      <c r="M12" s="55" t="s">
        <v>10615</v>
      </c>
      <c r="N12" s="55" t="s">
        <v>225</v>
      </c>
      <c r="O12" s="55" t="s">
        <v>10635</v>
      </c>
      <c r="P12" s="79">
        <v>1</v>
      </c>
      <c r="Q12" s="79">
        <v>5</v>
      </c>
    </row>
    <row r="13" spans="1:19" s="79" customFormat="1" x14ac:dyDescent="0.2">
      <c r="A13" s="55" t="s">
        <v>10609</v>
      </c>
      <c r="B13" s="55" t="s">
        <v>10636</v>
      </c>
      <c r="C13" s="55" t="s">
        <v>17</v>
      </c>
      <c r="D13" s="55" t="s">
        <v>34</v>
      </c>
      <c r="E13" s="55" t="s">
        <v>10611</v>
      </c>
      <c r="G13" s="79" t="s">
        <v>10638</v>
      </c>
      <c r="H13" s="79">
        <f t="shared" si="0"/>
        <v>1987</v>
      </c>
      <c r="J13" s="79" t="s">
        <v>10620</v>
      </c>
      <c r="K13" s="79" t="str">
        <f t="shared" si="1"/>
        <v>VE50</v>
      </c>
      <c r="L13" s="79" t="s">
        <v>10621</v>
      </c>
      <c r="M13" s="55" t="s">
        <v>10615</v>
      </c>
      <c r="N13" s="55" t="s">
        <v>223</v>
      </c>
      <c r="O13" s="55" t="s">
        <v>10635</v>
      </c>
      <c r="P13" s="79">
        <v>1</v>
      </c>
      <c r="Q13" s="79">
        <v>5</v>
      </c>
    </row>
    <row r="14" spans="1:19" s="79" customFormat="1" x14ac:dyDescent="0.2">
      <c r="A14" s="55" t="s">
        <v>10609</v>
      </c>
      <c r="B14" s="55" t="s">
        <v>10636</v>
      </c>
      <c r="C14" s="55" t="s">
        <v>17</v>
      </c>
      <c r="D14" s="55" t="s">
        <v>34</v>
      </c>
      <c r="E14" s="55" t="s">
        <v>6564</v>
      </c>
      <c r="G14" s="79" t="s">
        <v>10638</v>
      </c>
      <c r="H14" s="79">
        <f t="shared" si="0"/>
        <v>1987</v>
      </c>
      <c r="J14" s="79" t="s">
        <v>10622</v>
      </c>
      <c r="K14" s="79" t="str">
        <f t="shared" si="1"/>
        <v>VE51</v>
      </c>
      <c r="L14" s="79" t="s">
        <v>10623</v>
      </c>
      <c r="M14" s="55" t="s">
        <v>10615</v>
      </c>
      <c r="N14" s="55" t="s">
        <v>225</v>
      </c>
      <c r="O14" s="55" t="s">
        <v>10635</v>
      </c>
      <c r="P14" s="79">
        <v>1</v>
      </c>
      <c r="Q14" s="79">
        <v>5</v>
      </c>
    </row>
    <row r="15" spans="1:19" s="79" customFormat="1" x14ac:dyDescent="0.2">
      <c r="A15" s="55" t="s">
        <v>10609</v>
      </c>
      <c r="B15" s="55" t="s">
        <v>10636</v>
      </c>
      <c r="C15" s="55" t="s">
        <v>17</v>
      </c>
      <c r="D15" s="55" t="s">
        <v>34</v>
      </c>
      <c r="E15" s="55" t="s">
        <v>8687</v>
      </c>
      <c r="G15" s="79" t="s">
        <v>10638</v>
      </c>
      <c r="H15" s="79">
        <f t="shared" si="0"/>
        <v>1987</v>
      </c>
      <c r="J15" s="79" t="s">
        <v>10624</v>
      </c>
      <c r="K15" s="79" t="str">
        <f t="shared" si="1"/>
        <v>VE54</v>
      </c>
      <c r="L15" s="79" t="s">
        <v>10625</v>
      </c>
      <c r="M15" s="55" t="s">
        <v>10615</v>
      </c>
      <c r="N15" s="55" t="s">
        <v>225</v>
      </c>
      <c r="O15" s="55" t="s">
        <v>10635</v>
      </c>
      <c r="P15" s="79">
        <v>1</v>
      </c>
      <c r="Q15" s="79">
        <v>5</v>
      </c>
    </row>
    <row r="16" spans="1:19" s="79" customFormat="1" x14ac:dyDescent="0.2">
      <c r="A16" s="55" t="s">
        <v>10609</v>
      </c>
      <c r="B16" s="55" t="s">
        <v>10636</v>
      </c>
      <c r="C16" s="55" t="s">
        <v>17</v>
      </c>
      <c r="D16" s="55" t="s">
        <v>34</v>
      </c>
      <c r="E16" s="55" t="s">
        <v>10612</v>
      </c>
      <c r="G16" s="79" t="s">
        <v>10638</v>
      </c>
      <c r="H16" s="79">
        <f t="shared" si="0"/>
        <v>1987</v>
      </c>
      <c r="J16" s="79" t="s">
        <v>10626</v>
      </c>
      <c r="K16" s="79" t="str">
        <f t="shared" si="1"/>
        <v>VE55</v>
      </c>
      <c r="L16" s="79" t="s">
        <v>10627</v>
      </c>
      <c r="M16" s="55" t="s">
        <v>10615</v>
      </c>
      <c r="N16" s="55" t="s">
        <v>225</v>
      </c>
      <c r="O16" s="55" t="s">
        <v>10635</v>
      </c>
      <c r="P16" s="79">
        <v>1</v>
      </c>
      <c r="Q16" s="79">
        <v>5</v>
      </c>
    </row>
    <row r="17" spans="1:17" s="79" customFormat="1" x14ac:dyDescent="0.2">
      <c r="A17" s="55" t="s">
        <v>10609</v>
      </c>
      <c r="B17" s="55" t="s">
        <v>10636</v>
      </c>
      <c r="C17" s="55" t="s">
        <v>17</v>
      </c>
      <c r="D17" s="55" t="s">
        <v>34</v>
      </c>
      <c r="E17" s="55" t="s">
        <v>10613</v>
      </c>
      <c r="G17" s="79" t="s">
        <v>10638</v>
      </c>
      <c r="H17" s="79">
        <f t="shared" si="0"/>
        <v>1987</v>
      </c>
      <c r="J17" s="79" t="s">
        <v>10628</v>
      </c>
      <c r="K17" s="79" t="str">
        <f t="shared" si="1"/>
        <v>VE57</v>
      </c>
      <c r="L17" s="79" t="s">
        <v>10629</v>
      </c>
      <c r="M17" s="55" t="s">
        <v>10615</v>
      </c>
      <c r="N17" s="55" t="s">
        <v>223</v>
      </c>
      <c r="O17" s="55" t="s">
        <v>10635</v>
      </c>
      <c r="P17" s="79">
        <v>1</v>
      </c>
      <c r="Q17" s="79">
        <v>5</v>
      </c>
    </row>
    <row r="18" spans="1:17" s="79" customFormat="1" x14ac:dyDescent="0.2">
      <c r="A18" s="55" t="s">
        <v>10609</v>
      </c>
      <c r="B18" s="55" t="s">
        <v>10636</v>
      </c>
      <c r="C18" s="55" t="s">
        <v>17</v>
      </c>
      <c r="D18" s="55" t="s">
        <v>34</v>
      </c>
      <c r="E18" s="55" t="s">
        <v>6907</v>
      </c>
      <c r="G18" s="79" t="s">
        <v>10638</v>
      </c>
      <c r="H18" s="79">
        <f t="shared" si="0"/>
        <v>1987</v>
      </c>
      <c r="J18" s="79" t="s">
        <v>10630</v>
      </c>
      <c r="K18" s="79" t="str">
        <f t="shared" si="1"/>
        <v>VE61</v>
      </c>
      <c r="L18" s="79" t="s">
        <v>10631</v>
      </c>
      <c r="M18" s="55" t="s">
        <v>10615</v>
      </c>
      <c r="N18" s="55" t="s">
        <v>223</v>
      </c>
      <c r="O18" s="55" t="s">
        <v>10635</v>
      </c>
      <c r="P18" s="79">
        <v>1</v>
      </c>
      <c r="Q18" s="79">
        <v>5</v>
      </c>
    </row>
    <row r="19" spans="1:17" s="79" customFormat="1" x14ac:dyDescent="0.2">
      <c r="A19" s="55" t="s">
        <v>10609</v>
      </c>
      <c r="B19" s="55" t="s">
        <v>10636</v>
      </c>
      <c r="C19" s="55" t="s">
        <v>17</v>
      </c>
      <c r="D19" s="55" t="s">
        <v>34</v>
      </c>
      <c r="E19" s="55" t="s">
        <v>10614</v>
      </c>
      <c r="G19" s="79" t="s">
        <v>10638</v>
      </c>
      <c r="H19" s="79">
        <f t="shared" si="0"/>
        <v>1987</v>
      </c>
      <c r="J19" s="79" t="s">
        <v>10632</v>
      </c>
      <c r="K19" s="79" t="str">
        <f t="shared" si="1"/>
        <v>VE63</v>
      </c>
      <c r="L19" s="79" t="s">
        <v>10633</v>
      </c>
      <c r="M19" s="55" t="s">
        <v>10615</v>
      </c>
      <c r="N19" s="55" t="s">
        <v>225</v>
      </c>
      <c r="O19" s="55" t="s">
        <v>10635</v>
      </c>
      <c r="P19" s="79">
        <v>1</v>
      </c>
      <c r="Q19" s="79">
        <v>5</v>
      </c>
    </row>
    <row r="20" spans="1:17" s="79" customFormat="1" x14ac:dyDescent="0.2">
      <c r="A20" s="55" t="s">
        <v>10609</v>
      </c>
      <c r="B20" s="55" t="s">
        <v>10639</v>
      </c>
      <c r="C20" s="55" t="s">
        <v>17</v>
      </c>
      <c r="D20" s="55" t="s">
        <v>34</v>
      </c>
      <c r="E20" s="55" t="s">
        <v>222</v>
      </c>
      <c r="G20" s="55" t="s">
        <v>10640</v>
      </c>
      <c r="H20" s="79">
        <f t="shared" si="0"/>
        <v>1990</v>
      </c>
      <c r="J20" s="79" t="s">
        <v>10616</v>
      </c>
      <c r="K20" s="79" t="str">
        <f>G20&amp;J20</f>
        <v>GE46</v>
      </c>
      <c r="L20" s="79" t="s">
        <v>10617</v>
      </c>
      <c r="M20" s="55" t="s">
        <v>10615</v>
      </c>
      <c r="N20" s="55" t="s">
        <v>225</v>
      </c>
      <c r="O20" s="55" t="s">
        <v>10635</v>
      </c>
      <c r="P20" s="79">
        <v>1</v>
      </c>
      <c r="Q20" s="79">
        <v>5</v>
      </c>
    </row>
    <row r="21" spans="1:17" s="79" customFormat="1" x14ac:dyDescent="0.2">
      <c r="A21" s="55" t="s">
        <v>10609</v>
      </c>
      <c r="B21" s="55" t="s">
        <v>10639</v>
      </c>
      <c r="C21" s="55" t="s">
        <v>17</v>
      </c>
      <c r="D21" s="55" t="s">
        <v>34</v>
      </c>
      <c r="E21" s="55" t="s">
        <v>10610</v>
      </c>
      <c r="G21" s="55" t="s">
        <v>10640</v>
      </c>
      <c r="H21" s="79">
        <f t="shared" si="0"/>
        <v>1990</v>
      </c>
      <c r="J21" s="79" t="s">
        <v>10618</v>
      </c>
      <c r="K21" s="79" t="str">
        <f t="shared" ref="K21:K28" si="2">G21&amp;J21</f>
        <v>GE48</v>
      </c>
      <c r="L21" s="79" t="s">
        <v>10619</v>
      </c>
      <c r="M21" s="55" t="s">
        <v>10615</v>
      </c>
      <c r="N21" s="55" t="s">
        <v>225</v>
      </c>
      <c r="O21" s="55" t="s">
        <v>10635</v>
      </c>
      <c r="P21" s="79">
        <v>1</v>
      </c>
      <c r="Q21" s="79">
        <v>5</v>
      </c>
    </row>
    <row r="22" spans="1:17" s="79" customFormat="1" x14ac:dyDescent="0.2">
      <c r="A22" s="55" t="s">
        <v>10609</v>
      </c>
      <c r="B22" s="55" t="s">
        <v>10639</v>
      </c>
      <c r="C22" s="55" t="s">
        <v>17</v>
      </c>
      <c r="D22" s="55" t="s">
        <v>34</v>
      </c>
      <c r="E22" s="55" t="s">
        <v>10611</v>
      </c>
      <c r="G22" s="55" t="s">
        <v>10640</v>
      </c>
      <c r="H22" s="79">
        <f t="shared" si="0"/>
        <v>1990</v>
      </c>
      <c r="J22" s="79" t="s">
        <v>10620</v>
      </c>
      <c r="K22" s="79" t="str">
        <f t="shared" si="2"/>
        <v>GE50</v>
      </c>
      <c r="L22" s="79" t="s">
        <v>10621</v>
      </c>
      <c r="M22" s="55" t="s">
        <v>10615</v>
      </c>
      <c r="N22" s="55" t="s">
        <v>223</v>
      </c>
      <c r="O22" s="55" t="s">
        <v>10635</v>
      </c>
      <c r="P22" s="79">
        <v>1</v>
      </c>
      <c r="Q22" s="79">
        <v>5</v>
      </c>
    </row>
    <row r="23" spans="1:17" s="79" customFormat="1" x14ac:dyDescent="0.2">
      <c r="A23" s="55" t="s">
        <v>10609</v>
      </c>
      <c r="B23" s="55" t="s">
        <v>10639</v>
      </c>
      <c r="C23" s="55" t="s">
        <v>17</v>
      </c>
      <c r="D23" s="55" t="s">
        <v>34</v>
      </c>
      <c r="E23" s="55" t="s">
        <v>6564</v>
      </c>
      <c r="G23" s="55" t="s">
        <v>10640</v>
      </c>
      <c r="H23" s="79">
        <f t="shared" si="0"/>
        <v>1990</v>
      </c>
      <c r="J23" s="79" t="s">
        <v>10622</v>
      </c>
      <c r="K23" s="79" t="str">
        <f t="shared" si="2"/>
        <v>GE51</v>
      </c>
      <c r="L23" s="79" t="s">
        <v>10623</v>
      </c>
      <c r="M23" s="55" t="s">
        <v>10615</v>
      </c>
      <c r="N23" s="55" t="s">
        <v>225</v>
      </c>
      <c r="O23" s="55" t="s">
        <v>10635</v>
      </c>
      <c r="P23" s="79">
        <v>1</v>
      </c>
      <c r="Q23" s="79">
        <v>5</v>
      </c>
    </row>
    <row r="24" spans="1:17" s="79" customFormat="1" x14ac:dyDescent="0.2">
      <c r="A24" s="55" t="s">
        <v>10609</v>
      </c>
      <c r="B24" s="55" t="s">
        <v>10639</v>
      </c>
      <c r="C24" s="55" t="s">
        <v>17</v>
      </c>
      <c r="D24" s="55" t="s">
        <v>34</v>
      </c>
      <c r="E24" s="55" t="s">
        <v>8687</v>
      </c>
      <c r="G24" s="55" t="s">
        <v>10640</v>
      </c>
      <c r="H24" s="79">
        <f t="shared" si="0"/>
        <v>1990</v>
      </c>
      <c r="J24" s="79" t="s">
        <v>10624</v>
      </c>
      <c r="K24" s="79" t="str">
        <f t="shared" si="2"/>
        <v>GE54</v>
      </c>
      <c r="L24" s="79" t="s">
        <v>10625</v>
      </c>
      <c r="M24" s="55" t="s">
        <v>10615</v>
      </c>
      <c r="N24" s="55" t="s">
        <v>225</v>
      </c>
      <c r="O24" s="55" t="s">
        <v>10635</v>
      </c>
      <c r="P24" s="79">
        <v>1</v>
      </c>
      <c r="Q24" s="79">
        <v>5</v>
      </c>
    </row>
    <row r="25" spans="1:17" s="79" customFormat="1" x14ac:dyDescent="0.2">
      <c r="A25" s="55" t="s">
        <v>10609</v>
      </c>
      <c r="B25" s="55" t="s">
        <v>10639</v>
      </c>
      <c r="C25" s="55" t="s">
        <v>17</v>
      </c>
      <c r="D25" s="55" t="s">
        <v>34</v>
      </c>
      <c r="E25" s="55" t="s">
        <v>10612</v>
      </c>
      <c r="G25" s="55" t="s">
        <v>10640</v>
      </c>
      <c r="H25" s="79">
        <f t="shared" si="0"/>
        <v>1990</v>
      </c>
      <c r="J25" s="79" t="s">
        <v>10626</v>
      </c>
      <c r="K25" s="79" t="str">
        <f t="shared" si="2"/>
        <v>GE55</v>
      </c>
      <c r="L25" s="79" t="s">
        <v>10627</v>
      </c>
      <c r="M25" s="55" t="s">
        <v>10615</v>
      </c>
      <c r="N25" s="55" t="s">
        <v>225</v>
      </c>
      <c r="O25" s="55" t="s">
        <v>10635</v>
      </c>
      <c r="P25" s="79">
        <v>1</v>
      </c>
      <c r="Q25" s="79">
        <v>5</v>
      </c>
    </row>
    <row r="26" spans="1:17" s="79" customFormat="1" x14ac:dyDescent="0.2">
      <c r="A26" s="55" t="s">
        <v>10609</v>
      </c>
      <c r="B26" s="55" t="s">
        <v>10639</v>
      </c>
      <c r="C26" s="55" t="s">
        <v>17</v>
      </c>
      <c r="D26" s="55" t="s">
        <v>34</v>
      </c>
      <c r="E26" s="55" t="s">
        <v>10613</v>
      </c>
      <c r="G26" s="55" t="s">
        <v>10640</v>
      </c>
      <c r="H26" s="79">
        <f t="shared" si="0"/>
        <v>1990</v>
      </c>
      <c r="J26" s="79" t="s">
        <v>10628</v>
      </c>
      <c r="K26" s="79" t="str">
        <f t="shared" si="2"/>
        <v>GE57</v>
      </c>
      <c r="L26" s="79" t="s">
        <v>10629</v>
      </c>
      <c r="M26" s="55" t="s">
        <v>10615</v>
      </c>
      <c r="N26" s="55" t="s">
        <v>223</v>
      </c>
      <c r="O26" s="55" t="s">
        <v>10635</v>
      </c>
      <c r="P26" s="79">
        <v>1</v>
      </c>
      <c r="Q26" s="79">
        <v>5</v>
      </c>
    </row>
    <row r="27" spans="1:17" s="79" customFormat="1" x14ac:dyDescent="0.2">
      <c r="A27" s="55" t="s">
        <v>10609</v>
      </c>
      <c r="B27" s="55" t="s">
        <v>10639</v>
      </c>
      <c r="C27" s="55" t="s">
        <v>17</v>
      </c>
      <c r="D27" s="55" t="s">
        <v>34</v>
      </c>
      <c r="E27" s="55" t="s">
        <v>6907</v>
      </c>
      <c r="G27" s="55" t="s">
        <v>10640</v>
      </c>
      <c r="H27" s="79">
        <f t="shared" si="0"/>
        <v>1990</v>
      </c>
      <c r="J27" s="79" t="s">
        <v>10630</v>
      </c>
      <c r="K27" s="79" t="str">
        <f t="shared" si="2"/>
        <v>GE61</v>
      </c>
      <c r="L27" s="79" t="s">
        <v>10631</v>
      </c>
      <c r="M27" s="55" t="s">
        <v>10615</v>
      </c>
      <c r="N27" s="55" t="s">
        <v>223</v>
      </c>
      <c r="O27" s="55" t="s">
        <v>10635</v>
      </c>
      <c r="P27" s="79">
        <v>1</v>
      </c>
      <c r="Q27" s="79">
        <v>5</v>
      </c>
    </row>
    <row r="28" spans="1:17" s="79" customFormat="1" x14ac:dyDescent="0.2">
      <c r="A28" s="55" t="s">
        <v>10609</v>
      </c>
      <c r="B28" s="55" t="s">
        <v>10639</v>
      </c>
      <c r="C28" s="55" t="s">
        <v>17</v>
      </c>
      <c r="D28" s="55" t="s">
        <v>34</v>
      </c>
      <c r="E28" s="55" t="s">
        <v>10614</v>
      </c>
      <c r="G28" s="55" t="s">
        <v>10640</v>
      </c>
      <c r="H28" s="79">
        <f t="shared" si="0"/>
        <v>1990</v>
      </c>
      <c r="J28" s="79" t="s">
        <v>10632</v>
      </c>
      <c r="K28" s="79" t="str">
        <f t="shared" si="2"/>
        <v>GE63</v>
      </c>
      <c r="L28" s="79" t="s">
        <v>10633</v>
      </c>
      <c r="M28" s="55" t="s">
        <v>10615</v>
      </c>
      <c r="N28" s="55" t="s">
        <v>225</v>
      </c>
      <c r="O28" s="55" t="s">
        <v>10635</v>
      </c>
      <c r="P28" s="79">
        <v>1</v>
      </c>
      <c r="Q28" s="79">
        <v>5</v>
      </c>
    </row>
    <row r="29" spans="1:17" s="79" customFormat="1" x14ac:dyDescent="0.2">
      <c r="A29" s="55" t="s">
        <v>10609</v>
      </c>
      <c r="B29" s="85" t="s">
        <v>10649</v>
      </c>
      <c r="C29" s="55" t="s">
        <v>17</v>
      </c>
      <c r="D29" s="55" t="s">
        <v>34</v>
      </c>
      <c r="E29" s="55" t="s">
        <v>222</v>
      </c>
      <c r="G29" s="55" t="s">
        <v>10642</v>
      </c>
      <c r="H29" s="79">
        <f t="shared" si="0"/>
        <v>1989</v>
      </c>
      <c r="J29" s="79" t="s">
        <v>10616</v>
      </c>
      <c r="K29" s="79" t="str">
        <f>G29&amp;J29</f>
        <v>QE46</v>
      </c>
      <c r="L29" s="79" t="s">
        <v>10617</v>
      </c>
      <c r="M29" s="55" t="s">
        <v>10615</v>
      </c>
      <c r="N29" s="55" t="s">
        <v>225</v>
      </c>
      <c r="O29" s="55" t="s">
        <v>10635</v>
      </c>
      <c r="P29" s="79">
        <v>1</v>
      </c>
      <c r="Q29" s="79">
        <v>5</v>
      </c>
    </row>
    <row r="30" spans="1:17" s="79" customFormat="1" x14ac:dyDescent="0.2">
      <c r="A30" s="55" t="s">
        <v>10609</v>
      </c>
      <c r="B30" s="85" t="s">
        <v>10649</v>
      </c>
      <c r="C30" s="55" t="s">
        <v>17</v>
      </c>
      <c r="D30" s="55" t="s">
        <v>34</v>
      </c>
      <c r="E30" s="55" t="s">
        <v>10610</v>
      </c>
      <c r="G30" s="55" t="s">
        <v>10642</v>
      </c>
      <c r="H30" s="79">
        <f t="shared" si="0"/>
        <v>1989</v>
      </c>
      <c r="J30" s="79" t="s">
        <v>10618</v>
      </c>
      <c r="K30" s="79" t="str">
        <f t="shared" ref="K30:K37" si="3">G30&amp;J30</f>
        <v>QE48</v>
      </c>
      <c r="L30" s="79" t="s">
        <v>10619</v>
      </c>
      <c r="M30" s="55" t="s">
        <v>10615</v>
      </c>
      <c r="N30" s="55" t="s">
        <v>225</v>
      </c>
      <c r="O30" s="55" t="s">
        <v>10635</v>
      </c>
      <c r="P30" s="79">
        <v>1</v>
      </c>
      <c r="Q30" s="79">
        <v>5</v>
      </c>
    </row>
    <row r="31" spans="1:17" s="79" customFormat="1" x14ac:dyDescent="0.2">
      <c r="A31" s="55" t="s">
        <v>10609</v>
      </c>
      <c r="B31" s="85" t="s">
        <v>10649</v>
      </c>
      <c r="C31" s="55" t="s">
        <v>17</v>
      </c>
      <c r="D31" s="55" t="s">
        <v>34</v>
      </c>
      <c r="E31" s="55" t="s">
        <v>10611</v>
      </c>
      <c r="G31" s="55" t="s">
        <v>10642</v>
      </c>
      <c r="H31" s="79">
        <f t="shared" si="0"/>
        <v>1989</v>
      </c>
      <c r="J31" s="79" t="s">
        <v>10620</v>
      </c>
      <c r="K31" s="79" t="str">
        <f t="shared" si="3"/>
        <v>QE50</v>
      </c>
      <c r="L31" s="79" t="s">
        <v>10621</v>
      </c>
      <c r="M31" s="55" t="s">
        <v>10615</v>
      </c>
      <c r="N31" s="55" t="s">
        <v>223</v>
      </c>
      <c r="O31" s="55" t="s">
        <v>10635</v>
      </c>
      <c r="P31" s="79">
        <v>1</v>
      </c>
      <c r="Q31" s="79">
        <v>5</v>
      </c>
    </row>
    <row r="32" spans="1:17" s="79" customFormat="1" x14ac:dyDescent="0.2">
      <c r="A32" s="55" t="s">
        <v>10609</v>
      </c>
      <c r="B32" s="85" t="s">
        <v>10649</v>
      </c>
      <c r="C32" s="55" t="s">
        <v>17</v>
      </c>
      <c r="D32" s="55" t="s">
        <v>34</v>
      </c>
      <c r="E32" s="55" t="s">
        <v>6564</v>
      </c>
      <c r="G32" s="55" t="s">
        <v>10642</v>
      </c>
      <c r="H32" s="79">
        <f t="shared" si="0"/>
        <v>1989</v>
      </c>
      <c r="J32" s="79" t="s">
        <v>10622</v>
      </c>
      <c r="K32" s="79" t="str">
        <f t="shared" si="3"/>
        <v>QE51</v>
      </c>
      <c r="L32" s="79" t="s">
        <v>10623</v>
      </c>
      <c r="M32" s="55" t="s">
        <v>10615</v>
      </c>
      <c r="N32" s="55" t="s">
        <v>225</v>
      </c>
      <c r="O32" s="55" t="s">
        <v>10635</v>
      </c>
      <c r="P32" s="79">
        <v>1</v>
      </c>
      <c r="Q32" s="79">
        <v>5</v>
      </c>
    </row>
    <row r="33" spans="1:17" s="79" customFormat="1" x14ac:dyDescent="0.2">
      <c r="A33" s="55" t="s">
        <v>10609</v>
      </c>
      <c r="B33" s="85" t="s">
        <v>10649</v>
      </c>
      <c r="C33" s="55" t="s">
        <v>17</v>
      </c>
      <c r="D33" s="55" t="s">
        <v>34</v>
      </c>
      <c r="E33" s="55" t="s">
        <v>8687</v>
      </c>
      <c r="G33" s="55" t="s">
        <v>10642</v>
      </c>
      <c r="H33" s="79">
        <f t="shared" si="0"/>
        <v>1989</v>
      </c>
      <c r="J33" s="79" t="s">
        <v>10624</v>
      </c>
      <c r="K33" s="79" t="str">
        <f t="shared" si="3"/>
        <v>QE54</v>
      </c>
      <c r="L33" s="79" t="s">
        <v>10625</v>
      </c>
      <c r="M33" s="55" t="s">
        <v>10615</v>
      </c>
      <c r="N33" s="55" t="s">
        <v>225</v>
      </c>
      <c r="O33" s="55" t="s">
        <v>10635</v>
      </c>
      <c r="P33" s="79">
        <v>1</v>
      </c>
      <c r="Q33" s="79">
        <v>5</v>
      </c>
    </row>
    <row r="34" spans="1:17" s="79" customFormat="1" x14ac:dyDescent="0.2">
      <c r="A34" s="55" t="s">
        <v>10609</v>
      </c>
      <c r="B34" s="85" t="s">
        <v>10649</v>
      </c>
      <c r="C34" s="55" t="s">
        <v>17</v>
      </c>
      <c r="D34" s="55" t="s">
        <v>34</v>
      </c>
      <c r="E34" s="55" t="s">
        <v>10612</v>
      </c>
      <c r="G34" s="55" t="s">
        <v>10642</v>
      </c>
      <c r="H34" s="79">
        <f t="shared" si="0"/>
        <v>1989</v>
      </c>
      <c r="J34" s="79" t="s">
        <v>10626</v>
      </c>
      <c r="K34" s="79" t="str">
        <f t="shared" si="3"/>
        <v>QE55</v>
      </c>
      <c r="L34" s="79" t="s">
        <v>10627</v>
      </c>
      <c r="M34" s="55" t="s">
        <v>10615</v>
      </c>
      <c r="N34" s="55" t="s">
        <v>225</v>
      </c>
      <c r="O34" s="55" t="s">
        <v>10635</v>
      </c>
      <c r="P34" s="79">
        <v>1</v>
      </c>
      <c r="Q34" s="79">
        <v>5</v>
      </c>
    </row>
    <row r="35" spans="1:17" s="79" customFormat="1" x14ac:dyDescent="0.2">
      <c r="A35" s="55" t="s">
        <v>10609</v>
      </c>
      <c r="B35" s="85" t="s">
        <v>10649</v>
      </c>
      <c r="C35" s="55" t="s">
        <v>17</v>
      </c>
      <c r="D35" s="55" t="s">
        <v>34</v>
      </c>
      <c r="E35" s="55" t="s">
        <v>10613</v>
      </c>
      <c r="G35" s="55" t="s">
        <v>10642</v>
      </c>
      <c r="H35" s="79">
        <f t="shared" si="0"/>
        <v>1989</v>
      </c>
      <c r="J35" s="79" t="s">
        <v>10628</v>
      </c>
      <c r="K35" s="79" t="str">
        <f t="shared" si="3"/>
        <v>QE57</v>
      </c>
      <c r="L35" s="79" t="s">
        <v>10629</v>
      </c>
      <c r="M35" s="55" t="s">
        <v>10615</v>
      </c>
      <c r="N35" s="55" t="s">
        <v>223</v>
      </c>
      <c r="O35" s="55" t="s">
        <v>10635</v>
      </c>
      <c r="P35" s="79">
        <v>1</v>
      </c>
      <c r="Q35" s="79">
        <v>5</v>
      </c>
    </row>
    <row r="36" spans="1:17" s="79" customFormat="1" x14ac:dyDescent="0.2">
      <c r="A36" s="55" t="s">
        <v>10609</v>
      </c>
      <c r="B36" s="85" t="s">
        <v>10649</v>
      </c>
      <c r="C36" s="55" t="s">
        <v>17</v>
      </c>
      <c r="D36" s="55" t="s">
        <v>34</v>
      </c>
      <c r="E36" s="55" t="s">
        <v>6907</v>
      </c>
      <c r="G36" s="55" t="s">
        <v>10642</v>
      </c>
      <c r="H36" s="79">
        <f t="shared" si="0"/>
        <v>1989</v>
      </c>
      <c r="J36" s="79" t="s">
        <v>10630</v>
      </c>
      <c r="K36" s="79" t="str">
        <f t="shared" si="3"/>
        <v>QE61</v>
      </c>
      <c r="L36" s="79" t="s">
        <v>10631</v>
      </c>
      <c r="M36" s="55" t="s">
        <v>10615</v>
      </c>
      <c r="N36" s="55" t="s">
        <v>223</v>
      </c>
      <c r="O36" s="55" t="s">
        <v>10635</v>
      </c>
      <c r="P36" s="79">
        <v>1</v>
      </c>
      <c r="Q36" s="79">
        <v>5</v>
      </c>
    </row>
    <row r="37" spans="1:17" s="79" customFormat="1" x14ac:dyDescent="0.2">
      <c r="A37" s="55" t="s">
        <v>10609</v>
      </c>
      <c r="B37" s="85" t="s">
        <v>10649</v>
      </c>
      <c r="C37" s="55" t="s">
        <v>17</v>
      </c>
      <c r="D37" s="55" t="s">
        <v>34</v>
      </c>
      <c r="E37" s="55" t="s">
        <v>10614</v>
      </c>
      <c r="G37" s="55" t="s">
        <v>10642</v>
      </c>
      <c r="H37" s="79">
        <f t="shared" si="0"/>
        <v>1989</v>
      </c>
      <c r="J37" s="79" t="s">
        <v>10632</v>
      </c>
      <c r="K37" s="79" t="str">
        <f t="shared" si="3"/>
        <v>QE63</v>
      </c>
      <c r="L37" s="79" t="s">
        <v>10633</v>
      </c>
      <c r="M37" s="55" t="s">
        <v>10615</v>
      </c>
      <c r="N37" s="55" t="s">
        <v>225</v>
      </c>
      <c r="O37" s="55" t="s">
        <v>10635</v>
      </c>
      <c r="P37" s="79">
        <v>1</v>
      </c>
      <c r="Q37" s="79">
        <v>5</v>
      </c>
    </row>
    <row r="38" spans="1:17" s="79" customFormat="1" x14ac:dyDescent="0.2">
      <c r="A38" s="55" t="s">
        <v>10609</v>
      </c>
      <c r="B38" s="55" t="s">
        <v>10641</v>
      </c>
      <c r="C38" s="55" t="s">
        <v>17</v>
      </c>
      <c r="D38" s="55" t="s">
        <v>34</v>
      </c>
      <c r="E38" s="55" t="s">
        <v>222</v>
      </c>
      <c r="G38" s="79" t="s">
        <v>9029</v>
      </c>
      <c r="H38" s="79">
        <f t="shared" si="0"/>
        <v>1993</v>
      </c>
      <c r="J38" s="79" t="s">
        <v>10616</v>
      </c>
      <c r="K38" s="79" t="str">
        <f>G38&amp;J38</f>
        <v>HE46</v>
      </c>
      <c r="L38" s="79" t="s">
        <v>10617</v>
      </c>
      <c r="M38" s="55" t="s">
        <v>10615</v>
      </c>
      <c r="N38" s="55" t="s">
        <v>225</v>
      </c>
      <c r="O38" s="55" t="s">
        <v>10635</v>
      </c>
      <c r="P38" s="79">
        <v>1</v>
      </c>
      <c r="Q38" s="79">
        <v>5</v>
      </c>
    </row>
    <row r="39" spans="1:17" s="79" customFormat="1" x14ac:dyDescent="0.2">
      <c r="A39" s="55" t="s">
        <v>10609</v>
      </c>
      <c r="B39" s="55" t="s">
        <v>10641</v>
      </c>
      <c r="C39" s="55" t="s">
        <v>17</v>
      </c>
      <c r="D39" s="55" t="s">
        <v>34</v>
      </c>
      <c r="E39" s="55" t="s">
        <v>10610</v>
      </c>
      <c r="G39" s="79" t="s">
        <v>9029</v>
      </c>
      <c r="H39" s="79">
        <f t="shared" si="0"/>
        <v>1993</v>
      </c>
      <c r="J39" s="79" t="s">
        <v>10618</v>
      </c>
      <c r="K39" s="79" t="str">
        <f t="shared" ref="K39:K46" si="4">G39&amp;J39</f>
        <v>HE48</v>
      </c>
      <c r="L39" s="79" t="s">
        <v>10619</v>
      </c>
      <c r="M39" s="55" t="s">
        <v>10615</v>
      </c>
      <c r="N39" s="55" t="s">
        <v>225</v>
      </c>
      <c r="O39" s="55" t="s">
        <v>10635</v>
      </c>
      <c r="P39" s="79">
        <v>1</v>
      </c>
      <c r="Q39" s="79">
        <v>5</v>
      </c>
    </row>
    <row r="40" spans="1:17" s="79" customFormat="1" x14ac:dyDescent="0.2">
      <c r="A40" s="55" t="s">
        <v>10609</v>
      </c>
      <c r="B40" s="55" t="s">
        <v>10641</v>
      </c>
      <c r="C40" s="55" t="s">
        <v>17</v>
      </c>
      <c r="D40" s="55" t="s">
        <v>34</v>
      </c>
      <c r="E40" s="55" t="s">
        <v>10611</v>
      </c>
      <c r="G40" s="79" t="s">
        <v>9029</v>
      </c>
      <c r="H40" s="79">
        <f t="shared" si="0"/>
        <v>1993</v>
      </c>
      <c r="J40" s="79" t="s">
        <v>10620</v>
      </c>
      <c r="K40" s="79" t="str">
        <f t="shared" si="4"/>
        <v>HE50</v>
      </c>
      <c r="L40" s="79" t="s">
        <v>10621</v>
      </c>
      <c r="M40" s="55" t="s">
        <v>10615</v>
      </c>
      <c r="N40" s="55" t="s">
        <v>223</v>
      </c>
      <c r="O40" s="55" t="s">
        <v>10635</v>
      </c>
      <c r="P40" s="79">
        <v>1</v>
      </c>
      <c r="Q40" s="79">
        <v>5</v>
      </c>
    </row>
    <row r="41" spans="1:17" s="79" customFormat="1" x14ac:dyDescent="0.2">
      <c r="A41" s="55" t="s">
        <v>10609</v>
      </c>
      <c r="B41" s="55" t="s">
        <v>10641</v>
      </c>
      <c r="C41" s="55" t="s">
        <v>17</v>
      </c>
      <c r="D41" s="55" t="s">
        <v>34</v>
      </c>
      <c r="E41" s="55" t="s">
        <v>6564</v>
      </c>
      <c r="G41" s="79" t="s">
        <v>9029</v>
      </c>
      <c r="H41" s="79">
        <f t="shared" si="0"/>
        <v>1993</v>
      </c>
      <c r="J41" s="79" t="s">
        <v>10622</v>
      </c>
      <c r="K41" s="79" t="str">
        <f t="shared" si="4"/>
        <v>HE51</v>
      </c>
      <c r="L41" s="79" t="s">
        <v>10623</v>
      </c>
      <c r="M41" s="55" t="s">
        <v>10615</v>
      </c>
      <c r="N41" s="55" t="s">
        <v>225</v>
      </c>
      <c r="O41" s="55" t="s">
        <v>10635</v>
      </c>
      <c r="P41" s="79">
        <v>1</v>
      </c>
      <c r="Q41" s="79">
        <v>5</v>
      </c>
    </row>
    <row r="42" spans="1:17" s="79" customFormat="1" x14ac:dyDescent="0.2">
      <c r="A42" s="55" t="s">
        <v>10609</v>
      </c>
      <c r="B42" s="55" t="s">
        <v>10641</v>
      </c>
      <c r="C42" s="55" t="s">
        <v>17</v>
      </c>
      <c r="D42" s="55" t="s">
        <v>34</v>
      </c>
      <c r="E42" s="55" t="s">
        <v>8687</v>
      </c>
      <c r="G42" s="79" t="s">
        <v>9029</v>
      </c>
      <c r="H42" s="79">
        <f t="shared" si="0"/>
        <v>1993</v>
      </c>
      <c r="J42" s="79" t="s">
        <v>10624</v>
      </c>
      <c r="K42" s="79" t="str">
        <f t="shared" si="4"/>
        <v>HE54</v>
      </c>
      <c r="L42" s="79" t="s">
        <v>10625</v>
      </c>
      <c r="M42" s="55" t="s">
        <v>10615</v>
      </c>
      <c r="N42" s="55" t="s">
        <v>225</v>
      </c>
      <c r="O42" s="55" t="s">
        <v>10635</v>
      </c>
      <c r="P42" s="79">
        <v>1</v>
      </c>
      <c r="Q42" s="79">
        <v>5</v>
      </c>
    </row>
    <row r="43" spans="1:17" s="79" customFormat="1" x14ac:dyDescent="0.2">
      <c r="A43" s="55" t="s">
        <v>10609</v>
      </c>
      <c r="B43" s="55" t="s">
        <v>10641</v>
      </c>
      <c r="C43" s="55" t="s">
        <v>17</v>
      </c>
      <c r="D43" s="55" t="s">
        <v>34</v>
      </c>
      <c r="E43" s="55" t="s">
        <v>10612</v>
      </c>
      <c r="G43" s="79" t="s">
        <v>9029</v>
      </c>
      <c r="H43" s="79">
        <f t="shared" si="0"/>
        <v>1993</v>
      </c>
      <c r="J43" s="79" t="s">
        <v>10626</v>
      </c>
      <c r="K43" s="79" t="str">
        <f t="shared" si="4"/>
        <v>HE55</v>
      </c>
      <c r="L43" s="79" t="s">
        <v>10627</v>
      </c>
      <c r="M43" s="55" t="s">
        <v>10615</v>
      </c>
      <c r="N43" s="55" t="s">
        <v>225</v>
      </c>
      <c r="O43" s="55" t="s">
        <v>10635</v>
      </c>
      <c r="P43" s="79">
        <v>1</v>
      </c>
      <c r="Q43" s="79">
        <v>5</v>
      </c>
    </row>
    <row r="44" spans="1:17" s="79" customFormat="1" x14ac:dyDescent="0.2">
      <c r="A44" s="55" t="s">
        <v>10609</v>
      </c>
      <c r="B44" s="55" t="s">
        <v>10641</v>
      </c>
      <c r="C44" s="55" t="s">
        <v>17</v>
      </c>
      <c r="D44" s="55" t="s">
        <v>34</v>
      </c>
      <c r="E44" s="55" t="s">
        <v>10613</v>
      </c>
      <c r="G44" s="79" t="s">
        <v>9029</v>
      </c>
      <c r="H44" s="79">
        <f t="shared" si="0"/>
        <v>1993</v>
      </c>
      <c r="J44" s="79" t="s">
        <v>10628</v>
      </c>
      <c r="K44" s="79" t="str">
        <f t="shared" si="4"/>
        <v>HE57</v>
      </c>
      <c r="L44" s="79" t="s">
        <v>10629</v>
      </c>
      <c r="M44" s="55" t="s">
        <v>10615</v>
      </c>
      <c r="N44" s="55" t="s">
        <v>223</v>
      </c>
      <c r="O44" s="55" t="s">
        <v>10635</v>
      </c>
      <c r="P44" s="79">
        <v>1</v>
      </c>
      <c r="Q44" s="79">
        <v>5</v>
      </c>
    </row>
    <row r="45" spans="1:17" s="79" customFormat="1" x14ac:dyDescent="0.2">
      <c r="A45" s="55" t="s">
        <v>10609</v>
      </c>
      <c r="B45" s="55" t="s">
        <v>10641</v>
      </c>
      <c r="C45" s="55" t="s">
        <v>17</v>
      </c>
      <c r="D45" s="55" t="s">
        <v>34</v>
      </c>
      <c r="E45" s="55" t="s">
        <v>6907</v>
      </c>
      <c r="G45" s="79" t="s">
        <v>9029</v>
      </c>
      <c r="H45" s="79">
        <f t="shared" si="0"/>
        <v>1993</v>
      </c>
      <c r="J45" s="79" t="s">
        <v>10630</v>
      </c>
      <c r="K45" s="79" t="str">
        <f t="shared" si="4"/>
        <v>HE61</v>
      </c>
      <c r="L45" s="79" t="s">
        <v>10631</v>
      </c>
      <c r="M45" s="55" t="s">
        <v>10615</v>
      </c>
      <c r="N45" s="55" t="s">
        <v>223</v>
      </c>
      <c r="O45" s="55" t="s">
        <v>10635</v>
      </c>
      <c r="P45" s="79">
        <v>1</v>
      </c>
      <c r="Q45" s="79">
        <v>5</v>
      </c>
    </row>
    <row r="46" spans="1:17" s="79" customFormat="1" x14ac:dyDescent="0.2">
      <c r="A46" s="55" t="s">
        <v>10609</v>
      </c>
      <c r="B46" s="55" t="s">
        <v>10641</v>
      </c>
      <c r="C46" s="55" t="s">
        <v>17</v>
      </c>
      <c r="D46" s="55" t="s">
        <v>34</v>
      </c>
      <c r="E46" s="55" t="s">
        <v>10614</v>
      </c>
      <c r="G46" s="79" t="s">
        <v>9029</v>
      </c>
      <c r="H46" s="79">
        <f t="shared" si="0"/>
        <v>1993</v>
      </c>
      <c r="J46" s="79" t="s">
        <v>10632</v>
      </c>
      <c r="K46" s="79" t="str">
        <f t="shared" si="4"/>
        <v>HE63</v>
      </c>
      <c r="L46" s="79" t="s">
        <v>10633</v>
      </c>
      <c r="M46" s="55" t="s">
        <v>10615</v>
      </c>
      <c r="N46" s="55" t="s">
        <v>225</v>
      </c>
      <c r="O46" s="55" t="s">
        <v>10635</v>
      </c>
      <c r="P46" s="79">
        <v>1</v>
      </c>
      <c r="Q46" s="79">
        <v>5</v>
      </c>
    </row>
    <row r="47" spans="1:17" s="79" customFormat="1" x14ac:dyDescent="0.2">
      <c r="A47" s="55" t="s">
        <v>10609</v>
      </c>
      <c r="B47" s="85" t="s">
        <v>10650</v>
      </c>
      <c r="C47" s="55" t="s">
        <v>17</v>
      </c>
      <c r="D47" s="55" t="s">
        <v>34</v>
      </c>
      <c r="E47" s="55" t="s">
        <v>222</v>
      </c>
      <c r="G47" s="55" t="s">
        <v>141</v>
      </c>
      <c r="H47" s="79">
        <f t="shared" si="0"/>
        <v>1992</v>
      </c>
      <c r="J47" s="79" t="s">
        <v>10616</v>
      </c>
      <c r="K47" s="79" t="str">
        <f>G47&amp;J47</f>
        <v>XE46</v>
      </c>
      <c r="L47" s="79" t="s">
        <v>10617</v>
      </c>
      <c r="M47" s="55" t="s">
        <v>10615</v>
      </c>
      <c r="N47" s="55" t="s">
        <v>225</v>
      </c>
      <c r="O47" s="55" t="s">
        <v>10635</v>
      </c>
      <c r="P47" s="79">
        <v>1</v>
      </c>
      <c r="Q47" s="79">
        <v>5</v>
      </c>
    </row>
    <row r="48" spans="1:17" s="79" customFormat="1" x14ac:dyDescent="0.2">
      <c r="A48" s="55" t="s">
        <v>10609</v>
      </c>
      <c r="B48" s="85" t="s">
        <v>10650</v>
      </c>
      <c r="C48" s="55" t="s">
        <v>17</v>
      </c>
      <c r="D48" s="55" t="s">
        <v>34</v>
      </c>
      <c r="E48" s="55" t="s">
        <v>10610</v>
      </c>
      <c r="G48" s="55" t="s">
        <v>141</v>
      </c>
      <c r="H48" s="79">
        <f t="shared" si="0"/>
        <v>1992</v>
      </c>
      <c r="J48" s="79" t="s">
        <v>10618</v>
      </c>
      <c r="K48" s="79" t="str">
        <f t="shared" ref="K48:K55" si="5">G48&amp;J48</f>
        <v>XE48</v>
      </c>
      <c r="L48" s="79" t="s">
        <v>10619</v>
      </c>
      <c r="M48" s="55" t="s">
        <v>10615</v>
      </c>
      <c r="N48" s="55" t="s">
        <v>225</v>
      </c>
      <c r="O48" s="55" t="s">
        <v>10635</v>
      </c>
      <c r="P48" s="79">
        <v>1</v>
      </c>
      <c r="Q48" s="79">
        <v>5</v>
      </c>
    </row>
    <row r="49" spans="1:17" s="79" customFormat="1" x14ac:dyDescent="0.2">
      <c r="A49" s="55" t="s">
        <v>10609</v>
      </c>
      <c r="B49" s="85" t="s">
        <v>10650</v>
      </c>
      <c r="C49" s="55" t="s">
        <v>17</v>
      </c>
      <c r="D49" s="55" t="s">
        <v>34</v>
      </c>
      <c r="E49" s="55" t="s">
        <v>10611</v>
      </c>
      <c r="G49" s="55" t="s">
        <v>141</v>
      </c>
      <c r="H49" s="79">
        <f t="shared" si="0"/>
        <v>1992</v>
      </c>
      <c r="J49" s="79" t="s">
        <v>10620</v>
      </c>
      <c r="K49" s="79" t="str">
        <f t="shared" si="5"/>
        <v>XE50</v>
      </c>
      <c r="L49" s="79" t="s">
        <v>10621</v>
      </c>
      <c r="M49" s="55" t="s">
        <v>10615</v>
      </c>
      <c r="N49" s="55" t="s">
        <v>223</v>
      </c>
      <c r="O49" s="55" t="s">
        <v>10635</v>
      </c>
      <c r="P49" s="79">
        <v>1</v>
      </c>
      <c r="Q49" s="79">
        <v>5</v>
      </c>
    </row>
    <row r="50" spans="1:17" s="79" customFormat="1" x14ac:dyDescent="0.2">
      <c r="A50" s="55" t="s">
        <v>10609</v>
      </c>
      <c r="B50" s="85" t="s">
        <v>10650</v>
      </c>
      <c r="C50" s="55" t="s">
        <v>17</v>
      </c>
      <c r="D50" s="55" t="s">
        <v>34</v>
      </c>
      <c r="E50" s="55" t="s">
        <v>6564</v>
      </c>
      <c r="G50" s="55" t="s">
        <v>141</v>
      </c>
      <c r="H50" s="79">
        <f t="shared" si="0"/>
        <v>1992</v>
      </c>
      <c r="J50" s="79" t="s">
        <v>10622</v>
      </c>
      <c r="K50" s="79" t="str">
        <f t="shared" si="5"/>
        <v>XE51</v>
      </c>
      <c r="L50" s="79" t="s">
        <v>10623</v>
      </c>
      <c r="M50" s="55" t="s">
        <v>10615</v>
      </c>
      <c r="N50" s="55" t="s">
        <v>225</v>
      </c>
      <c r="O50" s="55" t="s">
        <v>10635</v>
      </c>
      <c r="P50" s="79">
        <v>1</v>
      </c>
      <c r="Q50" s="79">
        <v>5</v>
      </c>
    </row>
    <row r="51" spans="1:17" s="79" customFormat="1" x14ac:dyDescent="0.2">
      <c r="A51" s="55" t="s">
        <v>10609</v>
      </c>
      <c r="B51" s="85" t="s">
        <v>10650</v>
      </c>
      <c r="C51" s="55" t="s">
        <v>17</v>
      </c>
      <c r="D51" s="55" t="s">
        <v>34</v>
      </c>
      <c r="E51" s="55" t="s">
        <v>8687</v>
      </c>
      <c r="G51" s="55" t="s">
        <v>141</v>
      </c>
      <c r="H51" s="79">
        <f t="shared" si="0"/>
        <v>1992</v>
      </c>
      <c r="J51" s="79" t="s">
        <v>10624</v>
      </c>
      <c r="K51" s="79" t="str">
        <f t="shared" si="5"/>
        <v>XE54</v>
      </c>
      <c r="L51" s="79" t="s">
        <v>10625</v>
      </c>
      <c r="M51" s="55" t="s">
        <v>10615</v>
      </c>
      <c r="N51" s="55" t="s">
        <v>225</v>
      </c>
      <c r="O51" s="55" t="s">
        <v>10635</v>
      </c>
      <c r="P51" s="79">
        <v>1</v>
      </c>
      <c r="Q51" s="79">
        <v>5</v>
      </c>
    </row>
    <row r="52" spans="1:17" s="79" customFormat="1" x14ac:dyDescent="0.2">
      <c r="A52" s="55" t="s">
        <v>10609</v>
      </c>
      <c r="B52" s="85" t="s">
        <v>10650</v>
      </c>
      <c r="C52" s="55" t="s">
        <v>17</v>
      </c>
      <c r="D52" s="55" t="s">
        <v>34</v>
      </c>
      <c r="E52" s="55" t="s">
        <v>10612</v>
      </c>
      <c r="G52" s="55" t="s">
        <v>141</v>
      </c>
      <c r="H52" s="79">
        <f t="shared" si="0"/>
        <v>1992</v>
      </c>
      <c r="J52" s="79" t="s">
        <v>10626</v>
      </c>
      <c r="K52" s="79" t="str">
        <f t="shared" si="5"/>
        <v>XE55</v>
      </c>
      <c r="L52" s="79" t="s">
        <v>10627</v>
      </c>
      <c r="M52" s="55" t="s">
        <v>10615</v>
      </c>
      <c r="N52" s="55" t="s">
        <v>225</v>
      </c>
      <c r="O52" s="55" t="s">
        <v>10635</v>
      </c>
      <c r="P52" s="79">
        <v>1</v>
      </c>
      <c r="Q52" s="79">
        <v>5</v>
      </c>
    </row>
    <row r="53" spans="1:17" s="79" customFormat="1" x14ac:dyDescent="0.2">
      <c r="A53" s="55" t="s">
        <v>10609</v>
      </c>
      <c r="B53" s="85" t="s">
        <v>10650</v>
      </c>
      <c r="C53" s="55" t="s">
        <v>17</v>
      </c>
      <c r="D53" s="55" t="s">
        <v>34</v>
      </c>
      <c r="E53" s="55" t="s">
        <v>10613</v>
      </c>
      <c r="G53" s="55" t="s">
        <v>141</v>
      </c>
      <c r="H53" s="79">
        <f t="shared" si="0"/>
        <v>1992</v>
      </c>
      <c r="J53" s="79" t="s">
        <v>10628</v>
      </c>
      <c r="K53" s="79" t="str">
        <f t="shared" si="5"/>
        <v>XE57</v>
      </c>
      <c r="L53" s="79" t="s">
        <v>10629</v>
      </c>
      <c r="M53" s="55" t="s">
        <v>10615</v>
      </c>
      <c r="N53" s="55" t="s">
        <v>223</v>
      </c>
      <c r="O53" s="55" t="s">
        <v>10635</v>
      </c>
      <c r="P53" s="79">
        <v>1</v>
      </c>
      <c r="Q53" s="79">
        <v>5</v>
      </c>
    </row>
    <row r="54" spans="1:17" s="79" customFormat="1" x14ac:dyDescent="0.2">
      <c r="A54" s="55" t="s">
        <v>10609</v>
      </c>
      <c r="B54" s="85" t="s">
        <v>10650</v>
      </c>
      <c r="C54" s="55" t="s">
        <v>17</v>
      </c>
      <c r="D54" s="55" t="s">
        <v>34</v>
      </c>
      <c r="E54" s="55" t="s">
        <v>6907</v>
      </c>
      <c r="G54" s="55" t="s">
        <v>141</v>
      </c>
      <c r="H54" s="79">
        <f t="shared" si="0"/>
        <v>1992</v>
      </c>
      <c r="J54" s="79" t="s">
        <v>10630</v>
      </c>
      <c r="K54" s="79" t="str">
        <f t="shared" si="5"/>
        <v>XE61</v>
      </c>
      <c r="L54" s="79" t="s">
        <v>10631</v>
      </c>
      <c r="M54" s="55" t="s">
        <v>10615</v>
      </c>
      <c r="N54" s="55" t="s">
        <v>223</v>
      </c>
      <c r="O54" s="55" t="s">
        <v>10635</v>
      </c>
      <c r="P54" s="79">
        <v>1</v>
      </c>
      <c r="Q54" s="79">
        <v>5</v>
      </c>
    </row>
    <row r="55" spans="1:17" s="79" customFormat="1" x14ac:dyDescent="0.2">
      <c r="A55" s="55" t="s">
        <v>10609</v>
      </c>
      <c r="B55" s="85" t="s">
        <v>10650</v>
      </c>
      <c r="C55" s="55" t="s">
        <v>17</v>
      </c>
      <c r="D55" s="55" t="s">
        <v>34</v>
      </c>
      <c r="E55" s="55" t="s">
        <v>10614</v>
      </c>
      <c r="G55" s="55" t="s">
        <v>141</v>
      </c>
      <c r="H55" s="79">
        <f t="shared" si="0"/>
        <v>1992</v>
      </c>
      <c r="J55" s="79" t="s">
        <v>10632</v>
      </c>
      <c r="K55" s="79" t="str">
        <f t="shared" si="5"/>
        <v>XE63</v>
      </c>
      <c r="L55" s="79" t="s">
        <v>10633</v>
      </c>
      <c r="M55" s="55" t="s">
        <v>10615</v>
      </c>
      <c r="N55" s="55" t="s">
        <v>225</v>
      </c>
      <c r="O55" s="55" t="s">
        <v>10635</v>
      </c>
      <c r="P55" s="79">
        <v>1</v>
      </c>
      <c r="Q55" s="79">
        <v>5</v>
      </c>
    </row>
    <row r="56" spans="1:17" s="79" customFormat="1" x14ac:dyDescent="0.2">
      <c r="A56" s="55" t="s">
        <v>10609</v>
      </c>
      <c r="B56" s="85" t="s">
        <v>10643</v>
      </c>
      <c r="C56" s="55" t="s">
        <v>17</v>
      </c>
      <c r="D56" s="55" t="s">
        <v>34</v>
      </c>
      <c r="E56" s="55" t="s">
        <v>222</v>
      </c>
      <c r="G56" s="55" t="s">
        <v>10645</v>
      </c>
      <c r="H56" s="79">
        <f t="shared" si="0"/>
        <v>2004</v>
      </c>
      <c r="J56" s="79" t="s">
        <v>10616</v>
      </c>
      <c r="K56" s="79" t="str">
        <f>G56&amp;J56</f>
        <v>JE46</v>
      </c>
      <c r="L56" s="79" t="s">
        <v>10617</v>
      </c>
      <c r="M56" s="55" t="s">
        <v>10615</v>
      </c>
      <c r="N56" s="55" t="s">
        <v>225</v>
      </c>
      <c r="O56" s="55" t="s">
        <v>10635</v>
      </c>
      <c r="P56" s="79">
        <v>1</v>
      </c>
      <c r="Q56" s="79">
        <v>5</v>
      </c>
    </row>
    <row r="57" spans="1:17" s="79" customFormat="1" x14ac:dyDescent="0.2">
      <c r="A57" s="55" t="s">
        <v>10609</v>
      </c>
      <c r="B57" s="85" t="s">
        <v>10643</v>
      </c>
      <c r="C57" s="55" t="s">
        <v>17</v>
      </c>
      <c r="D57" s="55" t="s">
        <v>34</v>
      </c>
      <c r="E57" s="55" t="s">
        <v>10610</v>
      </c>
      <c r="G57" s="55" t="s">
        <v>10645</v>
      </c>
      <c r="H57" s="79">
        <f t="shared" si="0"/>
        <v>2004</v>
      </c>
      <c r="J57" s="79" t="s">
        <v>10618</v>
      </c>
      <c r="K57" s="79" t="str">
        <f t="shared" ref="K57:K64" si="6">G57&amp;J57</f>
        <v>JE48</v>
      </c>
      <c r="L57" s="79" t="s">
        <v>10619</v>
      </c>
      <c r="M57" s="55" t="s">
        <v>10615</v>
      </c>
      <c r="N57" s="55" t="s">
        <v>225</v>
      </c>
      <c r="O57" s="55" t="s">
        <v>10635</v>
      </c>
      <c r="P57" s="79">
        <v>1</v>
      </c>
      <c r="Q57" s="79">
        <v>5</v>
      </c>
    </row>
    <row r="58" spans="1:17" s="79" customFormat="1" x14ac:dyDescent="0.2">
      <c r="A58" s="55" t="s">
        <v>10609</v>
      </c>
      <c r="B58" s="85" t="s">
        <v>10643</v>
      </c>
      <c r="C58" s="55" t="s">
        <v>17</v>
      </c>
      <c r="D58" s="55" t="s">
        <v>34</v>
      </c>
      <c r="E58" s="55" t="s">
        <v>10611</v>
      </c>
      <c r="G58" s="55" t="s">
        <v>10645</v>
      </c>
      <c r="H58" s="79">
        <f t="shared" si="0"/>
        <v>2004</v>
      </c>
      <c r="J58" s="79" t="s">
        <v>10620</v>
      </c>
      <c r="K58" s="79" t="str">
        <f t="shared" si="6"/>
        <v>JE50</v>
      </c>
      <c r="L58" s="79" t="s">
        <v>10621</v>
      </c>
      <c r="M58" s="55" t="s">
        <v>10615</v>
      </c>
      <c r="N58" s="55" t="s">
        <v>223</v>
      </c>
      <c r="O58" s="55" t="s">
        <v>10635</v>
      </c>
      <c r="P58" s="79">
        <v>1</v>
      </c>
      <c r="Q58" s="79">
        <v>5</v>
      </c>
    </row>
    <row r="59" spans="1:17" s="79" customFormat="1" x14ac:dyDescent="0.2">
      <c r="A59" s="55" t="s">
        <v>10609</v>
      </c>
      <c r="B59" s="85" t="s">
        <v>10643</v>
      </c>
      <c r="C59" s="55" t="s">
        <v>17</v>
      </c>
      <c r="D59" s="55" t="s">
        <v>34</v>
      </c>
      <c r="E59" s="55" t="s">
        <v>6564</v>
      </c>
      <c r="G59" s="55" t="s">
        <v>10645</v>
      </c>
      <c r="H59" s="79">
        <f t="shared" si="0"/>
        <v>2004</v>
      </c>
      <c r="J59" s="79" t="s">
        <v>10622</v>
      </c>
      <c r="K59" s="79" t="str">
        <f t="shared" si="6"/>
        <v>JE51</v>
      </c>
      <c r="L59" s="79" t="s">
        <v>10623</v>
      </c>
      <c r="M59" s="55" t="s">
        <v>10615</v>
      </c>
      <c r="N59" s="55" t="s">
        <v>225</v>
      </c>
      <c r="O59" s="55" t="s">
        <v>10635</v>
      </c>
      <c r="P59" s="79">
        <v>1</v>
      </c>
      <c r="Q59" s="79">
        <v>5</v>
      </c>
    </row>
    <row r="60" spans="1:17" s="79" customFormat="1" x14ac:dyDescent="0.2">
      <c r="A60" s="55" t="s">
        <v>10609</v>
      </c>
      <c r="B60" s="85" t="s">
        <v>10643</v>
      </c>
      <c r="C60" s="55" t="s">
        <v>17</v>
      </c>
      <c r="D60" s="55" t="s">
        <v>34</v>
      </c>
      <c r="E60" s="55" t="s">
        <v>8687</v>
      </c>
      <c r="G60" s="55" t="s">
        <v>10645</v>
      </c>
      <c r="H60" s="79">
        <f t="shared" si="0"/>
        <v>2004</v>
      </c>
      <c r="J60" s="79" t="s">
        <v>10624</v>
      </c>
      <c r="K60" s="79" t="str">
        <f t="shared" si="6"/>
        <v>JE54</v>
      </c>
      <c r="L60" s="79" t="s">
        <v>10625</v>
      </c>
      <c r="M60" s="55" t="s">
        <v>10615</v>
      </c>
      <c r="N60" s="55" t="s">
        <v>225</v>
      </c>
      <c r="O60" s="55" t="s">
        <v>10635</v>
      </c>
      <c r="P60" s="79">
        <v>1</v>
      </c>
      <c r="Q60" s="79">
        <v>5</v>
      </c>
    </row>
    <row r="61" spans="1:17" s="79" customFormat="1" x14ac:dyDescent="0.2">
      <c r="A61" s="55" t="s">
        <v>10609</v>
      </c>
      <c r="B61" s="85" t="s">
        <v>10643</v>
      </c>
      <c r="C61" s="55" t="s">
        <v>17</v>
      </c>
      <c r="D61" s="55" t="s">
        <v>34</v>
      </c>
      <c r="E61" s="55" t="s">
        <v>10612</v>
      </c>
      <c r="G61" s="55" t="s">
        <v>10645</v>
      </c>
      <c r="H61" s="79">
        <f t="shared" si="0"/>
        <v>2004</v>
      </c>
      <c r="J61" s="79" t="s">
        <v>10626</v>
      </c>
      <c r="K61" s="79" t="str">
        <f t="shared" si="6"/>
        <v>JE55</v>
      </c>
      <c r="L61" s="79" t="s">
        <v>10627</v>
      </c>
      <c r="M61" s="55" t="s">
        <v>10615</v>
      </c>
      <c r="N61" s="55" t="s">
        <v>225</v>
      </c>
      <c r="O61" s="55" t="s">
        <v>10635</v>
      </c>
      <c r="P61" s="79">
        <v>1</v>
      </c>
      <c r="Q61" s="79">
        <v>5</v>
      </c>
    </row>
    <row r="62" spans="1:17" s="79" customFormat="1" x14ac:dyDescent="0.2">
      <c r="A62" s="55" t="s">
        <v>10609</v>
      </c>
      <c r="B62" s="85" t="s">
        <v>10643</v>
      </c>
      <c r="C62" s="55" t="s">
        <v>17</v>
      </c>
      <c r="D62" s="55" t="s">
        <v>34</v>
      </c>
      <c r="E62" s="55" t="s">
        <v>10613</v>
      </c>
      <c r="G62" s="55" t="s">
        <v>10645</v>
      </c>
      <c r="H62" s="79">
        <f t="shared" si="0"/>
        <v>2004</v>
      </c>
      <c r="J62" s="79" t="s">
        <v>10628</v>
      </c>
      <c r="K62" s="79" t="str">
        <f t="shared" si="6"/>
        <v>JE57</v>
      </c>
      <c r="L62" s="79" t="s">
        <v>10629</v>
      </c>
      <c r="M62" s="55" t="s">
        <v>10615</v>
      </c>
      <c r="N62" s="55" t="s">
        <v>223</v>
      </c>
      <c r="O62" s="55" t="s">
        <v>10635</v>
      </c>
      <c r="P62" s="79">
        <v>1</v>
      </c>
      <c r="Q62" s="79">
        <v>5</v>
      </c>
    </row>
    <row r="63" spans="1:17" s="79" customFormat="1" x14ac:dyDescent="0.2">
      <c r="A63" s="55" t="s">
        <v>10609</v>
      </c>
      <c r="B63" s="85" t="s">
        <v>10643</v>
      </c>
      <c r="C63" s="55" t="s">
        <v>17</v>
      </c>
      <c r="D63" s="55" t="s">
        <v>34</v>
      </c>
      <c r="E63" s="55" t="s">
        <v>6907</v>
      </c>
      <c r="G63" s="55" t="s">
        <v>10645</v>
      </c>
      <c r="H63" s="79">
        <f t="shared" si="0"/>
        <v>2004</v>
      </c>
      <c r="J63" s="79" t="s">
        <v>10630</v>
      </c>
      <c r="K63" s="79" t="str">
        <f t="shared" si="6"/>
        <v>JE61</v>
      </c>
      <c r="L63" s="79" t="s">
        <v>10631</v>
      </c>
      <c r="M63" s="55" t="s">
        <v>10615</v>
      </c>
      <c r="N63" s="55" t="s">
        <v>223</v>
      </c>
      <c r="O63" s="55" t="s">
        <v>10635</v>
      </c>
      <c r="P63" s="79">
        <v>1</v>
      </c>
      <c r="Q63" s="79">
        <v>5</v>
      </c>
    </row>
    <row r="64" spans="1:17" s="79" customFormat="1" x14ac:dyDescent="0.2">
      <c r="A64" s="55" t="s">
        <v>10609</v>
      </c>
      <c r="B64" s="85" t="s">
        <v>10643</v>
      </c>
      <c r="C64" s="55" t="s">
        <v>17</v>
      </c>
      <c r="D64" s="55" t="s">
        <v>34</v>
      </c>
      <c r="E64" s="55" t="s">
        <v>10614</v>
      </c>
      <c r="G64" s="55" t="s">
        <v>10645</v>
      </c>
      <c r="H64" s="79">
        <f t="shared" si="0"/>
        <v>2004</v>
      </c>
      <c r="J64" s="79" t="s">
        <v>10632</v>
      </c>
      <c r="K64" s="79" t="str">
        <f t="shared" si="6"/>
        <v>JE63</v>
      </c>
      <c r="L64" s="79" t="s">
        <v>10633</v>
      </c>
      <c r="M64" s="55" t="s">
        <v>10615</v>
      </c>
      <c r="N64" s="55" t="s">
        <v>225</v>
      </c>
      <c r="O64" s="55" t="s">
        <v>10635</v>
      </c>
      <c r="P64" s="79">
        <v>1</v>
      </c>
      <c r="Q64" s="79">
        <v>5</v>
      </c>
    </row>
    <row r="65" spans="1:17" s="79" customFormat="1" x14ac:dyDescent="0.2">
      <c r="A65" s="55" t="s">
        <v>10609</v>
      </c>
      <c r="B65" s="85" t="s">
        <v>10644</v>
      </c>
      <c r="C65" s="55" t="s">
        <v>17</v>
      </c>
      <c r="D65" s="55" t="s">
        <v>34</v>
      </c>
      <c r="E65" s="55" t="s">
        <v>222</v>
      </c>
      <c r="G65" s="55" t="s">
        <v>10646</v>
      </c>
      <c r="H65" s="79">
        <f t="shared" si="0"/>
        <v>2007</v>
      </c>
      <c r="J65" s="79" t="s">
        <v>10616</v>
      </c>
      <c r="K65" s="79" t="str">
        <f>G65&amp;J65</f>
        <v>KE46</v>
      </c>
      <c r="L65" s="79" t="s">
        <v>10617</v>
      </c>
      <c r="M65" s="55" t="s">
        <v>10615</v>
      </c>
      <c r="N65" s="55" t="s">
        <v>225</v>
      </c>
      <c r="O65" s="55" t="s">
        <v>10635</v>
      </c>
      <c r="P65" s="79">
        <v>1</v>
      </c>
      <c r="Q65" s="79">
        <v>5</v>
      </c>
    </row>
    <row r="66" spans="1:17" s="79" customFormat="1" x14ac:dyDescent="0.2">
      <c r="A66" s="55" t="s">
        <v>10609</v>
      </c>
      <c r="B66" s="85" t="s">
        <v>10644</v>
      </c>
      <c r="C66" s="55" t="s">
        <v>17</v>
      </c>
      <c r="D66" s="55" t="s">
        <v>34</v>
      </c>
      <c r="E66" s="55" t="s">
        <v>10610</v>
      </c>
      <c r="G66" s="55" t="s">
        <v>10646</v>
      </c>
      <c r="H66" s="79">
        <f t="shared" si="0"/>
        <v>2007</v>
      </c>
      <c r="J66" s="79" t="s">
        <v>10618</v>
      </c>
      <c r="K66" s="79" t="str">
        <f t="shared" ref="K66:K73" si="7">G66&amp;J66</f>
        <v>KE48</v>
      </c>
      <c r="L66" s="79" t="s">
        <v>10619</v>
      </c>
      <c r="M66" s="55" t="s">
        <v>10615</v>
      </c>
      <c r="N66" s="55" t="s">
        <v>225</v>
      </c>
      <c r="O66" s="55" t="s">
        <v>10635</v>
      </c>
      <c r="P66" s="79">
        <v>1</v>
      </c>
      <c r="Q66" s="79">
        <v>5</v>
      </c>
    </row>
    <row r="67" spans="1:17" s="79" customFormat="1" x14ac:dyDescent="0.2">
      <c r="A67" s="55" t="s">
        <v>10609</v>
      </c>
      <c r="B67" s="85" t="s">
        <v>10644</v>
      </c>
      <c r="C67" s="55" t="s">
        <v>17</v>
      </c>
      <c r="D67" s="55" t="s">
        <v>34</v>
      </c>
      <c r="E67" s="55" t="s">
        <v>10611</v>
      </c>
      <c r="G67" s="55" t="s">
        <v>10646</v>
      </c>
      <c r="H67" s="79">
        <f t="shared" ref="H67:H100" si="8">IF(B67="SATSA_Q1",1984,IF(B67="SATSA_IPT1",1985,IF(B67="SATSA_Q2",1987,IF(B67="SATSA_IPT2",1989,IF(B67="SATSA_Q3",1990,IF(B67="SATSA_IPT3",1992,IF(B67="SATSA_Q4",1993,IF(B67="SATSA_IPT4",1995,IF(B67="SATSA_IPT5",1999,IF(B67="SATSA_IPT6",2002,IF(B67="SATSA_Q5",2004,IF(B67="SATSA_IPT7",2005,IF(B67="SATSA_Q6",2007,IF(B67="SATSA_IPT8",2008,IF(B67="SATSA_Q7",2010,IF(B67="SATSA_IPT9",2010,IF(B67="SATSA_Q8",2012,IF(B67="SATSA_IPT10",2012,IF(B67="SATSA_Q9",2014,"HELP")))))))))))))))))))</f>
        <v>2007</v>
      </c>
      <c r="J67" s="79" t="s">
        <v>10620</v>
      </c>
      <c r="K67" s="79" t="str">
        <f t="shared" si="7"/>
        <v>KE50</v>
      </c>
      <c r="L67" s="79" t="s">
        <v>10621</v>
      </c>
      <c r="M67" s="55" t="s">
        <v>10615</v>
      </c>
      <c r="N67" s="55" t="s">
        <v>223</v>
      </c>
      <c r="O67" s="55" t="s">
        <v>10635</v>
      </c>
      <c r="P67" s="79">
        <v>1</v>
      </c>
      <c r="Q67" s="79">
        <v>5</v>
      </c>
    </row>
    <row r="68" spans="1:17" s="79" customFormat="1" x14ac:dyDescent="0.2">
      <c r="A68" s="55" t="s">
        <v>10609</v>
      </c>
      <c r="B68" s="85" t="s">
        <v>10644</v>
      </c>
      <c r="C68" s="55" t="s">
        <v>17</v>
      </c>
      <c r="D68" s="55" t="s">
        <v>34</v>
      </c>
      <c r="E68" s="55" t="s">
        <v>6564</v>
      </c>
      <c r="G68" s="55" t="s">
        <v>10646</v>
      </c>
      <c r="H68" s="79">
        <f t="shared" si="8"/>
        <v>2007</v>
      </c>
      <c r="J68" s="79" t="s">
        <v>10622</v>
      </c>
      <c r="K68" s="79" t="str">
        <f t="shared" si="7"/>
        <v>KE51</v>
      </c>
      <c r="L68" s="79" t="s">
        <v>10623</v>
      </c>
      <c r="M68" s="55" t="s">
        <v>10615</v>
      </c>
      <c r="N68" s="55" t="s">
        <v>225</v>
      </c>
      <c r="O68" s="55" t="s">
        <v>10635</v>
      </c>
      <c r="P68" s="79">
        <v>1</v>
      </c>
      <c r="Q68" s="79">
        <v>5</v>
      </c>
    </row>
    <row r="69" spans="1:17" s="79" customFormat="1" x14ac:dyDescent="0.2">
      <c r="A69" s="55" t="s">
        <v>10609</v>
      </c>
      <c r="B69" s="85" t="s">
        <v>10644</v>
      </c>
      <c r="C69" s="55" t="s">
        <v>17</v>
      </c>
      <c r="D69" s="55" t="s">
        <v>34</v>
      </c>
      <c r="E69" s="55" t="s">
        <v>8687</v>
      </c>
      <c r="G69" s="55" t="s">
        <v>10646</v>
      </c>
      <c r="H69" s="79">
        <f t="shared" si="8"/>
        <v>2007</v>
      </c>
      <c r="J69" s="79" t="s">
        <v>10624</v>
      </c>
      <c r="K69" s="79" t="str">
        <f t="shared" si="7"/>
        <v>KE54</v>
      </c>
      <c r="L69" s="79" t="s">
        <v>10625</v>
      </c>
      <c r="M69" s="55" t="s">
        <v>10615</v>
      </c>
      <c r="N69" s="55" t="s">
        <v>225</v>
      </c>
      <c r="O69" s="55" t="s">
        <v>10635</v>
      </c>
      <c r="P69" s="79">
        <v>1</v>
      </c>
      <c r="Q69" s="79">
        <v>5</v>
      </c>
    </row>
    <row r="70" spans="1:17" s="79" customFormat="1" x14ac:dyDescent="0.2">
      <c r="A70" s="55" t="s">
        <v>10609</v>
      </c>
      <c r="B70" s="85" t="s">
        <v>10644</v>
      </c>
      <c r="C70" s="55" t="s">
        <v>17</v>
      </c>
      <c r="D70" s="55" t="s">
        <v>34</v>
      </c>
      <c r="E70" s="55" t="s">
        <v>10612</v>
      </c>
      <c r="G70" s="55" t="s">
        <v>10646</v>
      </c>
      <c r="H70" s="79">
        <f t="shared" si="8"/>
        <v>2007</v>
      </c>
      <c r="J70" s="79" t="s">
        <v>10626</v>
      </c>
      <c r="K70" s="79" t="str">
        <f t="shared" si="7"/>
        <v>KE55</v>
      </c>
      <c r="L70" s="79" t="s">
        <v>10627</v>
      </c>
      <c r="M70" s="55" t="s">
        <v>10615</v>
      </c>
      <c r="N70" s="55" t="s">
        <v>225</v>
      </c>
      <c r="O70" s="55" t="s">
        <v>10635</v>
      </c>
      <c r="P70" s="79">
        <v>1</v>
      </c>
      <c r="Q70" s="79">
        <v>5</v>
      </c>
    </row>
    <row r="71" spans="1:17" s="79" customFormat="1" x14ac:dyDescent="0.2">
      <c r="A71" s="55" t="s">
        <v>10609</v>
      </c>
      <c r="B71" s="85" t="s">
        <v>10644</v>
      </c>
      <c r="C71" s="55" t="s">
        <v>17</v>
      </c>
      <c r="D71" s="55" t="s">
        <v>34</v>
      </c>
      <c r="E71" s="55" t="s">
        <v>10613</v>
      </c>
      <c r="G71" s="55" t="s">
        <v>10646</v>
      </c>
      <c r="H71" s="79">
        <f t="shared" si="8"/>
        <v>2007</v>
      </c>
      <c r="J71" s="79" t="s">
        <v>10628</v>
      </c>
      <c r="K71" s="79" t="str">
        <f t="shared" si="7"/>
        <v>KE57</v>
      </c>
      <c r="L71" s="79" t="s">
        <v>10629</v>
      </c>
      <c r="M71" s="55" t="s">
        <v>10615</v>
      </c>
      <c r="N71" s="55" t="s">
        <v>223</v>
      </c>
      <c r="O71" s="55" t="s">
        <v>10635</v>
      </c>
      <c r="P71" s="79">
        <v>1</v>
      </c>
      <c r="Q71" s="79">
        <v>5</v>
      </c>
    </row>
    <row r="72" spans="1:17" s="79" customFormat="1" x14ac:dyDescent="0.2">
      <c r="A72" s="55" t="s">
        <v>10609</v>
      </c>
      <c r="B72" s="85" t="s">
        <v>10644</v>
      </c>
      <c r="C72" s="55" t="s">
        <v>17</v>
      </c>
      <c r="D72" s="55" t="s">
        <v>34</v>
      </c>
      <c r="E72" s="55" t="s">
        <v>6907</v>
      </c>
      <c r="G72" s="55" t="s">
        <v>10646</v>
      </c>
      <c r="H72" s="79">
        <f t="shared" si="8"/>
        <v>2007</v>
      </c>
      <c r="J72" s="79" t="s">
        <v>10630</v>
      </c>
      <c r="K72" s="79" t="str">
        <f t="shared" si="7"/>
        <v>KE61</v>
      </c>
      <c r="L72" s="79" t="s">
        <v>10631</v>
      </c>
      <c r="M72" s="55" t="s">
        <v>10615</v>
      </c>
      <c r="N72" s="55" t="s">
        <v>223</v>
      </c>
      <c r="O72" s="55" t="s">
        <v>10635</v>
      </c>
      <c r="P72" s="79">
        <v>1</v>
      </c>
      <c r="Q72" s="79">
        <v>5</v>
      </c>
    </row>
    <row r="73" spans="1:17" s="79" customFormat="1" x14ac:dyDescent="0.2">
      <c r="A73" s="55" t="s">
        <v>10609</v>
      </c>
      <c r="B73" s="85" t="s">
        <v>10644</v>
      </c>
      <c r="C73" s="55" t="s">
        <v>17</v>
      </c>
      <c r="D73" s="55" t="s">
        <v>34</v>
      </c>
      <c r="E73" s="55" t="s">
        <v>10614</v>
      </c>
      <c r="G73" s="55" t="s">
        <v>10646</v>
      </c>
      <c r="H73" s="79">
        <f t="shared" si="8"/>
        <v>2007</v>
      </c>
      <c r="J73" s="79" t="s">
        <v>10632</v>
      </c>
      <c r="K73" s="79" t="str">
        <f t="shared" si="7"/>
        <v>KE63</v>
      </c>
      <c r="L73" s="79" t="s">
        <v>10633</v>
      </c>
      <c r="M73" s="55" t="s">
        <v>10615</v>
      </c>
      <c r="N73" s="55" t="s">
        <v>225</v>
      </c>
      <c r="O73" s="55" t="s">
        <v>10635</v>
      </c>
      <c r="P73" s="79">
        <v>1</v>
      </c>
      <c r="Q73" s="79">
        <v>5</v>
      </c>
    </row>
    <row r="74" spans="1:17" s="79" customFormat="1" x14ac:dyDescent="0.2">
      <c r="A74" s="55" t="s">
        <v>10609</v>
      </c>
      <c r="B74" s="85" t="s">
        <v>10648</v>
      </c>
      <c r="C74" s="55" t="s">
        <v>17</v>
      </c>
      <c r="D74" s="55" t="s">
        <v>34</v>
      </c>
      <c r="E74" s="55" t="s">
        <v>222</v>
      </c>
      <c r="G74" s="55" t="s">
        <v>10647</v>
      </c>
      <c r="H74" s="79">
        <f t="shared" si="8"/>
        <v>1999</v>
      </c>
      <c r="J74" s="79" t="s">
        <v>10616</v>
      </c>
      <c r="K74" s="79" t="str">
        <f>G74&amp;J74</f>
        <v>RE46</v>
      </c>
      <c r="L74" s="79" t="s">
        <v>10617</v>
      </c>
      <c r="M74" s="55" t="s">
        <v>10615</v>
      </c>
      <c r="N74" s="55" t="s">
        <v>225</v>
      </c>
      <c r="O74" s="55" t="s">
        <v>10635</v>
      </c>
      <c r="P74" s="79">
        <v>1</v>
      </c>
      <c r="Q74" s="79">
        <v>5</v>
      </c>
    </row>
    <row r="75" spans="1:17" s="79" customFormat="1" x14ac:dyDescent="0.2">
      <c r="A75" s="55" t="s">
        <v>10609</v>
      </c>
      <c r="B75" s="85" t="s">
        <v>10648</v>
      </c>
      <c r="C75" s="55" t="s">
        <v>17</v>
      </c>
      <c r="D75" s="55" t="s">
        <v>34</v>
      </c>
      <c r="E75" s="55" t="s">
        <v>10610</v>
      </c>
      <c r="G75" s="55" t="s">
        <v>10647</v>
      </c>
      <c r="H75" s="79">
        <f t="shared" si="8"/>
        <v>1999</v>
      </c>
      <c r="J75" s="79" t="s">
        <v>10618</v>
      </c>
      <c r="K75" s="79" t="str">
        <f t="shared" ref="K75:K82" si="9">G75&amp;J75</f>
        <v>RE48</v>
      </c>
      <c r="L75" s="79" t="s">
        <v>10619</v>
      </c>
      <c r="M75" s="55" t="s">
        <v>10615</v>
      </c>
      <c r="N75" s="55" t="s">
        <v>225</v>
      </c>
      <c r="O75" s="55" t="s">
        <v>10635</v>
      </c>
      <c r="P75" s="79">
        <v>1</v>
      </c>
      <c r="Q75" s="79">
        <v>5</v>
      </c>
    </row>
    <row r="76" spans="1:17" s="79" customFormat="1" x14ac:dyDescent="0.2">
      <c r="A76" s="55" t="s">
        <v>10609</v>
      </c>
      <c r="B76" s="85" t="s">
        <v>10648</v>
      </c>
      <c r="C76" s="55" t="s">
        <v>17</v>
      </c>
      <c r="D76" s="55" t="s">
        <v>34</v>
      </c>
      <c r="E76" s="55" t="s">
        <v>10611</v>
      </c>
      <c r="G76" s="55" t="s">
        <v>10647</v>
      </c>
      <c r="H76" s="79">
        <f t="shared" si="8"/>
        <v>1999</v>
      </c>
      <c r="J76" s="79" t="s">
        <v>10620</v>
      </c>
      <c r="K76" s="79" t="str">
        <f t="shared" si="9"/>
        <v>RE50</v>
      </c>
      <c r="L76" s="79" t="s">
        <v>10621</v>
      </c>
      <c r="M76" s="55" t="s">
        <v>10615</v>
      </c>
      <c r="N76" s="55" t="s">
        <v>223</v>
      </c>
      <c r="O76" s="55" t="s">
        <v>10635</v>
      </c>
      <c r="P76" s="79">
        <v>1</v>
      </c>
      <c r="Q76" s="79">
        <v>5</v>
      </c>
    </row>
    <row r="77" spans="1:17" s="79" customFormat="1" x14ac:dyDescent="0.2">
      <c r="A77" s="55" t="s">
        <v>10609</v>
      </c>
      <c r="B77" s="85" t="s">
        <v>10648</v>
      </c>
      <c r="C77" s="55" t="s">
        <v>17</v>
      </c>
      <c r="D77" s="55" t="s">
        <v>34</v>
      </c>
      <c r="E77" s="55" t="s">
        <v>6564</v>
      </c>
      <c r="G77" s="55" t="s">
        <v>10647</v>
      </c>
      <c r="H77" s="79">
        <f t="shared" si="8"/>
        <v>1999</v>
      </c>
      <c r="J77" s="79" t="s">
        <v>10622</v>
      </c>
      <c r="K77" s="79" t="str">
        <f t="shared" si="9"/>
        <v>RE51</v>
      </c>
      <c r="L77" s="79" t="s">
        <v>10623</v>
      </c>
      <c r="M77" s="55" t="s">
        <v>10615</v>
      </c>
      <c r="N77" s="55" t="s">
        <v>225</v>
      </c>
      <c r="O77" s="55" t="s">
        <v>10635</v>
      </c>
      <c r="P77" s="79">
        <v>1</v>
      </c>
      <c r="Q77" s="79">
        <v>5</v>
      </c>
    </row>
    <row r="78" spans="1:17" s="79" customFormat="1" x14ac:dyDescent="0.2">
      <c r="A78" s="55" t="s">
        <v>10609</v>
      </c>
      <c r="B78" s="85" t="s">
        <v>10648</v>
      </c>
      <c r="C78" s="55" t="s">
        <v>17</v>
      </c>
      <c r="D78" s="55" t="s">
        <v>34</v>
      </c>
      <c r="E78" s="55" t="s">
        <v>8687</v>
      </c>
      <c r="G78" s="55" t="s">
        <v>10647</v>
      </c>
      <c r="H78" s="79">
        <f t="shared" si="8"/>
        <v>1999</v>
      </c>
      <c r="J78" s="79" t="s">
        <v>10624</v>
      </c>
      <c r="K78" s="79" t="str">
        <f t="shared" si="9"/>
        <v>RE54</v>
      </c>
      <c r="L78" s="79" t="s">
        <v>10625</v>
      </c>
      <c r="M78" s="55" t="s">
        <v>10615</v>
      </c>
      <c r="N78" s="55" t="s">
        <v>225</v>
      </c>
      <c r="O78" s="55" t="s">
        <v>10635</v>
      </c>
      <c r="P78" s="79">
        <v>1</v>
      </c>
      <c r="Q78" s="79">
        <v>5</v>
      </c>
    </row>
    <row r="79" spans="1:17" s="79" customFormat="1" x14ac:dyDescent="0.2">
      <c r="A79" s="55" t="s">
        <v>10609</v>
      </c>
      <c r="B79" s="85" t="s">
        <v>10648</v>
      </c>
      <c r="C79" s="55" t="s">
        <v>17</v>
      </c>
      <c r="D79" s="55" t="s">
        <v>34</v>
      </c>
      <c r="E79" s="55" t="s">
        <v>10612</v>
      </c>
      <c r="G79" s="55" t="s">
        <v>10647</v>
      </c>
      <c r="H79" s="79">
        <f t="shared" si="8"/>
        <v>1999</v>
      </c>
      <c r="J79" s="79" t="s">
        <v>10626</v>
      </c>
      <c r="K79" s="79" t="str">
        <f t="shared" si="9"/>
        <v>RE55</v>
      </c>
      <c r="L79" s="79" t="s">
        <v>10627</v>
      </c>
      <c r="M79" s="55" t="s">
        <v>10615</v>
      </c>
      <c r="N79" s="55" t="s">
        <v>225</v>
      </c>
      <c r="O79" s="55" t="s">
        <v>10635</v>
      </c>
      <c r="P79" s="79">
        <v>1</v>
      </c>
      <c r="Q79" s="79">
        <v>5</v>
      </c>
    </row>
    <row r="80" spans="1:17" s="79" customFormat="1" x14ac:dyDescent="0.2">
      <c r="A80" s="55" t="s">
        <v>10609</v>
      </c>
      <c r="B80" s="85" t="s">
        <v>10648</v>
      </c>
      <c r="C80" s="55" t="s">
        <v>17</v>
      </c>
      <c r="D80" s="55" t="s">
        <v>34</v>
      </c>
      <c r="E80" s="55" t="s">
        <v>10613</v>
      </c>
      <c r="G80" s="55" t="s">
        <v>10647</v>
      </c>
      <c r="H80" s="79">
        <f t="shared" si="8"/>
        <v>1999</v>
      </c>
      <c r="J80" s="79" t="s">
        <v>10628</v>
      </c>
      <c r="K80" s="79" t="str">
        <f t="shared" si="9"/>
        <v>RE57</v>
      </c>
      <c r="L80" s="79" t="s">
        <v>10629</v>
      </c>
      <c r="M80" s="55" t="s">
        <v>10615</v>
      </c>
      <c r="N80" s="55" t="s">
        <v>223</v>
      </c>
      <c r="O80" s="55" t="s">
        <v>10635</v>
      </c>
      <c r="P80" s="79">
        <v>1</v>
      </c>
      <c r="Q80" s="79">
        <v>5</v>
      </c>
    </row>
    <row r="81" spans="1:17" s="79" customFormat="1" x14ac:dyDescent="0.2">
      <c r="A81" s="55" t="s">
        <v>10609</v>
      </c>
      <c r="B81" s="85" t="s">
        <v>10648</v>
      </c>
      <c r="C81" s="55" t="s">
        <v>17</v>
      </c>
      <c r="D81" s="55" t="s">
        <v>34</v>
      </c>
      <c r="E81" s="55" t="s">
        <v>6907</v>
      </c>
      <c r="G81" s="55" t="s">
        <v>10647</v>
      </c>
      <c r="H81" s="79">
        <f t="shared" si="8"/>
        <v>1999</v>
      </c>
      <c r="J81" s="79" t="s">
        <v>10630</v>
      </c>
      <c r="K81" s="79" t="str">
        <f t="shared" si="9"/>
        <v>RE61</v>
      </c>
      <c r="L81" s="79" t="s">
        <v>10631</v>
      </c>
      <c r="M81" s="55" t="s">
        <v>10615</v>
      </c>
      <c r="N81" s="55" t="s">
        <v>223</v>
      </c>
      <c r="O81" s="55" t="s">
        <v>10635</v>
      </c>
      <c r="P81" s="79">
        <v>1</v>
      </c>
      <c r="Q81" s="79">
        <v>5</v>
      </c>
    </row>
    <row r="82" spans="1:17" s="79" customFormat="1" x14ac:dyDescent="0.2">
      <c r="A82" s="55" t="s">
        <v>10609</v>
      </c>
      <c r="B82" s="85" t="s">
        <v>10648</v>
      </c>
      <c r="C82" s="55" t="s">
        <v>17</v>
      </c>
      <c r="D82" s="55" t="s">
        <v>34</v>
      </c>
      <c r="E82" s="55" t="s">
        <v>10614</v>
      </c>
      <c r="G82" s="55" t="s">
        <v>10647</v>
      </c>
      <c r="H82" s="79">
        <f t="shared" si="8"/>
        <v>1999</v>
      </c>
      <c r="J82" s="79" t="s">
        <v>10632</v>
      </c>
      <c r="K82" s="79" t="str">
        <f t="shared" si="9"/>
        <v>RE63</v>
      </c>
      <c r="L82" s="79" t="s">
        <v>10633</v>
      </c>
      <c r="M82" s="55" t="s">
        <v>10615</v>
      </c>
      <c r="N82" s="55" t="s">
        <v>225</v>
      </c>
      <c r="O82" s="55" t="s">
        <v>10635</v>
      </c>
      <c r="P82" s="79">
        <v>1</v>
      </c>
      <c r="Q82" s="79">
        <v>5</v>
      </c>
    </row>
    <row r="83" spans="1:17" s="79" customFormat="1" x14ac:dyDescent="0.2">
      <c r="A83" s="55" t="s">
        <v>10609</v>
      </c>
      <c r="B83" s="85" t="s">
        <v>10652</v>
      </c>
      <c r="C83" s="55" t="s">
        <v>17</v>
      </c>
      <c r="D83" s="55" t="s">
        <v>34</v>
      </c>
      <c r="E83" s="55" t="s">
        <v>222</v>
      </c>
      <c r="G83" s="55" t="s">
        <v>10651</v>
      </c>
      <c r="H83" s="79">
        <f t="shared" si="8"/>
        <v>2002</v>
      </c>
      <c r="J83" s="79" t="s">
        <v>10616</v>
      </c>
      <c r="K83" s="79" t="str">
        <f>G83&amp;J83</f>
        <v>SE46</v>
      </c>
      <c r="L83" s="79" t="s">
        <v>10617</v>
      </c>
      <c r="M83" s="55" t="s">
        <v>10615</v>
      </c>
      <c r="N83" s="55" t="s">
        <v>225</v>
      </c>
      <c r="O83" s="55" t="s">
        <v>10635</v>
      </c>
      <c r="P83" s="79">
        <v>1</v>
      </c>
      <c r="Q83" s="79">
        <v>5</v>
      </c>
    </row>
    <row r="84" spans="1:17" s="79" customFormat="1" x14ac:dyDescent="0.2">
      <c r="A84" s="55" t="s">
        <v>10609</v>
      </c>
      <c r="B84" s="85" t="s">
        <v>10652</v>
      </c>
      <c r="C84" s="55" t="s">
        <v>17</v>
      </c>
      <c r="D84" s="55" t="s">
        <v>34</v>
      </c>
      <c r="E84" s="55" t="s">
        <v>10610</v>
      </c>
      <c r="G84" s="55" t="s">
        <v>10651</v>
      </c>
      <c r="H84" s="79">
        <f t="shared" si="8"/>
        <v>2002</v>
      </c>
      <c r="J84" s="79" t="s">
        <v>10618</v>
      </c>
      <c r="K84" s="79" t="str">
        <f t="shared" ref="K84:K91" si="10">G84&amp;J84</f>
        <v>SE48</v>
      </c>
      <c r="L84" s="79" t="s">
        <v>10619</v>
      </c>
      <c r="M84" s="55" t="s">
        <v>10615</v>
      </c>
      <c r="N84" s="55" t="s">
        <v>225</v>
      </c>
      <c r="O84" s="55" t="s">
        <v>10635</v>
      </c>
      <c r="P84" s="79">
        <v>1</v>
      </c>
      <c r="Q84" s="79">
        <v>5</v>
      </c>
    </row>
    <row r="85" spans="1:17" s="79" customFormat="1" x14ac:dyDescent="0.2">
      <c r="A85" s="55" t="s">
        <v>10609</v>
      </c>
      <c r="B85" s="85" t="s">
        <v>10652</v>
      </c>
      <c r="C85" s="55" t="s">
        <v>17</v>
      </c>
      <c r="D85" s="55" t="s">
        <v>34</v>
      </c>
      <c r="E85" s="55" t="s">
        <v>10611</v>
      </c>
      <c r="G85" s="55" t="s">
        <v>10651</v>
      </c>
      <c r="H85" s="79">
        <f t="shared" si="8"/>
        <v>2002</v>
      </c>
      <c r="J85" s="79" t="s">
        <v>10620</v>
      </c>
      <c r="K85" s="79" t="str">
        <f t="shared" si="10"/>
        <v>SE50</v>
      </c>
      <c r="L85" s="79" t="s">
        <v>10621</v>
      </c>
      <c r="M85" s="55" t="s">
        <v>10615</v>
      </c>
      <c r="N85" s="55" t="s">
        <v>223</v>
      </c>
      <c r="O85" s="55" t="s">
        <v>10635</v>
      </c>
      <c r="P85" s="79">
        <v>1</v>
      </c>
      <c r="Q85" s="79">
        <v>5</v>
      </c>
    </row>
    <row r="86" spans="1:17" s="79" customFormat="1" x14ac:dyDescent="0.2">
      <c r="A86" s="55" t="s">
        <v>10609</v>
      </c>
      <c r="B86" s="85" t="s">
        <v>10652</v>
      </c>
      <c r="C86" s="55" t="s">
        <v>17</v>
      </c>
      <c r="D86" s="55" t="s">
        <v>34</v>
      </c>
      <c r="E86" s="55" t="s">
        <v>6564</v>
      </c>
      <c r="G86" s="55" t="s">
        <v>10651</v>
      </c>
      <c r="H86" s="79">
        <f t="shared" si="8"/>
        <v>2002</v>
      </c>
      <c r="J86" s="79" t="s">
        <v>10622</v>
      </c>
      <c r="K86" s="79" t="str">
        <f t="shared" si="10"/>
        <v>SE51</v>
      </c>
      <c r="L86" s="79" t="s">
        <v>10623</v>
      </c>
      <c r="M86" s="55" t="s">
        <v>10615</v>
      </c>
      <c r="N86" s="55" t="s">
        <v>225</v>
      </c>
      <c r="O86" s="55" t="s">
        <v>10635</v>
      </c>
      <c r="P86" s="79">
        <v>1</v>
      </c>
      <c r="Q86" s="79">
        <v>5</v>
      </c>
    </row>
    <row r="87" spans="1:17" s="79" customFormat="1" x14ac:dyDescent="0.2">
      <c r="A87" s="55" t="s">
        <v>10609</v>
      </c>
      <c r="B87" s="85" t="s">
        <v>10652</v>
      </c>
      <c r="C87" s="55" t="s">
        <v>17</v>
      </c>
      <c r="D87" s="55" t="s">
        <v>34</v>
      </c>
      <c r="E87" s="55" t="s">
        <v>8687</v>
      </c>
      <c r="G87" s="55" t="s">
        <v>10651</v>
      </c>
      <c r="H87" s="79">
        <f t="shared" si="8"/>
        <v>2002</v>
      </c>
      <c r="J87" s="79" t="s">
        <v>10624</v>
      </c>
      <c r="K87" s="79" t="str">
        <f t="shared" si="10"/>
        <v>SE54</v>
      </c>
      <c r="L87" s="79" t="s">
        <v>10625</v>
      </c>
      <c r="M87" s="55" t="s">
        <v>10615</v>
      </c>
      <c r="N87" s="55" t="s">
        <v>225</v>
      </c>
      <c r="O87" s="55" t="s">
        <v>10635</v>
      </c>
      <c r="P87" s="79">
        <v>1</v>
      </c>
      <c r="Q87" s="79">
        <v>5</v>
      </c>
    </row>
    <row r="88" spans="1:17" s="79" customFormat="1" x14ac:dyDescent="0.2">
      <c r="A88" s="55" t="s">
        <v>10609</v>
      </c>
      <c r="B88" s="85" t="s">
        <v>10652</v>
      </c>
      <c r="C88" s="55" t="s">
        <v>17</v>
      </c>
      <c r="D88" s="55" t="s">
        <v>34</v>
      </c>
      <c r="E88" s="55" t="s">
        <v>10612</v>
      </c>
      <c r="G88" s="55" t="s">
        <v>10651</v>
      </c>
      <c r="H88" s="79">
        <f t="shared" si="8"/>
        <v>2002</v>
      </c>
      <c r="J88" s="79" t="s">
        <v>10626</v>
      </c>
      <c r="K88" s="79" t="str">
        <f t="shared" si="10"/>
        <v>SE55</v>
      </c>
      <c r="L88" s="79" t="s">
        <v>10627</v>
      </c>
      <c r="M88" s="55" t="s">
        <v>10615</v>
      </c>
      <c r="N88" s="55" t="s">
        <v>225</v>
      </c>
      <c r="O88" s="55" t="s">
        <v>10635</v>
      </c>
      <c r="P88" s="79">
        <v>1</v>
      </c>
      <c r="Q88" s="79">
        <v>5</v>
      </c>
    </row>
    <row r="89" spans="1:17" s="79" customFormat="1" x14ac:dyDescent="0.2">
      <c r="A89" s="55" t="s">
        <v>10609</v>
      </c>
      <c r="B89" s="85" t="s">
        <v>10652</v>
      </c>
      <c r="C89" s="55" t="s">
        <v>17</v>
      </c>
      <c r="D89" s="55" t="s">
        <v>34</v>
      </c>
      <c r="E89" s="55" t="s">
        <v>10613</v>
      </c>
      <c r="G89" s="55" t="s">
        <v>10651</v>
      </c>
      <c r="H89" s="79">
        <f t="shared" si="8"/>
        <v>2002</v>
      </c>
      <c r="J89" s="79" t="s">
        <v>10628</v>
      </c>
      <c r="K89" s="79" t="str">
        <f t="shared" si="10"/>
        <v>SE57</v>
      </c>
      <c r="L89" s="79" t="s">
        <v>10629</v>
      </c>
      <c r="M89" s="55" t="s">
        <v>10615</v>
      </c>
      <c r="N89" s="55" t="s">
        <v>223</v>
      </c>
      <c r="O89" s="55" t="s">
        <v>10635</v>
      </c>
      <c r="P89" s="79">
        <v>1</v>
      </c>
      <c r="Q89" s="79">
        <v>5</v>
      </c>
    </row>
    <row r="90" spans="1:17" s="79" customFormat="1" x14ac:dyDescent="0.2">
      <c r="A90" s="55" t="s">
        <v>10609</v>
      </c>
      <c r="B90" s="85" t="s">
        <v>10652</v>
      </c>
      <c r="C90" s="55" t="s">
        <v>17</v>
      </c>
      <c r="D90" s="55" t="s">
        <v>34</v>
      </c>
      <c r="E90" s="55" t="s">
        <v>6907</v>
      </c>
      <c r="G90" s="55" t="s">
        <v>10651</v>
      </c>
      <c r="H90" s="79">
        <f t="shared" si="8"/>
        <v>2002</v>
      </c>
      <c r="J90" s="79" t="s">
        <v>10630</v>
      </c>
      <c r="K90" s="79" t="str">
        <f t="shared" si="10"/>
        <v>SE61</v>
      </c>
      <c r="L90" s="79" t="s">
        <v>10631</v>
      </c>
      <c r="M90" s="55" t="s">
        <v>10615</v>
      </c>
      <c r="N90" s="55" t="s">
        <v>223</v>
      </c>
      <c r="O90" s="55" t="s">
        <v>10635</v>
      </c>
      <c r="P90" s="79">
        <v>1</v>
      </c>
      <c r="Q90" s="79">
        <v>5</v>
      </c>
    </row>
    <row r="91" spans="1:17" s="79" customFormat="1" x14ac:dyDescent="0.2">
      <c r="A91" s="55" t="s">
        <v>10609</v>
      </c>
      <c r="B91" s="85" t="s">
        <v>10652</v>
      </c>
      <c r="C91" s="55" t="s">
        <v>17</v>
      </c>
      <c r="D91" s="55" t="s">
        <v>34</v>
      </c>
      <c r="E91" s="55" t="s">
        <v>10614</v>
      </c>
      <c r="G91" s="55" t="s">
        <v>10651</v>
      </c>
      <c r="H91" s="79">
        <f t="shared" si="8"/>
        <v>2002</v>
      </c>
      <c r="J91" s="79" t="s">
        <v>10632</v>
      </c>
      <c r="K91" s="79" t="str">
        <f t="shared" si="10"/>
        <v>SE63</v>
      </c>
      <c r="L91" s="79" t="s">
        <v>10633</v>
      </c>
      <c r="M91" s="55" t="s">
        <v>10615</v>
      </c>
      <c r="N91" s="55" t="s">
        <v>225</v>
      </c>
      <c r="O91" s="55" t="s">
        <v>10635</v>
      </c>
      <c r="P91" s="79">
        <v>1</v>
      </c>
      <c r="Q91" s="79">
        <v>5</v>
      </c>
    </row>
    <row r="92" spans="1:17" s="79" customFormat="1" x14ac:dyDescent="0.2">
      <c r="A92" s="55" t="s">
        <v>10609</v>
      </c>
      <c r="B92" s="85" t="s">
        <v>10654</v>
      </c>
      <c r="C92" s="55" t="s">
        <v>17</v>
      </c>
      <c r="D92" s="55" t="s">
        <v>34</v>
      </c>
      <c r="E92" s="55" t="s">
        <v>222</v>
      </c>
      <c r="G92" s="55" t="s">
        <v>10653</v>
      </c>
      <c r="H92" s="79">
        <f t="shared" si="8"/>
        <v>2005</v>
      </c>
      <c r="J92" s="79" t="s">
        <v>10616</v>
      </c>
      <c r="K92" s="79" t="str">
        <f>G92&amp;J92</f>
        <v>UE46</v>
      </c>
      <c r="L92" s="79" t="s">
        <v>10617</v>
      </c>
      <c r="M92" s="55" t="s">
        <v>10615</v>
      </c>
      <c r="N92" s="55" t="s">
        <v>225</v>
      </c>
      <c r="O92" s="55" t="s">
        <v>10635</v>
      </c>
      <c r="P92" s="79">
        <v>1</v>
      </c>
      <c r="Q92" s="79">
        <v>5</v>
      </c>
    </row>
    <row r="93" spans="1:17" s="79" customFormat="1" x14ac:dyDescent="0.2">
      <c r="A93" s="55" t="s">
        <v>10609</v>
      </c>
      <c r="B93" s="85" t="s">
        <v>10654</v>
      </c>
      <c r="C93" s="55" t="s">
        <v>17</v>
      </c>
      <c r="D93" s="55" t="s">
        <v>34</v>
      </c>
      <c r="E93" s="55" t="s">
        <v>10610</v>
      </c>
      <c r="G93" s="55" t="s">
        <v>10653</v>
      </c>
      <c r="H93" s="79">
        <f t="shared" si="8"/>
        <v>2005</v>
      </c>
      <c r="J93" s="79" t="s">
        <v>10618</v>
      </c>
      <c r="K93" s="79" t="str">
        <f t="shared" ref="K93:K100" si="11">G93&amp;J93</f>
        <v>UE48</v>
      </c>
      <c r="L93" s="79" t="s">
        <v>10619</v>
      </c>
      <c r="M93" s="55" t="s">
        <v>10615</v>
      </c>
      <c r="N93" s="55" t="s">
        <v>225</v>
      </c>
      <c r="O93" s="55" t="s">
        <v>10635</v>
      </c>
      <c r="P93" s="79">
        <v>1</v>
      </c>
      <c r="Q93" s="79">
        <v>5</v>
      </c>
    </row>
    <row r="94" spans="1:17" s="79" customFormat="1" x14ac:dyDescent="0.2">
      <c r="A94" s="55" t="s">
        <v>10609</v>
      </c>
      <c r="B94" s="85" t="s">
        <v>10654</v>
      </c>
      <c r="C94" s="55" t="s">
        <v>17</v>
      </c>
      <c r="D94" s="55" t="s">
        <v>34</v>
      </c>
      <c r="E94" s="55" t="s">
        <v>10611</v>
      </c>
      <c r="G94" s="55" t="s">
        <v>10653</v>
      </c>
      <c r="H94" s="79">
        <f t="shared" si="8"/>
        <v>2005</v>
      </c>
      <c r="J94" s="79" t="s">
        <v>10620</v>
      </c>
      <c r="K94" s="79" t="str">
        <f t="shared" si="11"/>
        <v>UE50</v>
      </c>
      <c r="L94" s="79" t="s">
        <v>10621</v>
      </c>
      <c r="M94" s="55" t="s">
        <v>10615</v>
      </c>
      <c r="N94" s="55" t="s">
        <v>223</v>
      </c>
      <c r="O94" s="55" t="s">
        <v>10635</v>
      </c>
      <c r="P94" s="79">
        <v>1</v>
      </c>
      <c r="Q94" s="79">
        <v>5</v>
      </c>
    </row>
    <row r="95" spans="1:17" s="79" customFormat="1" x14ac:dyDescent="0.2">
      <c r="A95" s="55" t="s">
        <v>10609</v>
      </c>
      <c r="B95" s="85" t="s">
        <v>10654</v>
      </c>
      <c r="C95" s="55" t="s">
        <v>17</v>
      </c>
      <c r="D95" s="55" t="s">
        <v>34</v>
      </c>
      <c r="E95" s="55" t="s">
        <v>6564</v>
      </c>
      <c r="G95" s="55" t="s">
        <v>10653</v>
      </c>
      <c r="H95" s="79">
        <f t="shared" si="8"/>
        <v>2005</v>
      </c>
      <c r="J95" s="79" t="s">
        <v>10622</v>
      </c>
      <c r="K95" s="79" t="str">
        <f t="shared" si="11"/>
        <v>UE51</v>
      </c>
      <c r="L95" s="79" t="s">
        <v>10623</v>
      </c>
      <c r="M95" s="55" t="s">
        <v>10615</v>
      </c>
      <c r="N95" s="55" t="s">
        <v>225</v>
      </c>
      <c r="O95" s="55" t="s">
        <v>10635</v>
      </c>
      <c r="P95" s="79">
        <v>1</v>
      </c>
      <c r="Q95" s="79">
        <v>5</v>
      </c>
    </row>
    <row r="96" spans="1:17" s="79" customFormat="1" x14ac:dyDescent="0.2">
      <c r="A96" s="55" t="s">
        <v>10609</v>
      </c>
      <c r="B96" s="85" t="s">
        <v>10654</v>
      </c>
      <c r="C96" s="55" t="s">
        <v>17</v>
      </c>
      <c r="D96" s="55" t="s">
        <v>34</v>
      </c>
      <c r="E96" s="55" t="s">
        <v>8687</v>
      </c>
      <c r="G96" s="55" t="s">
        <v>10653</v>
      </c>
      <c r="H96" s="79">
        <f t="shared" si="8"/>
        <v>2005</v>
      </c>
      <c r="J96" s="79" t="s">
        <v>10624</v>
      </c>
      <c r="K96" s="79" t="str">
        <f t="shared" si="11"/>
        <v>UE54</v>
      </c>
      <c r="L96" s="79" t="s">
        <v>10625</v>
      </c>
      <c r="M96" s="55" t="s">
        <v>10615</v>
      </c>
      <c r="N96" s="55" t="s">
        <v>225</v>
      </c>
      <c r="O96" s="55" t="s">
        <v>10635</v>
      </c>
      <c r="P96" s="79">
        <v>1</v>
      </c>
      <c r="Q96" s="79">
        <v>5</v>
      </c>
    </row>
    <row r="97" spans="1:17" s="79" customFormat="1" x14ac:dyDescent="0.2">
      <c r="A97" s="55" t="s">
        <v>10609</v>
      </c>
      <c r="B97" s="85" t="s">
        <v>10654</v>
      </c>
      <c r="C97" s="55" t="s">
        <v>17</v>
      </c>
      <c r="D97" s="55" t="s">
        <v>34</v>
      </c>
      <c r="E97" s="55" t="s">
        <v>10612</v>
      </c>
      <c r="G97" s="55" t="s">
        <v>10653</v>
      </c>
      <c r="H97" s="79">
        <f t="shared" si="8"/>
        <v>2005</v>
      </c>
      <c r="J97" s="79" t="s">
        <v>10626</v>
      </c>
      <c r="K97" s="79" t="str">
        <f t="shared" si="11"/>
        <v>UE55</v>
      </c>
      <c r="L97" s="79" t="s">
        <v>10627</v>
      </c>
      <c r="M97" s="55" t="s">
        <v>10615</v>
      </c>
      <c r="N97" s="55" t="s">
        <v>225</v>
      </c>
      <c r="O97" s="55" t="s">
        <v>10635</v>
      </c>
      <c r="P97" s="79">
        <v>1</v>
      </c>
      <c r="Q97" s="79">
        <v>5</v>
      </c>
    </row>
    <row r="98" spans="1:17" s="79" customFormat="1" x14ac:dyDescent="0.2">
      <c r="A98" s="55" t="s">
        <v>10609</v>
      </c>
      <c r="B98" s="85" t="s">
        <v>10654</v>
      </c>
      <c r="C98" s="55" t="s">
        <v>17</v>
      </c>
      <c r="D98" s="55" t="s">
        <v>34</v>
      </c>
      <c r="E98" s="55" t="s">
        <v>10613</v>
      </c>
      <c r="G98" s="55" t="s">
        <v>10653</v>
      </c>
      <c r="H98" s="79">
        <f t="shared" si="8"/>
        <v>2005</v>
      </c>
      <c r="J98" s="79" t="s">
        <v>10628</v>
      </c>
      <c r="K98" s="79" t="str">
        <f t="shared" si="11"/>
        <v>UE57</v>
      </c>
      <c r="L98" s="79" t="s">
        <v>10629</v>
      </c>
      <c r="M98" s="55" t="s">
        <v>10615</v>
      </c>
      <c r="N98" s="55" t="s">
        <v>223</v>
      </c>
      <c r="O98" s="55" t="s">
        <v>10635</v>
      </c>
      <c r="P98" s="79">
        <v>1</v>
      </c>
      <c r="Q98" s="79">
        <v>5</v>
      </c>
    </row>
    <row r="99" spans="1:17" s="79" customFormat="1" x14ac:dyDescent="0.2">
      <c r="A99" s="55" t="s">
        <v>10609</v>
      </c>
      <c r="B99" s="85" t="s">
        <v>10654</v>
      </c>
      <c r="C99" s="55" t="s">
        <v>17</v>
      </c>
      <c r="D99" s="55" t="s">
        <v>34</v>
      </c>
      <c r="E99" s="55" t="s">
        <v>6907</v>
      </c>
      <c r="G99" s="55" t="s">
        <v>10653</v>
      </c>
      <c r="H99" s="79">
        <f t="shared" si="8"/>
        <v>2005</v>
      </c>
      <c r="J99" s="79" t="s">
        <v>10630</v>
      </c>
      <c r="K99" s="79" t="str">
        <f t="shared" si="11"/>
        <v>UE61</v>
      </c>
      <c r="L99" s="79" t="s">
        <v>10631</v>
      </c>
      <c r="M99" s="55" t="s">
        <v>10615</v>
      </c>
      <c r="N99" s="55" t="s">
        <v>223</v>
      </c>
      <c r="O99" s="55" t="s">
        <v>10635</v>
      </c>
      <c r="P99" s="79">
        <v>1</v>
      </c>
      <c r="Q99" s="79">
        <v>5</v>
      </c>
    </row>
    <row r="100" spans="1:17" s="79" customFormat="1" x14ac:dyDescent="0.2">
      <c r="A100" s="55" t="s">
        <v>10609</v>
      </c>
      <c r="B100" s="85" t="s">
        <v>10654</v>
      </c>
      <c r="C100" s="55" t="s">
        <v>17</v>
      </c>
      <c r="D100" s="55" t="s">
        <v>34</v>
      </c>
      <c r="E100" s="55" t="s">
        <v>10614</v>
      </c>
      <c r="G100" s="55" t="s">
        <v>10653</v>
      </c>
      <c r="H100" s="79">
        <f t="shared" si="8"/>
        <v>2005</v>
      </c>
      <c r="J100" s="79" t="s">
        <v>10632</v>
      </c>
      <c r="K100" s="79" t="str">
        <f t="shared" si="11"/>
        <v>UE63</v>
      </c>
      <c r="L100" s="79" t="s">
        <v>10633</v>
      </c>
      <c r="M100" s="55" t="s">
        <v>10615</v>
      </c>
      <c r="N100" s="55" t="s">
        <v>225</v>
      </c>
      <c r="O100" s="55" t="s">
        <v>10635</v>
      </c>
      <c r="P100" s="79">
        <v>1</v>
      </c>
      <c r="Q100" s="79">
        <v>5</v>
      </c>
    </row>
    <row r="101" spans="1:17" x14ac:dyDescent="0.2">
      <c r="A101" s="55" t="s">
        <v>10609</v>
      </c>
      <c r="B101" s="79" t="s">
        <v>10634</v>
      </c>
      <c r="C101" s="55" t="s">
        <v>17</v>
      </c>
      <c r="D101" s="55" t="s">
        <v>82</v>
      </c>
      <c r="E101" s="55" t="s">
        <v>4532</v>
      </c>
      <c r="G101" s="79"/>
      <c r="H101" s="79">
        <f>IF(B101="SATSA_Q1",1984,IF(B101="SATSA_IPT1",1985,IF(B101="SATSA_Q2",1987,IF(B101="SATSA_IPT2",1989,IF(B101="SATSA_Q3",1990,IF(B101="SATSA_IPT3",1992,IF(B101="SATSA_Q4",1993,IF(B101="SATSA_IPT4",1995,IF(B101="SATSA_IPT5",1999,IF(B101="SATSA_IPT6",2002,IF(B101="SATSA_Q5",2004,IF(B101="SATSA_IPT7",2005,IF(B101="SATSA_Q6",2007,IF(B101="SATSA_IPT8",2008,IF(B101="SATSA_Q7",2010,IF(B101="SATSA_IPT9",2010,IF(B101="SATSA_Q8",2012,IF(B101="SATSA_IPT10",2012,IF(B101="SATSA_Q9",2014,"HELP")))))))))))))))))))</f>
        <v>1984</v>
      </c>
      <c r="J101" s="79" t="s">
        <v>10655</v>
      </c>
      <c r="K101" t="s">
        <v>10655</v>
      </c>
      <c r="L101" t="s">
        <v>10656</v>
      </c>
      <c r="M101" s="55" t="s">
        <v>10615</v>
      </c>
      <c r="N101" s="55" t="s">
        <v>225</v>
      </c>
      <c r="O101" s="55" t="s">
        <v>10635</v>
      </c>
      <c r="P101" s="79">
        <v>1</v>
      </c>
      <c r="Q101" s="79">
        <v>5</v>
      </c>
    </row>
    <row r="102" spans="1:17" x14ac:dyDescent="0.2">
      <c r="A102" s="55" t="s">
        <v>10609</v>
      </c>
      <c r="B102" s="79" t="s">
        <v>10634</v>
      </c>
      <c r="C102" s="55" t="s">
        <v>17</v>
      </c>
      <c r="D102" s="55" t="s">
        <v>82</v>
      </c>
      <c r="E102" s="55" t="s">
        <v>10673</v>
      </c>
      <c r="G102" s="79"/>
      <c r="H102" s="79">
        <f t="shared" ref="H102:H165" si="12">IF(B102="SATSA_Q1",1984,IF(B102="SATSA_IPT1",1985,IF(B102="SATSA_Q2",1987,IF(B102="SATSA_IPT2",1989,IF(B102="SATSA_Q3",1990,IF(B102="SATSA_IPT3",1992,IF(B102="SATSA_Q4",1993,IF(B102="SATSA_IPT4",1995,IF(B102="SATSA_IPT5",1999,IF(B102="SATSA_IPT6",2002,IF(B102="SATSA_Q5",2004,IF(B102="SATSA_IPT7",2005,IF(B102="SATSA_Q6",2007,IF(B102="SATSA_IPT8",2008,IF(B102="SATSA_Q7",2010,IF(B102="SATSA_IPT9",2010,IF(B102="SATSA_Q8",2012,IF(B102="SATSA_IPT10",2012,IF(B102="SATSA_Q9",2014,"HELP")))))))))))))))))))</f>
        <v>1984</v>
      </c>
      <c r="J102" s="79" t="s">
        <v>10657</v>
      </c>
      <c r="K102" t="s">
        <v>10657</v>
      </c>
      <c r="L102" t="s">
        <v>10658</v>
      </c>
      <c r="M102" s="55" t="s">
        <v>10615</v>
      </c>
      <c r="N102" s="55" t="s">
        <v>225</v>
      </c>
      <c r="O102" s="55" t="s">
        <v>10635</v>
      </c>
      <c r="P102" s="79">
        <v>1</v>
      </c>
      <c r="Q102" s="79">
        <v>5</v>
      </c>
    </row>
    <row r="103" spans="1:17" x14ac:dyDescent="0.2">
      <c r="A103" s="55" t="s">
        <v>10609</v>
      </c>
      <c r="B103" s="79" t="s">
        <v>10634</v>
      </c>
      <c r="C103" s="55" t="s">
        <v>17</v>
      </c>
      <c r="D103" s="55" t="s">
        <v>82</v>
      </c>
      <c r="E103" s="55" t="s">
        <v>10674</v>
      </c>
      <c r="G103" s="79"/>
      <c r="H103" s="79">
        <f t="shared" si="12"/>
        <v>1984</v>
      </c>
      <c r="J103" s="79" t="s">
        <v>10659</v>
      </c>
      <c r="K103" t="s">
        <v>10659</v>
      </c>
      <c r="L103" t="s">
        <v>10660</v>
      </c>
      <c r="M103" s="55" t="s">
        <v>10615</v>
      </c>
      <c r="N103" s="55" t="s">
        <v>225</v>
      </c>
      <c r="O103" s="55" t="s">
        <v>10635</v>
      </c>
      <c r="P103" s="79">
        <v>1</v>
      </c>
      <c r="Q103" s="79">
        <v>5</v>
      </c>
    </row>
    <row r="104" spans="1:17" x14ac:dyDescent="0.2">
      <c r="A104" s="55" t="s">
        <v>10609</v>
      </c>
      <c r="B104" s="79" t="s">
        <v>10634</v>
      </c>
      <c r="C104" s="55" t="s">
        <v>17</v>
      </c>
      <c r="D104" s="55" t="s">
        <v>82</v>
      </c>
      <c r="E104" s="55" t="s">
        <v>573</v>
      </c>
      <c r="G104" s="79"/>
      <c r="H104" s="79">
        <f t="shared" si="12"/>
        <v>1984</v>
      </c>
      <c r="J104" s="79" t="s">
        <v>10661</v>
      </c>
      <c r="K104" t="s">
        <v>10661</v>
      </c>
      <c r="L104" t="s">
        <v>10662</v>
      </c>
      <c r="M104" s="55" t="s">
        <v>10615</v>
      </c>
      <c r="N104" s="55" t="s">
        <v>225</v>
      </c>
      <c r="O104" s="55" t="s">
        <v>10635</v>
      </c>
      <c r="P104" s="79">
        <v>1</v>
      </c>
      <c r="Q104" s="79">
        <v>5</v>
      </c>
    </row>
    <row r="105" spans="1:17" x14ac:dyDescent="0.2">
      <c r="A105" s="55" t="s">
        <v>10609</v>
      </c>
      <c r="B105" s="79" t="s">
        <v>10634</v>
      </c>
      <c r="C105" s="55" t="s">
        <v>17</v>
      </c>
      <c r="D105" s="55" t="s">
        <v>82</v>
      </c>
      <c r="E105" s="55" t="s">
        <v>10675</v>
      </c>
      <c r="G105" s="79"/>
      <c r="H105" s="79">
        <f t="shared" si="12"/>
        <v>1984</v>
      </c>
      <c r="J105" s="79" t="s">
        <v>10663</v>
      </c>
      <c r="K105" t="s">
        <v>10663</v>
      </c>
      <c r="L105" t="s">
        <v>10664</v>
      </c>
      <c r="M105" s="55" t="s">
        <v>10615</v>
      </c>
      <c r="N105" s="55" t="s">
        <v>225</v>
      </c>
      <c r="O105" s="55" t="s">
        <v>10635</v>
      </c>
      <c r="P105" s="79">
        <v>1</v>
      </c>
      <c r="Q105" s="79">
        <v>5</v>
      </c>
    </row>
    <row r="106" spans="1:17" x14ac:dyDescent="0.2">
      <c r="A106" s="55" t="s">
        <v>10609</v>
      </c>
      <c r="B106" s="79" t="s">
        <v>10634</v>
      </c>
      <c r="C106" s="55" t="s">
        <v>17</v>
      </c>
      <c r="D106" s="55" t="s">
        <v>82</v>
      </c>
      <c r="E106" s="55" t="s">
        <v>10676</v>
      </c>
      <c r="G106" s="79"/>
      <c r="H106" s="79">
        <f t="shared" si="12"/>
        <v>1984</v>
      </c>
      <c r="J106" s="79" t="s">
        <v>10665</v>
      </c>
      <c r="K106" t="s">
        <v>10665</v>
      </c>
      <c r="L106" t="s">
        <v>10666</v>
      </c>
      <c r="M106" s="55" t="s">
        <v>10615</v>
      </c>
      <c r="N106" s="55" t="s">
        <v>225</v>
      </c>
      <c r="O106" s="55" t="s">
        <v>10635</v>
      </c>
      <c r="P106" s="79">
        <v>1</v>
      </c>
      <c r="Q106" s="79">
        <v>5</v>
      </c>
    </row>
    <row r="107" spans="1:17" x14ac:dyDescent="0.2">
      <c r="A107" s="55" t="s">
        <v>10609</v>
      </c>
      <c r="B107" s="79" t="s">
        <v>10634</v>
      </c>
      <c r="C107" s="55" t="s">
        <v>17</v>
      </c>
      <c r="D107" s="55" t="s">
        <v>82</v>
      </c>
      <c r="E107" s="55" t="s">
        <v>6522</v>
      </c>
      <c r="G107" s="79"/>
      <c r="H107" s="79">
        <f t="shared" si="12"/>
        <v>1984</v>
      </c>
      <c r="J107" s="79" t="s">
        <v>10667</v>
      </c>
      <c r="K107" t="s">
        <v>10667</v>
      </c>
      <c r="L107" t="s">
        <v>10668</v>
      </c>
      <c r="M107" s="55" t="s">
        <v>10615</v>
      </c>
      <c r="N107" s="55" t="s">
        <v>225</v>
      </c>
      <c r="O107" s="55" t="s">
        <v>10635</v>
      </c>
      <c r="P107" s="79">
        <v>1</v>
      </c>
      <c r="Q107" s="79">
        <v>5</v>
      </c>
    </row>
    <row r="108" spans="1:17" x14ac:dyDescent="0.2">
      <c r="A108" s="55" t="s">
        <v>10609</v>
      </c>
      <c r="B108" s="79" t="s">
        <v>10634</v>
      </c>
      <c r="C108" s="55" t="s">
        <v>17</v>
      </c>
      <c r="D108" s="55" t="s">
        <v>82</v>
      </c>
      <c r="E108" s="55" t="s">
        <v>4973</v>
      </c>
      <c r="G108" s="79"/>
      <c r="H108" s="79">
        <f t="shared" si="12"/>
        <v>1984</v>
      </c>
      <c r="J108" s="79" t="s">
        <v>10669</v>
      </c>
      <c r="K108" t="s">
        <v>10669</v>
      </c>
      <c r="L108" t="s">
        <v>10670</v>
      </c>
      <c r="M108" s="55" t="s">
        <v>10615</v>
      </c>
      <c r="N108" s="55" t="s">
        <v>225</v>
      </c>
      <c r="O108" s="55" t="s">
        <v>10635</v>
      </c>
      <c r="P108" s="79">
        <v>1</v>
      </c>
      <c r="Q108" s="79">
        <v>5</v>
      </c>
    </row>
    <row r="109" spans="1:17" x14ac:dyDescent="0.2">
      <c r="A109" s="55" t="s">
        <v>10609</v>
      </c>
      <c r="B109" s="79" t="s">
        <v>10634</v>
      </c>
      <c r="C109" s="55" t="s">
        <v>17</v>
      </c>
      <c r="D109" s="55" t="s">
        <v>82</v>
      </c>
      <c r="E109" s="55" t="s">
        <v>4984</v>
      </c>
      <c r="G109" s="79"/>
      <c r="H109" s="79">
        <f t="shared" si="12"/>
        <v>1984</v>
      </c>
      <c r="J109" s="79" t="s">
        <v>10671</v>
      </c>
      <c r="K109" t="s">
        <v>10671</v>
      </c>
      <c r="L109" t="s">
        <v>10672</v>
      </c>
      <c r="M109" s="55" t="s">
        <v>10615</v>
      </c>
      <c r="N109" s="55" t="s">
        <v>225</v>
      </c>
      <c r="O109" s="55" t="s">
        <v>10635</v>
      </c>
      <c r="P109" s="79">
        <v>1</v>
      </c>
      <c r="Q109" s="79">
        <v>5</v>
      </c>
    </row>
    <row r="110" spans="1:17" x14ac:dyDescent="0.2">
      <c r="A110" s="55" t="s">
        <v>10609</v>
      </c>
      <c r="B110" s="55" t="s">
        <v>10636</v>
      </c>
      <c r="C110" s="55" t="s">
        <v>17</v>
      </c>
      <c r="D110" s="55" t="s">
        <v>82</v>
      </c>
      <c r="E110" s="55" t="s">
        <v>4532</v>
      </c>
      <c r="G110" s="79" t="s">
        <v>10638</v>
      </c>
      <c r="H110" s="79">
        <f t="shared" si="12"/>
        <v>1987</v>
      </c>
      <c r="J110" s="79" t="s">
        <v>10655</v>
      </c>
      <c r="K110" s="79" t="str">
        <f t="shared" ref="K110:K173" si="13">G110&amp;J110</f>
        <v>VE47</v>
      </c>
      <c r="L110" s="79" t="s">
        <v>10656</v>
      </c>
      <c r="M110" s="55" t="s">
        <v>10615</v>
      </c>
      <c r="N110" s="55" t="s">
        <v>225</v>
      </c>
      <c r="O110" s="55" t="s">
        <v>10635</v>
      </c>
      <c r="P110" s="79">
        <v>1</v>
      </c>
      <c r="Q110" s="79">
        <v>5</v>
      </c>
    </row>
    <row r="111" spans="1:17" x14ac:dyDescent="0.2">
      <c r="A111" s="55" t="s">
        <v>10609</v>
      </c>
      <c r="B111" s="55" t="s">
        <v>10636</v>
      </c>
      <c r="C111" s="55" t="s">
        <v>17</v>
      </c>
      <c r="D111" s="55" t="s">
        <v>82</v>
      </c>
      <c r="E111" s="55" t="s">
        <v>10673</v>
      </c>
      <c r="G111" s="79" t="s">
        <v>10638</v>
      </c>
      <c r="H111" s="79">
        <f t="shared" si="12"/>
        <v>1987</v>
      </c>
      <c r="J111" s="79" t="s">
        <v>10657</v>
      </c>
      <c r="K111" s="79" t="str">
        <f t="shared" si="13"/>
        <v>VE49</v>
      </c>
      <c r="L111" s="79" t="s">
        <v>10658</v>
      </c>
      <c r="M111" s="55" t="s">
        <v>10615</v>
      </c>
      <c r="N111" s="55" t="s">
        <v>225</v>
      </c>
      <c r="O111" s="55" t="s">
        <v>10635</v>
      </c>
      <c r="P111" s="79">
        <v>1</v>
      </c>
      <c r="Q111" s="79">
        <v>5</v>
      </c>
    </row>
    <row r="112" spans="1:17" x14ac:dyDescent="0.2">
      <c r="A112" s="55" t="s">
        <v>10609</v>
      </c>
      <c r="B112" s="55" t="s">
        <v>10636</v>
      </c>
      <c r="C112" s="55" t="s">
        <v>17</v>
      </c>
      <c r="D112" s="55" t="s">
        <v>82</v>
      </c>
      <c r="E112" s="55" t="s">
        <v>10674</v>
      </c>
      <c r="G112" s="79" t="s">
        <v>10638</v>
      </c>
      <c r="H112" s="79">
        <f t="shared" si="12"/>
        <v>1987</v>
      </c>
      <c r="J112" s="79" t="s">
        <v>10659</v>
      </c>
      <c r="K112" s="79" t="str">
        <f t="shared" si="13"/>
        <v>VE52</v>
      </c>
      <c r="L112" s="79" t="s">
        <v>10660</v>
      </c>
      <c r="M112" s="55" t="s">
        <v>10615</v>
      </c>
      <c r="N112" s="55" t="s">
        <v>225</v>
      </c>
      <c r="O112" s="55" t="s">
        <v>10635</v>
      </c>
      <c r="P112" s="79">
        <v>1</v>
      </c>
      <c r="Q112" s="79">
        <v>5</v>
      </c>
    </row>
    <row r="113" spans="1:17" x14ac:dyDescent="0.2">
      <c r="A113" s="55" t="s">
        <v>10609</v>
      </c>
      <c r="B113" s="55" t="s">
        <v>10636</v>
      </c>
      <c r="C113" s="55" t="s">
        <v>17</v>
      </c>
      <c r="D113" s="55" t="s">
        <v>82</v>
      </c>
      <c r="E113" s="55" t="s">
        <v>573</v>
      </c>
      <c r="G113" s="79" t="s">
        <v>10638</v>
      </c>
      <c r="H113" s="79">
        <f t="shared" si="12"/>
        <v>1987</v>
      </c>
      <c r="J113" s="79" t="s">
        <v>10661</v>
      </c>
      <c r="K113" s="79" t="str">
        <f t="shared" si="13"/>
        <v>VE53</v>
      </c>
      <c r="L113" s="79" t="s">
        <v>10662</v>
      </c>
      <c r="M113" s="55" t="s">
        <v>10615</v>
      </c>
      <c r="N113" s="55" t="s">
        <v>225</v>
      </c>
      <c r="O113" s="55" t="s">
        <v>10635</v>
      </c>
      <c r="P113" s="79">
        <v>1</v>
      </c>
      <c r="Q113" s="79">
        <v>5</v>
      </c>
    </row>
    <row r="114" spans="1:17" x14ac:dyDescent="0.2">
      <c r="A114" s="55" t="s">
        <v>10609</v>
      </c>
      <c r="B114" s="55" t="s">
        <v>10636</v>
      </c>
      <c r="C114" s="55" t="s">
        <v>17</v>
      </c>
      <c r="D114" s="55" t="s">
        <v>82</v>
      </c>
      <c r="E114" s="55" t="s">
        <v>10675</v>
      </c>
      <c r="G114" s="79" t="s">
        <v>10638</v>
      </c>
      <c r="H114" s="79">
        <f t="shared" si="12"/>
        <v>1987</v>
      </c>
      <c r="J114" s="79" t="s">
        <v>10663</v>
      </c>
      <c r="K114" s="79" t="str">
        <f t="shared" si="13"/>
        <v>VE56</v>
      </c>
      <c r="L114" s="79" t="s">
        <v>10664</v>
      </c>
      <c r="M114" s="55" t="s">
        <v>10615</v>
      </c>
      <c r="N114" s="55" t="s">
        <v>225</v>
      </c>
      <c r="O114" s="55" t="s">
        <v>10635</v>
      </c>
      <c r="P114" s="79">
        <v>1</v>
      </c>
      <c r="Q114" s="79">
        <v>5</v>
      </c>
    </row>
    <row r="115" spans="1:17" x14ac:dyDescent="0.2">
      <c r="A115" s="55" t="s">
        <v>10609</v>
      </c>
      <c r="B115" s="55" t="s">
        <v>10636</v>
      </c>
      <c r="C115" s="55" t="s">
        <v>17</v>
      </c>
      <c r="D115" s="55" t="s">
        <v>82</v>
      </c>
      <c r="E115" s="55" t="s">
        <v>10676</v>
      </c>
      <c r="G115" s="79" t="s">
        <v>10638</v>
      </c>
      <c r="H115" s="79">
        <f t="shared" si="12"/>
        <v>1987</v>
      </c>
      <c r="J115" s="79" t="s">
        <v>10665</v>
      </c>
      <c r="K115" s="79" t="str">
        <f t="shared" si="13"/>
        <v>VE58</v>
      </c>
      <c r="L115" s="79" t="s">
        <v>10666</v>
      </c>
      <c r="M115" s="55" t="s">
        <v>10615</v>
      </c>
      <c r="N115" s="55" t="s">
        <v>225</v>
      </c>
      <c r="O115" s="55" t="s">
        <v>10635</v>
      </c>
      <c r="P115" s="79">
        <v>1</v>
      </c>
      <c r="Q115" s="79">
        <v>5</v>
      </c>
    </row>
    <row r="116" spans="1:17" x14ac:dyDescent="0.2">
      <c r="A116" s="55" t="s">
        <v>10609</v>
      </c>
      <c r="B116" s="55" t="s">
        <v>10636</v>
      </c>
      <c r="C116" s="55" t="s">
        <v>17</v>
      </c>
      <c r="D116" s="55" t="s">
        <v>82</v>
      </c>
      <c r="E116" s="55" t="s">
        <v>6522</v>
      </c>
      <c r="G116" s="79" t="s">
        <v>10638</v>
      </c>
      <c r="H116" s="79">
        <f t="shared" si="12"/>
        <v>1987</v>
      </c>
      <c r="J116" s="79" t="s">
        <v>10667</v>
      </c>
      <c r="K116" s="79" t="str">
        <f t="shared" si="13"/>
        <v>VE59</v>
      </c>
      <c r="L116" s="79" t="s">
        <v>10668</v>
      </c>
      <c r="M116" s="55" t="s">
        <v>10615</v>
      </c>
      <c r="N116" s="55" t="s">
        <v>225</v>
      </c>
      <c r="O116" s="55" t="s">
        <v>10635</v>
      </c>
      <c r="P116" s="79">
        <v>1</v>
      </c>
      <c r="Q116" s="79">
        <v>5</v>
      </c>
    </row>
    <row r="117" spans="1:17" x14ac:dyDescent="0.2">
      <c r="A117" s="55" t="s">
        <v>10609</v>
      </c>
      <c r="B117" s="55" t="s">
        <v>10636</v>
      </c>
      <c r="C117" s="55" t="s">
        <v>17</v>
      </c>
      <c r="D117" s="55" t="s">
        <v>82</v>
      </c>
      <c r="E117" s="55" t="s">
        <v>4973</v>
      </c>
      <c r="G117" s="79" t="s">
        <v>10638</v>
      </c>
      <c r="H117" s="79">
        <f t="shared" si="12"/>
        <v>1987</v>
      </c>
      <c r="J117" s="79" t="s">
        <v>10669</v>
      </c>
      <c r="K117" s="79" t="str">
        <f t="shared" si="13"/>
        <v>VE62</v>
      </c>
      <c r="L117" s="79" t="s">
        <v>10670</v>
      </c>
      <c r="M117" s="55" t="s">
        <v>10615</v>
      </c>
      <c r="N117" s="55" t="s">
        <v>225</v>
      </c>
      <c r="O117" s="55" t="s">
        <v>10635</v>
      </c>
      <c r="P117" s="79">
        <v>1</v>
      </c>
      <c r="Q117" s="79">
        <v>5</v>
      </c>
    </row>
    <row r="118" spans="1:17" x14ac:dyDescent="0.2">
      <c r="A118" s="55" t="s">
        <v>10609</v>
      </c>
      <c r="B118" s="55" t="s">
        <v>10636</v>
      </c>
      <c r="C118" s="55" t="s">
        <v>17</v>
      </c>
      <c r="D118" s="55" t="s">
        <v>82</v>
      </c>
      <c r="E118" s="55" t="s">
        <v>4984</v>
      </c>
      <c r="G118" s="79" t="s">
        <v>10638</v>
      </c>
      <c r="H118" s="79">
        <f t="shared" si="12"/>
        <v>1987</v>
      </c>
      <c r="J118" s="79" t="s">
        <v>10671</v>
      </c>
      <c r="K118" s="79" t="str">
        <f t="shared" si="13"/>
        <v>VE64</v>
      </c>
      <c r="L118" s="79" t="s">
        <v>10672</v>
      </c>
      <c r="M118" s="55" t="s">
        <v>10615</v>
      </c>
      <c r="N118" s="55" t="s">
        <v>225</v>
      </c>
      <c r="O118" s="55" t="s">
        <v>10635</v>
      </c>
      <c r="P118" s="79">
        <v>1</v>
      </c>
      <c r="Q118" s="79">
        <v>5</v>
      </c>
    </row>
    <row r="119" spans="1:17" x14ac:dyDescent="0.2">
      <c r="A119" s="55" t="s">
        <v>10609</v>
      </c>
      <c r="B119" s="55" t="s">
        <v>10639</v>
      </c>
      <c r="C119" s="55" t="s">
        <v>17</v>
      </c>
      <c r="D119" s="55" t="s">
        <v>82</v>
      </c>
      <c r="E119" s="55" t="s">
        <v>4532</v>
      </c>
      <c r="G119" s="55" t="s">
        <v>10640</v>
      </c>
      <c r="H119" s="79">
        <f t="shared" si="12"/>
        <v>1990</v>
      </c>
      <c r="J119" s="79" t="s">
        <v>10655</v>
      </c>
      <c r="K119" s="79" t="str">
        <f t="shared" si="13"/>
        <v>GE47</v>
      </c>
      <c r="L119" s="79" t="s">
        <v>10656</v>
      </c>
      <c r="M119" s="55" t="s">
        <v>10615</v>
      </c>
      <c r="N119" s="55" t="s">
        <v>225</v>
      </c>
      <c r="O119" s="55" t="s">
        <v>10635</v>
      </c>
      <c r="P119" s="79">
        <v>1</v>
      </c>
      <c r="Q119" s="79">
        <v>5</v>
      </c>
    </row>
    <row r="120" spans="1:17" x14ac:dyDescent="0.2">
      <c r="A120" s="55" t="s">
        <v>10609</v>
      </c>
      <c r="B120" s="55" t="s">
        <v>10639</v>
      </c>
      <c r="C120" s="55" t="s">
        <v>17</v>
      </c>
      <c r="D120" s="55" t="s">
        <v>82</v>
      </c>
      <c r="E120" s="55" t="s">
        <v>10673</v>
      </c>
      <c r="G120" s="55" t="s">
        <v>10640</v>
      </c>
      <c r="H120" s="79">
        <f t="shared" si="12"/>
        <v>1990</v>
      </c>
      <c r="J120" s="79" t="s">
        <v>10657</v>
      </c>
      <c r="K120" s="79" t="str">
        <f t="shared" si="13"/>
        <v>GE49</v>
      </c>
      <c r="L120" s="79" t="s">
        <v>10658</v>
      </c>
      <c r="M120" s="55" t="s">
        <v>10615</v>
      </c>
      <c r="N120" s="55" t="s">
        <v>225</v>
      </c>
      <c r="O120" s="55" t="s">
        <v>10635</v>
      </c>
      <c r="P120" s="79">
        <v>1</v>
      </c>
      <c r="Q120" s="79">
        <v>5</v>
      </c>
    </row>
    <row r="121" spans="1:17" x14ac:dyDescent="0.2">
      <c r="A121" s="55" t="s">
        <v>10609</v>
      </c>
      <c r="B121" s="55" t="s">
        <v>10639</v>
      </c>
      <c r="C121" s="55" t="s">
        <v>17</v>
      </c>
      <c r="D121" s="55" t="s">
        <v>82</v>
      </c>
      <c r="E121" s="55" t="s">
        <v>10674</v>
      </c>
      <c r="G121" s="55" t="s">
        <v>10640</v>
      </c>
      <c r="H121" s="79">
        <f t="shared" si="12"/>
        <v>1990</v>
      </c>
      <c r="J121" s="79" t="s">
        <v>10659</v>
      </c>
      <c r="K121" s="79" t="str">
        <f t="shared" si="13"/>
        <v>GE52</v>
      </c>
      <c r="L121" s="79" t="s">
        <v>10660</v>
      </c>
      <c r="M121" s="55" t="s">
        <v>10615</v>
      </c>
      <c r="N121" s="55" t="s">
        <v>225</v>
      </c>
      <c r="O121" s="55" t="s">
        <v>10635</v>
      </c>
      <c r="P121" s="79">
        <v>1</v>
      </c>
      <c r="Q121" s="79">
        <v>5</v>
      </c>
    </row>
    <row r="122" spans="1:17" x14ac:dyDescent="0.2">
      <c r="A122" s="55" t="s">
        <v>10609</v>
      </c>
      <c r="B122" s="55" t="s">
        <v>10639</v>
      </c>
      <c r="C122" s="55" t="s">
        <v>17</v>
      </c>
      <c r="D122" s="55" t="s">
        <v>82</v>
      </c>
      <c r="E122" s="55" t="s">
        <v>573</v>
      </c>
      <c r="G122" s="55" t="s">
        <v>10640</v>
      </c>
      <c r="H122" s="79">
        <f t="shared" si="12"/>
        <v>1990</v>
      </c>
      <c r="J122" s="79" t="s">
        <v>10661</v>
      </c>
      <c r="K122" s="79" t="str">
        <f t="shared" si="13"/>
        <v>GE53</v>
      </c>
      <c r="L122" s="79" t="s">
        <v>10662</v>
      </c>
      <c r="M122" s="55" t="s">
        <v>10615</v>
      </c>
      <c r="N122" s="55" t="s">
        <v>225</v>
      </c>
      <c r="O122" s="55" t="s">
        <v>10635</v>
      </c>
      <c r="P122" s="79">
        <v>1</v>
      </c>
      <c r="Q122" s="79">
        <v>5</v>
      </c>
    </row>
    <row r="123" spans="1:17" x14ac:dyDescent="0.2">
      <c r="A123" s="55" t="s">
        <v>10609</v>
      </c>
      <c r="B123" s="55" t="s">
        <v>10639</v>
      </c>
      <c r="C123" s="55" t="s">
        <v>17</v>
      </c>
      <c r="D123" s="55" t="s">
        <v>82</v>
      </c>
      <c r="E123" s="55" t="s">
        <v>10675</v>
      </c>
      <c r="G123" s="55" t="s">
        <v>10640</v>
      </c>
      <c r="H123" s="79">
        <f t="shared" si="12"/>
        <v>1990</v>
      </c>
      <c r="J123" s="79" t="s">
        <v>10663</v>
      </c>
      <c r="K123" s="79" t="str">
        <f t="shared" si="13"/>
        <v>GE56</v>
      </c>
      <c r="L123" s="79" t="s">
        <v>10664</v>
      </c>
      <c r="M123" s="55" t="s">
        <v>10615</v>
      </c>
      <c r="N123" s="55" t="s">
        <v>225</v>
      </c>
      <c r="O123" s="55" t="s">
        <v>10635</v>
      </c>
      <c r="P123" s="79">
        <v>1</v>
      </c>
      <c r="Q123" s="79">
        <v>5</v>
      </c>
    </row>
    <row r="124" spans="1:17" x14ac:dyDescent="0.2">
      <c r="A124" s="55" t="s">
        <v>10609</v>
      </c>
      <c r="B124" s="55" t="s">
        <v>10639</v>
      </c>
      <c r="C124" s="55" t="s">
        <v>17</v>
      </c>
      <c r="D124" s="55" t="s">
        <v>82</v>
      </c>
      <c r="E124" s="55" t="s">
        <v>10676</v>
      </c>
      <c r="G124" s="55" t="s">
        <v>10640</v>
      </c>
      <c r="H124" s="79">
        <f t="shared" si="12"/>
        <v>1990</v>
      </c>
      <c r="J124" s="79" t="s">
        <v>10665</v>
      </c>
      <c r="K124" s="79" t="str">
        <f t="shared" si="13"/>
        <v>GE58</v>
      </c>
      <c r="L124" s="79" t="s">
        <v>10666</v>
      </c>
      <c r="M124" s="55" t="s">
        <v>10615</v>
      </c>
      <c r="N124" s="55" t="s">
        <v>225</v>
      </c>
      <c r="O124" s="55" t="s">
        <v>10635</v>
      </c>
      <c r="P124" s="79">
        <v>1</v>
      </c>
      <c r="Q124" s="79">
        <v>5</v>
      </c>
    </row>
    <row r="125" spans="1:17" x14ac:dyDescent="0.2">
      <c r="A125" s="55" t="s">
        <v>10609</v>
      </c>
      <c r="B125" s="55" t="s">
        <v>10639</v>
      </c>
      <c r="C125" s="55" t="s">
        <v>17</v>
      </c>
      <c r="D125" s="55" t="s">
        <v>82</v>
      </c>
      <c r="E125" s="55" t="s">
        <v>6522</v>
      </c>
      <c r="G125" s="55" t="s">
        <v>10640</v>
      </c>
      <c r="H125" s="79">
        <f t="shared" si="12"/>
        <v>1990</v>
      </c>
      <c r="J125" s="79" t="s">
        <v>10667</v>
      </c>
      <c r="K125" s="79" t="str">
        <f t="shared" si="13"/>
        <v>GE59</v>
      </c>
      <c r="L125" s="79" t="s">
        <v>10668</v>
      </c>
      <c r="M125" s="55" t="s">
        <v>10615</v>
      </c>
      <c r="N125" s="55" t="s">
        <v>225</v>
      </c>
      <c r="O125" s="55" t="s">
        <v>10635</v>
      </c>
      <c r="P125" s="79">
        <v>1</v>
      </c>
      <c r="Q125" s="79">
        <v>5</v>
      </c>
    </row>
    <row r="126" spans="1:17" x14ac:dyDescent="0.2">
      <c r="A126" s="55" t="s">
        <v>10609</v>
      </c>
      <c r="B126" s="55" t="s">
        <v>10639</v>
      </c>
      <c r="C126" s="55" t="s">
        <v>17</v>
      </c>
      <c r="D126" s="55" t="s">
        <v>82</v>
      </c>
      <c r="E126" s="55" t="s">
        <v>4973</v>
      </c>
      <c r="G126" s="55" t="s">
        <v>10640</v>
      </c>
      <c r="H126" s="79">
        <f t="shared" si="12"/>
        <v>1990</v>
      </c>
      <c r="J126" s="79" t="s">
        <v>10669</v>
      </c>
      <c r="K126" s="79" t="str">
        <f t="shared" si="13"/>
        <v>GE62</v>
      </c>
      <c r="L126" s="79" t="s">
        <v>10670</v>
      </c>
      <c r="M126" s="55" t="s">
        <v>10615</v>
      </c>
      <c r="N126" s="55" t="s">
        <v>225</v>
      </c>
      <c r="O126" s="55" t="s">
        <v>10635</v>
      </c>
      <c r="P126" s="79">
        <v>1</v>
      </c>
      <c r="Q126" s="79">
        <v>5</v>
      </c>
    </row>
    <row r="127" spans="1:17" x14ac:dyDescent="0.2">
      <c r="A127" s="55" t="s">
        <v>10609</v>
      </c>
      <c r="B127" s="55" t="s">
        <v>10639</v>
      </c>
      <c r="C127" s="55" t="s">
        <v>17</v>
      </c>
      <c r="D127" s="55" t="s">
        <v>82</v>
      </c>
      <c r="E127" s="55" t="s">
        <v>4984</v>
      </c>
      <c r="G127" s="55" t="s">
        <v>10640</v>
      </c>
      <c r="H127" s="79">
        <f t="shared" si="12"/>
        <v>1990</v>
      </c>
      <c r="J127" s="79" t="s">
        <v>10671</v>
      </c>
      <c r="K127" s="79" t="str">
        <f t="shared" si="13"/>
        <v>GE64</v>
      </c>
      <c r="L127" s="79" t="s">
        <v>10672</v>
      </c>
      <c r="M127" s="55" t="s">
        <v>10615</v>
      </c>
      <c r="N127" s="55" t="s">
        <v>225</v>
      </c>
      <c r="O127" s="55" t="s">
        <v>10635</v>
      </c>
      <c r="P127" s="79">
        <v>1</v>
      </c>
      <c r="Q127" s="79">
        <v>5</v>
      </c>
    </row>
    <row r="128" spans="1:17" x14ac:dyDescent="0.2">
      <c r="A128" s="55" t="s">
        <v>10609</v>
      </c>
      <c r="B128" s="85" t="s">
        <v>10649</v>
      </c>
      <c r="C128" s="55" t="s">
        <v>17</v>
      </c>
      <c r="D128" s="55" t="s">
        <v>82</v>
      </c>
      <c r="E128" s="55" t="s">
        <v>4532</v>
      </c>
      <c r="G128" s="55" t="s">
        <v>10642</v>
      </c>
      <c r="H128" s="79">
        <f t="shared" si="12"/>
        <v>1989</v>
      </c>
      <c r="J128" s="79" t="s">
        <v>10655</v>
      </c>
      <c r="K128" s="79" t="str">
        <f t="shared" si="13"/>
        <v>QE47</v>
      </c>
      <c r="L128" s="79" t="s">
        <v>10656</v>
      </c>
      <c r="M128" s="55" t="s">
        <v>10615</v>
      </c>
      <c r="N128" s="55" t="s">
        <v>225</v>
      </c>
      <c r="O128" s="55" t="s">
        <v>10635</v>
      </c>
      <c r="P128" s="79">
        <v>1</v>
      </c>
      <c r="Q128" s="79">
        <v>5</v>
      </c>
    </row>
    <row r="129" spans="1:17" x14ac:dyDescent="0.2">
      <c r="A129" s="55" t="s">
        <v>10609</v>
      </c>
      <c r="B129" s="85" t="s">
        <v>10649</v>
      </c>
      <c r="C129" s="55" t="s">
        <v>17</v>
      </c>
      <c r="D129" s="55" t="s">
        <v>82</v>
      </c>
      <c r="E129" s="55" t="s">
        <v>10673</v>
      </c>
      <c r="G129" s="55" t="s">
        <v>10642</v>
      </c>
      <c r="H129" s="79">
        <f t="shared" si="12"/>
        <v>1989</v>
      </c>
      <c r="J129" s="79" t="s">
        <v>10657</v>
      </c>
      <c r="K129" s="79" t="str">
        <f t="shared" si="13"/>
        <v>QE49</v>
      </c>
      <c r="L129" s="79" t="s">
        <v>10658</v>
      </c>
      <c r="M129" s="55" t="s">
        <v>10615</v>
      </c>
      <c r="N129" s="55" t="s">
        <v>225</v>
      </c>
      <c r="O129" s="55" t="s">
        <v>10635</v>
      </c>
      <c r="P129" s="79">
        <v>1</v>
      </c>
      <c r="Q129" s="79">
        <v>5</v>
      </c>
    </row>
    <row r="130" spans="1:17" x14ac:dyDescent="0.2">
      <c r="A130" s="55" t="s">
        <v>10609</v>
      </c>
      <c r="B130" s="85" t="s">
        <v>10649</v>
      </c>
      <c r="C130" s="55" t="s">
        <v>17</v>
      </c>
      <c r="D130" s="55" t="s">
        <v>82</v>
      </c>
      <c r="E130" s="55" t="s">
        <v>10674</v>
      </c>
      <c r="G130" s="55" t="s">
        <v>10642</v>
      </c>
      <c r="H130" s="79">
        <f t="shared" si="12"/>
        <v>1989</v>
      </c>
      <c r="J130" s="79" t="s">
        <v>10659</v>
      </c>
      <c r="K130" s="79" t="str">
        <f t="shared" si="13"/>
        <v>QE52</v>
      </c>
      <c r="L130" s="79" t="s">
        <v>10660</v>
      </c>
      <c r="M130" s="55" t="s">
        <v>10615</v>
      </c>
      <c r="N130" s="55" t="s">
        <v>225</v>
      </c>
      <c r="O130" s="55" t="s">
        <v>10635</v>
      </c>
      <c r="P130" s="79">
        <v>1</v>
      </c>
      <c r="Q130" s="79">
        <v>5</v>
      </c>
    </row>
    <row r="131" spans="1:17" x14ac:dyDescent="0.2">
      <c r="A131" s="55" t="s">
        <v>10609</v>
      </c>
      <c r="B131" s="85" t="s">
        <v>10649</v>
      </c>
      <c r="C131" s="55" t="s">
        <v>17</v>
      </c>
      <c r="D131" s="55" t="s">
        <v>82</v>
      </c>
      <c r="E131" s="55" t="s">
        <v>573</v>
      </c>
      <c r="G131" s="55" t="s">
        <v>10642</v>
      </c>
      <c r="H131" s="79">
        <f t="shared" si="12"/>
        <v>1989</v>
      </c>
      <c r="J131" s="79" t="s">
        <v>10661</v>
      </c>
      <c r="K131" s="79" t="str">
        <f t="shared" si="13"/>
        <v>QE53</v>
      </c>
      <c r="L131" s="79" t="s">
        <v>10662</v>
      </c>
      <c r="M131" s="55" t="s">
        <v>10615</v>
      </c>
      <c r="N131" s="55" t="s">
        <v>225</v>
      </c>
      <c r="O131" s="55" t="s">
        <v>10635</v>
      </c>
      <c r="P131" s="79">
        <v>1</v>
      </c>
      <c r="Q131" s="79">
        <v>5</v>
      </c>
    </row>
    <row r="132" spans="1:17" x14ac:dyDescent="0.2">
      <c r="A132" s="55" t="s">
        <v>10609</v>
      </c>
      <c r="B132" s="85" t="s">
        <v>10649</v>
      </c>
      <c r="C132" s="55" t="s">
        <v>17</v>
      </c>
      <c r="D132" s="55" t="s">
        <v>82</v>
      </c>
      <c r="E132" s="55" t="s">
        <v>10675</v>
      </c>
      <c r="G132" s="55" t="s">
        <v>10642</v>
      </c>
      <c r="H132" s="79">
        <f t="shared" si="12"/>
        <v>1989</v>
      </c>
      <c r="J132" s="79" t="s">
        <v>10663</v>
      </c>
      <c r="K132" s="79" t="str">
        <f t="shared" si="13"/>
        <v>QE56</v>
      </c>
      <c r="L132" s="79" t="s">
        <v>10664</v>
      </c>
      <c r="M132" s="55" t="s">
        <v>10615</v>
      </c>
      <c r="N132" s="55" t="s">
        <v>225</v>
      </c>
      <c r="O132" s="55" t="s">
        <v>10635</v>
      </c>
      <c r="P132" s="79">
        <v>1</v>
      </c>
      <c r="Q132" s="79">
        <v>5</v>
      </c>
    </row>
    <row r="133" spans="1:17" x14ac:dyDescent="0.2">
      <c r="A133" s="55" t="s">
        <v>10609</v>
      </c>
      <c r="B133" s="85" t="s">
        <v>10649</v>
      </c>
      <c r="C133" s="55" t="s">
        <v>17</v>
      </c>
      <c r="D133" s="55" t="s">
        <v>82</v>
      </c>
      <c r="E133" s="55" t="s">
        <v>10676</v>
      </c>
      <c r="G133" s="55" t="s">
        <v>10642</v>
      </c>
      <c r="H133" s="79">
        <f t="shared" si="12"/>
        <v>1989</v>
      </c>
      <c r="J133" s="79" t="s">
        <v>10665</v>
      </c>
      <c r="K133" s="79" t="str">
        <f t="shared" si="13"/>
        <v>QE58</v>
      </c>
      <c r="L133" s="79" t="s">
        <v>10666</v>
      </c>
      <c r="M133" s="55" t="s">
        <v>10615</v>
      </c>
      <c r="N133" s="55" t="s">
        <v>225</v>
      </c>
      <c r="O133" s="55" t="s">
        <v>10635</v>
      </c>
      <c r="P133" s="79">
        <v>1</v>
      </c>
      <c r="Q133" s="79">
        <v>5</v>
      </c>
    </row>
    <row r="134" spans="1:17" x14ac:dyDescent="0.2">
      <c r="A134" s="55" t="s">
        <v>10609</v>
      </c>
      <c r="B134" s="85" t="s">
        <v>10649</v>
      </c>
      <c r="C134" s="55" t="s">
        <v>17</v>
      </c>
      <c r="D134" s="55" t="s">
        <v>82</v>
      </c>
      <c r="E134" s="55" t="s">
        <v>6522</v>
      </c>
      <c r="G134" s="55" t="s">
        <v>10642</v>
      </c>
      <c r="H134" s="79">
        <f t="shared" si="12"/>
        <v>1989</v>
      </c>
      <c r="J134" s="79" t="s">
        <v>10667</v>
      </c>
      <c r="K134" s="79" t="str">
        <f t="shared" si="13"/>
        <v>QE59</v>
      </c>
      <c r="L134" s="79" t="s">
        <v>10668</v>
      </c>
      <c r="M134" s="55" t="s">
        <v>10615</v>
      </c>
      <c r="N134" s="55" t="s">
        <v>225</v>
      </c>
      <c r="O134" s="55" t="s">
        <v>10635</v>
      </c>
      <c r="P134" s="79">
        <v>1</v>
      </c>
      <c r="Q134" s="79">
        <v>5</v>
      </c>
    </row>
    <row r="135" spans="1:17" x14ac:dyDescent="0.2">
      <c r="A135" s="55" t="s">
        <v>10609</v>
      </c>
      <c r="B135" s="85" t="s">
        <v>10649</v>
      </c>
      <c r="C135" s="55" t="s">
        <v>17</v>
      </c>
      <c r="D135" s="55" t="s">
        <v>82</v>
      </c>
      <c r="E135" s="55" t="s">
        <v>4973</v>
      </c>
      <c r="G135" s="55" t="s">
        <v>10642</v>
      </c>
      <c r="H135" s="79">
        <f t="shared" si="12"/>
        <v>1989</v>
      </c>
      <c r="J135" s="79" t="s">
        <v>10669</v>
      </c>
      <c r="K135" s="79" t="str">
        <f t="shared" si="13"/>
        <v>QE62</v>
      </c>
      <c r="L135" s="79" t="s">
        <v>10670</v>
      </c>
      <c r="M135" s="55" t="s">
        <v>10615</v>
      </c>
      <c r="N135" s="55" t="s">
        <v>225</v>
      </c>
      <c r="O135" s="55" t="s">
        <v>10635</v>
      </c>
      <c r="P135" s="79">
        <v>1</v>
      </c>
      <c r="Q135" s="79">
        <v>5</v>
      </c>
    </row>
    <row r="136" spans="1:17" x14ac:dyDescent="0.2">
      <c r="A136" s="55" t="s">
        <v>10609</v>
      </c>
      <c r="B136" s="85" t="s">
        <v>10649</v>
      </c>
      <c r="C136" s="55" t="s">
        <v>17</v>
      </c>
      <c r="D136" s="55" t="s">
        <v>82</v>
      </c>
      <c r="E136" s="55" t="s">
        <v>4984</v>
      </c>
      <c r="G136" s="55" t="s">
        <v>10642</v>
      </c>
      <c r="H136" s="79">
        <f t="shared" si="12"/>
        <v>1989</v>
      </c>
      <c r="J136" s="79" t="s">
        <v>10671</v>
      </c>
      <c r="K136" s="79" t="str">
        <f t="shared" si="13"/>
        <v>QE64</v>
      </c>
      <c r="L136" s="79" t="s">
        <v>10672</v>
      </c>
      <c r="M136" s="55" t="s">
        <v>10615</v>
      </c>
      <c r="N136" s="55" t="s">
        <v>225</v>
      </c>
      <c r="O136" s="55" t="s">
        <v>10635</v>
      </c>
      <c r="P136" s="79">
        <v>1</v>
      </c>
      <c r="Q136" s="79">
        <v>5</v>
      </c>
    </row>
    <row r="137" spans="1:17" x14ac:dyDescent="0.2">
      <c r="A137" s="55" t="s">
        <v>10609</v>
      </c>
      <c r="B137" s="55" t="s">
        <v>10641</v>
      </c>
      <c r="C137" s="55" t="s">
        <v>17</v>
      </c>
      <c r="D137" s="55" t="s">
        <v>82</v>
      </c>
      <c r="E137" s="55" t="s">
        <v>4532</v>
      </c>
      <c r="G137" s="79" t="s">
        <v>9029</v>
      </c>
      <c r="H137" s="79">
        <f t="shared" si="12"/>
        <v>1993</v>
      </c>
      <c r="J137" s="79" t="s">
        <v>10655</v>
      </c>
      <c r="K137" s="79" t="str">
        <f t="shared" si="13"/>
        <v>HE47</v>
      </c>
      <c r="L137" s="79" t="s">
        <v>10656</v>
      </c>
      <c r="M137" s="55" t="s">
        <v>10615</v>
      </c>
      <c r="N137" s="55" t="s">
        <v>225</v>
      </c>
      <c r="O137" s="55" t="s">
        <v>10635</v>
      </c>
      <c r="P137" s="79">
        <v>1</v>
      </c>
      <c r="Q137" s="79">
        <v>5</v>
      </c>
    </row>
    <row r="138" spans="1:17" x14ac:dyDescent="0.2">
      <c r="A138" s="55" t="s">
        <v>10609</v>
      </c>
      <c r="B138" s="55" t="s">
        <v>10641</v>
      </c>
      <c r="C138" s="55" t="s">
        <v>17</v>
      </c>
      <c r="D138" s="55" t="s">
        <v>82</v>
      </c>
      <c r="E138" s="55" t="s">
        <v>10673</v>
      </c>
      <c r="G138" s="79" t="s">
        <v>9029</v>
      </c>
      <c r="H138" s="79">
        <f t="shared" si="12"/>
        <v>1993</v>
      </c>
      <c r="J138" s="79" t="s">
        <v>10657</v>
      </c>
      <c r="K138" s="79" t="str">
        <f t="shared" si="13"/>
        <v>HE49</v>
      </c>
      <c r="L138" s="79" t="s">
        <v>10658</v>
      </c>
      <c r="M138" s="55" t="s">
        <v>10615</v>
      </c>
      <c r="N138" s="55" t="s">
        <v>225</v>
      </c>
      <c r="O138" s="55" t="s">
        <v>10635</v>
      </c>
      <c r="P138" s="79">
        <v>1</v>
      </c>
      <c r="Q138" s="79">
        <v>5</v>
      </c>
    </row>
    <row r="139" spans="1:17" x14ac:dyDescent="0.2">
      <c r="A139" s="55" t="s">
        <v>10609</v>
      </c>
      <c r="B139" s="55" t="s">
        <v>10641</v>
      </c>
      <c r="C139" s="55" t="s">
        <v>17</v>
      </c>
      <c r="D139" s="55" t="s">
        <v>82</v>
      </c>
      <c r="E139" s="55" t="s">
        <v>10674</v>
      </c>
      <c r="G139" s="79" t="s">
        <v>9029</v>
      </c>
      <c r="H139" s="79">
        <f t="shared" si="12"/>
        <v>1993</v>
      </c>
      <c r="J139" s="79" t="s">
        <v>10659</v>
      </c>
      <c r="K139" s="79" t="str">
        <f t="shared" si="13"/>
        <v>HE52</v>
      </c>
      <c r="L139" s="79" t="s">
        <v>10660</v>
      </c>
      <c r="M139" s="55" t="s">
        <v>10615</v>
      </c>
      <c r="N139" s="55" t="s">
        <v>225</v>
      </c>
      <c r="O139" s="55" t="s">
        <v>10635</v>
      </c>
      <c r="P139" s="79">
        <v>1</v>
      </c>
      <c r="Q139" s="79">
        <v>5</v>
      </c>
    </row>
    <row r="140" spans="1:17" x14ac:dyDescent="0.2">
      <c r="A140" s="55" t="s">
        <v>10609</v>
      </c>
      <c r="B140" s="55" t="s">
        <v>10641</v>
      </c>
      <c r="C140" s="55" t="s">
        <v>17</v>
      </c>
      <c r="D140" s="55" t="s">
        <v>82</v>
      </c>
      <c r="E140" s="55" t="s">
        <v>573</v>
      </c>
      <c r="G140" s="79" t="s">
        <v>9029</v>
      </c>
      <c r="H140" s="79">
        <f t="shared" si="12"/>
        <v>1993</v>
      </c>
      <c r="J140" s="79" t="s">
        <v>10661</v>
      </c>
      <c r="K140" s="79" t="str">
        <f t="shared" si="13"/>
        <v>HE53</v>
      </c>
      <c r="L140" s="79" t="s">
        <v>10662</v>
      </c>
      <c r="M140" s="55" t="s">
        <v>10615</v>
      </c>
      <c r="N140" s="55" t="s">
        <v>225</v>
      </c>
      <c r="O140" s="55" t="s">
        <v>10635</v>
      </c>
      <c r="P140" s="79">
        <v>1</v>
      </c>
      <c r="Q140" s="79">
        <v>5</v>
      </c>
    </row>
    <row r="141" spans="1:17" x14ac:dyDescent="0.2">
      <c r="A141" s="55" t="s">
        <v>10609</v>
      </c>
      <c r="B141" s="55" t="s">
        <v>10641</v>
      </c>
      <c r="C141" s="55" t="s">
        <v>17</v>
      </c>
      <c r="D141" s="55" t="s">
        <v>82</v>
      </c>
      <c r="E141" s="55" t="s">
        <v>10675</v>
      </c>
      <c r="G141" s="79" t="s">
        <v>9029</v>
      </c>
      <c r="H141" s="79">
        <f t="shared" si="12"/>
        <v>1993</v>
      </c>
      <c r="J141" s="79" t="s">
        <v>10663</v>
      </c>
      <c r="K141" s="79" t="str">
        <f t="shared" si="13"/>
        <v>HE56</v>
      </c>
      <c r="L141" s="79" t="s">
        <v>10664</v>
      </c>
      <c r="M141" s="55" t="s">
        <v>10615</v>
      </c>
      <c r="N141" s="55" t="s">
        <v>225</v>
      </c>
      <c r="O141" s="55" t="s">
        <v>10635</v>
      </c>
      <c r="P141" s="79">
        <v>1</v>
      </c>
      <c r="Q141" s="79">
        <v>5</v>
      </c>
    </row>
    <row r="142" spans="1:17" x14ac:dyDescent="0.2">
      <c r="A142" s="55" t="s">
        <v>10609</v>
      </c>
      <c r="B142" s="55" t="s">
        <v>10641</v>
      </c>
      <c r="C142" s="55" t="s">
        <v>17</v>
      </c>
      <c r="D142" s="55" t="s">
        <v>82</v>
      </c>
      <c r="E142" s="55" t="s">
        <v>10676</v>
      </c>
      <c r="G142" s="79" t="s">
        <v>9029</v>
      </c>
      <c r="H142" s="79">
        <f t="shared" si="12"/>
        <v>1993</v>
      </c>
      <c r="J142" s="79" t="s">
        <v>10665</v>
      </c>
      <c r="K142" s="79" t="str">
        <f t="shared" si="13"/>
        <v>HE58</v>
      </c>
      <c r="L142" s="79" t="s">
        <v>10666</v>
      </c>
      <c r="M142" s="55" t="s">
        <v>10615</v>
      </c>
      <c r="N142" s="55" t="s">
        <v>225</v>
      </c>
      <c r="O142" s="55" t="s">
        <v>10635</v>
      </c>
      <c r="P142" s="79">
        <v>1</v>
      </c>
      <c r="Q142" s="79">
        <v>5</v>
      </c>
    </row>
    <row r="143" spans="1:17" x14ac:dyDescent="0.2">
      <c r="A143" s="55" t="s">
        <v>10609</v>
      </c>
      <c r="B143" s="55" t="s">
        <v>10641</v>
      </c>
      <c r="C143" s="55" t="s">
        <v>17</v>
      </c>
      <c r="D143" s="55" t="s">
        <v>82</v>
      </c>
      <c r="E143" s="55" t="s">
        <v>6522</v>
      </c>
      <c r="G143" s="79" t="s">
        <v>9029</v>
      </c>
      <c r="H143" s="79">
        <f t="shared" si="12"/>
        <v>1993</v>
      </c>
      <c r="J143" s="79" t="s">
        <v>10667</v>
      </c>
      <c r="K143" s="79" t="str">
        <f t="shared" si="13"/>
        <v>HE59</v>
      </c>
      <c r="L143" s="79" t="s">
        <v>10668</v>
      </c>
      <c r="M143" s="55" t="s">
        <v>10615</v>
      </c>
      <c r="N143" s="55" t="s">
        <v>225</v>
      </c>
      <c r="O143" s="55" t="s">
        <v>10635</v>
      </c>
      <c r="P143" s="79">
        <v>1</v>
      </c>
      <c r="Q143" s="79">
        <v>5</v>
      </c>
    </row>
    <row r="144" spans="1:17" x14ac:dyDescent="0.2">
      <c r="A144" s="55" t="s">
        <v>10609</v>
      </c>
      <c r="B144" s="55" t="s">
        <v>10641</v>
      </c>
      <c r="C144" s="55" t="s">
        <v>17</v>
      </c>
      <c r="D144" s="55" t="s">
        <v>82</v>
      </c>
      <c r="E144" s="55" t="s">
        <v>4973</v>
      </c>
      <c r="G144" s="79" t="s">
        <v>9029</v>
      </c>
      <c r="H144" s="79">
        <f t="shared" si="12"/>
        <v>1993</v>
      </c>
      <c r="J144" s="79" t="s">
        <v>10669</v>
      </c>
      <c r="K144" s="79" t="str">
        <f t="shared" si="13"/>
        <v>HE62</v>
      </c>
      <c r="L144" s="79" t="s">
        <v>10670</v>
      </c>
      <c r="M144" s="55" t="s">
        <v>10615</v>
      </c>
      <c r="N144" s="55" t="s">
        <v>225</v>
      </c>
      <c r="O144" s="55" t="s">
        <v>10635</v>
      </c>
      <c r="P144" s="79">
        <v>1</v>
      </c>
      <c r="Q144" s="79">
        <v>5</v>
      </c>
    </row>
    <row r="145" spans="1:17" x14ac:dyDescent="0.2">
      <c r="A145" s="55" t="s">
        <v>10609</v>
      </c>
      <c r="B145" s="55" t="s">
        <v>10641</v>
      </c>
      <c r="C145" s="55" t="s">
        <v>17</v>
      </c>
      <c r="D145" s="55" t="s">
        <v>82</v>
      </c>
      <c r="E145" s="55" t="s">
        <v>4984</v>
      </c>
      <c r="G145" s="79" t="s">
        <v>9029</v>
      </c>
      <c r="H145" s="79">
        <f t="shared" si="12"/>
        <v>1993</v>
      </c>
      <c r="J145" s="79" t="s">
        <v>10671</v>
      </c>
      <c r="K145" s="79" t="str">
        <f t="shared" si="13"/>
        <v>HE64</v>
      </c>
      <c r="L145" s="79" t="s">
        <v>10672</v>
      </c>
      <c r="M145" s="55" t="s">
        <v>10615</v>
      </c>
      <c r="N145" s="55" t="s">
        <v>225</v>
      </c>
      <c r="O145" s="55" t="s">
        <v>10635</v>
      </c>
      <c r="P145" s="79">
        <v>1</v>
      </c>
      <c r="Q145" s="79">
        <v>5</v>
      </c>
    </row>
    <row r="146" spans="1:17" x14ac:dyDescent="0.2">
      <c r="A146" s="55" t="s">
        <v>10609</v>
      </c>
      <c r="B146" s="85" t="s">
        <v>10650</v>
      </c>
      <c r="C146" s="55" t="s">
        <v>17</v>
      </c>
      <c r="D146" s="55" t="s">
        <v>82</v>
      </c>
      <c r="E146" s="55" t="s">
        <v>4532</v>
      </c>
      <c r="G146" s="55" t="s">
        <v>141</v>
      </c>
      <c r="H146" s="79">
        <f t="shared" si="12"/>
        <v>1992</v>
      </c>
      <c r="J146" s="79" t="s">
        <v>10655</v>
      </c>
      <c r="K146" s="79" t="str">
        <f t="shared" si="13"/>
        <v>XE47</v>
      </c>
      <c r="L146" s="79" t="s">
        <v>10656</v>
      </c>
      <c r="M146" s="55" t="s">
        <v>10615</v>
      </c>
      <c r="N146" s="55" t="s">
        <v>225</v>
      </c>
      <c r="O146" s="55" t="s">
        <v>10635</v>
      </c>
      <c r="P146" s="79">
        <v>1</v>
      </c>
      <c r="Q146" s="79">
        <v>5</v>
      </c>
    </row>
    <row r="147" spans="1:17" x14ac:dyDescent="0.2">
      <c r="A147" s="55" t="s">
        <v>10609</v>
      </c>
      <c r="B147" s="85" t="s">
        <v>10650</v>
      </c>
      <c r="C147" s="55" t="s">
        <v>17</v>
      </c>
      <c r="D147" s="55" t="s">
        <v>82</v>
      </c>
      <c r="E147" s="55" t="s">
        <v>10673</v>
      </c>
      <c r="G147" s="55" t="s">
        <v>141</v>
      </c>
      <c r="H147" s="79">
        <f t="shared" si="12"/>
        <v>1992</v>
      </c>
      <c r="J147" s="79" t="s">
        <v>10657</v>
      </c>
      <c r="K147" s="79" t="str">
        <f t="shared" si="13"/>
        <v>XE49</v>
      </c>
      <c r="L147" s="79" t="s">
        <v>10658</v>
      </c>
      <c r="M147" s="55" t="s">
        <v>10615</v>
      </c>
      <c r="N147" s="55" t="s">
        <v>225</v>
      </c>
      <c r="O147" s="55" t="s">
        <v>10635</v>
      </c>
      <c r="P147" s="79">
        <v>1</v>
      </c>
      <c r="Q147" s="79">
        <v>5</v>
      </c>
    </row>
    <row r="148" spans="1:17" x14ac:dyDescent="0.2">
      <c r="A148" s="55" t="s">
        <v>10609</v>
      </c>
      <c r="B148" s="85" t="s">
        <v>10650</v>
      </c>
      <c r="C148" s="55" t="s">
        <v>17</v>
      </c>
      <c r="D148" s="55" t="s">
        <v>82</v>
      </c>
      <c r="E148" s="55" t="s">
        <v>10674</v>
      </c>
      <c r="G148" s="55" t="s">
        <v>141</v>
      </c>
      <c r="H148" s="79">
        <f t="shared" si="12"/>
        <v>1992</v>
      </c>
      <c r="J148" s="79" t="s">
        <v>10659</v>
      </c>
      <c r="K148" s="79" t="str">
        <f t="shared" si="13"/>
        <v>XE52</v>
      </c>
      <c r="L148" s="79" t="s">
        <v>10660</v>
      </c>
      <c r="M148" s="55" t="s">
        <v>10615</v>
      </c>
      <c r="N148" s="55" t="s">
        <v>225</v>
      </c>
      <c r="O148" s="55" t="s">
        <v>10635</v>
      </c>
      <c r="P148" s="79">
        <v>1</v>
      </c>
      <c r="Q148" s="79">
        <v>5</v>
      </c>
    </row>
    <row r="149" spans="1:17" x14ac:dyDescent="0.2">
      <c r="A149" s="55" t="s">
        <v>10609</v>
      </c>
      <c r="B149" s="85" t="s">
        <v>10650</v>
      </c>
      <c r="C149" s="55" t="s">
        <v>17</v>
      </c>
      <c r="D149" s="55" t="s">
        <v>82</v>
      </c>
      <c r="E149" s="55" t="s">
        <v>573</v>
      </c>
      <c r="G149" s="55" t="s">
        <v>141</v>
      </c>
      <c r="H149" s="79">
        <f t="shared" si="12"/>
        <v>1992</v>
      </c>
      <c r="J149" s="79" t="s">
        <v>10661</v>
      </c>
      <c r="K149" s="79" t="str">
        <f t="shared" si="13"/>
        <v>XE53</v>
      </c>
      <c r="L149" s="79" t="s">
        <v>10662</v>
      </c>
      <c r="M149" s="55" t="s">
        <v>10615</v>
      </c>
      <c r="N149" s="55" t="s">
        <v>225</v>
      </c>
      <c r="O149" s="55" t="s">
        <v>10635</v>
      </c>
      <c r="P149" s="79">
        <v>1</v>
      </c>
      <c r="Q149" s="79">
        <v>5</v>
      </c>
    </row>
    <row r="150" spans="1:17" x14ac:dyDescent="0.2">
      <c r="A150" s="55" t="s">
        <v>10609</v>
      </c>
      <c r="B150" s="85" t="s">
        <v>10650</v>
      </c>
      <c r="C150" s="55" t="s">
        <v>17</v>
      </c>
      <c r="D150" s="55" t="s">
        <v>82</v>
      </c>
      <c r="E150" s="55" t="s">
        <v>10675</v>
      </c>
      <c r="G150" s="55" t="s">
        <v>141</v>
      </c>
      <c r="H150" s="79">
        <f t="shared" si="12"/>
        <v>1992</v>
      </c>
      <c r="J150" s="79" t="s">
        <v>10663</v>
      </c>
      <c r="K150" s="79" t="str">
        <f t="shared" si="13"/>
        <v>XE56</v>
      </c>
      <c r="L150" s="79" t="s">
        <v>10664</v>
      </c>
      <c r="M150" s="55" t="s">
        <v>10615</v>
      </c>
      <c r="N150" s="55" t="s">
        <v>225</v>
      </c>
      <c r="O150" s="55" t="s">
        <v>10635</v>
      </c>
      <c r="P150" s="79">
        <v>1</v>
      </c>
      <c r="Q150" s="79">
        <v>5</v>
      </c>
    </row>
    <row r="151" spans="1:17" x14ac:dyDescent="0.2">
      <c r="A151" s="55" t="s">
        <v>10609</v>
      </c>
      <c r="B151" s="85" t="s">
        <v>10650</v>
      </c>
      <c r="C151" s="55" t="s">
        <v>17</v>
      </c>
      <c r="D151" s="55" t="s">
        <v>82</v>
      </c>
      <c r="E151" s="55" t="s">
        <v>10676</v>
      </c>
      <c r="G151" s="55" t="s">
        <v>141</v>
      </c>
      <c r="H151" s="79">
        <f t="shared" si="12"/>
        <v>1992</v>
      </c>
      <c r="J151" s="79" t="s">
        <v>10665</v>
      </c>
      <c r="K151" s="79" t="str">
        <f t="shared" si="13"/>
        <v>XE58</v>
      </c>
      <c r="L151" s="79" t="s">
        <v>10666</v>
      </c>
      <c r="M151" s="55" t="s">
        <v>10615</v>
      </c>
      <c r="N151" s="55" t="s">
        <v>225</v>
      </c>
      <c r="O151" s="55" t="s">
        <v>10635</v>
      </c>
      <c r="P151" s="79">
        <v>1</v>
      </c>
      <c r="Q151" s="79">
        <v>5</v>
      </c>
    </row>
    <row r="152" spans="1:17" x14ac:dyDescent="0.2">
      <c r="A152" s="55" t="s">
        <v>10609</v>
      </c>
      <c r="B152" s="85" t="s">
        <v>10650</v>
      </c>
      <c r="C152" s="55" t="s">
        <v>17</v>
      </c>
      <c r="D152" s="55" t="s">
        <v>82</v>
      </c>
      <c r="E152" s="55" t="s">
        <v>6522</v>
      </c>
      <c r="G152" s="55" t="s">
        <v>141</v>
      </c>
      <c r="H152" s="79">
        <f t="shared" si="12"/>
        <v>1992</v>
      </c>
      <c r="J152" s="79" t="s">
        <v>10667</v>
      </c>
      <c r="K152" s="79" t="str">
        <f t="shared" si="13"/>
        <v>XE59</v>
      </c>
      <c r="L152" s="79" t="s">
        <v>10668</v>
      </c>
      <c r="M152" s="55" t="s">
        <v>10615</v>
      </c>
      <c r="N152" s="55" t="s">
        <v>225</v>
      </c>
      <c r="O152" s="55" t="s">
        <v>10635</v>
      </c>
      <c r="P152" s="79">
        <v>1</v>
      </c>
      <c r="Q152" s="79">
        <v>5</v>
      </c>
    </row>
    <row r="153" spans="1:17" x14ac:dyDescent="0.2">
      <c r="A153" s="55" t="s">
        <v>10609</v>
      </c>
      <c r="B153" s="85" t="s">
        <v>10650</v>
      </c>
      <c r="C153" s="55" t="s">
        <v>17</v>
      </c>
      <c r="D153" s="55" t="s">
        <v>82</v>
      </c>
      <c r="E153" s="55" t="s">
        <v>4973</v>
      </c>
      <c r="G153" s="55" t="s">
        <v>141</v>
      </c>
      <c r="H153" s="79">
        <f t="shared" si="12"/>
        <v>1992</v>
      </c>
      <c r="J153" s="79" t="s">
        <v>10669</v>
      </c>
      <c r="K153" s="79" t="str">
        <f t="shared" si="13"/>
        <v>XE62</v>
      </c>
      <c r="L153" s="79" t="s">
        <v>10670</v>
      </c>
      <c r="M153" s="55" t="s">
        <v>10615</v>
      </c>
      <c r="N153" s="55" t="s">
        <v>225</v>
      </c>
      <c r="O153" s="55" t="s">
        <v>10635</v>
      </c>
      <c r="P153" s="79">
        <v>1</v>
      </c>
      <c r="Q153" s="79">
        <v>5</v>
      </c>
    </row>
    <row r="154" spans="1:17" x14ac:dyDescent="0.2">
      <c r="A154" s="55" t="s">
        <v>10609</v>
      </c>
      <c r="B154" s="85" t="s">
        <v>10650</v>
      </c>
      <c r="C154" s="55" t="s">
        <v>17</v>
      </c>
      <c r="D154" s="55" t="s">
        <v>82</v>
      </c>
      <c r="E154" s="55" t="s">
        <v>4984</v>
      </c>
      <c r="G154" s="55" t="s">
        <v>141</v>
      </c>
      <c r="H154" s="79">
        <f t="shared" si="12"/>
        <v>1992</v>
      </c>
      <c r="J154" s="79" t="s">
        <v>10671</v>
      </c>
      <c r="K154" s="79" t="str">
        <f t="shared" si="13"/>
        <v>XE64</v>
      </c>
      <c r="L154" s="79" t="s">
        <v>10672</v>
      </c>
      <c r="M154" s="55" t="s">
        <v>10615</v>
      </c>
      <c r="N154" s="55" t="s">
        <v>225</v>
      </c>
      <c r="O154" s="55" t="s">
        <v>10635</v>
      </c>
      <c r="P154" s="79">
        <v>1</v>
      </c>
      <c r="Q154" s="79">
        <v>5</v>
      </c>
    </row>
    <row r="155" spans="1:17" x14ac:dyDescent="0.2">
      <c r="A155" s="55" t="s">
        <v>10609</v>
      </c>
      <c r="B155" s="85" t="s">
        <v>10643</v>
      </c>
      <c r="C155" s="55" t="s">
        <v>17</v>
      </c>
      <c r="D155" s="55" t="s">
        <v>82</v>
      </c>
      <c r="E155" s="55" t="s">
        <v>4532</v>
      </c>
      <c r="G155" s="55" t="s">
        <v>10645</v>
      </c>
      <c r="H155" s="79">
        <f t="shared" si="12"/>
        <v>2004</v>
      </c>
      <c r="J155" s="79" t="s">
        <v>10655</v>
      </c>
      <c r="K155" s="79" t="str">
        <f t="shared" si="13"/>
        <v>JE47</v>
      </c>
      <c r="L155" s="79" t="s">
        <v>10656</v>
      </c>
      <c r="M155" s="55" t="s">
        <v>10615</v>
      </c>
      <c r="N155" s="55" t="s">
        <v>225</v>
      </c>
      <c r="O155" s="55" t="s">
        <v>10635</v>
      </c>
      <c r="P155" s="79">
        <v>1</v>
      </c>
      <c r="Q155" s="79">
        <v>5</v>
      </c>
    </row>
    <row r="156" spans="1:17" x14ac:dyDescent="0.2">
      <c r="A156" s="55" t="s">
        <v>10609</v>
      </c>
      <c r="B156" s="85" t="s">
        <v>10643</v>
      </c>
      <c r="C156" s="55" t="s">
        <v>17</v>
      </c>
      <c r="D156" s="55" t="s">
        <v>82</v>
      </c>
      <c r="E156" s="55" t="s">
        <v>10673</v>
      </c>
      <c r="G156" s="55" t="s">
        <v>10645</v>
      </c>
      <c r="H156" s="79">
        <f t="shared" si="12"/>
        <v>2004</v>
      </c>
      <c r="J156" s="79" t="s">
        <v>10657</v>
      </c>
      <c r="K156" s="79" t="str">
        <f t="shared" si="13"/>
        <v>JE49</v>
      </c>
      <c r="L156" s="79" t="s">
        <v>10658</v>
      </c>
      <c r="M156" s="55" t="s">
        <v>10615</v>
      </c>
      <c r="N156" s="55" t="s">
        <v>225</v>
      </c>
      <c r="O156" s="55" t="s">
        <v>10635</v>
      </c>
      <c r="P156" s="79">
        <v>1</v>
      </c>
      <c r="Q156" s="79">
        <v>5</v>
      </c>
    </row>
    <row r="157" spans="1:17" x14ac:dyDescent="0.2">
      <c r="A157" s="55" t="s">
        <v>10609</v>
      </c>
      <c r="B157" s="85" t="s">
        <v>10643</v>
      </c>
      <c r="C157" s="55" t="s">
        <v>17</v>
      </c>
      <c r="D157" s="55" t="s">
        <v>82</v>
      </c>
      <c r="E157" s="55" t="s">
        <v>10674</v>
      </c>
      <c r="G157" s="55" t="s">
        <v>10645</v>
      </c>
      <c r="H157" s="79">
        <f t="shared" si="12"/>
        <v>2004</v>
      </c>
      <c r="J157" s="79" t="s">
        <v>10659</v>
      </c>
      <c r="K157" s="79" t="str">
        <f t="shared" si="13"/>
        <v>JE52</v>
      </c>
      <c r="L157" s="79" t="s">
        <v>10660</v>
      </c>
      <c r="M157" s="55" t="s">
        <v>10615</v>
      </c>
      <c r="N157" s="55" t="s">
        <v>225</v>
      </c>
      <c r="O157" s="55" t="s">
        <v>10635</v>
      </c>
      <c r="P157" s="79">
        <v>1</v>
      </c>
      <c r="Q157" s="79">
        <v>5</v>
      </c>
    </row>
    <row r="158" spans="1:17" x14ac:dyDescent="0.2">
      <c r="A158" s="55" t="s">
        <v>10609</v>
      </c>
      <c r="B158" s="85" t="s">
        <v>10643</v>
      </c>
      <c r="C158" s="55" t="s">
        <v>17</v>
      </c>
      <c r="D158" s="55" t="s">
        <v>82</v>
      </c>
      <c r="E158" s="55" t="s">
        <v>573</v>
      </c>
      <c r="G158" s="55" t="s">
        <v>10645</v>
      </c>
      <c r="H158" s="79">
        <f t="shared" si="12"/>
        <v>2004</v>
      </c>
      <c r="J158" s="79" t="s">
        <v>10661</v>
      </c>
      <c r="K158" s="79" t="str">
        <f t="shared" si="13"/>
        <v>JE53</v>
      </c>
      <c r="L158" s="79" t="s">
        <v>10662</v>
      </c>
      <c r="M158" s="55" t="s">
        <v>10615</v>
      </c>
      <c r="N158" s="55" t="s">
        <v>225</v>
      </c>
      <c r="O158" s="55" t="s">
        <v>10635</v>
      </c>
      <c r="P158" s="79">
        <v>1</v>
      </c>
      <c r="Q158" s="79">
        <v>5</v>
      </c>
    </row>
    <row r="159" spans="1:17" x14ac:dyDescent="0.2">
      <c r="A159" s="55" t="s">
        <v>10609</v>
      </c>
      <c r="B159" s="85" t="s">
        <v>10643</v>
      </c>
      <c r="C159" s="55" t="s">
        <v>17</v>
      </c>
      <c r="D159" s="55" t="s">
        <v>82</v>
      </c>
      <c r="E159" s="55" t="s">
        <v>10675</v>
      </c>
      <c r="G159" s="55" t="s">
        <v>10645</v>
      </c>
      <c r="H159" s="79">
        <f t="shared" si="12"/>
        <v>2004</v>
      </c>
      <c r="J159" s="79" t="s">
        <v>10663</v>
      </c>
      <c r="K159" s="79" t="str">
        <f t="shared" si="13"/>
        <v>JE56</v>
      </c>
      <c r="L159" s="79" t="s">
        <v>10664</v>
      </c>
      <c r="M159" s="55" t="s">
        <v>10615</v>
      </c>
      <c r="N159" s="55" t="s">
        <v>225</v>
      </c>
      <c r="O159" s="55" t="s">
        <v>10635</v>
      </c>
      <c r="P159" s="79">
        <v>1</v>
      </c>
      <c r="Q159" s="79">
        <v>5</v>
      </c>
    </row>
    <row r="160" spans="1:17" x14ac:dyDescent="0.2">
      <c r="A160" s="55" t="s">
        <v>10609</v>
      </c>
      <c r="B160" s="85" t="s">
        <v>10643</v>
      </c>
      <c r="C160" s="55" t="s">
        <v>17</v>
      </c>
      <c r="D160" s="55" t="s">
        <v>82</v>
      </c>
      <c r="E160" s="55" t="s">
        <v>10676</v>
      </c>
      <c r="G160" s="55" t="s">
        <v>10645</v>
      </c>
      <c r="H160" s="79">
        <f t="shared" si="12"/>
        <v>2004</v>
      </c>
      <c r="J160" s="79" t="s">
        <v>10665</v>
      </c>
      <c r="K160" s="79" t="str">
        <f t="shared" si="13"/>
        <v>JE58</v>
      </c>
      <c r="L160" s="79" t="s">
        <v>10666</v>
      </c>
      <c r="M160" s="55" t="s">
        <v>10615</v>
      </c>
      <c r="N160" s="55" t="s">
        <v>225</v>
      </c>
      <c r="O160" s="55" t="s">
        <v>10635</v>
      </c>
      <c r="P160" s="79">
        <v>1</v>
      </c>
      <c r="Q160" s="79">
        <v>5</v>
      </c>
    </row>
    <row r="161" spans="1:17" x14ac:dyDescent="0.2">
      <c r="A161" s="55" t="s">
        <v>10609</v>
      </c>
      <c r="B161" s="85" t="s">
        <v>10643</v>
      </c>
      <c r="C161" s="55" t="s">
        <v>17</v>
      </c>
      <c r="D161" s="55" t="s">
        <v>82</v>
      </c>
      <c r="E161" s="55" t="s">
        <v>6522</v>
      </c>
      <c r="G161" s="55" t="s">
        <v>10645</v>
      </c>
      <c r="H161" s="79">
        <f t="shared" si="12"/>
        <v>2004</v>
      </c>
      <c r="J161" s="79" t="s">
        <v>10667</v>
      </c>
      <c r="K161" s="79" t="str">
        <f t="shared" si="13"/>
        <v>JE59</v>
      </c>
      <c r="L161" s="79" t="s">
        <v>10668</v>
      </c>
      <c r="M161" s="55" t="s">
        <v>10615</v>
      </c>
      <c r="N161" s="55" t="s">
        <v>225</v>
      </c>
      <c r="O161" s="55" t="s">
        <v>10635</v>
      </c>
      <c r="P161" s="79">
        <v>1</v>
      </c>
      <c r="Q161" s="79">
        <v>5</v>
      </c>
    </row>
    <row r="162" spans="1:17" x14ac:dyDescent="0.2">
      <c r="A162" s="55" t="s">
        <v>10609</v>
      </c>
      <c r="B162" s="85" t="s">
        <v>10643</v>
      </c>
      <c r="C162" s="55" t="s">
        <v>17</v>
      </c>
      <c r="D162" s="55" t="s">
        <v>82</v>
      </c>
      <c r="E162" s="55" t="s">
        <v>4973</v>
      </c>
      <c r="G162" s="55" t="s">
        <v>10645</v>
      </c>
      <c r="H162" s="79">
        <f t="shared" si="12"/>
        <v>2004</v>
      </c>
      <c r="J162" s="79" t="s">
        <v>10669</v>
      </c>
      <c r="K162" s="79" t="str">
        <f t="shared" si="13"/>
        <v>JE62</v>
      </c>
      <c r="L162" s="79" t="s">
        <v>10670</v>
      </c>
      <c r="M162" s="55" t="s">
        <v>10615</v>
      </c>
      <c r="N162" s="55" t="s">
        <v>225</v>
      </c>
      <c r="O162" s="55" t="s">
        <v>10635</v>
      </c>
      <c r="P162" s="79">
        <v>1</v>
      </c>
      <c r="Q162" s="79">
        <v>5</v>
      </c>
    </row>
    <row r="163" spans="1:17" x14ac:dyDescent="0.2">
      <c r="A163" s="55" t="s">
        <v>10609</v>
      </c>
      <c r="B163" s="85" t="s">
        <v>10643</v>
      </c>
      <c r="C163" s="55" t="s">
        <v>17</v>
      </c>
      <c r="D163" s="55" t="s">
        <v>82</v>
      </c>
      <c r="E163" s="55" t="s">
        <v>4984</v>
      </c>
      <c r="G163" s="55" t="s">
        <v>10645</v>
      </c>
      <c r="H163" s="79">
        <f t="shared" si="12"/>
        <v>2004</v>
      </c>
      <c r="J163" s="79" t="s">
        <v>10671</v>
      </c>
      <c r="K163" s="79" t="str">
        <f t="shared" si="13"/>
        <v>JE64</v>
      </c>
      <c r="L163" s="79" t="s">
        <v>10672</v>
      </c>
      <c r="M163" s="55" t="s">
        <v>10615</v>
      </c>
      <c r="N163" s="55" t="s">
        <v>225</v>
      </c>
      <c r="O163" s="55" t="s">
        <v>10635</v>
      </c>
      <c r="P163" s="79">
        <v>1</v>
      </c>
      <c r="Q163" s="79">
        <v>5</v>
      </c>
    </row>
    <row r="164" spans="1:17" x14ac:dyDescent="0.2">
      <c r="A164" s="55" t="s">
        <v>10609</v>
      </c>
      <c r="B164" s="85" t="s">
        <v>10644</v>
      </c>
      <c r="C164" s="55" t="s">
        <v>17</v>
      </c>
      <c r="D164" s="55" t="s">
        <v>82</v>
      </c>
      <c r="E164" s="55" t="s">
        <v>4532</v>
      </c>
      <c r="G164" s="55" t="s">
        <v>10646</v>
      </c>
      <c r="H164" s="79">
        <f t="shared" si="12"/>
        <v>2007</v>
      </c>
      <c r="J164" s="79" t="s">
        <v>10655</v>
      </c>
      <c r="K164" s="79" t="str">
        <f t="shared" si="13"/>
        <v>KE47</v>
      </c>
      <c r="L164" s="79" t="s">
        <v>10656</v>
      </c>
      <c r="M164" s="55" t="s">
        <v>10615</v>
      </c>
      <c r="N164" s="55" t="s">
        <v>225</v>
      </c>
      <c r="O164" s="55" t="s">
        <v>10635</v>
      </c>
      <c r="P164" s="79">
        <v>1</v>
      </c>
      <c r="Q164" s="79">
        <v>5</v>
      </c>
    </row>
    <row r="165" spans="1:17" x14ac:dyDescent="0.2">
      <c r="A165" s="55" t="s">
        <v>10609</v>
      </c>
      <c r="B165" s="85" t="s">
        <v>10644</v>
      </c>
      <c r="C165" s="55" t="s">
        <v>17</v>
      </c>
      <c r="D165" s="55" t="s">
        <v>82</v>
      </c>
      <c r="E165" s="55" t="s">
        <v>10673</v>
      </c>
      <c r="G165" s="55" t="s">
        <v>10646</v>
      </c>
      <c r="H165" s="79">
        <f t="shared" si="12"/>
        <v>2007</v>
      </c>
      <c r="J165" s="79" t="s">
        <v>10657</v>
      </c>
      <c r="K165" s="79" t="str">
        <f t="shared" si="13"/>
        <v>KE49</v>
      </c>
      <c r="L165" s="79" t="s">
        <v>10658</v>
      </c>
      <c r="M165" s="55" t="s">
        <v>10615</v>
      </c>
      <c r="N165" s="55" t="s">
        <v>225</v>
      </c>
      <c r="O165" s="55" t="s">
        <v>10635</v>
      </c>
      <c r="P165" s="79">
        <v>1</v>
      </c>
      <c r="Q165" s="79">
        <v>5</v>
      </c>
    </row>
    <row r="166" spans="1:17" x14ac:dyDescent="0.2">
      <c r="A166" s="55" t="s">
        <v>10609</v>
      </c>
      <c r="B166" s="85" t="s">
        <v>10644</v>
      </c>
      <c r="C166" s="55" t="s">
        <v>17</v>
      </c>
      <c r="D166" s="55" t="s">
        <v>82</v>
      </c>
      <c r="E166" s="55" t="s">
        <v>10674</v>
      </c>
      <c r="G166" s="55" t="s">
        <v>10646</v>
      </c>
      <c r="H166" s="79">
        <f t="shared" ref="H166:H199" si="14">IF(B166="SATSA_Q1",1984,IF(B166="SATSA_IPT1",1985,IF(B166="SATSA_Q2",1987,IF(B166="SATSA_IPT2",1989,IF(B166="SATSA_Q3",1990,IF(B166="SATSA_IPT3",1992,IF(B166="SATSA_Q4",1993,IF(B166="SATSA_IPT4",1995,IF(B166="SATSA_IPT5",1999,IF(B166="SATSA_IPT6",2002,IF(B166="SATSA_Q5",2004,IF(B166="SATSA_IPT7",2005,IF(B166="SATSA_Q6",2007,IF(B166="SATSA_IPT8",2008,IF(B166="SATSA_Q7",2010,IF(B166="SATSA_IPT9",2010,IF(B166="SATSA_Q8",2012,IF(B166="SATSA_IPT10",2012,IF(B166="SATSA_Q9",2014,"HELP")))))))))))))))))))</f>
        <v>2007</v>
      </c>
      <c r="J166" s="79" t="s">
        <v>10659</v>
      </c>
      <c r="K166" s="79" t="str">
        <f t="shared" si="13"/>
        <v>KE52</v>
      </c>
      <c r="L166" s="79" t="s">
        <v>10660</v>
      </c>
      <c r="M166" s="55" t="s">
        <v>10615</v>
      </c>
      <c r="N166" s="55" t="s">
        <v>225</v>
      </c>
      <c r="O166" s="55" t="s">
        <v>10635</v>
      </c>
      <c r="P166" s="79">
        <v>1</v>
      </c>
      <c r="Q166" s="79">
        <v>5</v>
      </c>
    </row>
    <row r="167" spans="1:17" x14ac:dyDescent="0.2">
      <c r="A167" s="55" t="s">
        <v>10609</v>
      </c>
      <c r="B167" s="85" t="s">
        <v>10644</v>
      </c>
      <c r="C167" s="55" t="s">
        <v>17</v>
      </c>
      <c r="D167" s="55" t="s">
        <v>82</v>
      </c>
      <c r="E167" s="55" t="s">
        <v>573</v>
      </c>
      <c r="G167" s="55" t="s">
        <v>10646</v>
      </c>
      <c r="H167" s="79">
        <f t="shared" si="14"/>
        <v>2007</v>
      </c>
      <c r="J167" s="79" t="s">
        <v>10661</v>
      </c>
      <c r="K167" s="79" t="str">
        <f t="shared" si="13"/>
        <v>KE53</v>
      </c>
      <c r="L167" s="79" t="s">
        <v>10662</v>
      </c>
      <c r="M167" s="55" t="s">
        <v>10615</v>
      </c>
      <c r="N167" s="55" t="s">
        <v>225</v>
      </c>
      <c r="O167" s="55" t="s">
        <v>10635</v>
      </c>
      <c r="P167" s="79">
        <v>1</v>
      </c>
      <c r="Q167" s="79">
        <v>5</v>
      </c>
    </row>
    <row r="168" spans="1:17" x14ac:dyDescent="0.2">
      <c r="A168" s="55" t="s">
        <v>10609</v>
      </c>
      <c r="B168" s="85" t="s">
        <v>10644</v>
      </c>
      <c r="C168" s="55" t="s">
        <v>17</v>
      </c>
      <c r="D168" s="55" t="s">
        <v>82</v>
      </c>
      <c r="E168" s="55" t="s">
        <v>10675</v>
      </c>
      <c r="G168" s="55" t="s">
        <v>10646</v>
      </c>
      <c r="H168" s="79">
        <f t="shared" si="14"/>
        <v>2007</v>
      </c>
      <c r="J168" s="79" t="s">
        <v>10663</v>
      </c>
      <c r="K168" s="79" t="str">
        <f t="shared" si="13"/>
        <v>KE56</v>
      </c>
      <c r="L168" s="79" t="s">
        <v>10664</v>
      </c>
      <c r="M168" s="55" t="s">
        <v>10615</v>
      </c>
      <c r="N168" s="55" t="s">
        <v>225</v>
      </c>
      <c r="O168" s="55" t="s">
        <v>10635</v>
      </c>
      <c r="P168" s="79">
        <v>1</v>
      </c>
      <c r="Q168" s="79">
        <v>5</v>
      </c>
    </row>
    <row r="169" spans="1:17" x14ac:dyDescent="0.2">
      <c r="A169" s="55" t="s">
        <v>10609</v>
      </c>
      <c r="B169" s="85" t="s">
        <v>10644</v>
      </c>
      <c r="C169" s="55" t="s">
        <v>17</v>
      </c>
      <c r="D169" s="55" t="s">
        <v>82</v>
      </c>
      <c r="E169" s="55" t="s">
        <v>10676</v>
      </c>
      <c r="G169" s="55" t="s">
        <v>10646</v>
      </c>
      <c r="H169" s="79">
        <f t="shared" si="14"/>
        <v>2007</v>
      </c>
      <c r="J169" s="79" t="s">
        <v>10665</v>
      </c>
      <c r="K169" s="79" t="str">
        <f t="shared" si="13"/>
        <v>KE58</v>
      </c>
      <c r="L169" s="79" t="s">
        <v>10666</v>
      </c>
      <c r="M169" s="55" t="s">
        <v>10615</v>
      </c>
      <c r="N169" s="55" t="s">
        <v>225</v>
      </c>
      <c r="O169" s="55" t="s">
        <v>10635</v>
      </c>
      <c r="P169" s="79">
        <v>1</v>
      </c>
      <c r="Q169" s="79">
        <v>5</v>
      </c>
    </row>
    <row r="170" spans="1:17" x14ac:dyDescent="0.2">
      <c r="A170" s="55" t="s">
        <v>10609</v>
      </c>
      <c r="B170" s="85" t="s">
        <v>10644</v>
      </c>
      <c r="C170" s="55" t="s">
        <v>17</v>
      </c>
      <c r="D170" s="55" t="s">
        <v>82</v>
      </c>
      <c r="E170" s="55" t="s">
        <v>6522</v>
      </c>
      <c r="G170" s="55" t="s">
        <v>10646</v>
      </c>
      <c r="H170" s="79">
        <f t="shared" si="14"/>
        <v>2007</v>
      </c>
      <c r="J170" s="79" t="s">
        <v>10667</v>
      </c>
      <c r="K170" s="79" t="str">
        <f t="shared" si="13"/>
        <v>KE59</v>
      </c>
      <c r="L170" s="79" t="s">
        <v>10668</v>
      </c>
      <c r="M170" s="55" t="s">
        <v>10615</v>
      </c>
      <c r="N170" s="55" t="s">
        <v>225</v>
      </c>
      <c r="O170" s="55" t="s">
        <v>10635</v>
      </c>
      <c r="P170" s="79">
        <v>1</v>
      </c>
      <c r="Q170" s="79">
        <v>5</v>
      </c>
    </row>
    <row r="171" spans="1:17" x14ac:dyDescent="0.2">
      <c r="A171" s="55" t="s">
        <v>10609</v>
      </c>
      <c r="B171" s="85" t="s">
        <v>10644</v>
      </c>
      <c r="C171" s="55" t="s">
        <v>17</v>
      </c>
      <c r="D171" s="55" t="s">
        <v>82</v>
      </c>
      <c r="E171" s="55" t="s">
        <v>4973</v>
      </c>
      <c r="G171" s="55" t="s">
        <v>10646</v>
      </c>
      <c r="H171" s="79">
        <f t="shared" si="14"/>
        <v>2007</v>
      </c>
      <c r="J171" s="79" t="s">
        <v>10669</v>
      </c>
      <c r="K171" s="79" t="str">
        <f t="shared" si="13"/>
        <v>KE62</v>
      </c>
      <c r="L171" s="79" t="s">
        <v>10670</v>
      </c>
      <c r="M171" s="55" t="s">
        <v>10615</v>
      </c>
      <c r="N171" s="55" t="s">
        <v>225</v>
      </c>
      <c r="O171" s="55" t="s">
        <v>10635</v>
      </c>
      <c r="P171" s="79">
        <v>1</v>
      </c>
      <c r="Q171" s="79">
        <v>5</v>
      </c>
    </row>
    <row r="172" spans="1:17" x14ac:dyDescent="0.2">
      <c r="A172" s="55" t="s">
        <v>10609</v>
      </c>
      <c r="B172" s="85" t="s">
        <v>10644</v>
      </c>
      <c r="C172" s="55" t="s">
        <v>17</v>
      </c>
      <c r="D172" s="55" t="s">
        <v>82</v>
      </c>
      <c r="E172" s="55" t="s">
        <v>4984</v>
      </c>
      <c r="G172" s="55" t="s">
        <v>10646</v>
      </c>
      <c r="H172" s="79">
        <f t="shared" si="14"/>
        <v>2007</v>
      </c>
      <c r="J172" s="79" t="s">
        <v>10671</v>
      </c>
      <c r="K172" s="79" t="str">
        <f t="shared" si="13"/>
        <v>KE64</v>
      </c>
      <c r="L172" s="79" t="s">
        <v>10672</v>
      </c>
      <c r="M172" s="55" t="s">
        <v>10615</v>
      </c>
      <c r="N172" s="55" t="s">
        <v>225</v>
      </c>
      <c r="O172" s="55" t="s">
        <v>10635</v>
      </c>
      <c r="P172" s="79">
        <v>1</v>
      </c>
      <c r="Q172" s="79">
        <v>5</v>
      </c>
    </row>
    <row r="173" spans="1:17" x14ac:dyDescent="0.2">
      <c r="A173" s="55" t="s">
        <v>10609</v>
      </c>
      <c r="B173" s="85" t="s">
        <v>10648</v>
      </c>
      <c r="C173" s="55" t="s">
        <v>17</v>
      </c>
      <c r="D173" s="55" t="s">
        <v>82</v>
      </c>
      <c r="E173" s="55" t="s">
        <v>4532</v>
      </c>
      <c r="G173" s="55" t="s">
        <v>10647</v>
      </c>
      <c r="H173" s="79">
        <f t="shared" si="14"/>
        <v>1999</v>
      </c>
      <c r="J173" s="79" t="s">
        <v>10655</v>
      </c>
      <c r="K173" s="79" t="str">
        <f t="shared" si="13"/>
        <v>RE47</v>
      </c>
      <c r="L173" s="79" t="s">
        <v>10656</v>
      </c>
      <c r="M173" s="55" t="s">
        <v>10615</v>
      </c>
      <c r="N173" s="55" t="s">
        <v>225</v>
      </c>
      <c r="O173" s="55" t="s">
        <v>10635</v>
      </c>
      <c r="P173" s="79">
        <v>1</v>
      </c>
      <c r="Q173" s="79">
        <v>5</v>
      </c>
    </row>
    <row r="174" spans="1:17" x14ac:dyDescent="0.2">
      <c r="A174" s="55" t="s">
        <v>10609</v>
      </c>
      <c r="B174" s="85" t="s">
        <v>10648</v>
      </c>
      <c r="C174" s="55" t="s">
        <v>17</v>
      </c>
      <c r="D174" s="55" t="s">
        <v>82</v>
      </c>
      <c r="E174" s="55" t="s">
        <v>10673</v>
      </c>
      <c r="G174" s="55" t="s">
        <v>10647</v>
      </c>
      <c r="H174" s="79">
        <f t="shared" si="14"/>
        <v>1999</v>
      </c>
      <c r="J174" s="79" t="s">
        <v>10657</v>
      </c>
      <c r="K174" s="79" t="str">
        <f t="shared" ref="K174:K199" si="15">G174&amp;J174</f>
        <v>RE49</v>
      </c>
      <c r="L174" s="79" t="s">
        <v>10658</v>
      </c>
      <c r="M174" s="55" t="s">
        <v>10615</v>
      </c>
      <c r="N174" s="55" t="s">
        <v>225</v>
      </c>
      <c r="O174" s="55" t="s">
        <v>10635</v>
      </c>
      <c r="P174" s="79">
        <v>1</v>
      </c>
      <c r="Q174" s="79">
        <v>5</v>
      </c>
    </row>
    <row r="175" spans="1:17" x14ac:dyDescent="0.2">
      <c r="A175" s="55" t="s">
        <v>10609</v>
      </c>
      <c r="B175" s="85" t="s">
        <v>10648</v>
      </c>
      <c r="C175" s="55" t="s">
        <v>17</v>
      </c>
      <c r="D175" s="55" t="s">
        <v>82</v>
      </c>
      <c r="E175" s="55" t="s">
        <v>10674</v>
      </c>
      <c r="G175" s="55" t="s">
        <v>10647</v>
      </c>
      <c r="H175" s="79">
        <f t="shared" si="14"/>
        <v>1999</v>
      </c>
      <c r="J175" s="79" t="s">
        <v>10659</v>
      </c>
      <c r="K175" s="79" t="str">
        <f t="shared" si="15"/>
        <v>RE52</v>
      </c>
      <c r="L175" s="79" t="s">
        <v>10660</v>
      </c>
      <c r="M175" s="55" t="s">
        <v>10615</v>
      </c>
      <c r="N175" s="55" t="s">
        <v>225</v>
      </c>
      <c r="O175" s="55" t="s">
        <v>10635</v>
      </c>
      <c r="P175" s="79">
        <v>1</v>
      </c>
      <c r="Q175" s="79">
        <v>5</v>
      </c>
    </row>
    <row r="176" spans="1:17" x14ac:dyDescent="0.2">
      <c r="A176" s="55" t="s">
        <v>10609</v>
      </c>
      <c r="B176" s="85" t="s">
        <v>10648</v>
      </c>
      <c r="C176" s="55" t="s">
        <v>17</v>
      </c>
      <c r="D176" s="55" t="s">
        <v>82</v>
      </c>
      <c r="E176" s="55" t="s">
        <v>573</v>
      </c>
      <c r="G176" s="55" t="s">
        <v>10647</v>
      </c>
      <c r="H176" s="79">
        <f t="shared" si="14"/>
        <v>1999</v>
      </c>
      <c r="J176" s="79" t="s">
        <v>10661</v>
      </c>
      <c r="K176" s="79" t="str">
        <f t="shared" si="15"/>
        <v>RE53</v>
      </c>
      <c r="L176" s="79" t="s">
        <v>10662</v>
      </c>
      <c r="M176" s="55" t="s">
        <v>10615</v>
      </c>
      <c r="N176" s="55" t="s">
        <v>225</v>
      </c>
      <c r="O176" s="55" t="s">
        <v>10635</v>
      </c>
      <c r="P176" s="79">
        <v>1</v>
      </c>
      <c r="Q176" s="79">
        <v>5</v>
      </c>
    </row>
    <row r="177" spans="1:17" x14ac:dyDescent="0.2">
      <c r="A177" s="55" t="s">
        <v>10609</v>
      </c>
      <c r="B177" s="85" t="s">
        <v>10648</v>
      </c>
      <c r="C177" s="55" t="s">
        <v>17</v>
      </c>
      <c r="D177" s="55" t="s">
        <v>82</v>
      </c>
      <c r="E177" s="55" t="s">
        <v>10675</v>
      </c>
      <c r="G177" s="55" t="s">
        <v>10647</v>
      </c>
      <c r="H177" s="79">
        <f t="shared" si="14"/>
        <v>1999</v>
      </c>
      <c r="J177" s="79" t="s">
        <v>10663</v>
      </c>
      <c r="K177" s="79" t="str">
        <f t="shared" si="15"/>
        <v>RE56</v>
      </c>
      <c r="L177" s="79" t="s">
        <v>10664</v>
      </c>
      <c r="M177" s="55" t="s">
        <v>10615</v>
      </c>
      <c r="N177" s="55" t="s">
        <v>225</v>
      </c>
      <c r="O177" s="55" t="s">
        <v>10635</v>
      </c>
      <c r="P177" s="79">
        <v>1</v>
      </c>
      <c r="Q177" s="79">
        <v>5</v>
      </c>
    </row>
    <row r="178" spans="1:17" x14ac:dyDescent="0.2">
      <c r="A178" s="55" t="s">
        <v>10609</v>
      </c>
      <c r="B178" s="85" t="s">
        <v>10648</v>
      </c>
      <c r="C178" s="55" t="s">
        <v>17</v>
      </c>
      <c r="D178" s="55" t="s">
        <v>82</v>
      </c>
      <c r="E178" s="55" t="s">
        <v>10676</v>
      </c>
      <c r="G178" s="55" t="s">
        <v>10647</v>
      </c>
      <c r="H178" s="79">
        <f t="shared" si="14"/>
        <v>1999</v>
      </c>
      <c r="J178" s="79" t="s">
        <v>10665</v>
      </c>
      <c r="K178" s="79" t="str">
        <f t="shared" si="15"/>
        <v>RE58</v>
      </c>
      <c r="L178" s="79" t="s">
        <v>10666</v>
      </c>
      <c r="M178" s="55" t="s">
        <v>10615</v>
      </c>
      <c r="N178" s="55" t="s">
        <v>225</v>
      </c>
      <c r="O178" s="55" t="s">
        <v>10635</v>
      </c>
      <c r="P178" s="79">
        <v>1</v>
      </c>
      <c r="Q178" s="79">
        <v>5</v>
      </c>
    </row>
    <row r="179" spans="1:17" x14ac:dyDescent="0.2">
      <c r="A179" s="55" t="s">
        <v>10609</v>
      </c>
      <c r="B179" s="85" t="s">
        <v>10648</v>
      </c>
      <c r="C179" s="55" t="s">
        <v>17</v>
      </c>
      <c r="D179" s="55" t="s">
        <v>82</v>
      </c>
      <c r="E179" s="55" t="s">
        <v>6522</v>
      </c>
      <c r="G179" s="55" t="s">
        <v>10647</v>
      </c>
      <c r="H179" s="79">
        <f t="shared" si="14"/>
        <v>1999</v>
      </c>
      <c r="J179" s="79" t="s">
        <v>10667</v>
      </c>
      <c r="K179" s="79" t="str">
        <f t="shared" si="15"/>
        <v>RE59</v>
      </c>
      <c r="L179" s="79" t="s">
        <v>10668</v>
      </c>
      <c r="M179" s="55" t="s">
        <v>10615</v>
      </c>
      <c r="N179" s="55" t="s">
        <v>225</v>
      </c>
      <c r="O179" s="55" t="s">
        <v>10635</v>
      </c>
      <c r="P179" s="79">
        <v>1</v>
      </c>
      <c r="Q179" s="79">
        <v>5</v>
      </c>
    </row>
    <row r="180" spans="1:17" x14ac:dyDescent="0.2">
      <c r="A180" s="55" t="s">
        <v>10609</v>
      </c>
      <c r="B180" s="85" t="s">
        <v>10648</v>
      </c>
      <c r="C180" s="55" t="s">
        <v>17</v>
      </c>
      <c r="D180" s="55" t="s">
        <v>82</v>
      </c>
      <c r="E180" s="55" t="s">
        <v>4973</v>
      </c>
      <c r="G180" s="55" t="s">
        <v>10647</v>
      </c>
      <c r="H180" s="79">
        <f t="shared" si="14"/>
        <v>1999</v>
      </c>
      <c r="J180" s="79" t="s">
        <v>10669</v>
      </c>
      <c r="K180" s="79" t="str">
        <f t="shared" si="15"/>
        <v>RE62</v>
      </c>
      <c r="L180" s="79" t="s">
        <v>10670</v>
      </c>
      <c r="M180" s="55" t="s">
        <v>10615</v>
      </c>
      <c r="N180" s="55" t="s">
        <v>225</v>
      </c>
      <c r="O180" s="55" t="s">
        <v>10635</v>
      </c>
      <c r="P180" s="79">
        <v>1</v>
      </c>
      <c r="Q180" s="79">
        <v>5</v>
      </c>
    </row>
    <row r="181" spans="1:17" x14ac:dyDescent="0.2">
      <c r="A181" s="55" t="s">
        <v>10609</v>
      </c>
      <c r="B181" s="85" t="s">
        <v>10648</v>
      </c>
      <c r="C181" s="55" t="s">
        <v>17</v>
      </c>
      <c r="D181" s="55" t="s">
        <v>82</v>
      </c>
      <c r="E181" s="55" t="s">
        <v>4984</v>
      </c>
      <c r="G181" s="55" t="s">
        <v>10647</v>
      </c>
      <c r="H181" s="79">
        <f t="shared" si="14"/>
        <v>1999</v>
      </c>
      <c r="J181" s="79" t="s">
        <v>10671</v>
      </c>
      <c r="K181" s="79" t="str">
        <f t="shared" si="15"/>
        <v>RE64</v>
      </c>
      <c r="L181" s="79" t="s">
        <v>10672</v>
      </c>
      <c r="M181" s="55" t="s">
        <v>10615</v>
      </c>
      <c r="N181" s="55" t="s">
        <v>225</v>
      </c>
      <c r="O181" s="55" t="s">
        <v>10635</v>
      </c>
      <c r="P181" s="79">
        <v>1</v>
      </c>
      <c r="Q181" s="79">
        <v>5</v>
      </c>
    </row>
    <row r="182" spans="1:17" x14ac:dyDescent="0.2">
      <c r="A182" s="55" t="s">
        <v>10609</v>
      </c>
      <c r="B182" s="85" t="s">
        <v>10652</v>
      </c>
      <c r="C182" s="55" t="s">
        <v>17</v>
      </c>
      <c r="D182" s="55" t="s">
        <v>82</v>
      </c>
      <c r="E182" s="55" t="s">
        <v>4532</v>
      </c>
      <c r="G182" s="55" t="s">
        <v>10651</v>
      </c>
      <c r="H182" s="79">
        <f t="shared" si="14"/>
        <v>2002</v>
      </c>
      <c r="J182" s="79" t="s">
        <v>10655</v>
      </c>
      <c r="K182" s="79" t="str">
        <f t="shared" si="15"/>
        <v>SE47</v>
      </c>
      <c r="L182" s="79" t="s">
        <v>10656</v>
      </c>
      <c r="M182" s="55" t="s">
        <v>10615</v>
      </c>
      <c r="N182" s="55" t="s">
        <v>225</v>
      </c>
      <c r="O182" s="55" t="s">
        <v>10635</v>
      </c>
      <c r="P182" s="79">
        <v>1</v>
      </c>
      <c r="Q182" s="79">
        <v>5</v>
      </c>
    </row>
    <row r="183" spans="1:17" x14ac:dyDescent="0.2">
      <c r="A183" s="55" t="s">
        <v>10609</v>
      </c>
      <c r="B183" s="85" t="s">
        <v>10652</v>
      </c>
      <c r="C183" s="55" t="s">
        <v>17</v>
      </c>
      <c r="D183" s="55" t="s">
        <v>82</v>
      </c>
      <c r="E183" s="55" t="s">
        <v>10673</v>
      </c>
      <c r="G183" s="55" t="s">
        <v>10651</v>
      </c>
      <c r="H183" s="79">
        <f t="shared" si="14"/>
        <v>2002</v>
      </c>
      <c r="J183" s="79" t="s">
        <v>10657</v>
      </c>
      <c r="K183" s="79" t="str">
        <f t="shared" si="15"/>
        <v>SE49</v>
      </c>
      <c r="L183" s="79" t="s">
        <v>10658</v>
      </c>
      <c r="M183" s="55" t="s">
        <v>10615</v>
      </c>
      <c r="N183" s="55" t="s">
        <v>225</v>
      </c>
      <c r="O183" s="55" t="s">
        <v>10635</v>
      </c>
      <c r="P183" s="79">
        <v>1</v>
      </c>
      <c r="Q183" s="79">
        <v>5</v>
      </c>
    </row>
    <row r="184" spans="1:17" x14ac:dyDescent="0.2">
      <c r="A184" s="55" t="s">
        <v>10609</v>
      </c>
      <c r="B184" s="85" t="s">
        <v>10652</v>
      </c>
      <c r="C184" s="55" t="s">
        <v>17</v>
      </c>
      <c r="D184" s="55" t="s">
        <v>82</v>
      </c>
      <c r="E184" s="55" t="s">
        <v>10674</v>
      </c>
      <c r="G184" s="55" t="s">
        <v>10651</v>
      </c>
      <c r="H184" s="79">
        <f t="shared" si="14"/>
        <v>2002</v>
      </c>
      <c r="J184" s="79" t="s">
        <v>10659</v>
      </c>
      <c r="K184" s="79" t="str">
        <f t="shared" si="15"/>
        <v>SE52</v>
      </c>
      <c r="L184" s="79" t="s">
        <v>10660</v>
      </c>
      <c r="M184" s="55" t="s">
        <v>10615</v>
      </c>
      <c r="N184" s="55" t="s">
        <v>225</v>
      </c>
      <c r="O184" s="55" t="s">
        <v>10635</v>
      </c>
      <c r="P184" s="79">
        <v>1</v>
      </c>
      <c r="Q184" s="79">
        <v>5</v>
      </c>
    </row>
    <row r="185" spans="1:17" x14ac:dyDescent="0.2">
      <c r="A185" s="55" t="s">
        <v>10609</v>
      </c>
      <c r="B185" s="85" t="s">
        <v>10652</v>
      </c>
      <c r="C185" s="55" t="s">
        <v>17</v>
      </c>
      <c r="D185" s="55" t="s">
        <v>82</v>
      </c>
      <c r="E185" s="55" t="s">
        <v>573</v>
      </c>
      <c r="G185" s="55" t="s">
        <v>10651</v>
      </c>
      <c r="H185" s="79">
        <f t="shared" si="14"/>
        <v>2002</v>
      </c>
      <c r="J185" s="79" t="s">
        <v>10661</v>
      </c>
      <c r="K185" s="79" t="str">
        <f t="shared" si="15"/>
        <v>SE53</v>
      </c>
      <c r="L185" s="79" t="s">
        <v>10662</v>
      </c>
      <c r="M185" s="55" t="s">
        <v>10615</v>
      </c>
      <c r="N185" s="55" t="s">
        <v>225</v>
      </c>
      <c r="O185" s="55" t="s">
        <v>10635</v>
      </c>
      <c r="P185" s="79">
        <v>1</v>
      </c>
      <c r="Q185" s="79">
        <v>5</v>
      </c>
    </row>
    <row r="186" spans="1:17" x14ac:dyDescent="0.2">
      <c r="A186" s="55" t="s">
        <v>10609</v>
      </c>
      <c r="B186" s="85" t="s">
        <v>10652</v>
      </c>
      <c r="C186" s="55" t="s">
        <v>17</v>
      </c>
      <c r="D186" s="55" t="s">
        <v>82</v>
      </c>
      <c r="E186" s="55" t="s">
        <v>10675</v>
      </c>
      <c r="G186" s="55" t="s">
        <v>10651</v>
      </c>
      <c r="H186" s="79">
        <f t="shared" si="14"/>
        <v>2002</v>
      </c>
      <c r="J186" s="79" t="s">
        <v>10663</v>
      </c>
      <c r="K186" s="79" t="str">
        <f t="shared" si="15"/>
        <v>SE56</v>
      </c>
      <c r="L186" s="79" t="s">
        <v>10664</v>
      </c>
      <c r="M186" s="55" t="s">
        <v>10615</v>
      </c>
      <c r="N186" s="55" t="s">
        <v>225</v>
      </c>
      <c r="O186" s="55" t="s">
        <v>10635</v>
      </c>
      <c r="P186" s="79">
        <v>1</v>
      </c>
      <c r="Q186" s="79">
        <v>5</v>
      </c>
    </row>
    <row r="187" spans="1:17" x14ac:dyDescent="0.2">
      <c r="A187" s="55" t="s">
        <v>10609</v>
      </c>
      <c r="B187" s="85" t="s">
        <v>10652</v>
      </c>
      <c r="C187" s="55" t="s">
        <v>17</v>
      </c>
      <c r="D187" s="55" t="s">
        <v>82</v>
      </c>
      <c r="E187" s="55" t="s">
        <v>10676</v>
      </c>
      <c r="G187" s="55" t="s">
        <v>10651</v>
      </c>
      <c r="H187" s="79">
        <f t="shared" si="14"/>
        <v>2002</v>
      </c>
      <c r="J187" s="79" t="s">
        <v>10665</v>
      </c>
      <c r="K187" s="79" t="str">
        <f t="shared" si="15"/>
        <v>SE58</v>
      </c>
      <c r="L187" s="79" t="s">
        <v>10666</v>
      </c>
      <c r="M187" s="55" t="s">
        <v>10615</v>
      </c>
      <c r="N187" s="55" t="s">
        <v>225</v>
      </c>
      <c r="O187" s="55" t="s">
        <v>10635</v>
      </c>
      <c r="P187" s="79">
        <v>1</v>
      </c>
      <c r="Q187" s="79">
        <v>5</v>
      </c>
    </row>
    <row r="188" spans="1:17" x14ac:dyDescent="0.2">
      <c r="A188" s="55" t="s">
        <v>10609</v>
      </c>
      <c r="B188" s="85" t="s">
        <v>10652</v>
      </c>
      <c r="C188" s="55" t="s">
        <v>17</v>
      </c>
      <c r="D188" s="55" t="s">
        <v>82</v>
      </c>
      <c r="E188" s="55" t="s">
        <v>6522</v>
      </c>
      <c r="G188" s="55" t="s">
        <v>10651</v>
      </c>
      <c r="H188" s="79">
        <f t="shared" si="14"/>
        <v>2002</v>
      </c>
      <c r="J188" s="79" t="s">
        <v>10667</v>
      </c>
      <c r="K188" s="79" t="str">
        <f t="shared" si="15"/>
        <v>SE59</v>
      </c>
      <c r="L188" s="79" t="s">
        <v>10668</v>
      </c>
      <c r="M188" s="55" t="s">
        <v>10615</v>
      </c>
      <c r="N188" s="55" t="s">
        <v>225</v>
      </c>
      <c r="O188" s="55" t="s">
        <v>10635</v>
      </c>
      <c r="P188" s="79">
        <v>1</v>
      </c>
      <c r="Q188" s="79">
        <v>5</v>
      </c>
    </row>
    <row r="189" spans="1:17" x14ac:dyDescent="0.2">
      <c r="A189" s="55" t="s">
        <v>10609</v>
      </c>
      <c r="B189" s="85" t="s">
        <v>10652</v>
      </c>
      <c r="C189" s="55" t="s">
        <v>17</v>
      </c>
      <c r="D189" s="55" t="s">
        <v>82</v>
      </c>
      <c r="E189" s="55" t="s">
        <v>4973</v>
      </c>
      <c r="G189" s="55" t="s">
        <v>10651</v>
      </c>
      <c r="H189" s="79">
        <f t="shared" si="14"/>
        <v>2002</v>
      </c>
      <c r="J189" s="79" t="s">
        <v>10669</v>
      </c>
      <c r="K189" s="79" t="str">
        <f t="shared" si="15"/>
        <v>SE62</v>
      </c>
      <c r="L189" s="79" t="s">
        <v>10670</v>
      </c>
      <c r="M189" s="55" t="s">
        <v>10615</v>
      </c>
      <c r="N189" s="55" t="s">
        <v>225</v>
      </c>
      <c r="O189" s="55" t="s">
        <v>10635</v>
      </c>
      <c r="P189" s="79">
        <v>1</v>
      </c>
      <c r="Q189" s="79">
        <v>5</v>
      </c>
    </row>
    <row r="190" spans="1:17" x14ac:dyDescent="0.2">
      <c r="A190" s="55" t="s">
        <v>10609</v>
      </c>
      <c r="B190" s="85" t="s">
        <v>10652</v>
      </c>
      <c r="C190" s="55" t="s">
        <v>17</v>
      </c>
      <c r="D190" s="55" t="s">
        <v>82</v>
      </c>
      <c r="E190" s="55" t="s">
        <v>4984</v>
      </c>
      <c r="G190" s="55" t="s">
        <v>10651</v>
      </c>
      <c r="H190" s="79">
        <f t="shared" si="14"/>
        <v>2002</v>
      </c>
      <c r="J190" s="79" t="s">
        <v>10671</v>
      </c>
      <c r="K190" s="79" t="str">
        <f t="shared" si="15"/>
        <v>SE64</v>
      </c>
      <c r="L190" s="79" t="s">
        <v>10672</v>
      </c>
      <c r="M190" s="55" t="s">
        <v>10615</v>
      </c>
      <c r="N190" s="55" t="s">
        <v>225</v>
      </c>
      <c r="O190" s="55" t="s">
        <v>10635</v>
      </c>
      <c r="P190" s="79">
        <v>1</v>
      </c>
      <c r="Q190" s="79">
        <v>5</v>
      </c>
    </row>
    <row r="191" spans="1:17" x14ac:dyDescent="0.2">
      <c r="A191" s="55" t="s">
        <v>10609</v>
      </c>
      <c r="B191" s="85" t="s">
        <v>10654</v>
      </c>
      <c r="C191" s="55" t="s">
        <v>17</v>
      </c>
      <c r="D191" s="55" t="s">
        <v>82</v>
      </c>
      <c r="E191" s="55" t="s">
        <v>4532</v>
      </c>
      <c r="G191" s="55" t="s">
        <v>10653</v>
      </c>
      <c r="H191" s="79">
        <f t="shared" si="14"/>
        <v>2005</v>
      </c>
      <c r="J191" s="79" t="s">
        <v>10655</v>
      </c>
      <c r="K191" s="79" t="str">
        <f t="shared" si="15"/>
        <v>UE47</v>
      </c>
      <c r="L191" s="79" t="s">
        <v>10656</v>
      </c>
      <c r="M191" s="55" t="s">
        <v>10615</v>
      </c>
      <c r="N191" s="55" t="s">
        <v>225</v>
      </c>
      <c r="O191" s="55" t="s">
        <v>10635</v>
      </c>
      <c r="P191" s="79">
        <v>1</v>
      </c>
      <c r="Q191" s="79">
        <v>5</v>
      </c>
    </row>
    <row r="192" spans="1:17" x14ac:dyDescent="0.2">
      <c r="A192" s="55" t="s">
        <v>10609</v>
      </c>
      <c r="B192" s="85" t="s">
        <v>10654</v>
      </c>
      <c r="C192" s="55" t="s">
        <v>17</v>
      </c>
      <c r="D192" s="55" t="s">
        <v>82</v>
      </c>
      <c r="E192" s="55" t="s">
        <v>10673</v>
      </c>
      <c r="G192" s="55" t="s">
        <v>10653</v>
      </c>
      <c r="H192" s="79">
        <f t="shared" si="14"/>
        <v>2005</v>
      </c>
      <c r="J192" s="79" t="s">
        <v>10657</v>
      </c>
      <c r="K192" s="79" t="str">
        <f t="shared" si="15"/>
        <v>UE49</v>
      </c>
      <c r="L192" s="79" t="s">
        <v>10658</v>
      </c>
      <c r="M192" s="55" t="s">
        <v>10615</v>
      </c>
      <c r="N192" s="55" t="s">
        <v>225</v>
      </c>
      <c r="O192" s="55" t="s">
        <v>10635</v>
      </c>
      <c r="P192" s="79">
        <v>1</v>
      </c>
      <c r="Q192" s="79">
        <v>5</v>
      </c>
    </row>
    <row r="193" spans="1:17" x14ac:dyDescent="0.2">
      <c r="A193" s="55" t="s">
        <v>10609</v>
      </c>
      <c r="B193" s="85" t="s">
        <v>10654</v>
      </c>
      <c r="C193" s="55" t="s">
        <v>17</v>
      </c>
      <c r="D193" s="55" t="s">
        <v>82</v>
      </c>
      <c r="E193" s="55" t="s">
        <v>10674</v>
      </c>
      <c r="G193" s="55" t="s">
        <v>10653</v>
      </c>
      <c r="H193" s="79">
        <f t="shared" si="14"/>
        <v>2005</v>
      </c>
      <c r="J193" s="79" t="s">
        <v>10659</v>
      </c>
      <c r="K193" s="79" t="str">
        <f t="shared" si="15"/>
        <v>UE52</v>
      </c>
      <c r="L193" s="79" t="s">
        <v>10660</v>
      </c>
      <c r="M193" s="55" t="s">
        <v>10615</v>
      </c>
      <c r="N193" s="55" t="s">
        <v>225</v>
      </c>
      <c r="O193" s="55" t="s">
        <v>10635</v>
      </c>
      <c r="P193" s="79">
        <v>1</v>
      </c>
      <c r="Q193" s="79">
        <v>5</v>
      </c>
    </row>
    <row r="194" spans="1:17" x14ac:dyDescent="0.2">
      <c r="A194" s="55" t="s">
        <v>10609</v>
      </c>
      <c r="B194" s="85" t="s">
        <v>10654</v>
      </c>
      <c r="C194" s="55" t="s">
        <v>17</v>
      </c>
      <c r="D194" s="55" t="s">
        <v>82</v>
      </c>
      <c r="E194" s="55" t="s">
        <v>573</v>
      </c>
      <c r="G194" s="55" t="s">
        <v>10653</v>
      </c>
      <c r="H194" s="79">
        <f t="shared" si="14"/>
        <v>2005</v>
      </c>
      <c r="J194" s="79" t="s">
        <v>10661</v>
      </c>
      <c r="K194" s="79" t="str">
        <f t="shared" si="15"/>
        <v>UE53</v>
      </c>
      <c r="L194" s="79" t="s">
        <v>10662</v>
      </c>
      <c r="M194" s="55" t="s">
        <v>10615</v>
      </c>
      <c r="N194" s="55" t="s">
        <v>225</v>
      </c>
      <c r="O194" s="55" t="s">
        <v>10635</v>
      </c>
      <c r="P194" s="79">
        <v>1</v>
      </c>
      <c r="Q194" s="79">
        <v>5</v>
      </c>
    </row>
    <row r="195" spans="1:17" x14ac:dyDescent="0.2">
      <c r="A195" s="55" t="s">
        <v>10609</v>
      </c>
      <c r="B195" s="85" t="s">
        <v>10654</v>
      </c>
      <c r="C195" s="55" t="s">
        <v>17</v>
      </c>
      <c r="D195" s="55" t="s">
        <v>82</v>
      </c>
      <c r="E195" s="55" t="s">
        <v>10675</v>
      </c>
      <c r="G195" s="55" t="s">
        <v>10653</v>
      </c>
      <c r="H195" s="79">
        <f t="shared" si="14"/>
        <v>2005</v>
      </c>
      <c r="J195" s="79" t="s">
        <v>10663</v>
      </c>
      <c r="K195" s="79" t="str">
        <f t="shared" si="15"/>
        <v>UE56</v>
      </c>
      <c r="L195" s="79" t="s">
        <v>10664</v>
      </c>
      <c r="M195" s="55" t="s">
        <v>10615</v>
      </c>
      <c r="N195" s="55" t="s">
        <v>225</v>
      </c>
      <c r="O195" s="55" t="s">
        <v>10635</v>
      </c>
      <c r="P195" s="79">
        <v>1</v>
      </c>
      <c r="Q195" s="79">
        <v>5</v>
      </c>
    </row>
    <row r="196" spans="1:17" x14ac:dyDescent="0.2">
      <c r="A196" s="55" t="s">
        <v>10609</v>
      </c>
      <c r="B196" s="85" t="s">
        <v>10654</v>
      </c>
      <c r="C196" s="55" t="s">
        <v>17</v>
      </c>
      <c r="D196" s="55" t="s">
        <v>82</v>
      </c>
      <c r="E196" s="55" t="s">
        <v>10676</v>
      </c>
      <c r="G196" s="55" t="s">
        <v>10653</v>
      </c>
      <c r="H196" s="79">
        <f t="shared" si="14"/>
        <v>2005</v>
      </c>
      <c r="J196" s="79" t="s">
        <v>10665</v>
      </c>
      <c r="K196" s="79" t="str">
        <f t="shared" si="15"/>
        <v>UE58</v>
      </c>
      <c r="L196" s="79" t="s">
        <v>10666</v>
      </c>
      <c r="M196" s="55" t="s">
        <v>10615</v>
      </c>
      <c r="N196" s="55" t="s">
        <v>225</v>
      </c>
      <c r="O196" s="55" t="s">
        <v>10635</v>
      </c>
      <c r="P196" s="79">
        <v>1</v>
      </c>
      <c r="Q196" s="79">
        <v>5</v>
      </c>
    </row>
    <row r="197" spans="1:17" x14ac:dyDescent="0.2">
      <c r="A197" s="55" t="s">
        <v>10609</v>
      </c>
      <c r="B197" s="85" t="s">
        <v>10654</v>
      </c>
      <c r="C197" s="55" t="s">
        <v>17</v>
      </c>
      <c r="D197" s="55" t="s">
        <v>82</v>
      </c>
      <c r="E197" s="55" t="s">
        <v>6522</v>
      </c>
      <c r="G197" s="55" t="s">
        <v>10653</v>
      </c>
      <c r="H197" s="79">
        <f t="shared" si="14"/>
        <v>2005</v>
      </c>
      <c r="J197" s="79" t="s">
        <v>10667</v>
      </c>
      <c r="K197" s="79" t="str">
        <f t="shared" si="15"/>
        <v>UE59</v>
      </c>
      <c r="L197" s="79" t="s">
        <v>10668</v>
      </c>
      <c r="M197" s="55" t="s">
        <v>10615</v>
      </c>
      <c r="N197" s="55" t="s">
        <v>225</v>
      </c>
      <c r="O197" s="55" t="s">
        <v>10635</v>
      </c>
      <c r="P197" s="79">
        <v>1</v>
      </c>
      <c r="Q197" s="79">
        <v>5</v>
      </c>
    </row>
    <row r="198" spans="1:17" x14ac:dyDescent="0.2">
      <c r="A198" s="55" t="s">
        <v>10609</v>
      </c>
      <c r="B198" s="85" t="s">
        <v>10654</v>
      </c>
      <c r="C198" s="55" t="s">
        <v>17</v>
      </c>
      <c r="D198" s="55" t="s">
        <v>82</v>
      </c>
      <c r="E198" s="55" t="s">
        <v>4973</v>
      </c>
      <c r="G198" s="55" t="s">
        <v>10653</v>
      </c>
      <c r="H198" s="79">
        <f t="shared" si="14"/>
        <v>2005</v>
      </c>
      <c r="J198" s="79" t="s">
        <v>10669</v>
      </c>
      <c r="K198" s="79" t="str">
        <f t="shared" si="15"/>
        <v>UE62</v>
      </c>
      <c r="L198" s="79" t="s">
        <v>10670</v>
      </c>
      <c r="M198" s="55" t="s">
        <v>10615</v>
      </c>
      <c r="N198" s="55" t="s">
        <v>225</v>
      </c>
      <c r="O198" s="55" t="s">
        <v>10635</v>
      </c>
      <c r="P198" s="79">
        <v>1</v>
      </c>
      <c r="Q198" s="79">
        <v>5</v>
      </c>
    </row>
    <row r="199" spans="1:17" x14ac:dyDescent="0.2">
      <c r="A199" s="55" t="s">
        <v>10609</v>
      </c>
      <c r="B199" s="85" t="s">
        <v>10654</v>
      </c>
      <c r="C199" s="55" t="s">
        <v>17</v>
      </c>
      <c r="D199" s="55" t="s">
        <v>82</v>
      </c>
      <c r="E199" s="55" t="s">
        <v>4984</v>
      </c>
      <c r="G199" s="55" t="s">
        <v>10653</v>
      </c>
      <c r="H199" s="79">
        <f t="shared" si="14"/>
        <v>2005</v>
      </c>
      <c r="J199" s="79" t="s">
        <v>10671</v>
      </c>
      <c r="K199" s="79" t="str">
        <f t="shared" si="15"/>
        <v>UE64</v>
      </c>
      <c r="L199" s="79" t="s">
        <v>10672</v>
      </c>
      <c r="M199" s="55" t="s">
        <v>10615</v>
      </c>
      <c r="N199" s="55" t="s">
        <v>225</v>
      </c>
      <c r="O199" s="55" t="s">
        <v>10635</v>
      </c>
      <c r="P199" s="79">
        <v>1</v>
      </c>
      <c r="Q199" s="79">
        <v>5</v>
      </c>
    </row>
    <row r="200" spans="1:17" x14ac:dyDescent="0.2">
      <c r="A200" s="55" t="s">
        <v>10609</v>
      </c>
      <c r="B200" s="79" t="s">
        <v>10634</v>
      </c>
      <c r="C200" s="55" t="s">
        <v>17</v>
      </c>
      <c r="D200" s="55" t="s">
        <v>68</v>
      </c>
      <c r="E200" s="55" t="s">
        <v>10696</v>
      </c>
      <c r="F200" s="79"/>
      <c r="G200" s="79"/>
      <c r="H200" s="79">
        <f>IF(B200="SATSA_Q1",1984,IF(B200="SATSA_IPT1",1985,IF(B200="SATSA_Q2",1987,IF(B200="SATSA_IPT2",1989,IF(B200="SATSA_Q3",1990,IF(B200="SATSA_IPT3",1992,IF(B200="SATSA_Q4",1993,IF(B200="SATSA_IPT4",1995,IF(B200="SATSA_IPT5",1999,IF(B200="SATSA_IPT6",2002,IF(B200="SATSA_Q5",2004,IF(B200="SATSA_IPT7",2005,IF(B200="SATSA_Q6",2007,IF(B200="SATSA_IPT8",2008,IF(B200="SATSA_Q7",2010,IF(B200="SATSA_IPT9",2010,IF(B200="SATSA_Q8",2012,IF(B200="SATSA_IPT10",2012,IF(B200="SATSA_Q9",2014,"HELP")))))))))))))))))))</f>
        <v>1984</v>
      </c>
      <c r="I200" s="79"/>
      <c r="K200" s="79" t="s">
        <v>10677</v>
      </c>
      <c r="L200" s="79" t="s">
        <v>10678</v>
      </c>
      <c r="M200" s="55" t="s">
        <v>10615</v>
      </c>
      <c r="N200" s="55" t="s">
        <v>223</v>
      </c>
      <c r="O200" s="55" t="s">
        <v>10635</v>
      </c>
      <c r="P200" s="79">
        <v>1</v>
      </c>
      <c r="Q200" s="79">
        <v>5</v>
      </c>
    </row>
    <row r="201" spans="1:17" x14ac:dyDescent="0.2">
      <c r="A201" s="55" t="s">
        <v>10609</v>
      </c>
      <c r="B201" s="79" t="s">
        <v>10634</v>
      </c>
      <c r="C201" s="55" t="s">
        <v>17</v>
      </c>
      <c r="D201" s="55" t="s">
        <v>68</v>
      </c>
      <c r="E201" s="55" t="s">
        <v>6909</v>
      </c>
      <c r="F201" s="79"/>
      <c r="G201" s="79"/>
      <c r="H201" s="79">
        <f t="shared" ref="H201:H209" si="16">IF(B201="SATSA_Q1",1984,IF(B201="SATSA_IPT1",1985,IF(B201="SATSA_Q2",1987,IF(B201="SATSA_IPT2",1989,IF(B201="SATSA_Q3",1990,IF(B201="SATSA_IPT3",1992,IF(B201="SATSA_Q4",1993,IF(B201="SATSA_IPT4",1995,IF(B201="SATSA_IPT5",1999,IF(B201="SATSA_IPT6",2002,IF(B201="SATSA_Q5",2004,IF(B201="SATSA_IPT7",2005,IF(B201="SATSA_Q6",2007,IF(B201="SATSA_IPT8",2008,IF(B201="SATSA_Q7",2010,IF(B201="SATSA_IPT9",2010,IF(B201="SATSA_Q8",2012,IF(B201="SATSA_IPT10",2012,IF(B201="SATSA_Q9",2014,"HELP")))))))))))))))))))</f>
        <v>1984</v>
      </c>
      <c r="I201" s="79"/>
      <c r="K201" s="79" t="s">
        <v>10679</v>
      </c>
      <c r="L201" s="79" t="s">
        <v>10680</v>
      </c>
      <c r="M201" s="55" t="s">
        <v>10615</v>
      </c>
      <c r="N201" s="55" t="s">
        <v>225</v>
      </c>
      <c r="O201" s="55" t="s">
        <v>10635</v>
      </c>
      <c r="P201" s="79">
        <v>1</v>
      </c>
      <c r="Q201" s="79">
        <v>5</v>
      </c>
    </row>
    <row r="202" spans="1:17" x14ac:dyDescent="0.2">
      <c r="A202" s="55" t="s">
        <v>10609</v>
      </c>
      <c r="B202" s="79" t="s">
        <v>10634</v>
      </c>
      <c r="C202" s="55" t="s">
        <v>17</v>
      </c>
      <c r="D202" s="55" t="s">
        <v>68</v>
      </c>
      <c r="E202" s="55" t="s">
        <v>10697</v>
      </c>
      <c r="F202" s="79"/>
      <c r="G202" s="79"/>
      <c r="H202" s="79">
        <f t="shared" si="16"/>
        <v>1984</v>
      </c>
      <c r="I202" s="79"/>
      <c r="K202" s="79" t="s">
        <v>10681</v>
      </c>
      <c r="L202" s="79" t="s">
        <v>10682</v>
      </c>
      <c r="M202" s="55" t="s">
        <v>10615</v>
      </c>
      <c r="N202" s="55" t="s">
        <v>223</v>
      </c>
      <c r="O202" s="55" t="s">
        <v>10635</v>
      </c>
      <c r="P202" s="79">
        <v>1</v>
      </c>
      <c r="Q202" s="79">
        <v>5</v>
      </c>
    </row>
    <row r="203" spans="1:17" x14ac:dyDescent="0.2">
      <c r="A203" s="55" t="s">
        <v>10609</v>
      </c>
      <c r="B203" s="79" t="s">
        <v>10634</v>
      </c>
      <c r="C203" s="55" t="s">
        <v>17</v>
      </c>
      <c r="D203" s="55" t="s">
        <v>68</v>
      </c>
      <c r="E203" s="55" t="s">
        <v>10698</v>
      </c>
      <c r="F203" s="79"/>
      <c r="G203" s="79"/>
      <c r="H203" s="79">
        <f t="shared" si="16"/>
        <v>1984</v>
      </c>
      <c r="I203" s="79"/>
      <c r="K203" s="79" t="s">
        <v>9033</v>
      </c>
      <c r="L203" s="79" t="s">
        <v>10683</v>
      </c>
      <c r="M203" s="55" t="s">
        <v>10615</v>
      </c>
      <c r="N203" s="55" t="s">
        <v>223</v>
      </c>
      <c r="O203" s="55" t="s">
        <v>10635</v>
      </c>
      <c r="P203" s="79">
        <v>1</v>
      </c>
      <c r="Q203" s="79">
        <v>5</v>
      </c>
    </row>
    <row r="204" spans="1:17" x14ac:dyDescent="0.2">
      <c r="A204" s="55" t="s">
        <v>10609</v>
      </c>
      <c r="B204" s="79" t="s">
        <v>10634</v>
      </c>
      <c r="C204" s="55" t="s">
        <v>17</v>
      </c>
      <c r="D204" s="55" t="s">
        <v>68</v>
      </c>
      <c r="E204" s="55" t="s">
        <v>10699</v>
      </c>
      <c r="F204" s="79"/>
      <c r="G204" s="79"/>
      <c r="H204" s="79">
        <f t="shared" si="16"/>
        <v>1984</v>
      </c>
      <c r="I204" s="79"/>
      <c r="K204" s="79" t="s">
        <v>10684</v>
      </c>
      <c r="L204" s="79" t="s">
        <v>10685</v>
      </c>
      <c r="M204" s="55" t="s">
        <v>10615</v>
      </c>
      <c r="N204" s="55" t="s">
        <v>225</v>
      </c>
      <c r="O204" s="55" t="s">
        <v>10635</v>
      </c>
      <c r="P204" s="79">
        <v>1</v>
      </c>
      <c r="Q204" s="79">
        <v>5</v>
      </c>
    </row>
    <row r="205" spans="1:17" x14ac:dyDescent="0.2">
      <c r="A205" s="55" t="s">
        <v>10609</v>
      </c>
      <c r="B205" s="79" t="s">
        <v>10634</v>
      </c>
      <c r="C205" s="55" t="s">
        <v>17</v>
      </c>
      <c r="D205" s="55" t="s">
        <v>68</v>
      </c>
      <c r="E205" s="55" t="s">
        <v>6517</v>
      </c>
      <c r="F205" s="79"/>
      <c r="G205" s="79"/>
      <c r="H205" s="79">
        <f t="shared" si="16"/>
        <v>1984</v>
      </c>
      <c r="I205" s="79"/>
      <c r="K205" s="79" t="s">
        <v>10686</v>
      </c>
      <c r="L205" s="79" t="s">
        <v>10687</v>
      </c>
      <c r="M205" s="55" t="s">
        <v>10615</v>
      </c>
      <c r="N205" s="55" t="s">
        <v>225</v>
      </c>
      <c r="O205" s="55" t="s">
        <v>10635</v>
      </c>
      <c r="P205" s="79">
        <v>1</v>
      </c>
      <c r="Q205" s="79">
        <v>5</v>
      </c>
    </row>
    <row r="206" spans="1:17" x14ac:dyDescent="0.2">
      <c r="A206" s="55" t="s">
        <v>10609</v>
      </c>
      <c r="B206" s="79" t="s">
        <v>10634</v>
      </c>
      <c r="C206" s="55" t="s">
        <v>17</v>
      </c>
      <c r="D206" s="55" t="s">
        <v>68</v>
      </c>
      <c r="E206" s="55" t="s">
        <v>10700</v>
      </c>
      <c r="F206" s="79"/>
      <c r="G206" s="79"/>
      <c r="H206" s="79">
        <f t="shared" si="16"/>
        <v>1984</v>
      </c>
      <c r="I206" s="79"/>
      <c r="K206" s="79" t="s">
        <v>10688</v>
      </c>
      <c r="L206" s="79" t="s">
        <v>10689</v>
      </c>
      <c r="M206" s="55" t="s">
        <v>10615</v>
      </c>
      <c r="N206" s="55" t="s">
        <v>223</v>
      </c>
      <c r="O206" s="55" t="s">
        <v>10635</v>
      </c>
      <c r="P206" s="79">
        <v>1</v>
      </c>
      <c r="Q206" s="79">
        <v>5</v>
      </c>
    </row>
    <row r="207" spans="1:17" x14ac:dyDescent="0.2">
      <c r="A207" s="55" t="s">
        <v>10609</v>
      </c>
      <c r="B207" s="79" t="s">
        <v>10634</v>
      </c>
      <c r="C207" s="55" t="s">
        <v>17</v>
      </c>
      <c r="D207" s="55" t="s">
        <v>68</v>
      </c>
      <c r="E207" s="55" t="s">
        <v>10701</v>
      </c>
      <c r="F207" s="79"/>
      <c r="G207" s="79"/>
      <c r="H207" s="79">
        <f t="shared" si="16"/>
        <v>1984</v>
      </c>
      <c r="I207" s="79"/>
      <c r="K207" s="79" t="s">
        <v>10690</v>
      </c>
      <c r="L207" s="79" t="s">
        <v>10691</v>
      </c>
      <c r="M207" s="55" t="s">
        <v>10615</v>
      </c>
      <c r="N207" s="55" t="s">
        <v>223</v>
      </c>
      <c r="O207" s="55" t="s">
        <v>10635</v>
      </c>
      <c r="P207" s="79">
        <v>1</v>
      </c>
      <c r="Q207" s="79">
        <v>5</v>
      </c>
    </row>
    <row r="208" spans="1:17" s="79" customFormat="1" x14ac:dyDescent="0.2">
      <c r="A208" s="55" t="s">
        <v>10609</v>
      </c>
      <c r="B208" s="79" t="s">
        <v>10634</v>
      </c>
      <c r="C208" s="55" t="s">
        <v>17</v>
      </c>
      <c r="D208" s="55" t="s">
        <v>68</v>
      </c>
      <c r="E208" s="55" t="s">
        <v>10702</v>
      </c>
      <c r="H208" s="79">
        <f t="shared" ref="H208" si="17">IF(B208="SATSA_Q1",1984,IF(B208="SATSA_IPT1",1985,IF(B208="SATSA_Q2",1987,IF(B208="SATSA_IPT2",1989,IF(B208="SATSA_Q3",1990,IF(B208="SATSA_IPT3",1992,IF(B208="SATSA_Q4",1993,IF(B208="SATSA_IPT4",1995,IF(B208="SATSA_IPT5",1999,IF(B208="SATSA_IPT6",2002,IF(B208="SATSA_Q5",2004,IF(B208="SATSA_IPT7",2005,IF(B208="SATSA_Q6",2007,IF(B208="SATSA_IPT8",2008,IF(B208="SATSA_Q7",2010,IF(B208="SATSA_IPT9",2010,IF(B208="SATSA_Q8",2012,IF(B208="SATSA_IPT10",2012,IF(B208="SATSA_Q9",2014,"HELP")))))))))))))))))))</f>
        <v>1984</v>
      </c>
      <c r="K208" s="79" t="s">
        <v>10692</v>
      </c>
      <c r="L208" s="79" t="s">
        <v>10693</v>
      </c>
      <c r="M208" s="55" t="s">
        <v>10615</v>
      </c>
      <c r="N208" s="55" t="s">
        <v>225</v>
      </c>
      <c r="O208" s="55" t="s">
        <v>10635</v>
      </c>
      <c r="P208" s="79">
        <v>1</v>
      </c>
      <c r="Q208" s="79">
        <v>5</v>
      </c>
    </row>
    <row r="209" spans="1:17" x14ac:dyDescent="0.2">
      <c r="A209" s="55" t="s">
        <v>10609</v>
      </c>
      <c r="B209" s="79" t="s">
        <v>10634</v>
      </c>
      <c r="C209" s="55" t="s">
        <v>17</v>
      </c>
      <c r="D209" s="55" t="s">
        <v>68</v>
      </c>
      <c r="E209" s="55" t="s">
        <v>10703</v>
      </c>
      <c r="F209" s="79"/>
      <c r="G209" s="79"/>
      <c r="H209" s="79">
        <f t="shared" si="16"/>
        <v>1984</v>
      </c>
      <c r="I209" s="79"/>
      <c r="K209" s="79" t="s">
        <v>10694</v>
      </c>
      <c r="L209" s="79" t="s">
        <v>10695</v>
      </c>
      <c r="M209" s="55" t="s">
        <v>10615</v>
      </c>
      <c r="N209" s="55" t="s">
        <v>223</v>
      </c>
      <c r="O209" s="55" t="s">
        <v>10635</v>
      </c>
      <c r="P209" s="79">
        <v>1</v>
      </c>
      <c r="Q209" s="79">
        <v>5</v>
      </c>
    </row>
    <row r="210" spans="1:17" s="79" customFormat="1" x14ac:dyDescent="0.2">
      <c r="A210" s="55" t="s">
        <v>10609</v>
      </c>
      <c r="B210" s="79" t="s">
        <v>10634</v>
      </c>
      <c r="C210" s="55" t="s">
        <v>17</v>
      </c>
      <c r="D210" s="55" t="s">
        <v>76</v>
      </c>
      <c r="E210" s="55" t="s">
        <v>10722</v>
      </c>
      <c r="H210" s="79">
        <f>IF(B210="SATSA_Q1",1984,IF(B210="SATSA_IPT1",1985,IF(B210="SATSA_Q2",1987,IF(B210="SATSA_IPT2",1989,IF(B210="SATSA_Q3",1990,IF(B210="SATSA_IPT3",1992,IF(B210="SATSA_Q4",1993,IF(B210="SATSA_IPT4",1995,IF(B210="SATSA_IPT5",1999,IF(B210="SATSA_IPT6",2002,IF(B210="SATSA_Q5",2004,IF(B210="SATSA_IPT7",2005,IF(B210="SATSA_Q6",2007,IF(B210="SATSA_IPT8",2008,IF(B210="SATSA_Q7",2010,IF(B210="SATSA_IPT9",2010,IF(B210="SATSA_Q8",2012,IF(B210="SATSA_IPT10",2012,IF(B210="SATSA_Q9",2014,"HELP")))))))))))))))))))</f>
        <v>1984</v>
      </c>
      <c r="K210" s="79" t="s">
        <v>10704</v>
      </c>
      <c r="L210" s="79" t="s">
        <v>10705</v>
      </c>
      <c r="M210" s="55" t="s">
        <v>10615</v>
      </c>
      <c r="N210" s="55" t="s">
        <v>225</v>
      </c>
      <c r="O210" s="55" t="s">
        <v>10635</v>
      </c>
      <c r="P210" s="79">
        <v>1</v>
      </c>
      <c r="Q210" s="79">
        <v>5</v>
      </c>
    </row>
    <row r="211" spans="1:17" s="79" customFormat="1" x14ac:dyDescent="0.2">
      <c r="A211" s="55" t="s">
        <v>10609</v>
      </c>
      <c r="B211" s="79" t="s">
        <v>10634</v>
      </c>
      <c r="C211" s="55" t="s">
        <v>17</v>
      </c>
      <c r="D211" s="55" t="s">
        <v>76</v>
      </c>
      <c r="E211" s="55" t="s">
        <v>10723</v>
      </c>
      <c r="H211" s="79">
        <f t="shared" ref="H211:H264" si="18">IF(B211="SATSA_Q1",1984,IF(B211="SATSA_IPT1",1985,IF(B211="SATSA_Q2",1987,IF(B211="SATSA_IPT2",1989,IF(B211="SATSA_Q3",1990,IF(B211="SATSA_IPT3",1992,IF(B211="SATSA_Q4",1993,IF(B211="SATSA_IPT4",1995,IF(B211="SATSA_IPT5",1999,IF(B211="SATSA_IPT6",2002,IF(B211="SATSA_Q5",2004,IF(B211="SATSA_IPT7",2005,IF(B211="SATSA_Q6",2007,IF(B211="SATSA_IPT8",2008,IF(B211="SATSA_Q7",2010,IF(B211="SATSA_IPT9",2010,IF(B211="SATSA_Q8",2012,IF(B211="SATSA_IPT10",2012,IF(B211="SATSA_Q9",2014,"HELP")))))))))))))))))))</f>
        <v>1984</v>
      </c>
      <c r="K211" s="79" t="s">
        <v>10706</v>
      </c>
      <c r="L211" s="79" t="s">
        <v>10707</v>
      </c>
      <c r="M211" s="55" t="s">
        <v>10615</v>
      </c>
      <c r="N211" s="55" t="s">
        <v>225</v>
      </c>
      <c r="O211" s="55" t="s">
        <v>10635</v>
      </c>
      <c r="P211" s="79">
        <v>1</v>
      </c>
      <c r="Q211" s="79">
        <v>5</v>
      </c>
    </row>
    <row r="212" spans="1:17" s="79" customFormat="1" x14ac:dyDescent="0.2">
      <c r="A212" s="55" t="s">
        <v>10609</v>
      </c>
      <c r="B212" s="79" t="s">
        <v>10634</v>
      </c>
      <c r="C212" s="55" t="s">
        <v>17</v>
      </c>
      <c r="D212" s="55" t="s">
        <v>76</v>
      </c>
      <c r="E212" s="55" t="s">
        <v>10724</v>
      </c>
      <c r="H212" s="79">
        <f t="shared" si="18"/>
        <v>1984</v>
      </c>
      <c r="K212" s="79" t="s">
        <v>10708</v>
      </c>
      <c r="L212" s="79" t="s">
        <v>10709</v>
      </c>
      <c r="M212" s="55" t="s">
        <v>10615</v>
      </c>
      <c r="N212" s="55" t="s">
        <v>225</v>
      </c>
      <c r="O212" s="55" t="s">
        <v>10635</v>
      </c>
      <c r="P212" s="79">
        <v>1</v>
      </c>
      <c r="Q212" s="79">
        <v>5</v>
      </c>
    </row>
    <row r="213" spans="1:17" s="79" customFormat="1" x14ac:dyDescent="0.2">
      <c r="A213" s="55" t="s">
        <v>10609</v>
      </c>
      <c r="B213" s="79" t="s">
        <v>10634</v>
      </c>
      <c r="C213" s="55" t="s">
        <v>17</v>
      </c>
      <c r="D213" s="55" t="s">
        <v>76</v>
      </c>
      <c r="E213" s="55" t="s">
        <v>10725</v>
      </c>
      <c r="H213" s="79">
        <f t="shared" si="18"/>
        <v>1984</v>
      </c>
      <c r="K213" s="79" t="s">
        <v>10710</v>
      </c>
      <c r="L213" s="79" t="s">
        <v>10711</v>
      </c>
      <c r="M213" s="55" t="s">
        <v>10615</v>
      </c>
      <c r="N213" s="55" t="s">
        <v>225</v>
      </c>
      <c r="O213" s="55" t="s">
        <v>10635</v>
      </c>
      <c r="P213" s="79">
        <v>1</v>
      </c>
      <c r="Q213" s="79">
        <v>5</v>
      </c>
    </row>
    <row r="214" spans="1:17" s="79" customFormat="1" x14ac:dyDescent="0.2">
      <c r="A214" s="55" t="s">
        <v>10609</v>
      </c>
      <c r="B214" s="79" t="s">
        <v>10634</v>
      </c>
      <c r="C214" s="55" t="s">
        <v>17</v>
      </c>
      <c r="D214" s="55" t="s">
        <v>76</v>
      </c>
      <c r="E214" s="55" t="s">
        <v>10726</v>
      </c>
      <c r="H214" s="79">
        <f t="shared" si="18"/>
        <v>1984</v>
      </c>
      <c r="K214" s="79" t="s">
        <v>9036</v>
      </c>
      <c r="L214" s="79" t="s">
        <v>10712</v>
      </c>
      <c r="M214" s="55" t="s">
        <v>10615</v>
      </c>
      <c r="N214" s="55" t="s">
        <v>225</v>
      </c>
      <c r="O214" s="55" t="s">
        <v>10635</v>
      </c>
      <c r="P214" s="79">
        <v>1</v>
      </c>
      <c r="Q214" s="79">
        <v>5</v>
      </c>
    </row>
    <row r="215" spans="1:17" s="79" customFormat="1" x14ac:dyDescent="0.2">
      <c r="A215" s="55" t="s">
        <v>10609</v>
      </c>
      <c r="B215" s="79" t="s">
        <v>10634</v>
      </c>
      <c r="C215" s="55" t="s">
        <v>17</v>
      </c>
      <c r="D215" s="55" t="s">
        <v>76</v>
      </c>
      <c r="E215" s="55" t="s">
        <v>10727</v>
      </c>
      <c r="H215" s="79">
        <f t="shared" si="18"/>
        <v>1984</v>
      </c>
      <c r="K215" s="79" t="s">
        <v>10713</v>
      </c>
      <c r="L215" s="79" t="s">
        <v>10714</v>
      </c>
      <c r="M215" s="55" t="s">
        <v>10615</v>
      </c>
      <c r="N215" s="55" t="s">
        <v>225</v>
      </c>
      <c r="O215" s="55" t="s">
        <v>10635</v>
      </c>
      <c r="P215" s="79">
        <v>1</v>
      </c>
      <c r="Q215" s="79">
        <v>5</v>
      </c>
    </row>
    <row r="216" spans="1:17" s="79" customFormat="1" x14ac:dyDescent="0.2">
      <c r="A216" s="55" t="s">
        <v>10609</v>
      </c>
      <c r="B216" s="79" t="s">
        <v>10634</v>
      </c>
      <c r="C216" s="55" t="s">
        <v>17</v>
      </c>
      <c r="D216" s="55" t="s">
        <v>76</v>
      </c>
      <c r="E216" s="55" t="s">
        <v>10728</v>
      </c>
      <c r="H216" s="79">
        <f t="shared" si="18"/>
        <v>1984</v>
      </c>
      <c r="K216" s="79" t="s">
        <v>10715</v>
      </c>
      <c r="L216" s="79" t="s">
        <v>10716</v>
      </c>
      <c r="M216" s="55" t="s">
        <v>10615</v>
      </c>
      <c r="N216" s="55" t="s">
        <v>223</v>
      </c>
      <c r="O216" s="55" t="s">
        <v>10635</v>
      </c>
      <c r="P216" s="79">
        <v>1</v>
      </c>
      <c r="Q216" s="79">
        <v>5</v>
      </c>
    </row>
    <row r="217" spans="1:17" s="79" customFormat="1" x14ac:dyDescent="0.2">
      <c r="A217" s="55" t="s">
        <v>10609</v>
      </c>
      <c r="B217" s="79" t="s">
        <v>10634</v>
      </c>
      <c r="C217" s="55" t="s">
        <v>17</v>
      </c>
      <c r="D217" s="55" t="s">
        <v>76</v>
      </c>
      <c r="E217" s="55" t="s">
        <v>10729</v>
      </c>
      <c r="H217" s="79">
        <f t="shared" si="18"/>
        <v>1984</v>
      </c>
      <c r="K217" s="79" t="s">
        <v>10717</v>
      </c>
      <c r="L217" s="79" t="s">
        <v>10718</v>
      </c>
      <c r="M217" s="55" t="s">
        <v>10615</v>
      </c>
      <c r="N217" s="55" t="s">
        <v>225</v>
      </c>
      <c r="O217" s="55" t="s">
        <v>10635</v>
      </c>
      <c r="P217" s="79">
        <v>1</v>
      </c>
      <c r="Q217" s="79">
        <v>5</v>
      </c>
    </row>
    <row r="218" spans="1:17" s="79" customFormat="1" x14ac:dyDescent="0.2">
      <c r="A218" s="55" t="s">
        <v>10609</v>
      </c>
      <c r="B218" s="79" t="s">
        <v>10634</v>
      </c>
      <c r="C218" s="55" t="s">
        <v>17</v>
      </c>
      <c r="D218" s="55" t="s">
        <v>76</v>
      </c>
      <c r="E218" s="55" t="s">
        <v>10730</v>
      </c>
      <c r="H218" s="79">
        <f t="shared" si="18"/>
        <v>1984</v>
      </c>
      <c r="K218" s="79" t="s">
        <v>10719</v>
      </c>
      <c r="L218" s="79" t="s">
        <v>10720</v>
      </c>
      <c r="M218" s="55" t="s">
        <v>10615</v>
      </c>
      <c r="N218" s="55" t="s">
        <v>223</v>
      </c>
      <c r="O218" s="55" t="s">
        <v>10635</v>
      </c>
      <c r="P218" s="79">
        <v>1</v>
      </c>
      <c r="Q218" s="79">
        <v>5</v>
      </c>
    </row>
    <row r="219" spans="1:17" s="79" customFormat="1" x14ac:dyDescent="0.2">
      <c r="A219" s="55" t="s">
        <v>10609</v>
      </c>
      <c r="B219" s="79" t="s">
        <v>10634</v>
      </c>
      <c r="C219" s="55" t="s">
        <v>17</v>
      </c>
      <c r="D219" s="55" t="s">
        <v>76</v>
      </c>
      <c r="E219" s="55" t="s">
        <v>568</v>
      </c>
      <c r="H219" s="79">
        <f t="shared" si="18"/>
        <v>1984</v>
      </c>
      <c r="K219" s="79" t="s">
        <v>9038</v>
      </c>
      <c r="L219" s="79" t="s">
        <v>10721</v>
      </c>
      <c r="M219" s="55" t="s">
        <v>10615</v>
      </c>
      <c r="N219" s="55" t="s">
        <v>223</v>
      </c>
      <c r="O219" s="55" t="s">
        <v>10635</v>
      </c>
      <c r="P219" s="79">
        <v>1</v>
      </c>
      <c r="Q219" s="79">
        <v>5</v>
      </c>
    </row>
    <row r="220" spans="1:17" x14ac:dyDescent="0.2">
      <c r="A220" s="55" t="s">
        <v>10609</v>
      </c>
      <c r="B220" s="79" t="s">
        <v>10634</v>
      </c>
      <c r="C220" s="55" t="s">
        <v>17</v>
      </c>
      <c r="D220" s="55" t="s">
        <v>85</v>
      </c>
      <c r="E220" s="55" t="s">
        <v>10774</v>
      </c>
      <c r="H220" s="79">
        <f t="shared" si="18"/>
        <v>1984</v>
      </c>
      <c r="K220" t="s">
        <v>10731</v>
      </c>
      <c r="L220" t="s">
        <v>10732</v>
      </c>
      <c r="M220" s="55" t="s">
        <v>10615</v>
      </c>
      <c r="N220" s="55" t="s">
        <v>225</v>
      </c>
      <c r="O220" s="55" t="s">
        <v>10635</v>
      </c>
      <c r="P220" s="79">
        <v>1</v>
      </c>
      <c r="Q220" s="79">
        <v>5</v>
      </c>
    </row>
    <row r="221" spans="1:17" x14ac:dyDescent="0.2">
      <c r="A221" s="55" t="s">
        <v>10609</v>
      </c>
      <c r="B221" s="79" t="s">
        <v>10634</v>
      </c>
      <c r="C221" s="55" t="s">
        <v>17</v>
      </c>
      <c r="D221" s="55" t="s">
        <v>85</v>
      </c>
      <c r="E221" s="55" t="s">
        <v>10775</v>
      </c>
      <c r="H221" s="79">
        <f t="shared" si="18"/>
        <v>1984</v>
      </c>
      <c r="K221" t="s">
        <v>10733</v>
      </c>
      <c r="L221" t="s">
        <v>10734</v>
      </c>
      <c r="M221" s="55" t="s">
        <v>10615</v>
      </c>
      <c r="N221" s="55" t="s">
        <v>223</v>
      </c>
      <c r="O221" s="55" t="s">
        <v>10635</v>
      </c>
      <c r="P221" s="79">
        <v>1</v>
      </c>
      <c r="Q221" s="79">
        <v>5</v>
      </c>
    </row>
    <row r="222" spans="1:17" x14ac:dyDescent="0.2">
      <c r="A222" s="55" t="s">
        <v>10609</v>
      </c>
      <c r="B222" s="79" t="s">
        <v>10634</v>
      </c>
      <c r="C222" s="55" t="s">
        <v>17</v>
      </c>
      <c r="D222" s="55" t="s">
        <v>85</v>
      </c>
      <c r="E222" s="55" t="s">
        <v>10776</v>
      </c>
      <c r="H222" s="79">
        <f t="shared" si="18"/>
        <v>1984</v>
      </c>
      <c r="K222" t="s">
        <v>10735</v>
      </c>
      <c r="L222" t="s">
        <v>10736</v>
      </c>
      <c r="M222" s="55" t="s">
        <v>10615</v>
      </c>
      <c r="N222" s="55" t="s">
        <v>225</v>
      </c>
      <c r="O222" s="55" t="s">
        <v>10635</v>
      </c>
      <c r="P222" s="79">
        <v>1</v>
      </c>
      <c r="Q222" s="79">
        <v>5</v>
      </c>
    </row>
    <row r="223" spans="1:17" x14ac:dyDescent="0.2">
      <c r="A223" s="55" t="s">
        <v>10609</v>
      </c>
      <c r="B223" s="79" t="s">
        <v>10634</v>
      </c>
      <c r="C223" s="55" t="s">
        <v>17</v>
      </c>
      <c r="D223" s="55" t="s">
        <v>85</v>
      </c>
      <c r="E223" s="55" t="s">
        <v>10777</v>
      </c>
      <c r="H223" s="79">
        <f t="shared" si="18"/>
        <v>1984</v>
      </c>
      <c r="K223" t="s">
        <v>10737</v>
      </c>
      <c r="L223" t="s">
        <v>10738</v>
      </c>
      <c r="M223" s="55" t="s">
        <v>10615</v>
      </c>
      <c r="N223" s="55" t="s">
        <v>225</v>
      </c>
      <c r="O223" s="55" t="s">
        <v>10635</v>
      </c>
      <c r="P223" s="79">
        <v>1</v>
      </c>
      <c r="Q223" s="79">
        <v>5</v>
      </c>
    </row>
    <row r="224" spans="1:17" x14ac:dyDescent="0.2">
      <c r="A224" s="55" t="s">
        <v>10609</v>
      </c>
      <c r="B224" s="79" t="s">
        <v>10634</v>
      </c>
      <c r="C224" s="55" t="s">
        <v>17</v>
      </c>
      <c r="D224" s="55" t="s">
        <v>85</v>
      </c>
      <c r="E224" s="55" t="s">
        <v>10778</v>
      </c>
      <c r="H224" s="79">
        <f t="shared" si="18"/>
        <v>1984</v>
      </c>
      <c r="K224" t="s">
        <v>10739</v>
      </c>
      <c r="L224" t="s">
        <v>10740</v>
      </c>
      <c r="M224" s="55" t="s">
        <v>10615</v>
      </c>
      <c r="N224" s="55" t="s">
        <v>225</v>
      </c>
      <c r="O224" s="55" t="s">
        <v>10635</v>
      </c>
      <c r="P224" s="79">
        <v>1</v>
      </c>
      <c r="Q224" s="79">
        <v>5</v>
      </c>
    </row>
    <row r="225" spans="1:17" x14ac:dyDescent="0.2">
      <c r="A225" s="55" t="s">
        <v>10609</v>
      </c>
      <c r="B225" s="79" t="s">
        <v>10634</v>
      </c>
      <c r="C225" s="55" t="s">
        <v>17</v>
      </c>
      <c r="D225" s="55" t="s">
        <v>85</v>
      </c>
      <c r="E225" s="55" t="s">
        <v>10780</v>
      </c>
      <c r="H225" s="79">
        <f t="shared" si="18"/>
        <v>1984</v>
      </c>
      <c r="K225" s="86" t="s">
        <v>9039</v>
      </c>
      <c r="L225" s="86" t="s">
        <v>10741</v>
      </c>
      <c r="M225" s="55" t="s">
        <v>10615</v>
      </c>
      <c r="N225" s="55" t="s">
        <v>223</v>
      </c>
      <c r="O225" s="55" t="s">
        <v>10635</v>
      </c>
      <c r="P225" s="79">
        <v>1</v>
      </c>
      <c r="Q225" s="79">
        <v>5</v>
      </c>
    </row>
    <row r="226" spans="1:17" x14ac:dyDescent="0.2">
      <c r="A226" s="55" t="s">
        <v>10609</v>
      </c>
      <c r="B226" s="79" t="s">
        <v>10634</v>
      </c>
      <c r="C226" s="55" t="s">
        <v>17</v>
      </c>
      <c r="D226" s="55" t="s">
        <v>85</v>
      </c>
      <c r="E226" s="55" t="s">
        <v>10779</v>
      </c>
      <c r="H226" s="79">
        <f t="shared" si="18"/>
        <v>1984</v>
      </c>
      <c r="K226" s="86" t="s">
        <v>10742</v>
      </c>
      <c r="L226" s="86" t="s">
        <v>10743</v>
      </c>
      <c r="M226" s="55" t="s">
        <v>10615</v>
      </c>
      <c r="N226" s="55" t="s">
        <v>223</v>
      </c>
      <c r="O226" s="55" t="s">
        <v>10635</v>
      </c>
      <c r="P226" s="79">
        <v>1</v>
      </c>
      <c r="Q226" s="79">
        <v>5</v>
      </c>
    </row>
    <row r="227" spans="1:17" x14ac:dyDescent="0.2">
      <c r="A227" s="55" t="s">
        <v>10609</v>
      </c>
      <c r="B227" s="79" t="s">
        <v>10634</v>
      </c>
      <c r="C227" s="55" t="s">
        <v>17</v>
      </c>
      <c r="D227" s="55" t="s">
        <v>85</v>
      </c>
      <c r="E227" s="55" t="s">
        <v>10781</v>
      </c>
      <c r="H227" s="79">
        <f t="shared" si="18"/>
        <v>1984</v>
      </c>
      <c r="K227" s="86" t="s">
        <v>10744</v>
      </c>
      <c r="L227" s="86" t="s">
        <v>10745</v>
      </c>
      <c r="M227" s="55" t="s">
        <v>10615</v>
      </c>
      <c r="N227" s="55" t="s">
        <v>223</v>
      </c>
      <c r="O227" s="55" t="s">
        <v>10635</v>
      </c>
      <c r="P227" s="79">
        <v>1</v>
      </c>
      <c r="Q227" s="79">
        <v>5</v>
      </c>
    </row>
    <row r="228" spans="1:17" x14ac:dyDescent="0.2">
      <c r="A228" s="55" t="s">
        <v>10609</v>
      </c>
      <c r="B228" s="79" t="s">
        <v>10634</v>
      </c>
      <c r="C228" s="55" t="s">
        <v>17</v>
      </c>
      <c r="D228" s="55" t="s">
        <v>85</v>
      </c>
      <c r="E228" s="55" t="s">
        <v>10782</v>
      </c>
      <c r="H228" s="79">
        <f t="shared" si="18"/>
        <v>1984</v>
      </c>
      <c r="K228" s="86" t="s">
        <v>10746</v>
      </c>
      <c r="L228" s="86" t="s">
        <v>10747</v>
      </c>
      <c r="M228" s="55" t="s">
        <v>10615</v>
      </c>
      <c r="N228" s="55" t="s">
        <v>225</v>
      </c>
      <c r="O228" s="55" t="s">
        <v>10635</v>
      </c>
      <c r="P228" s="79">
        <v>1</v>
      </c>
      <c r="Q228" s="79">
        <v>5</v>
      </c>
    </row>
    <row r="229" spans="1:17" x14ac:dyDescent="0.2">
      <c r="A229" s="55" t="s">
        <v>10609</v>
      </c>
      <c r="B229" s="79" t="s">
        <v>10634</v>
      </c>
      <c r="C229" s="55" t="s">
        <v>17</v>
      </c>
      <c r="D229" s="55" t="s">
        <v>85</v>
      </c>
      <c r="E229" s="55" t="s">
        <v>403</v>
      </c>
      <c r="H229" s="79">
        <f t="shared" si="18"/>
        <v>1984</v>
      </c>
      <c r="K229" s="86" t="s">
        <v>9035</v>
      </c>
      <c r="L229" s="86" t="s">
        <v>10748</v>
      </c>
      <c r="M229" s="55" t="s">
        <v>10615</v>
      </c>
      <c r="N229" s="55" t="s">
        <v>223</v>
      </c>
      <c r="O229" s="55" t="s">
        <v>10635</v>
      </c>
      <c r="P229" s="79">
        <v>1</v>
      </c>
      <c r="Q229" s="79">
        <v>5</v>
      </c>
    </row>
    <row r="230" spans="1:17" x14ac:dyDescent="0.2">
      <c r="A230" s="55" t="s">
        <v>10609</v>
      </c>
      <c r="B230" s="79" t="s">
        <v>10634</v>
      </c>
      <c r="C230" s="55" t="s">
        <v>17</v>
      </c>
      <c r="D230" s="55" t="s">
        <v>85</v>
      </c>
      <c r="E230" s="55" t="s">
        <v>10783</v>
      </c>
      <c r="H230" s="79">
        <f t="shared" si="18"/>
        <v>1984</v>
      </c>
      <c r="K230" s="86" t="s">
        <v>10749</v>
      </c>
      <c r="L230" s="86" t="s">
        <v>10750</v>
      </c>
      <c r="M230" s="55" t="s">
        <v>10615</v>
      </c>
      <c r="N230" s="55" t="s">
        <v>225</v>
      </c>
      <c r="O230" s="55" t="s">
        <v>10635</v>
      </c>
      <c r="P230" s="79">
        <v>1</v>
      </c>
      <c r="Q230" s="79">
        <v>5</v>
      </c>
    </row>
    <row r="231" spans="1:17" s="79" customFormat="1" x14ac:dyDescent="0.2">
      <c r="A231" s="55" t="s">
        <v>10609</v>
      </c>
      <c r="B231" s="79" t="s">
        <v>10634</v>
      </c>
      <c r="C231" s="55" t="s">
        <v>17</v>
      </c>
      <c r="D231" s="55" t="s">
        <v>85</v>
      </c>
      <c r="E231" s="55" t="s">
        <v>10784</v>
      </c>
      <c r="H231" s="79">
        <f t="shared" ref="H231" si="19">IF(B231="SATSA_Q1",1984,IF(B231="SATSA_IPT1",1985,IF(B231="SATSA_Q2",1987,IF(B231="SATSA_IPT2",1989,IF(B231="SATSA_Q3",1990,IF(B231="SATSA_IPT3",1992,IF(B231="SATSA_Q4",1993,IF(B231="SATSA_IPT4",1995,IF(B231="SATSA_IPT5",1999,IF(B231="SATSA_IPT6",2002,IF(B231="SATSA_Q5",2004,IF(B231="SATSA_IPT7",2005,IF(B231="SATSA_Q6",2007,IF(B231="SATSA_IPT8",2008,IF(B231="SATSA_Q7",2010,IF(B231="SATSA_IPT9",2010,IF(B231="SATSA_Q8",2012,IF(B231="SATSA_IPT10",2012,IF(B231="SATSA_Q9",2014,"HELP")))))))))))))))))))</f>
        <v>1984</v>
      </c>
      <c r="K231" s="86" t="s">
        <v>10787</v>
      </c>
      <c r="L231" s="86" t="s">
        <v>10788</v>
      </c>
      <c r="M231" s="55" t="s">
        <v>10615</v>
      </c>
      <c r="N231" s="55" t="s">
        <v>223</v>
      </c>
      <c r="O231" s="55" t="s">
        <v>10635</v>
      </c>
      <c r="P231" s="79">
        <v>1</v>
      </c>
      <c r="Q231" s="79">
        <v>5</v>
      </c>
    </row>
    <row r="232" spans="1:17" x14ac:dyDescent="0.2">
      <c r="A232" s="55" t="s">
        <v>10609</v>
      </c>
      <c r="B232" s="79" t="s">
        <v>10634</v>
      </c>
      <c r="C232" s="55" t="s">
        <v>17</v>
      </c>
      <c r="D232" s="55" t="s">
        <v>85</v>
      </c>
      <c r="E232" s="55" t="s">
        <v>10785</v>
      </c>
      <c r="H232" s="79">
        <f t="shared" si="18"/>
        <v>1984</v>
      </c>
      <c r="K232" s="86" t="s">
        <v>9034</v>
      </c>
      <c r="L232" s="86" t="s">
        <v>10751</v>
      </c>
      <c r="M232" s="55" t="s">
        <v>10615</v>
      </c>
      <c r="N232" s="55" t="s">
        <v>223</v>
      </c>
      <c r="O232" s="55" t="s">
        <v>10635</v>
      </c>
      <c r="P232" s="79">
        <v>1</v>
      </c>
      <c r="Q232" s="79">
        <v>5</v>
      </c>
    </row>
    <row r="233" spans="1:17" x14ac:dyDescent="0.2">
      <c r="A233" s="55" t="s">
        <v>10609</v>
      </c>
      <c r="B233" s="79" t="s">
        <v>10634</v>
      </c>
      <c r="C233" s="55" t="s">
        <v>17</v>
      </c>
      <c r="D233" s="55" t="s">
        <v>85</v>
      </c>
      <c r="E233" s="55" t="s">
        <v>10786</v>
      </c>
      <c r="H233" s="79">
        <f t="shared" si="18"/>
        <v>1984</v>
      </c>
      <c r="K233" s="86" t="s">
        <v>9031</v>
      </c>
      <c r="L233" s="86" t="s">
        <v>10752</v>
      </c>
      <c r="M233" s="55" t="s">
        <v>10615</v>
      </c>
      <c r="N233" s="55" t="s">
        <v>223</v>
      </c>
      <c r="O233" s="55" t="s">
        <v>10635</v>
      </c>
      <c r="P233" s="79">
        <v>1</v>
      </c>
      <c r="Q233" s="79">
        <v>5</v>
      </c>
    </row>
    <row r="234" spans="1:17" x14ac:dyDescent="0.2">
      <c r="A234" s="55" t="s">
        <v>10609</v>
      </c>
      <c r="B234" s="79" t="s">
        <v>10634</v>
      </c>
      <c r="C234" s="55" t="s">
        <v>17</v>
      </c>
      <c r="D234" s="55" t="s">
        <v>85</v>
      </c>
      <c r="E234" s="55" t="s">
        <v>10789</v>
      </c>
      <c r="H234" s="79">
        <f t="shared" si="18"/>
        <v>1984</v>
      </c>
      <c r="K234" s="86" t="s">
        <v>10753</v>
      </c>
      <c r="L234" s="86" t="s">
        <v>10754</v>
      </c>
      <c r="M234" s="55" t="s">
        <v>10615</v>
      </c>
      <c r="N234" s="55" t="s">
        <v>225</v>
      </c>
      <c r="O234" s="55" t="s">
        <v>10635</v>
      </c>
      <c r="P234" s="79">
        <v>1</v>
      </c>
      <c r="Q234" s="79">
        <v>5</v>
      </c>
    </row>
    <row r="235" spans="1:17" x14ac:dyDescent="0.2">
      <c r="A235" s="55" t="s">
        <v>10609</v>
      </c>
      <c r="B235" s="79" t="s">
        <v>10634</v>
      </c>
      <c r="C235" s="55" t="s">
        <v>17</v>
      </c>
      <c r="D235" s="55" t="s">
        <v>85</v>
      </c>
      <c r="E235" s="55" t="s">
        <v>10790</v>
      </c>
      <c r="H235" s="79">
        <f t="shared" si="18"/>
        <v>1984</v>
      </c>
      <c r="K235" s="86" t="s">
        <v>10755</v>
      </c>
      <c r="L235" s="86" t="s">
        <v>10756</v>
      </c>
      <c r="M235" s="55" t="s">
        <v>10615</v>
      </c>
      <c r="N235" s="55" t="s">
        <v>223</v>
      </c>
      <c r="O235" s="55" t="s">
        <v>10635</v>
      </c>
      <c r="P235" s="79">
        <v>1</v>
      </c>
      <c r="Q235" s="79">
        <v>5</v>
      </c>
    </row>
    <row r="236" spans="1:17" x14ac:dyDescent="0.2">
      <c r="A236" s="55" t="s">
        <v>10609</v>
      </c>
      <c r="B236" s="79" t="s">
        <v>10634</v>
      </c>
      <c r="C236" s="55" t="s">
        <v>17</v>
      </c>
      <c r="D236" s="55" t="s">
        <v>85</v>
      </c>
      <c r="E236" s="55" t="s">
        <v>8666</v>
      </c>
      <c r="H236" s="79">
        <f t="shared" si="18"/>
        <v>1984</v>
      </c>
      <c r="K236" s="86" t="s">
        <v>10757</v>
      </c>
      <c r="L236" s="86" t="s">
        <v>10758</v>
      </c>
      <c r="M236" s="55" t="s">
        <v>10615</v>
      </c>
      <c r="N236" s="55" t="s">
        <v>223</v>
      </c>
      <c r="O236" s="55" t="s">
        <v>10635</v>
      </c>
      <c r="P236" s="79">
        <v>1</v>
      </c>
      <c r="Q236" s="79">
        <v>5</v>
      </c>
    </row>
    <row r="237" spans="1:17" x14ac:dyDescent="0.2">
      <c r="A237" s="55" t="s">
        <v>10609</v>
      </c>
      <c r="B237" s="79" t="s">
        <v>10634</v>
      </c>
      <c r="C237" s="55" t="s">
        <v>17</v>
      </c>
      <c r="D237" s="55" t="s">
        <v>85</v>
      </c>
      <c r="E237" s="55" t="s">
        <v>10791</v>
      </c>
      <c r="H237" s="79">
        <f t="shared" si="18"/>
        <v>1984</v>
      </c>
      <c r="K237" s="86" t="s">
        <v>9037</v>
      </c>
      <c r="L237" s="86" t="s">
        <v>10759</v>
      </c>
      <c r="M237" s="55" t="s">
        <v>10615</v>
      </c>
      <c r="N237" s="55" t="s">
        <v>225</v>
      </c>
      <c r="O237" s="55" t="s">
        <v>10635</v>
      </c>
      <c r="P237" s="79">
        <v>1</v>
      </c>
      <c r="Q237" s="79">
        <v>5</v>
      </c>
    </row>
    <row r="238" spans="1:17" x14ac:dyDescent="0.2">
      <c r="A238" s="55" t="s">
        <v>10609</v>
      </c>
      <c r="B238" s="79" t="s">
        <v>10634</v>
      </c>
      <c r="C238" s="55" t="s">
        <v>17</v>
      </c>
      <c r="D238" s="55" t="s">
        <v>85</v>
      </c>
      <c r="E238" s="55" t="s">
        <v>10792</v>
      </c>
      <c r="H238" s="79">
        <f t="shared" si="18"/>
        <v>1984</v>
      </c>
      <c r="K238" s="86" t="s">
        <v>10760</v>
      </c>
      <c r="L238" s="86" t="s">
        <v>10761</v>
      </c>
      <c r="M238" s="55" t="s">
        <v>10615</v>
      </c>
      <c r="N238" s="55" t="s">
        <v>223</v>
      </c>
      <c r="O238" s="55" t="s">
        <v>10635</v>
      </c>
      <c r="P238" s="79">
        <v>1</v>
      </c>
      <c r="Q238" s="79">
        <v>5</v>
      </c>
    </row>
    <row r="239" spans="1:17" x14ac:dyDescent="0.2">
      <c r="A239" s="55" t="s">
        <v>10609</v>
      </c>
      <c r="B239" s="79" t="s">
        <v>10634</v>
      </c>
      <c r="C239" s="55" t="s">
        <v>17</v>
      </c>
      <c r="D239" s="55" t="s">
        <v>85</v>
      </c>
      <c r="E239" s="55" t="s">
        <v>10793</v>
      </c>
      <c r="H239" s="79">
        <f t="shared" si="18"/>
        <v>1984</v>
      </c>
      <c r="K239" s="86" t="s">
        <v>10762</v>
      </c>
      <c r="L239" s="86" t="s">
        <v>10763</v>
      </c>
      <c r="M239" s="55" t="s">
        <v>10615</v>
      </c>
      <c r="N239" s="55" t="s">
        <v>223</v>
      </c>
      <c r="O239" s="55" t="s">
        <v>10635</v>
      </c>
      <c r="P239" s="79">
        <v>1</v>
      </c>
      <c r="Q239" s="79">
        <v>5</v>
      </c>
    </row>
    <row r="240" spans="1:17" x14ac:dyDescent="0.2">
      <c r="A240" s="55" t="s">
        <v>10609</v>
      </c>
      <c r="B240" s="79" t="s">
        <v>10634</v>
      </c>
      <c r="C240" s="55" t="s">
        <v>17</v>
      </c>
      <c r="D240" s="55" t="s">
        <v>85</v>
      </c>
      <c r="E240" s="55" t="s">
        <v>10794</v>
      </c>
      <c r="H240" s="79">
        <f t="shared" si="18"/>
        <v>1984</v>
      </c>
      <c r="K240" s="86" t="s">
        <v>10764</v>
      </c>
      <c r="L240" s="86" t="s">
        <v>10765</v>
      </c>
      <c r="M240" s="55" t="s">
        <v>10615</v>
      </c>
      <c r="N240" s="55" t="s">
        <v>225</v>
      </c>
      <c r="O240" s="55" t="s">
        <v>10635</v>
      </c>
      <c r="P240" s="79">
        <v>1</v>
      </c>
      <c r="Q240" s="79">
        <v>5</v>
      </c>
    </row>
    <row r="241" spans="1:17" x14ac:dyDescent="0.2">
      <c r="A241" s="55" t="s">
        <v>10609</v>
      </c>
      <c r="B241" s="79" t="s">
        <v>10634</v>
      </c>
      <c r="C241" s="55" t="s">
        <v>17</v>
      </c>
      <c r="D241" s="55" t="s">
        <v>85</v>
      </c>
      <c r="E241" s="55" t="s">
        <v>10795</v>
      </c>
      <c r="H241" s="79">
        <f t="shared" si="18"/>
        <v>1984</v>
      </c>
      <c r="K241" s="86" t="s">
        <v>10766</v>
      </c>
      <c r="L241" s="86" t="s">
        <v>10767</v>
      </c>
      <c r="M241" s="55" t="s">
        <v>10615</v>
      </c>
      <c r="N241" s="55" t="s">
        <v>223</v>
      </c>
      <c r="O241" s="55" t="s">
        <v>10635</v>
      </c>
      <c r="P241" s="79">
        <v>1</v>
      </c>
      <c r="Q241" s="79">
        <v>5</v>
      </c>
    </row>
    <row r="242" spans="1:17" x14ac:dyDescent="0.2">
      <c r="A242" s="55" t="s">
        <v>10609</v>
      </c>
      <c r="B242" s="79" t="s">
        <v>10634</v>
      </c>
      <c r="C242" s="55" t="s">
        <v>17</v>
      </c>
      <c r="D242" s="55" t="s">
        <v>85</v>
      </c>
      <c r="E242" s="55" t="s">
        <v>10796</v>
      </c>
      <c r="H242" s="79">
        <f t="shared" si="18"/>
        <v>1984</v>
      </c>
      <c r="K242" s="86" t="s">
        <v>10768</v>
      </c>
      <c r="L242" s="86" t="s">
        <v>10769</v>
      </c>
      <c r="M242" s="55" t="s">
        <v>10615</v>
      </c>
      <c r="N242" s="55" t="s">
        <v>225</v>
      </c>
      <c r="O242" s="55" t="s">
        <v>10635</v>
      </c>
      <c r="P242" s="79">
        <v>1</v>
      </c>
      <c r="Q242" s="79">
        <v>5</v>
      </c>
    </row>
    <row r="243" spans="1:17" x14ac:dyDescent="0.2">
      <c r="A243" s="55" t="s">
        <v>10609</v>
      </c>
      <c r="B243" s="79" t="s">
        <v>10634</v>
      </c>
      <c r="C243" s="55" t="s">
        <v>17</v>
      </c>
      <c r="D243" s="55" t="s">
        <v>85</v>
      </c>
      <c r="E243" s="55" t="s">
        <v>6525</v>
      </c>
      <c r="H243" s="79">
        <f t="shared" si="18"/>
        <v>1984</v>
      </c>
      <c r="K243" s="86" t="s">
        <v>10770</v>
      </c>
      <c r="L243" s="86" t="s">
        <v>10771</v>
      </c>
      <c r="M243" s="55" t="s">
        <v>10615</v>
      </c>
      <c r="N243" s="55" t="s">
        <v>225</v>
      </c>
      <c r="O243" s="55" t="s">
        <v>10635</v>
      </c>
      <c r="P243" s="79">
        <v>1</v>
      </c>
      <c r="Q243" s="79">
        <v>5</v>
      </c>
    </row>
    <row r="244" spans="1:17" x14ac:dyDescent="0.2">
      <c r="A244" s="55" t="s">
        <v>10609</v>
      </c>
      <c r="B244" s="79" t="s">
        <v>10634</v>
      </c>
      <c r="C244" s="55" t="s">
        <v>17</v>
      </c>
      <c r="D244" s="55" t="s">
        <v>85</v>
      </c>
      <c r="E244" s="55" t="s">
        <v>10797</v>
      </c>
      <c r="H244" s="79">
        <f t="shared" si="18"/>
        <v>1984</v>
      </c>
      <c r="K244" s="86" t="s">
        <v>10772</v>
      </c>
      <c r="L244" s="86" t="s">
        <v>10773</v>
      </c>
      <c r="M244" s="55" t="s">
        <v>10615</v>
      </c>
      <c r="N244" s="55" t="s">
        <v>225</v>
      </c>
      <c r="O244" s="55" t="s">
        <v>10635</v>
      </c>
      <c r="P244" s="79">
        <v>1</v>
      </c>
      <c r="Q244" s="79">
        <v>5</v>
      </c>
    </row>
    <row r="245" spans="1:17" x14ac:dyDescent="0.2">
      <c r="A245" s="55" t="s">
        <v>10609</v>
      </c>
      <c r="B245" s="85" t="s">
        <v>10639</v>
      </c>
      <c r="C245" s="55" t="s">
        <v>17</v>
      </c>
      <c r="D245" s="55" t="s">
        <v>117</v>
      </c>
      <c r="E245" s="55" t="s">
        <v>538</v>
      </c>
      <c r="H245" s="84">
        <f t="shared" si="18"/>
        <v>1990</v>
      </c>
      <c r="J245" s="84" t="s">
        <v>10844</v>
      </c>
      <c r="K245" s="85" t="s">
        <v>10798</v>
      </c>
      <c r="L245" s="85" t="s">
        <v>10799</v>
      </c>
      <c r="M245" s="55" t="s">
        <v>10838</v>
      </c>
      <c r="N245" s="55" t="s">
        <v>223</v>
      </c>
      <c r="O245" s="55" t="s">
        <v>10839</v>
      </c>
      <c r="P245" s="84">
        <v>0</v>
      </c>
      <c r="Q245" s="84">
        <v>3</v>
      </c>
    </row>
    <row r="246" spans="1:17" x14ac:dyDescent="0.2">
      <c r="A246" s="55" t="s">
        <v>10609</v>
      </c>
      <c r="B246" s="85" t="s">
        <v>10639</v>
      </c>
      <c r="C246" s="55" t="s">
        <v>17</v>
      </c>
      <c r="D246" s="55" t="s">
        <v>117</v>
      </c>
      <c r="E246" s="55" t="s">
        <v>530</v>
      </c>
      <c r="H246" s="84">
        <f t="shared" si="18"/>
        <v>1990</v>
      </c>
      <c r="J246" s="84" t="s">
        <v>10845</v>
      </c>
      <c r="K246" s="85" t="s">
        <v>10800</v>
      </c>
      <c r="L246" s="85" t="s">
        <v>10801</v>
      </c>
      <c r="M246" s="55" t="s">
        <v>10838</v>
      </c>
      <c r="N246" s="55" t="s">
        <v>223</v>
      </c>
      <c r="O246" s="55" t="s">
        <v>10839</v>
      </c>
      <c r="P246" s="84">
        <v>0</v>
      </c>
      <c r="Q246" s="84">
        <v>3</v>
      </c>
    </row>
    <row r="247" spans="1:17" x14ac:dyDescent="0.2">
      <c r="A247" s="55" t="s">
        <v>10609</v>
      </c>
      <c r="B247" s="85" t="s">
        <v>10639</v>
      </c>
      <c r="C247" s="55" t="s">
        <v>17</v>
      </c>
      <c r="D247" s="55" t="s">
        <v>117</v>
      </c>
      <c r="E247" s="55" t="s">
        <v>6519</v>
      </c>
      <c r="H247" s="84">
        <f t="shared" si="18"/>
        <v>1990</v>
      </c>
      <c r="J247" s="84" t="s">
        <v>10846</v>
      </c>
      <c r="K247" s="85" t="s">
        <v>10802</v>
      </c>
      <c r="L247" s="85" t="s">
        <v>10803</v>
      </c>
      <c r="M247" s="55" t="s">
        <v>10838</v>
      </c>
      <c r="N247" s="55" t="s">
        <v>223</v>
      </c>
      <c r="O247" s="55" t="s">
        <v>10839</v>
      </c>
      <c r="P247" s="84">
        <v>0</v>
      </c>
      <c r="Q247" s="84">
        <v>3</v>
      </c>
    </row>
    <row r="248" spans="1:17" x14ac:dyDescent="0.2">
      <c r="A248" s="55" t="s">
        <v>10609</v>
      </c>
      <c r="B248" s="85" t="s">
        <v>10639</v>
      </c>
      <c r="C248" s="55" t="s">
        <v>17</v>
      </c>
      <c r="D248" s="55" t="s">
        <v>117</v>
      </c>
      <c r="E248" s="55" t="s">
        <v>10840</v>
      </c>
      <c r="H248" s="84">
        <f t="shared" si="18"/>
        <v>1990</v>
      </c>
      <c r="J248" s="84" t="s">
        <v>10847</v>
      </c>
      <c r="K248" s="85" t="s">
        <v>10804</v>
      </c>
      <c r="L248" s="85" t="s">
        <v>10805</v>
      </c>
      <c r="M248" s="55" t="s">
        <v>10838</v>
      </c>
      <c r="N248" s="55" t="s">
        <v>225</v>
      </c>
      <c r="O248" s="55" t="s">
        <v>10839</v>
      </c>
      <c r="P248" s="84">
        <v>0</v>
      </c>
      <c r="Q248" s="84">
        <v>3</v>
      </c>
    </row>
    <row r="249" spans="1:17" x14ac:dyDescent="0.2">
      <c r="A249" s="55" t="s">
        <v>10609</v>
      </c>
      <c r="B249" s="85" t="s">
        <v>10639</v>
      </c>
      <c r="C249" s="55" t="s">
        <v>17</v>
      </c>
      <c r="D249" s="55" t="s">
        <v>117</v>
      </c>
      <c r="E249" s="55" t="s">
        <v>6520</v>
      </c>
      <c r="H249" s="84">
        <f t="shared" si="18"/>
        <v>1990</v>
      </c>
      <c r="J249" s="84" t="s">
        <v>10848</v>
      </c>
      <c r="K249" s="85" t="s">
        <v>10806</v>
      </c>
      <c r="L249" s="85" t="s">
        <v>10807</v>
      </c>
      <c r="M249" s="55" t="s">
        <v>10838</v>
      </c>
      <c r="N249" s="55" t="s">
        <v>223</v>
      </c>
      <c r="O249" s="55" t="s">
        <v>10839</v>
      </c>
      <c r="P249" s="84">
        <v>0</v>
      </c>
      <c r="Q249" s="84">
        <v>3</v>
      </c>
    </row>
    <row r="250" spans="1:17" x14ac:dyDescent="0.2">
      <c r="A250" s="55" t="s">
        <v>10609</v>
      </c>
      <c r="B250" s="85" t="s">
        <v>10639</v>
      </c>
      <c r="C250" s="55" t="s">
        <v>17</v>
      </c>
      <c r="D250" s="55" t="s">
        <v>117</v>
      </c>
      <c r="E250" s="55" t="s">
        <v>4596</v>
      </c>
      <c r="H250" s="84">
        <f t="shared" si="18"/>
        <v>1990</v>
      </c>
      <c r="J250" s="84" t="s">
        <v>10849</v>
      </c>
      <c r="K250" s="85" t="s">
        <v>10808</v>
      </c>
      <c r="L250" s="85" t="s">
        <v>10809</v>
      </c>
      <c r="M250" s="55" t="s">
        <v>10838</v>
      </c>
      <c r="N250" s="55" t="s">
        <v>223</v>
      </c>
      <c r="O250" s="55" t="s">
        <v>10839</v>
      </c>
      <c r="P250" s="84">
        <v>0</v>
      </c>
      <c r="Q250" s="84">
        <v>3</v>
      </c>
    </row>
    <row r="251" spans="1:17" x14ac:dyDescent="0.2">
      <c r="A251" s="55" t="s">
        <v>10609</v>
      </c>
      <c r="B251" s="85" t="s">
        <v>10639</v>
      </c>
      <c r="C251" s="55" t="s">
        <v>17</v>
      </c>
      <c r="D251" s="55" t="s">
        <v>117</v>
      </c>
      <c r="E251" s="55" t="s">
        <v>6518</v>
      </c>
      <c r="H251" s="84">
        <f t="shared" si="18"/>
        <v>1990</v>
      </c>
      <c r="J251" s="84" t="s">
        <v>10850</v>
      </c>
      <c r="K251" s="85" t="s">
        <v>10810</v>
      </c>
      <c r="L251" s="85" t="s">
        <v>10811</v>
      </c>
      <c r="M251" s="55" t="s">
        <v>10838</v>
      </c>
      <c r="N251" s="55" t="s">
        <v>223</v>
      </c>
      <c r="O251" s="55" t="s">
        <v>10839</v>
      </c>
      <c r="P251" s="84">
        <v>0</v>
      </c>
      <c r="Q251" s="84">
        <v>3</v>
      </c>
    </row>
    <row r="252" spans="1:17" x14ac:dyDescent="0.2">
      <c r="A252" s="55" t="s">
        <v>10609</v>
      </c>
      <c r="B252" s="85" t="s">
        <v>10639</v>
      </c>
      <c r="C252" s="55" t="s">
        <v>17</v>
      </c>
      <c r="D252" s="55" t="s">
        <v>117</v>
      </c>
      <c r="E252" s="55" t="s">
        <v>557</v>
      </c>
      <c r="H252" s="84">
        <f t="shared" si="18"/>
        <v>1990</v>
      </c>
      <c r="J252" s="84" t="s">
        <v>10851</v>
      </c>
      <c r="K252" s="85" t="s">
        <v>10812</v>
      </c>
      <c r="L252" s="85" t="s">
        <v>10813</v>
      </c>
      <c r="M252" s="55" t="s">
        <v>10838</v>
      </c>
      <c r="N252" s="55" t="s">
        <v>225</v>
      </c>
      <c r="O252" s="55" t="s">
        <v>10839</v>
      </c>
      <c r="P252" s="84">
        <v>0</v>
      </c>
      <c r="Q252" s="84">
        <v>3</v>
      </c>
    </row>
    <row r="253" spans="1:17" x14ac:dyDescent="0.2">
      <c r="A253" s="55" t="s">
        <v>10609</v>
      </c>
      <c r="B253" s="85" t="s">
        <v>10639</v>
      </c>
      <c r="C253" s="55" t="s">
        <v>17</v>
      </c>
      <c r="D253" s="55" t="s">
        <v>117</v>
      </c>
      <c r="E253" s="55" t="s">
        <v>549</v>
      </c>
      <c r="H253" s="84">
        <f t="shared" si="18"/>
        <v>1990</v>
      </c>
      <c r="J253" s="84" t="s">
        <v>10852</v>
      </c>
      <c r="K253" s="85" t="s">
        <v>10814</v>
      </c>
      <c r="L253" s="85" t="s">
        <v>10815</v>
      </c>
      <c r="M253" s="55" t="s">
        <v>10838</v>
      </c>
      <c r="N253" s="55" t="s">
        <v>223</v>
      </c>
      <c r="O253" s="55" t="s">
        <v>10839</v>
      </c>
      <c r="P253" s="84">
        <v>0</v>
      </c>
      <c r="Q253" s="84">
        <v>3</v>
      </c>
    </row>
    <row r="254" spans="1:17" x14ac:dyDescent="0.2">
      <c r="A254" s="55" t="s">
        <v>10609</v>
      </c>
      <c r="B254" s="85" t="s">
        <v>10639</v>
      </c>
      <c r="C254" s="55" t="s">
        <v>17</v>
      </c>
      <c r="D254" s="55" t="s">
        <v>117</v>
      </c>
      <c r="E254" s="55" t="s">
        <v>551</v>
      </c>
      <c r="H254" s="84">
        <f t="shared" si="18"/>
        <v>1990</v>
      </c>
      <c r="J254" s="84" t="s">
        <v>10853</v>
      </c>
      <c r="K254" s="85" t="s">
        <v>10816</v>
      </c>
      <c r="L254" s="85" t="s">
        <v>10817</v>
      </c>
      <c r="M254" s="55" t="s">
        <v>10838</v>
      </c>
      <c r="N254" s="55" t="s">
        <v>223</v>
      </c>
      <c r="O254" s="55" t="s">
        <v>10839</v>
      </c>
      <c r="P254" s="84">
        <v>0</v>
      </c>
      <c r="Q254" s="84">
        <v>3</v>
      </c>
    </row>
    <row r="255" spans="1:17" x14ac:dyDescent="0.2">
      <c r="A255" s="55" t="s">
        <v>10609</v>
      </c>
      <c r="B255" s="85" t="s">
        <v>10639</v>
      </c>
      <c r="C255" s="55" t="s">
        <v>17</v>
      </c>
      <c r="D255" s="55" t="s">
        <v>117</v>
      </c>
      <c r="E255" s="55" t="s">
        <v>10841</v>
      </c>
      <c r="H255" s="84">
        <f t="shared" si="18"/>
        <v>1990</v>
      </c>
      <c r="J255" s="84" t="s">
        <v>10854</v>
      </c>
      <c r="K255" s="85" t="s">
        <v>10818</v>
      </c>
      <c r="L255" s="85" t="s">
        <v>10819</v>
      </c>
      <c r="M255" s="55" t="s">
        <v>10838</v>
      </c>
      <c r="N255" s="55" t="s">
        <v>223</v>
      </c>
      <c r="O255" s="55" t="s">
        <v>10839</v>
      </c>
      <c r="P255" s="84">
        <v>0</v>
      </c>
      <c r="Q255" s="84">
        <v>3</v>
      </c>
    </row>
    <row r="256" spans="1:17" x14ac:dyDescent="0.2">
      <c r="A256" s="55" t="s">
        <v>10609</v>
      </c>
      <c r="B256" s="85" t="s">
        <v>10639</v>
      </c>
      <c r="C256" s="55" t="s">
        <v>17</v>
      </c>
      <c r="D256" s="55" t="s">
        <v>117</v>
      </c>
      <c r="E256" s="55" t="s">
        <v>554</v>
      </c>
      <c r="H256" s="84">
        <f t="shared" si="18"/>
        <v>1990</v>
      </c>
      <c r="J256" s="84" t="s">
        <v>10855</v>
      </c>
      <c r="K256" s="85" t="s">
        <v>10820</v>
      </c>
      <c r="L256" s="85" t="s">
        <v>10821</v>
      </c>
      <c r="M256" s="55" t="s">
        <v>10838</v>
      </c>
      <c r="N256" s="55" t="s">
        <v>225</v>
      </c>
      <c r="O256" s="55" t="s">
        <v>10839</v>
      </c>
      <c r="P256" s="84">
        <v>0</v>
      </c>
      <c r="Q256" s="84">
        <v>3</v>
      </c>
    </row>
    <row r="257" spans="1:17" x14ac:dyDescent="0.2">
      <c r="A257" s="55" t="s">
        <v>10609</v>
      </c>
      <c r="B257" s="85" t="s">
        <v>10639</v>
      </c>
      <c r="C257" s="55" t="s">
        <v>17</v>
      </c>
      <c r="D257" s="55" t="s">
        <v>117</v>
      </c>
      <c r="E257" s="55" t="s">
        <v>571</v>
      </c>
      <c r="H257" s="84">
        <f t="shared" si="18"/>
        <v>1990</v>
      </c>
      <c r="J257" s="84" t="s">
        <v>10856</v>
      </c>
      <c r="K257" s="85" t="s">
        <v>10822</v>
      </c>
      <c r="L257" s="85" t="s">
        <v>10823</v>
      </c>
      <c r="M257" s="55" t="s">
        <v>10838</v>
      </c>
      <c r="N257" s="55" t="s">
        <v>223</v>
      </c>
      <c r="O257" s="55" t="s">
        <v>10839</v>
      </c>
      <c r="P257" s="84">
        <v>0</v>
      </c>
      <c r="Q257" s="84">
        <v>3</v>
      </c>
    </row>
    <row r="258" spans="1:17" x14ac:dyDescent="0.2">
      <c r="A258" s="55" t="s">
        <v>10609</v>
      </c>
      <c r="B258" s="85" t="s">
        <v>10639</v>
      </c>
      <c r="C258" s="55" t="s">
        <v>17</v>
      </c>
      <c r="D258" s="55" t="s">
        <v>117</v>
      </c>
      <c r="E258" s="55" t="s">
        <v>558</v>
      </c>
      <c r="H258" s="84">
        <f t="shared" si="18"/>
        <v>1990</v>
      </c>
      <c r="J258" s="84" t="s">
        <v>10857</v>
      </c>
      <c r="K258" s="85" t="s">
        <v>10824</v>
      </c>
      <c r="L258" s="85" t="s">
        <v>10825</v>
      </c>
      <c r="M258" s="55" t="s">
        <v>10838</v>
      </c>
      <c r="N258" s="55" t="s">
        <v>223</v>
      </c>
      <c r="O258" s="55" t="s">
        <v>10839</v>
      </c>
      <c r="P258" s="84">
        <v>0</v>
      </c>
      <c r="Q258" s="84">
        <v>3</v>
      </c>
    </row>
    <row r="259" spans="1:17" x14ac:dyDescent="0.2">
      <c r="A259" s="55" t="s">
        <v>10609</v>
      </c>
      <c r="B259" s="85" t="s">
        <v>10639</v>
      </c>
      <c r="C259" s="55" t="s">
        <v>17</v>
      </c>
      <c r="D259" s="55" t="s">
        <v>117</v>
      </c>
      <c r="E259" s="55" t="s">
        <v>576</v>
      </c>
      <c r="H259" s="84">
        <f t="shared" si="18"/>
        <v>1990</v>
      </c>
      <c r="J259" s="84" t="s">
        <v>10858</v>
      </c>
      <c r="K259" s="85" t="s">
        <v>10826</v>
      </c>
      <c r="L259" s="85" t="s">
        <v>10827</v>
      </c>
      <c r="M259" s="55" t="s">
        <v>10838</v>
      </c>
      <c r="N259" s="55" t="s">
        <v>223</v>
      </c>
      <c r="O259" s="55" t="s">
        <v>10839</v>
      </c>
      <c r="P259" s="84">
        <v>0</v>
      </c>
      <c r="Q259" s="84">
        <v>3</v>
      </c>
    </row>
    <row r="260" spans="1:17" x14ac:dyDescent="0.2">
      <c r="A260" s="55" t="s">
        <v>10609</v>
      </c>
      <c r="B260" s="85" t="s">
        <v>10639</v>
      </c>
      <c r="C260" s="55" t="s">
        <v>17</v>
      </c>
      <c r="D260" s="55" t="s">
        <v>117</v>
      </c>
      <c r="E260" s="55" t="s">
        <v>545</v>
      </c>
      <c r="H260" s="84">
        <f t="shared" si="18"/>
        <v>1990</v>
      </c>
      <c r="J260" s="84" t="s">
        <v>10859</v>
      </c>
      <c r="K260" s="85" t="s">
        <v>10828</v>
      </c>
      <c r="L260" s="85" t="s">
        <v>10829</v>
      </c>
      <c r="M260" s="55" t="s">
        <v>10838</v>
      </c>
      <c r="N260" s="55" t="s">
        <v>225</v>
      </c>
      <c r="O260" s="55" t="s">
        <v>10839</v>
      </c>
      <c r="P260" s="84">
        <v>0</v>
      </c>
      <c r="Q260" s="84">
        <v>3</v>
      </c>
    </row>
    <row r="261" spans="1:17" x14ac:dyDescent="0.2">
      <c r="A261" s="55" t="s">
        <v>10609</v>
      </c>
      <c r="B261" s="85" t="s">
        <v>10639</v>
      </c>
      <c r="C261" s="55" t="s">
        <v>17</v>
      </c>
      <c r="D261" s="55" t="s">
        <v>117</v>
      </c>
      <c r="E261" s="55" t="s">
        <v>6521</v>
      </c>
      <c r="H261" s="84">
        <f t="shared" si="18"/>
        <v>1990</v>
      </c>
      <c r="J261" s="84" t="s">
        <v>10860</v>
      </c>
      <c r="K261" s="85" t="s">
        <v>10830</v>
      </c>
      <c r="L261" s="85" t="s">
        <v>10831</v>
      </c>
      <c r="M261" s="55" t="s">
        <v>10838</v>
      </c>
      <c r="N261" s="55" t="s">
        <v>223</v>
      </c>
      <c r="O261" s="55" t="s">
        <v>10839</v>
      </c>
      <c r="P261" s="84">
        <v>0</v>
      </c>
      <c r="Q261" s="84">
        <v>3</v>
      </c>
    </row>
    <row r="262" spans="1:17" x14ac:dyDescent="0.2">
      <c r="A262" s="55" t="s">
        <v>10609</v>
      </c>
      <c r="B262" s="85" t="s">
        <v>10639</v>
      </c>
      <c r="C262" s="55" t="s">
        <v>17</v>
      </c>
      <c r="D262" s="55" t="s">
        <v>117</v>
      </c>
      <c r="E262" s="55" t="s">
        <v>563</v>
      </c>
      <c r="H262" s="84">
        <f t="shared" si="18"/>
        <v>1990</v>
      </c>
      <c r="J262" s="84" t="s">
        <v>10861</v>
      </c>
      <c r="K262" s="85" t="s">
        <v>10832</v>
      </c>
      <c r="L262" s="85" t="s">
        <v>10833</v>
      </c>
      <c r="M262" s="55" t="s">
        <v>10838</v>
      </c>
      <c r="N262" s="55" t="s">
        <v>223</v>
      </c>
      <c r="O262" s="55" t="s">
        <v>10839</v>
      </c>
      <c r="P262" s="84">
        <v>0</v>
      </c>
      <c r="Q262" s="84">
        <v>3</v>
      </c>
    </row>
    <row r="263" spans="1:17" x14ac:dyDescent="0.2">
      <c r="A263" s="55" t="s">
        <v>10609</v>
      </c>
      <c r="B263" s="85" t="s">
        <v>10639</v>
      </c>
      <c r="C263" s="55" t="s">
        <v>17</v>
      </c>
      <c r="D263" s="55" t="s">
        <v>117</v>
      </c>
      <c r="E263" s="55" t="s">
        <v>542</v>
      </c>
      <c r="H263" s="84">
        <f t="shared" si="18"/>
        <v>1990</v>
      </c>
      <c r="J263" s="84" t="s">
        <v>10862</v>
      </c>
      <c r="K263" s="85" t="s">
        <v>10834</v>
      </c>
      <c r="L263" s="85" t="s">
        <v>10835</v>
      </c>
      <c r="M263" s="55" t="s">
        <v>10838</v>
      </c>
      <c r="N263" s="55" t="s">
        <v>223</v>
      </c>
      <c r="O263" s="55" t="s">
        <v>10839</v>
      </c>
      <c r="P263" s="84">
        <v>0</v>
      </c>
      <c r="Q263" s="84">
        <v>3</v>
      </c>
    </row>
    <row r="264" spans="1:17" x14ac:dyDescent="0.2">
      <c r="A264" s="55" t="s">
        <v>10609</v>
      </c>
      <c r="B264" s="85" t="s">
        <v>10639</v>
      </c>
      <c r="C264" s="55" t="s">
        <v>17</v>
      </c>
      <c r="D264" s="55" t="s">
        <v>117</v>
      </c>
      <c r="E264" s="55" t="s">
        <v>10842</v>
      </c>
      <c r="H264" s="84">
        <f t="shared" si="18"/>
        <v>1990</v>
      </c>
      <c r="J264" s="84" t="s">
        <v>10863</v>
      </c>
      <c r="K264" s="85" t="s">
        <v>10836</v>
      </c>
      <c r="L264" s="85" t="s">
        <v>10837</v>
      </c>
      <c r="M264" s="55" t="s">
        <v>10838</v>
      </c>
      <c r="N264" s="55" t="s">
        <v>223</v>
      </c>
      <c r="O264" s="55" t="s">
        <v>10839</v>
      </c>
      <c r="P264" s="84">
        <v>0</v>
      </c>
      <c r="Q264" s="84">
        <v>3</v>
      </c>
    </row>
    <row r="265" spans="1:17" s="84" customFormat="1" x14ac:dyDescent="0.2">
      <c r="A265" s="55" t="s">
        <v>10609</v>
      </c>
      <c r="B265" s="85" t="s">
        <v>10641</v>
      </c>
      <c r="C265" s="55" t="s">
        <v>17</v>
      </c>
      <c r="D265" s="55" t="s">
        <v>117</v>
      </c>
      <c r="E265" s="55" t="s">
        <v>538</v>
      </c>
      <c r="G265" s="84" t="s">
        <v>9029</v>
      </c>
      <c r="H265" s="84">
        <f t="shared" ref="H265:H284" si="20">IF(B265="SATSA_Q1",1984,IF(B265="SATSA_IPT1",1985,IF(B265="SATSA_Q2",1987,IF(B265="SATSA_IPT2",1989,IF(B265="SATSA_Q3",1990,IF(B265="SATSA_IPT3",1992,IF(B265="SATSA_Q4",1993,IF(B265="SATSA_IPT4",1995,IF(B265="SATSA_IPT5",1999,IF(B265="SATSA_IPT6",2002,IF(B265="SATSA_Q5",2004,IF(B265="SATSA_IPT7",2005,IF(B265="SATSA_Q6",2007,IF(B265="SATSA_IPT8",2008,IF(B265="SATSA_Q7",2010,IF(B265="SATSA_IPT9",2010,IF(B265="SATSA_Q8",2012,IF(B265="SATSA_IPT10",2012,IF(B265="SATSA_Q9",2014,"HELP")))))))))))))))))))</f>
        <v>1993</v>
      </c>
      <c r="J265" s="84" t="s">
        <v>10844</v>
      </c>
      <c r="K265" s="85" t="str">
        <f>G265&amp;J265</f>
        <v>HCESDA</v>
      </c>
      <c r="L265" s="85" t="s">
        <v>10799</v>
      </c>
      <c r="M265" s="55" t="s">
        <v>10838</v>
      </c>
      <c r="N265" s="55" t="s">
        <v>223</v>
      </c>
      <c r="O265" s="55" t="s">
        <v>10839</v>
      </c>
      <c r="P265" s="84">
        <v>0</v>
      </c>
      <c r="Q265" s="84">
        <v>3</v>
      </c>
    </row>
    <row r="266" spans="1:17" s="84" customFormat="1" x14ac:dyDescent="0.2">
      <c r="A266" s="55" t="s">
        <v>10609</v>
      </c>
      <c r="B266" s="85" t="s">
        <v>10641</v>
      </c>
      <c r="C266" s="55" t="s">
        <v>17</v>
      </c>
      <c r="D266" s="55" t="s">
        <v>117</v>
      </c>
      <c r="E266" s="55" t="s">
        <v>530</v>
      </c>
      <c r="G266" s="84" t="s">
        <v>9029</v>
      </c>
      <c r="H266" s="84">
        <f t="shared" si="20"/>
        <v>1993</v>
      </c>
      <c r="J266" s="84" t="s">
        <v>10845</v>
      </c>
      <c r="K266" s="85" t="str">
        <f t="shared" ref="K266:K284" si="21">G266&amp;J266</f>
        <v>HCESDB</v>
      </c>
      <c r="L266" s="85" t="s">
        <v>10801</v>
      </c>
      <c r="M266" s="55" t="s">
        <v>10838</v>
      </c>
      <c r="N266" s="55" t="s">
        <v>223</v>
      </c>
      <c r="O266" s="55" t="s">
        <v>10839</v>
      </c>
      <c r="P266" s="84">
        <v>0</v>
      </c>
      <c r="Q266" s="84">
        <v>3</v>
      </c>
    </row>
    <row r="267" spans="1:17" s="84" customFormat="1" x14ac:dyDescent="0.2">
      <c r="A267" s="55" t="s">
        <v>10609</v>
      </c>
      <c r="B267" s="85" t="s">
        <v>10641</v>
      </c>
      <c r="C267" s="55" t="s">
        <v>17</v>
      </c>
      <c r="D267" s="55" t="s">
        <v>117</v>
      </c>
      <c r="E267" s="55" t="s">
        <v>6519</v>
      </c>
      <c r="G267" s="84" t="s">
        <v>9029</v>
      </c>
      <c r="H267" s="84">
        <f t="shared" si="20"/>
        <v>1993</v>
      </c>
      <c r="J267" s="84" t="s">
        <v>10846</v>
      </c>
      <c r="K267" s="85" t="str">
        <f t="shared" si="21"/>
        <v>HCESDC</v>
      </c>
      <c r="L267" s="85" t="s">
        <v>10803</v>
      </c>
      <c r="M267" s="55" t="s">
        <v>10838</v>
      </c>
      <c r="N267" s="55" t="s">
        <v>223</v>
      </c>
      <c r="O267" s="55" t="s">
        <v>10839</v>
      </c>
      <c r="P267" s="84">
        <v>0</v>
      </c>
      <c r="Q267" s="84">
        <v>3</v>
      </c>
    </row>
    <row r="268" spans="1:17" s="84" customFormat="1" x14ac:dyDescent="0.2">
      <c r="A268" s="55" t="s">
        <v>10609</v>
      </c>
      <c r="B268" s="85" t="s">
        <v>10641</v>
      </c>
      <c r="C268" s="55" t="s">
        <v>17</v>
      </c>
      <c r="D268" s="55" t="s">
        <v>117</v>
      </c>
      <c r="E268" s="55" t="s">
        <v>10840</v>
      </c>
      <c r="G268" s="84" t="s">
        <v>9029</v>
      </c>
      <c r="H268" s="84">
        <f t="shared" si="20"/>
        <v>1993</v>
      </c>
      <c r="J268" s="84" t="s">
        <v>10847</v>
      </c>
      <c r="K268" s="85" t="str">
        <f t="shared" si="21"/>
        <v>HCESDD</v>
      </c>
      <c r="L268" s="85" t="s">
        <v>10805</v>
      </c>
      <c r="M268" s="55" t="s">
        <v>10838</v>
      </c>
      <c r="N268" s="55" t="s">
        <v>225</v>
      </c>
      <c r="O268" s="55" t="s">
        <v>10839</v>
      </c>
      <c r="P268" s="84">
        <v>0</v>
      </c>
      <c r="Q268" s="84">
        <v>3</v>
      </c>
    </row>
    <row r="269" spans="1:17" s="84" customFormat="1" x14ac:dyDescent="0.2">
      <c r="A269" s="55" t="s">
        <v>10609</v>
      </c>
      <c r="B269" s="85" t="s">
        <v>10641</v>
      </c>
      <c r="C269" s="55" t="s">
        <v>17</v>
      </c>
      <c r="D269" s="55" t="s">
        <v>117</v>
      </c>
      <c r="E269" s="55" t="s">
        <v>6520</v>
      </c>
      <c r="G269" s="84" t="s">
        <v>9029</v>
      </c>
      <c r="H269" s="84">
        <f t="shared" si="20"/>
        <v>1993</v>
      </c>
      <c r="J269" s="84" t="s">
        <v>10848</v>
      </c>
      <c r="K269" s="85" t="str">
        <f t="shared" si="21"/>
        <v>HCESDE</v>
      </c>
      <c r="L269" s="85" t="s">
        <v>10807</v>
      </c>
      <c r="M269" s="55" t="s">
        <v>10838</v>
      </c>
      <c r="N269" s="55" t="s">
        <v>223</v>
      </c>
      <c r="O269" s="55" t="s">
        <v>10839</v>
      </c>
      <c r="P269" s="84">
        <v>0</v>
      </c>
      <c r="Q269" s="84">
        <v>3</v>
      </c>
    </row>
    <row r="270" spans="1:17" s="84" customFormat="1" x14ac:dyDescent="0.2">
      <c r="A270" s="55" t="s">
        <v>10609</v>
      </c>
      <c r="B270" s="85" t="s">
        <v>10641</v>
      </c>
      <c r="C270" s="55" t="s">
        <v>17</v>
      </c>
      <c r="D270" s="55" t="s">
        <v>117</v>
      </c>
      <c r="E270" s="55" t="s">
        <v>4596</v>
      </c>
      <c r="G270" s="84" t="s">
        <v>9029</v>
      </c>
      <c r="H270" s="84">
        <f t="shared" si="20"/>
        <v>1993</v>
      </c>
      <c r="J270" s="84" t="s">
        <v>10849</v>
      </c>
      <c r="K270" s="85" t="str">
        <f t="shared" si="21"/>
        <v>HCESDF</v>
      </c>
      <c r="L270" s="85" t="s">
        <v>10809</v>
      </c>
      <c r="M270" s="55" t="s">
        <v>10838</v>
      </c>
      <c r="N270" s="55" t="s">
        <v>223</v>
      </c>
      <c r="O270" s="55" t="s">
        <v>10839</v>
      </c>
      <c r="P270" s="84">
        <v>0</v>
      </c>
      <c r="Q270" s="84">
        <v>3</v>
      </c>
    </row>
    <row r="271" spans="1:17" s="84" customFormat="1" x14ac:dyDescent="0.2">
      <c r="A271" s="55" t="s">
        <v>10609</v>
      </c>
      <c r="B271" s="85" t="s">
        <v>10641</v>
      </c>
      <c r="C271" s="55" t="s">
        <v>17</v>
      </c>
      <c r="D271" s="55" t="s">
        <v>117</v>
      </c>
      <c r="E271" s="55" t="s">
        <v>6518</v>
      </c>
      <c r="G271" s="84" t="s">
        <v>9029</v>
      </c>
      <c r="H271" s="84">
        <f t="shared" si="20"/>
        <v>1993</v>
      </c>
      <c r="J271" s="84" t="s">
        <v>10850</v>
      </c>
      <c r="K271" s="85" t="str">
        <f t="shared" si="21"/>
        <v>HCESDG</v>
      </c>
      <c r="L271" s="85" t="s">
        <v>10811</v>
      </c>
      <c r="M271" s="55" t="s">
        <v>10838</v>
      </c>
      <c r="N271" s="55" t="s">
        <v>223</v>
      </c>
      <c r="O271" s="55" t="s">
        <v>10839</v>
      </c>
      <c r="P271" s="84">
        <v>0</v>
      </c>
      <c r="Q271" s="84">
        <v>3</v>
      </c>
    </row>
    <row r="272" spans="1:17" s="84" customFormat="1" x14ac:dyDescent="0.2">
      <c r="A272" s="55" t="s">
        <v>10609</v>
      </c>
      <c r="B272" s="85" t="s">
        <v>10641</v>
      </c>
      <c r="C272" s="55" t="s">
        <v>17</v>
      </c>
      <c r="D272" s="55" t="s">
        <v>117</v>
      </c>
      <c r="E272" s="55" t="s">
        <v>557</v>
      </c>
      <c r="G272" s="84" t="s">
        <v>9029</v>
      </c>
      <c r="H272" s="84">
        <f t="shared" si="20"/>
        <v>1993</v>
      </c>
      <c r="J272" s="84" t="s">
        <v>10851</v>
      </c>
      <c r="K272" s="85" t="str">
        <f t="shared" si="21"/>
        <v>HCESDH</v>
      </c>
      <c r="L272" s="85" t="s">
        <v>10813</v>
      </c>
      <c r="M272" s="55" t="s">
        <v>10838</v>
      </c>
      <c r="N272" s="55" t="s">
        <v>225</v>
      </c>
      <c r="O272" s="55" t="s">
        <v>10839</v>
      </c>
      <c r="P272" s="84">
        <v>0</v>
      </c>
      <c r="Q272" s="84">
        <v>3</v>
      </c>
    </row>
    <row r="273" spans="1:17" s="84" customFormat="1" x14ac:dyDescent="0.2">
      <c r="A273" s="55" t="s">
        <v>10609</v>
      </c>
      <c r="B273" s="85" t="s">
        <v>10641</v>
      </c>
      <c r="C273" s="55" t="s">
        <v>17</v>
      </c>
      <c r="D273" s="55" t="s">
        <v>117</v>
      </c>
      <c r="E273" s="55" t="s">
        <v>549</v>
      </c>
      <c r="G273" s="84" t="s">
        <v>9029</v>
      </c>
      <c r="H273" s="84">
        <f t="shared" si="20"/>
        <v>1993</v>
      </c>
      <c r="J273" s="84" t="s">
        <v>10852</v>
      </c>
      <c r="K273" s="85" t="str">
        <f t="shared" si="21"/>
        <v>HCESDI</v>
      </c>
      <c r="L273" s="85" t="s">
        <v>10815</v>
      </c>
      <c r="M273" s="55" t="s">
        <v>10838</v>
      </c>
      <c r="N273" s="55" t="s">
        <v>223</v>
      </c>
      <c r="O273" s="55" t="s">
        <v>10839</v>
      </c>
      <c r="P273" s="84">
        <v>0</v>
      </c>
      <c r="Q273" s="84">
        <v>3</v>
      </c>
    </row>
    <row r="274" spans="1:17" s="84" customFormat="1" x14ac:dyDescent="0.2">
      <c r="A274" s="55" t="s">
        <v>10609</v>
      </c>
      <c r="B274" s="85" t="s">
        <v>10641</v>
      </c>
      <c r="C274" s="55" t="s">
        <v>17</v>
      </c>
      <c r="D274" s="55" t="s">
        <v>117</v>
      </c>
      <c r="E274" s="55" t="s">
        <v>551</v>
      </c>
      <c r="G274" s="84" t="s">
        <v>9029</v>
      </c>
      <c r="H274" s="84">
        <f t="shared" si="20"/>
        <v>1993</v>
      </c>
      <c r="J274" s="84" t="s">
        <v>10853</v>
      </c>
      <c r="K274" s="85" t="str">
        <f t="shared" si="21"/>
        <v>HCESDJ</v>
      </c>
      <c r="L274" s="85" t="s">
        <v>10817</v>
      </c>
      <c r="M274" s="55" t="s">
        <v>10838</v>
      </c>
      <c r="N274" s="55" t="s">
        <v>223</v>
      </c>
      <c r="O274" s="55" t="s">
        <v>10839</v>
      </c>
      <c r="P274" s="84">
        <v>0</v>
      </c>
      <c r="Q274" s="84">
        <v>3</v>
      </c>
    </row>
    <row r="275" spans="1:17" s="84" customFormat="1" x14ac:dyDescent="0.2">
      <c r="A275" s="55" t="s">
        <v>10609</v>
      </c>
      <c r="B275" s="85" t="s">
        <v>10641</v>
      </c>
      <c r="C275" s="55" t="s">
        <v>17</v>
      </c>
      <c r="D275" s="55" t="s">
        <v>117</v>
      </c>
      <c r="E275" s="55" t="s">
        <v>10841</v>
      </c>
      <c r="G275" s="84" t="s">
        <v>9029</v>
      </c>
      <c r="H275" s="84">
        <f t="shared" si="20"/>
        <v>1993</v>
      </c>
      <c r="J275" s="84" t="s">
        <v>10854</v>
      </c>
      <c r="K275" s="85" t="str">
        <f t="shared" si="21"/>
        <v>HCESDK</v>
      </c>
      <c r="L275" s="85" t="s">
        <v>10819</v>
      </c>
      <c r="M275" s="55" t="s">
        <v>10838</v>
      </c>
      <c r="N275" s="55" t="s">
        <v>223</v>
      </c>
      <c r="O275" s="55" t="s">
        <v>10839</v>
      </c>
      <c r="P275" s="84">
        <v>0</v>
      </c>
      <c r="Q275" s="84">
        <v>3</v>
      </c>
    </row>
    <row r="276" spans="1:17" s="84" customFormat="1" x14ac:dyDescent="0.2">
      <c r="A276" s="55" t="s">
        <v>10609</v>
      </c>
      <c r="B276" s="85" t="s">
        <v>10641</v>
      </c>
      <c r="C276" s="55" t="s">
        <v>17</v>
      </c>
      <c r="D276" s="55" t="s">
        <v>117</v>
      </c>
      <c r="E276" s="55" t="s">
        <v>554</v>
      </c>
      <c r="G276" s="84" t="s">
        <v>9029</v>
      </c>
      <c r="H276" s="84">
        <f t="shared" si="20"/>
        <v>1993</v>
      </c>
      <c r="J276" s="84" t="s">
        <v>10855</v>
      </c>
      <c r="K276" s="85" t="str">
        <f t="shared" si="21"/>
        <v>HCESDL</v>
      </c>
      <c r="L276" s="85" t="s">
        <v>10821</v>
      </c>
      <c r="M276" s="55" t="s">
        <v>10838</v>
      </c>
      <c r="N276" s="55" t="s">
        <v>225</v>
      </c>
      <c r="O276" s="55" t="s">
        <v>10839</v>
      </c>
      <c r="P276" s="84">
        <v>0</v>
      </c>
      <c r="Q276" s="84">
        <v>3</v>
      </c>
    </row>
    <row r="277" spans="1:17" s="84" customFormat="1" x14ac:dyDescent="0.2">
      <c r="A277" s="55" t="s">
        <v>10609</v>
      </c>
      <c r="B277" s="85" t="s">
        <v>10641</v>
      </c>
      <c r="C277" s="55" t="s">
        <v>17</v>
      </c>
      <c r="D277" s="55" t="s">
        <v>117</v>
      </c>
      <c r="E277" s="55" t="s">
        <v>571</v>
      </c>
      <c r="G277" s="84" t="s">
        <v>9029</v>
      </c>
      <c r="H277" s="84">
        <f t="shared" si="20"/>
        <v>1993</v>
      </c>
      <c r="J277" s="84" t="s">
        <v>10856</v>
      </c>
      <c r="K277" s="85" t="str">
        <f t="shared" si="21"/>
        <v>HCESDM</v>
      </c>
      <c r="L277" s="85" t="s">
        <v>10823</v>
      </c>
      <c r="M277" s="55" t="s">
        <v>10838</v>
      </c>
      <c r="N277" s="55" t="s">
        <v>223</v>
      </c>
      <c r="O277" s="55" t="s">
        <v>10839</v>
      </c>
      <c r="P277" s="84">
        <v>0</v>
      </c>
      <c r="Q277" s="84">
        <v>3</v>
      </c>
    </row>
    <row r="278" spans="1:17" s="84" customFormat="1" x14ac:dyDescent="0.2">
      <c r="A278" s="55" t="s">
        <v>10609</v>
      </c>
      <c r="B278" s="85" t="s">
        <v>10641</v>
      </c>
      <c r="C278" s="55" t="s">
        <v>17</v>
      </c>
      <c r="D278" s="55" t="s">
        <v>117</v>
      </c>
      <c r="E278" s="55" t="s">
        <v>558</v>
      </c>
      <c r="G278" s="84" t="s">
        <v>9029</v>
      </c>
      <c r="H278" s="84">
        <f t="shared" si="20"/>
        <v>1993</v>
      </c>
      <c r="J278" s="84" t="s">
        <v>10857</v>
      </c>
      <c r="K278" s="85" t="str">
        <f t="shared" si="21"/>
        <v>HCESDN</v>
      </c>
      <c r="L278" s="85" t="s">
        <v>10825</v>
      </c>
      <c r="M278" s="55" t="s">
        <v>10838</v>
      </c>
      <c r="N278" s="55" t="s">
        <v>223</v>
      </c>
      <c r="O278" s="55" t="s">
        <v>10839</v>
      </c>
      <c r="P278" s="84">
        <v>0</v>
      </c>
      <c r="Q278" s="84">
        <v>3</v>
      </c>
    </row>
    <row r="279" spans="1:17" s="84" customFormat="1" x14ac:dyDescent="0.2">
      <c r="A279" s="55" t="s">
        <v>10609</v>
      </c>
      <c r="B279" s="85" t="s">
        <v>10641</v>
      </c>
      <c r="C279" s="55" t="s">
        <v>17</v>
      </c>
      <c r="D279" s="55" t="s">
        <v>117</v>
      </c>
      <c r="E279" s="55" t="s">
        <v>576</v>
      </c>
      <c r="G279" s="84" t="s">
        <v>9029</v>
      </c>
      <c r="H279" s="84">
        <f t="shared" si="20"/>
        <v>1993</v>
      </c>
      <c r="J279" s="84" t="s">
        <v>10858</v>
      </c>
      <c r="K279" s="85" t="str">
        <f t="shared" si="21"/>
        <v>HCESDO</v>
      </c>
      <c r="L279" s="85" t="s">
        <v>10827</v>
      </c>
      <c r="M279" s="55" t="s">
        <v>10838</v>
      </c>
      <c r="N279" s="55" t="s">
        <v>223</v>
      </c>
      <c r="O279" s="55" t="s">
        <v>10839</v>
      </c>
      <c r="P279" s="84">
        <v>0</v>
      </c>
      <c r="Q279" s="84">
        <v>3</v>
      </c>
    </row>
    <row r="280" spans="1:17" s="84" customFormat="1" x14ac:dyDescent="0.2">
      <c r="A280" s="55" t="s">
        <v>10609</v>
      </c>
      <c r="B280" s="85" t="s">
        <v>10641</v>
      </c>
      <c r="C280" s="55" t="s">
        <v>17</v>
      </c>
      <c r="D280" s="55" t="s">
        <v>117</v>
      </c>
      <c r="E280" s="55" t="s">
        <v>545</v>
      </c>
      <c r="G280" s="84" t="s">
        <v>9029</v>
      </c>
      <c r="H280" s="84">
        <f t="shared" si="20"/>
        <v>1993</v>
      </c>
      <c r="J280" s="84" t="s">
        <v>10859</v>
      </c>
      <c r="K280" s="85" t="str">
        <f t="shared" si="21"/>
        <v>HCESDP</v>
      </c>
      <c r="L280" s="85" t="s">
        <v>10829</v>
      </c>
      <c r="M280" s="55" t="s">
        <v>10838</v>
      </c>
      <c r="N280" s="55" t="s">
        <v>225</v>
      </c>
      <c r="O280" s="55" t="s">
        <v>10839</v>
      </c>
      <c r="P280" s="84">
        <v>0</v>
      </c>
      <c r="Q280" s="84">
        <v>3</v>
      </c>
    </row>
    <row r="281" spans="1:17" s="84" customFormat="1" x14ac:dyDescent="0.2">
      <c r="A281" s="55" t="s">
        <v>10609</v>
      </c>
      <c r="B281" s="85" t="s">
        <v>10641</v>
      </c>
      <c r="C281" s="55" t="s">
        <v>17</v>
      </c>
      <c r="D281" s="55" t="s">
        <v>117</v>
      </c>
      <c r="E281" s="55" t="s">
        <v>6521</v>
      </c>
      <c r="G281" s="84" t="s">
        <v>9029</v>
      </c>
      <c r="H281" s="84">
        <f t="shared" si="20"/>
        <v>1993</v>
      </c>
      <c r="J281" s="84" t="s">
        <v>10860</v>
      </c>
      <c r="K281" s="85" t="str">
        <f t="shared" si="21"/>
        <v>HCESDQ</v>
      </c>
      <c r="L281" s="85" t="s">
        <v>10831</v>
      </c>
      <c r="M281" s="55" t="s">
        <v>10838</v>
      </c>
      <c r="N281" s="55" t="s">
        <v>223</v>
      </c>
      <c r="O281" s="55" t="s">
        <v>10839</v>
      </c>
      <c r="P281" s="84">
        <v>0</v>
      </c>
      <c r="Q281" s="84">
        <v>3</v>
      </c>
    </row>
    <row r="282" spans="1:17" s="84" customFormat="1" x14ac:dyDescent="0.2">
      <c r="A282" s="55" t="s">
        <v>10609</v>
      </c>
      <c r="B282" s="85" t="s">
        <v>10641</v>
      </c>
      <c r="C282" s="55" t="s">
        <v>17</v>
      </c>
      <c r="D282" s="55" t="s">
        <v>117</v>
      </c>
      <c r="E282" s="55" t="s">
        <v>563</v>
      </c>
      <c r="G282" s="84" t="s">
        <v>9029</v>
      </c>
      <c r="H282" s="84">
        <f t="shared" si="20"/>
        <v>1993</v>
      </c>
      <c r="J282" s="84" t="s">
        <v>10861</v>
      </c>
      <c r="K282" s="85" t="str">
        <f t="shared" si="21"/>
        <v>HCESDR</v>
      </c>
      <c r="L282" s="85" t="s">
        <v>10833</v>
      </c>
      <c r="M282" s="55" t="s">
        <v>10838</v>
      </c>
      <c r="N282" s="55" t="s">
        <v>223</v>
      </c>
      <c r="O282" s="55" t="s">
        <v>10839</v>
      </c>
      <c r="P282" s="84">
        <v>0</v>
      </c>
      <c r="Q282" s="84">
        <v>3</v>
      </c>
    </row>
    <row r="283" spans="1:17" s="84" customFormat="1" x14ac:dyDescent="0.2">
      <c r="A283" s="55" t="s">
        <v>10609</v>
      </c>
      <c r="B283" s="85" t="s">
        <v>10641</v>
      </c>
      <c r="C283" s="55" t="s">
        <v>17</v>
      </c>
      <c r="D283" s="55" t="s">
        <v>117</v>
      </c>
      <c r="E283" s="55" t="s">
        <v>542</v>
      </c>
      <c r="G283" s="84" t="s">
        <v>9029</v>
      </c>
      <c r="H283" s="84">
        <f t="shared" si="20"/>
        <v>1993</v>
      </c>
      <c r="J283" s="84" t="s">
        <v>10862</v>
      </c>
      <c r="K283" s="85" t="str">
        <f t="shared" si="21"/>
        <v>HCESDS</v>
      </c>
      <c r="L283" s="85" t="s">
        <v>10835</v>
      </c>
      <c r="M283" s="55" t="s">
        <v>10838</v>
      </c>
      <c r="N283" s="55" t="s">
        <v>223</v>
      </c>
      <c r="O283" s="55" t="s">
        <v>10839</v>
      </c>
      <c r="P283" s="84">
        <v>0</v>
      </c>
      <c r="Q283" s="84">
        <v>3</v>
      </c>
    </row>
    <row r="284" spans="1:17" s="84" customFormat="1" x14ac:dyDescent="0.2">
      <c r="A284" s="55" t="s">
        <v>10609</v>
      </c>
      <c r="B284" s="85" t="s">
        <v>10641</v>
      </c>
      <c r="C284" s="55" t="s">
        <v>17</v>
      </c>
      <c r="D284" s="55" t="s">
        <v>117</v>
      </c>
      <c r="E284" s="55" t="s">
        <v>10842</v>
      </c>
      <c r="G284" s="84" t="s">
        <v>9029</v>
      </c>
      <c r="H284" s="84">
        <f t="shared" si="20"/>
        <v>1993</v>
      </c>
      <c r="J284" s="84" t="s">
        <v>10863</v>
      </c>
      <c r="K284" s="85" t="str">
        <f t="shared" si="21"/>
        <v>HCESDT</v>
      </c>
      <c r="L284" s="85" t="s">
        <v>10837</v>
      </c>
      <c r="M284" s="55" t="s">
        <v>10838</v>
      </c>
      <c r="N284" s="55" t="s">
        <v>223</v>
      </c>
      <c r="O284" s="55" t="s">
        <v>10839</v>
      </c>
      <c r="P284" s="84">
        <v>0</v>
      </c>
      <c r="Q284" s="84">
        <v>3</v>
      </c>
    </row>
    <row r="285" spans="1:17" s="84" customFormat="1" x14ac:dyDescent="0.2">
      <c r="A285" s="55" t="s">
        <v>10609</v>
      </c>
      <c r="B285" s="85" t="s">
        <v>10864</v>
      </c>
      <c r="C285" s="55" t="s">
        <v>17</v>
      </c>
      <c r="D285" s="55" t="s">
        <v>117</v>
      </c>
      <c r="E285" s="55" t="s">
        <v>538</v>
      </c>
      <c r="G285" s="84" t="s">
        <v>8998</v>
      </c>
      <c r="H285" s="84">
        <f t="shared" ref="H285:H304" si="22">IF(B285="SATSA_Q1",1984,IF(B285="SATSA_IPT1",1985,IF(B285="SATSA_Q2",1987,IF(B285="SATSA_IPT2",1989,IF(B285="SATSA_Q3",1990,IF(B285="SATSA_IPT3",1992,IF(B285="SATSA_Q4",1993,IF(B285="SATSA_IPT4",1995,IF(B285="SATSA_IPT5",1999,IF(B285="SATSA_IPT6",2002,IF(B285="SATSA_Q5",2004,IF(B285="SATSA_IPT7",2005,IF(B285="SATSA_Q6",2007,IF(B285="SATSA_IPT8",2008,IF(B285="SATSA_Q7",2010,IF(B285="SATSA_IPT9",2010,IF(B285="SATSA_Q8",2012,IF(B285="SATSA_IPT10",2012,IF(B285="SATSA_Q9",2014,"HELP")))))))))))))))))))</f>
        <v>1985</v>
      </c>
      <c r="J285" s="84" t="s">
        <v>10844</v>
      </c>
      <c r="K285" s="85" t="str">
        <f>G285&amp;J285</f>
        <v>ICESDA</v>
      </c>
      <c r="L285" s="85" t="s">
        <v>10799</v>
      </c>
      <c r="M285" s="55" t="s">
        <v>10838</v>
      </c>
      <c r="N285" s="55" t="s">
        <v>223</v>
      </c>
      <c r="O285" s="55" t="s">
        <v>10839</v>
      </c>
      <c r="P285" s="84">
        <v>0</v>
      </c>
      <c r="Q285" s="84">
        <v>3</v>
      </c>
    </row>
    <row r="286" spans="1:17" s="84" customFormat="1" x14ac:dyDescent="0.2">
      <c r="A286" s="55" t="s">
        <v>10609</v>
      </c>
      <c r="B286" s="85" t="s">
        <v>10864</v>
      </c>
      <c r="C286" s="55" t="s">
        <v>17</v>
      </c>
      <c r="D286" s="55" t="s">
        <v>117</v>
      </c>
      <c r="E286" s="55" t="s">
        <v>530</v>
      </c>
      <c r="G286" s="84" t="s">
        <v>8998</v>
      </c>
      <c r="H286" s="84">
        <f t="shared" si="22"/>
        <v>1985</v>
      </c>
      <c r="J286" s="84" t="s">
        <v>10845</v>
      </c>
      <c r="K286" s="85" t="str">
        <f t="shared" ref="K286:K304" si="23">G286&amp;J286</f>
        <v>ICESDB</v>
      </c>
      <c r="L286" s="85" t="s">
        <v>10801</v>
      </c>
      <c r="M286" s="55" t="s">
        <v>10838</v>
      </c>
      <c r="N286" s="55" t="s">
        <v>223</v>
      </c>
      <c r="O286" s="55" t="s">
        <v>10839</v>
      </c>
      <c r="P286" s="84">
        <v>0</v>
      </c>
      <c r="Q286" s="84">
        <v>3</v>
      </c>
    </row>
    <row r="287" spans="1:17" s="84" customFormat="1" x14ac:dyDescent="0.2">
      <c r="A287" s="55" t="s">
        <v>10609</v>
      </c>
      <c r="B287" s="85" t="s">
        <v>10864</v>
      </c>
      <c r="C287" s="55" t="s">
        <v>17</v>
      </c>
      <c r="D287" s="55" t="s">
        <v>117</v>
      </c>
      <c r="E287" s="55" t="s">
        <v>6519</v>
      </c>
      <c r="G287" s="84" t="s">
        <v>8998</v>
      </c>
      <c r="H287" s="84">
        <f t="shared" si="22"/>
        <v>1985</v>
      </c>
      <c r="J287" s="84" t="s">
        <v>10846</v>
      </c>
      <c r="K287" s="85" t="str">
        <f t="shared" si="23"/>
        <v>ICESDC</v>
      </c>
      <c r="L287" s="85" t="s">
        <v>10803</v>
      </c>
      <c r="M287" s="55" t="s">
        <v>10838</v>
      </c>
      <c r="N287" s="55" t="s">
        <v>223</v>
      </c>
      <c r="O287" s="55" t="s">
        <v>10839</v>
      </c>
      <c r="P287" s="84">
        <v>0</v>
      </c>
      <c r="Q287" s="84">
        <v>3</v>
      </c>
    </row>
    <row r="288" spans="1:17" s="84" customFormat="1" x14ac:dyDescent="0.2">
      <c r="A288" s="55" t="s">
        <v>10609</v>
      </c>
      <c r="B288" s="85" t="s">
        <v>10864</v>
      </c>
      <c r="C288" s="55" t="s">
        <v>17</v>
      </c>
      <c r="D288" s="55" t="s">
        <v>117</v>
      </c>
      <c r="E288" s="55" t="s">
        <v>10840</v>
      </c>
      <c r="G288" s="84" t="s">
        <v>8998</v>
      </c>
      <c r="H288" s="84">
        <f t="shared" si="22"/>
        <v>1985</v>
      </c>
      <c r="J288" s="84" t="s">
        <v>10847</v>
      </c>
      <c r="K288" s="85" t="str">
        <f t="shared" si="23"/>
        <v>ICESDD</v>
      </c>
      <c r="L288" s="85" t="s">
        <v>10805</v>
      </c>
      <c r="M288" s="55" t="s">
        <v>10838</v>
      </c>
      <c r="N288" s="55" t="s">
        <v>225</v>
      </c>
      <c r="O288" s="55" t="s">
        <v>10839</v>
      </c>
      <c r="P288" s="84">
        <v>0</v>
      </c>
      <c r="Q288" s="84">
        <v>3</v>
      </c>
    </row>
    <row r="289" spans="1:17" s="84" customFormat="1" x14ac:dyDescent="0.2">
      <c r="A289" s="55" t="s">
        <v>10609</v>
      </c>
      <c r="B289" s="85" t="s">
        <v>10864</v>
      </c>
      <c r="C289" s="55" t="s">
        <v>17</v>
      </c>
      <c r="D289" s="55" t="s">
        <v>117</v>
      </c>
      <c r="E289" s="55" t="s">
        <v>6520</v>
      </c>
      <c r="G289" s="84" t="s">
        <v>8998</v>
      </c>
      <c r="H289" s="84">
        <f t="shared" si="22"/>
        <v>1985</v>
      </c>
      <c r="J289" s="84" t="s">
        <v>10848</v>
      </c>
      <c r="K289" s="85" t="str">
        <f t="shared" si="23"/>
        <v>ICESDE</v>
      </c>
      <c r="L289" s="85" t="s">
        <v>10807</v>
      </c>
      <c r="M289" s="55" t="s">
        <v>10838</v>
      </c>
      <c r="N289" s="55" t="s">
        <v>223</v>
      </c>
      <c r="O289" s="55" t="s">
        <v>10839</v>
      </c>
      <c r="P289" s="84">
        <v>0</v>
      </c>
      <c r="Q289" s="84">
        <v>3</v>
      </c>
    </row>
    <row r="290" spans="1:17" s="84" customFormat="1" x14ac:dyDescent="0.2">
      <c r="A290" s="55" t="s">
        <v>10609</v>
      </c>
      <c r="B290" s="85" t="s">
        <v>10864</v>
      </c>
      <c r="C290" s="55" t="s">
        <v>17</v>
      </c>
      <c r="D290" s="55" t="s">
        <v>117</v>
      </c>
      <c r="E290" s="55" t="s">
        <v>4596</v>
      </c>
      <c r="G290" s="84" t="s">
        <v>8998</v>
      </c>
      <c r="H290" s="84">
        <f t="shared" si="22"/>
        <v>1985</v>
      </c>
      <c r="J290" s="84" t="s">
        <v>10849</v>
      </c>
      <c r="K290" s="85" t="str">
        <f t="shared" si="23"/>
        <v>ICESDF</v>
      </c>
      <c r="L290" s="85" t="s">
        <v>10809</v>
      </c>
      <c r="M290" s="55" t="s">
        <v>10838</v>
      </c>
      <c r="N290" s="55" t="s">
        <v>223</v>
      </c>
      <c r="O290" s="55" t="s">
        <v>10839</v>
      </c>
      <c r="P290" s="84">
        <v>0</v>
      </c>
      <c r="Q290" s="84">
        <v>3</v>
      </c>
    </row>
    <row r="291" spans="1:17" s="84" customFormat="1" x14ac:dyDescent="0.2">
      <c r="A291" s="55" t="s">
        <v>10609</v>
      </c>
      <c r="B291" s="85" t="s">
        <v>10864</v>
      </c>
      <c r="C291" s="55" t="s">
        <v>17</v>
      </c>
      <c r="D291" s="55" t="s">
        <v>117</v>
      </c>
      <c r="E291" s="55" t="s">
        <v>6518</v>
      </c>
      <c r="G291" s="84" t="s">
        <v>8998</v>
      </c>
      <c r="H291" s="84">
        <f t="shared" si="22"/>
        <v>1985</v>
      </c>
      <c r="J291" s="84" t="s">
        <v>10850</v>
      </c>
      <c r="K291" s="85" t="str">
        <f t="shared" si="23"/>
        <v>ICESDG</v>
      </c>
      <c r="L291" s="85" t="s">
        <v>10811</v>
      </c>
      <c r="M291" s="55" t="s">
        <v>10838</v>
      </c>
      <c r="N291" s="55" t="s">
        <v>223</v>
      </c>
      <c r="O291" s="55" t="s">
        <v>10839</v>
      </c>
      <c r="P291" s="84">
        <v>0</v>
      </c>
      <c r="Q291" s="84">
        <v>3</v>
      </c>
    </row>
    <row r="292" spans="1:17" s="84" customFormat="1" x14ac:dyDescent="0.2">
      <c r="A292" s="55" t="s">
        <v>10609</v>
      </c>
      <c r="B292" s="85" t="s">
        <v>10864</v>
      </c>
      <c r="C292" s="55" t="s">
        <v>17</v>
      </c>
      <c r="D292" s="55" t="s">
        <v>117</v>
      </c>
      <c r="E292" s="55" t="s">
        <v>557</v>
      </c>
      <c r="G292" s="84" t="s">
        <v>8998</v>
      </c>
      <c r="H292" s="84">
        <f t="shared" si="22"/>
        <v>1985</v>
      </c>
      <c r="J292" s="84" t="s">
        <v>10851</v>
      </c>
      <c r="K292" s="85" t="str">
        <f t="shared" si="23"/>
        <v>ICESDH</v>
      </c>
      <c r="L292" s="85" t="s">
        <v>10813</v>
      </c>
      <c r="M292" s="55" t="s">
        <v>10838</v>
      </c>
      <c r="N292" s="55" t="s">
        <v>225</v>
      </c>
      <c r="O292" s="55" t="s">
        <v>10839</v>
      </c>
      <c r="P292" s="84">
        <v>0</v>
      </c>
      <c r="Q292" s="84">
        <v>3</v>
      </c>
    </row>
    <row r="293" spans="1:17" s="84" customFormat="1" x14ac:dyDescent="0.2">
      <c r="A293" s="55" t="s">
        <v>10609</v>
      </c>
      <c r="B293" s="85" t="s">
        <v>10864</v>
      </c>
      <c r="C293" s="55" t="s">
        <v>17</v>
      </c>
      <c r="D293" s="55" t="s">
        <v>117</v>
      </c>
      <c r="E293" s="55" t="s">
        <v>549</v>
      </c>
      <c r="G293" s="84" t="s">
        <v>8998</v>
      </c>
      <c r="H293" s="84">
        <f t="shared" si="22"/>
        <v>1985</v>
      </c>
      <c r="J293" s="84" t="s">
        <v>10852</v>
      </c>
      <c r="K293" s="85" t="str">
        <f t="shared" si="23"/>
        <v>ICESDI</v>
      </c>
      <c r="L293" s="85" t="s">
        <v>10815</v>
      </c>
      <c r="M293" s="55" t="s">
        <v>10838</v>
      </c>
      <c r="N293" s="55" t="s">
        <v>223</v>
      </c>
      <c r="O293" s="55" t="s">
        <v>10839</v>
      </c>
      <c r="P293" s="84">
        <v>0</v>
      </c>
      <c r="Q293" s="84">
        <v>3</v>
      </c>
    </row>
    <row r="294" spans="1:17" s="84" customFormat="1" x14ac:dyDescent="0.2">
      <c r="A294" s="55" t="s">
        <v>10609</v>
      </c>
      <c r="B294" s="85" t="s">
        <v>10864</v>
      </c>
      <c r="C294" s="55" t="s">
        <v>17</v>
      </c>
      <c r="D294" s="55" t="s">
        <v>117</v>
      </c>
      <c r="E294" s="55" t="s">
        <v>551</v>
      </c>
      <c r="G294" s="84" t="s">
        <v>8998</v>
      </c>
      <c r="H294" s="84">
        <f t="shared" si="22"/>
        <v>1985</v>
      </c>
      <c r="J294" s="84" t="s">
        <v>10853</v>
      </c>
      <c r="K294" s="85" t="str">
        <f t="shared" si="23"/>
        <v>ICESDJ</v>
      </c>
      <c r="L294" s="85" t="s">
        <v>10817</v>
      </c>
      <c r="M294" s="55" t="s">
        <v>10838</v>
      </c>
      <c r="N294" s="55" t="s">
        <v>223</v>
      </c>
      <c r="O294" s="55" t="s">
        <v>10839</v>
      </c>
      <c r="P294" s="84">
        <v>0</v>
      </c>
      <c r="Q294" s="84">
        <v>3</v>
      </c>
    </row>
    <row r="295" spans="1:17" s="84" customFormat="1" x14ac:dyDescent="0.2">
      <c r="A295" s="55" t="s">
        <v>10609</v>
      </c>
      <c r="B295" s="85" t="s">
        <v>10864</v>
      </c>
      <c r="C295" s="55" t="s">
        <v>17</v>
      </c>
      <c r="D295" s="55" t="s">
        <v>117</v>
      </c>
      <c r="E295" s="55" t="s">
        <v>10841</v>
      </c>
      <c r="G295" s="84" t="s">
        <v>8998</v>
      </c>
      <c r="H295" s="84">
        <f t="shared" si="22"/>
        <v>1985</v>
      </c>
      <c r="J295" s="84" t="s">
        <v>10854</v>
      </c>
      <c r="K295" s="85" t="str">
        <f t="shared" si="23"/>
        <v>ICESDK</v>
      </c>
      <c r="L295" s="85" t="s">
        <v>10819</v>
      </c>
      <c r="M295" s="55" t="s">
        <v>10838</v>
      </c>
      <c r="N295" s="55" t="s">
        <v>223</v>
      </c>
      <c r="O295" s="55" t="s">
        <v>10839</v>
      </c>
      <c r="P295" s="84">
        <v>0</v>
      </c>
      <c r="Q295" s="84">
        <v>3</v>
      </c>
    </row>
    <row r="296" spans="1:17" s="84" customFormat="1" x14ac:dyDescent="0.2">
      <c r="A296" s="55" t="s">
        <v>10609</v>
      </c>
      <c r="B296" s="85" t="s">
        <v>10864</v>
      </c>
      <c r="C296" s="55" t="s">
        <v>17</v>
      </c>
      <c r="D296" s="55" t="s">
        <v>117</v>
      </c>
      <c r="E296" s="55" t="s">
        <v>554</v>
      </c>
      <c r="G296" s="84" t="s">
        <v>8998</v>
      </c>
      <c r="H296" s="84">
        <f t="shared" si="22"/>
        <v>1985</v>
      </c>
      <c r="J296" s="84" t="s">
        <v>10855</v>
      </c>
      <c r="K296" s="85" t="str">
        <f t="shared" si="23"/>
        <v>ICESDL</v>
      </c>
      <c r="L296" s="85" t="s">
        <v>10821</v>
      </c>
      <c r="M296" s="55" t="s">
        <v>10838</v>
      </c>
      <c r="N296" s="55" t="s">
        <v>225</v>
      </c>
      <c r="O296" s="55" t="s">
        <v>10839</v>
      </c>
      <c r="P296" s="84">
        <v>0</v>
      </c>
      <c r="Q296" s="84">
        <v>3</v>
      </c>
    </row>
    <row r="297" spans="1:17" s="84" customFormat="1" x14ac:dyDescent="0.2">
      <c r="A297" s="55" t="s">
        <v>10609</v>
      </c>
      <c r="B297" s="85" t="s">
        <v>10864</v>
      </c>
      <c r="C297" s="55" t="s">
        <v>17</v>
      </c>
      <c r="D297" s="55" t="s">
        <v>117</v>
      </c>
      <c r="E297" s="55" t="s">
        <v>571</v>
      </c>
      <c r="G297" s="84" t="s">
        <v>8998</v>
      </c>
      <c r="H297" s="84">
        <f t="shared" si="22"/>
        <v>1985</v>
      </c>
      <c r="J297" s="84" t="s">
        <v>10856</v>
      </c>
      <c r="K297" s="85" t="str">
        <f t="shared" si="23"/>
        <v>ICESDM</v>
      </c>
      <c r="L297" s="85" t="s">
        <v>10823</v>
      </c>
      <c r="M297" s="55" t="s">
        <v>10838</v>
      </c>
      <c r="N297" s="55" t="s">
        <v>223</v>
      </c>
      <c r="O297" s="55" t="s">
        <v>10839</v>
      </c>
      <c r="P297" s="84">
        <v>0</v>
      </c>
      <c r="Q297" s="84">
        <v>3</v>
      </c>
    </row>
    <row r="298" spans="1:17" s="84" customFormat="1" x14ac:dyDescent="0.2">
      <c r="A298" s="55" t="s">
        <v>10609</v>
      </c>
      <c r="B298" s="85" t="s">
        <v>10864</v>
      </c>
      <c r="C298" s="55" t="s">
        <v>17</v>
      </c>
      <c r="D298" s="55" t="s">
        <v>117</v>
      </c>
      <c r="E298" s="55" t="s">
        <v>558</v>
      </c>
      <c r="G298" s="84" t="s">
        <v>8998</v>
      </c>
      <c r="H298" s="84">
        <f t="shared" si="22"/>
        <v>1985</v>
      </c>
      <c r="J298" s="84" t="s">
        <v>10857</v>
      </c>
      <c r="K298" s="85" t="str">
        <f t="shared" si="23"/>
        <v>ICESDN</v>
      </c>
      <c r="L298" s="85" t="s">
        <v>10825</v>
      </c>
      <c r="M298" s="55" t="s">
        <v>10838</v>
      </c>
      <c r="N298" s="55" t="s">
        <v>223</v>
      </c>
      <c r="O298" s="55" t="s">
        <v>10839</v>
      </c>
      <c r="P298" s="84">
        <v>0</v>
      </c>
      <c r="Q298" s="84">
        <v>3</v>
      </c>
    </row>
    <row r="299" spans="1:17" s="84" customFormat="1" x14ac:dyDescent="0.2">
      <c r="A299" s="55" t="s">
        <v>10609</v>
      </c>
      <c r="B299" s="85" t="s">
        <v>10864</v>
      </c>
      <c r="C299" s="55" t="s">
        <v>17</v>
      </c>
      <c r="D299" s="55" t="s">
        <v>117</v>
      </c>
      <c r="E299" s="55" t="s">
        <v>576</v>
      </c>
      <c r="G299" s="84" t="s">
        <v>8998</v>
      </c>
      <c r="H299" s="84">
        <f t="shared" si="22"/>
        <v>1985</v>
      </c>
      <c r="J299" s="84" t="s">
        <v>10858</v>
      </c>
      <c r="K299" s="85" t="str">
        <f t="shared" si="23"/>
        <v>ICESDO</v>
      </c>
      <c r="L299" s="85" t="s">
        <v>10827</v>
      </c>
      <c r="M299" s="55" t="s">
        <v>10838</v>
      </c>
      <c r="N299" s="55" t="s">
        <v>223</v>
      </c>
      <c r="O299" s="55" t="s">
        <v>10839</v>
      </c>
      <c r="P299" s="84">
        <v>0</v>
      </c>
      <c r="Q299" s="84">
        <v>3</v>
      </c>
    </row>
    <row r="300" spans="1:17" s="84" customFormat="1" x14ac:dyDescent="0.2">
      <c r="A300" s="55" t="s">
        <v>10609</v>
      </c>
      <c r="B300" s="85" t="s">
        <v>10864</v>
      </c>
      <c r="C300" s="55" t="s">
        <v>17</v>
      </c>
      <c r="D300" s="55" t="s">
        <v>117</v>
      </c>
      <c r="E300" s="55" t="s">
        <v>545</v>
      </c>
      <c r="G300" s="84" t="s">
        <v>8998</v>
      </c>
      <c r="H300" s="84">
        <f t="shared" si="22"/>
        <v>1985</v>
      </c>
      <c r="J300" s="84" t="s">
        <v>10859</v>
      </c>
      <c r="K300" s="85" t="str">
        <f t="shared" si="23"/>
        <v>ICESDP</v>
      </c>
      <c r="L300" s="85" t="s">
        <v>10829</v>
      </c>
      <c r="M300" s="55" t="s">
        <v>10838</v>
      </c>
      <c r="N300" s="55" t="s">
        <v>225</v>
      </c>
      <c r="O300" s="55" t="s">
        <v>10839</v>
      </c>
      <c r="P300" s="84">
        <v>0</v>
      </c>
      <c r="Q300" s="84">
        <v>3</v>
      </c>
    </row>
    <row r="301" spans="1:17" s="84" customFormat="1" x14ac:dyDescent="0.2">
      <c r="A301" s="55" t="s">
        <v>10609</v>
      </c>
      <c r="B301" s="85" t="s">
        <v>10864</v>
      </c>
      <c r="C301" s="55" t="s">
        <v>17</v>
      </c>
      <c r="D301" s="55" t="s">
        <v>117</v>
      </c>
      <c r="E301" s="55" t="s">
        <v>6521</v>
      </c>
      <c r="G301" s="84" t="s">
        <v>8998</v>
      </c>
      <c r="H301" s="84">
        <f t="shared" si="22"/>
        <v>1985</v>
      </c>
      <c r="J301" s="84" t="s">
        <v>10860</v>
      </c>
      <c r="K301" s="85" t="str">
        <f t="shared" si="23"/>
        <v>ICESDQ</v>
      </c>
      <c r="L301" s="85" t="s">
        <v>10831</v>
      </c>
      <c r="M301" s="55" t="s">
        <v>10838</v>
      </c>
      <c r="N301" s="55" t="s">
        <v>223</v>
      </c>
      <c r="O301" s="55" t="s">
        <v>10839</v>
      </c>
      <c r="P301" s="84">
        <v>0</v>
      </c>
      <c r="Q301" s="84">
        <v>3</v>
      </c>
    </row>
    <row r="302" spans="1:17" s="84" customFormat="1" x14ac:dyDescent="0.2">
      <c r="A302" s="55" t="s">
        <v>10609</v>
      </c>
      <c r="B302" s="85" t="s">
        <v>10864</v>
      </c>
      <c r="C302" s="55" t="s">
        <v>17</v>
      </c>
      <c r="D302" s="55" t="s">
        <v>117</v>
      </c>
      <c r="E302" s="55" t="s">
        <v>563</v>
      </c>
      <c r="G302" s="84" t="s">
        <v>8998</v>
      </c>
      <c r="H302" s="84">
        <f t="shared" si="22"/>
        <v>1985</v>
      </c>
      <c r="J302" s="84" t="s">
        <v>10861</v>
      </c>
      <c r="K302" s="85" t="str">
        <f t="shared" si="23"/>
        <v>ICESDR</v>
      </c>
      <c r="L302" s="85" t="s">
        <v>10833</v>
      </c>
      <c r="M302" s="55" t="s">
        <v>10838</v>
      </c>
      <c r="N302" s="55" t="s">
        <v>223</v>
      </c>
      <c r="O302" s="55" t="s">
        <v>10839</v>
      </c>
      <c r="P302" s="84">
        <v>0</v>
      </c>
      <c r="Q302" s="84">
        <v>3</v>
      </c>
    </row>
    <row r="303" spans="1:17" s="84" customFormat="1" x14ac:dyDescent="0.2">
      <c r="A303" s="55" t="s">
        <v>10609</v>
      </c>
      <c r="B303" s="85" t="s">
        <v>10864</v>
      </c>
      <c r="C303" s="55" t="s">
        <v>17</v>
      </c>
      <c r="D303" s="55" t="s">
        <v>117</v>
      </c>
      <c r="E303" s="55" t="s">
        <v>542</v>
      </c>
      <c r="G303" s="84" t="s">
        <v>8998</v>
      </c>
      <c r="H303" s="84">
        <f t="shared" si="22"/>
        <v>1985</v>
      </c>
      <c r="J303" s="84" t="s">
        <v>10862</v>
      </c>
      <c r="K303" s="85" t="str">
        <f t="shared" si="23"/>
        <v>ICESDS</v>
      </c>
      <c r="L303" s="85" t="s">
        <v>10835</v>
      </c>
      <c r="M303" s="55" t="s">
        <v>10838</v>
      </c>
      <c r="N303" s="55" t="s">
        <v>223</v>
      </c>
      <c r="O303" s="55" t="s">
        <v>10839</v>
      </c>
      <c r="P303" s="84">
        <v>0</v>
      </c>
      <c r="Q303" s="84">
        <v>3</v>
      </c>
    </row>
    <row r="304" spans="1:17" s="84" customFormat="1" x14ac:dyDescent="0.2">
      <c r="A304" s="55" t="s">
        <v>10609</v>
      </c>
      <c r="B304" s="85" t="s">
        <v>10864</v>
      </c>
      <c r="C304" s="55" t="s">
        <v>17</v>
      </c>
      <c r="D304" s="55" t="s">
        <v>117</v>
      </c>
      <c r="E304" s="55" t="s">
        <v>10842</v>
      </c>
      <c r="G304" s="84" t="s">
        <v>8998</v>
      </c>
      <c r="H304" s="84">
        <f t="shared" si="22"/>
        <v>1985</v>
      </c>
      <c r="J304" s="84" t="s">
        <v>10863</v>
      </c>
      <c r="K304" s="85" t="str">
        <f t="shared" si="23"/>
        <v>ICESDT</v>
      </c>
      <c r="L304" s="85" t="s">
        <v>10837</v>
      </c>
      <c r="M304" s="55" t="s">
        <v>10838</v>
      </c>
      <c r="N304" s="55" t="s">
        <v>223</v>
      </c>
      <c r="O304" s="55" t="s">
        <v>10839</v>
      </c>
      <c r="P304" s="84">
        <v>0</v>
      </c>
      <c r="Q304" s="84">
        <v>3</v>
      </c>
    </row>
    <row r="305" spans="1:17" s="84" customFormat="1" x14ac:dyDescent="0.2">
      <c r="A305" s="55" t="s">
        <v>10609</v>
      </c>
      <c r="B305" s="85" t="s">
        <v>10643</v>
      </c>
      <c r="C305" s="55" t="s">
        <v>17</v>
      </c>
      <c r="D305" s="55" t="s">
        <v>117</v>
      </c>
      <c r="E305" s="55" t="s">
        <v>538</v>
      </c>
      <c r="G305" s="84" t="s">
        <v>10645</v>
      </c>
      <c r="H305" s="84">
        <f t="shared" ref="H305:H324" si="24">IF(B305="SATSA_Q1",1984,IF(B305="SATSA_IPT1",1985,IF(B305="SATSA_Q2",1987,IF(B305="SATSA_IPT2",1989,IF(B305="SATSA_Q3",1990,IF(B305="SATSA_IPT3",1992,IF(B305="SATSA_Q4",1993,IF(B305="SATSA_IPT4",1995,IF(B305="SATSA_IPT5",1999,IF(B305="SATSA_IPT6",2002,IF(B305="SATSA_Q5",2004,IF(B305="SATSA_IPT7",2005,IF(B305="SATSA_Q6",2007,IF(B305="SATSA_IPT8",2008,IF(B305="SATSA_Q7",2010,IF(B305="SATSA_IPT9",2010,IF(B305="SATSA_Q8",2012,IF(B305="SATSA_IPT10",2012,IF(B305="SATSA_Q9",2014,"HELP")))))))))))))))))))</f>
        <v>2004</v>
      </c>
      <c r="J305" s="84" t="s">
        <v>10844</v>
      </c>
      <c r="K305" s="85" t="str">
        <f>G305&amp;J305</f>
        <v>JCESDA</v>
      </c>
      <c r="L305" s="85" t="s">
        <v>10799</v>
      </c>
      <c r="M305" s="55" t="s">
        <v>10838</v>
      </c>
      <c r="N305" s="55" t="s">
        <v>223</v>
      </c>
      <c r="O305" s="55" t="s">
        <v>10839</v>
      </c>
      <c r="P305" s="84">
        <v>0</v>
      </c>
      <c r="Q305" s="84">
        <v>3</v>
      </c>
    </row>
    <row r="306" spans="1:17" s="84" customFormat="1" x14ac:dyDescent="0.2">
      <c r="A306" s="55" t="s">
        <v>10609</v>
      </c>
      <c r="B306" s="85" t="s">
        <v>10643</v>
      </c>
      <c r="C306" s="55" t="s">
        <v>17</v>
      </c>
      <c r="D306" s="55" t="s">
        <v>117</v>
      </c>
      <c r="E306" s="55" t="s">
        <v>530</v>
      </c>
      <c r="G306" s="84" t="s">
        <v>10645</v>
      </c>
      <c r="H306" s="84">
        <f t="shared" si="24"/>
        <v>2004</v>
      </c>
      <c r="J306" s="84" t="s">
        <v>10845</v>
      </c>
      <c r="K306" s="85" t="str">
        <f t="shared" ref="K306:K324" si="25">G306&amp;J306</f>
        <v>JCESDB</v>
      </c>
      <c r="L306" s="85" t="s">
        <v>10801</v>
      </c>
      <c r="M306" s="55" t="s">
        <v>10838</v>
      </c>
      <c r="N306" s="55" t="s">
        <v>223</v>
      </c>
      <c r="O306" s="55" t="s">
        <v>10839</v>
      </c>
      <c r="P306" s="84">
        <v>0</v>
      </c>
      <c r="Q306" s="84">
        <v>3</v>
      </c>
    </row>
    <row r="307" spans="1:17" s="84" customFormat="1" x14ac:dyDescent="0.2">
      <c r="A307" s="55" t="s">
        <v>10609</v>
      </c>
      <c r="B307" s="85" t="s">
        <v>10643</v>
      </c>
      <c r="C307" s="55" t="s">
        <v>17</v>
      </c>
      <c r="D307" s="55" t="s">
        <v>117</v>
      </c>
      <c r="E307" s="55" t="s">
        <v>6519</v>
      </c>
      <c r="G307" s="84" t="s">
        <v>10645</v>
      </c>
      <c r="H307" s="84">
        <f t="shared" si="24"/>
        <v>2004</v>
      </c>
      <c r="J307" s="84" t="s">
        <v>10846</v>
      </c>
      <c r="K307" s="85" t="str">
        <f t="shared" si="25"/>
        <v>JCESDC</v>
      </c>
      <c r="L307" s="85" t="s">
        <v>10803</v>
      </c>
      <c r="M307" s="55" t="s">
        <v>10838</v>
      </c>
      <c r="N307" s="55" t="s">
        <v>223</v>
      </c>
      <c r="O307" s="55" t="s">
        <v>10839</v>
      </c>
      <c r="P307" s="84">
        <v>0</v>
      </c>
      <c r="Q307" s="84">
        <v>3</v>
      </c>
    </row>
    <row r="308" spans="1:17" s="84" customFormat="1" x14ac:dyDescent="0.2">
      <c r="A308" s="55" t="s">
        <v>10609</v>
      </c>
      <c r="B308" s="85" t="s">
        <v>10643</v>
      </c>
      <c r="C308" s="55" t="s">
        <v>17</v>
      </c>
      <c r="D308" s="55" t="s">
        <v>117</v>
      </c>
      <c r="E308" s="55" t="s">
        <v>10840</v>
      </c>
      <c r="G308" s="84" t="s">
        <v>10645</v>
      </c>
      <c r="H308" s="84">
        <f t="shared" si="24"/>
        <v>2004</v>
      </c>
      <c r="J308" s="84" t="s">
        <v>10847</v>
      </c>
      <c r="K308" s="85" t="str">
        <f t="shared" si="25"/>
        <v>JCESDD</v>
      </c>
      <c r="L308" s="85" t="s">
        <v>10805</v>
      </c>
      <c r="M308" s="55" t="s">
        <v>10838</v>
      </c>
      <c r="N308" s="55" t="s">
        <v>225</v>
      </c>
      <c r="O308" s="55" t="s">
        <v>10839</v>
      </c>
      <c r="P308" s="84">
        <v>0</v>
      </c>
      <c r="Q308" s="84">
        <v>3</v>
      </c>
    </row>
    <row r="309" spans="1:17" s="84" customFormat="1" x14ac:dyDescent="0.2">
      <c r="A309" s="55" t="s">
        <v>10609</v>
      </c>
      <c r="B309" s="85" t="s">
        <v>10643</v>
      </c>
      <c r="C309" s="55" t="s">
        <v>17</v>
      </c>
      <c r="D309" s="55" t="s">
        <v>117</v>
      </c>
      <c r="E309" s="55" t="s">
        <v>6520</v>
      </c>
      <c r="G309" s="84" t="s">
        <v>10645</v>
      </c>
      <c r="H309" s="84">
        <f t="shared" si="24"/>
        <v>2004</v>
      </c>
      <c r="J309" s="84" t="s">
        <v>10848</v>
      </c>
      <c r="K309" s="85" t="str">
        <f t="shared" si="25"/>
        <v>JCESDE</v>
      </c>
      <c r="L309" s="85" t="s">
        <v>10807</v>
      </c>
      <c r="M309" s="55" t="s">
        <v>10838</v>
      </c>
      <c r="N309" s="55" t="s">
        <v>223</v>
      </c>
      <c r="O309" s="55" t="s">
        <v>10839</v>
      </c>
      <c r="P309" s="84">
        <v>0</v>
      </c>
      <c r="Q309" s="84">
        <v>3</v>
      </c>
    </row>
    <row r="310" spans="1:17" s="84" customFormat="1" x14ac:dyDescent="0.2">
      <c r="A310" s="55" t="s">
        <v>10609</v>
      </c>
      <c r="B310" s="85" t="s">
        <v>10643</v>
      </c>
      <c r="C310" s="55" t="s">
        <v>17</v>
      </c>
      <c r="D310" s="55" t="s">
        <v>117</v>
      </c>
      <c r="E310" s="55" t="s">
        <v>4596</v>
      </c>
      <c r="G310" s="84" t="s">
        <v>10645</v>
      </c>
      <c r="H310" s="84">
        <f t="shared" si="24"/>
        <v>2004</v>
      </c>
      <c r="J310" s="84" t="s">
        <v>10849</v>
      </c>
      <c r="K310" s="85" t="str">
        <f t="shared" si="25"/>
        <v>JCESDF</v>
      </c>
      <c r="L310" s="85" t="s">
        <v>10809</v>
      </c>
      <c r="M310" s="55" t="s">
        <v>10838</v>
      </c>
      <c r="N310" s="55" t="s">
        <v>223</v>
      </c>
      <c r="O310" s="55" t="s">
        <v>10839</v>
      </c>
      <c r="P310" s="84">
        <v>0</v>
      </c>
      <c r="Q310" s="84">
        <v>3</v>
      </c>
    </row>
    <row r="311" spans="1:17" s="84" customFormat="1" x14ac:dyDescent="0.2">
      <c r="A311" s="55" t="s">
        <v>10609</v>
      </c>
      <c r="B311" s="85" t="s">
        <v>10643</v>
      </c>
      <c r="C311" s="55" t="s">
        <v>17</v>
      </c>
      <c r="D311" s="55" t="s">
        <v>117</v>
      </c>
      <c r="E311" s="55" t="s">
        <v>6518</v>
      </c>
      <c r="G311" s="84" t="s">
        <v>10645</v>
      </c>
      <c r="H311" s="84">
        <f t="shared" si="24"/>
        <v>2004</v>
      </c>
      <c r="J311" s="84" t="s">
        <v>10850</v>
      </c>
      <c r="K311" s="85" t="str">
        <f t="shared" si="25"/>
        <v>JCESDG</v>
      </c>
      <c r="L311" s="85" t="s">
        <v>10811</v>
      </c>
      <c r="M311" s="55" t="s">
        <v>10838</v>
      </c>
      <c r="N311" s="55" t="s">
        <v>223</v>
      </c>
      <c r="O311" s="55" t="s">
        <v>10839</v>
      </c>
      <c r="P311" s="84">
        <v>0</v>
      </c>
      <c r="Q311" s="84">
        <v>3</v>
      </c>
    </row>
    <row r="312" spans="1:17" s="84" customFormat="1" x14ac:dyDescent="0.2">
      <c r="A312" s="55" t="s">
        <v>10609</v>
      </c>
      <c r="B312" s="85" t="s">
        <v>10643</v>
      </c>
      <c r="C312" s="55" t="s">
        <v>17</v>
      </c>
      <c r="D312" s="55" t="s">
        <v>117</v>
      </c>
      <c r="E312" s="55" t="s">
        <v>557</v>
      </c>
      <c r="G312" s="84" t="s">
        <v>10645</v>
      </c>
      <c r="H312" s="84">
        <f t="shared" si="24"/>
        <v>2004</v>
      </c>
      <c r="J312" s="84" t="s">
        <v>10851</v>
      </c>
      <c r="K312" s="85" t="str">
        <f t="shared" si="25"/>
        <v>JCESDH</v>
      </c>
      <c r="L312" s="85" t="s">
        <v>10813</v>
      </c>
      <c r="M312" s="55" t="s">
        <v>10838</v>
      </c>
      <c r="N312" s="55" t="s">
        <v>225</v>
      </c>
      <c r="O312" s="55" t="s">
        <v>10839</v>
      </c>
      <c r="P312" s="84">
        <v>0</v>
      </c>
      <c r="Q312" s="84">
        <v>3</v>
      </c>
    </row>
    <row r="313" spans="1:17" s="84" customFormat="1" x14ac:dyDescent="0.2">
      <c r="A313" s="55" t="s">
        <v>10609</v>
      </c>
      <c r="B313" s="85" t="s">
        <v>10643</v>
      </c>
      <c r="C313" s="55" t="s">
        <v>17</v>
      </c>
      <c r="D313" s="55" t="s">
        <v>117</v>
      </c>
      <c r="E313" s="55" t="s">
        <v>549</v>
      </c>
      <c r="G313" s="84" t="s">
        <v>10645</v>
      </c>
      <c r="H313" s="84">
        <f t="shared" si="24"/>
        <v>2004</v>
      </c>
      <c r="J313" s="84" t="s">
        <v>10852</v>
      </c>
      <c r="K313" s="85" t="str">
        <f t="shared" si="25"/>
        <v>JCESDI</v>
      </c>
      <c r="L313" s="85" t="s">
        <v>10815</v>
      </c>
      <c r="M313" s="55" t="s">
        <v>10838</v>
      </c>
      <c r="N313" s="55" t="s">
        <v>223</v>
      </c>
      <c r="O313" s="55" t="s">
        <v>10839</v>
      </c>
      <c r="P313" s="84">
        <v>0</v>
      </c>
      <c r="Q313" s="84">
        <v>3</v>
      </c>
    </row>
    <row r="314" spans="1:17" s="84" customFormat="1" x14ac:dyDescent="0.2">
      <c r="A314" s="55" t="s">
        <v>10609</v>
      </c>
      <c r="B314" s="85" t="s">
        <v>10643</v>
      </c>
      <c r="C314" s="55" t="s">
        <v>17</v>
      </c>
      <c r="D314" s="55" t="s">
        <v>117</v>
      </c>
      <c r="E314" s="55" t="s">
        <v>551</v>
      </c>
      <c r="G314" s="84" t="s">
        <v>10645</v>
      </c>
      <c r="H314" s="84">
        <f t="shared" si="24"/>
        <v>2004</v>
      </c>
      <c r="J314" s="84" t="s">
        <v>10853</v>
      </c>
      <c r="K314" s="85" t="str">
        <f t="shared" si="25"/>
        <v>JCESDJ</v>
      </c>
      <c r="L314" s="85" t="s">
        <v>10817</v>
      </c>
      <c r="M314" s="55" t="s">
        <v>10838</v>
      </c>
      <c r="N314" s="55" t="s">
        <v>223</v>
      </c>
      <c r="O314" s="55" t="s">
        <v>10839</v>
      </c>
      <c r="P314" s="84">
        <v>0</v>
      </c>
      <c r="Q314" s="84">
        <v>3</v>
      </c>
    </row>
    <row r="315" spans="1:17" s="84" customFormat="1" x14ac:dyDescent="0.2">
      <c r="A315" s="55" t="s">
        <v>10609</v>
      </c>
      <c r="B315" s="85" t="s">
        <v>10643</v>
      </c>
      <c r="C315" s="55" t="s">
        <v>17</v>
      </c>
      <c r="D315" s="55" t="s">
        <v>117</v>
      </c>
      <c r="E315" s="55" t="s">
        <v>10841</v>
      </c>
      <c r="G315" s="84" t="s">
        <v>10645</v>
      </c>
      <c r="H315" s="84">
        <f t="shared" si="24"/>
        <v>2004</v>
      </c>
      <c r="J315" s="84" t="s">
        <v>10854</v>
      </c>
      <c r="K315" s="85" t="str">
        <f t="shared" si="25"/>
        <v>JCESDK</v>
      </c>
      <c r="L315" s="85" t="s">
        <v>10819</v>
      </c>
      <c r="M315" s="55" t="s">
        <v>10838</v>
      </c>
      <c r="N315" s="55" t="s">
        <v>223</v>
      </c>
      <c r="O315" s="55" t="s">
        <v>10839</v>
      </c>
      <c r="P315" s="84">
        <v>0</v>
      </c>
      <c r="Q315" s="84">
        <v>3</v>
      </c>
    </row>
    <row r="316" spans="1:17" s="84" customFormat="1" x14ac:dyDescent="0.2">
      <c r="A316" s="55" t="s">
        <v>10609</v>
      </c>
      <c r="B316" s="85" t="s">
        <v>10643</v>
      </c>
      <c r="C316" s="55" t="s">
        <v>17</v>
      </c>
      <c r="D316" s="55" t="s">
        <v>117</v>
      </c>
      <c r="E316" s="55" t="s">
        <v>554</v>
      </c>
      <c r="G316" s="84" t="s">
        <v>10645</v>
      </c>
      <c r="H316" s="84">
        <f t="shared" si="24"/>
        <v>2004</v>
      </c>
      <c r="J316" s="84" t="s">
        <v>10855</v>
      </c>
      <c r="K316" s="85" t="str">
        <f t="shared" si="25"/>
        <v>JCESDL</v>
      </c>
      <c r="L316" s="85" t="s">
        <v>10821</v>
      </c>
      <c r="M316" s="55" t="s">
        <v>10838</v>
      </c>
      <c r="N316" s="55" t="s">
        <v>225</v>
      </c>
      <c r="O316" s="55" t="s">
        <v>10839</v>
      </c>
      <c r="P316" s="84">
        <v>0</v>
      </c>
      <c r="Q316" s="84">
        <v>3</v>
      </c>
    </row>
    <row r="317" spans="1:17" s="84" customFormat="1" x14ac:dyDescent="0.2">
      <c r="A317" s="55" t="s">
        <v>10609</v>
      </c>
      <c r="B317" s="85" t="s">
        <v>10643</v>
      </c>
      <c r="C317" s="55" t="s">
        <v>17</v>
      </c>
      <c r="D317" s="55" t="s">
        <v>117</v>
      </c>
      <c r="E317" s="55" t="s">
        <v>571</v>
      </c>
      <c r="G317" s="84" t="s">
        <v>10645</v>
      </c>
      <c r="H317" s="84">
        <f t="shared" si="24"/>
        <v>2004</v>
      </c>
      <c r="J317" s="84" t="s">
        <v>10856</v>
      </c>
      <c r="K317" s="85" t="str">
        <f t="shared" si="25"/>
        <v>JCESDM</v>
      </c>
      <c r="L317" s="85" t="s">
        <v>10823</v>
      </c>
      <c r="M317" s="55" t="s">
        <v>10838</v>
      </c>
      <c r="N317" s="55" t="s">
        <v>223</v>
      </c>
      <c r="O317" s="55" t="s">
        <v>10839</v>
      </c>
      <c r="P317" s="84">
        <v>0</v>
      </c>
      <c r="Q317" s="84">
        <v>3</v>
      </c>
    </row>
    <row r="318" spans="1:17" s="84" customFormat="1" x14ac:dyDescent="0.2">
      <c r="A318" s="55" t="s">
        <v>10609</v>
      </c>
      <c r="B318" s="85" t="s">
        <v>10643</v>
      </c>
      <c r="C318" s="55" t="s">
        <v>17</v>
      </c>
      <c r="D318" s="55" t="s">
        <v>117</v>
      </c>
      <c r="E318" s="55" t="s">
        <v>558</v>
      </c>
      <c r="G318" s="84" t="s">
        <v>10645</v>
      </c>
      <c r="H318" s="84">
        <f t="shared" si="24"/>
        <v>2004</v>
      </c>
      <c r="J318" s="84" t="s">
        <v>10857</v>
      </c>
      <c r="K318" s="85" t="str">
        <f t="shared" si="25"/>
        <v>JCESDN</v>
      </c>
      <c r="L318" s="85" t="s">
        <v>10825</v>
      </c>
      <c r="M318" s="55" t="s">
        <v>10838</v>
      </c>
      <c r="N318" s="55" t="s">
        <v>223</v>
      </c>
      <c r="O318" s="55" t="s">
        <v>10839</v>
      </c>
      <c r="P318" s="84">
        <v>0</v>
      </c>
      <c r="Q318" s="84">
        <v>3</v>
      </c>
    </row>
    <row r="319" spans="1:17" s="84" customFormat="1" x14ac:dyDescent="0.2">
      <c r="A319" s="55" t="s">
        <v>10609</v>
      </c>
      <c r="B319" s="85" t="s">
        <v>10643</v>
      </c>
      <c r="C319" s="55" t="s">
        <v>17</v>
      </c>
      <c r="D319" s="55" t="s">
        <v>117</v>
      </c>
      <c r="E319" s="55" t="s">
        <v>576</v>
      </c>
      <c r="G319" s="84" t="s">
        <v>10645</v>
      </c>
      <c r="H319" s="84">
        <f t="shared" si="24"/>
        <v>2004</v>
      </c>
      <c r="J319" s="84" t="s">
        <v>10858</v>
      </c>
      <c r="K319" s="85" t="str">
        <f t="shared" si="25"/>
        <v>JCESDO</v>
      </c>
      <c r="L319" s="85" t="s">
        <v>10827</v>
      </c>
      <c r="M319" s="55" t="s">
        <v>10838</v>
      </c>
      <c r="N319" s="55" t="s">
        <v>223</v>
      </c>
      <c r="O319" s="55" t="s">
        <v>10839</v>
      </c>
      <c r="P319" s="84">
        <v>0</v>
      </c>
      <c r="Q319" s="84">
        <v>3</v>
      </c>
    </row>
    <row r="320" spans="1:17" s="84" customFormat="1" x14ac:dyDescent="0.2">
      <c r="A320" s="55" t="s">
        <v>10609</v>
      </c>
      <c r="B320" s="85" t="s">
        <v>10643</v>
      </c>
      <c r="C320" s="55" t="s">
        <v>17</v>
      </c>
      <c r="D320" s="55" t="s">
        <v>117</v>
      </c>
      <c r="E320" s="55" t="s">
        <v>545</v>
      </c>
      <c r="G320" s="84" t="s">
        <v>10645</v>
      </c>
      <c r="H320" s="84">
        <f t="shared" si="24"/>
        <v>2004</v>
      </c>
      <c r="J320" s="84" t="s">
        <v>10859</v>
      </c>
      <c r="K320" s="85" t="str">
        <f t="shared" si="25"/>
        <v>JCESDP</v>
      </c>
      <c r="L320" s="85" t="s">
        <v>10829</v>
      </c>
      <c r="M320" s="55" t="s">
        <v>10838</v>
      </c>
      <c r="N320" s="55" t="s">
        <v>225</v>
      </c>
      <c r="O320" s="55" t="s">
        <v>10839</v>
      </c>
      <c r="P320" s="84">
        <v>0</v>
      </c>
      <c r="Q320" s="84">
        <v>3</v>
      </c>
    </row>
    <row r="321" spans="1:17" s="84" customFormat="1" x14ac:dyDescent="0.2">
      <c r="A321" s="55" t="s">
        <v>10609</v>
      </c>
      <c r="B321" s="85" t="s">
        <v>10643</v>
      </c>
      <c r="C321" s="55" t="s">
        <v>17</v>
      </c>
      <c r="D321" s="55" t="s">
        <v>117</v>
      </c>
      <c r="E321" s="55" t="s">
        <v>6521</v>
      </c>
      <c r="G321" s="84" t="s">
        <v>10645</v>
      </c>
      <c r="H321" s="84">
        <f t="shared" si="24"/>
        <v>2004</v>
      </c>
      <c r="J321" s="84" t="s">
        <v>10860</v>
      </c>
      <c r="K321" s="85" t="str">
        <f t="shared" si="25"/>
        <v>JCESDQ</v>
      </c>
      <c r="L321" s="85" t="s">
        <v>10831</v>
      </c>
      <c r="M321" s="55" t="s">
        <v>10838</v>
      </c>
      <c r="N321" s="55" t="s">
        <v>223</v>
      </c>
      <c r="O321" s="55" t="s">
        <v>10839</v>
      </c>
      <c r="P321" s="84">
        <v>0</v>
      </c>
      <c r="Q321" s="84">
        <v>3</v>
      </c>
    </row>
    <row r="322" spans="1:17" s="84" customFormat="1" x14ac:dyDescent="0.2">
      <c r="A322" s="55" t="s">
        <v>10609</v>
      </c>
      <c r="B322" s="85" t="s">
        <v>10643</v>
      </c>
      <c r="C322" s="55" t="s">
        <v>17</v>
      </c>
      <c r="D322" s="55" t="s">
        <v>117</v>
      </c>
      <c r="E322" s="55" t="s">
        <v>563</v>
      </c>
      <c r="G322" s="84" t="s">
        <v>10645</v>
      </c>
      <c r="H322" s="84">
        <f t="shared" si="24"/>
        <v>2004</v>
      </c>
      <c r="J322" s="84" t="s">
        <v>10861</v>
      </c>
      <c r="K322" s="85" t="str">
        <f t="shared" si="25"/>
        <v>JCESDR</v>
      </c>
      <c r="L322" s="85" t="s">
        <v>10833</v>
      </c>
      <c r="M322" s="55" t="s">
        <v>10838</v>
      </c>
      <c r="N322" s="55" t="s">
        <v>223</v>
      </c>
      <c r="O322" s="55" t="s">
        <v>10839</v>
      </c>
      <c r="P322" s="84">
        <v>0</v>
      </c>
      <c r="Q322" s="84">
        <v>3</v>
      </c>
    </row>
    <row r="323" spans="1:17" s="84" customFormat="1" x14ac:dyDescent="0.2">
      <c r="A323" s="55" t="s">
        <v>10609</v>
      </c>
      <c r="B323" s="85" t="s">
        <v>10643</v>
      </c>
      <c r="C323" s="55" t="s">
        <v>17</v>
      </c>
      <c r="D323" s="55" t="s">
        <v>117</v>
      </c>
      <c r="E323" s="55" t="s">
        <v>542</v>
      </c>
      <c r="G323" s="84" t="s">
        <v>10645</v>
      </c>
      <c r="H323" s="84">
        <f t="shared" si="24"/>
        <v>2004</v>
      </c>
      <c r="J323" s="84" t="s">
        <v>10862</v>
      </c>
      <c r="K323" s="85" t="str">
        <f t="shared" si="25"/>
        <v>JCESDS</v>
      </c>
      <c r="L323" s="85" t="s">
        <v>10835</v>
      </c>
      <c r="M323" s="55" t="s">
        <v>10838</v>
      </c>
      <c r="N323" s="55" t="s">
        <v>223</v>
      </c>
      <c r="O323" s="55" t="s">
        <v>10839</v>
      </c>
      <c r="P323" s="84">
        <v>0</v>
      </c>
      <c r="Q323" s="84">
        <v>3</v>
      </c>
    </row>
    <row r="324" spans="1:17" s="84" customFormat="1" x14ac:dyDescent="0.2">
      <c r="A324" s="55" t="s">
        <v>10609</v>
      </c>
      <c r="B324" s="85" t="s">
        <v>10643</v>
      </c>
      <c r="C324" s="55" t="s">
        <v>17</v>
      </c>
      <c r="D324" s="55" t="s">
        <v>117</v>
      </c>
      <c r="E324" s="55" t="s">
        <v>10842</v>
      </c>
      <c r="G324" s="84" t="s">
        <v>10645</v>
      </c>
      <c r="H324" s="84">
        <f t="shared" si="24"/>
        <v>2004</v>
      </c>
      <c r="J324" s="84" t="s">
        <v>10863</v>
      </c>
      <c r="K324" s="85" t="str">
        <f t="shared" si="25"/>
        <v>JCESDT</v>
      </c>
      <c r="L324" s="85" t="s">
        <v>10837</v>
      </c>
      <c r="M324" s="55" t="s">
        <v>10838</v>
      </c>
      <c r="N324" s="55" t="s">
        <v>223</v>
      </c>
      <c r="O324" s="55" t="s">
        <v>10839</v>
      </c>
      <c r="P324" s="84">
        <v>0</v>
      </c>
      <c r="Q324" s="84">
        <v>3</v>
      </c>
    </row>
    <row r="325" spans="1:17" s="84" customFormat="1" x14ac:dyDescent="0.2">
      <c r="A325" s="55" t="s">
        <v>10609</v>
      </c>
      <c r="B325" s="85" t="s">
        <v>10644</v>
      </c>
      <c r="C325" s="55" t="s">
        <v>17</v>
      </c>
      <c r="D325" s="55" t="s">
        <v>117</v>
      </c>
      <c r="E325" s="55" t="s">
        <v>538</v>
      </c>
      <c r="G325" s="84" t="s">
        <v>10646</v>
      </c>
      <c r="H325" s="84">
        <f t="shared" ref="H325:H344" si="26">IF(B325="SATSA_Q1",1984,IF(B325="SATSA_IPT1",1985,IF(B325="SATSA_Q2",1987,IF(B325="SATSA_IPT2",1989,IF(B325="SATSA_Q3",1990,IF(B325="SATSA_IPT3",1992,IF(B325="SATSA_Q4",1993,IF(B325="SATSA_IPT4",1995,IF(B325="SATSA_IPT5",1999,IF(B325="SATSA_IPT6",2002,IF(B325="SATSA_Q5",2004,IF(B325="SATSA_IPT7",2005,IF(B325="SATSA_Q6",2007,IF(B325="SATSA_IPT8",2008,IF(B325="SATSA_Q7",2010,IF(B325="SATSA_IPT9",2010,IF(B325="SATSA_Q8",2012,IF(B325="SATSA_IPT10",2012,IF(B325="SATSA_Q9",2014,"HELP")))))))))))))))))))</f>
        <v>2007</v>
      </c>
      <c r="J325" s="84" t="s">
        <v>10844</v>
      </c>
      <c r="K325" s="85" t="str">
        <f>G325&amp;J325</f>
        <v>KCESDA</v>
      </c>
      <c r="L325" s="85" t="s">
        <v>10799</v>
      </c>
      <c r="M325" s="55" t="s">
        <v>10838</v>
      </c>
      <c r="N325" s="55" t="s">
        <v>223</v>
      </c>
      <c r="O325" s="55" t="s">
        <v>10839</v>
      </c>
      <c r="P325" s="84">
        <v>0</v>
      </c>
      <c r="Q325" s="84">
        <v>3</v>
      </c>
    </row>
    <row r="326" spans="1:17" s="84" customFormat="1" x14ac:dyDescent="0.2">
      <c r="A326" s="55" t="s">
        <v>10609</v>
      </c>
      <c r="B326" s="85" t="s">
        <v>10644</v>
      </c>
      <c r="C326" s="55" t="s">
        <v>17</v>
      </c>
      <c r="D326" s="55" t="s">
        <v>117</v>
      </c>
      <c r="E326" s="55" t="s">
        <v>530</v>
      </c>
      <c r="G326" s="84" t="s">
        <v>10646</v>
      </c>
      <c r="H326" s="84">
        <f t="shared" si="26"/>
        <v>2007</v>
      </c>
      <c r="J326" s="84" t="s">
        <v>10845</v>
      </c>
      <c r="K326" s="85" t="str">
        <f t="shared" ref="K326:K344" si="27">G326&amp;J326</f>
        <v>KCESDB</v>
      </c>
      <c r="L326" s="85" t="s">
        <v>10801</v>
      </c>
      <c r="M326" s="55" t="s">
        <v>10838</v>
      </c>
      <c r="N326" s="55" t="s">
        <v>223</v>
      </c>
      <c r="O326" s="55" t="s">
        <v>10839</v>
      </c>
      <c r="P326" s="84">
        <v>0</v>
      </c>
      <c r="Q326" s="84">
        <v>3</v>
      </c>
    </row>
    <row r="327" spans="1:17" s="84" customFormat="1" x14ac:dyDescent="0.2">
      <c r="A327" s="55" t="s">
        <v>10609</v>
      </c>
      <c r="B327" s="85" t="s">
        <v>10644</v>
      </c>
      <c r="C327" s="55" t="s">
        <v>17</v>
      </c>
      <c r="D327" s="55" t="s">
        <v>117</v>
      </c>
      <c r="E327" s="55" t="s">
        <v>6519</v>
      </c>
      <c r="G327" s="84" t="s">
        <v>10646</v>
      </c>
      <c r="H327" s="84">
        <f t="shared" si="26"/>
        <v>2007</v>
      </c>
      <c r="J327" s="84" t="s">
        <v>10846</v>
      </c>
      <c r="K327" s="85" t="str">
        <f t="shared" si="27"/>
        <v>KCESDC</v>
      </c>
      <c r="L327" s="85" t="s">
        <v>10803</v>
      </c>
      <c r="M327" s="55" t="s">
        <v>10838</v>
      </c>
      <c r="N327" s="55" t="s">
        <v>223</v>
      </c>
      <c r="O327" s="55" t="s">
        <v>10839</v>
      </c>
      <c r="P327" s="84">
        <v>0</v>
      </c>
      <c r="Q327" s="84">
        <v>3</v>
      </c>
    </row>
    <row r="328" spans="1:17" s="84" customFormat="1" x14ac:dyDescent="0.2">
      <c r="A328" s="55" t="s">
        <v>10609</v>
      </c>
      <c r="B328" s="85" t="s">
        <v>10644</v>
      </c>
      <c r="C328" s="55" t="s">
        <v>17</v>
      </c>
      <c r="D328" s="55" t="s">
        <v>117</v>
      </c>
      <c r="E328" s="55" t="s">
        <v>10840</v>
      </c>
      <c r="G328" s="84" t="s">
        <v>10646</v>
      </c>
      <c r="H328" s="84">
        <f t="shared" si="26"/>
        <v>2007</v>
      </c>
      <c r="J328" s="84" t="s">
        <v>10847</v>
      </c>
      <c r="K328" s="85" t="str">
        <f t="shared" si="27"/>
        <v>KCESDD</v>
      </c>
      <c r="L328" s="85" t="s">
        <v>10805</v>
      </c>
      <c r="M328" s="55" t="s">
        <v>10838</v>
      </c>
      <c r="N328" s="55" t="s">
        <v>225</v>
      </c>
      <c r="O328" s="55" t="s">
        <v>10839</v>
      </c>
      <c r="P328" s="84">
        <v>0</v>
      </c>
      <c r="Q328" s="84">
        <v>3</v>
      </c>
    </row>
    <row r="329" spans="1:17" s="84" customFormat="1" x14ac:dyDescent="0.2">
      <c r="A329" s="55" t="s">
        <v>10609</v>
      </c>
      <c r="B329" s="85" t="s">
        <v>10644</v>
      </c>
      <c r="C329" s="55" t="s">
        <v>17</v>
      </c>
      <c r="D329" s="55" t="s">
        <v>117</v>
      </c>
      <c r="E329" s="55" t="s">
        <v>6520</v>
      </c>
      <c r="G329" s="84" t="s">
        <v>10646</v>
      </c>
      <c r="H329" s="84">
        <f t="shared" si="26"/>
        <v>2007</v>
      </c>
      <c r="J329" s="84" t="s">
        <v>10848</v>
      </c>
      <c r="K329" s="85" t="str">
        <f t="shared" si="27"/>
        <v>KCESDE</v>
      </c>
      <c r="L329" s="85" t="s">
        <v>10807</v>
      </c>
      <c r="M329" s="55" t="s">
        <v>10838</v>
      </c>
      <c r="N329" s="55" t="s">
        <v>223</v>
      </c>
      <c r="O329" s="55" t="s">
        <v>10839</v>
      </c>
      <c r="P329" s="84">
        <v>0</v>
      </c>
      <c r="Q329" s="84">
        <v>3</v>
      </c>
    </row>
    <row r="330" spans="1:17" s="84" customFormat="1" x14ac:dyDescent="0.2">
      <c r="A330" s="55" t="s">
        <v>10609</v>
      </c>
      <c r="B330" s="85" t="s">
        <v>10644</v>
      </c>
      <c r="C330" s="55" t="s">
        <v>17</v>
      </c>
      <c r="D330" s="55" t="s">
        <v>117</v>
      </c>
      <c r="E330" s="55" t="s">
        <v>4596</v>
      </c>
      <c r="G330" s="84" t="s">
        <v>10646</v>
      </c>
      <c r="H330" s="84">
        <f t="shared" si="26"/>
        <v>2007</v>
      </c>
      <c r="J330" s="84" t="s">
        <v>10849</v>
      </c>
      <c r="K330" s="85" t="str">
        <f t="shared" si="27"/>
        <v>KCESDF</v>
      </c>
      <c r="L330" s="85" t="s">
        <v>10809</v>
      </c>
      <c r="M330" s="55" t="s">
        <v>10838</v>
      </c>
      <c r="N330" s="55" t="s">
        <v>223</v>
      </c>
      <c r="O330" s="55" t="s">
        <v>10839</v>
      </c>
      <c r="P330" s="84">
        <v>0</v>
      </c>
      <c r="Q330" s="84">
        <v>3</v>
      </c>
    </row>
    <row r="331" spans="1:17" s="84" customFormat="1" x14ac:dyDescent="0.2">
      <c r="A331" s="55" t="s">
        <v>10609</v>
      </c>
      <c r="B331" s="85" t="s">
        <v>10644</v>
      </c>
      <c r="C331" s="55" t="s">
        <v>17</v>
      </c>
      <c r="D331" s="55" t="s">
        <v>117</v>
      </c>
      <c r="E331" s="55" t="s">
        <v>6518</v>
      </c>
      <c r="G331" s="84" t="s">
        <v>10646</v>
      </c>
      <c r="H331" s="84">
        <f t="shared" si="26"/>
        <v>2007</v>
      </c>
      <c r="J331" s="84" t="s">
        <v>10850</v>
      </c>
      <c r="K331" s="85" t="str">
        <f t="shared" si="27"/>
        <v>KCESDG</v>
      </c>
      <c r="L331" s="85" t="s">
        <v>10811</v>
      </c>
      <c r="M331" s="55" t="s">
        <v>10838</v>
      </c>
      <c r="N331" s="55" t="s">
        <v>223</v>
      </c>
      <c r="O331" s="55" t="s">
        <v>10839</v>
      </c>
      <c r="P331" s="84">
        <v>0</v>
      </c>
      <c r="Q331" s="84">
        <v>3</v>
      </c>
    </row>
    <row r="332" spans="1:17" s="84" customFormat="1" x14ac:dyDescent="0.2">
      <c r="A332" s="55" t="s">
        <v>10609</v>
      </c>
      <c r="B332" s="85" t="s">
        <v>10644</v>
      </c>
      <c r="C332" s="55" t="s">
        <v>17</v>
      </c>
      <c r="D332" s="55" t="s">
        <v>117</v>
      </c>
      <c r="E332" s="55" t="s">
        <v>557</v>
      </c>
      <c r="G332" s="84" t="s">
        <v>10646</v>
      </c>
      <c r="H332" s="84">
        <f t="shared" si="26"/>
        <v>2007</v>
      </c>
      <c r="J332" s="84" t="s">
        <v>10851</v>
      </c>
      <c r="K332" s="85" t="str">
        <f t="shared" si="27"/>
        <v>KCESDH</v>
      </c>
      <c r="L332" s="85" t="s">
        <v>10813</v>
      </c>
      <c r="M332" s="55" t="s">
        <v>10838</v>
      </c>
      <c r="N332" s="55" t="s">
        <v>225</v>
      </c>
      <c r="O332" s="55" t="s">
        <v>10839</v>
      </c>
      <c r="P332" s="84">
        <v>0</v>
      </c>
      <c r="Q332" s="84">
        <v>3</v>
      </c>
    </row>
    <row r="333" spans="1:17" s="84" customFormat="1" x14ac:dyDescent="0.2">
      <c r="A333" s="55" t="s">
        <v>10609</v>
      </c>
      <c r="B333" s="85" t="s">
        <v>10644</v>
      </c>
      <c r="C333" s="55" t="s">
        <v>17</v>
      </c>
      <c r="D333" s="55" t="s">
        <v>117</v>
      </c>
      <c r="E333" s="55" t="s">
        <v>549</v>
      </c>
      <c r="G333" s="84" t="s">
        <v>10646</v>
      </c>
      <c r="H333" s="84">
        <f t="shared" si="26"/>
        <v>2007</v>
      </c>
      <c r="J333" s="84" t="s">
        <v>10852</v>
      </c>
      <c r="K333" s="85" t="str">
        <f t="shared" si="27"/>
        <v>KCESDI</v>
      </c>
      <c r="L333" s="85" t="s">
        <v>10815</v>
      </c>
      <c r="M333" s="55" t="s">
        <v>10838</v>
      </c>
      <c r="N333" s="55" t="s">
        <v>223</v>
      </c>
      <c r="O333" s="55" t="s">
        <v>10839</v>
      </c>
      <c r="P333" s="84">
        <v>0</v>
      </c>
      <c r="Q333" s="84">
        <v>3</v>
      </c>
    </row>
    <row r="334" spans="1:17" s="84" customFormat="1" x14ac:dyDescent="0.2">
      <c r="A334" s="55" t="s">
        <v>10609</v>
      </c>
      <c r="B334" s="85" t="s">
        <v>10644</v>
      </c>
      <c r="C334" s="55" t="s">
        <v>17</v>
      </c>
      <c r="D334" s="55" t="s">
        <v>117</v>
      </c>
      <c r="E334" s="55" t="s">
        <v>551</v>
      </c>
      <c r="G334" s="84" t="s">
        <v>10646</v>
      </c>
      <c r="H334" s="84">
        <f t="shared" si="26"/>
        <v>2007</v>
      </c>
      <c r="J334" s="84" t="s">
        <v>10853</v>
      </c>
      <c r="K334" s="85" t="str">
        <f t="shared" si="27"/>
        <v>KCESDJ</v>
      </c>
      <c r="L334" s="85" t="s">
        <v>10817</v>
      </c>
      <c r="M334" s="55" t="s">
        <v>10838</v>
      </c>
      <c r="N334" s="55" t="s">
        <v>223</v>
      </c>
      <c r="O334" s="55" t="s">
        <v>10839</v>
      </c>
      <c r="P334" s="84">
        <v>0</v>
      </c>
      <c r="Q334" s="84">
        <v>3</v>
      </c>
    </row>
    <row r="335" spans="1:17" s="84" customFormat="1" x14ac:dyDescent="0.2">
      <c r="A335" s="55" t="s">
        <v>10609</v>
      </c>
      <c r="B335" s="85" t="s">
        <v>10644</v>
      </c>
      <c r="C335" s="55" t="s">
        <v>17</v>
      </c>
      <c r="D335" s="55" t="s">
        <v>117</v>
      </c>
      <c r="E335" s="55" t="s">
        <v>10841</v>
      </c>
      <c r="G335" s="84" t="s">
        <v>10646</v>
      </c>
      <c r="H335" s="84">
        <f t="shared" si="26"/>
        <v>2007</v>
      </c>
      <c r="J335" s="84" t="s">
        <v>10854</v>
      </c>
      <c r="K335" s="85" t="str">
        <f t="shared" si="27"/>
        <v>KCESDK</v>
      </c>
      <c r="L335" s="85" t="s">
        <v>10819</v>
      </c>
      <c r="M335" s="55" t="s">
        <v>10838</v>
      </c>
      <c r="N335" s="55" t="s">
        <v>223</v>
      </c>
      <c r="O335" s="55" t="s">
        <v>10839</v>
      </c>
      <c r="P335" s="84">
        <v>0</v>
      </c>
      <c r="Q335" s="84">
        <v>3</v>
      </c>
    </row>
    <row r="336" spans="1:17" s="84" customFormat="1" x14ac:dyDescent="0.2">
      <c r="A336" s="55" t="s">
        <v>10609</v>
      </c>
      <c r="B336" s="85" t="s">
        <v>10644</v>
      </c>
      <c r="C336" s="55" t="s">
        <v>17</v>
      </c>
      <c r="D336" s="55" t="s">
        <v>117</v>
      </c>
      <c r="E336" s="55" t="s">
        <v>554</v>
      </c>
      <c r="G336" s="84" t="s">
        <v>10646</v>
      </c>
      <c r="H336" s="84">
        <f t="shared" si="26"/>
        <v>2007</v>
      </c>
      <c r="J336" s="84" t="s">
        <v>10855</v>
      </c>
      <c r="K336" s="85" t="str">
        <f t="shared" si="27"/>
        <v>KCESDL</v>
      </c>
      <c r="L336" s="85" t="s">
        <v>10821</v>
      </c>
      <c r="M336" s="55" t="s">
        <v>10838</v>
      </c>
      <c r="N336" s="55" t="s">
        <v>225</v>
      </c>
      <c r="O336" s="55" t="s">
        <v>10839</v>
      </c>
      <c r="P336" s="84">
        <v>0</v>
      </c>
      <c r="Q336" s="84">
        <v>3</v>
      </c>
    </row>
    <row r="337" spans="1:17" s="84" customFormat="1" x14ac:dyDescent="0.2">
      <c r="A337" s="55" t="s">
        <v>10609</v>
      </c>
      <c r="B337" s="85" t="s">
        <v>10644</v>
      </c>
      <c r="C337" s="55" t="s">
        <v>17</v>
      </c>
      <c r="D337" s="55" t="s">
        <v>117</v>
      </c>
      <c r="E337" s="55" t="s">
        <v>571</v>
      </c>
      <c r="G337" s="84" t="s">
        <v>10646</v>
      </c>
      <c r="H337" s="84">
        <f t="shared" si="26"/>
        <v>2007</v>
      </c>
      <c r="J337" s="84" t="s">
        <v>10856</v>
      </c>
      <c r="K337" s="85" t="str">
        <f t="shared" si="27"/>
        <v>KCESDM</v>
      </c>
      <c r="L337" s="85" t="s">
        <v>10823</v>
      </c>
      <c r="M337" s="55" t="s">
        <v>10838</v>
      </c>
      <c r="N337" s="55" t="s">
        <v>223</v>
      </c>
      <c r="O337" s="55" t="s">
        <v>10839</v>
      </c>
      <c r="P337" s="84">
        <v>0</v>
      </c>
      <c r="Q337" s="84">
        <v>3</v>
      </c>
    </row>
    <row r="338" spans="1:17" s="84" customFormat="1" x14ac:dyDescent="0.2">
      <c r="A338" s="55" t="s">
        <v>10609</v>
      </c>
      <c r="B338" s="85" t="s">
        <v>10644</v>
      </c>
      <c r="C338" s="55" t="s">
        <v>17</v>
      </c>
      <c r="D338" s="55" t="s">
        <v>117</v>
      </c>
      <c r="E338" s="55" t="s">
        <v>558</v>
      </c>
      <c r="G338" s="84" t="s">
        <v>10646</v>
      </c>
      <c r="H338" s="84">
        <f t="shared" si="26"/>
        <v>2007</v>
      </c>
      <c r="J338" s="84" t="s">
        <v>10857</v>
      </c>
      <c r="K338" s="85" t="str">
        <f t="shared" si="27"/>
        <v>KCESDN</v>
      </c>
      <c r="L338" s="85" t="s">
        <v>10825</v>
      </c>
      <c r="M338" s="55" t="s">
        <v>10838</v>
      </c>
      <c r="N338" s="55" t="s">
        <v>223</v>
      </c>
      <c r="O338" s="55" t="s">
        <v>10839</v>
      </c>
      <c r="P338" s="84">
        <v>0</v>
      </c>
      <c r="Q338" s="84">
        <v>3</v>
      </c>
    </row>
    <row r="339" spans="1:17" s="84" customFormat="1" x14ac:dyDescent="0.2">
      <c r="A339" s="55" t="s">
        <v>10609</v>
      </c>
      <c r="B339" s="85" t="s">
        <v>10644</v>
      </c>
      <c r="C339" s="55" t="s">
        <v>17</v>
      </c>
      <c r="D339" s="55" t="s">
        <v>117</v>
      </c>
      <c r="E339" s="55" t="s">
        <v>576</v>
      </c>
      <c r="G339" s="84" t="s">
        <v>10646</v>
      </c>
      <c r="H339" s="84">
        <f t="shared" si="26"/>
        <v>2007</v>
      </c>
      <c r="J339" s="84" t="s">
        <v>10858</v>
      </c>
      <c r="K339" s="85" t="str">
        <f t="shared" si="27"/>
        <v>KCESDO</v>
      </c>
      <c r="L339" s="85" t="s">
        <v>10827</v>
      </c>
      <c r="M339" s="55" t="s">
        <v>10838</v>
      </c>
      <c r="N339" s="55" t="s">
        <v>223</v>
      </c>
      <c r="O339" s="55" t="s">
        <v>10839</v>
      </c>
      <c r="P339" s="84">
        <v>0</v>
      </c>
      <c r="Q339" s="84">
        <v>3</v>
      </c>
    </row>
    <row r="340" spans="1:17" s="84" customFormat="1" x14ac:dyDescent="0.2">
      <c r="A340" s="55" t="s">
        <v>10609</v>
      </c>
      <c r="B340" s="85" t="s">
        <v>10644</v>
      </c>
      <c r="C340" s="55" t="s">
        <v>17</v>
      </c>
      <c r="D340" s="55" t="s">
        <v>117</v>
      </c>
      <c r="E340" s="55" t="s">
        <v>545</v>
      </c>
      <c r="G340" s="84" t="s">
        <v>10646</v>
      </c>
      <c r="H340" s="84">
        <f t="shared" si="26"/>
        <v>2007</v>
      </c>
      <c r="J340" s="84" t="s">
        <v>10859</v>
      </c>
      <c r="K340" s="85" t="str">
        <f t="shared" si="27"/>
        <v>KCESDP</v>
      </c>
      <c r="L340" s="85" t="s">
        <v>10829</v>
      </c>
      <c r="M340" s="55" t="s">
        <v>10838</v>
      </c>
      <c r="N340" s="55" t="s">
        <v>225</v>
      </c>
      <c r="O340" s="55" t="s">
        <v>10839</v>
      </c>
      <c r="P340" s="84">
        <v>0</v>
      </c>
      <c r="Q340" s="84">
        <v>3</v>
      </c>
    </row>
    <row r="341" spans="1:17" s="84" customFormat="1" x14ac:dyDescent="0.2">
      <c r="A341" s="55" t="s">
        <v>10609</v>
      </c>
      <c r="B341" s="85" t="s">
        <v>10644</v>
      </c>
      <c r="C341" s="55" t="s">
        <v>17</v>
      </c>
      <c r="D341" s="55" t="s">
        <v>117</v>
      </c>
      <c r="E341" s="55" t="s">
        <v>6521</v>
      </c>
      <c r="G341" s="84" t="s">
        <v>10646</v>
      </c>
      <c r="H341" s="84">
        <f t="shared" si="26"/>
        <v>2007</v>
      </c>
      <c r="J341" s="84" t="s">
        <v>10860</v>
      </c>
      <c r="K341" s="85" t="str">
        <f t="shared" si="27"/>
        <v>KCESDQ</v>
      </c>
      <c r="L341" s="85" t="s">
        <v>10831</v>
      </c>
      <c r="M341" s="55" t="s">
        <v>10838</v>
      </c>
      <c r="N341" s="55" t="s">
        <v>223</v>
      </c>
      <c r="O341" s="55" t="s">
        <v>10839</v>
      </c>
      <c r="P341" s="84">
        <v>0</v>
      </c>
      <c r="Q341" s="84">
        <v>3</v>
      </c>
    </row>
    <row r="342" spans="1:17" s="84" customFormat="1" x14ac:dyDescent="0.2">
      <c r="A342" s="55" t="s">
        <v>10609</v>
      </c>
      <c r="B342" s="85" t="s">
        <v>10644</v>
      </c>
      <c r="C342" s="55" t="s">
        <v>17</v>
      </c>
      <c r="D342" s="55" t="s">
        <v>117</v>
      </c>
      <c r="E342" s="55" t="s">
        <v>563</v>
      </c>
      <c r="G342" s="84" t="s">
        <v>10646</v>
      </c>
      <c r="H342" s="84">
        <f t="shared" si="26"/>
        <v>2007</v>
      </c>
      <c r="J342" s="84" t="s">
        <v>10861</v>
      </c>
      <c r="K342" s="85" t="str">
        <f t="shared" si="27"/>
        <v>KCESDR</v>
      </c>
      <c r="L342" s="85" t="s">
        <v>10833</v>
      </c>
      <c r="M342" s="55" t="s">
        <v>10838</v>
      </c>
      <c r="N342" s="55" t="s">
        <v>223</v>
      </c>
      <c r="O342" s="55" t="s">
        <v>10839</v>
      </c>
      <c r="P342" s="84">
        <v>0</v>
      </c>
      <c r="Q342" s="84">
        <v>3</v>
      </c>
    </row>
    <row r="343" spans="1:17" s="84" customFormat="1" x14ac:dyDescent="0.2">
      <c r="A343" s="55" t="s">
        <v>10609</v>
      </c>
      <c r="B343" s="85" t="s">
        <v>10644</v>
      </c>
      <c r="C343" s="55" t="s">
        <v>17</v>
      </c>
      <c r="D343" s="55" t="s">
        <v>117</v>
      </c>
      <c r="E343" s="55" t="s">
        <v>542</v>
      </c>
      <c r="G343" s="84" t="s">
        <v>10646</v>
      </c>
      <c r="H343" s="84">
        <f t="shared" si="26"/>
        <v>2007</v>
      </c>
      <c r="J343" s="84" t="s">
        <v>10862</v>
      </c>
      <c r="K343" s="85" t="str">
        <f t="shared" si="27"/>
        <v>KCESDS</v>
      </c>
      <c r="L343" s="85" t="s">
        <v>10835</v>
      </c>
      <c r="M343" s="55" t="s">
        <v>10838</v>
      </c>
      <c r="N343" s="55" t="s">
        <v>223</v>
      </c>
      <c r="O343" s="55" t="s">
        <v>10839</v>
      </c>
      <c r="P343" s="84">
        <v>0</v>
      </c>
      <c r="Q343" s="84">
        <v>3</v>
      </c>
    </row>
    <row r="344" spans="1:17" s="84" customFormat="1" x14ac:dyDescent="0.2">
      <c r="A344" s="55" t="s">
        <v>10609</v>
      </c>
      <c r="B344" s="85" t="s">
        <v>10644</v>
      </c>
      <c r="C344" s="55" t="s">
        <v>17</v>
      </c>
      <c r="D344" s="55" t="s">
        <v>117</v>
      </c>
      <c r="E344" s="55" t="s">
        <v>10842</v>
      </c>
      <c r="G344" s="84" t="s">
        <v>10646</v>
      </c>
      <c r="H344" s="84">
        <f t="shared" si="26"/>
        <v>2007</v>
      </c>
      <c r="J344" s="84" t="s">
        <v>10863</v>
      </c>
      <c r="K344" s="85" t="str">
        <f t="shared" si="27"/>
        <v>KCESDT</v>
      </c>
      <c r="L344" s="85" t="s">
        <v>10837</v>
      </c>
      <c r="M344" s="55" t="s">
        <v>10838</v>
      </c>
      <c r="N344" s="55" t="s">
        <v>223</v>
      </c>
      <c r="O344" s="55" t="s">
        <v>10839</v>
      </c>
      <c r="P344" s="84">
        <v>0</v>
      </c>
      <c r="Q344" s="84">
        <v>3</v>
      </c>
    </row>
    <row r="345" spans="1:17" s="84" customFormat="1" x14ac:dyDescent="0.2">
      <c r="A345" s="55" t="s">
        <v>10609</v>
      </c>
      <c r="B345" s="85" t="s">
        <v>10649</v>
      </c>
      <c r="C345" s="55" t="s">
        <v>17</v>
      </c>
      <c r="D345" s="55" t="s">
        <v>117</v>
      </c>
      <c r="E345" s="55" t="s">
        <v>538</v>
      </c>
      <c r="G345" s="84" t="s">
        <v>10642</v>
      </c>
      <c r="H345" s="84">
        <f t="shared" ref="H345:H364" si="28">IF(B345="SATSA_Q1",1984,IF(B345="SATSA_IPT1",1985,IF(B345="SATSA_Q2",1987,IF(B345="SATSA_IPT2",1989,IF(B345="SATSA_Q3",1990,IF(B345="SATSA_IPT3",1992,IF(B345="SATSA_Q4",1993,IF(B345="SATSA_IPT4",1995,IF(B345="SATSA_IPT5",1999,IF(B345="SATSA_IPT6",2002,IF(B345="SATSA_Q5",2004,IF(B345="SATSA_IPT7",2005,IF(B345="SATSA_Q6",2007,IF(B345="SATSA_IPT8",2008,IF(B345="SATSA_Q7",2010,IF(B345="SATSA_IPT9",2010,IF(B345="SATSA_Q8",2012,IF(B345="SATSA_IPT10",2012,IF(B345="SATSA_Q9",2014,"HELP")))))))))))))))))))</f>
        <v>1989</v>
      </c>
      <c r="J345" s="84" t="s">
        <v>10844</v>
      </c>
      <c r="K345" s="85" t="str">
        <f>G345&amp;J345</f>
        <v>QCESDA</v>
      </c>
      <c r="L345" s="85" t="s">
        <v>10799</v>
      </c>
      <c r="M345" s="55" t="s">
        <v>10838</v>
      </c>
      <c r="N345" s="55" t="s">
        <v>223</v>
      </c>
      <c r="O345" s="55" t="s">
        <v>10839</v>
      </c>
      <c r="P345" s="84">
        <v>0</v>
      </c>
      <c r="Q345" s="84">
        <v>3</v>
      </c>
    </row>
    <row r="346" spans="1:17" s="84" customFormat="1" x14ac:dyDescent="0.2">
      <c r="A346" s="55" t="s">
        <v>10609</v>
      </c>
      <c r="B346" s="85" t="s">
        <v>10649</v>
      </c>
      <c r="C346" s="55" t="s">
        <v>17</v>
      </c>
      <c r="D346" s="55" t="s">
        <v>117</v>
      </c>
      <c r="E346" s="55" t="s">
        <v>530</v>
      </c>
      <c r="G346" s="84" t="s">
        <v>10642</v>
      </c>
      <c r="H346" s="84">
        <f t="shared" si="28"/>
        <v>1989</v>
      </c>
      <c r="J346" s="84" t="s">
        <v>10845</v>
      </c>
      <c r="K346" s="85" t="str">
        <f t="shared" ref="K346:K364" si="29">G346&amp;J346</f>
        <v>QCESDB</v>
      </c>
      <c r="L346" s="85" t="s">
        <v>10801</v>
      </c>
      <c r="M346" s="55" t="s">
        <v>10838</v>
      </c>
      <c r="N346" s="55" t="s">
        <v>223</v>
      </c>
      <c r="O346" s="55" t="s">
        <v>10839</v>
      </c>
      <c r="P346" s="84">
        <v>0</v>
      </c>
      <c r="Q346" s="84">
        <v>3</v>
      </c>
    </row>
    <row r="347" spans="1:17" s="84" customFormat="1" x14ac:dyDescent="0.2">
      <c r="A347" s="55" t="s">
        <v>10609</v>
      </c>
      <c r="B347" s="85" t="s">
        <v>10649</v>
      </c>
      <c r="C347" s="55" t="s">
        <v>17</v>
      </c>
      <c r="D347" s="55" t="s">
        <v>117</v>
      </c>
      <c r="E347" s="55" t="s">
        <v>6519</v>
      </c>
      <c r="G347" s="84" t="s">
        <v>10642</v>
      </c>
      <c r="H347" s="84">
        <f t="shared" si="28"/>
        <v>1989</v>
      </c>
      <c r="J347" s="84" t="s">
        <v>10846</v>
      </c>
      <c r="K347" s="85" t="str">
        <f t="shared" si="29"/>
        <v>QCESDC</v>
      </c>
      <c r="L347" s="85" t="s">
        <v>10803</v>
      </c>
      <c r="M347" s="55" t="s">
        <v>10838</v>
      </c>
      <c r="N347" s="55" t="s">
        <v>223</v>
      </c>
      <c r="O347" s="55" t="s">
        <v>10839</v>
      </c>
      <c r="P347" s="84">
        <v>0</v>
      </c>
      <c r="Q347" s="84">
        <v>3</v>
      </c>
    </row>
    <row r="348" spans="1:17" s="84" customFormat="1" x14ac:dyDescent="0.2">
      <c r="A348" s="55" t="s">
        <v>10609</v>
      </c>
      <c r="B348" s="85" t="s">
        <v>10649</v>
      </c>
      <c r="C348" s="55" t="s">
        <v>17</v>
      </c>
      <c r="D348" s="55" t="s">
        <v>117</v>
      </c>
      <c r="E348" s="55" t="s">
        <v>10840</v>
      </c>
      <c r="G348" s="84" t="s">
        <v>10642</v>
      </c>
      <c r="H348" s="84">
        <f t="shared" si="28"/>
        <v>1989</v>
      </c>
      <c r="J348" s="84" t="s">
        <v>10847</v>
      </c>
      <c r="K348" s="85" t="str">
        <f t="shared" si="29"/>
        <v>QCESDD</v>
      </c>
      <c r="L348" s="85" t="s">
        <v>10805</v>
      </c>
      <c r="M348" s="55" t="s">
        <v>10838</v>
      </c>
      <c r="N348" s="55" t="s">
        <v>225</v>
      </c>
      <c r="O348" s="55" t="s">
        <v>10839</v>
      </c>
      <c r="P348" s="84">
        <v>0</v>
      </c>
      <c r="Q348" s="84">
        <v>3</v>
      </c>
    </row>
    <row r="349" spans="1:17" s="84" customFormat="1" x14ac:dyDescent="0.2">
      <c r="A349" s="55" t="s">
        <v>10609</v>
      </c>
      <c r="B349" s="85" t="s">
        <v>10649</v>
      </c>
      <c r="C349" s="55" t="s">
        <v>17</v>
      </c>
      <c r="D349" s="55" t="s">
        <v>117</v>
      </c>
      <c r="E349" s="55" t="s">
        <v>6520</v>
      </c>
      <c r="G349" s="84" t="s">
        <v>10642</v>
      </c>
      <c r="H349" s="84">
        <f t="shared" si="28"/>
        <v>1989</v>
      </c>
      <c r="J349" s="84" t="s">
        <v>10848</v>
      </c>
      <c r="K349" s="85" t="str">
        <f t="shared" si="29"/>
        <v>QCESDE</v>
      </c>
      <c r="L349" s="85" t="s">
        <v>10807</v>
      </c>
      <c r="M349" s="55" t="s">
        <v>10838</v>
      </c>
      <c r="N349" s="55" t="s">
        <v>223</v>
      </c>
      <c r="O349" s="55" t="s">
        <v>10839</v>
      </c>
      <c r="P349" s="84">
        <v>0</v>
      </c>
      <c r="Q349" s="84">
        <v>3</v>
      </c>
    </row>
    <row r="350" spans="1:17" s="84" customFormat="1" x14ac:dyDescent="0.2">
      <c r="A350" s="55" t="s">
        <v>10609</v>
      </c>
      <c r="B350" s="85" t="s">
        <v>10649</v>
      </c>
      <c r="C350" s="55" t="s">
        <v>17</v>
      </c>
      <c r="D350" s="55" t="s">
        <v>117</v>
      </c>
      <c r="E350" s="55" t="s">
        <v>4596</v>
      </c>
      <c r="G350" s="84" t="s">
        <v>10642</v>
      </c>
      <c r="H350" s="84">
        <f t="shared" si="28"/>
        <v>1989</v>
      </c>
      <c r="J350" s="84" t="s">
        <v>10849</v>
      </c>
      <c r="K350" s="85" t="str">
        <f t="shared" si="29"/>
        <v>QCESDF</v>
      </c>
      <c r="L350" s="85" t="s">
        <v>10809</v>
      </c>
      <c r="M350" s="55" t="s">
        <v>10838</v>
      </c>
      <c r="N350" s="55" t="s">
        <v>223</v>
      </c>
      <c r="O350" s="55" t="s">
        <v>10839</v>
      </c>
      <c r="P350" s="84">
        <v>0</v>
      </c>
      <c r="Q350" s="84">
        <v>3</v>
      </c>
    </row>
    <row r="351" spans="1:17" s="84" customFormat="1" x14ac:dyDescent="0.2">
      <c r="A351" s="55" t="s">
        <v>10609</v>
      </c>
      <c r="B351" s="85" t="s">
        <v>10649</v>
      </c>
      <c r="C351" s="55" t="s">
        <v>17</v>
      </c>
      <c r="D351" s="55" t="s">
        <v>117</v>
      </c>
      <c r="E351" s="55" t="s">
        <v>6518</v>
      </c>
      <c r="G351" s="84" t="s">
        <v>10642</v>
      </c>
      <c r="H351" s="84">
        <f t="shared" si="28"/>
        <v>1989</v>
      </c>
      <c r="J351" s="84" t="s">
        <v>10850</v>
      </c>
      <c r="K351" s="85" t="str">
        <f t="shared" si="29"/>
        <v>QCESDG</v>
      </c>
      <c r="L351" s="85" t="s">
        <v>10811</v>
      </c>
      <c r="M351" s="55" t="s">
        <v>10838</v>
      </c>
      <c r="N351" s="55" t="s">
        <v>223</v>
      </c>
      <c r="O351" s="55" t="s">
        <v>10839</v>
      </c>
      <c r="P351" s="84">
        <v>0</v>
      </c>
      <c r="Q351" s="84">
        <v>3</v>
      </c>
    </row>
    <row r="352" spans="1:17" s="84" customFormat="1" x14ac:dyDescent="0.2">
      <c r="A352" s="55" t="s">
        <v>10609</v>
      </c>
      <c r="B352" s="85" t="s">
        <v>10649</v>
      </c>
      <c r="C352" s="55" t="s">
        <v>17</v>
      </c>
      <c r="D352" s="55" t="s">
        <v>117</v>
      </c>
      <c r="E352" s="55" t="s">
        <v>557</v>
      </c>
      <c r="G352" s="84" t="s">
        <v>10642</v>
      </c>
      <c r="H352" s="84">
        <f t="shared" si="28"/>
        <v>1989</v>
      </c>
      <c r="J352" s="84" t="s">
        <v>10851</v>
      </c>
      <c r="K352" s="85" t="str">
        <f t="shared" si="29"/>
        <v>QCESDH</v>
      </c>
      <c r="L352" s="85" t="s">
        <v>10813</v>
      </c>
      <c r="M352" s="55" t="s">
        <v>10838</v>
      </c>
      <c r="N352" s="55" t="s">
        <v>225</v>
      </c>
      <c r="O352" s="55" t="s">
        <v>10839</v>
      </c>
      <c r="P352" s="84">
        <v>0</v>
      </c>
      <c r="Q352" s="84">
        <v>3</v>
      </c>
    </row>
    <row r="353" spans="1:17" s="84" customFormat="1" x14ac:dyDescent="0.2">
      <c r="A353" s="55" t="s">
        <v>10609</v>
      </c>
      <c r="B353" s="85" t="s">
        <v>10649</v>
      </c>
      <c r="C353" s="55" t="s">
        <v>17</v>
      </c>
      <c r="D353" s="55" t="s">
        <v>117</v>
      </c>
      <c r="E353" s="55" t="s">
        <v>549</v>
      </c>
      <c r="G353" s="84" t="s">
        <v>10642</v>
      </c>
      <c r="H353" s="84">
        <f t="shared" si="28"/>
        <v>1989</v>
      </c>
      <c r="J353" s="84" t="s">
        <v>10852</v>
      </c>
      <c r="K353" s="85" t="str">
        <f t="shared" si="29"/>
        <v>QCESDI</v>
      </c>
      <c r="L353" s="85" t="s">
        <v>10815</v>
      </c>
      <c r="M353" s="55" t="s">
        <v>10838</v>
      </c>
      <c r="N353" s="55" t="s">
        <v>223</v>
      </c>
      <c r="O353" s="55" t="s">
        <v>10839</v>
      </c>
      <c r="P353" s="84">
        <v>0</v>
      </c>
      <c r="Q353" s="84">
        <v>3</v>
      </c>
    </row>
    <row r="354" spans="1:17" s="84" customFormat="1" x14ac:dyDescent="0.2">
      <c r="A354" s="55" t="s">
        <v>10609</v>
      </c>
      <c r="B354" s="85" t="s">
        <v>10649</v>
      </c>
      <c r="C354" s="55" t="s">
        <v>17</v>
      </c>
      <c r="D354" s="55" t="s">
        <v>117</v>
      </c>
      <c r="E354" s="55" t="s">
        <v>551</v>
      </c>
      <c r="G354" s="84" t="s">
        <v>10642</v>
      </c>
      <c r="H354" s="84">
        <f t="shared" si="28"/>
        <v>1989</v>
      </c>
      <c r="J354" s="84" t="s">
        <v>10853</v>
      </c>
      <c r="K354" s="85" t="str">
        <f t="shared" si="29"/>
        <v>QCESDJ</v>
      </c>
      <c r="L354" s="85" t="s">
        <v>10817</v>
      </c>
      <c r="M354" s="55" t="s">
        <v>10838</v>
      </c>
      <c r="N354" s="55" t="s">
        <v>223</v>
      </c>
      <c r="O354" s="55" t="s">
        <v>10839</v>
      </c>
      <c r="P354" s="84">
        <v>0</v>
      </c>
      <c r="Q354" s="84">
        <v>3</v>
      </c>
    </row>
    <row r="355" spans="1:17" s="84" customFormat="1" x14ac:dyDescent="0.2">
      <c r="A355" s="55" t="s">
        <v>10609</v>
      </c>
      <c r="B355" s="85" t="s">
        <v>10649</v>
      </c>
      <c r="C355" s="55" t="s">
        <v>17</v>
      </c>
      <c r="D355" s="55" t="s">
        <v>117</v>
      </c>
      <c r="E355" s="55" t="s">
        <v>10841</v>
      </c>
      <c r="G355" s="84" t="s">
        <v>10642</v>
      </c>
      <c r="H355" s="84">
        <f t="shared" si="28"/>
        <v>1989</v>
      </c>
      <c r="J355" s="84" t="s">
        <v>10854</v>
      </c>
      <c r="K355" s="85" t="str">
        <f t="shared" si="29"/>
        <v>QCESDK</v>
      </c>
      <c r="L355" s="85" t="s">
        <v>10819</v>
      </c>
      <c r="M355" s="55" t="s">
        <v>10838</v>
      </c>
      <c r="N355" s="55" t="s">
        <v>223</v>
      </c>
      <c r="O355" s="55" t="s">
        <v>10839</v>
      </c>
      <c r="P355" s="84">
        <v>0</v>
      </c>
      <c r="Q355" s="84">
        <v>3</v>
      </c>
    </row>
    <row r="356" spans="1:17" s="84" customFormat="1" x14ac:dyDescent="0.2">
      <c r="A356" s="55" t="s">
        <v>10609</v>
      </c>
      <c r="B356" s="85" t="s">
        <v>10649</v>
      </c>
      <c r="C356" s="55" t="s">
        <v>17</v>
      </c>
      <c r="D356" s="55" t="s">
        <v>117</v>
      </c>
      <c r="E356" s="55" t="s">
        <v>554</v>
      </c>
      <c r="G356" s="84" t="s">
        <v>10642</v>
      </c>
      <c r="H356" s="84">
        <f t="shared" si="28"/>
        <v>1989</v>
      </c>
      <c r="J356" s="84" t="s">
        <v>10855</v>
      </c>
      <c r="K356" s="85" t="str">
        <f t="shared" si="29"/>
        <v>QCESDL</v>
      </c>
      <c r="L356" s="85" t="s">
        <v>10821</v>
      </c>
      <c r="M356" s="55" t="s">
        <v>10838</v>
      </c>
      <c r="N356" s="55" t="s">
        <v>225</v>
      </c>
      <c r="O356" s="55" t="s">
        <v>10839</v>
      </c>
      <c r="P356" s="84">
        <v>0</v>
      </c>
      <c r="Q356" s="84">
        <v>3</v>
      </c>
    </row>
    <row r="357" spans="1:17" s="84" customFormat="1" x14ac:dyDescent="0.2">
      <c r="A357" s="55" t="s">
        <v>10609</v>
      </c>
      <c r="B357" s="85" t="s">
        <v>10649</v>
      </c>
      <c r="C357" s="55" t="s">
        <v>17</v>
      </c>
      <c r="D357" s="55" t="s">
        <v>117</v>
      </c>
      <c r="E357" s="55" t="s">
        <v>571</v>
      </c>
      <c r="G357" s="84" t="s">
        <v>10642</v>
      </c>
      <c r="H357" s="84">
        <f t="shared" si="28"/>
        <v>1989</v>
      </c>
      <c r="J357" s="84" t="s">
        <v>10856</v>
      </c>
      <c r="K357" s="85" t="str">
        <f t="shared" si="29"/>
        <v>QCESDM</v>
      </c>
      <c r="L357" s="85" t="s">
        <v>10823</v>
      </c>
      <c r="M357" s="55" t="s">
        <v>10838</v>
      </c>
      <c r="N357" s="55" t="s">
        <v>223</v>
      </c>
      <c r="O357" s="55" t="s">
        <v>10839</v>
      </c>
      <c r="P357" s="84">
        <v>0</v>
      </c>
      <c r="Q357" s="84">
        <v>3</v>
      </c>
    </row>
    <row r="358" spans="1:17" s="84" customFormat="1" x14ac:dyDescent="0.2">
      <c r="A358" s="55" t="s">
        <v>10609</v>
      </c>
      <c r="B358" s="85" t="s">
        <v>10649</v>
      </c>
      <c r="C358" s="55" t="s">
        <v>17</v>
      </c>
      <c r="D358" s="55" t="s">
        <v>117</v>
      </c>
      <c r="E358" s="55" t="s">
        <v>558</v>
      </c>
      <c r="G358" s="84" t="s">
        <v>10642</v>
      </c>
      <c r="H358" s="84">
        <f t="shared" si="28"/>
        <v>1989</v>
      </c>
      <c r="J358" s="84" t="s">
        <v>10857</v>
      </c>
      <c r="K358" s="85" t="str">
        <f t="shared" si="29"/>
        <v>QCESDN</v>
      </c>
      <c r="L358" s="85" t="s">
        <v>10825</v>
      </c>
      <c r="M358" s="55" t="s">
        <v>10838</v>
      </c>
      <c r="N358" s="55" t="s">
        <v>223</v>
      </c>
      <c r="O358" s="55" t="s">
        <v>10839</v>
      </c>
      <c r="P358" s="84">
        <v>0</v>
      </c>
      <c r="Q358" s="84">
        <v>3</v>
      </c>
    </row>
    <row r="359" spans="1:17" s="84" customFormat="1" x14ac:dyDescent="0.2">
      <c r="A359" s="55" t="s">
        <v>10609</v>
      </c>
      <c r="B359" s="85" t="s">
        <v>10649</v>
      </c>
      <c r="C359" s="55" t="s">
        <v>17</v>
      </c>
      <c r="D359" s="55" t="s">
        <v>117</v>
      </c>
      <c r="E359" s="55" t="s">
        <v>576</v>
      </c>
      <c r="G359" s="84" t="s">
        <v>10642</v>
      </c>
      <c r="H359" s="84">
        <f t="shared" si="28"/>
        <v>1989</v>
      </c>
      <c r="J359" s="84" t="s">
        <v>10858</v>
      </c>
      <c r="K359" s="85" t="str">
        <f t="shared" si="29"/>
        <v>QCESDO</v>
      </c>
      <c r="L359" s="85" t="s">
        <v>10827</v>
      </c>
      <c r="M359" s="55" t="s">
        <v>10838</v>
      </c>
      <c r="N359" s="55" t="s">
        <v>223</v>
      </c>
      <c r="O359" s="55" t="s">
        <v>10839</v>
      </c>
      <c r="P359" s="84">
        <v>0</v>
      </c>
      <c r="Q359" s="84">
        <v>3</v>
      </c>
    </row>
    <row r="360" spans="1:17" s="84" customFormat="1" x14ac:dyDescent="0.2">
      <c r="A360" s="55" t="s">
        <v>10609</v>
      </c>
      <c r="B360" s="85" t="s">
        <v>10649</v>
      </c>
      <c r="C360" s="55" t="s">
        <v>17</v>
      </c>
      <c r="D360" s="55" t="s">
        <v>117</v>
      </c>
      <c r="E360" s="55" t="s">
        <v>545</v>
      </c>
      <c r="G360" s="84" t="s">
        <v>10642</v>
      </c>
      <c r="H360" s="84">
        <f t="shared" si="28"/>
        <v>1989</v>
      </c>
      <c r="J360" s="84" t="s">
        <v>10859</v>
      </c>
      <c r="K360" s="85" t="str">
        <f t="shared" si="29"/>
        <v>QCESDP</v>
      </c>
      <c r="L360" s="85" t="s">
        <v>10829</v>
      </c>
      <c r="M360" s="55" t="s">
        <v>10838</v>
      </c>
      <c r="N360" s="55" t="s">
        <v>225</v>
      </c>
      <c r="O360" s="55" t="s">
        <v>10839</v>
      </c>
      <c r="P360" s="84">
        <v>0</v>
      </c>
      <c r="Q360" s="84">
        <v>3</v>
      </c>
    </row>
    <row r="361" spans="1:17" s="84" customFormat="1" x14ac:dyDescent="0.2">
      <c r="A361" s="55" t="s">
        <v>10609</v>
      </c>
      <c r="B361" s="85" t="s">
        <v>10649</v>
      </c>
      <c r="C361" s="55" t="s">
        <v>17</v>
      </c>
      <c r="D361" s="55" t="s">
        <v>117</v>
      </c>
      <c r="E361" s="55" t="s">
        <v>6521</v>
      </c>
      <c r="G361" s="84" t="s">
        <v>10642</v>
      </c>
      <c r="H361" s="84">
        <f t="shared" si="28"/>
        <v>1989</v>
      </c>
      <c r="J361" s="84" t="s">
        <v>10860</v>
      </c>
      <c r="K361" s="85" t="str">
        <f t="shared" si="29"/>
        <v>QCESDQ</v>
      </c>
      <c r="L361" s="85" t="s">
        <v>10831</v>
      </c>
      <c r="M361" s="55" t="s">
        <v>10838</v>
      </c>
      <c r="N361" s="55" t="s">
        <v>223</v>
      </c>
      <c r="O361" s="55" t="s">
        <v>10839</v>
      </c>
      <c r="P361" s="84">
        <v>0</v>
      </c>
      <c r="Q361" s="84">
        <v>3</v>
      </c>
    </row>
    <row r="362" spans="1:17" s="84" customFormat="1" x14ac:dyDescent="0.2">
      <c r="A362" s="55" t="s">
        <v>10609</v>
      </c>
      <c r="B362" s="85" t="s">
        <v>10649</v>
      </c>
      <c r="C362" s="55" t="s">
        <v>17</v>
      </c>
      <c r="D362" s="55" t="s">
        <v>117</v>
      </c>
      <c r="E362" s="55" t="s">
        <v>563</v>
      </c>
      <c r="G362" s="84" t="s">
        <v>10642</v>
      </c>
      <c r="H362" s="84">
        <f t="shared" si="28"/>
        <v>1989</v>
      </c>
      <c r="J362" s="84" t="s">
        <v>10861</v>
      </c>
      <c r="K362" s="85" t="str">
        <f t="shared" si="29"/>
        <v>QCESDR</v>
      </c>
      <c r="L362" s="85" t="s">
        <v>10833</v>
      </c>
      <c r="M362" s="55" t="s">
        <v>10838</v>
      </c>
      <c r="N362" s="55" t="s">
        <v>223</v>
      </c>
      <c r="O362" s="55" t="s">
        <v>10839</v>
      </c>
      <c r="P362" s="84">
        <v>0</v>
      </c>
      <c r="Q362" s="84">
        <v>3</v>
      </c>
    </row>
    <row r="363" spans="1:17" s="84" customFormat="1" x14ac:dyDescent="0.2">
      <c r="A363" s="55" t="s">
        <v>10609</v>
      </c>
      <c r="B363" s="85" t="s">
        <v>10649</v>
      </c>
      <c r="C363" s="55" t="s">
        <v>17</v>
      </c>
      <c r="D363" s="55" t="s">
        <v>117</v>
      </c>
      <c r="E363" s="55" t="s">
        <v>542</v>
      </c>
      <c r="G363" s="84" t="s">
        <v>10642</v>
      </c>
      <c r="H363" s="84">
        <f t="shared" si="28"/>
        <v>1989</v>
      </c>
      <c r="J363" s="84" t="s">
        <v>10862</v>
      </c>
      <c r="K363" s="85" t="str">
        <f t="shared" si="29"/>
        <v>QCESDS</v>
      </c>
      <c r="L363" s="85" t="s">
        <v>10835</v>
      </c>
      <c r="M363" s="55" t="s">
        <v>10838</v>
      </c>
      <c r="N363" s="55" t="s">
        <v>223</v>
      </c>
      <c r="O363" s="55" t="s">
        <v>10839</v>
      </c>
      <c r="P363" s="84">
        <v>0</v>
      </c>
      <c r="Q363" s="84">
        <v>3</v>
      </c>
    </row>
    <row r="364" spans="1:17" s="84" customFormat="1" x14ac:dyDescent="0.2">
      <c r="A364" s="55" t="s">
        <v>10609</v>
      </c>
      <c r="B364" s="85" t="s">
        <v>10649</v>
      </c>
      <c r="C364" s="55" t="s">
        <v>17</v>
      </c>
      <c r="D364" s="55" t="s">
        <v>117</v>
      </c>
      <c r="E364" s="55" t="s">
        <v>10842</v>
      </c>
      <c r="G364" s="84" t="s">
        <v>10642</v>
      </c>
      <c r="H364" s="84">
        <f t="shared" si="28"/>
        <v>1989</v>
      </c>
      <c r="J364" s="84" t="s">
        <v>10863</v>
      </c>
      <c r="K364" s="85" t="str">
        <f t="shared" si="29"/>
        <v>QCESDT</v>
      </c>
      <c r="L364" s="85" t="s">
        <v>10837</v>
      </c>
      <c r="M364" s="55" t="s">
        <v>10838</v>
      </c>
      <c r="N364" s="55" t="s">
        <v>223</v>
      </c>
      <c r="O364" s="55" t="s">
        <v>10839</v>
      </c>
      <c r="P364" s="84">
        <v>0</v>
      </c>
      <c r="Q364" s="84">
        <v>3</v>
      </c>
    </row>
    <row r="365" spans="1:17" s="84" customFormat="1" x14ac:dyDescent="0.2">
      <c r="A365" s="55" t="s">
        <v>10609</v>
      </c>
      <c r="B365" s="85" t="s">
        <v>10648</v>
      </c>
      <c r="C365" s="55" t="s">
        <v>17</v>
      </c>
      <c r="D365" s="55" t="s">
        <v>117</v>
      </c>
      <c r="E365" s="55" t="s">
        <v>538</v>
      </c>
      <c r="G365" s="84" t="s">
        <v>10647</v>
      </c>
      <c r="H365" s="84">
        <f t="shared" ref="H365:H384" si="30">IF(B365="SATSA_Q1",1984,IF(B365="SATSA_IPT1",1985,IF(B365="SATSA_Q2",1987,IF(B365="SATSA_IPT2",1989,IF(B365="SATSA_Q3",1990,IF(B365="SATSA_IPT3",1992,IF(B365="SATSA_Q4",1993,IF(B365="SATSA_IPT4",1995,IF(B365="SATSA_IPT5",1999,IF(B365="SATSA_IPT6",2002,IF(B365="SATSA_Q5",2004,IF(B365="SATSA_IPT7",2005,IF(B365="SATSA_Q6",2007,IF(B365="SATSA_IPT8",2008,IF(B365="SATSA_Q7",2010,IF(B365="SATSA_IPT9",2010,IF(B365="SATSA_Q8",2012,IF(B365="SATSA_IPT10",2012,IF(B365="SATSA_Q9",2014,"HELP")))))))))))))))))))</f>
        <v>1999</v>
      </c>
      <c r="J365" s="84" t="s">
        <v>10844</v>
      </c>
      <c r="K365" s="85" t="str">
        <f>G365&amp;J365</f>
        <v>RCESDA</v>
      </c>
      <c r="L365" s="85" t="s">
        <v>10799</v>
      </c>
      <c r="M365" s="55" t="s">
        <v>10838</v>
      </c>
      <c r="N365" s="55" t="s">
        <v>223</v>
      </c>
      <c r="O365" s="55" t="s">
        <v>10839</v>
      </c>
      <c r="P365" s="84">
        <v>0</v>
      </c>
      <c r="Q365" s="84">
        <v>3</v>
      </c>
    </row>
    <row r="366" spans="1:17" s="84" customFormat="1" x14ac:dyDescent="0.2">
      <c r="A366" s="55" t="s">
        <v>10609</v>
      </c>
      <c r="B366" s="85" t="s">
        <v>10648</v>
      </c>
      <c r="C366" s="55" t="s">
        <v>17</v>
      </c>
      <c r="D366" s="55" t="s">
        <v>117</v>
      </c>
      <c r="E366" s="55" t="s">
        <v>530</v>
      </c>
      <c r="G366" s="84" t="s">
        <v>10647</v>
      </c>
      <c r="H366" s="84">
        <f t="shared" si="30"/>
        <v>1999</v>
      </c>
      <c r="J366" s="84" t="s">
        <v>10845</v>
      </c>
      <c r="K366" s="85" t="str">
        <f t="shared" ref="K366:K384" si="31">G366&amp;J366</f>
        <v>RCESDB</v>
      </c>
      <c r="L366" s="85" t="s">
        <v>10801</v>
      </c>
      <c r="M366" s="55" t="s">
        <v>10838</v>
      </c>
      <c r="N366" s="55" t="s">
        <v>223</v>
      </c>
      <c r="O366" s="55" t="s">
        <v>10839</v>
      </c>
      <c r="P366" s="84">
        <v>0</v>
      </c>
      <c r="Q366" s="84">
        <v>3</v>
      </c>
    </row>
    <row r="367" spans="1:17" s="84" customFormat="1" x14ac:dyDescent="0.2">
      <c r="A367" s="55" t="s">
        <v>10609</v>
      </c>
      <c r="B367" s="85" t="s">
        <v>10648</v>
      </c>
      <c r="C367" s="55" t="s">
        <v>17</v>
      </c>
      <c r="D367" s="55" t="s">
        <v>117</v>
      </c>
      <c r="E367" s="55" t="s">
        <v>6519</v>
      </c>
      <c r="G367" s="84" t="s">
        <v>10647</v>
      </c>
      <c r="H367" s="84">
        <f t="shared" si="30"/>
        <v>1999</v>
      </c>
      <c r="J367" s="84" t="s">
        <v>10846</v>
      </c>
      <c r="K367" s="85" t="str">
        <f t="shared" si="31"/>
        <v>RCESDC</v>
      </c>
      <c r="L367" s="85" t="s">
        <v>10803</v>
      </c>
      <c r="M367" s="55" t="s">
        <v>10838</v>
      </c>
      <c r="N367" s="55" t="s">
        <v>223</v>
      </c>
      <c r="O367" s="55" t="s">
        <v>10839</v>
      </c>
      <c r="P367" s="84">
        <v>0</v>
      </c>
      <c r="Q367" s="84">
        <v>3</v>
      </c>
    </row>
    <row r="368" spans="1:17" s="84" customFormat="1" x14ac:dyDescent="0.2">
      <c r="A368" s="55" t="s">
        <v>10609</v>
      </c>
      <c r="B368" s="85" t="s">
        <v>10648</v>
      </c>
      <c r="C368" s="55" t="s">
        <v>17</v>
      </c>
      <c r="D368" s="55" t="s">
        <v>117</v>
      </c>
      <c r="E368" s="55" t="s">
        <v>10840</v>
      </c>
      <c r="G368" s="84" t="s">
        <v>10647</v>
      </c>
      <c r="H368" s="84">
        <f t="shared" si="30"/>
        <v>1999</v>
      </c>
      <c r="J368" s="84" t="s">
        <v>10847</v>
      </c>
      <c r="K368" s="85" t="str">
        <f t="shared" si="31"/>
        <v>RCESDD</v>
      </c>
      <c r="L368" s="85" t="s">
        <v>10805</v>
      </c>
      <c r="M368" s="55" t="s">
        <v>10838</v>
      </c>
      <c r="N368" s="55" t="s">
        <v>225</v>
      </c>
      <c r="O368" s="55" t="s">
        <v>10839</v>
      </c>
      <c r="P368" s="84">
        <v>0</v>
      </c>
      <c r="Q368" s="84">
        <v>3</v>
      </c>
    </row>
    <row r="369" spans="1:17" s="84" customFormat="1" x14ac:dyDescent="0.2">
      <c r="A369" s="55" t="s">
        <v>10609</v>
      </c>
      <c r="B369" s="85" t="s">
        <v>10648</v>
      </c>
      <c r="C369" s="55" t="s">
        <v>17</v>
      </c>
      <c r="D369" s="55" t="s">
        <v>117</v>
      </c>
      <c r="E369" s="55" t="s">
        <v>6520</v>
      </c>
      <c r="G369" s="84" t="s">
        <v>10647</v>
      </c>
      <c r="H369" s="84">
        <f t="shared" si="30"/>
        <v>1999</v>
      </c>
      <c r="J369" s="84" t="s">
        <v>10848</v>
      </c>
      <c r="K369" s="85" t="str">
        <f t="shared" si="31"/>
        <v>RCESDE</v>
      </c>
      <c r="L369" s="85" t="s">
        <v>10807</v>
      </c>
      <c r="M369" s="55" t="s">
        <v>10838</v>
      </c>
      <c r="N369" s="55" t="s">
        <v>223</v>
      </c>
      <c r="O369" s="55" t="s">
        <v>10839</v>
      </c>
      <c r="P369" s="84">
        <v>0</v>
      </c>
      <c r="Q369" s="84">
        <v>3</v>
      </c>
    </row>
    <row r="370" spans="1:17" s="84" customFormat="1" x14ac:dyDescent="0.2">
      <c r="A370" s="55" t="s">
        <v>10609</v>
      </c>
      <c r="B370" s="85" t="s">
        <v>10648</v>
      </c>
      <c r="C370" s="55" t="s">
        <v>17</v>
      </c>
      <c r="D370" s="55" t="s">
        <v>117</v>
      </c>
      <c r="E370" s="55" t="s">
        <v>4596</v>
      </c>
      <c r="G370" s="84" t="s">
        <v>10647</v>
      </c>
      <c r="H370" s="84">
        <f t="shared" si="30"/>
        <v>1999</v>
      </c>
      <c r="J370" s="84" t="s">
        <v>10849</v>
      </c>
      <c r="K370" s="85" t="str">
        <f t="shared" si="31"/>
        <v>RCESDF</v>
      </c>
      <c r="L370" s="85" t="s">
        <v>10809</v>
      </c>
      <c r="M370" s="55" t="s">
        <v>10838</v>
      </c>
      <c r="N370" s="55" t="s">
        <v>223</v>
      </c>
      <c r="O370" s="55" t="s">
        <v>10839</v>
      </c>
      <c r="P370" s="84">
        <v>0</v>
      </c>
      <c r="Q370" s="84">
        <v>3</v>
      </c>
    </row>
    <row r="371" spans="1:17" s="84" customFormat="1" x14ac:dyDescent="0.2">
      <c r="A371" s="55" t="s">
        <v>10609</v>
      </c>
      <c r="B371" s="85" t="s">
        <v>10648</v>
      </c>
      <c r="C371" s="55" t="s">
        <v>17</v>
      </c>
      <c r="D371" s="55" t="s">
        <v>117</v>
      </c>
      <c r="E371" s="55" t="s">
        <v>6518</v>
      </c>
      <c r="G371" s="84" t="s">
        <v>10647</v>
      </c>
      <c r="H371" s="84">
        <f t="shared" si="30"/>
        <v>1999</v>
      </c>
      <c r="J371" s="84" t="s">
        <v>10850</v>
      </c>
      <c r="K371" s="85" t="str">
        <f t="shared" si="31"/>
        <v>RCESDG</v>
      </c>
      <c r="L371" s="85" t="s">
        <v>10811</v>
      </c>
      <c r="M371" s="55" t="s">
        <v>10838</v>
      </c>
      <c r="N371" s="55" t="s">
        <v>223</v>
      </c>
      <c r="O371" s="55" t="s">
        <v>10839</v>
      </c>
      <c r="P371" s="84">
        <v>0</v>
      </c>
      <c r="Q371" s="84">
        <v>3</v>
      </c>
    </row>
    <row r="372" spans="1:17" s="84" customFormat="1" x14ac:dyDescent="0.2">
      <c r="A372" s="55" t="s">
        <v>10609</v>
      </c>
      <c r="B372" s="85" t="s">
        <v>10648</v>
      </c>
      <c r="C372" s="55" t="s">
        <v>17</v>
      </c>
      <c r="D372" s="55" t="s">
        <v>117</v>
      </c>
      <c r="E372" s="55" t="s">
        <v>557</v>
      </c>
      <c r="G372" s="84" t="s">
        <v>10647</v>
      </c>
      <c r="H372" s="84">
        <f t="shared" si="30"/>
        <v>1999</v>
      </c>
      <c r="J372" s="84" t="s">
        <v>10851</v>
      </c>
      <c r="K372" s="85" t="str">
        <f t="shared" si="31"/>
        <v>RCESDH</v>
      </c>
      <c r="L372" s="85" t="s">
        <v>10813</v>
      </c>
      <c r="M372" s="55" t="s">
        <v>10838</v>
      </c>
      <c r="N372" s="55" t="s">
        <v>225</v>
      </c>
      <c r="O372" s="55" t="s">
        <v>10839</v>
      </c>
      <c r="P372" s="84">
        <v>0</v>
      </c>
      <c r="Q372" s="84">
        <v>3</v>
      </c>
    </row>
    <row r="373" spans="1:17" s="84" customFormat="1" x14ac:dyDescent="0.2">
      <c r="A373" s="55" t="s">
        <v>10609</v>
      </c>
      <c r="B373" s="85" t="s">
        <v>10648</v>
      </c>
      <c r="C373" s="55" t="s">
        <v>17</v>
      </c>
      <c r="D373" s="55" t="s">
        <v>117</v>
      </c>
      <c r="E373" s="55" t="s">
        <v>549</v>
      </c>
      <c r="G373" s="84" t="s">
        <v>10647</v>
      </c>
      <c r="H373" s="84">
        <f t="shared" si="30"/>
        <v>1999</v>
      </c>
      <c r="J373" s="84" t="s">
        <v>10852</v>
      </c>
      <c r="K373" s="85" t="str">
        <f t="shared" si="31"/>
        <v>RCESDI</v>
      </c>
      <c r="L373" s="85" t="s">
        <v>10815</v>
      </c>
      <c r="M373" s="55" t="s">
        <v>10838</v>
      </c>
      <c r="N373" s="55" t="s">
        <v>223</v>
      </c>
      <c r="O373" s="55" t="s">
        <v>10839</v>
      </c>
      <c r="P373" s="84">
        <v>0</v>
      </c>
      <c r="Q373" s="84">
        <v>3</v>
      </c>
    </row>
    <row r="374" spans="1:17" s="84" customFormat="1" x14ac:dyDescent="0.2">
      <c r="A374" s="55" t="s">
        <v>10609</v>
      </c>
      <c r="B374" s="85" t="s">
        <v>10648</v>
      </c>
      <c r="C374" s="55" t="s">
        <v>17</v>
      </c>
      <c r="D374" s="55" t="s">
        <v>117</v>
      </c>
      <c r="E374" s="55" t="s">
        <v>551</v>
      </c>
      <c r="G374" s="84" t="s">
        <v>10647</v>
      </c>
      <c r="H374" s="84">
        <f t="shared" si="30"/>
        <v>1999</v>
      </c>
      <c r="J374" s="84" t="s">
        <v>10853</v>
      </c>
      <c r="K374" s="85" t="str">
        <f t="shared" si="31"/>
        <v>RCESDJ</v>
      </c>
      <c r="L374" s="85" t="s">
        <v>10817</v>
      </c>
      <c r="M374" s="55" t="s">
        <v>10838</v>
      </c>
      <c r="N374" s="55" t="s">
        <v>223</v>
      </c>
      <c r="O374" s="55" t="s">
        <v>10839</v>
      </c>
      <c r="P374" s="84">
        <v>0</v>
      </c>
      <c r="Q374" s="84">
        <v>3</v>
      </c>
    </row>
    <row r="375" spans="1:17" s="84" customFormat="1" x14ac:dyDescent="0.2">
      <c r="A375" s="55" t="s">
        <v>10609</v>
      </c>
      <c r="B375" s="85" t="s">
        <v>10648</v>
      </c>
      <c r="C375" s="55" t="s">
        <v>17</v>
      </c>
      <c r="D375" s="55" t="s">
        <v>117</v>
      </c>
      <c r="E375" s="55" t="s">
        <v>10841</v>
      </c>
      <c r="G375" s="84" t="s">
        <v>10647</v>
      </c>
      <c r="H375" s="84">
        <f t="shared" si="30"/>
        <v>1999</v>
      </c>
      <c r="J375" s="84" t="s">
        <v>10854</v>
      </c>
      <c r="K375" s="85" t="str">
        <f t="shared" si="31"/>
        <v>RCESDK</v>
      </c>
      <c r="L375" s="85" t="s">
        <v>10819</v>
      </c>
      <c r="M375" s="55" t="s">
        <v>10838</v>
      </c>
      <c r="N375" s="55" t="s">
        <v>223</v>
      </c>
      <c r="O375" s="55" t="s">
        <v>10839</v>
      </c>
      <c r="P375" s="84">
        <v>0</v>
      </c>
      <c r="Q375" s="84">
        <v>3</v>
      </c>
    </row>
    <row r="376" spans="1:17" s="84" customFormat="1" x14ac:dyDescent="0.2">
      <c r="A376" s="55" t="s">
        <v>10609</v>
      </c>
      <c r="B376" s="85" t="s">
        <v>10648</v>
      </c>
      <c r="C376" s="55" t="s">
        <v>17</v>
      </c>
      <c r="D376" s="55" t="s">
        <v>117</v>
      </c>
      <c r="E376" s="55" t="s">
        <v>554</v>
      </c>
      <c r="G376" s="84" t="s">
        <v>10647</v>
      </c>
      <c r="H376" s="84">
        <f t="shared" si="30"/>
        <v>1999</v>
      </c>
      <c r="J376" s="84" t="s">
        <v>10855</v>
      </c>
      <c r="K376" s="85" t="str">
        <f t="shared" si="31"/>
        <v>RCESDL</v>
      </c>
      <c r="L376" s="85" t="s">
        <v>10821</v>
      </c>
      <c r="M376" s="55" t="s">
        <v>10838</v>
      </c>
      <c r="N376" s="55" t="s">
        <v>225</v>
      </c>
      <c r="O376" s="55" t="s">
        <v>10839</v>
      </c>
      <c r="P376" s="84">
        <v>0</v>
      </c>
      <c r="Q376" s="84">
        <v>3</v>
      </c>
    </row>
    <row r="377" spans="1:17" s="84" customFormat="1" x14ac:dyDescent="0.2">
      <c r="A377" s="55" t="s">
        <v>10609</v>
      </c>
      <c r="B377" s="85" t="s">
        <v>10648</v>
      </c>
      <c r="C377" s="55" t="s">
        <v>17</v>
      </c>
      <c r="D377" s="55" t="s">
        <v>117</v>
      </c>
      <c r="E377" s="55" t="s">
        <v>571</v>
      </c>
      <c r="G377" s="84" t="s">
        <v>10647</v>
      </c>
      <c r="H377" s="84">
        <f t="shared" si="30"/>
        <v>1999</v>
      </c>
      <c r="J377" s="84" t="s">
        <v>10856</v>
      </c>
      <c r="K377" s="85" t="str">
        <f t="shared" si="31"/>
        <v>RCESDM</v>
      </c>
      <c r="L377" s="85" t="s">
        <v>10823</v>
      </c>
      <c r="M377" s="55" t="s">
        <v>10838</v>
      </c>
      <c r="N377" s="55" t="s">
        <v>223</v>
      </c>
      <c r="O377" s="55" t="s">
        <v>10839</v>
      </c>
      <c r="P377" s="84">
        <v>0</v>
      </c>
      <c r="Q377" s="84">
        <v>3</v>
      </c>
    </row>
    <row r="378" spans="1:17" s="84" customFormat="1" x14ac:dyDescent="0.2">
      <c r="A378" s="55" t="s">
        <v>10609</v>
      </c>
      <c r="B378" s="85" t="s">
        <v>10648</v>
      </c>
      <c r="C378" s="55" t="s">
        <v>17</v>
      </c>
      <c r="D378" s="55" t="s">
        <v>117</v>
      </c>
      <c r="E378" s="55" t="s">
        <v>558</v>
      </c>
      <c r="G378" s="84" t="s">
        <v>10647</v>
      </c>
      <c r="H378" s="84">
        <f t="shared" si="30"/>
        <v>1999</v>
      </c>
      <c r="J378" s="84" t="s">
        <v>10857</v>
      </c>
      <c r="K378" s="85" t="str">
        <f t="shared" si="31"/>
        <v>RCESDN</v>
      </c>
      <c r="L378" s="85" t="s">
        <v>10825</v>
      </c>
      <c r="M378" s="55" t="s">
        <v>10838</v>
      </c>
      <c r="N378" s="55" t="s">
        <v>223</v>
      </c>
      <c r="O378" s="55" t="s">
        <v>10839</v>
      </c>
      <c r="P378" s="84">
        <v>0</v>
      </c>
      <c r="Q378" s="84">
        <v>3</v>
      </c>
    </row>
    <row r="379" spans="1:17" s="84" customFormat="1" x14ac:dyDescent="0.2">
      <c r="A379" s="55" t="s">
        <v>10609</v>
      </c>
      <c r="B379" s="85" t="s">
        <v>10648</v>
      </c>
      <c r="C379" s="55" t="s">
        <v>17</v>
      </c>
      <c r="D379" s="55" t="s">
        <v>117</v>
      </c>
      <c r="E379" s="55" t="s">
        <v>576</v>
      </c>
      <c r="G379" s="84" t="s">
        <v>10647</v>
      </c>
      <c r="H379" s="84">
        <f t="shared" si="30"/>
        <v>1999</v>
      </c>
      <c r="J379" s="84" t="s">
        <v>10858</v>
      </c>
      <c r="K379" s="85" t="str">
        <f t="shared" si="31"/>
        <v>RCESDO</v>
      </c>
      <c r="L379" s="85" t="s">
        <v>10827</v>
      </c>
      <c r="M379" s="55" t="s">
        <v>10838</v>
      </c>
      <c r="N379" s="55" t="s">
        <v>223</v>
      </c>
      <c r="O379" s="55" t="s">
        <v>10839</v>
      </c>
      <c r="P379" s="84">
        <v>0</v>
      </c>
      <c r="Q379" s="84">
        <v>3</v>
      </c>
    </row>
    <row r="380" spans="1:17" s="84" customFormat="1" x14ac:dyDescent="0.2">
      <c r="A380" s="55" t="s">
        <v>10609</v>
      </c>
      <c r="B380" s="85" t="s">
        <v>10648</v>
      </c>
      <c r="C380" s="55" t="s">
        <v>17</v>
      </c>
      <c r="D380" s="55" t="s">
        <v>117</v>
      </c>
      <c r="E380" s="55" t="s">
        <v>545</v>
      </c>
      <c r="G380" s="84" t="s">
        <v>10647</v>
      </c>
      <c r="H380" s="84">
        <f t="shared" si="30"/>
        <v>1999</v>
      </c>
      <c r="J380" s="84" t="s">
        <v>10859</v>
      </c>
      <c r="K380" s="85" t="str">
        <f t="shared" si="31"/>
        <v>RCESDP</v>
      </c>
      <c r="L380" s="85" t="s">
        <v>10829</v>
      </c>
      <c r="M380" s="55" t="s">
        <v>10838</v>
      </c>
      <c r="N380" s="55" t="s">
        <v>225</v>
      </c>
      <c r="O380" s="55" t="s">
        <v>10839</v>
      </c>
      <c r="P380" s="84">
        <v>0</v>
      </c>
      <c r="Q380" s="84">
        <v>3</v>
      </c>
    </row>
    <row r="381" spans="1:17" s="84" customFormat="1" x14ac:dyDescent="0.2">
      <c r="A381" s="55" t="s">
        <v>10609</v>
      </c>
      <c r="B381" s="85" t="s">
        <v>10648</v>
      </c>
      <c r="C381" s="55" t="s">
        <v>17</v>
      </c>
      <c r="D381" s="55" t="s">
        <v>117</v>
      </c>
      <c r="E381" s="55" t="s">
        <v>6521</v>
      </c>
      <c r="G381" s="84" t="s">
        <v>10647</v>
      </c>
      <c r="H381" s="84">
        <f t="shared" si="30"/>
        <v>1999</v>
      </c>
      <c r="J381" s="84" t="s">
        <v>10860</v>
      </c>
      <c r="K381" s="85" t="str">
        <f t="shared" si="31"/>
        <v>RCESDQ</v>
      </c>
      <c r="L381" s="85" t="s">
        <v>10831</v>
      </c>
      <c r="M381" s="55" t="s">
        <v>10838</v>
      </c>
      <c r="N381" s="55" t="s">
        <v>223</v>
      </c>
      <c r="O381" s="55" t="s">
        <v>10839</v>
      </c>
      <c r="P381" s="84">
        <v>0</v>
      </c>
      <c r="Q381" s="84">
        <v>3</v>
      </c>
    </row>
    <row r="382" spans="1:17" s="84" customFormat="1" x14ac:dyDescent="0.2">
      <c r="A382" s="55" t="s">
        <v>10609</v>
      </c>
      <c r="B382" s="85" t="s">
        <v>10648</v>
      </c>
      <c r="C382" s="55" t="s">
        <v>17</v>
      </c>
      <c r="D382" s="55" t="s">
        <v>117</v>
      </c>
      <c r="E382" s="55" t="s">
        <v>563</v>
      </c>
      <c r="G382" s="84" t="s">
        <v>10647</v>
      </c>
      <c r="H382" s="84">
        <f t="shared" si="30"/>
        <v>1999</v>
      </c>
      <c r="J382" s="84" t="s">
        <v>10861</v>
      </c>
      <c r="K382" s="85" t="str">
        <f t="shared" si="31"/>
        <v>RCESDR</v>
      </c>
      <c r="L382" s="85" t="s">
        <v>10833</v>
      </c>
      <c r="M382" s="55" t="s">
        <v>10838</v>
      </c>
      <c r="N382" s="55" t="s">
        <v>223</v>
      </c>
      <c r="O382" s="55" t="s">
        <v>10839</v>
      </c>
      <c r="P382" s="84">
        <v>0</v>
      </c>
      <c r="Q382" s="84">
        <v>3</v>
      </c>
    </row>
    <row r="383" spans="1:17" s="84" customFormat="1" x14ac:dyDescent="0.2">
      <c r="A383" s="55" t="s">
        <v>10609</v>
      </c>
      <c r="B383" s="85" t="s">
        <v>10648</v>
      </c>
      <c r="C383" s="55" t="s">
        <v>17</v>
      </c>
      <c r="D383" s="55" t="s">
        <v>117</v>
      </c>
      <c r="E383" s="55" t="s">
        <v>542</v>
      </c>
      <c r="G383" s="84" t="s">
        <v>10647</v>
      </c>
      <c r="H383" s="84">
        <f t="shared" si="30"/>
        <v>1999</v>
      </c>
      <c r="J383" s="84" t="s">
        <v>10862</v>
      </c>
      <c r="K383" s="85" t="str">
        <f t="shared" si="31"/>
        <v>RCESDS</v>
      </c>
      <c r="L383" s="85" t="s">
        <v>10835</v>
      </c>
      <c r="M383" s="55" t="s">
        <v>10838</v>
      </c>
      <c r="N383" s="55" t="s">
        <v>223</v>
      </c>
      <c r="O383" s="55" t="s">
        <v>10839</v>
      </c>
      <c r="P383" s="84">
        <v>0</v>
      </c>
      <c r="Q383" s="84">
        <v>3</v>
      </c>
    </row>
    <row r="384" spans="1:17" s="84" customFormat="1" x14ac:dyDescent="0.2">
      <c r="A384" s="55" t="s">
        <v>10609</v>
      </c>
      <c r="B384" s="85" t="s">
        <v>10648</v>
      </c>
      <c r="C384" s="55" t="s">
        <v>17</v>
      </c>
      <c r="D384" s="55" t="s">
        <v>117</v>
      </c>
      <c r="E384" s="55" t="s">
        <v>10842</v>
      </c>
      <c r="G384" s="84" t="s">
        <v>10647</v>
      </c>
      <c r="H384" s="84">
        <f t="shared" si="30"/>
        <v>1999</v>
      </c>
      <c r="J384" s="84" t="s">
        <v>10863</v>
      </c>
      <c r="K384" s="85" t="str">
        <f t="shared" si="31"/>
        <v>RCESDT</v>
      </c>
      <c r="L384" s="85" t="s">
        <v>10837</v>
      </c>
      <c r="M384" s="55" t="s">
        <v>10838</v>
      </c>
      <c r="N384" s="55" t="s">
        <v>223</v>
      </c>
      <c r="O384" s="55" t="s">
        <v>10839</v>
      </c>
      <c r="P384" s="84">
        <v>0</v>
      </c>
      <c r="Q384" s="84">
        <v>3</v>
      </c>
    </row>
    <row r="385" spans="1:17" s="84" customFormat="1" x14ac:dyDescent="0.2">
      <c r="A385" s="55" t="s">
        <v>10609</v>
      </c>
      <c r="B385" s="85" t="s">
        <v>10652</v>
      </c>
      <c r="C385" s="55" t="s">
        <v>17</v>
      </c>
      <c r="D385" s="55" t="s">
        <v>117</v>
      </c>
      <c r="E385" s="55" t="s">
        <v>538</v>
      </c>
      <c r="G385" s="84" t="s">
        <v>10651</v>
      </c>
      <c r="H385" s="84">
        <f t="shared" ref="H385:H404" si="32">IF(B385="SATSA_Q1",1984,IF(B385="SATSA_IPT1",1985,IF(B385="SATSA_Q2",1987,IF(B385="SATSA_IPT2",1989,IF(B385="SATSA_Q3",1990,IF(B385="SATSA_IPT3",1992,IF(B385="SATSA_Q4",1993,IF(B385="SATSA_IPT4",1995,IF(B385="SATSA_IPT5",1999,IF(B385="SATSA_IPT6",2002,IF(B385="SATSA_Q5",2004,IF(B385="SATSA_IPT7",2005,IF(B385="SATSA_Q6",2007,IF(B385="SATSA_IPT8",2008,IF(B385="SATSA_Q7",2010,IF(B385="SATSA_IPT9",2010,IF(B385="SATSA_Q8",2012,IF(B385="SATSA_IPT10",2012,IF(B385="SATSA_Q9",2014,"HELP")))))))))))))))))))</f>
        <v>2002</v>
      </c>
      <c r="J385" s="84" t="s">
        <v>10844</v>
      </c>
      <c r="K385" s="85" t="str">
        <f>G385&amp;J385</f>
        <v>SCESDA</v>
      </c>
      <c r="L385" s="85" t="s">
        <v>10799</v>
      </c>
      <c r="M385" s="55" t="s">
        <v>10838</v>
      </c>
      <c r="N385" s="55" t="s">
        <v>223</v>
      </c>
      <c r="O385" s="55" t="s">
        <v>10839</v>
      </c>
      <c r="P385" s="84">
        <v>0</v>
      </c>
      <c r="Q385" s="84">
        <v>3</v>
      </c>
    </row>
    <row r="386" spans="1:17" s="84" customFormat="1" x14ac:dyDescent="0.2">
      <c r="A386" s="55" t="s">
        <v>10609</v>
      </c>
      <c r="B386" s="85" t="s">
        <v>10652</v>
      </c>
      <c r="C386" s="55" t="s">
        <v>17</v>
      </c>
      <c r="D386" s="55" t="s">
        <v>117</v>
      </c>
      <c r="E386" s="55" t="s">
        <v>530</v>
      </c>
      <c r="G386" s="84" t="s">
        <v>10651</v>
      </c>
      <c r="H386" s="84">
        <f t="shared" si="32"/>
        <v>2002</v>
      </c>
      <c r="J386" s="84" t="s">
        <v>10845</v>
      </c>
      <c r="K386" s="85" t="str">
        <f t="shared" ref="K386:K404" si="33">G386&amp;J386</f>
        <v>SCESDB</v>
      </c>
      <c r="L386" s="85" t="s">
        <v>10801</v>
      </c>
      <c r="M386" s="55" t="s">
        <v>10838</v>
      </c>
      <c r="N386" s="55" t="s">
        <v>223</v>
      </c>
      <c r="O386" s="55" t="s">
        <v>10839</v>
      </c>
      <c r="P386" s="84">
        <v>0</v>
      </c>
      <c r="Q386" s="84">
        <v>3</v>
      </c>
    </row>
    <row r="387" spans="1:17" s="84" customFormat="1" x14ac:dyDescent="0.2">
      <c r="A387" s="55" t="s">
        <v>10609</v>
      </c>
      <c r="B387" s="85" t="s">
        <v>10652</v>
      </c>
      <c r="C387" s="55" t="s">
        <v>17</v>
      </c>
      <c r="D387" s="55" t="s">
        <v>117</v>
      </c>
      <c r="E387" s="55" t="s">
        <v>6519</v>
      </c>
      <c r="G387" s="84" t="s">
        <v>10651</v>
      </c>
      <c r="H387" s="84">
        <f t="shared" si="32"/>
        <v>2002</v>
      </c>
      <c r="J387" s="84" t="s">
        <v>10846</v>
      </c>
      <c r="K387" s="85" t="str">
        <f t="shared" si="33"/>
        <v>SCESDC</v>
      </c>
      <c r="L387" s="85" t="s">
        <v>10803</v>
      </c>
      <c r="M387" s="55" t="s">
        <v>10838</v>
      </c>
      <c r="N387" s="55" t="s">
        <v>223</v>
      </c>
      <c r="O387" s="55" t="s">
        <v>10839</v>
      </c>
      <c r="P387" s="84">
        <v>0</v>
      </c>
      <c r="Q387" s="84">
        <v>3</v>
      </c>
    </row>
    <row r="388" spans="1:17" s="84" customFormat="1" x14ac:dyDescent="0.2">
      <c r="A388" s="55" t="s">
        <v>10609</v>
      </c>
      <c r="B388" s="85" t="s">
        <v>10652</v>
      </c>
      <c r="C388" s="55" t="s">
        <v>17</v>
      </c>
      <c r="D388" s="55" t="s">
        <v>117</v>
      </c>
      <c r="E388" s="55" t="s">
        <v>10840</v>
      </c>
      <c r="G388" s="84" t="s">
        <v>10651</v>
      </c>
      <c r="H388" s="84">
        <f t="shared" si="32"/>
        <v>2002</v>
      </c>
      <c r="J388" s="84" t="s">
        <v>10847</v>
      </c>
      <c r="K388" s="85" t="str">
        <f t="shared" si="33"/>
        <v>SCESDD</v>
      </c>
      <c r="L388" s="85" t="s">
        <v>10805</v>
      </c>
      <c r="M388" s="55" t="s">
        <v>10838</v>
      </c>
      <c r="N388" s="55" t="s">
        <v>225</v>
      </c>
      <c r="O388" s="55" t="s">
        <v>10839</v>
      </c>
      <c r="P388" s="84">
        <v>0</v>
      </c>
      <c r="Q388" s="84">
        <v>3</v>
      </c>
    </row>
    <row r="389" spans="1:17" s="84" customFormat="1" x14ac:dyDescent="0.2">
      <c r="A389" s="55" t="s">
        <v>10609</v>
      </c>
      <c r="B389" s="85" t="s">
        <v>10652</v>
      </c>
      <c r="C389" s="55" t="s">
        <v>17</v>
      </c>
      <c r="D389" s="55" t="s">
        <v>117</v>
      </c>
      <c r="E389" s="55" t="s">
        <v>6520</v>
      </c>
      <c r="G389" s="84" t="s">
        <v>10651</v>
      </c>
      <c r="H389" s="84">
        <f t="shared" si="32"/>
        <v>2002</v>
      </c>
      <c r="J389" s="84" t="s">
        <v>10848</v>
      </c>
      <c r="K389" s="85" t="str">
        <f t="shared" si="33"/>
        <v>SCESDE</v>
      </c>
      <c r="L389" s="85" t="s">
        <v>10807</v>
      </c>
      <c r="M389" s="55" t="s">
        <v>10838</v>
      </c>
      <c r="N389" s="55" t="s">
        <v>223</v>
      </c>
      <c r="O389" s="55" t="s">
        <v>10839</v>
      </c>
      <c r="P389" s="84">
        <v>0</v>
      </c>
      <c r="Q389" s="84">
        <v>3</v>
      </c>
    </row>
    <row r="390" spans="1:17" s="84" customFormat="1" x14ac:dyDescent="0.2">
      <c r="A390" s="55" t="s">
        <v>10609</v>
      </c>
      <c r="B390" s="85" t="s">
        <v>10652</v>
      </c>
      <c r="C390" s="55" t="s">
        <v>17</v>
      </c>
      <c r="D390" s="55" t="s">
        <v>117</v>
      </c>
      <c r="E390" s="55" t="s">
        <v>4596</v>
      </c>
      <c r="G390" s="84" t="s">
        <v>10651</v>
      </c>
      <c r="H390" s="84">
        <f t="shared" si="32"/>
        <v>2002</v>
      </c>
      <c r="J390" s="84" t="s">
        <v>10849</v>
      </c>
      <c r="K390" s="85" t="str">
        <f t="shared" si="33"/>
        <v>SCESDF</v>
      </c>
      <c r="L390" s="85" t="s">
        <v>10809</v>
      </c>
      <c r="M390" s="55" t="s">
        <v>10838</v>
      </c>
      <c r="N390" s="55" t="s">
        <v>223</v>
      </c>
      <c r="O390" s="55" t="s">
        <v>10839</v>
      </c>
      <c r="P390" s="84">
        <v>0</v>
      </c>
      <c r="Q390" s="84">
        <v>3</v>
      </c>
    </row>
    <row r="391" spans="1:17" s="84" customFormat="1" x14ac:dyDescent="0.2">
      <c r="A391" s="55" t="s">
        <v>10609</v>
      </c>
      <c r="B391" s="85" t="s">
        <v>10652</v>
      </c>
      <c r="C391" s="55" t="s">
        <v>17</v>
      </c>
      <c r="D391" s="55" t="s">
        <v>117</v>
      </c>
      <c r="E391" s="55" t="s">
        <v>6518</v>
      </c>
      <c r="G391" s="84" t="s">
        <v>10651</v>
      </c>
      <c r="H391" s="84">
        <f t="shared" si="32"/>
        <v>2002</v>
      </c>
      <c r="J391" s="84" t="s">
        <v>10850</v>
      </c>
      <c r="K391" s="85" t="str">
        <f t="shared" si="33"/>
        <v>SCESDG</v>
      </c>
      <c r="L391" s="85" t="s">
        <v>10811</v>
      </c>
      <c r="M391" s="55" t="s">
        <v>10838</v>
      </c>
      <c r="N391" s="55" t="s">
        <v>223</v>
      </c>
      <c r="O391" s="55" t="s">
        <v>10839</v>
      </c>
      <c r="P391" s="84">
        <v>0</v>
      </c>
      <c r="Q391" s="84">
        <v>3</v>
      </c>
    </row>
    <row r="392" spans="1:17" s="84" customFormat="1" x14ac:dyDescent="0.2">
      <c r="A392" s="55" t="s">
        <v>10609</v>
      </c>
      <c r="B392" s="85" t="s">
        <v>10652</v>
      </c>
      <c r="C392" s="55" t="s">
        <v>17</v>
      </c>
      <c r="D392" s="55" t="s">
        <v>117</v>
      </c>
      <c r="E392" s="55" t="s">
        <v>557</v>
      </c>
      <c r="G392" s="84" t="s">
        <v>10651</v>
      </c>
      <c r="H392" s="84">
        <f t="shared" si="32"/>
        <v>2002</v>
      </c>
      <c r="J392" s="84" t="s">
        <v>10851</v>
      </c>
      <c r="K392" s="85" t="str">
        <f t="shared" si="33"/>
        <v>SCESDH</v>
      </c>
      <c r="L392" s="85" t="s">
        <v>10813</v>
      </c>
      <c r="M392" s="55" t="s">
        <v>10838</v>
      </c>
      <c r="N392" s="55" t="s">
        <v>225</v>
      </c>
      <c r="O392" s="55" t="s">
        <v>10839</v>
      </c>
      <c r="P392" s="84">
        <v>0</v>
      </c>
      <c r="Q392" s="84">
        <v>3</v>
      </c>
    </row>
    <row r="393" spans="1:17" s="84" customFormat="1" x14ac:dyDescent="0.2">
      <c r="A393" s="55" t="s">
        <v>10609</v>
      </c>
      <c r="B393" s="85" t="s">
        <v>10652</v>
      </c>
      <c r="C393" s="55" t="s">
        <v>17</v>
      </c>
      <c r="D393" s="55" t="s">
        <v>117</v>
      </c>
      <c r="E393" s="55" t="s">
        <v>549</v>
      </c>
      <c r="G393" s="84" t="s">
        <v>10651</v>
      </c>
      <c r="H393" s="84">
        <f t="shared" si="32"/>
        <v>2002</v>
      </c>
      <c r="J393" s="84" t="s">
        <v>10852</v>
      </c>
      <c r="K393" s="85" t="str">
        <f t="shared" si="33"/>
        <v>SCESDI</v>
      </c>
      <c r="L393" s="85" t="s">
        <v>10815</v>
      </c>
      <c r="M393" s="55" t="s">
        <v>10838</v>
      </c>
      <c r="N393" s="55" t="s">
        <v>223</v>
      </c>
      <c r="O393" s="55" t="s">
        <v>10839</v>
      </c>
      <c r="P393" s="84">
        <v>0</v>
      </c>
      <c r="Q393" s="84">
        <v>3</v>
      </c>
    </row>
    <row r="394" spans="1:17" s="84" customFormat="1" x14ac:dyDescent="0.2">
      <c r="A394" s="55" t="s">
        <v>10609</v>
      </c>
      <c r="B394" s="85" t="s">
        <v>10652</v>
      </c>
      <c r="C394" s="55" t="s">
        <v>17</v>
      </c>
      <c r="D394" s="55" t="s">
        <v>117</v>
      </c>
      <c r="E394" s="55" t="s">
        <v>551</v>
      </c>
      <c r="G394" s="84" t="s">
        <v>10651</v>
      </c>
      <c r="H394" s="84">
        <f t="shared" si="32"/>
        <v>2002</v>
      </c>
      <c r="J394" s="84" t="s">
        <v>10853</v>
      </c>
      <c r="K394" s="85" t="str">
        <f t="shared" si="33"/>
        <v>SCESDJ</v>
      </c>
      <c r="L394" s="85" t="s">
        <v>10817</v>
      </c>
      <c r="M394" s="55" t="s">
        <v>10838</v>
      </c>
      <c r="N394" s="55" t="s">
        <v>223</v>
      </c>
      <c r="O394" s="55" t="s">
        <v>10839</v>
      </c>
      <c r="P394" s="84">
        <v>0</v>
      </c>
      <c r="Q394" s="84">
        <v>3</v>
      </c>
    </row>
    <row r="395" spans="1:17" s="84" customFormat="1" x14ac:dyDescent="0.2">
      <c r="A395" s="55" t="s">
        <v>10609</v>
      </c>
      <c r="B395" s="85" t="s">
        <v>10652</v>
      </c>
      <c r="C395" s="55" t="s">
        <v>17</v>
      </c>
      <c r="D395" s="55" t="s">
        <v>117</v>
      </c>
      <c r="E395" s="55" t="s">
        <v>10841</v>
      </c>
      <c r="G395" s="84" t="s">
        <v>10651</v>
      </c>
      <c r="H395" s="84">
        <f t="shared" si="32"/>
        <v>2002</v>
      </c>
      <c r="J395" s="84" t="s">
        <v>10854</v>
      </c>
      <c r="K395" s="85" t="str">
        <f t="shared" si="33"/>
        <v>SCESDK</v>
      </c>
      <c r="L395" s="85" t="s">
        <v>10819</v>
      </c>
      <c r="M395" s="55" t="s">
        <v>10838</v>
      </c>
      <c r="N395" s="55" t="s">
        <v>223</v>
      </c>
      <c r="O395" s="55" t="s">
        <v>10839</v>
      </c>
      <c r="P395" s="84">
        <v>0</v>
      </c>
      <c r="Q395" s="84">
        <v>3</v>
      </c>
    </row>
    <row r="396" spans="1:17" s="84" customFormat="1" x14ac:dyDescent="0.2">
      <c r="A396" s="55" t="s">
        <v>10609</v>
      </c>
      <c r="B396" s="85" t="s">
        <v>10652</v>
      </c>
      <c r="C396" s="55" t="s">
        <v>17</v>
      </c>
      <c r="D396" s="55" t="s">
        <v>117</v>
      </c>
      <c r="E396" s="55" t="s">
        <v>554</v>
      </c>
      <c r="G396" s="84" t="s">
        <v>10651</v>
      </c>
      <c r="H396" s="84">
        <f t="shared" si="32"/>
        <v>2002</v>
      </c>
      <c r="J396" s="84" t="s">
        <v>10855</v>
      </c>
      <c r="K396" s="85" t="str">
        <f t="shared" si="33"/>
        <v>SCESDL</v>
      </c>
      <c r="L396" s="85" t="s">
        <v>10821</v>
      </c>
      <c r="M396" s="55" t="s">
        <v>10838</v>
      </c>
      <c r="N396" s="55" t="s">
        <v>225</v>
      </c>
      <c r="O396" s="55" t="s">
        <v>10839</v>
      </c>
      <c r="P396" s="84">
        <v>0</v>
      </c>
      <c r="Q396" s="84">
        <v>3</v>
      </c>
    </row>
    <row r="397" spans="1:17" s="84" customFormat="1" x14ac:dyDescent="0.2">
      <c r="A397" s="55" t="s">
        <v>10609</v>
      </c>
      <c r="B397" s="85" t="s">
        <v>10652</v>
      </c>
      <c r="C397" s="55" t="s">
        <v>17</v>
      </c>
      <c r="D397" s="55" t="s">
        <v>117</v>
      </c>
      <c r="E397" s="55" t="s">
        <v>571</v>
      </c>
      <c r="G397" s="84" t="s">
        <v>10651</v>
      </c>
      <c r="H397" s="84">
        <f t="shared" si="32"/>
        <v>2002</v>
      </c>
      <c r="J397" s="84" t="s">
        <v>10856</v>
      </c>
      <c r="K397" s="85" t="str">
        <f t="shared" si="33"/>
        <v>SCESDM</v>
      </c>
      <c r="L397" s="85" t="s">
        <v>10823</v>
      </c>
      <c r="M397" s="55" t="s">
        <v>10838</v>
      </c>
      <c r="N397" s="55" t="s">
        <v>223</v>
      </c>
      <c r="O397" s="55" t="s">
        <v>10839</v>
      </c>
      <c r="P397" s="84">
        <v>0</v>
      </c>
      <c r="Q397" s="84">
        <v>3</v>
      </c>
    </row>
    <row r="398" spans="1:17" s="84" customFormat="1" x14ac:dyDescent="0.2">
      <c r="A398" s="55" t="s">
        <v>10609</v>
      </c>
      <c r="B398" s="85" t="s">
        <v>10652</v>
      </c>
      <c r="C398" s="55" t="s">
        <v>17</v>
      </c>
      <c r="D398" s="55" t="s">
        <v>117</v>
      </c>
      <c r="E398" s="55" t="s">
        <v>558</v>
      </c>
      <c r="G398" s="84" t="s">
        <v>10651</v>
      </c>
      <c r="H398" s="84">
        <f t="shared" si="32"/>
        <v>2002</v>
      </c>
      <c r="J398" s="84" t="s">
        <v>10857</v>
      </c>
      <c r="K398" s="85" t="str">
        <f t="shared" si="33"/>
        <v>SCESDN</v>
      </c>
      <c r="L398" s="85" t="s">
        <v>10825</v>
      </c>
      <c r="M398" s="55" t="s">
        <v>10838</v>
      </c>
      <c r="N398" s="55" t="s">
        <v>223</v>
      </c>
      <c r="O398" s="55" t="s">
        <v>10839</v>
      </c>
      <c r="P398" s="84">
        <v>0</v>
      </c>
      <c r="Q398" s="84">
        <v>3</v>
      </c>
    </row>
    <row r="399" spans="1:17" s="84" customFormat="1" x14ac:dyDescent="0.2">
      <c r="A399" s="55" t="s">
        <v>10609</v>
      </c>
      <c r="B399" s="85" t="s">
        <v>10652</v>
      </c>
      <c r="C399" s="55" t="s">
        <v>17</v>
      </c>
      <c r="D399" s="55" t="s">
        <v>117</v>
      </c>
      <c r="E399" s="55" t="s">
        <v>576</v>
      </c>
      <c r="G399" s="84" t="s">
        <v>10651</v>
      </c>
      <c r="H399" s="84">
        <f t="shared" si="32"/>
        <v>2002</v>
      </c>
      <c r="J399" s="84" t="s">
        <v>10858</v>
      </c>
      <c r="K399" s="85" t="str">
        <f t="shared" si="33"/>
        <v>SCESDO</v>
      </c>
      <c r="L399" s="85" t="s">
        <v>10827</v>
      </c>
      <c r="M399" s="55" t="s">
        <v>10838</v>
      </c>
      <c r="N399" s="55" t="s">
        <v>223</v>
      </c>
      <c r="O399" s="55" t="s">
        <v>10839</v>
      </c>
      <c r="P399" s="84">
        <v>0</v>
      </c>
      <c r="Q399" s="84">
        <v>3</v>
      </c>
    </row>
    <row r="400" spans="1:17" s="84" customFormat="1" x14ac:dyDescent="0.2">
      <c r="A400" s="55" t="s">
        <v>10609</v>
      </c>
      <c r="B400" s="85" t="s">
        <v>10652</v>
      </c>
      <c r="C400" s="55" t="s">
        <v>17</v>
      </c>
      <c r="D400" s="55" t="s">
        <v>117</v>
      </c>
      <c r="E400" s="55" t="s">
        <v>545</v>
      </c>
      <c r="G400" s="84" t="s">
        <v>10651</v>
      </c>
      <c r="H400" s="84">
        <f t="shared" si="32"/>
        <v>2002</v>
      </c>
      <c r="J400" s="84" t="s">
        <v>10859</v>
      </c>
      <c r="K400" s="85" t="str">
        <f t="shared" si="33"/>
        <v>SCESDP</v>
      </c>
      <c r="L400" s="85" t="s">
        <v>10829</v>
      </c>
      <c r="M400" s="55" t="s">
        <v>10838</v>
      </c>
      <c r="N400" s="55" t="s">
        <v>225</v>
      </c>
      <c r="O400" s="55" t="s">
        <v>10839</v>
      </c>
      <c r="P400" s="84">
        <v>0</v>
      </c>
      <c r="Q400" s="84">
        <v>3</v>
      </c>
    </row>
    <row r="401" spans="1:17" s="84" customFormat="1" x14ac:dyDescent="0.2">
      <c r="A401" s="55" t="s">
        <v>10609</v>
      </c>
      <c r="B401" s="85" t="s">
        <v>10652</v>
      </c>
      <c r="C401" s="55" t="s">
        <v>17</v>
      </c>
      <c r="D401" s="55" t="s">
        <v>117</v>
      </c>
      <c r="E401" s="55" t="s">
        <v>6521</v>
      </c>
      <c r="G401" s="84" t="s">
        <v>10651</v>
      </c>
      <c r="H401" s="84">
        <f t="shared" si="32"/>
        <v>2002</v>
      </c>
      <c r="J401" s="84" t="s">
        <v>10860</v>
      </c>
      <c r="K401" s="85" t="str">
        <f t="shared" si="33"/>
        <v>SCESDQ</v>
      </c>
      <c r="L401" s="85" t="s">
        <v>10831</v>
      </c>
      <c r="M401" s="55" t="s">
        <v>10838</v>
      </c>
      <c r="N401" s="55" t="s">
        <v>223</v>
      </c>
      <c r="O401" s="55" t="s">
        <v>10839</v>
      </c>
      <c r="P401" s="84">
        <v>0</v>
      </c>
      <c r="Q401" s="84">
        <v>3</v>
      </c>
    </row>
    <row r="402" spans="1:17" s="84" customFormat="1" x14ac:dyDescent="0.2">
      <c r="A402" s="55" t="s">
        <v>10609</v>
      </c>
      <c r="B402" s="85" t="s">
        <v>10652</v>
      </c>
      <c r="C402" s="55" t="s">
        <v>17</v>
      </c>
      <c r="D402" s="55" t="s">
        <v>117</v>
      </c>
      <c r="E402" s="55" t="s">
        <v>563</v>
      </c>
      <c r="G402" s="84" t="s">
        <v>10651</v>
      </c>
      <c r="H402" s="84">
        <f t="shared" si="32"/>
        <v>2002</v>
      </c>
      <c r="J402" s="84" t="s">
        <v>10861</v>
      </c>
      <c r="K402" s="85" t="str">
        <f t="shared" si="33"/>
        <v>SCESDR</v>
      </c>
      <c r="L402" s="85" t="s">
        <v>10833</v>
      </c>
      <c r="M402" s="55" t="s">
        <v>10838</v>
      </c>
      <c r="N402" s="55" t="s">
        <v>223</v>
      </c>
      <c r="O402" s="55" t="s">
        <v>10839</v>
      </c>
      <c r="P402" s="84">
        <v>0</v>
      </c>
      <c r="Q402" s="84">
        <v>3</v>
      </c>
    </row>
    <row r="403" spans="1:17" s="84" customFormat="1" x14ac:dyDescent="0.2">
      <c r="A403" s="55" t="s">
        <v>10609</v>
      </c>
      <c r="B403" s="85" t="s">
        <v>10652</v>
      </c>
      <c r="C403" s="55" t="s">
        <v>17</v>
      </c>
      <c r="D403" s="55" t="s">
        <v>117</v>
      </c>
      <c r="E403" s="55" t="s">
        <v>542</v>
      </c>
      <c r="G403" s="84" t="s">
        <v>10651</v>
      </c>
      <c r="H403" s="84">
        <f t="shared" si="32"/>
        <v>2002</v>
      </c>
      <c r="J403" s="84" t="s">
        <v>10862</v>
      </c>
      <c r="K403" s="85" t="str">
        <f t="shared" si="33"/>
        <v>SCESDS</v>
      </c>
      <c r="L403" s="85" t="s">
        <v>10835</v>
      </c>
      <c r="M403" s="55" t="s">
        <v>10838</v>
      </c>
      <c r="N403" s="55" t="s">
        <v>223</v>
      </c>
      <c r="O403" s="55" t="s">
        <v>10839</v>
      </c>
      <c r="P403" s="84">
        <v>0</v>
      </c>
      <c r="Q403" s="84">
        <v>3</v>
      </c>
    </row>
    <row r="404" spans="1:17" s="84" customFormat="1" x14ac:dyDescent="0.2">
      <c r="A404" s="55" t="s">
        <v>10609</v>
      </c>
      <c r="B404" s="85" t="s">
        <v>10652</v>
      </c>
      <c r="C404" s="55" t="s">
        <v>17</v>
      </c>
      <c r="D404" s="55" t="s">
        <v>117</v>
      </c>
      <c r="E404" s="55" t="s">
        <v>10842</v>
      </c>
      <c r="G404" s="84" t="s">
        <v>10651</v>
      </c>
      <c r="H404" s="84">
        <f t="shared" si="32"/>
        <v>2002</v>
      </c>
      <c r="J404" s="84" t="s">
        <v>10863</v>
      </c>
      <c r="K404" s="85" t="str">
        <f t="shared" si="33"/>
        <v>SCESDT</v>
      </c>
      <c r="L404" s="85" t="s">
        <v>10837</v>
      </c>
      <c r="M404" s="55" t="s">
        <v>10838</v>
      </c>
      <c r="N404" s="55" t="s">
        <v>223</v>
      </c>
      <c r="O404" s="55" t="s">
        <v>10839</v>
      </c>
      <c r="P404" s="84">
        <v>0</v>
      </c>
      <c r="Q404" s="84">
        <v>3</v>
      </c>
    </row>
    <row r="405" spans="1:17" s="84" customFormat="1" x14ac:dyDescent="0.2">
      <c r="A405" s="55" t="s">
        <v>10609</v>
      </c>
      <c r="B405" s="85" t="s">
        <v>10654</v>
      </c>
      <c r="C405" s="55" t="s">
        <v>17</v>
      </c>
      <c r="D405" s="55" t="s">
        <v>117</v>
      </c>
      <c r="E405" s="55" t="s">
        <v>538</v>
      </c>
      <c r="G405" s="84" t="s">
        <v>10653</v>
      </c>
      <c r="H405" s="84">
        <f t="shared" ref="H405:H424" si="34">IF(B405="SATSA_Q1",1984,IF(B405="SATSA_IPT1",1985,IF(B405="SATSA_Q2",1987,IF(B405="SATSA_IPT2",1989,IF(B405="SATSA_Q3",1990,IF(B405="SATSA_IPT3",1992,IF(B405="SATSA_Q4",1993,IF(B405="SATSA_IPT4",1995,IF(B405="SATSA_IPT5",1999,IF(B405="SATSA_IPT6",2002,IF(B405="SATSA_Q5",2004,IF(B405="SATSA_IPT7",2005,IF(B405="SATSA_Q6",2007,IF(B405="SATSA_IPT8",2008,IF(B405="SATSA_Q7",2010,IF(B405="SATSA_IPT9",2010,IF(B405="SATSA_Q8",2012,IF(B405="SATSA_IPT10",2012,IF(B405="SATSA_Q9",2014,"HELP")))))))))))))))))))</f>
        <v>2005</v>
      </c>
      <c r="J405" s="84" t="s">
        <v>10844</v>
      </c>
      <c r="K405" s="85" t="str">
        <f>G405&amp;J405</f>
        <v>UCESDA</v>
      </c>
      <c r="L405" s="85" t="s">
        <v>10799</v>
      </c>
      <c r="M405" s="55" t="s">
        <v>10838</v>
      </c>
      <c r="N405" s="55" t="s">
        <v>223</v>
      </c>
      <c r="O405" s="55" t="s">
        <v>10839</v>
      </c>
      <c r="P405" s="84">
        <v>0</v>
      </c>
      <c r="Q405" s="84">
        <v>3</v>
      </c>
    </row>
    <row r="406" spans="1:17" s="84" customFormat="1" x14ac:dyDescent="0.2">
      <c r="A406" s="55" t="s">
        <v>10609</v>
      </c>
      <c r="B406" s="85" t="s">
        <v>10654</v>
      </c>
      <c r="C406" s="55" t="s">
        <v>17</v>
      </c>
      <c r="D406" s="55" t="s">
        <v>117</v>
      </c>
      <c r="E406" s="55" t="s">
        <v>530</v>
      </c>
      <c r="G406" s="84" t="s">
        <v>10653</v>
      </c>
      <c r="H406" s="84">
        <f t="shared" si="34"/>
        <v>2005</v>
      </c>
      <c r="J406" s="84" t="s">
        <v>10845</v>
      </c>
      <c r="K406" s="85" t="str">
        <f t="shared" ref="K406:K424" si="35">G406&amp;J406</f>
        <v>UCESDB</v>
      </c>
      <c r="L406" s="85" t="s">
        <v>10801</v>
      </c>
      <c r="M406" s="55" t="s">
        <v>10838</v>
      </c>
      <c r="N406" s="55" t="s">
        <v>223</v>
      </c>
      <c r="O406" s="55" t="s">
        <v>10839</v>
      </c>
      <c r="P406" s="84">
        <v>0</v>
      </c>
      <c r="Q406" s="84">
        <v>3</v>
      </c>
    </row>
    <row r="407" spans="1:17" s="84" customFormat="1" x14ac:dyDescent="0.2">
      <c r="A407" s="55" t="s">
        <v>10609</v>
      </c>
      <c r="B407" s="85" t="s">
        <v>10654</v>
      </c>
      <c r="C407" s="55" t="s">
        <v>17</v>
      </c>
      <c r="D407" s="55" t="s">
        <v>117</v>
      </c>
      <c r="E407" s="55" t="s">
        <v>6519</v>
      </c>
      <c r="G407" s="84" t="s">
        <v>10653</v>
      </c>
      <c r="H407" s="84">
        <f t="shared" si="34"/>
        <v>2005</v>
      </c>
      <c r="J407" s="84" t="s">
        <v>10846</v>
      </c>
      <c r="K407" s="85" t="str">
        <f t="shared" si="35"/>
        <v>UCESDC</v>
      </c>
      <c r="L407" s="85" t="s">
        <v>10803</v>
      </c>
      <c r="M407" s="55" t="s">
        <v>10838</v>
      </c>
      <c r="N407" s="55" t="s">
        <v>223</v>
      </c>
      <c r="O407" s="55" t="s">
        <v>10839</v>
      </c>
      <c r="P407" s="84">
        <v>0</v>
      </c>
      <c r="Q407" s="84">
        <v>3</v>
      </c>
    </row>
    <row r="408" spans="1:17" s="84" customFormat="1" x14ac:dyDescent="0.2">
      <c r="A408" s="55" t="s">
        <v>10609</v>
      </c>
      <c r="B408" s="85" t="s">
        <v>10654</v>
      </c>
      <c r="C408" s="55" t="s">
        <v>17</v>
      </c>
      <c r="D408" s="55" t="s">
        <v>117</v>
      </c>
      <c r="E408" s="55" t="s">
        <v>10840</v>
      </c>
      <c r="G408" s="84" t="s">
        <v>10653</v>
      </c>
      <c r="H408" s="84">
        <f t="shared" si="34"/>
        <v>2005</v>
      </c>
      <c r="J408" s="84" t="s">
        <v>10847</v>
      </c>
      <c r="K408" s="85" t="str">
        <f t="shared" si="35"/>
        <v>UCESDD</v>
      </c>
      <c r="L408" s="85" t="s">
        <v>10805</v>
      </c>
      <c r="M408" s="55" t="s">
        <v>10838</v>
      </c>
      <c r="N408" s="55" t="s">
        <v>225</v>
      </c>
      <c r="O408" s="55" t="s">
        <v>10839</v>
      </c>
      <c r="P408" s="84">
        <v>0</v>
      </c>
      <c r="Q408" s="84">
        <v>3</v>
      </c>
    </row>
    <row r="409" spans="1:17" s="84" customFormat="1" x14ac:dyDescent="0.2">
      <c r="A409" s="55" t="s">
        <v>10609</v>
      </c>
      <c r="B409" s="85" t="s">
        <v>10654</v>
      </c>
      <c r="C409" s="55" t="s">
        <v>17</v>
      </c>
      <c r="D409" s="55" t="s">
        <v>117</v>
      </c>
      <c r="E409" s="55" t="s">
        <v>6520</v>
      </c>
      <c r="G409" s="84" t="s">
        <v>10653</v>
      </c>
      <c r="H409" s="84">
        <f t="shared" si="34"/>
        <v>2005</v>
      </c>
      <c r="J409" s="84" t="s">
        <v>10848</v>
      </c>
      <c r="K409" s="85" t="str">
        <f t="shared" si="35"/>
        <v>UCESDE</v>
      </c>
      <c r="L409" s="85" t="s">
        <v>10807</v>
      </c>
      <c r="M409" s="55" t="s">
        <v>10838</v>
      </c>
      <c r="N409" s="55" t="s">
        <v>223</v>
      </c>
      <c r="O409" s="55" t="s">
        <v>10839</v>
      </c>
      <c r="P409" s="84">
        <v>0</v>
      </c>
      <c r="Q409" s="84">
        <v>3</v>
      </c>
    </row>
    <row r="410" spans="1:17" s="84" customFormat="1" x14ac:dyDescent="0.2">
      <c r="A410" s="55" t="s">
        <v>10609</v>
      </c>
      <c r="B410" s="85" t="s">
        <v>10654</v>
      </c>
      <c r="C410" s="55" t="s">
        <v>17</v>
      </c>
      <c r="D410" s="55" t="s">
        <v>117</v>
      </c>
      <c r="E410" s="55" t="s">
        <v>4596</v>
      </c>
      <c r="G410" s="84" t="s">
        <v>10653</v>
      </c>
      <c r="H410" s="84">
        <f t="shared" si="34"/>
        <v>2005</v>
      </c>
      <c r="J410" s="84" t="s">
        <v>10849</v>
      </c>
      <c r="K410" s="85" t="str">
        <f t="shared" si="35"/>
        <v>UCESDF</v>
      </c>
      <c r="L410" s="85" t="s">
        <v>10809</v>
      </c>
      <c r="M410" s="55" t="s">
        <v>10838</v>
      </c>
      <c r="N410" s="55" t="s">
        <v>223</v>
      </c>
      <c r="O410" s="55" t="s">
        <v>10839</v>
      </c>
      <c r="P410" s="84">
        <v>0</v>
      </c>
      <c r="Q410" s="84">
        <v>3</v>
      </c>
    </row>
    <row r="411" spans="1:17" s="84" customFormat="1" x14ac:dyDescent="0.2">
      <c r="A411" s="55" t="s">
        <v>10609</v>
      </c>
      <c r="B411" s="85" t="s">
        <v>10654</v>
      </c>
      <c r="C411" s="55" t="s">
        <v>17</v>
      </c>
      <c r="D411" s="55" t="s">
        <v>117</v>
      </c>
      <c r="E411" s="55" t="s">
        <v>6518</v>
      </c>
      <c r="G411" s="84" t="s">
        <v>10653</v>
      </c>
      <c r="H411" s="84">
        <f t="shared" si="34"/>
        <v>2005</v>
      </c>
      <c r="J411" s="84" t="s">
        <v>10850</v>
      </c>
      <c r="K411" s="85" t="str">
        <f t="shared" si="35"/>
        <v>UCESDG</v>
      </c>
      <c r="L411" s="85" t="s">
        <v>10811</v>
      </c>
      <c r="M411" s="55" t="s">
        <v>10838</v>
      </c>
      <c r="N411" s="55" t="s">
        <v>223</v>
      </c>
      <c r="O411" s="55" t="s">
        <v>10839</v>
      </c>
      <c r="P411" s="84">
        <v>0</v>
      </c>
      <c r="Q411" s="84">
        <v>3</v>
      </c>
    </row>
    <row r="412" spans="1:17" s="84" customFormat="1" x14ac:dyDescent="0.2">
      <c r="A412" s="55" t="s">
        <v>10609</v>
      </c>
      <c r="B412" s="85" t="s">
        <v>10654</v>
      </c>
      <c r="C412" s="55" t="s">
        <v>17</v>
      </c>
      <c r="D412" s="55" t="s">
        <v>117</v>
      </c>
      <c r="E412" s="55" t="s">
        <v>557</v>
      </c>
      <c r="G412" s="84" t="s">
        <v>10653</v>
      </c>
      <c r="H412" s="84">
        <f t="shared" si="34"/>
        <v>2005</v>
      </c>
      <c r="J412" s="84" t="s">
        <v>10851</v>
      </c>
      <c r="K412" s="85" t="str">
        <f t="shared" si="35"/>
        <v>UCESDH</v>
      </c>
      <c r="L412" s="85" t="s">
        <v>10813</v>
      </c>
      <c r="M412" s="55" t="s">
        <v>10838</v>
      </c>
      <c r="N412" s="55" t="s">
        <v>225</v>
      </c>
      <c r="O412" s="55" t="s">
        <v>10839</v>
      </c>
      <c r="P412" s="84">
        <v>0</v>
      </c>
      <c r="Q412" s="84">
        <v>3</v>
      </c>
    </row>
    <row r="413" spans="1:17" s="84" customFormat="1" x14ac:dyDescent="0.2">
      <c r="A413" s="55" t="s">
        <v>10609</v>
      </c>
      <c r="B413" s="85" t="s">
        <v>10654</v>
      </c>
      <c r="C413" s="55" t="s">
        <v>17</v>
      </c>
      <c r="D413" s="55" t="s">
        <v>117</v>
      </c>
      <c r="E413" s="55" t="s">
        <v>549</v>
      </c>
      <c r="G413" s="84" t="s">
        <v>10653</v>
      </c>
      <c r="H413" s="84">
        <f t="shared" si="34"/>
        <v>2005</v>
      </c>
      <c r="J413" s="84" t="s">
        <v>10852</v>
      </c>
      <c r="K413" s="85" t="str">
        <f t="shared" si="35"/>
        <v>UCESDI</v>
      </c>
      <c r="L413" s="85" t="s">
        <v>10815</v>
      </c>
      <c r="M413" s="55" t="s">
        <v>10838</v>
      </c>
      <c r="N413" s="55" t="s">
        <v>223</v>
      </c>
      <c r="O413" s="55" t="s">
        <v>10839</v>
      </c>
      <c r="P413" s="84">
        <v>0</v>
      </c>
      <c r="Q413" s="84">
        <v>3</v>
      </c>
    </row>
    <row r="414" spans="1:17" s="84" customFormat="1" x14ac:dyDescent="0.2">
      <c r="A414" s="55" t="s">
        <v>10609</v>
      </c>
      <c r="B414" s="85" t="s">
        <v>10654</v>
      </c>
      <c r="C414" s="55" t="s">
        <v>17</v>
      </c>
      <c r="D414" s="55" t="s">
        <v>117</v>
      </c>
      <c r="E414" s="55" t="s">
        <v>551</v>
      </c>
      <c r="G414" s="84" t="s">
        <v>10653</v>
      </c>
      <c r="H414" s="84">
        <f t="shared" si="34"/>
        <v>2005</v>
      </c>
      <c r="J414" s="84" t="s">
        <v>10853</v>
      </c>
      <c r="K414" s="85" t="str">
        <f t="shared" si="35"/>
        <v>UCESDJ</v>
      </c>
      <c r="L414" s="85" t="s">
        <v>10817</v>
      </c>
      <c r="M414" s="55" t="s">
        <v>10838</v>
      </c>
      <c r="N414" s="55" t="s">
        <v>223</v>
      </c>
      <c r="O414" s="55" t="s">
        <v>10839</v>
      </c>
      <c r="P414" s="84">
        <v>0</v>
      </c>
      <c r="Q414" s="84">
        <v>3</v>
      </c>
    </row>
    <row r="415" spans="1:17" s="84" customFormat="1" x14ac:dyDescent="0.2">
      <c r="A415" s="55" t="s">
        <v>10609</v>
      </c>
      <c r="B415" s="85" t="s">
        <v>10654</v>
      </c>
      <c r="C415" s="55" t="s">
        <v>17</v>
      </c>
      <c r="D415" s="55" t="s">
        <v>117</v>
      </c>
      <c r="E415" s="55" t="s">
        <v>10841</v>
      </c>
      <c r="G415" s="84" t="s">
        <v>10653</v>
      </c>
      <c r="H415" s="84">
        <f t="shared" si="34"/>
        <v>2005</v>
      </c>
      <c r="J415" s="84" t="s">
        <v>10854</v>
      </c>
      <c r="K415" s="85" t="str">
        <f t="shared" si="35"/>
        <v>UCESDK</v>
      </c>
      <c r="L415" s="85" t="s">
        <v>10819</v>
      </c>
      <c r="M415" s="55" t="s">
        <v>10838</v>
      </c>
      <c r="N415" s="55" t="s">
        <v>223</v>
      </c>
      <c r="O415" s="55" t="s">
        <v>10839</v>
      </c>
      <c r="P415" s="84">
        <v>0</v>
      </c>
      <c r="Q415" s="84">
        <v>3</v>
      </c>
    </row>
    <row r="416" spans="1:17" s="84" customFormat="1" x14ac:dyDescent="0.2">
      <c r="A416" s="55" t="s">
        <v>10609</v>
      </c>
      <c r="B416" s="85" t="s">
        <v>10654</v>
      </c>
      <c r="C416" s="55" t="s">
        <v>17</v>
      </c>
      <c r="D416" s="55" t="s">
        <v>117</v>
      </c>
      <c r="E416" s="55" t="s">
        <v>554</v>
      </c>
      <c r="G416" s="84" t="s">
        <v>10653</v>
      </c>
      <c r="H416" s="84">
        <f t="shared" si="34"/>
        <v>2005</v>
      </c>
      <c r="J416" s="84" t="s">
        <v>10855</v>
      </c>
      <c r="K416" s="85" t="str">
        <f t="shared" si="35"/>
        <v>UCESDL</v>
      </c>
      <c r="L416" s="85" t="s">
        <v>10821</v>
      </c>
      <c r="M416" s="55" t="s">
        <v>10838</v>
      </c>
      <c r="N416" s="55" t="s">
        <v>225</v>
      </c>
      <c r="O416" s="55" t="s">
        <v>10839</v>
      </c>
      <c r="P416" s="84">
        <v>0</v>
      </c>
      <c r="Q416" s="84">
        <v>3</v>
      </c>
    </row>
    <row r="417" spans="1:17" s="84" customFormat="1" x14ac:dyDescent="0.2">
      <c r="A417" s="55" t="s">
        <v>10609</v>
      </c>
      <c r="B417" s="85" t="s">
        <v>10654</v>
      </c>
      <c r="C417" s="55" t="s">
        <v>17</v>
      </c>
      <c r="D417" s="55" t="s">
        <v>117</v>
      </c>
      <c r="E417" s="55" t="s">
        <v>571</v>
      </c>
      <c r="G417" s="84" t="s">
        <v>10653</v>
      </c>
      <c r="H417" s="84">
        <f t="shared" si="34"/>
        <v>2005</v>
      </c>
      <c r="J417" s="84" t="s">
        <v>10856</v>
      </c>
      <c r="K417" s="85" t="str">
        <f t="shared" si="35"/>
        <v>UCESDM</v>
      </c>
      <c r="L417" s="85" t="s">
        <v>10823</v>
      </c>
      <c r="M417" s="55" t="s">
        <v>10838</v>
      </c>
      <c r="N417" s="55" t="s">
        <v>223</v>
      </c>
      <c r="O417" s="55" t="s">
        <v>10839</v>
      </c>
      <c r="P417" s="84">
        <v>0</v>
      </c>
      <c r="Q417" s="84">
        <v>3</v>
      </c>
    </row>
    <row r="418" spans="1:17" s="84" customFormat="1" x14ac:dyDescent="0.2">
      <c r="A418" s="55" t="s">
        <v>10609</v>
      </c>
      <c r="B418" s="85" t="s">
        <v>10654</v>
      </c>
      <c r="C418" s="55" t="s">
        <v>17</v>
      </c>
      <c r="D418" s="55" t="s">
        <v>117</v>
      </c>
      <c r="E418" s="55" t="s">
        <v>558</v>
      </c>
      <c r="G418" s="84" t="s">
        <v>10653</v>
      </c>
      <c r="H418" s="84">
        <f t="shared" si="34"/>
        <v>2005</v>
      </c>
      <c r="J418" s="84" t="s">
        <v>10857</v>
      </c>
      <c r="K418" s="85" t="str">
        <f t="shared" si="35"/>
        <v>UCESDN</v>
      </c>
      <c r="L418" s="85" t="s">
        <v>10825</v>
      </c>
      <c r="M418" s="55" t="s">
        <v>10838</v>
      </c>
      <c r="N418" s="55" t="s">
        <v>223</v>
      </c>
      <c r="O418" s="55" t="s">
        <v>10839</v>
      </c>
      <c r="P418" s="84">
        <v>0</v>
      </c>
      <c r="Q418" s="84">
        <v>3</v>
      </c>
    </row>
    <row r="419" spans="1:17" s="84" customFormat="1" x14ac:dyDescent="0.2">
      <c r="A419" s="55" t="s">
        <v>10609</v>
      </c>
      <c r="B419" s="85" t="s">
        <v>10654</v>
      </c>
      <c r="C419" s="55" t="s">
        <v>17</v>
      </c>
      <c r="D419" s="55" t="s">
        <v>117</v>
      </c>
      <c r="E419" s="55" t="s">
        <v>576</v>
      </c>
      <c r="G419" s="84" t="s">
        <v>10653</v>
      </c>
      <c r="H419" s="84">
        <f t="shared" si="34"/>
        <v>2005</v>
      </c>
      <c r="J419" s="84" t="s">
        <v>10858</v>
      </c>
      <c r="K419" s="85" t="str">
        <f t="shared" si="35"/>
        <v>UCESDO</v>
      </c>
      <c r="L419" s="85" t="s">
        <v>10827</v>
      </c>
      <c r="M419" s="55" t="s">
        <v>10838</v>
      </c>
      <c r="N419" s="55" t="s">
        <v>223</v>
      </c>
      <c r="O419" s="55" t="s">
        <v>10839</v>
      </c>
      <c r="P419" s="84">
        <v>0</v>
      </c>
      <c r="Q419" s="84">
        <v>3</v>
      </c>
    </row>
    <row r="420" spans="1:17" s="84" customFormat="1" x14ac:dyDescent="0.2">
      <c r="A420" s="55" t="s">
        <v>10609</v>
      </c>
      <c r="B420" s="85" t="s">
        <v>10654</v>
      </c>
      <c r="C420" s="55" t="s">
        <v>17</v>
      </c>
      <c r="D420" s="55" t="s">
        <v>117</v>
      </c>
      <c r="E420" s="55" t="s">
        <v>545</v>
      </c>
      <c r="G420" s="84" t="s">
        <v>10653</v>
      </c>
      <c r="H420" s="84">
        <f t="shared" si="34"/>
        <v>2005</v>
      </c>
      <c r="J420" s="84" t="s">
        <v>10859</v>
      </c>
      <c r="K420" s="85" t="str">
        <f t="shared" si="35"/>
        <v>UCESDP</v>
      </c>
      <c r="L420" s="85" t="s">
        <v>10829</v>
      </c>
      <c r="M420" s="55" t="s">
        <v>10838</v>
      </c>
      <c r="N420" s="55" t="s">
        <v>225</v>
      </c>
      <c r="O420" s="55" t="s">
        <v>10839</v>
      </c>
      <c r="P420" s="84">
        <v>0</v>
      </c>
      <c r="Q420" s="84">
        <v>3</v>
      </c>
    </row>
    <row r="421" spans="1:17" s="84" customFormat="1" x14ac:dyDescent="0.2">
      <c r="A421" s="55" t="s">
        <v>10609</v>
      </c>
      <c r="B421" s="85" t="s">
        <v>10654</v>
      </c>
      <c r="C421" s="55" t="s">
        <v>17</v>
      </c>
      <c r="D421" s="55" t="s">
        <v>117</v>
      </c>
      <c r="E421" s="55" t="s">
        <v>6521</v>
      </c>
      <c r="G421" s="84" t="s">
        <v>10653</v>
      </c>
      <c r="H421" s="84">
        <f t="shared" si="34"/>
        <v>2005</v>
      </c>
      <c r="J421" s="84" t="s">
        <v>10860</v>
      </c>
      <c r="K421" s="85" t="str">
        <f t="shared" si="35"/>
        <v>UCESDQ</v>
      </c>
      <c r="L421" s="85" t="s">
        <v>10831</v>
      </c>
      <c r="M421" s="55" t="s">
        <v>10838</v>
      </c>
      <c r="N421" s="55" t="s">
        <v>223</v>
      </c>
      <c r="O421" s="55" t="s">
        <v>10839</v>
      </c>
      <c r="P421" s="84">
        <v>0</v>
      </c>
      <c r="Q421" s="84">
        <v>3</v>
      </c>
    </row>
    <row r="422" spans="1:17" s="84" customFormat="1" x14ac:dyDescent="0.2">
      <c r="A422" s="55" t="s">
        <v>10609</v>
      </c>
      <c r="B422" s="85" t="s">
        <v>10654</v>
      </c>
      <c r="C422" s="55" t="s">
        <v>17</v>
      </c>
      <c r="D422" s="55" t="s">
        <v>117</v>
      </c>
      <c r="E422" s="55" t="s">
        <v>563</v>
      </c>
      <c r="G422" s="84" t="s">
        <v>10653</v>
      </c>
      <c r="H422" s="84">
        <f t="shared" si="34"/>
        <v>2005</v>
      </c>
      <c r="J422" s="84" t="s">
        <v>10861</v>
      </c>
      <c r="K422" s="85" t="str">
        <f t="shared" si="35"/>
        <v>UCESDR</v>
      </c>
      <c r="L422" s="85" t="s">
        <v>10833</v>
      </c>
      <c r="M422" s="55" t="s">
        <v>10838</v>
      </c>
      <c r="N422" s="55" t="s">
        <v>223</v>
      </c>
      <c r="O422" s="55" t="s">
        <v>10839</v>
      </c>
      <c r="P422" s="84">
        <v>0</v>
      </c>
      <c r="Q422" s="84">
        <v>3</v>
      </c>
    </row>
    <row r="423" spans="1:17" s="84" customFormat="1" x14ac:dyDescent="0.2">
      <c r="A423" s="55" t="s">
        <v>10609</v>
      </c>
      <c r="B423" s="85" t="s">
        <v>10654</v>
      </c>
      <c r="C423" s="55" t="s">
        <v>17</v>
      </c>
      <c r="D423" s="55" t="s">
        <v>117</v>
      </c>
      <c r="E423" s="55" t="s">
        <v>542</v>
      </c>
      <c r="G423" s="84" t="s">
        <v>10653</v>
      </c>
      <c r="H423" s="84">
        <f t="shared" si="34"/>
        <v>2005</v>
      </c>
      <c r="J423" s="84" t="s">
        <v>10862</v>
      </c>
      <c r="K423" s="85" t="str">
        <f t="shared" si="35"/>
        <v>UCESDS</v>
      </c>
      <c r="L423" s="85" t="s">
        <v>10835</v>
      </c>
      <c r="M423" s="55" t="s">
        <v>10838</v>
      </c>
      <c r="N423" s="55" t="s">
        <v>223</v>
      </c>
      <c r="O423" s="55" t="s">
        <v>10839</v>
      </c>
      <c r="P423" s="84">
        <v>0</v>
      </c>
      <c r="Q423" s="84">
        <v>3</v>
      </c>
    </row>
    <row r="424" spans="1:17" s="84" customFormat="1" x14ac:dyDescent="0.2">
      <c r="A424" s="55" t="s">
        <v>10609</v>
      </c>
      <c r="B424" s="85" t="s">
        <v>10654</v>
      </c>
      <c r="C424" s="55" t="s">
        <v>17</v>
      </c>
      <c r="D424" s="55" t="s">
        <v>117</v>
      </c>
      <c r="E424" s="55" t="s">
        <v>10842</v>
      </c>
      <c r="G424" s="84" t="s">
        <v>10653</v>
      </c>
      <c r="H424" s="84">
        <f t="shared" si="34"/>
        <v>2005</v>
      </c>
      <c r="J424" s="84" t="s">
        <v>10863</v>
      </c>
      <c r="K424" s="85" t="str">
        <f t="shared" si="35"/>
        <v>UCESDT</v>
      </c>
      <c r="L424" s="85" t="s">
        <v>10837</v>
      </c>
      <c r="M424" s="55" t="s">
        <v>10838</v>
      </c>
      <c r="N424" s="55" t="s">
        <v>223</v>
      </c>
      <c r="O424" s="55" t="s">
        <v>10839</v>
      </c>
      <c r="P424" s="84">
        <v>0</v>
      </c>
      <c r="Q424" s="84">
        <v>3</v>
      </c>
    </row>
    <row r="425" spans="1:17" s="84" customFormat="1" x14ac:dyDescent="0.2">
      <c r="A425" s="55" t="s">
        <v>10609</v>
      </c>
      <c r="B425" s="85" t="s">
        <v>10636</v>
      </c>
      <c r="C425" s="55" t="s">
        <v>17</v>
      </c>
      <c r="D425" s="55" t="s">
        <v>117</v>
      </c>
      <c r="E425" s="55" t="s">
        <v>538</v>
      </c>
      <c r="G425" s="84" t="s">
        <v>10638</v>
      </c>
      <c r="H425" s="84">
        <f t="shared" ref="H425:H444" si="36">IF(B425="SATSA_Q1",1984,IF(B425="SATSA_IPT1",1985,IF(B425="SATSA_Q2",1987,IF(B425="SATSA_IPT2",1989,IF(B425="SATSA_Q3",1990,IF(B425="SATSA_IPT3",1992,IF(B425="SATSA_Q4",1993,IF(B425="SATSA_IPT4",1995,IF(B425="SATSA_IPT5",1999,IF(B425="SATSA_IPT6",2002,IF(B425="SATSA_Q5",2004,IF(B425="SATSA_IPT7",2005,IF(B425="SATSA_Q6",2007,IF(B425="SATSA_IPT8",2008,IF(B425="SATSA_Q7",2010,IF(B425="SATSA_IPT9",2010,IF(B425="SATSA_Q8",2012,IF(B425="SATSA_IPT10",2012,IF(B425="SATSA_Q9",2014,"HELP")))))))))))))))))))</f>
        <v>1987</v>
      </c>
      <c r="J425" s="84" t="s">
        <v>10844</v>
      </c>
      <c r="K425" s="85" t="str">
        <f>G425&amp;J425</f>
        <v>VCESDA</v>
      </c>
      <c r="L425" s="85" t="s">
        <v>10799</v>
      </c>
      <c r="M425" s="55" t="s">
        <v>10838</v>
      </c>
      <c r="N425" s="55" t="s">
        <v>223</v>
      </c>
      <c r="O425" s="55" t="s">
        <v>10839</v>
      </c>
      <c r="P425" s="84">
        <v>0</v>
      </c>
      <c r="Q425" s="84">
        <v>3</v>
      </c>
    </row>
    <row r="426" spans="1:17" s="84" customFormat="1" x14ac:dyDescent="0.2">
      <c r="A426" s="55" t="s">
        <v>10609</v>
      </c>
      <c r="B426" s="85" t="s">
        <v>10636</v>
      </c>
      <c r="C426" s="55" t="s">
        <v>17</v>
      </c>
      <c r="D426" s="55" t="s">
        <v>117</v>
      </c>
      <c r="E426" s="55" t="s">
        <v>530</v>
      </c>
      <c r="G426" s="84" t="s">
        <v>10638</v>
      </c>
      <c r="H426" s="84">
        <f t="shared" si="36"/>
        <v>1987</v>
      </c>
      <c r="J426" s="84" t="s">
        <v>10845</v>
      </c>
      <c r="K426" s="85" t="str">
        <f t="shared" ref="K426:K444" si="37">G426&amp;J426</f>
        <v>VCESDB</v>
      </c>
      <c r="L426" s="85" t="s">
        <v>10801</v>
      </c>
      <c r="M426" s="55" t="s">
        <v>10838</v>
      </c>
      <c r="N426" s="55" t="s">
        <v>223</v>
      </c>
      <c r="O426" s="55" t="s">
        <v>10839</v>
      </c>
      <c r="P426" s="84">
        <v>0</v>
      </c>
      <c r="Q426" s="84">
        <v>3</v>
      </c>
    </row>
    <row r="427" spans="1:17" s="84" customFormat="1" x14ac:dyDescent="0.2">
      <c r="A427" s="55" t="s">
        <v>10609</v>
      </c>
      <c r="B427" s="85" t="s">
        <v>10636</v>
      </c>
      <c r="C427" s="55" t="s">
        <v>17</v>
      </c>
      <c r="D427" s="55" t="s">
        <v>117</v>
      </c>
      <c r="E427" s="55" t="s">
        <v>6519</v>
      </c>
      <c r="G427" s="84" t="s">
        <v>10638</v>
      </c>
      <c r="H427" s="84">
        <f t="shared" si="36"/>
        <v>1987</v>
      </c>
      <c r="J427" s="84" t="s">
        <v>10846</v>
      </c>
      <c r="K427" s="85" t="str">
        <f t="shared" si="37"/>
        <v>VCESDC</v>
      </c>
      <c r="L427" s="85" t="s">
        <v>10803</v>
      </c>
      <c r="M427" s="55" t="s">
        <v>10838</v>
      </c>
      <c r="N427" s="55" t="s">
        <v>223</v>
      </c>
      <c r="O427" s="55" t="s">
        <v>10839</v>
      </c>
      <c r="P427" s="84">
        <v>0</v>
      </c>
      <c r="Q427" s="84">
        <v>3</v>
      </c>
    </row>
    <row r="428" spans="1:17" s="84" customFormat="1" x14ac:dyDescent="0.2">
      <c r="A428" s="55" t="s">
        <v>10609</v>
      </c>
      <c r="B428" s="85" t="s">
        <v>10636</v>
      </c>
      <c r="C428" s="55" t="s">
        <v>17</v>
      </c>
      <c r="D428" s="55" t="s">
        <v>117</v>
      </c>
      <c r="E428" s="55" t="s">
        <v>10840</v>
      </c>
      <c r="G428" s="84" t="s">
        <v>10638</v>
      </c>
      <c r="H428" s="84">
        <f t="shared" si="36"/>
        <v>1987</v>
      </c>
      <c r="J428" s="84" t="s">
        <v>10847</v>
      </c>
      <c r="K428" s="85" t="str">
        <f t="shared" si="37"/>
        <v>VCESDD</v>
      </c>
      <c r="L428" s="85" t="s">
        <v>10805</v>
      </c>
      <c r="M428" s="55" t="s">
        <v>10838</v>
      </c>
      <c r="N428" s="55" t="s">
        <v>225</v>
      </c>
      <c r="O428" s="55" t="s">
        <v>10839</v>
      </c>
      <c r="P428" s="84">
        <v>0</v>
      </c>
      <c r="Q428" s="84">
        <v>3</v>
      </c>
    </row>
    <row r="429" spans="1:17" s="84" customFormat="1" x14ac:dyDescent="0.2">
      <c r="A429" s="55" t="s">
        <v>10609</v>
      </c>
      <c r="B429" s="85" t="s">
        <v>10636</v>
      </c>
      <c r="C429" s="55" t="s">
        <v>17</v>
      </c>
      <c r="D429" s="55" t="s">
        <v>117</v>
      </c>
      <c r="E429" s="55" t="s">
        <v>6520</v>
      </c>
      <c r="G429" s="84" t="s">
        <v>10638</v>
      </c>
      <c r="H429" s="84">
        <f t="shared" si="36"/>
        <v>1987</v>
      </c>
      <c r="J429" s="84" t="s">
        <v>10848</v>
      </c>
      <c r="K429" s="85" t="str">
        <f t="shared" si="37"/>
        <v>VCESDE</v>
      </c>
      <c r="L429" s="85" t="s">
        <v>10807</v>
      </c>
      <c r="M429" s="55" t="s">
        <v>10838</v>
      </c>
      <c r="N429" s="55" t="s">
        <v>223</v>
      </c>
      <c r="O429" s="55" t="s">
        <v>10839</v>
      </c>
      <c r="P429" s="84">
        <v>0</v>
      </c>
      <c r="Q429" s="84">
        <v>3</v>
      </c>
    </row>
    <row r="430" spans="1:17" s="84" customFormat="1" x14ac:dyDescent="0.2">
      <c r="A430" s="55" t="s">
        <v>10609</v>
      </c>
      <c r="B430" s="85" t="s">
        <v>10636</v>
      </c>
      <c r="C430" s="55" t="s">
        <v>17</v>
      </c>
      <c r="D430" s="55" t="s">
        <v>117</v>
      </c>
      <c r="E430" s="55" t="s">
        <v>4596</v>
      </c>
      <c r="G430" s="84" t="s">
        <v>10638</v>
      </c>
      <c r="H430" s="84">
        <f t="shared" si="36"/>
        <v>1987</v>
      </c>
      <c r="J430" s="84" t="s">
        <v>10849</v>
      </c>
      <c r="K430" s="85" t="str">
        <f t="shared" si="37"/>
        <v>VCESDF</v>
      </c>
      <c r="L430" s="85" t="s">
        <v>10809</v>
      </c>
      <c r="M430" s="55" t="s">
        <v>10838</v>
      </c>
      <c r="N430" s="55" t="s">
        <v>223</v>
      </c>
      <c r="O430" s="55" t="s">
        <v>10839</v>
      </c>
      <c r="P430" s="84">
        <v>0</v>
      </c>
      <c r="Q430" s="84">
        <v>3</v>
      </c>
    </row>
    <row r="431" spans="1:17" s="84" customFormat="1" x14ac:dyDescent="0.2">
      <c r="A431" s="55" t="s">
        <v>10609</v>
      </c>
      <c r="B431" s="85" t="s">
        <v>10636</v>
      </c>
      <c r="C431" s="55" t="s">
        <v>17</v>
      </c>
      <c r="D431" s="55" t="s">
        <v>117</v>
      </c>
      <c r="E431" s="55" t="s">
        <v>6518</v>
      </c>
      <c r="G431" s="84" t="s">
        <v>10638</v>
      </c>
      <c r="H431" s="84">
        <f t="shared" si="36"/>
        <v>1987</v>
      </c>
      <c r="J431" s="84" t="s">
        <v>10850</v>
      </c>
      <c r="K431" s="85" t="str">
        <f t="shared" si="37"/>
        <v>VCESDG</v>
      </c>
      <c r="L431" s="85" t="s">
        <v>10811</v>
      </c>
      <c r="M431" s="55" t="s">
        <v>10838</v>
      </c>
      <c r="N431" s="55" t="s">
        <v>223</v>
      </c>
      <c r="O431" s="55" t="s">
        <v>10839</v>
      </c>
      <c r="P431" s="84">
        <v>0</v>
      </c>
      <c r="Q431" s="84">
        <v>3</v>
      </c>
    </row>
    <row r="432" spans="1:17" s="84" customFormat="1" x14ac:dyDescent="0.2">
      <c r="A432" s="55" t="s">
        <v>10609</v>
      </c>
      <c r="B432" s="85" t="s">
        <v>10636</v>
      </c>
      <c r="C432" s="55" t="s">
        <v>17</v>
      </c>
      <c r="D432" s="55" t="s">
        <v>117</v>
      </c>
      <c r="E432" s="55" t="s">
        <v>557</v>
      </c>
      <c r="G432" s="84" t="s">
        <v>10638</v>
      </c>
      <c r="H432" s="84">
        <f t="shared" si="36"/>
        <v>1987</v>
      </c>
      <c r="J432" s="84" t="s">
        <v>10851</v>
      </c>
      <c r="K432" s="85" t="str">
        <f t="shared" si="37"/>
        <v>VCESDH</v>
      </c>
      <c r="L432" s="85" t="s">
        <v>10813</v>
      </c>
      <c r="M432" s="55" t="s">
        <v>10838</v>
      </c>
      <c r="N432" s="55" t="s">
        <v>225</v>
      </c>
      <c r="O432" s="55" t="s">
        <v>10839</v>
      </c>
      <c r="P432" s="84">
        <v>0</v>
      </c>
      <c r="Q432" s="84">
        <v>3</v>
      </c>
    </row>
    <row r="433" spans="1:17" s="84" customFormat="1" x14ac:dyDescent="0.2">
      <c r="A433" s="55" t="s">
        <v>10609</v>
      </c>
      <c r="B433" s="85" t="s">
        <v>10636</v>
      </c>
      <c r="C433" s="55" t="s">
        <v>17</v>
      </c>
      <c r="D433" s="55" t="s">
        <v>117</v>
      </c>
      <c r="E433" s="55" t="s">
        <v>549</v>
      </c>
      <c r="G433" s="84" t="s">
        <v>10638</v>
      </c>
      <c r="H433" s="84">
        <f t="shared" si="36"/>
        <v>1987</v>
      </c>
      <c r="J433" s="84" t="s">
        <v>10852</v>
      </c>
      <c r="K433" s="85" t="str">
        <f t="shared" si="37"/>
        <v>VCESDI</v>
      </c>
      <c r="L433" s="85" t="s">
        <v>10815</v>
      </c>
      <c r="M433" s="55" t="s">
        <v>10838</v>
      </c>
      <c r="N433" s="55" t="s">
        <v>223</v>
      </c>
      <c r="O433" s="55" t="s">
        <v>10839</v>
      </c>
      <c r="P433" s="84">
        <v>0</v>
      </c>
      <c r="Q433" s="84">
        <v>3</v>
      </c>
    </row>
    <row r="434" spans="1:17" s="84" customFormat="1" x14ac:dyDescent="0.2">
      <c r="A434" s="55" t="s">
        <v>10609</v>
      </c>
      <c r="B434" s="85" t="s">
        <v>10636</v>
      </c>
      <c r="C434" s="55" t="s">
        <v>17</v>
      </c>
      <c r="D434" s="55" t="s">
        <v>117</v>
      </c>
      <c r="E434" s="55" t="s">
        <v>551</v>
      </c>
      <c r="G434" s="84" t="s">
        <v>10638</v>
      </c>
      <c r="H434" s="84">
        <f t="shared" si="36"/>
        <v>1987</v>
      </c>
      <c r="J434" s="84" t="s">
        <v>10853</v>
      </c>
      <c r="K434" s="85" t="str">
        <f t="shared" si="37"/>
        <v>VCESDJ</v>
      </c>
      <c r="L434" s="85" t="s">
        <v>10817</v>
      </c>
      <c r="M434" s="55" t="s">
        <v>10838</v>
      </c>
      <c r="N434" s="55" t="s">
        <v>223</v>
      </c>
      <c r="O434" s="55" t="s">
        <v>10839</v>
      </c>
      <c r="P434" s="84">
        <v>0</v>
      </c>
      <c r="Q434" s="84">
        <v>3</v>
      </c>
    </row>
    <row r="435" spans="1:17" s="84" customFormat="1" x14ac:dyDescent="0.2">
      <c r="A435" s="55" t="s">
        <v>10609</v>
      </c>
      <c r="B435" s="85" t="s">
        <v>10636</v>
      </c>
      <c r="C435" s="55" t="s">
        <v>17</v>
      </c>
      <c r="D435" s="55" t="s">
        <v>117</v>
      </c>
      <c r="E435" s="55" t="s">
        <v>10841</v>
      </c>
      <c r="G435" s="84" t="s">
        <v>10638</v>
      </c>
      <c r="H435" s="84">
        <f t="shared" si="36"/>
        <v>1987</v>
      </c>
      <c r="J435" s="84" t="s">
        <v>10854</v>
      </c>
      <c r="K435" s="85" t="str">
        <f t="shared" si="37"/>
        <v>VCESDK</v>
      </c>
      <c r="L435" s="85" t="s">
        <v>10819</v>
      </c>
      <c r="M435" s="55" t="s">
        <v>10838</v>
      </c>
      <c r="N435" s="55" t="s">
        <v>223</v>
      </c>
      <c r="O435" s="55" t="s">
        <v>10839</v>
      </c>
      <c r="P435" s="84">
        <v>0</v>
      </c>
      <c r="Q435" s="84">
        <v>3</v>
      </c>
    </row>
    <row r="436" spans="1:17" s="84" customFormat="1" x14ac:dyDescent="0.2">
      <c r="A436" s="55" t="s">
        <v>10609</v>
      </c>
      <c r="B436" s="85" t="s">
        <v>10636</v>
      </c>
      <c r="C436" s="55" t="s">
        <v>17</v>
      </c>
      <c r="D436" s="55" t="s">
        <v>117</v>
      </c>
      <c r="E436" s="55" t="s">
        <v>554</v>
      </c>
      <c r="G436" s="84" t="s">
        <v>10638</v>
      </c>
      <c r="H436" s="84">
        <f t="shared" si="36"/>
        <v>1987</v>
      </c>
      <c r="J436" s="84" t="s">
        <v>10855</v>
      </c>
      <c r="K436" s="85" t="str">
        <f t="shared" si="37"/>
        <v>VCESDL</v>
      </c>
      <c r="L436" s="85" t="s">
        <v>10821</v>
      </c>
      <c r="M436" s="55" t="s">
        <v>10838</v>
      </c>
      <c r="N436" s="55" t="s">
        <v>225</v>
      </c>
      <c r="O436" s="55" t="s">
        <v>10839</v>
      </c>
      <c r="P436" s="84">
        <v>0</v>
      </c>
      <c r="Q436" s="84">
        <v>3</v>
      </c>
    </row>
    <row r="437" spans="1:17" s="84" customFormat="1" x14ac:dyDescent="0.2">
      <c r="A437" s="55" t="s">
        <v>10609</v>
      </c>
      <c r="B437" s="85" t="s">
        <v>10636</v>
      </c>
      <c r="C437" s="55" t="s">
        <v>17</v>
      </c>
      <c r="D437" s="55" t="s">
        <v>117</v>
      </c>
      <c r="E437" s="55" t="s">
        <v>571</v>
      </c>
      <c r="G437" s="84" t="s">
        <v>10638</v>
      </c>
      <c r="H437" s="84">
        <f t="shared" si="36"/>
        <v>1987</v>
      </c>
      <c r="J437" s="84" t="s">
        <v>10856</v>
      </c>
      <c r="K437" s="85" t="str">
        <f t="shared" si="37"/>
        <v>VCESDM</v>
      </c>
      <c r="L437" s="85" t="s">
        <v>10823</v>
      </c>
      <c r="M437" s="55" t="s">
        <v>10838</v>
      </c>
      <c r="N437" s="55" t="s">
        <v>223</v>
      </c>
      <c r="O437" s="55" t="s">
        <v>10839</v>
      </c>
      <c r="P437" s="84">
        <v>0</v>
      </c>
      <c r="Q437" s="84">
        <v>3</v>
      </c>
    </row>
    <row r="438" spans="1:17" s="84" customFormat="1" x14ac:dyDescent="0.2">
      <c r="A438" s="55" t="s">
        <v>10609</v>
      </c>
      <c r="B438" s="85" t="s">
        <v>10636</v>
      </c>
      <c r="C438" s="55" t="s">
        <v>17</v>
      </c>
      <c r="D438" s="55" t="s">
        <v>117</v>
      </c>
      <c r="E438" s="55" t="s">
        <v>558</v>
      </c>
      <c r="G438" s="84" t="s">
        <v>10638</v>
      </c>
      <c r="H438" s="84">
        <f t="shared" si="36"/>
        <v>1987</v>
      </c>
      <c r="J438" s="84" t="s">
        <v>10857</v>
      </c>
      <c r="K438" s="85" t="str">
        <f t="shared" si="37"/>
        <v>VCESDN</v>
      </c>
      <c r="L438" s="85" t="s">
        <v>10825</v>
      </c>
      <c r="M438" s="55" t="s">
        <v>10838</v>
      </c>
      <c r="N438" s="55" t="s">
        <v>223</v>
      </c>
      <c r="O438" s="55" t="s">
        <v>10839</v>
      </c>
      <c r="P438" s="84">
        <v>0</v>
      </c>
      <c r="Q438" s="84">
        <v>3</v>
      </c>
    </row>
    <row r="439" spans="1:17" s="84" customFormat="1" x14ac:dyDescent="0.2">
      <c r="A439" s="55" t="s">
        <v>10609</v>
      </c>
      <c r="B439" s="85" t="s">
        <v>10636</v>
      </c>
      <c r="C439" s="55" t="s">
        <v>17</v>
      </c>
      <c r="D439" s="55" t="s">
        <v>117</v>
      </c>
      <c r="E439" s="55" t="s">
        <v>576</v>
      </c>
      <c r="G439" s="84" t="s">
        <v>10638</v>
      </c>
      <c r="H439" s="84">
        <f t="shared" si="36"/>
        <v>1987</v>
      </c>
      <c r="J439" s="84" t="s">
        <v>10858</v>
      </c>
      <c r="K439" s="85" t="str">
        <f t="shared" si="37"/>
        <v>VCESDO</v>
      </c>
      <c r="L439" s="85" t="s">
        <v>10827</v>
      </c>
      <c r="M439" s="55" t="s">
        <v>10838</v>
      </c>
      <c r="N439" s="55" t="s">
        <v>223</v>
      </c>
      <c r="O439" s="55" t="s">
        <v>10839</v>
      </c>
      <c r="P439" s="84">
        <v>0</v>
      </c>
      <c r="Q439" s="84">
        <v>3</v>
      </c>
    </row>
    <row r="440" spans="1:17" s="84" customFormat="1" x14ac:dyDescent="0.2">
      <c r="A440" s="55" t="s">
        <v>10609</v>
      </c>
      <c r="B440" s="85" t="s">
        <v>10636</v>
      </c>
      <c r="C440" s="55" t="s">
        <v>17</v>
      </c>
      <c r="D440" s="55" t="s">
        <v>117</v>
      </c>
      <c r="E440" s="55" t="s">
        <v>545</v>
      </c>
      <c r="G440" s="84" t="s">
        <v>10638</v>
      </c>
      <c r="H440" s="84">
        <f t="shared" si="36"/>
        <v>1987</v>
      </c>
      <c r="J440" s="84" t="s">
        <v>10859</v>
      </c>
      <c r="K440" s="85" t="str">
        <f t="shared" si="37"/>
        <v>VCESDP</v>
      </c>
      <c r="L440" s="85" t="s">
        <v>10829</v>
      </c>
      <c r="M440" s="55" t="s">
        <v>10838</v>
      </c>
      <c r="N440" s="55" t="s">
        <v>225</v>
      </c>
      <c r="O440" s="55" t="s">
        <v>10839</v>
      </c>
      <c r="P440" s="84">
        <v>0</v>
      </c>
      <c r="Q440" s="84">
        <v>3</v>
      </c>
    </row>
    <row r="441" spans="1:17" s="84" customFormat="1" x14ac:dyDescent="0.2">
      <c r="A441" s="55" t="s">
        <v>10609</v>
      </c>
      <c r="B441" s="85" t="s">
        <v>10636</v>
      </c>
      <c r="C441" s="55" t="s">
        <v>17</v>
      </c>
      <c r="D441" s="55" t="s">
        <v>117</v>
      </c>
      <c r="E441" s="55" t="s">
        <v>6521</v>
      </c>
      <c r="G441" s="84" t="s">
        <v>10638</v>
      </c>
      <c r="H441" s="84">
        <f t="shared" si="36"/>
        <v>1987</v>
      </c>
      <c r="J441" s="84" t="s">
        <v>10860</v>
      </c>
      <c r="K441" s="85" t="str">
        <f t="shared" si="37"/>
        <v>VCESDQ</v>
      </c>
      <c r="L441" s="85" t="s">
        <v>10831</v>
      </c>
      <c r="M441" s="55" t="s">
        <v>10838</v>
      </c>
      <c r="N441" s="55" t="s">
        <v>223</v>
      </c>
      <c r="O441" s="55" t="s">
        <v>10839</v>
      </c>
      <c r="P441" s="84">
        <v>0</v>
      </c>
      <c r="Q441" s="84">
        <v>3</v>
      </c>
    </row>
    <row r="442" spans="1:17" s="84" customFormat="1" x14ac:dyDescent="0.2">
      <c r="A442" s="55" t="s">
        <v>10609</v>
      </c>
      <c r="B442" s="85" t="s">
        <v>10636</v>
      </c>
      <c r="C442" s="55" t="s">
        <v>17</v>
      </c>
      <c r="D442" s="55" t="s">
        <v>117</v>
      </c>
      <c r="E442" s="55" t="s">
        <v>563</v>
      </c>
      <c r="G442" s="84" t="s">
        <v>10638</v>
      </c>
      <c r="H442" s="84">
        <f t="shared" si="36"/>
        <v>1987</v>
      </c>
      <c r="J442" s="84" t="s">
        <v>10861</v>
      </c>
      <c r="K442" s="85" t="str">
        <f t="shared" si="37"/>
        <v>VCESDR</v>
      </c>
      <c r="L442" s="85" t="s">
        <v>10833</v>
      </c>
      <c r="M442" s="55" t="s">
        <v>10838</v>
      </c>
      <c r="N442" s="55" t="s">
        <v>223</v>
      </c>
      <c r="O442" s="55" t="s">
        <v>10839</v>
      </c>
      <c r="P442" s="84">
        <v>0</v>
      </c>
      <c r="Q442" s="84">
        <v>3</v>
      </c>
    </row>
    <row r="443" spans="1:17" s="84" customFormat="1" x14ac:dyDescent="0.2">
      <c r="A443" s="55" t="s">
        <v>10609</v>
      </c>
      <c r="B443" s="85" t="s">
        <v>10636</v>
      </c>
      <c r="C443" s="55" t="s">
        <v>17</v>
      </c>
      <c r="D443" s="55" t="s">
        <v>117</v>
      </c>
      <c r="E443" s="55" t="s">
        <v>542</v>
      </c>
      <c r="G443" s="84" t="s">
        <v>10638</v>
      </c>
      <c r="H443" s="84">
        <f t="shared" si="36"/>
        <v>1987</v>
      </c>
      <c r="J443" s="84" t="s">
        <v>10862</v>
      </c>
      <c r="K443" s="85" t="str">
        <f t="shared" si="37"/>
        <v>VCESDS</v>
      </c>
      <c r="L443" s="85" t="s">
        <v>10835</v>
      </c>
      <c r="M443" s="55" t="s">
        <v>10838</v>
      </c>
      <c r="N443" s="55" t="s">
        <v>223</v>
      </c>
      <c r="O443" s="55" t="s">
        <v>10839</v>
      </c>
      <c r="P443" s="84">
        <v>0</v>
      </c>
      <c r="Q443" s="84">
        <v>3</v>
      </c>
    </row>
    <row r="444" spans="1:17" s="84" customFormat="1" x14ac:dyDescent="0.2">
      <c r="A444" s="55" t="s">
        <v>10609</v>
      </c>
      <c r="B444" s="85" t="s">
        <v>10636</v>
      </c>
      <c r="C444" s="55" t="s">
        <v>17</v>
      </c>
      <c r="D444" s="55" t="s">
        <v>117</v>
      </c>
      <c r="E444" s="55" t="s">
        <v>10842</v>
      </c>
      <c r="G444" s="84" t="s">
        <v>10638</v>
      </c>
      <c r="H444" s="84">
        <f t="shared" si="36"/>
        <v>1987</v>
      </c>
      <c r="J444" s="84" t="s">
        <v>10863</v>
      </c>
      <c r="K444" s="85" t="str">
        <f t="shared" si="37"/>
        <v>VCESDT</v>
      </c>
      <c r="L444" s="85" t="s">
        <v>10837</v>
      </c>
      <c r="M444" s="55" t="s">
        <v>10838</v>
      </c>
      <c r="N444" s="55" t="s">
        <v>223</v>
      </c>
      <c r="O444" s="55" t="s">
        <v>10839</v>
      </c>
      <c r="P444" s="84">
        <v>0</v>
      </c>
      <c r="Q444" s="84">
        <v>3</v>
      </c>
    </row>
    <row r="445" spans="1:17" s="84" customFormat="1" x14ac:dyDescent="0.2">
      <c r="A445" s="55" t="s">
        <v>10609</v>
      </c>
      <c r="B445" s="85" t="s">
        <v>10650</v>
      </c>
      <c r="C445" s="55" t="s">
        <v>17</v>
      </c>
      <c r="D445" s="55" t="s">
        <v>117</v>
      </c>
      <c r="E445" s="55" t="s">
        <v>538</v>
      </c>
      <c r="G445" s="84" t="s">
        <v>141</v>
      </c>
      <c r="H445" s="84">
        <f t="shared" ref="H445:H464" si="38">IF(B445="SATSA_Q1",1984,IF(B445="SATSA_IPT1",1985,IF(B445="SATSA_Q2",1987,IF(B445="SATSA_IPT2",1989,IF(B445="SATSA_Q3",1990,IF(B445="SATSA_IPT3",1992,IF(B445="SATSA_Q4",1993,IF(B445="SATSA_IPT4",1995,IF(B445="SATSA_IPT5",1999,IF(B445="SATSA_IPT6",2002,IF(B445="SATSA_Q5",2004,IF(B445="SATSA_IPT7",2005,IF(B445="SATSA_Q6",2007,IF(B445="SATSA_IPT8",2008,IF(B445="SATSA_Q7",2010,IF(B445="SATSA_IPT9",2010,IF(B445="SATSA_Q8",2012,IF(B445="SATSA_IPT10",2012,IF(B445="SATSA_Q9",2014,"HELP")))))))))))))))))))</f>
        <v>1992</v>
      </c>
      <c r="J445" s="84" t="s">
        <v>10844</v>
      </c>
      <c r="K445" s="85" t="str">
        <f>G445&amp;J445</f>
        <v>XCESDA</v>
      </c>
      <c r="L445" s="85" t="s">
        <v>10799</v>
      </c>
      <c r="M445" s="55" t="s">
        <v>10838</v>
      </c>
      <c r="N445" s="55" t="s">
        <v>223</v>
      </c>
      <c r="O445" s="55" t="s">
        <v>10839</v>
      </c>
      <c r="P445" s="84">
        <v>0</v>
      </c>
      <c r="Q445" s="84">
        <v>3</v>
      </c>
    </row>
    <row r="446" spans="1:17" s="84" customFormat="1" x14ac:dyDescent="0.2">
      <c r="A446" s="55" t="s">
        <v>10609</v>
      </c>
      <c r="B446" s="85" t="s">
        <v>10650</v>
      </c>
      <c r="C446" s="55" t="s">
        <v>17</v>
      </c>
      <c r="D446" s="55" t="s">
        <v>117</v>
      </c>
      <c r="E446" s="55" t="s">
        <v>530</v>
      </c>
      <c r="G446" s="84" t="s">
        <v>141</v>
      </c>
      <c r="H446" s="84">
        <f t="shared" si="38"/>
        <v>1992</v>
      </c>
      <c r="J446" s="84" t="s">
        <v>10845</v>
      </c>
      <c r="K446" s="85" t="str">
        <f t="shared" ref="K446:K464" si="39">G446&amp;J446</f>
        <v>XCESDB</v>
      </c>
      <c r="L446" s="85" t="s">
        <v>10801</v>
      </c>
      <c r="M446" s="55" t="s">
        <v>10838</v>
      </c>
      <c r="N446" s="55" t="s">
        <v>223</v>
      </c>
      <c r="O446" s="55" t="s">
        <v>10839</v>
      </c>
      <c r="P446" s="84">
        <v>0</v>
      </c>
      <c r="Q446" s="84">
        <v>3</v>
      </c>
    </row>
    <row r="447" spans="1:17" s="84" customFormat="1" x14ac:dyDescent="0.2">
      <c r="A447" s="55" t="s">
        <v>10609</v>
      </c>
      <c r="B447" s="85" t="s">
        <v>10650</v>
      </c>
      <c r="C447" s="55" t="s">
        <v>17</v>
      </c>
      <c r="D447" s="55" t="s">
        <v>117</v>
      </c>
      <c r="E447" s="55" t="s">
        <v>6519</v>
      </c>
      <c r="G447" s="84" t="s">
        <v>141</v>
      </c>
      <c r="H447" s="84">
        <f t="shared" si="38"/>
        <v>1992</v>
      </c>
      <c r="J447" s="84" t="s">
        <v>10846</v>
      </c>
      <c r="K447" s="85" t="str">
        <f t="shared" si="39"/>
        <v>XCESDC</v>
      </c>
      <c r="L447" s="85" t="s">
        <v>10803</v>
      </c>
      <c r="M447" s="55" t="s">
        <v>10838</v>
      </c>
      <c r="N447" s="55" t="s">
        <v>223</v>
      </c>
      <c r="O447" s="55" t="s">
        <v>10839</v>
      </c>
      <c r="P447" s="84">
        <v>0</v>
      </c>
      <c r="Q447" s="84">
        <v>3</v>
      </c>
    </row>
    <row r="448" spans="1:17" s="84" customFormat="1" x14ac:dyDescent="0.2">
      <c r="A448" s="55" t="s">
        <v>10609</v>
      </c>
      <c r="B448" s="85" t="s">
        <v>10650</v>
      </c>
      <c r="C448" s="55" t="s">
        <v>17</v>
      </c>
      <c r="D448" s="55" t="s">
        <v>117</v>
      </c>
      <c r="E448" s="55" t="s">
        <v>10840</v>
      </c>
      <c r="G448" s="84" t="s">
        <v>141</v>
      </c>
      <c r="H448" s="84">
        <f t="shared" si="38"/>
        <v>1992</v>
      </c>
      <c r="J448" s="84" t="s">
        <v>10847</v>
      </c>
      <c r="K448" s="85" t="str">
        <f t="shared" si="39"/>
        <v>XCESDD</v>
      </c>
      <c r="L448" s="85" t="s">
        <v>10805</v>
      </c>
      <c r="M448" s="55" t="s">
        <v>10838</v>
      </c>
      <c r="N448" s="55" t="s">
        <v>225</v>
      </c>
      <c r="O448" s="55" t="s">
        <v>10839</v>
      </c>
      <c r="P448" s="84">
        <v>0</v>
      </c>
      <c r="Q448" s="84">
        <v>3</v>
      </c>
    </row>
    <row r="449" spans="1:17" s="84" customFormat="1" x14ac:dyDescent="0.2">
      <c r="A449" s="55" t="s">
        <v>10609</v>
      </c>
      <c r="B449" s="85" t="s">
        <v>10650</v>
      </c>
      <c r="C449" s="55" t="s">
        <v>17</v>
      </c>
      <c r="D449" s="55" t="s">
        <v>117</v>
      </c>
      <c r="E449" s="55" t="s">
        <v>6520</v>
      </c>
      <c r="G449" s="84" t="s">
        <v>141</v>
      </c>
      <c r="H449" s="84">
        <f t="shared" si="38"/>
        <v>1992</v>
      </c>
      <c r="J449" s="84" t="s">
        <v>10848</v>
      </c>
      <c r="K449" s="85" t="str">
        <f t="shared" si="39"/>
        <v>XCESDE</v>
      </c>
      <c r="L449" s="85" t="s">
        <v>10807</v>
      </c>
      <c r="M449" s="55" t="s">
        <v>10838</v>
      </c>
      <c r="N449" s="55" t="s">
        <v>223</v>
      </c>
      <c r="O449" s="55" t="s">
        <v>10839</v>
      </c>
      <c r="P449" s="84">
        <v>0</v>
      </c>
      <c r="Q449" s="84">
        <v>3</v>
      </c>
    </row>
    <row r="450" spans="1:17" s="84" customFormat="1" x14ac:dyDescent="0.2">
      <c r="A450" s="55" t="s">
        <v>10609</v>
      </c>
      <c r="B450" s="85" t="s">
        <v>10650</v>
      </c>
      <c r="C450" s="55" t="s">
        <v>17</v>
      </c>
      <c r="D450" s="55" t="s">
        <v>117</v>
      </c>
      <c r="E450" s="55" t="s">
        <v>4596</v>
      </c>
      <c r="G450" s="84" t="s">
        <v>141</v>
      </c>
      <c r="H450" s="84">
        <f t="shared" si="38"/>
        <v>1992</v>
      </c>
      <c r="J450" s="84" t="s">
        <v>10849</v>
      </c>
      <c r="K450" s="85" t="str">
        <f t="shared" si="39"/>
        <v>XCESDF</v>
      </c>
      <c r="L450" s="85" t="s">
        <v>10809</v>
      </c>
      <c r="M450" s="55" t="s">
        <v>10838</v>
      </c>
      <c r="N450" s="55" t="s">
        <v>223</v>
      </c>
      <c r="O450" s="55" t="s">
        <v>10839</v>
      </c>
      <c r="P450" s="84">
        <v>0</v>
      </c>
      <c r="Q450" s="84">
        <v>3</v>
      </c>
    </row>
    <row r="451" spans="1:17" s="84" customFormat="1" x14ac:dyDescent="0.2">
      <c r="A451" s="55" t="s">
        <v>10609</v>
      </c>
      <c r="B451" s="85" t="s">
        <v>10650</v>
      </c>
      <c r="C451" s="55" t="s">
        <v>17</v>
      </c>
      <c r="D451" s="55" t="s">
        <v>117</v>
      </c>
      <c r="E451" s="55" t="s">
        <v>6518</v>
      </c>
      <c r="G451" s="84" t="s">
        <v>141</v>
      </c>
      <c r="H451" s="84">
        <f t="shared" si="38"/>
        <v>1992</v>
      </c>
      <c r="J451" s="84" t="s">
        <v>10850</v>
      </c>
      <c r="K451" s="85" t="str">
        <f t="shared" si="39"/>
        <v>XCESDG</v>
      </c>
      <c r="L451" s="85" t="s">
        <v>10811</v>
      </c>
      <c r="M451" s="55" t="s">
        <v>10838</v>
      </c>
      <c r="N451" s="55" t="s">
        <v>223</v>
      </c>
      <c r="O451" s="55" t="s">
        <v>10839</v>
      </c>
      <c r="P451" s="84">
        <v>0</v>
      </c>
      <c r="Q451" s="84">
        <v>3</v>
      </c>
    </row>
    <row r="452" spans="1:17" s="84" customFormat="1" x14ac:dyDescent="0.2">
      <c r="A452" s="55" t="s">
        <v>10609</v>
      </c>
      <c r="B452" s="85" t="s">
        <v>10650</v>
      </c>
      <c r="C452" s="55" t="s">
        <v>17</v>
      </c>
      <c r="D452" s="55" t="s">
        <v>117</v>
      </c>
      <c r="E452" s="55" t="s">
        <v>557</v>
      </c>
      <c r="G452" s="84" t="s">
        <v>141</v>
      </c>
      <c r="H452" s="84">
        <f t="shared" si="38"/>
        <v>1992</v>
      </c>
      <c r="J452" s="84" t="s">
        <v>10851</v>
      </c>
      <c r="K452" s="85" t="str">
        <f t="shared" si="39"/>
        <v>XCESDH</v>
      </c>
      <c r="L452" s="85" t="s">
        <v>10813</v>
      </c>
      <c r="M452" s="55" t="s">
        <v>10838</v>
      </c>
      <c r="N452" s="55" t="s">
        <v>225</v>
      </c>
      <c r="O452" s="55" t="s">
        <v>10839</v>
      </c>
      <c r="P452" s="84">
        <v>0</v>
      </c>
      <c r="Q452" s="84">
        <v>3</v>
      </c>
    </row>
    <row r="453" spans="1:17" s="84" customFormat="1" x14ac:dyDescent="0.2">
      <c r="A453" s="55" t="s">
        <v>10609</v>
      </c>
      <c r="B453" s="85" t="s">
        <v>10650</v>
      </c>
      <c r="C453" s="55" t="s">
        <v>17</v>
      </c>
      <c r="D453" s="55" t="s">
        <v>117</v>
      </c>
      <c r="E453" s="55" t="s">
        <v>549</v>
      </c>
      <c r="G453" s="84" t="s">
        <v>141</v>
      </c>
      <c r="H453" s="84">
        <f t="shared" si="38"/>
        <v>1992</v>
      </c>
      <c r="J453" s="84" t="s">
        <v>10852</v>
      </c>
      <c r="K453" s="85" t="str">
        <f t="shared" si="39"/>
        <v>XCESDI</v>
      </c>
      <c r="L453" s="85" t="s">
        <v>10815</v>
      </c>
      <c r="M453" s="55" t="s">
        <v>10838</v>
      </c>
      <c r="N453" s="55" t="s">
        <v>223</v>
      </c>
      <c r="O453" s="55" t="s">
        <v>10839</v>
      </c>
      <c r="P453" s="84">
        <v>0</v>
      </c>
      <c r="Q453" s="84">
        <v>3</v>
      </c>
    </row>
    <row r="454" spans="1:17" s="84" customFormat="1" x14ac:dyDescent="0.2">
      <c r="A454" s="55" t="s">
        <v>10609</v>
      </c>
      <c r="B454" s="85" t="s">
        <v>10650</v>
      </c>
      <c r="C454" s="55" t="s">
        <v>17</v>
      </c>
      <c r="D454" s="55" t="s">
        <v>117</v>
      </c>
      <c r="E454" s="55" t="s">
        <v>551</v>
      </c>
      <c r="G454" s="84" t="s">
        <v>141</v>
      </c>
      <c r="H454" s="84">
        <f t="shared" si="38"/>
        <v>1992</v>
      </c>
      <c r="J454" s="84" t="s">
        <v>10853</v>
      </c>
      <c r="K454" s="85" t="str">
        <f t="shared" si="39"/>
        <v>XCESDJ</v>
      </c>
      <c r="L454" s="85" t="s">
        <v>10817</v>
      </c>
      <c r="M454" s="55" t="s">
        <v>10838</v>
      </c>
      <c r="N454" s="55" t="s">
        <v>223</v>
      </c>
      <c r="O454" s="55" t="s">
        <v>10839</v>
      </c>
      <c r="P454" s="84">
        <v>0</v>
      </c>
      <c r="Q454" s="84">
        <v>3</v>
      </c>
    </row>
    <row r="455" spans="1:17" s="84" customFormat="1" x14ac:dyDescent="0.2">
      <c r="A455" s="55" t="s">
        <v>10609</v>
      </c>
      <c r="B455" s="85" t="s">
        <v>10650</v>
      </c>
      <c r="C455" s="55" t="s">
        <v>17</v>
      </c>
      <c r="D455" s="55" t="s">
        <v>117</v>
      </c>
      <c r="E455" s="55" t="s">
        <v>10841</v>
      </c>
      <c r="G455" s="84" t="s">
        <v>141</v>
      </c>
      <c r="H455" s="84">
        <f t="shared" si="38"/>
        <v>1992</v>
      </c>
      <c r="J455" s="84" t="s">
        <v>10854</v>
      </c>
      <c r="K455" s="85" t="str">
        <f t="shared" si="39"/>
        <v>XCESDK</v>
      </c>
      <c r="L455" s="85" t="s">
        <v>10819</v>
      </c>
      <c r="M455" s="55" t="s">
        <v>10838</v>
      </c>
      <c r="N455" s="55" t="s">
        <v>223</v>
      </c>
      <c r="O455" s="55" t="s">
        <v>10839</v>
      </c>
      <c r="P455" s="84">
        <v>0</v>
      </c>
      <c r="Q455" s="84">
        <v>3</v>
      </c>
    </row>
    <row r="456" spans="1:17" s="84" customFormat="1" x14ac:dyDescent="0.2">
      <c r="A456" s="55" t="s">
        <v>10609</v>
      </c>
      <c r="B456" s="85" t="s">
        <v>10650</v>
      </c>
      <c r="C456" s="55" t="s">
        <v>17</v>
      </c>
      <c r="D456" s="55" t="s">
        <v>117</v>
      </c>
      <c r="E456" s="55" t="s">
        <v>554</v>
      </c>
      <c r="G456" s="84" t="s">
        <v>141</v>
      </c>
      <c r="H456" s="84">
        <f t="shared" si="38"/>
        <v>1992</v>
      </c>
      <c r="J456" s="84" t="s">
        <v>10855</v>
      </c>
      <c r="K456" s="85" t="str">
        <f t="shared" si="39"/>
        <v>XCESDL</v>
      </c>
      <c r="L456" s="85" t="s">
        <v>10821</v>
      </c>
      <c r="M456" s="55" t="s">
        <v>10838</v>
      </c>
      <c r="N456" s="55" t="s">
        <v>225</v>
      </c>
      <c r="O456" s="55" t="s">
        <v>10839</v>
      </c>
      <c r="P456" s="84">
        <v>0</v>
      </c>
      <c r="Q456" s="84">
        <v>3</v>
      </c>
    </row>
    <row r="457" spans="1:17" s="84" customFormat="1" x14ac:dyDescent="0.2">
      <c r="A457" s="55" t="s">
        <v>10609</v>
      </c>
      <c r="B457" s="85" t="s">
        <v>10650</v>
      </c>
      <c r="C457" s="55" t="s">
        <v>17</v>
      </c>
      <c r="D457" s="55" t="s">
        <v>117</v>
      </c>
      <c r="E457" s="55" t="s">
        <v>571</v>
      </c>
      <c r="G457" s="84" t="s">
        <v>141</v>
      </c>
      <c r="H457" s="84">
        <f t="shared" si="38"/>
        <v>1992</v>
      </c>
      <c r="J457" s="84" t="s">
        <v>10856</v>
      </c>
      <c r="K457" s="85" t="str">
        <f t="shared" si="39"/>
        <v>XCESDM</v>
      </c>
      <c r="L457" s="85" t="s">
        <v>10823</v>
      </c>
      <c r="M457" s="55" t="s">
        <v>10838</v>
      </c>
      <c r="N457" s="55" t="s">
        <v>223</v>
      </c>
      <c r="O457" s="55" t="s">
        <v>10839</v>
      </c>
      <c r="P457" s="84">
        <v>0</v>
      </c>
      <c r="Q457" s="84">
        <v>3</v>
      </c>
    </row>
    <row r="458" spans="1:17" s="84" customFormat="1" x14ac:dyDescent="0.2">
      <c r="A458" s="55" t="s">
        <v>10609</v>
      </c>
      <c r="B458" s="85" t="s">
        <v>10650</v>
      </c>
      <c r="C458" s="55" t="s">
        <v>17</v>
      </c>
      <c r="D458" s="55" t="s">
        <v>117</v>
      </c>
      <c r="E458" s="55" t="s">
        <v>558</v>
      </c>
      <c r="G458" s="84" t="s">
        <v>141</v>
      </c>
      <c r="H458" s="84">
        <f t="shared" si="38"/>
        <v>1992</v>
      </c>
      <c r="J458" s="84" t="s">
        <v>10857</v>
      </c>
      <c r="K458" s="85" t="str">
        <f t="shared" si="39"/>
        <v>XCESDN</v>
      </c>
      <c r="L458" s="85" t="s">
        <v>10825</v>
      </c>
      <c r="M458" s="55" t="s">
        <v>10838</v>
      </c>
      <c r="N458" s="55" t="s">
        <v>223</v>
      </c>
      <c r="O458" s="55" t="s">
        <v>10839</v>
      </c>
      <c r="P458" s="84">
        <v>0</v>
      </c>
      <c r="Q458" s="84">
        <v>3</v>
      </c>
    </row>
    <row r="459" spans="1:17" s="84" customFormat="1" x14ac:dyDescent="0.2">
      <c r="A459" s="55" t="s">
        <v>10609</v>
      </c>
      <c r="B459" s="85" t="s">
        <v>10650</v>
      </c>
      <c r="C459" s="55" t="s">
        <v>17</v>
      </c>
      <c r="D459" s="55" t="s">
        <v>117</v>
      </c>
      <c r="E459" s="55" t="s">
        <v>576</v>
      </c>
      <c r="G459" s="84" t="s">
        <v>141</v>
      </c>
      <c r="H459" s="84">
        <f t="shared" si="38"/>
        <v>1992</v>
      </c>
      <c r="J459" s="84" t="s">
        <v>10858</v>
      </c>
      <c r="K459" s="85" t="str">
        <f t="shared" si="39"/>
        <v>XCESDO</v>
      </c>
      <c r="L459" s="85" t="s">
        <v>10827</v>
      </c>
      <c r="M459" s="55" t="s">
        <v>10838</v>
      </c>
      <c r="N459" s="55" t="s">
        <v>223</v>
      </c>
      <c r="O459" s="55" t="s">
        <v>10839</v>
      </c>
      <c r="P459" s="84">
        <v>0</v>
      </c>
      <c r="Q459" s="84">
        <v>3</v>
      </c>
    </row>
    <row r="460" spans="1:17" s="84" customFormat="1" x14ac:dyDescent="0.2">
      <c r="A460" s="55" t="s">
        <v>10609</v>
      </c>
      <c r="B460" s="85" t="s">
        <v>10650</v>
      </c>
      <c r="C460" s="55" t="s">
        <v>17</v>
      </c>
      <c r="D460" s="55" t="s">
        <v>117</v>
      </c>
      <c r="E460" s="55" t="s">
        <v>545</v>
      </c>
      <c r="G460" s="84" t="s">
        <v>141</v>
      </c>
      <c r="H460" s="84">
        <f t="shared" si="38"/>
        <v>1992</v>
      </c>
      <c r="J460" s="84" t="s">
        <v>10859</v>
      </c>
      <c r="K460" s="85" t="str">
        <f t="shared" si="39"/>
        <v>XCESDP</v>
      </c>
      <c r="L460" s="85" t="s">
        <v>10829</v>
      </c>
      <c r="M460" s="55" t="s">
        <v>10838</v>
      </c>
      <c r="N460" s="55" t="s">
        <v>225</v>
      </c>
      <c r="O460" s="55" t="s">
        <v>10839</v>
      </c>
      <c r="P460" s="84">
        <v>0</v>
      </c>
      <c r="Q460" s="84">
        <v>3</v>
      </c>
    </row>
    <row r="461" spans="1:17" s="84" customFormat="1" x14ac:dyDescent="0.2">
      <c r="A461" s="55" t="s">
        <v>10609</v>
      </c>
      <c r="B461" s="85" t="s">
        <v>10650</v>
      </c>
      <c r="C461" s="55" t="s">
        <v>17</v>
      </c>
      <c r="D461" s="55" t="s">
        <v>117</v>
      </c>
      <c r="E461" s="55" t="s">
        <v>6521</v>
      </c>
      <c r="G461" s="84" t="s">
        <v>141</v>
      </c>
      <c r="H461" s="84">
        <f t="shared" si="38"/>
        <v>1992</v>
      </c>
      <c r="J461" s="84" t="s">
        <v>10860</v>
      </c>
      <c r="K461" s="85" t="str">
        <f t="shared" si="39"/>
        <v>XCESDQ</v>
      </c>
      <c r="L461" s="85" t="s">
        <v>10831</v>
      </c>
      <c r="M461" s="55" t="s">
        <v>10838</v>
      </c>
      <c r="N461" s="55" t="s">
        <v>223</v>
      </c>
      <c r="O461" s="55" t="s">
        <v>10839</v>
      </c>
      <c r="P461" s="84">
        <v>0</v>
      </c>
      <c r="Q461" s="84">
        <v>3</v>
      </c>
    </row>
    <row r="462" spans="1:17" s="84" customFormat="1" x14ac:dyDescent="0.2">
      <c r="A462" s="55" t="s">
        <v>10609</v>
      </c>
      <c r="B462" s="85" t="s">
        <v>10650</v>
      </c>
      <c r="C462" s="55" t="s">
        <v>17</v>
      </c>
      <c r="D462" s="55" t="s">
        <v>117</v>
      </c>
      <c r="E462" s="55" t="s">
        <v>563</v>
      </c>
      <c r="G462" s="84" t="s">
        <v>141</v>
      </c>
      <c r="H462" s="84">
        <f t="shared" si="38"/>
        <v>1992</v>
      </c>
      <c r="J462" s="84" t="s">
        <v>10861</v>
      </c>
      <c r="K462" s="85" t="str">
        <f t="shared" si="39"/>
        <v>XCESDR</v>
      </c>
      <c r="L462" s="85" t="s">
        <v>10833</v>
      </c>
      <c r="M462" s="55" t="s">
        <v>10838</v>
      </c>
      <c r="N462" s="55" t="s">
        <v>223</v>
      </c>
      <c r="O462" s="55" t="s">
        <v>10839</v>
      </c>
      <c r="P462" s="84">
        <v>0</v>
      </c>
      <c r="Q462" s="84">
        <v>3</v>
      </c>
    </row>
    <row r="463" spans="1:17" s="84" customFormat="1" x14ac:dyDescent="0.2">
      <c r="A463" s="55" t="s">
        <v>10609</v>
      </c>
      <c r="B463" s="85" t="s">
        <v>10650</v>
      </c>
      <c r="C463" s="55" t="s">
        <v>17</v>
      </c>
      <c r="D463" s="55" t="s">
        <v>117</v>
      </c>
      <c r="E463" s="55" t="s">
        <v>542</v>
      </c>
      <c r="G463" s="84" t="s">
        <v>141</v>
      </c>
      <c r="H463" s="84">
        <f t="shared" si="38"/>
        <v>1992</v>
      </c>
      <c r="J463" s="84" t="s">
        <v>10862</v>
      </c>
      <c r="K463" s="85" t="str">
        <f t="shared" si="39"/>
        <v>XCESDS</v>
      </c>
      <c r="L463" s="85" t="s">
        <v>10835</v>
      </c>
      <c r="M463" s="55" t="s">
        <v>10838</v>
      </c>
      <c r="N463" s="55" t="s">
        <v>223</v>
      </c>
      <c r="O463" s="55" t="s">
        <v>10839</v>
      </c>
      <c r="P463" s="84">
        <v>0</v>
      </c>
      <c r="Q463" s="84">
        <v>3</v>
      </c>
    </row>
    <row r="464" spans="1:17" s="84" customFormat="1" x14ac:dyDescent="0.2">
      <c r="A464" s="55" t="s">
        <v>10609</v>
      </c>
      <c r="B464" s="85" t="s">
        <v>10650</v>
      </c>
      <c r="C464" s="55" t="s">
        <v>17</v>
      </c>
      <c r="D464" s="55" t="s">
        <v>117</v>
      </c>
      <c r="E464" s="55" t="s">
        <v>10842</v>
      </c>
      <c r="G464" s="84" t="s">
        <v>141</v>
      </c>
      <c r="H464" s="84">
        <f t="shared" si="38"/>
        <v>1992</v>
      </c>
      <c r="J464" s="84" t="s">
        <v>10863</v>
      </c>
      <c r="K464" s="85" t="str">
        <f t="shared" si="39"/>
        <v>XCESDT</v>
      </c>
      <c r="L464" s="85" t="s">
        <v>10837</v>
      </c>
      <c r="M464" s="55" t="s">
        <v>10838</v>
      </c>
      <c r="N464" s="55" t="s">
        <v>223</v>
      </c>
      <c r="O464" s="55" t="s">
        <v>10839</v>
      </c>
      <c r="P464" s="84">
        <v>0</v>
      </c>
      <c r="Q464" s="84">
        <v>3</v>
      </c>
    </row>
    <row r="465" spans="1:17" s="84" customFormat="1" x14ac:dyDescent="0.2">
      <c r="A465" s="55" t="s">
        <v>10609</v>
      </c>
      <c r="B465" s="85" t="s">
        <v>10865</v>
      </c>
      <c r="C465" s="55" t="s">
        <v>17</v>
      </c>
      <c r="D465" s="55" t="s">
        <v>117</v>
      </c>
      <c r="E465" s="55" t="s">
        <v>538</v>
      </c>
      <c r="G465" s="84" t="s">
        <v>10843</v>
      </c>
      <c r="H465" s="84">
        <f t="shared" ref="H465:H492" si="40">IF(B465="SATSA_Q1",1984,IF(B465="SATSA_IPT1",1985,IF(B465="SATSA_Q2",1987,IF(B465="SATSA_IPT2",1989,IF(B465="SATSA_Q3",1990,IF(B465="SATSA_IPT3",1992,IF(B465="SATSA_Q4",1993,IF(B465="SATSA_IPT4",1995,IF(B465="SATSA_IPT5",1999,IF(B465="SATSA_IPT6",2002,IF(B465="SATSA_Q5",2004,IF(B465="SATSA_IPT7",2005,IF(B465="SATSA_Q6",2007,IF(B465="SATSA_IPT8",2008,IF(B465="SATSA_Q7",2010,IF(B465="SATSA_IPT9",2010,IF(B465="SATSA_Q8",2012,IF(B465="SATSA_IPT10",2012,IF(B465="SATSA_Q9",2014,"HELP")))))))))))))))))))</f>
        <v>1995</v>
      </c>
      <c r="J465" s="84" t="s">
        <v>10844</v>
      </c>
      <c r="K465" s="85" t="str">
        <f>G465&amp;J465</f>
        <v>FCESDA</v>
      </c>
      <c r="L465" s="85" t="s">
        <v>10799</v>
      </c>
      <c r="M465" s="55" t="s">
        <v>10838</v>
      </c>
      <c r="N465" s="55" t="s">
        <v>223</v>
      </c>
      <c r="O465" s="55" t="s">
        <v>10839</v>
      </c>
      <c r="P465" s="84">
        <v>0</v>
      </c>
      <c r="Q465" s="84">
        <v>3</v>
      </c>
    </row>
    <row r="466" spans="1:17" s="84" customFormat="1" x14ac:dyDescent="0.2">
      <c r="A466" s="55" t="s">
        <v>10609</v>
      </c>
      <c r="B466" s="85" t="s">
        <v>10865</v>
      </c>
      <c r="C466" s="55" t="s">
        <v>17</v>
      </c>
      <c r="D466" s="55" t="s">
        <v>117</v>
      </c>
      <c r="E466" s="55" t="s">
        <v>530</v>
      </c>
      <c r="G466" s="84" t="s">
        <v>10843</v>
      </c>
      <c r="H466" s="84">
        <f t="shared" si="40"/>
        <v>1995</v>
      </c>
      <c r="J466" s="84" t="s">
        <v>10845</v>
      </c>
      <c r="K466" s="85" t="str">
        <f t="shared" ref="K466:K484" si="41">G466&amp;J466</f>
        <v>FCESDB</v>
      </c>
      <c r="L466" s="85" t="s">
        <v>10801</v>
      </c>
      <c r="M466" s="55" t="s">
        <v>10838</v>
      </c>
      <c r="N466" s="55" t="s">
        <v>223</v>
      </c>
      <c r="O466" s="55" t="s">
        <v>10839</v>
      </c>
      <c r="P466" s="84">
        <v>0</v>
      </c>
      <c r="Q466" s="84">
        <v>3</v>
      </c>
    </row>
    <row r="467" spans="1:17" s="84" customFormat="1" x14ac:dyDescent="0.2">
      <c r="A467" s="55" t="s">
        <v>10609</v>
      </c>
      <c r="B467" s="85" t="s">
        <v>10865</v>
      </c>
      <c r="C467" s="55" t="s">
        <v>17</v>
      </c>
      <c r="D467" s="55" t="s">
        <v>117</v>
      </c>
      <c r="E467" s="55" t="s">
        <v>6519</v>
      </c>
      <c r="G467" s="84" t="s">
        <v>10843</v>
      </c>
      <c r="H467" s="84">
        <f t="shared" si="40"/>
        <v>1995</v>
      </c>
      <c r="J467" s="84" t="s">
        <v>10846</v>
      </c>
      <c r="K467" s="85" t="str">
        <f t="shared" si="41"/>
        <v>FCESDC</v>
      </c>
      <c r="L467" s="85" t="s">
        <v>10803</v>
      </c>
      <c r="M467" s="55" t="s">
        <v>10838</v>
      </c>
      <c r="N467" s="55" t="s">
        <v>223</v>
      </c>
      <c r="O467" s="55" t="s">
        <v>10839</v>
      </c>
      <c r="P467" s="84">
        <v>0</v>
      </c>
      <c r="Q467" s="84">
        <v>3</v>
      </c>
    </row>
    <row r="468" spans="1:17" s="84" customFormat="1" x14ac:dyDescent="0.2">
      <c r="A468" s="55" t="s">
        <v>10609</v>
      </c>
      <c r="B468" s="85" t="s">
        <v>10865</v>
      </c>
      <c r="C468" s="55" t="s">
        <v>17</v>
      </c>
      <c r="D468" s="55" t="s">
        <v>117</v>
      </c>
      <c r="E468" s="55" t="s">
        <v>10840</v>
      </c>
      <c r="G468" s="84" t="s">
        <v>10843</v>
      </c>
      <c r="H468" s="84">
        <f t="shared" si="40"/>
        <v>1995</v>
      </c>
      <c r="J468" s="84" t="s">
        <v>10847</v>
      </c>
      <c r="K468" s="85" t="str">
        <f t="shared" si="41"/>
        <v>FCESDD</v>
      </c>
      <c r="L468" s="85" t="s">
        <v>10805</v>
      </c>
      <c r="M468" s="55" t="s">
        <v>10838</v>
      </c>
      <c r="N468" s="55" t="s">
        <v>225</v>
      </c>
      <c r="O468" s="55" t="s">
        <v>10839</v>
      </c>
      <c r="P468" s="84">
        <v>0</v>
      </c>
      <c r="Q468" s="84">
        <v>3</v>
      </c>
    </row>
    <row r="469" spans="1:17" s="84" customFormat="1" x14ac:dyDescent="0.2">
      <c r="A469" s="55" t="s">
        <v>10609</v>
      </c>
      <c r="B469" s="85" t="s">
        <v>10865</v>
      </c>
      <c r="C469" s="55" t="s">
        <v>17</v>
      </c>
      <c r="D469" s="55" t="s">
        <v>117</v>
      </c>
      <c r="E469" s="55" t="s">
        <v>6520</v>
      </c>
      <c r="G469" s="84" t="s">
        <v>10843</v>
      </c>
      <c r="H469" s="84">
        <f t="shared" si="40"/>
        <v>1995</v>
      </c>
      <c r="J469" s="84" t="s">
        <v>10848</v>
      </c>
      <c r="K469" s="85" t="str">
        <f t="shared" si="41"/>
        <v>FCESDE</v>
      </c>
      <c r="L469" s="85" t="s">
        <v>10807</v>
      </c>
      <c r="M469" s="55" t="s">
        <v>10838</v>
      </c>
      <c r="N469" s="55" t="s">
        <v>223</v>
      </c>
      <c r="O469" s="55" t="s">
        <v>10839</v>
      </c>
      <c r="P469" s="84">
        <v>0</v>
      </c>
      <c r="Q469" s="84">
        <v>3</v>
      </c>
    </row>
    <row r="470" spans="1:17" s="84" customFormat="1" x14ac:dyDescent="0.2">
      <c r="A470" s="55" t="s">
        <v>10609</v>
      </c>
      <c r="B470" s="85" t="s">
        <v>10865</v>
      </c>
      <c r="C470" s="55" t="s">
        <v>17</v>
      </c>
      <c r="D470" s="55" t="s">
        <v>117</v>
      </c>
      <c r="E470" s="55" t="s">
        <v>4596</v>
      </c>
      <c r="G470" s="84" t="s">
        <v>10843</v>
      </c>
      <c r="H470" s="84">
        <f t="shared" si="40"/>
        <v>1995</v>
      </c>
      <c r="J470" s="84" t="s">
        <v>10849</v>
      </c>
      <c r="K470" s="85" t="str">
        <f t="shared" si="41"/>
        <v>FCESDF</v>
      </c>
      <c r="L470" s="85" t="s">
        <v>10809</v>
      </c>
      <c r="M470" s="55" t="s">
        <v>10838</v>
      </c>
      <c r="N470" s="55" t="s">
        <v>223</v>
      </c>
      <c r="O470" s="55" t="s">
        <v>10839</v>
      </c>
      <c r="P470" s="84">
        <v>0</v>
      </c>
      <c r="Q470" s="84">
        <v>3</v>
      </c>
    </row>
    <row r="471" spans="1:17" s="84" customFormat="1" x14ac:dyDescent="0.2">
      <c r="A471" s="55" t="s">
        <v>10609</v>
      </c>
      <c r="B471" s="85" t="s">
        <v>10865</v>
      </c>
      <c r="C471" s="55" t="s">
        <v>17</v>
      </c>
      <c r="D471" s="55" t="s">
        <v>117</v>
      </c>
      <c r="E471" s="55" t="s">
        <v>6518</v>
      </c>
      <c r="G471" s="84" t="s">
        <v>10843</v>
      </c>
      <c r="H471" s="84">
        <f t="shared" si="40"/>
        <v>1995</v>
      </c>
      <c r="J471" s="84" t="s">
        <v>10850</v>
      </c>
      <c r="K471" s="85" t="str">
        <f t="shared" si="41"/>
        <v>FCESDG</v>
      </c>
      <c r="L471" s="85" t="s">
        <v>10811</v>
      </c>
      <c r="M471" s="55" t="s">
        <v>10838</v>
      </c>
      <c r="N471" s="55" t="s">
        <v>223</v>
      </c>
      <c r="O471" s="55" t="s">
        <v>10839</v>
      </c>
      <c r="P471" s="84">
        <v>0</v>
      </c>
      <c r="Q471" s="84">
        <v>3</v>
      </c>
    </row>
    <row r="472" spans="1:17" s="84" customFormat="1" x14ac:dyDescent="0.2">
      <c r="A472" s="55" t="s">
        <v>10609</v>
      </c>
      <c r="B472" s="85" t="s">
        <v>10865</v>
      </c>
      <c r="C472" s="55" t="s">
        <v>17</v>
      </c>
      <c r="D472" s="55" t="s">
        <v>117</v>
      </c>
      <c r="E472" s="55" t="s">
        <v>557</v>
      </c>
      <c r="G472" s="84" t="s">
        <v>10843</v>
      </c>
      <c r="H472" s="84">
        <f t="shared" si="40"/>
        <v>1995</v>
      </c>
      <c r="J472" s="84" t="s">
        <v>10851</v>
      </c>
      <c r="K472" s="85" t="str">
        <f t="shared" si="41"/>
        <v>FCESDH</v>
      </c>
      <c r="L472" s="85" t="s">
        <v>10813</v>
      </c>
      <c r="M472" s="55" t="s">
        <v>10838</v>
      </c>
      <c r="N472" s="55" t="s">
        <v>225</v>
      </c>
      <c r="O472" s="55" t="s">
        <v>10839</v>
      </c>
      <c r="P472" s="84">
        <v>0</v>
      </c>
      <c r="Q472" s="84">
        <v>3</v>
      </c>
    </row>
    <row r="473" spans="1:17" s="84" customFormat="1" x14ac:dyDescent="0.2">
      <c r="A473" s="55" t="s">
        <v>10609</v>
      </c>
      <c r="B473" s="85" t="s">
        <v>10865</v>
      </c>
      <c r="C473" s="55" t="s">
        <v>17</v>
      </c>
      <c r="D473" s="55" t="s">
        <v>117</v>
      </c>
      <c r="E473" s="55" t="s">
        <v>549</v>
      </c>
      <c r="G473" s="84" t="s">
        <v>10843</v>
      </c>
      <c r="H473" s="84">
        <f t="shared" si="40"/>
        <v>1995</v>
      </c>
      <c r="J473" s="84" t="s">
        <v>10852</v>
      </c>
      <c r="K473" s="85" t="str">
        <f t="shared" si="41"/>
        <v>FCESDI</v>
      </c>
      <c r="L473" s="85" t="s">
        <v>10815</v>
      </c>
      <c r="M473" s="55" t="s">
        <v>10838</v>
      </c>
      <c r="N473" s="55" t="s">
        <v>223</v>
      </c>
      <c r="O473" s="55" t="s">
        <v>10839</v>
      </c>
      <c r="P473" s="84">
        <v>0</v>
      </c>
      <c r="Q473" s="84">
        <v>3</v>
      </c>
    </row>
    <row r="474" spans="1:17" s="84" customFormat="1" x14ac:dyDescent="0.2">
      <c r="A474" s="55" t="s">
        <v>10609</v>
      </c>
      <c r="B474" s="85" t="s">
        <v>10865</v>
      </c>
      <c r="C474" s="55" t="s">
        <v>17</v>
      </c>
      <c r="D474" s="55" t="s">
        <v>117</v>
      </c>
      <c r="E474" s="55" t="s">
        <v>551</v>
      </c>
      <c r="G474" s="84" t="s">
        <v>10843</v>
      </c>
      <c r="H474" s="84">
        <f t="shared" si="40"/>
        <v>1995</v>
      </c>
      <c r="J474" s="84" t="s">
        <v>10853</v>
      </c>
      <c r="K474" s="85" t="str">
        <f t="shared" si="41"/>
        <v>FCESDJ</v>
      </c>
      <c r="L474" s="85" t="s">
        <v>10817</v>
      </c>
      <c r="M474" s="55" t="s">
        <v>10838</v>
      </c>
      <c r="N474" s="55" t="s">
        <v>223</v>
      </c>
      <c r="O474" s="55" t="s">
        <v>10839</v>
      </c>
      <c r="P474" s="84">
        <v>0</v>
      </c>
      <c r="Q474" s="84">
        <v>3</v>
      </c>
    </row>
    <row r="475" spans="1:17" s="84" customFormat="1" x14ac:dyDescent="0.2">
      <c r="A475" s="55" t="s">
        <v>10609</v>
      </c>
      <c r="B475" s="85" t="s">
        <v>10865</v>
      </c>
      <c r="C475" s="55" t="s">
        <v>17</v>
      </c>
      <c r="D475" s="55" t="s">
        <v>117</v>
      </c>
      <c r="E475" s="55" t="s">
        <v>10841</v>
      </c>
      <c r="G475" s="84" t="s">
        <v>10843</v>
      </c>
      <c r="H475" s="84">
        <f t="shared" si="40"/>
        <v>1995</v>
      </c>
      <c r="J475" s="84" t="s">
        <v>10854</v>
      </c>
      <c r="K475" s="85" t="str">
        <f t="shared" si="41"/>
        <v>FCESDK</v>
      </c>
      <c r="L475" s="85" t="s">
        <v>10819</v>
      </c>
      <c r="M475" s="55" t="s">
        <v>10838</v>
      </c>
      <c r="N475" s="55" t="s">
        <v>223</v>
      </c>
      <c r="O475" s="55" t="s">
        <v>10839</v>
      </c>
      <c r="P475" s="84">
        <v>0</v>
      </c>
      <c r="Q475" s="84">
        <v>3</v>
      </c>
    </row>
    <row r="476" spans="1:17" s="84" customFormat="1" x14ac:dyDescent="0.2">
      <c r="A476" s="55" t="s">
        <v>10609</v>
      </c>
      <c r="B476" s="85" t="s">
        <v>10865</v>
      </c>
      <c r="C476" s="55" t="s">
        <v>17</v>
      </c>
      <c r="D476" s="55" t="s">
        <v>117</v>
      </c>
      <c r="E476" s="55" t="s">
        <v>554</v>
      </c>
      <c r="G476" s="84" t="s">
        <v>10843</v>
      </c>
      <c r="H476" s="84">
        <f t="shared" si="40"/>
        <v>1995</v>
      </c>
      <c r="J476" s="84" t="s">
        <v>10855</v>
      </c>
      <c r="K476" s="85" t="str">
        <f t="shared" si="41"/>
        <v>FCESDL</v>
      </c>
      <c r="L476" s="85" t="s">
        <v>10821</v>
      </c>
      <c r="M476" s="55" t="s">
        <v>10838</v>
      </c>
      <c r="N476" s="55" t="s">
        <v>225</v>
      </c>
      <c r="O476" s="55" t="s">
        <v>10839</v>
      </c>
      <c r="P476" s="84">
        <v>0</v>
      </c>
      <c r="Q476" s="84">
        <v>3</v>
      </c>
    </row>
    <row r="477" spans="1:17" s="84" customFormat="1" x14ac:dyDescent="0.2">
      <c r="A477" s="55" t="s">
        <v>10609</v>
      </c>
      <c r="B477" s="85" t="s">
        <v>10865</v>
      </c>
      <c r="C477" s="55" t="s">
        <v>17</v>
      </c>
      <c r="D477" s="55" t="s">
        <v>117</v>
      </c>
      <c r="E477" s="55" t="s">
        <v>571</v>
      </c>
      <c r="G477" s="84" t="s">
        <v>10843</v>
      </c>
      <c r="H477" s="84">
        <f t="shared" si="40"/>
        <v>1995</v>
      </c>
      <c r="J477" s="84" t="s">
        <v>10856</v>
      </c>
      <c r="K477" s="85" t="str">
        <f t="shared" si="41"/>
        <v>FCESDM</v>
      </c>
      <c r="L477" s="85" t="s">
        <v>10823</v>
      </c>
      <c r="M477" s="55" t="s">
        <v>10838</v>
      </c>
      <c r="N477" s="55" t="s">
        <v>223</v>
      </c>
      <c r="O477" s="55" t="s">
        <v>10839</v>
      </c>
      <c r="P477" s="84">
        <v>0</v>
      </c>
      <c r="Q477" s="84">
        <v>3</v>
      </c>
    </row>
    <row r="478" spans="1:17" s="84" customFormat="1" x14ac:dyDescent="0.2">
      <c r="A478" s="55" t="s">
        <v>10609</v>
      </c>
      <c r="B478" s="85" t="s">
        <v>10865</v>
      </c>
      <c r="C478" s="55" t="s">
        <v>17</v>
      </c>
      <c r="D478" s="55" t="s">
        <v>117</v>
      </c>
      <c r="E478" s="55" t="s">
        <v>558</v>
      </c>
      <c r="G478" s="84" t="s">
        <v>10843</v>
      </c>
      <c r="H478" s="84">
        <f t="shared" si="40"/>
        <v>1995</v>
      </c>
      <c r="J478" s="84" t="s">
        <v>10857</v>
      </c>
      <c r="K478" s="85" t="str">
        <f t="shared" si="41"/>
        <v>FCESDN</v>
      </c>
      <c r="L478" s="85" t="s">
        <v>10825</v>
      </c>
      <c r="M478" s="55" t="s">
        <v>10838</v>
      </c>
      <c r="N478" s="55" t="s">
        <v>223</v>
      </c>
      <c r="O478" s="55" t="s">
        <v>10839</v>
      </c>
      <c r="P478" s="84">
        <v>0</v>
      </c>
      <c r="Q478" s="84">
        <v>3</v>
      </c>
    </row>
    <row r="479" spans="1:17" s="84" customFormat="1" x14ac:dyDescent="0.2">
      <c r="A479" s="55" t="s">
        <v>10609</v>
      </c>
      <c r="B479" s="85" t="s">
        <v>10865</v>
      </c>
      <c r="C479" s="55" t="s">
        <v>17</v>
      </c>
      <c r="D479" s="55" t="s">
        <v>117</v>
      </c>
      <c r="E479" s="55" t="s">
        <v>576</v>
      </c>
      <c r="G479" s="84" t="s">
        <v>10843</v>
      </c>
      <c r="H479" s="84">
        <f t="shared" si="40"/>
        <v>1995</v>
      </c>
      <c r="J479" s="84" t="s">
        <v>10858</v>
      </c>
      <c r="K479" s="85" t="str">
        <f t="shared" si="41"/>
        <v>FCESDO</v>
      </c>
      <c r="L479" s="85" t="s">
        <v>10827</v>
      </c>
      <c r="M479" s="55" t="s">
        <v>10838</v>
      </c>
      <c r="N479" s="55" t="s">
        <v>223</v>
      </c>
      <c r="O479" s="55" t="s">
        <v>10839</v>
      </c>
      <c r="P479" s="84">
        <v>0</v>
      </c>
      <c r="Q479" s="84">
        <v>3</v>
      </c>
    </row>
    <row r="480" spans="1:17" s="84" customFormat="1" x14ac:dyDescent="0.2">
      <c r="A480" s="55" t="s">
        <v>10609</v>
      </c>
      <c r="B480" s="85" t="s">
        <v>10865</v>
      </c>
      <c r="C480" s="55" t="s">
        <v>17</v>
      </c>
      <c r="D480" s="55" t="s">
        <v>117</v>
      </c>
      <c r="E480" s="55" t="s">
        <v>545</v>
      </c>
      <c r="G480" s="84" t="s">
        <v>10843</v>
      </c>
      <c r="H480" s="84">
        <f t="shared" si="40"/>
        <v>1995</v>
      </c>
      <c r="J480" s="84" t="s">
        <v>10859</v>
      </c>
      <c r="K480" s="85" t="str">
        <f t="shared" si="41"/>
        <v>FCESDP</v>
      </c>
      <c r="L480" s="85" t="s">
        <v>10829</v>
      </c>
      <c r="M480" s="55" t="s">
        <v>10838</v>
      </c>
      <c r="N480" s="55" t="s">
        <v>225</v>
      </c>
      <c r="O480" s="55" t="s">
        <v>10839</v>
      </c>
      <c r="P480" s="84">
        <v>0</v>
      </c>
      <c r="Q480" s="84">
        <v>3</v>
      </c>
    </row>
    <row r="481" spans="1:17" s="84" customFormat="1" x14ac:dyDescent="0.2">
      <c r="A481" s="55" t="s">
        <v>10609</v>
      </c>
      <c r="B481" s="85" t="s">
        <v>10865</v>
      </c>
      <c r="C481" s="55" t="s">
        <v>17</v>
      </c>
      <c r="D481" s="55" t="s">
        <v>117</v>
      </c>
      <c r="E481" s="55" t="s">
        <v>6521</v>
      </c>
      <c r="G481" s="84" t="s">
        <v>10843</v>
      </c>
      <c r="H481" s="84">
        <f t="shared" si="40"/>
        <v>1995</v>
      </c>
      <c r="J481" s="84" t="s">
        <v>10860</v>
      </c>
      <c r="K481" s="85" t="str">
        <f t="shared" si="41"/>
        <v>FCESDQ</v>
      </c>
      <c r="L481" s="85" t="s">
        <v>10831</v>
      </c>
      <c r="M481" s="55" t="s">
        <v>10838</v>
      </c>
      <c r="N481" s="55" t="s">
        <v>223</v>
      </c>
      <c r="O481" s="55" t="s">
        <v>10839</v>
      </c>
      <c r="P481" s="84">
        <v>0</v>
      </c>
      <c r="Q481" s="84">
        <v>3</v>
      </c>
    </row>
    <row r="482" spans="1:17" s="84" customFormat="1" x14ac:dyDescent="0.2">
      <c r="A482" s="55" t="s">
        <v>10609</v>
      </c>
      <c r="B482" s="85" t="s">
        <v>10865</v>
      </c>
      <c r="C482" s="55" t="s">
        <v>17</v>
      </c>
      <c r="D482" s="55" t="s">
        <v>117</v>
      </c>
      <c r="E482" s="55" t="s">
        <v>563</v>
      </c>
      <c r="G482" s="84" t="s">
        <v>10843</v>
      </c>
      <c r="H482" s="84">
        <f t="shared" si="40"/>
        <v>1995</v>
      </c>
      <c r="J482" s="84" t="s">
        <v>10861</v>
      </c>
      <c r="K482" s="85" t="str">
        <f t="shared" si="41"/>
        <v>FCESDR</v>
      </c>
      <c r="L482" s="85" t="s">
        <v>10833</v>
      </c>
      <c r="M482" s="55" t="s">
        <v>10838</v>
      </c>
      <c r="N482" s="55" t="s">
        <v>223</v>
      </c>
      <c r="O482" s="55" t="s">
        <v>10839</v>
      </c>
      <c r="P482" s="84">
        <v>0</v>
      </c>
      <c r="Q482" s="84">
        <v>3</v>
      </c>
    </row>
    <row r="483" spans="1:17" s="84" customFormat="1" x14ac:dyDescent="0.2">
      <c r="A483" s="55" t="s">
        <v>10609</v>
      </c>
      <c r="B483" s="85" t="s">
        <v>10865</v>
      </c>
      <c r="C483" s="55" t="s">
        <v>17</v>
      </c>
      <c r="D483" s="55" t="s">
        <v>117</v>
      </c>
      <c r="E483" s="55" t="s">
        <v>542</v>
      </c>
      <c r="G483" s="84" t="s">
        <v>10843</v>
      </c>
      <c r="H483" s="84">
        <f t="shared" si="40"/>
        <v>1995</v>
      </c>
      <c r="J483" s="84" t="s">
        <v>10862</v>
      </c>
      <c r="K483" s="85" t="str">
        <f t="shared" si="41"/>
        <v>FCESDS</v>
      </c>
      <c r="L483" s="85" t="s">
        <v>10835</v>
      </c>
      <c r="M483" s="55" t="s">
        <v>10838</v>
      </c>
      <c r="N483" s="55" t="s">
        <v>223</v>
      </c>
      <c r="O483" s="55" t="s">
        <v>10839</v>
      </c>
      <c r="P483" s="84">
        <v>0</v>
      </c>
      <c r="Q483" s="84">
        <v>3</v>
      </c>
    </row>
    <row r="484" spans="1:17" s="84" customFormat="1" x14ac:dyDescent="0.2">
      <c r="A484" s="55" t="s">
        <v>10609</v>
      </c>
      <c r="B484" s="85" t="s">
        <v>10865</v>
      </c>
      <c r="C484" s="55" t="s">
        <v>17</v>
      </c>
      <c r="D484" s="55" t="s">
        <v>117</v>
      </c>
      <c r="E484" s="55" t="s">
        <v>10842</v>
      </c>
      <c r="G484" s="84" t="s">
        <v>10843</v>
      </c>
      <c r="H484" s="84">
        <f t="shared" si="40"/>
        <v>1995</v>
      </c>
      <c r="J484" s="84" t="s">
        <v>10863</v>
      </c>
      <c r="K484" s="85" t="str">
        <f t="shared" si="41"/>
        <v>FCESDT</v>
      </c>
      <c r="L484" s="85" t="s">
        <v>10837</v>
      </c>
      <c r="M484" s="55" t="s">
        <v>10838</v>
      </c>
      <c r="N484" s="55" t="s">
        <v>223</v>
      </c>
      <c r="O484" s="55" t="s">
        <v>10839</v>
      </c>
      <c r="P484" s="84">
        <v>0</v>
      </c>
      <c r="Q484" s="84">
        <v>3</v>
      </c>
    </row>
    <row r="485" spans="1:17" x14ac:dyDescent="0.2">
      <c r="A485" s="55" t="s">
        <v>10609</v>
      </c>
      <c r="B485" s="85" t="s">
        <v>10644</v>
      </c>
      <c r="C485" s="55" t="s">
        <v>17</v>
      </c>
      <c r="D485" s="55" t="s">
        <v>92</v>
      </c>
      <c r="E485" s="55" t="s">
        <v>557</v>
      </c>
      <c r="G485" s="84" t="s">
        <v>10646</v>
      </c>
      <c r="H485" s="84">
        <f t="shared" si="40"/>
        <v>2007</v>
      </c>
      <c r="J485" s="84" t="s">
        <v>10874</v>
      </c>
      <c r="K485" s="85" t="str">
        <f>G485&amp;J485</f>
        <v>KOP1</v>
      </c>
      <c r="L485" s="85" t="s">
        <v>10866</v>
      </c>
      <c r="M485" s="55" t="s">
        <v>10615</v>
      </c>
      <c r="N485" s="55" t="s">
        <v>225</v>
      </c>
      <c r="O485" s="55" t="s">
        <v>10635</v>
      </c>
      <c r="P485" s="84">
        <v>1</v>
      </c>
      <c r="Q485" s="84">
        <v>5</v>
      </c>
    </row>
    <row r="486" spans="1:17" x14ac:dyDescent="0.2">
      <c r="A486" s="55" t="s">
        <v>10609</v>
      </c>
      <c r="B486" s="85" t="s">
        <v>10644</v>
      </c>
      <c r="C486" s="55" t="s">
        <v>17</v>
      </c>
      <c r="D486" s="55" t="s">
        <v>92</v>
      </c>
      <c r="E486" s="55" t="s">
        <v>10882</v>
      </c>
      <c r="G486" s="84" t="s">
        <v>10646</v>
      </c>
      <c r="H486" s="84">
        <f t="shared" si="40"/>
        <v>2007</v>
      </c>
      <c r="J486" s="84" t="s">
        <v>10875</v>
      </c>
      <c r="K486" s="85" t="str">
        <f t="shared" ref="K486:K492" si="42">G486&amp;J486</f>
        <v>KOP2</v>
      </c>
      <c r="L486" s="85" t="s">
        <v>10867</v>
      </c>
      <c r="M486" s="55" t="s">
        <v>10615</v>
      </c>
      <c r="N486" s="55" t="s">
        <v>223</v>
      </c>
      <c r="O486" s="55" t="s">
        <v>10635</v>
      </c>
      <c r="P486" s="84">
        <v>1</v>
      </c>
      <c r="Q486" s="84">
        <v>5</v>
      </c>
    </row>
    <row r="487" spans="1:17" x14ac:dyDescent="0.2">
      <c r="A487" s="55" t="s">
        <v>10609</v>
      </c>
      <c r="B487" s="85" t="s">
        <v>10644</v>
      </c>
      <c r="C487" s="55" t="s">
        <v>17</v>
      </c>
      <c r="D487" s="55" t="s">
        <v>92</v>
      </c>
      <c r="E487" s="55" t="s">
        <v>10883</v>
      </c>
      <c r="G487" s="84" t="s">
        <v>10646</v>
      </c>
      <c r="H487" s="84">
        <f t="shared" si="40"/>
        <v>2007</v>
      </c>
      <c r="J487" s="84" t="s">
        <v>10876</v>
      </c>
      <c r="K487" s="85" t="str">
        <f t="shared" si="42"/>
        <v>KOP3</v>
      </c>
      <c r="L487" s="85" t="s">
        <v>10868</v>
      </c>
      <c r="M487" s="55" t="s">
        <v>10615</v>
      </c>
      <c r="N487" s="55" t="s">
        <v>225</v>
      </c>
      <c r="O487" s="55" t="s">
        <v>10635</v>
      </c>
      <c r="P487" s="84">
        <v>1</v>
      </c>
      <c r="Q487" s="84">
        <v>5</v>
      </c>
    </row>
    <row r="488" spans="1:17" x14ac:dyDescent="0.2">
      <c r="A488" s="55" t="s">
        <v>10609</v>
      </c>
      <c r="B488" s="85" t="s">
        <v>10644</v>
      </c>
      <c r="C488" s="55" t="s">
        <v>17</v>
      </c>
      <c r="D488" s="55" t="s">
        <v>92</v>
      </c>
      <c r="E488" s="55" t="s">
        <v>10884</v>
      </c>
      <c r="G488" s="84" t="s">
        <v>10646</v>
      </c>
      <c r="H488" s="84">
        <f t="shared" si="40"/>
        <v>2007</v>
      </c>
      <c r="J488" s="84" t="s">
        <v>10877</v>
      </c>
      <c r="K488" s="85" t="str">
        <f t="shared" si="42"/>
        <v>KOP4</v>
      </c>
      <c r="L488" s="85" t="s">
        <v>10869</v>
      </c>
      <c r="M488" s="55" t="s">
        <v>10615</v>
      </c>
      <c r="N488" s="55" t="s">
        <v>225</v>
      </c>
      <c r="O488" s="55" t="s">
        <v>10635</v>
      </c>
      <c r="P488" s="84">
        <v>1</v>
      </c>
      <c r="Q488" s="84">
        <v>5</v>
      </c>
    </row>
    <row r="489" spans="1:17" x14ac:dyDescent="0.2">
      <c r="A489" s="55" t="s">
        <v>10609</v>
      </c>
      <c r="B489" s="85" t="s">
        <v>10644</v>
      </c>
      <c r="C489" s="55" t="s">
        <v>17</v>
      </c>
      <c r="D489" s="55" t="s">
        <v>92</v>
      </c>
      <c r="E489" s="55" t="s">
        <v>10885</v>
      </c>
      <c r="G489" s="84" t="s">
        <v>10646</v>
      </c>
      <c r="H489" s="84">
        <f t="shared" si="40"/>
        <v>2007</v>
      </c>
      <c r="J489" s="84" t="s">
        <v>10878</v>
      </c>
      <c r="K489" s="85" t="str">
        <f t="shared" si="42"/>
        <v>KOP5</v>
      </c>
      <c r="L489" s="85" t="s">
        <v>10870</v>
      </c>
      <c r="M489" s="55" t="s">
        <v>10615</v>
      </c>
      <c r="N489" s="55" t="s">
        <v>223</v>
      </c>
      <c r="O489" s="55" t="s">
        <v>10635</v>
      </c>
      <c r="P489" s="84">
        <v>1</v>
      </c>
      <c r="Q489" s="84">
        <v>5</v>
      </c>
    </row>
    <row r="490" spans="1:17" x14ac:dyDescent="0.2">
      <c r="A490" s="55" t="s">
        <v>10609</v>
      </c>
      <c r="B490" s="85" t="s">
        <v>10644</v>
      </c>
      <c r="C490" s="55" t="s">
        <v>17</v>
      </c>
      <c r="D490" s="55" t="s">
        <v>92</v>
      </c>
      <c r="E490" s="55" t="s">
        <v>10886</v>
      </c>
      <c r="G490" s="84" t="s">
        <v>10646</v>
      </c>
      <c r="H490" s="84">
        <f t="shared" si="40"/>
        <v>2007</v>
      </c>
      <c r="J490" s="84" t="s">
        <v>10879</v>
      </c>
      <c r="K490" s="85" t="str">
        <f t="shared" si="42"/>
        <v>KOP6</v>
      </c>
      <c r="L490" s="85" t="s">
        <v>10871</v>
      </c>
      <c r="M490" s="55" t="s">
        <v>10615</v>
      </c>
      <c r="N490" s="55" t="s">
        <v>223</v>
      </c>
      <c r="O490" s="55" t="s">
        <v>10635</v>
      </c>
      <c r="P490" s="84">
        <v>1</v>
      </c>
      <c r="Q490" s="84">
        <v>5</v>
      </c>
    </row>
    <row r="491" spans="1:17" x14ac:dyDescent="0.2">
      <c r="A491" s="55" t="s">
        <v>10609</v>
      </c>
      <c r="B491" s="85" t="s">
        <v>10644</v>
      </c>
      <c r="C491" s="55" t="s">
        <v>17</v>
      </c>
      <c r="D491" s="55" t="s">
        <v>92</v>
      </c>
      <c r="E491" s="55" t="s">
        <v>10887</v>
      </c>
      <c r="G491" s="84" t="s">
        <v>10646</v>
      </c>
      <c r="H491" s="84">
        <f t="shared" si="40"/>
        <v>2007</v>
      </c>
      <c r="J491" s="84" t="s">
        <v>10880</v>
      </c>
      <c r="K491" s="85" t="str">
        <f t="shared" si="42"/>
        <v>KOP7</v>
      </c>
      <c r="L491" s="85" t="s">
        <v>10872</v>
      </c>
      <c r="M491" s="55" t="s">
        <v>10615</v>
      </c>
      <c r="N491" s="55" t="s">
        <v>225</v>
      </c>
      <c r="O491" s="55" t="s">
        <v>10635</v>
      </c>
      <c r="P491" s="84">
        <v>1</v>
      </c>
      <c r="Q491" s="84">
        <v>5</v>
      </c>
    </row>
    <row r="492" spans="1:17" x14ac:dyDescent="0.2">
      <c r="A492" s="55" t="s">
        <v>10609</v>
      </c>
      <c r="B492" s="85" t="s">
        <v>10644</v>
      </c>
      <c r="C492" s="55" t="s">
        <v>17</v>
      </c>
      <c r="D492" s="55" t="s">
        <v>92</v>
      </c>
      <c r="E492" s="55" t="s">
        <v>10888</v>
      </c>
      <c r="G492" s="84" t="s">
        <v>10646</v>
      </c>
      <c r="H492" s="84">
        <f t="shared" si="40"/>
        <v>2007</v>
      </c>
      <c r="J492" s="84" t="s">
        <v>10881</v>
      </c>
      <c r="K492" s="85" t="str">
        <f t="shared" si="42"/>
        <v>KOP8</v>
      </c>
      <c r="L492" s="85" t="s">
        <v>10873</v>
      </c>
      <c r="M492" s="55" t="s">
        <v>10615</v>
      </c>
      <c r="N492" s="55" t="s">
        <v>223</v>
      </c>
      <c r="O492" s="55" t="s">
        <v>10635</v>
      </c>
      <c r="P492" s="84">
        <v>1</v>
      </c>
      <c r="Q492" s="84">
        <v>5</v>
      </c>
    </row>
    <row r="493" spans="1:17" s="84" customFormat="1" x14ac:dyDescent="0.2">
      <c r="A493" s="55" t="s">
        <v>10609</v>
      </c>
      <c r="B493" s="85" t="s">
        <v>10649</v>
      </c>
      <c r="C493" s="55" t="s">
        <v>17</v>
      </c>
      <c r="D493" s="55" t="s">
        <v>92</v>
      </c>
      <c r="E493" s="55" t="s">
        <v>557</v>
      </c>
      <c r="G493" s="84" t="s">
        <v>10642</v>
      </c>
      <c r="H493" s="84">
        <f t="shared" ref="H493:H500" si="43">IF(B493="SATSA_Q1",1984,IF(B493="SATSA_IPT1",1985,IF(B493="SATSA_Q2",1987,IF(B493="SATSA_IPT2",1989,IF(B493="SATSA_Q3",1990,IF(B493="SATSA_IPT3",1992,IF(B493="SATSA_Q4",1993,IF(B493="SATSA_IPT4",1995,IF(B493="SATSA_IPT5",1999,IF(B493="SATSA_IPT6",2002,IF(B493="SATSA_Q5",2004,IF(B493="SATSA_IPT7",2005,IF(B493="SATSA_Q6",2007,IF(B493="SATSA_IPT8",2008,IF(B493="SATSA_Q7",2010,IF(B493="SATSA_IPT9",2010,IF(B493="SATSA_Q8",2012,IF(B493="SATSA_IPT10",2012,IF(B493="SATSA_Q9",2014,"HELP")))))))))))))))))))</f>
        <v>1989</v>
      </c>
      <c r="J493" s="84" t="s">
        <v>10874</v>
      </c>
      <c r="K493" s="85" t="str">
        <f>G493&amp;J493</f>
        <v>QOP1</v>
      </c>
      <c r="L493" s="85" t="s">
        <v>10866</v>
      </c>
      <c r="M493" s="55" t="s">
        <v>10615</v>
      </c>
      <c r="N493" s="55" t="s">
        <v>225</v>
      </c>
      <c r="O493" s="55" t="s">
        <v>10635</v>
      </c>
      <c r="P493" s="84">
        <v>1</v>
      </c>
      <c r="Q493" s="84">
        <v>5</v>
      </c>
    </row>
    <row r="494" spans="1:17" s="84" customFormat="1" x14ac:dyDescent="0.2">
      <c r="A494" s="55" t="s">
        <v>10609</v>
      </c>
      <c r="B494" s="85" t="s">
        <v>10649</v>
      </c>
      <c r="C494" s="55" t="s">
        <v>17</v>
      </c>
      <c r="D494" s="55" t="s">
        <v>92</v>
      </c>
      <c r="E494" s="55" t="s">
        <v>10882</v>
      </c>
      <c r="G494" s="84" t="s">
        <v>10642</v>
      </c>
      <c r="H494" s="84">
        <f t="shared" si="43"/>
        <v>1989</v>
      </c>
      <c r="J494" s="84" t="s">
        <v>10875</v>
      </c>
      <c r="K494" s="85" t="str">
        <f t="shared" ref="K494:K500" si="44">G494&amp;J494</f>
        <v>QOP2</v>
      </c>
      <c r="L494" s="85" t="s">
        <v>10867</v>
      </c>
      <c r="M494" s="55" t="s">
        <v>10615</v>
      </c>
      <c r="N494" s="55" t="s">
        <v>223</v>
      </c>
      <c r="O494" s="55" t="s">
        <v>10635</v>
      </c>
      <c r="P494" s="84">
        <v>1</v>
      </c>
      <c r="Q494" s="84">
        <v>5</v>
      </c>
    </row>
    <row r="495" spans="1:17" s="84" customFormat="1" x14ac:dyDescent="0.2">
      <c r="A495" s="55" t="s">
        <v>10609</v>
      </c>
      <c r="B495" s="85" t="s">
        <v>10649</v>
      </c>
      <c r="C495" s="55" t="s">
        <v>17</v>
      </c>
      <c r="D495" s="55" t="s">
        <v>92</v>
      </c>
      <c r="E495" s="55" t="s">
        <v>10883</v>
      </c>
      <c r="G495" s="84" t="s">
        <v>10642</v>
      </c>
      <c r="H495" s="84">
        <f t="shared" si="43"/>
        <v>1989</v>
      </c>
      <c r="J495" s="84" t="s">
        <v>10876</v>
      </c>
      <c r="K495" s="85" t="str">
        <f t="shared" si="44"/>
        <v>QOP3</v>
      </c>
      <c r="L495" s="85" t="s">
        <v>10868</v>
      </c>
      <c r="M495" s="55" t="s">
        <v>10615</v>
      </c>
      <c r="N495" s="55" t="s">
        <v>225</v>
      </c>
      <c r="O495" s="55" t="s">
        <v>10635</v>
      </c>
      <c r="P495" s="84">
        <v>1</v>
      </c>
      <c r="Q495" s="84">
        <v>5</v>
      </c>
    </row>
    <row r="496" spans="1:17" s="84" customFormat="1" x14ac:dyDescent="0.2">
      <c r="A496" s="55" t="s">
        <v>10609</v>
      </c>
      <c r="B496" s="85" t="s">
        <v>10649</v>
      </c>
      <c r="C496" s="55" t="s">
        <v>17</v>
      </c>
      <c r="D496" s="55" t="s">
        <v>92</v>
      </c>
      <c r="E496" s="55" t="s">
        <v>10884</v>
      </c>
      <c r="G496" s="84" t="s">
        <v>10642</v>
      </c>
      <c r="H496" s="84">
        <f t="shared" si="43"/>
        <v>1989</v>
      </c>
      <c r="J496" s="84" t="s">
        <v>10877</v>
      </c>
      <c r="K496" s="85" t="str">
        <f t="shared" si="44"/>
        <v>QOP4</v>
      </c>
      <c r="L496" s="85" t="s">
        <v>10869</v>
      </c>
      <c r="M496" s="55" t="s">
        <v>10615</v>
      </c>
      <c r="N496" s="55" t="s">
        <v>225</v>
      </c>
      <c r="O496" s="55" t="s">
        <v>10635</v>
      </c>
      <c r="P496" s="84">
        <v>1</v>
      </c>
      <c r="Q496" s="84">
        <v>5</v>
      </c>
    </row>
    <row r="497" spans="1:17" s="84" customFormat="1" x14ac:dyDescent="0.2">
      <c r="A497" s="55" t="s">
        <v>10609</v>
      </c>
      <c r="B497" s="85" t="s">
        <v>10649</v>
      </c>
      <c r="C497" s="55" t="s">
        <v>17</v>
      </c>
      <c r="D497" s="55" t="s">
        <v>92</v>
      </c>
      <c r="E497" s="55" t="s">
        <v>10885</v>
      </c>
      <c r="G497" s="84" t="s">
        <v>10642</v>
      </c>
      <c r="H497" s="84">
        <f t="shared" si="43"/>
        <v>1989</v>
      </c>
      <c r="J497" s="84" t="s">
        <v>10878</v>
      </c>
      <c r="K497" s="85" t="str">
        <f t="shared" si="44"/>
        <v>QOP5</v>
      </c>
      <c r="L497" s="85" t="s">
        <v>10870</v>
      </c>
      <c r="M497" s="55" t="s">
        <v>10615</v>
      </c>
      <c r="N497" s="55" t="s">
        <v>223</v>
      </c>
      <c r="O497" s="55" t="s">
        <v>10635</v>
      </c>
      <c r="P497" s="84">
        <v>1</v>
      </c>
      <c r="Q497" s="84">
        <v>5</v>
      </c>
    </row>
    <row r="498" spans="1:17" s="84" customFormat="1" x14ac:dyDescent="0.2">
      <c r="A498" s="55" t="s">
        <v>10609</v>
      </c>
      <c r="B498" s="85" t="s">
        <v>10649</v>
      </c>
      <c r="C498" s="55" t="s">
        <v>17</v>
      </c>
      <c r="D498" s="55" t="s">
        <v>92</v>
      </c>
      <c r="E498" s="55" t="s">
        <v>10886</v>
      </c>
      <c r="G498" s="84" t="s">
        <v>10642</v>
      </c>
      <c r="H498" s="84">
        <f t="shared" si="43"/>
        <v>1989</v>
      </c>
      <c r="J498" s="84" t="s">
        <v>10879</v>
      </c>
      <c r="K498" s="85" t="str">
        <f t="shared" si="44"/>
        <v>QOP6</v>
      </c>
      <c r="L498" s="85" t="s">
        <v>10871</v>
      </c>
      <c r="M498" s="55" t="s">
        <v>10615</v>
      </c>
      <c r="N498" s="55" t="s">
        <v>223</v>
      </c>
      <c r="O498" s="55" t="s">
        <v>10635</v>
      </c>
      <c r="P498" s="84">
        <v>1</v>
      </c>
      <c r="Q498" s="84">
        <v>5</v>
      </c>
    </row>
    <row r="499" spans="1:17" s="84" customFormat="1" x14ac:dyDescent="0.2">
      <c r="A499" s="55" t="s">
        <v>10609</v>
      </c>
      <c r="B499" s="85" t="s">
        <v>10649</v>
      </c>
      <c r="C499" s="55" t="s">
        <v>17</v>
      </c>
      <c r="D499" s="55" t="s">
        <v>92</v>
      </c>
      <c r="E499" s="55" t="s">
        <v>10887</v>
      </c>
      <c r="G499" s="84" t="s">
        <v>10642</v>
      </c>
      <c r="H499" s="84">
        <f t="shared" si="43"/>
        <v>1989</v>
      </c>
      <c r="J499" s="84" t="s">
        <v>10880</v>
      </c>
      <c r="K499" s="85" t="str">
        <f t="shared" si="44"/>
        <v>QOP7</v>
      </c>
      <c r="L499" s="85" t="s">
        <v>10872</v>
      </c>
      <c r="M499" s="55" t="s">
        <v>10615</v>
      </c>
      <c r="N499" s="55" t="s">
        <v>225</v>
      </c>
      <c r="O499" s="55" t="s">
        <v>10635</v>
      </c>
      <c r="P499" s="84">
        <v>1</v>
      </c>
      <c r="Q499" s="84">
        <v>5</v>
      </c>
    </row>
    <row r="500" spans="1:17" s="84" customFormat="1" x14ac:dyDescent="0.2">
      <c r="A500" s="55" t="s">
        <v>10609</v>
      </c>
      <c r="B500" s="85" t="s">
        <v>10649</v>
      </c>
      <c r="C500" s="55" t="s">
        <v>17</v>
      </c>
      <c r="D500" s="55" t="s">
        <v>92</v>
      </c>
      <c r="E500" s="55" t="s">
        <v>10888</v>
      </c>
      <c r="G500" s="84" t="s">
        <v>10642</v>
      </c>
      <c r="H500" s="84">
        <f t="shared" si="43"/>
        <v>1989</v>
      </c>
      <c r="J500" s="84" t="s">
        <v>10881</v>
      </c>
      <c r="K500" s="85" t="str">
        <f t="shared" si="44"/>
        <v>QOP8</v>
      </c>
      <c r="L500" s="85" t="s">
        <v>10873</v>
      </c>
      <c r="M500" s="55" t="s">
        <v>10615</v>
      </c>
      <c r="N500" s="55" t="s">
        <v>223</v>
      </c>
      <c r="O500" s="55" t="s">
        <v>10635</v>
      </c>
      <c r="P500" s="84">
        <v>1</v>
      </c>
      <c r="Q500" s="84">
        <v>5</v>
      </c>
    </row>
    <row r="501" spans="1:17" s="84" customFormat="1" x14ac:dyDescent="0.2">
      <c r="A501" s="55" t="s">
        <v>10609</v>
      </c>
      <c r="B501" s="85" t="s">
        <v>10636</v>
      </c>
      <c r="C501" s="55" t="s">
        <v>17</v>
      </c>
      <c r="D501" s="55" t="s">
        <v>92</v>
      </c>
      <c r="E501" s="55" t="s">
        <v>557</v>
      </c>
      <c r="G501" s="84" t="s">
        <v>10638</v>
      </c>
      <c r="H501" s="84">
        <f t="shared" ref="H501:H508" si="45">IF(B501="SATSA_Q1",1984,IF(B501="SATSA_IPT1",1985,IF(B501="SATSA_Q2",1987,IF(B501="SATSA_IPT2",1989,IF(B501="SATSA_Q3",1990,IF(B501="SATSA_IPT3",1992,IF(B501="SATSA_Q4",1993,IF(B501="SATSA_IPT4",1995,IF(B501="SATSA_IPT5",1999,IF(B501="SATSA_IPT6",2002,IF(B501="SATSA_Q5",2004,IF(B501="SATSA_IPT7",2005,IF(B501="SATSA_Q6",2007,IF(B501="SATSA_IPT8",2008,IF(B501="SATSA_Q7",2010,IF(B501="SATSA_IPT9",2010,IF(B501="SATSA_Q8",2012,IF(B501="SATSA_IPT10",2012,IF(B501="SATSA_Q9",2014,"HELP")))))))))))))))))))</f>
        <v>1987</v>
      </c>
      <c r="J501" s="84" t="s">
        <v>10874</v>
      </c>
      <c r="K501" s="85" t="str">
        <f>G501&amp;J501</f>
        <v>VOP1</v>
      </c>
      <c r="L501" s="85" t="s">
        <v>10866</v>
      </c>
      <c r="M501" s="55" t="s">
        <v>10615</v>
      </c>
      <c r="N501" s="55" t="s">
        <v>225</v>
      </c>
      <c r="O501" s="55" t="s">
        <v>10635</v>
      </c>
      <c r="P501" s="84">
        <v>1</v>
      </c>
      <c r="Q501" s="84">
        <v>5</v>
      </c>
    </row>
    <row r="502" spans="1:17" s="84" customFormat="1" x14ac:dyDescent="0.2">
      <c r="A502" s="55" t="s">
        <v>10609</v>
      </c>
      <c r="B502" s="85" t="s">
        <v>10636</v>
      </c>
      <c r="C502" s="55" t="s">
        <v>17</v>
      </c>
      <c r="D502" s="55" t="s">
        <v>92</v>
      </c>
      <c r="E502" s="55" t="s">
        <v>10882</v>
      </c>
      <c r="G502" s="84" t="s">
        <v>10638</v>
      </c>
      <c r="H502" s="84">
        <f t="shared" si="45"/>
        <v>1987</v>
      </c>
      <c r="J502" s="84" t="s">
        <v>10875</v>
      </c>
      <c r="K502" s="85" t="str">
        <f t="shared" ref="K502:K508" si="46">G502&amp;J502</f>
        <v>VOP2</v>
      </c>
      <c r="L502" s="85" t="s">
        <v>10867</v>
      </c>
      <c r="M502" s="55" t="s">
        <v>10615</v>
      </c>
      <c r="N502" s="55" t="s">
        <v>223</v>
      </c>
      <c r="O502" s="55" t="s">
        <v>10635</v>
      </c>
      <c r="P502" s="84">
        <v>1</v>
      </c>
      <c r="Q502" s="84">
        <v>5</v>
      </c>
    </row>
    <row r="503" spans="1:17" s="84" customFormat="1" x14ac:dyDescent="0.2">
      <c r="A503" s="55" t="s">
        <v>10609</v>
      </c>
      <c r="B503" s="85" t="s">
        <v>10636</v>
      </c>
      <c r="C503" s="55" t="s">
        <v>17</v>
      </c>
      <c r="D503" s="55" t="s">
        <v>92</v>
      </c>
      <c r="E503" s="55" t="s">
        <v>10883</v>
      </c>
      <c r="G503" s="84" t="s">
        <v>10638</v>
      </c>
      <c r="H503" s="84">
        <f t="shared" si="45"/>
        <v>1987</v>
      </c>
      <c r="J503" s="84" t="s">
        <v>10876</v>
      </c>
      <c r="K503" s="85" t="str">
        <f t="shared" si="46"/>
        <v>VOP3</v>
      </c>
      <c r="L503" s="85" t="s">
        <v>10868</v>
      </c>
      <c r="M503" s="55" t="s">
        <v>10615</v>
      </c>
      <c r="N503" s="55" t="s">
        <v>225</v>
      </c>
      <c r="O503" s="55" t="s">
        <v>10635</v>
      </c>
      <c r="P503" s="84">
        <v>1</v>
      </c>
      <c r="Q503" s="84">
        <v>5</v>
      </c>
    </row>
    <row r="504" spans="1:17" s="84" customFormat="1" x14ac:dyDescent="0.2">
      <c r="A504" s="55" t="s">
        <v>10609</v>
      </c>
      <c r="B504" s="85" t="s">
        <v>10636</v>
      </c>
      <c r="C504" s="55" t="s">
        <v>17</v>
      </c>
      <c r="D504" s="55" t="s">
        <v>92</v>
      </c>
      <c r="E504" s="55" t="s">
        <v>10884</v>
      </c>
      <c r="G504" s="84" t="s">
        <v>10638</v>
      </c>
      <c r="H504" s="84">
        <f t="shared" si="45"/>
        <v>1987</v>
      </c>
      <c r="J504" s="84" t="s">
        <v>10877</v>
      </c>
      <c r="K504" s="85" t="str">
        <f t="shared" si="46"/>
        <v>VOP4</v>
      </c>
      <c r="L504" s="85" t="s">
        <v>10869</v>
      </c>
      <c r="M504" s="55" t="s">
        <v>10615</v>
      </c>
      <c r="N504" s="55" t="s">
        <v>225</v>
      </c>
      <c r="O504" s="55" t="s">
        <v>10635</v>
      </c>
      <c r="P504" s="84">
        <v>1</v>
      </c>
      <c r="Q504" s="84">
        <v>5</v>
      </c>
    </row>
    <row r="505" spans="1:17" s="84" customFormat="1" x14ac:dyDescent="0.2">
      <c r="A505" s="55" t="s">
        <v>10609</v>
      </c>
      <c r="B505" s="85" t="s">
        <v>10636</v>
      </c>
      <c r="C505" s="55" t="s">
        <v>17</v>
      </c>
      <c r="D505" s="55" t="s">
        <v>92</v>
      </c>
      <c r="E505" s="55" t="s">
        <v>10885</v>
      </c>
      <c r="G505" s="84" t="s">
        <v>10638</v>
      </c>
      <c r="H505" s="84">
        <f t="shared" si="45"/>
        <v>1987</v>
      </c>
      <c r="J505" s="84" t="s">
        <v>10878</v>
      </c>
      <c r="K505" s="85" t="str">
        <f t="shared" si="46"/>
        <v>VOP5</v>
      </c>
      <c r="L505" s="85" t="s">
        <v>10870</v>
      </c>
      <c r="M505" s="55" t="s">
        <v>10615</v>
      </c>
      <c r="N505" s="55" t="s">
        <v>223</v>
      </c>
      <c r="O505" s="55" t="s">
        <v>10635</v>
      </c>
      <c r="P505" s="84">
        <v>1</v>
      </c>
      <c r="Q505" s="84">
        <v>5</v>
      </c>
    </row>
    <row r="506" spans="1:17" s="84" customFormat="1" x14ac:dyDescent="0.2">
      <c r="A506" s="55" t="s">
        <v>10609</v>
      </c>
      <c r="B506" s="85" t="s">
        <v>10636</v>
      </c>
      <c r="C506" s="55" t="s">
        <v>17</v>
      </c>
      <c r="D506" s="55" t="s">
        <v>92</v>
      </c>
      <c r="E506" s="55" t="s">
        <v>10886</v>
      </c>
      <c r="G506" s="84" t="s">
        <v>10638</v>
      </c>
      <c r="H506" s="84">
        <f t="shared" si="45"/>
        <v>1987</v>
      </c>
      <c r="J506" s="84" t="s">
        <v>10879</v>
      </c>
      <c r="K506" s="85" t="str">
        <f t="shared" si="46"/>
        <v>VOP6</v>
      </c>
      <c r="L506" s="85" t="s">
        <v>10871</v>
      </c>
      <c r="M506" s="55" t="s">
        <v>10615</v>
      </c>
      <c r="N506" s="55" t="s">
        <v>223</v>
      </c>
      <c r="O506" s="55" t="s">
        <v>10635</v>
      </c>
      <c r="P506" s="84">
        <v>1</v>
      </c>
      <c r="Q506" s="84">
        <v>5</v>
      </c>
    </row>
    <row r="507" spans="1:17" s="84" customFormat="1" x14ac:dyDescent="0.2">
      <c r="A507" s="55" t="s">
        <v>10609</v>
      </c>
      <c r="B507" s="85" t="s">
        <v>10636</v>
      </c>
      <c r="C507" s="55" t="s">
        <v>17</v>
      </c>
      <c r="D507" s="55" t="s">
        <v>92</v>
      </c>
      <c r="E507" s="55" t="s">
        <v>10887</v>
      </c>
      <c r="G507" s="84" t="s">
        <v>10638</v>
      </c>
      <c r="H507" s="84">
        <f t="shared" si="45"/>
        <v>1987</v>
      </c>
      <c r="J507" s="84" t="s">
        <v>10880</v>
      </c>
      <c r="K507" s="85" t="str">
        <f t="shared" si="46"/>
        <v>VOP7</v>
      </c>
      <c r="L507" s="85" t="s">
        <v>10872</v>
      </c>
      <c r="M507" s="55" t="s">
        <v>10615</v>
      </c>
      <c r="N507" s="55" t="s">
        <v>225</v>
      </c>
      <c r="O507" s="55" t="s">
        <v>10635</v>
      </c>
      <c r="P507" s="84">
        <v>1</v>
      </c>
      <c r="Q507" s="84">
        <v>5</v>
      </c>
    </row>
    <row r="508" spans="1:17" s="84" customFormat="1" x14ac:dyDescent="0.2">
      <c r="A508" s="55" t="s">
        <v>10609</v>
      </c>
      <c r="B508" s="85" t="s">
        <v>10636</v>
      </c>
      <c r="C508" s="55" t="s">
        <v>17</v>
      </c>
      <c r="D508" s="55" t="s">
        <v>92</v>
      </c>
      <c r="E508" s="55" t="s">
        <v>10888</v>
      </c>
      <c r="G508" s="84" t="s">
        <v>10638</v>
      </c>
      <c r="H508" s="84">
        <f t="shared" si="45"/>
        <v>1987</v>
      </c>
      <c r="J508" s="84" t="s">
        <v>10881</v>
      </c>
      <c r="K508" s="85" t="str">
        <f t="shared" si="46"/>
        <v>VOP8</v>
      </c>
      <c r="L508" s="85" t="s">
        <v>10873</v>
      </c>
      <c r="M508" s="55" t="s">
        <v>10615</v>
      </c>
      <c r="N508" s="55" t="s">
        <v>223</v>
      </c>
      <c r="O508" s="55" t="s">
        <v>10635</v>
      </c>
      <c r="P508" s="84">
        <v>1</v>
      </c>
      <c r="Q508" s="84">
        <v>5</v>
      </c>
    </row>
    <row r="509" spans="1:17" s="84" customFormat="1" x14ac:dyDescent="0.2">
      <c r="A509" s="55" t="s">
        <v>10609</v>
      </c>
      <c r="B509" s="85" t="s">
        <v>10639</v>
      </c>
      <c r="C509" s="55" t="s">
        <v>17</v>
      </c>
      <c r="D509" s="55" t="s">
        <v>92</v>
      </c>
      <c r="E509" s="55" t="s">
        <v>557</v>
      </c>
      <c r="G509" s="84" t="s">
        <v>10640</v>
      </c>
      <c r="H509" s="84">
        <f t="shared" ref="H509:H516" si="47">IF(B509="SATSA_Q1",1984,IF(B509="SATSA_IPT1",1985,IF(B509="SATSA_Q2",1987,IF(B509="SATSA_IPT2",1989,IF(B509="SATSA_Q3",1990,IF(B509="SATSA_IPT3",1992,IF(B509="SATSA_Q4",1993,IF(B509="SATSA_IPT4",1995,IF(B509="SATSA_IPT5",1999,IF(B509="SATSA_IPT6",2002,IF(B509="SATSA_Q5",2004,IF(B509="SATSA_IPT7",2005,IF(B509="SATSA_Q6",2007,IF(B509="SATSA_IPT8",2008,IF(B509="SATSA_Q7",2010,IF(B509="SATSA_IPT9",2010,IF(B509="SATSA_Q8",2012,IF(B509="SATSA_IPT10",2012,IF(B509="SATSA_Q9",2014,"HELP")))))))))))))))))))</f>
        <v>1990</v>
      </c>
      <c r="J509" s="84" t="s">
        <v>10874</v>
      </c>
      <c r="K509" s="85" t="str">
        <f>G509&amp;J509</f>
        <v>GOP1</v>
      </c>
      <c r="L509" s="85" t="s">
        <v>10866</v>
      </c>
      <c r="M509" s="55" t="s">
        <v>10615</v>
      </c>
      <c r="N509" s="55" t="s">
        <v>225</v>
      </c>
      <c r="O509" s="55" t="s">
        <v>10635</v>
      </c>
      <c r="P509" s="84">
        <v>1</v>
      </c>
      <c r="Q509" s="84">
        <v>5</v>
      </c>
    </row>
    <row r="510" spans="1:17" s="84" customFormat="1" x14ac:dyDescent="0.2">
      <c r="A510" s="55" t="s">
        <v>10609</v>
      </c>
      <c r="B510" s="85" t="s">
        <v>10639</v>
      </c>
      <c r="C510" s="55" t="s">
        <v>17</v>
      </c>
      <c r="D510" s="55" t="s">
        <v>92</v>
      </c>
      <c r="E510" s="55" t="s">
        <v>10882</v>
      </c>
      <c r="G510" s="84" t="s">
        <v>10640</v>
      </c>
      <c r="H510" s="84">
        <f t="shared" si="47"/>
        <v>1990</v>
      </c>
      <c r="J510" s="84" t="s">
        <v>10875</v>
      </c>
      <c r="K510" s="85" t="str">
        <f t="shared" ref="K510:K516" si="48">G510&amp;J510</f>
        <v>GOP2</v>
      </c>
      <c r="L510" s="85" t="s">
        <v>10867</v>
      </c>
      <c r="M510" s="55" t="s">
        <v>10615</v>
      </c>
      <c r="N510" s="55" t="s">
        <v>223</v>
      </c>
      <c r="O510" s="55" t="s">
        <v>10635</v>
      </c>
      <c r="P510" s="84">
        <v>1</v>
      </c>
      <c r="Q510" s="84">
        <v>5</v>
      </c>
    </row>
    <row r="511" spans="1:17" s="84" customFormat="1" x14ac:dyDescent="0.2">
      <c r="A511" s="55" t="s">
        <v>10609</v>
      </c>
      <c r="B511" s="85" t="s">
        <v>10639</v>
      </c>
      <c r="C511" s="55" t="s">
        <v>17</v>
      </c>
      <c r="D511" s="55" t="s">
        <v>92</v>
      </c>
      <c r="E511" s="55" t="s">
        <v>10883</v>
      </c>
      <c r="G511" s="84" t="s">
        <v>10640</v>
      </c>
      <c r="H511" s="84">
        <f t="shared" si="47"/>
        <v>1990</v>
      </c>
      <c r="J511" s="84" t="s">
        <v>10876</v>
      </c>
      <c r="K511" s="85" t="str">
        <f t="shared" si="48"/>
        <v>GOP3</v>
      </c>
      <c r="L511" s="85" t="s">
        <v>10868</v>
      </c>
      <c r="M511" s="55" t="s">
        <v>10615</v>
      </c>
      <c r="N511" s="55" t="s">
        <v>225</v>
      </c>
      <c r="O511" s="55" t="s">
        <v>10635</v>
      </c>
      <c r="P511" s="84">
        <v>1</v>
      </c>
      <c r="Q511" s="84">
        <v>5</v>
      </c>
    </row>
    <row r="512" spans="1:17" s="84" customFormat="1" x14ac:dyDescent="0.2">
      <c r="A512" s="55" t="s">
        <v>10609</v>
      </c>
      <c r="B512" s="85" t="s">
        <v>10639</v>
      </c>
      <c r="C512" s="55" t="s">
        <v>17</v>
      </c>
      <c r="D512" s="55" t="s">
        <v>92</v>
      </c>
      <c r="E512" s="55" t="s">
        <v>10884</v>
      </c>
      <c r="G512" s="84" t="s">
        <v>10640</v>
      </c>
      <c r="H512" s="84">
        <f t="shared" si="47"/>
        <v>1990</v>
      </c>
      <c r="J512" s="84" t="s">
        <v>10877</v>
      </c>
      <c r="K512" s="85" t="str">
        <f t="shared" si="48"/>
        <v>GOP4</v>
      </c>
      <c r="L512" s="85" t="s">
        <v>10869</v>
      </c>
      <c r="M512" s="55" t="s">
        <v>10615</v>
      </c>
      <c r="N512" s="55" t="s">
        <v>225</v>
      </c>
      <c r="O512" s="55" t="s">
        <v>10635</v>
      </c>
      <c r="P512" s="84">
        <v>1</v>
      </c>
      <c r="Q512" s="84">
        <v>5</v>
      </c>
    </row>
    <row r="513" spans="1:17" s="84" customFormat="1" x14ac:dyDescent="0.2">
      <c r="A513" s="55" t="s">
        <v>10609</v>
      </c>
      <c r="B513" s="85" t="s">
        <v>10639</v>
      </c>
      <c r="C513" s="55" t="s">
        <v>17</v>
      </c>
      <c r="D513" s="55" t="s">
        <v>92</v>
      </c>
      <c r="E513" s="55" t="s">
        <v>10885</v>
      </c>
      <c r="G513" s="84" t="s">
        <v>10640</v>
      </c>
      <c r="H513" s="84">
        <f t="shared" si="47"/>
        <v>1990</v>
      </c>
      <c r="J513" s="84" t="s">
        <v>10878</v>
      </c>
      <c r="K513" s="85" t="str">
        <f t="shared" si="48"/>
        <v>GOP5</v>
      </c>
      <c r="L513" s="85" t="s">
        <v>10870</v>
      </c>
      <c r="M513" s="55" t="s">
        <v>10615</v>
      </c>
      <c r="N513" s="55" t="s">
        <v>223</v>
      </c>
      <c r="O513" s="55" t="s">
        <v>10635</v>
      </c>
      <c r="P513" s="84">
        <v>1</v>
      </c>
      <c r="Q513" s="84">
        <v>5</v>
      </c>
    </row>
    <row r="514" spans="1:17" s="84" customFormat="1" x14ac:dyDescent="0.2">
      <c r="A514" s="55" t="s">
        <v>10609</v>
      </c>
      <c r="B514" s="85" t="s">
        <v>10639</v>
      </c>
      <c r="C514" s="55" t="s">
        <v>17</v>
      </c>
      <c r="D514" s="55" t="s">
        <v>92</v>
      </c>
      <c r="E514" s="55" t="s">
        <v>10886</v>
      </c>
      <c r="G514" s="84" t="s">
        <v>10640</v>
      </c>
      <c r="H514" s="84">
        <f t="shared" si="47"/>
        <v>1990</v>
      </c>
      <c r="J514" s="84" t="s">
        <v>10879</v>
      </c>
      <c r="K514" s="85" t="str">
        <f t="shared" si="48"/>
        <v>GOP6</v>
      </c>
      <c r="L514" s="85" t="s">
        <v>10871</v>
      </c>
      <c r="M514" s="55" t="s">
        <v>10615</v>
      </c>
      <c r="N514" s="55" t="s">
        <v>223</v>
      </c>
      <c r="O514" s="55" t="s">
        <v>10635</v>
      </c>
      <c r="P514" s="84">
        <v>1</v>
      </c>
      <c r="Q514" s="84">
        <v>5</v>
      </c>
    </row>
    <row r="515" spans="1:17" s="84" customFormat="1" x14ac:dyDescent="0.2">
      <c r="A515" s="55" t="s">
        <v>10609</v>
      </c>
      <c r="B515" s="85" t="s">
        <v>10639</v>
      </c>
      <c r="C515" s="55" t="s">
        <v>17</v>
      </c>
      <c r="D515" s="55" t="s">
        <v>92</v>
      </c>
      <c r="E515" s="55" t="s">
        <v>10887</v>
      </c>
      <c r="G515" s="84" t="s">
        <v>10640</v>
      </c>
      <c r="H515" s="84">
        <f t="shared" si="47"/>
        <v>1990</v>
      </c>
      <c r="J515" s="84" t="s">
        <v>10880</v>
      </c>
      <c r="K515" s="85" t="str">
        <f t="shared" si="48"/>
        <v>GOP7</v>
      </c>
      <c r="L515" s="85" t="s">
        <v>10872</v>
      </c>
      <c r="M515" s="55" t="s">
        <v>10615</v>
      </c>
      <c r="N515" s="55" t="s">
        <v>225</v>
      </c>
      <c r="O515" s="55" t="s">
        <v>10635</v>
      </c>
      <c r="P515" s="84">
        <v>1</v>
      </c>
      <c r="Q515" s="84">
        <v>5</v>
      </c>
    </row>
    <row r="516" spans="1:17" s="84" customFormat="1" x14ac:dyDescent="0.2">
      <c r="A516" s="55" t="s">
        <v>10609</v>
      </c>
      <c r="B516" s="85" t="s">
        <v>10639</v>
      </c>
      <c r="C516" s="55" t="s">
        <v>17</v>
      </c>
      <c r="D516" s="55" t="s">
        <v>92</v>
      </c>
      <c r="E516" s="55" t="s">
        <v>10888</v>
      </c>
      <c r="G516" s="84" t="s">
        <v>10640</v>
      </c>
      <c r="H516" s="84">
        <f t="shared" si="47"/>
        <v>1990</v>
      </c>
      <c r="J516" s="84" t="s">
        <v>10881</v>
      </c>
      <c r="K516" s="85" t="str">
        <f t="shared" si="48"/>
        <v>GOP8</v>
      </c>
      <c r="L516" s="85" t="s">
        <v>10873</v>
      </c>
      <c r="M516" s="55" t="s">
        <v>10615</v>
      </c>
      <c r="N516" s="55" t="s">
        <v>223</v>
      </c>
      <c r="O516" s="55" t="s">
        <v>10635</v>
      </c>
      <c r="P516" s="84">
        <v>1</v>
      </c>
      <c r="Q516" s="84">
        <v>5</v>
      </c>
    </row>
    <row r="517" spans="1:17" s="84" customFormat="1" x14ac:dyDescent="0.2">
      <c r="A517" s="55" t="s">
        <v>10609</v>
      </c>
      <c r="B517" s="85" t="s">
        <v>10641</v>
      </c>
      <c r="C517" s="55" t="s">
        <v>17</v>
      </c>
      <c r="D517" s="55" t="s">
        <v>92</v>
      </c>
      <c r="E517" s="55" t="s">
        <v>557</v>
      </c>
      <c r="G517" s="84" t="s">
        <v>9029</v>
      </c>
      <c r="H517" s="84">
        <f t="shared" ref="H517:H524" si="49">IF(B517="SATSA_Q1",1984,IF(B517="SATSA_IPT1",1985,IF(B517="SATSA_Q2",1987,IF(B517="SATSA_IPT2",1989,IF(B517="SATSA_Q3",1990,IF(B517="SATSA_IPT3",1992,IF(B517="SATSA_Q4",1993,IF(B517="SATSA_IPT4",1995,IF(B517="SATSA_IPT5",1999,IF(B517="SATSA_IPT6",2002,IF(B517="SATSA_Q5",2004,IF(B517="SATSA_IPT7",2005,IF(B517="SATSA_Q6",2007,IF(B517="SATSA_IPT8",2008,IF(B517="SATSA_Q7",2010,IF(B517="SATSA_IPT9",2010,IF(B517="SATSA_Q8",2012,IF(B517="SATSA_IPT10",2012,IF(B517="SATSA_Q9",2014,"HELP")))))))))))))))))))</f>
        <v>1993</v>
      </c>
      <c r="J517" s="84" t="s">
        <v>10874</v>
      </c>
      <c r="K517" s="85" t="str">
        <f>G517&amp;J517</f>
        <v>HOP1</v>
      </c>
      <c r="L517" s="85" t="s">
        <v>10866</v>
      </c>
      <c r="M517" s="55" t="s">
        <v>10615</v>
      </c>
      <c r="N517" s="55" t="s">
        <v>225</v>
      </c>
      <c r="O517" s="55" t="s">
        <v>10635</v>
      </c>
      <c r="P517" s="84">
        <v>1</v>
      </c>
      <c r="Q517" s="84">
        <v>5</v>
      </c>
    </row>
    <row r="518" spans="1:17" s="84" customFormat="1" x14ac:dyDescent="0.2">
      <c r="A518" s="55" t="s">
        <v>10609</v>
      </c>
      <c r="B518" s="85" t="s">
        <v>10641</v>
      </c>
      <c r="C518" s="55" t="s">
        <v>17</v>
      </c>
      <c r="D518" s="55" t="s">
        <v>92</v>
      </c>
      <c r="E518" s="55" t="s">
        <v>10882</v>
      </c>
      <c r="G518" s="84" t="s">
        <v>9029</v>
      </c>
      <c r="H518" s="84">
        <f t="shared" si="49"/>
        <v>1993</v>
      </c>
      <c r="J518" s="84" t="s">
        <v>10875</v>
      </c>
      <c r="K518" s="85" t="str">
        <f t="shared" ref="K518:K524" si="50">G518&amp;J518</f>
        <v>HOP2</v>
      </c>
      <c r="L518" s="85" t="s">
        <v>10867</v>
      </c>
      <c r="M518" s="55" t="s">
        <v>10615</v>
      </c>
      <c r="N518" s="55" t="s">
        <v>223</v>
      </c>
      <c r="O518" s="55" t="s">
        <v>10635</v>
      </c>
      <c r="P518" s="84">
        <v>1</v>
      </c>
      <c r="Q518" s="84">
        <v>5</v>
      </c>
    </row>
    <row r="519" spans="1:17" s="84" customFormat="1" x14ac:dyDescent="0.2">
      <c r="A519" s="55" t="s">
        <v>10609</v>
      </c>
      <c r="B519" s="85" t="s">
        <v>10641</v>
      </c>
      <c r="C519" s="55" t="s">
        <v>17</v>
      </c>
      <c r="D519" s="55" t="s">
        <v>92</v>
      </c>
      <c r="E519" s="55" t="s">
        <v>10883</v>
      </c>
      <c r="G519" s="84" t="s">
        <v>9029</v>
      </c>
      <c r="H519" s="84">
        <f t="shared" si="49"/>
        <v>1993</v>
      </c>
      <c r="J519" s="84" t="s">
        <v>10876</v>
      </c>
      <c r="K519" s="85" t="str">
        <f t="shared" si="50"/>
        <v>HOP3</v>
      </c>
      <c r="L519" s="85" t="s">
        <v>10868</v>
      </c>
      <c r="M519" s="55" t="s">
        <v>10615</v>
      </c>
      <c r="N519" s="55" t="s">
        <v>225</v>
      </c>
      <c r="O519" s="55" t="s">
        <v>10635</v>
      </c>
      <c r="P519" s="84">
        <v>1</v>
      </c>
      <c r="Q519" s="84">
        <v>5</v>
      </c>
    </row>
    <row r="520" spans="1:17" s="84" customFormat="1" x14ac:dyDescent="0.2">
      <c r="A520" s="55" t="s">
        <v>10609</v>
      </c>
      <c r="B520" s="85" t="s">
        <v>10641</v>
      </c>
      <c r="C520" s="55" t="s">
        <v>17</v>
      </c>
      <c r="D520" s="55" t="s">
        <v>92</v>
      </c>
      <c r="E520" s="55" t="s">
        <v>10884</v>
      </c>
      <c r="G520" s="84" t="s">
        <v>9029</v>
      </c>
      <c r="H520" s="84">
        <f t="shared" si="49"/>
        <v>1993</v>
      </c>
      <c r="J520" s="84" t="s">
        <v>10877</v>
      </c>
      <c r="K520" s="85" t="str">
        <f t="shared" si="50"/>
        <v>HOP4</v>
      </c>
      <c r="L520" s="85" t="s">
        <v>10869</v>
      </c>
      <c r="M520" s="55" t="s">
        <v>10615</v>
      </c>
      <c r="N520" s="55" t="s">
        <v>225</v>
      </c>
      <c r="O520" s="55" t="s">
        <v>10635</v>
      </c>
      <c r="P520" s="84">
        <v>1</v>
      </c>
      <c r="Q520" s="84">
        <v>5</v>
      </c>
    </row>
    <row r="521" spans="1:17" s="84" customFormat="1" x14ac:dyDescent="0.2">
      <c r="A521" s="55" t="s">
        <v>10609</v>
      </c>
      <c r="B521" s="85" t="s">
        <v>10641</v>
      </c>
      <c r="C521" s="55" t="s">
        <v>17</v>
      </c>
      <c r="D521" s="55" t="s">
        <v>92</v>
      </c>
      <c r="E521" s="55" t="s">
        <v>10885</v>
      </c>
      <c r="G521" s="84" t="s">
        <v>9029</v>
      </c>
      <c r="H521" s="84">
        <f t="shared" si="49"/>
        <v>1993</v>
      </c>
      <c r="J521" s="84" t="s">
        <v>10878</v>
      </c>
      <c r="K521" s="85" t="str">
        <f t="shared" si="50"/>
        <v>HOP5</v>
      </c>
      <c r="L521" s="85" t="s">
        <v>10870</v>
      </c>
      <c r="M521" s="55" t="s">
        <v>10615</v>
      </c>
      <c r="N521" s="55" t="s">
        <v>223</v>
      </c>
      <c r="O521" s="55" t="s">
        <v>10635</v>
      </c>
      <c r="P521" s="84">
        <v>1</v>
      </c>
      <c r="Q521" s="84">
        <v>5</v>
      </c>
    </row>
    <row r="522" spans="1:17" s="84" customFormat="1" x14ac:dyDescent="0.2">
      <c r="A522" s="55" t="s">
        <v>10609</v>
      </c>
      <c r="B522" s="85" t="s">
        <v>10641</v>
      </c>
      <c r="C522" s="55" t="s">
        <v>17</v>
      </c>
      <c r="D522" s="55" t="s">
        <v>92</v>
      </c>
      <c r="E522" s="55" t="s">
        <v>10886</v>
      </c>
      <c r="G522" s="84" t="s">
        <v>9029</v>
      </c>
      <c r="H522" s="84">
        <f t="shared" si="49"/>
        <v>1993</v>
      </c>
      <c r="J522" s="84" t="s">
        <v>10879</v>
      </c>
      <c r="K522" s="85" t="str">
        <f t="shared" si="50"/>
        <v>HOP6</v>
      </c>
      <c r="L522" s="85" t="s">
        <v>10871</v>
      </c>
      <c r="M522" s="55" t="s">
        <v>10615</v>
      </c>
      <c r="N522" s="55" t="s">
        <v>223</v>
      </c>
      <c r="O522" s="55" t="s">
        <v>10635</v>
      </c>
      <c r="P522" s="84">
        <v>1</v>
      </c>
      <c r="Q522" s="84">
        <v>5</v>
      </c>
    </row>
    <row r="523" spans="1:17" s="84" customFormat="1" x14ac:dyDescent="0.2">
      <c r="A523" s="55" t="s">
        <v>10609</v>
      </c>
      <c r="B523" s="85" t="s">
        <v>10641</v>
      </c>
      <c r="C523" s="55" t="s">
        <v>17</v>
      </c>
      <c r="D523" s="55" t="s">
        <v>92</v>
      </c>
      <c r="E523" s="55" t="s">
        <v>10887</v>
      </c>
      <c r="G523" s="84" t="s">
        <v>9029</v>
      </c>
      <c r="H523" s="84">
        <f t="shared" si="49"/>
        <v>1993</v>
      </c>
      <c r="J523" s="84" t="s">
        <v>10880</v>
      </c>
      <c r="K523" s="85" t="str">
        <f t="shared" si="50"/>
        <v>HOP7</v>
      </c>
      <c r="L523" s="85" t="s">
        <v>10872</v>
      </c>
      <c r="M523" s="55" t="s">
        <v>10615</v>
      </c>
      <c r="N523" s="55" t="s">
        <v>225</v>
      </c>
      <c r="O523" s="55" t="s">
        <v>10635</v>
      </c>
      <c r="P523" s="84">
        <v>1</v>
      </c>
      <c r="Q523" s="84">
        <v>5</v>
      </c>
    </row>
    <row r="524" spans="1:17" s="84" customFormat="1" x14ac:dyDescent="0.2">
      <c r="A524" s="55" t="s">
        <v>10609</v>
      </c>
      <c r="B524" s="85" t="s">
        <v>10641</v>
      </c>
      <c r="C524" s="55" t="s">
        <v>17</v>
      </c>
      <c r="D524" s="55" t="s">
        <v>92</v>
      </c>
      <c r="E524" s="55" t="s">
        <v>10888</v>
      </c>
      <c r="G524" s="84" t="s">
        <v>9029</v>
      </c>
      <c r="H524" s="84">
        <f t="shared" si="49"/>
        <v>1993</v>
      </c>
      <c r="J524" s="84" t="s">
        <v>10881</v>
      </c>
      <c r="K524" s="85" t="str">
        <f t="shared" si="50"/>
        <v>HOP8</v>
      </c>
      <c r="L524" s="85" t="s">
        <v>10873</v>
      </c>
      <c r="M524" s="55" t="s">
        <v>10615</v>
      </c>
      <c r="N524" s="55" t="s">
        <v>223</v>
      </c>
      <c r="O524" s="55" t="s">
        <v>10635</v>
      </c>
      <c r="P524" s="84">
        <v>1</v>
      </c>
      <c r="Q524" s="84">
        <v>5</v>
      </c>
    </row>
    <row r="525" spans="1:17" s="84" customFormat="1" x14ac:dyDescent="0.2">
      <c r="A525" s="55" t="s">
        <v>10609</v>
      </c>
      <c r="B525" s="85" t="s">
        <v>10643</v>
      </c>
      <c r="C525" s="55" t="s">
        <v>17</v>
      </c>
      <c r="D525" s="55" t="s">
        <v>92</v>
      </c>
      <c r="E525" s="55" t="s">
        <v>557</v>
      </c>
      <c r="G525" s="84" t="s">
        <v>10645</v>
      </c>
      <c r="H525" s="84">
        <f t="shared" ref="H525:H545" si="51">IF(B525="SATSA_Q1",1984,IF(B525="SATSA_IPT1",1985,IF(B525="SATSA_Q2",1987,IF(B525="SATSA_IPT2",1989,IF(B525="SATSA_Q3",1990,IF(B525="SATSA_IPT3",1992,IF(B525="SATSA_Q4",1993,IF(B525="SATSA_IPT4",1995,IF(B525="SATSA_IPT5",1999,IF(B525="SATSA_IPT6",2002,IF(B525="SATSA_Q5",2004,IF(B525="SATSA_IPT7",2005,IF(B525="SATSA_Q6",2007,IF(B525="SATSA_IPT8",2008,IF(B525="SATSA_Q7",2010,IF(B525="SATSA_IPT9",2010,IF(B525="SATSA_Q8",2012,IF(B525="SATSA_IPT10",2012,IF(B525="SATSA_Q9",2014,"HELP")))))))))))))))))))</f>
        <v>2004</v>
      </c>
      <c r="J525" s="84" t="s">
        <v>10874</v>
      </c>
      <c r="K525" s="85" t="str">
        <f>G525&amp;J525</f>
        <v>JOP1</v>
      </c>
      <c r="L525" s="85" t="s">
        <v>10866</v>
      </c>
      <c r="M525" s="55" t="s">
        <v>10615</v>
      </c>
      <c r="N525" s="55" t="s">
        <v>225</v>
      </c>
      <c r="O525" s="55" t="s">
        <v>10635</v>
      </c>
      <c r="P525" s="84">
        <v>1</v>
      </c>
      <c r="Q525" s="84">
        <v>5</v>
      </c>
    </row>
    <row r="526" spans="1:17" s="84" customFormat="1" x14ac:dyDescent="0.2">
      <c r="A526" s="55" t="s">
        <v>10609</v>
      </c>
      <c r="B526" s="85" t="s">
        <v>10643</v>
      </c>
      <c r="C526" s="55" t="s">
        <v>17</v>
      </c>
      <c r="D526" s="55" t="s">
        <v>92</v>
      </c>
      <c r="E526" s="55" t="s">
        <v>10882</v>
      </c>
      <c r="G526" s="84" t="s">
        <v>10645</v>
      </c>
      <c r="H526" s="84">
        <f t="shared" si="51"/>
        <v>2004</v>
      </c>
      <c r="J526" s="84" t="s">
        <v>10875</v>
      </c>
      <c r="K526" s="85" t="str">
        <f t="shared" ref="K526:K532" si="52">G526&amp;J526</f>
        <v>JOP2</v>
      </c>
      <c r="L526" s="85" t="s">
        <v>10867</v>
      </c>
      <c r="M526" s="55" t="s">
        <v>10615</v>
      </c>
      <c r="N526" s="55" t="s">
        <v>223</v>
      </c>
      <c r="O526" s="55" t="s">
        <v>10635</v>
      </c>
      <c r="P526" s="84">
        <v>1</v>
      </c>
      <c r="Q526" s="84">
        <v>5</v>
      </c>
    </row>
    <row r="527" spans="1:17" s="84" customFormat="1" x14ac:dyDescent="0.2">
      <c r="A527" s="55" t="s">
        <v>10609</v>
      </c>
      <c r="B527" s="85" t="s">
        <v>10643</v>
      </c>
      <c r="C527" s="55" t="s">
        <v>17</v>
      </c>
      <c r="D527" s="55" t="s">
        <v>92</v>
      </c>
      <c r="E527" s="55" t="s">
        <v>10883</v>
      </c>
      <c r="G527" s="84" t="s">
        <v>10645</v>
      </c>
      <c r="H527" s="84">
        <f t="shared" si="51"/>
        <v>2004</v>
      </c>
      <c r="J527" s="84" t="s">
        <v>10876</v>
      </c>
      <c r="K527" s="85" t="str">
        <f t="shared" si="52"/>
        <v>JOP3</v>
      </c>
      <c r="L527" s="85" t="s">
        <v>10868</v>
      </c>
      <c r="M527" s="55" t="s">
        <v>10615</v>
      </c>
      <c r="N527" s="55" t="s">
        <v>225</v>
      </c>
      <c r="O527" s="55" t="s">
        <v>10635</v>
      </c>
      <c r="P527" s="84">
        <v>1</v>
      </c>
      <c r="Q527" s="84">
        <v>5</v>
      </c>
    </row>
    <row r="528" spans="1:17" s="84" customFormat="1" x14ac:dyDescent="0.2">
      <c r="A528" s="55" t="s">
        <v>10609</v>
      </c>
      <c r="B528" s="85" t="s">
        <v>10643</v>
      </c>
      <c r="C528" s="55" t="s">
        <v>17</v>
      </c>
      <c r="D528" s="55" t="s">
        <v>92</v>
      </c>
      <c r="E528" s="55" t="s">
        <v>10884</v>
      </c>
      <c r="G528" s="84" t="s">
        <v>10645</v>
      </c>
      <c r="H528" s="84">
        <f t="shared" si="51"/>
        <v>2004</v>
      </c>
      <c r="J528" s="84" t="s">
        <v>10877</v>
      </c>
      <c r="K528" s="85" t="str">
        <f t="shared" si="52"/>
        <v>JOP4</v>
      </c>
      <c r="L528" s="85" t="s">
        <v>10869</v>
      </c>
      <c r="M528" s="55" t="s">
        <v>10615</v>
      </c>
      <c r="N528" s="55" t="s">
        <v>225</v>
      </c>
      <c r="O528" s="55" t="s">
        <v>10635</v>
      </c>
      <c r="P528" s="84">
        <v>1</v>
      </c>
      <c r="Q528" s="84">
        <v>5</v>
      </c>
    </row>
    <row r="529" spans="1:17" s="84" customFormat="1" x14ac:dyDescent="0.2">
      <c r="A529" s="55" t="s">
        <v>10609</v>
      </c>
      <c r="B529" s="85" t="s">
        <v>10643</v>
      </c>
      <c r="C529" s="55" t="s">
        <v>17</v>
      </c>
      <c r="D529" s="55" t="s">
        <v>92</v>
      </c>
      <c r="E529" s="55" t="s">
        <v>10885</v>
      </c>
      <c r="G529" s="84" t="s">
        <v>10645</v>
      </c>
      <c r="H529" s="84">
        <f t="shared" si="51"/>
        <v>2004</v>
      </c>
      <c r="J529" s="84" t="s">
        <v>10878</v>
      </c>
      <c r="K529" s="85" t="str">
        <f t="shared" si="52"/>
        <v>JOP5</v>
      </c>
      <c r="L529" s="85" t="s">
        <v>10870</v>
      </c>
      <c r="M529" s="55" t="s">
        <v>10615</v>
      </c>
      <c r="N529" s="55" t="s">
        <v>223</v>
      </c>
      <c r="O529" s="55" t="s">
        <v>10635</v>
      </c>
      <c r="P529" s="84">
        <v>1</v>
      </c>
      <c r="Q529" s="84">
        <v>5</v>
      </c>
    </row>
    <row r="530" spans="1:17" s="84" customFormat="1" x14ac:dyDescent="0.2">
      <c r="A530" s="55" t="s">
        <v>10609</v>
      </c>
      <c r="B530" s="85" t="s">
        <v>10643</v>
      </c>
      <c r="C530" s="55" t="s">
        <v>17</v>
      </c>
      <c r="D530" s="55" t="s">
        <v>92</v>
      </c>
      <c r="E530" s="55" t="s">
        <v>10886</v>
      </c>
      <c r="G530" s="84" t="s">
        <v>10645</v>
      </c>
      <c r="H530" s="84">
        <f t="shared" si="51"/>
        <v>2004</v>
      </c>
      <c r="J530" s="84" t="s">
        <v>10879</v>
      </c>
      <c r="K530" s="85" t="str">
        <f t="shared" si="52"/>
        <v>JOP6</v>
      </c>
      <c r="L530" s="85" t="s">
        <v>10871</v>
      </c>
      <c r="M530" s="55" t="s">
        <v>10615</v>
      </c>
      <c r="N530" s="55" t="s">
        <v>223</v>
      </c>
      <c r="O530" s="55" t="s">
        <v>10635</v>
      </c>
      <c r="P530" s="84">
        <v>1</v>
      </c>
      <c r="Q530" s="84">
        <v>5</v>
      </c>
    </row>
    <row r="531" spans="1:17" s="84" customFormat="1" x14ac:dyDescent="0.2">
      <c r="A531" s="55" t="s">
        <v>10609</v>
      </c>
      <c r="B531" s="85" t="s">
        <v>10643</v>
      </c>
      <c r="C531" s="55" t="s">
        <v>17</v>
      </c>
      <c r="D531" s="55" t="s">
        <v>92</v>
      </c>
      <c r="E531" s="55" t="s">
        <v>10887</v>
      </c>
      <c r="G531" s="84" t="s">
        <v>10645</v>
      </c>
      <c r="H531" s="84">
        <f t="shared" si="51"/>
        <v>2004</v>
      </c>
      <c r="J531" s="84" t="s">
        <v>10880</v>
      </c>
      <c r="K531" s="85" t="str">
        <f t="shared" si="52"/>
        <v>JOP7</v>
      </c>
      <c r="L531" s="85" t="s">
        <v>10872</v>
      </c>
      <c r="M531" s="55" t="s">
        <v>10615</v>
      </c>
      <c r="N531" s="55" t="s">
        <v>225</v>
      </c>
      <c r="O531" s="55" t="s">
        <v>10635</v>
      </c>
      <c r="P531" s="84">
        <v>1</v>
      </c>
      <c r="Q531" s="84">
        <v>5</v>
      </c>
    </row>
    <row r="532" spans="1:17" s="84" customFormat="1" x14ac:dyDescent="0.2">
      <c r="A532" s="55" t="s">
        <v>10609</v>
      </c>
      <c r="B532" s="85" t="s">
        <v>10643</v>
      </c>
      <c r="C532" s="55" t="s">
        <v>17</v>
      </c>
      <c r="D532" s="55" t="s">
        <v>92</v>
      </c>
      <c r="E532" s="55" t="s">
        <v>10888</v>
      </c>
      <c r="G532" s="84" t="s">
        <v>10645</v>
      </c>
      <c r="H532" s="84">
        <f t="shared" si="51"/>
        <v>2004</v>
      </c>
      <c r="J532" s="84" t="s">
        <v>10881</v>
      </c>
      <c r="K532" s="85" t="str">
        <f t="shared" si="52"/>
        <v>JOP8</v>
      </c>
      <c r="L532" s="85" t="s">
        <v>10873</v>
      </c>
      <c r="M532" s="55" t="s">
        <v>10615</v>
      </c>
      <c r="N532" s="55" t="s">
        <v>223</v>
      </c>
      <c r="O532" s="55" t="s">
        <v>10635</v>
      </c>
      <c r="P532" s="84">
        <v>1</v>
      </c>
      <c r="Q532" s="84">
        <v>5</v>
      </c>
    </row>
    <row r="533" spans="1:17" x14ac:dyDescent="0.2">
      <c r="A533" s="55" t="s">
        <v>10609</v>
      </c>
      <c r="B533" s="85" t="s">
        <v>10634</v>
      </c>
      <c r="C533" s="55" t="s">
        <v>17</v>
      </c>
      <c r="D533" s="55" t="s">
        <v>96</v>
      </c>
      <c r="E533" s="55" t="s">
        <v>10915</v>
      </c>
      <c r="H533" s="84">
        <f t="shared" si="51"/>
        <v>1984</v>
      </c>
      <c r="J533" s="85" t="s">
        <v>10889</v>
      </c>
      <c r="K533" s="85" t="s">
        <v>10889</v>
      </c>
      <c r="L533" s="85" t="s">
        <v>10890</v>
      </c>
      <c r="N533" t="s">
        <v>225</v>
      </c>
      <c r="O533" s="55" t="s">
        <v>10635</v>
      </c>
      <c r="P533" s="84">
        <v>1</v>
      </c>
      <c r="Q533" s="84">
        <v>5</v>
      </c>
    </row>
    <row r="534" spans="1:17" x14ac:dyDescent="0.2">
      <c r="A534" s="55" t="s">
        <v>10609</v>
      </c>
      <c r="B534" s="85" t="s">
        <v>10634</v>
      </c>
      <c r="C534" s="55" t="s">
        <v>17</v>
      </c>
      <c r="D534" s="55" t="s">
        <v>96</v>
      </c>
      <c r="E534" s="55" t="s">
        <v>4897</v>
      </c>
      <c r="H534" s="84">
        <f t="shared" si="51"/>
        <v>1984</v>
      </c>
      <c r="J534" s="85" t="s">
        <v>10891</v>
      </c>
      <c r="K534" s="85" t="s">
        <v>10889</v>
      </c>
      <c r="L534" s="85" t="s">
        <v>10892</v>
      </c>
      <c r="N534" t="s">
        <v>225</v>
      </c>
      <c r="O534" s="55" t="s">
        <v>10635</v>
      </c>
      <c r="P534" s="84">
        <v>1</v>
      </c>
      <c r="Q534" s="84">
        <v>5</v>
      </c>
    </row>
    <row r="535" spans="1:17" x14ac:dyDescent="0.2">
      <c r="A535" s="55" t="s">
        <v>10609</v>
      </c>
      <c r="B535" s="85" t="s">
        <v>10634</v>
      </c>
      <c r="C535" s="55" t="s">
        <v>17</v>
      </c>
      <c r="D535" s="55" t="s">
        <v>96</v>
      </c>
      <c r="E535" s="55" t="s">
        <v>10916</v>
      </c>
      <c r="H535" s="84">
        <f t="shared" si="51"/>
        <v>1984</v>
      </c>
      <c r="J535" s="85" t="s">
        <v>10893</v>
      </c>
      <c r="K535" s="85" t="s">
        <v>10889</v>
      </c>
      <c r="L535" s="85" t="s">
        <v>10894</v>
      </c>
      <c r="N535" t="s">
        <v>223</v>
      </c>
      <c r="O535" s="55" t="s">
        <v>10635</v>
      </c>
      <c r="P535" s="84">
        <v>1</v>
      </c>
      <c r="Q535" s="84">
        <v>5</v>
      </c>
    </row>
    <row r="536" spans="1:17" x14ac:dyDescent="0.2">
      <c r="A536" s="55" t="s">
        <v>10609</v>
      </c>
      <c r="B536" s="85" t="s">
        <v>10634</v>
      </c>
      <c r="C536" s="55" t="s">
        <v>17</v>
      </c>
      <c r="D536" s="55" t="s">
        <v>96</v>
      </c>
      <c r="E536" s="55" t="s">
        <v>554</v>
      </c>
      <c r="H536" s="84">
        <f t="shared" si="51"/>
        <v>1984</v>
      </c>
      <c r="J536" s="85" t="s">
        <v>10895</v>
      </c>
      <c r="K536" s="85" t="s">
        <v>10889</v>
      </c>
      <c r="L536" s="85" t="s">
        <v>10896</v>
      </c>
      <c r="N536" t="s">
        <v>225</v>
      </c>
      <c r="O536" s="55" t="s">
        <v>10635</v>
      </c>
      <c r="P536" s="84">
        <v>1</v>
      </c>
      <c r="Q536" s="84">
        <v>5</v>
      </c>
    </row>
    <row r="537" spans="1:17" x14ac:dyDescent="0.2">
      <c r="A537" s="55" t="s">
        <v>10609</v>
      </c>
      <c r="B537" s="85" t="s">
        <v>10634</v>
      </c>
      <c r="C537" s="55" t="s">
        <v>17</v>
      </c>
      <c r="D537" s="55" t="s">
        <v>96</v>
      </c>
      <c r="E537" s="55" t="s">
        <v>10917</v>
      </c>
      <c r="H537" s="84">
        <f t="shared" si="51"/>
        <v>1984</v>
      </c>
      <c r="J537" s="85" t="s">
        <v>10897</v>
      </c>
      <c r="K537" s="85" t="s">
        <v>10889</v>
      </c>
      <c r="L537" s="85" t="s">
        <v>10898</v>
      </c>
      <c r="N537" t="s">
        <v>225</v>
      </c>
      <c r="O537" s="55" t="s">
        <v>10635</v>
      </c>
      <c r="P537" s="84">
        <v>1</v>
      </c>
      <c r="Q537" s="84">
        <v>5</v>
      </c>
    </row>
    <row r="538" spans="1:17" x14ac:dyDescent="0.2">
      <c r="A538" s="55" t="s">
        <v>10609</v>
      </c>
      <c r="B538" s="85" t="s">
        <v>10634</v>
      </c>
      <c r="C538" s="55" t="s">
        <v>17</v>
      </c>
      <c r="D538" s="55" t="s">
        <v>96</v>
      </c>
      <c r="E538" s="55" t="s">
        <v>10918</v>
      </c>
      <c r="H538" s="84">
        <f t="shared" si="51"/>
        <v>1984</v>
      </c>
      <c r="J538" s="85" t="s">
        <v>10899</v>
      </c>
      <c r="K538" s="85" t="s">
        <v>10889</v>
      </c>
      <c r="L538" s="85" t="s">
        <v>10900</v>
      </c>
      <c r="N538" t="s">
        <v>223</v>
      </c>
      <c r="O538" s="55" t="s">
        <v>10635</v>
      </c>
      <c r="P538" s="84">
        <v>1</v>
      </c>
      <c r="Q538" s="84">
        <v>5</v>
      </c>
    </row>
    <row r="539" spans="1:17" x14ac:dyDescent="0.2">
      <c r="A539" s="55" t="s">
        <v>10609</v>
      </c>
      <c r="B539" s="85" t="s">
        <v>10634</v>
      </c>
      <c r="C539" s="55" t="s">
        <v>17</v>
      </c>
      <c r="D539" s="55" t="s">
        <v>96</v>
      </c>
      <c r="E539" s="55" t="s">
        <v>5909</v>
      </c>
      <c r="H539" s="84">
        <f t="shared" si="51"/>
        <v>1984</v>
      </c>
      <c r="J539" s="85" t="s">
        <v>10901</v>
      </c>
      <c r="K539" s="85" t="s">
        <v>10889</v>
      </c>
      <c r="L539" s="85" t="s">
        <v>10902</v>
      </c>
      <c r="N539" t="s">
        <v>225</v>
      </c>
      <c r="O539" s="55" t="s">
        <v>10635</v>
      </c>
      <c r="P539" s="84">
        <v>1</v>
      </c>
      <c r="Q539" s="84">
        <v>5</v>
      </c>
    </row>
    <row r="540" spans="1:17" x14ac:dyDescent="0.2">
      <c r="A540" s="55" t="s">
        <v>10609</v>
      </c>
      <c r="B540" s="85" t="s">
        <v>10634</v>
      </c>
      <c r="C540" s="55" t="s">
        <v>17</v>
      </c>
      <c r="D540" s="55" t="s">
        <v>96</v>
      </c>
      <c r="E540" s="55" t="s">
        <v>10919</v>
      </c>
      <c r="H540" s="84">
        <f t="shared" si="51"/>
        <v>1984</v>
      </c>
      <c r="J540" s="85" t="s">
        <v>10903</v>
      </c>
      <c r="K540" s="85" t="s">
        <v>10889</v>
      </c>
      <c r="L540" s="85" t="s">
        <v>10904</v>
      </c>
      <c r="N540" t="s">
        <v>225</v>
      </c>
      <c r="O540" s="55" t="s">
        <v>10635</v>
      </c>
      <c r="P540" s="84">
        <v>1</v>
      </c>
      <c r="Q540" s="84">
        <v>5</v>
      </c>
    </row>
    <row r="541" spans="1:17" x14ac:dyDescent="0.2">
      <c r="A541" s="55" t="s">
        <v>10609</v>
      </c>
      <c r="B541" s="85" t="s">
        <v>10634</v>
      </c>
      <c r="C541" s="55" t="s">
        <v>17</v>
      </c>
      <c r="D541" s="55" t="s">
        <v>96</v>
      </c>
      <c r="E541" s="55" t="s">
        <v>10920</v>
      </c>
      <c r="H541" s="84">
        <f t="shared" si="51"/>
        <v>1984</v>
      </c>
      <c r="J541" s="85" t="s">
        <v>10905</v>
      </c>
      <c r="K541" s="85" t="s">
        <v>10889</v>
      </c>
      <c r="L541" s="85" t="s">
        <v>10906</v>
      </c>
      <c r="N541" t="s">
        <v>225</v>
      </c>
      <c r="O541" s="55" t="s">
        <v>10635</v>
      </c>
      <c r="P541" s="84">
        <v>1</v>
      </c>
      <c r="Q541" s="84">
        <v>5</v>
      </c>
    </row>
    <row r="542" spans="1:17" x14ac:dyDescent="0.2">
      <c r="A542" s="55" t="s">
        <v>10609</v>
      </c>
      <c r="B542" s="85" t="s">
        <v>10634</v>
      </c>
      <c r="C542" s="55" t="s">
        <v>17</v>
      </c>
      <c r="D542" s="55" t="s">
        <v>96</v>
      </c>
      <c r="E542" s="55" t="s">
        <v>10921</v>
      </c>
      <c r="H542" s="84">
        <f t="shared" si="51"/>
        <v>1984</v>
      </c>
      <c r="J542" s="85" t="s">
        <v>10907</v>
      </c>
      <c r="K542" s="85" t="s">
        <v>10889</v>
      </c>
      <c r="L542" s="85" t="s">
        <v>10908</v>
      </c>
      <c r="N542" t="s">
        <v>223</v>
      </c>
      <c r="O542" s="55" t="s">
        <v>10635</v>
      </c>
      <c r="P542" s="84">
        <v>1</v>
      </c>
      <c r="Q542" s="84">
        <v>5</v>
      </c>
    </row>
    <row r="543" spans="1:17" x14ac:dyDescent="0.2">
      <c r="A543" s="55" t="s">
        <v>10609</v>
      </c>
      <c r="B543" s="85" t="s">
        <v>10634</v>
      </c>
      <c r="C543" s="55" t="s">
        <v>17</v>
      </c>
      <c r="D543" s="55" t="s">
        <v>96</v>
      </c>
      <c r="E543" s="55" t="s">
        <v>6519</v>
      </c>
      <c r="H543" s="84">
        <f t="shared" si="51"/>
        <v>1984</v>
      </c>
      <c r="J543" s="85" t="s">
        <v>10909</v>
      </c>
      <c r="K543" s="85" t="s">
        <v>10889</v>
      </c>
      <c r="L543" s="85" t="s">
        <v>10910</v>
      </c>
      <c r="N543" t="s">
        <v>223</v>
      </c>
      <c r="O543" s="55" t="s">
        <v>10635</v>
      </c>
      <c r="P543" s="84">
        <v>1</v>
      </c>
      <c r="Q543" s="84">
        <v>5</v>
      </c>
    </row>
    <row r="544" spans="1:17" x14ac:dyDescent="0.2">
      <c r="A544" s="55" t="s">
        <v>10609</v>
      </c>
      <c r="B544" s="85" t="s">
        <v>10634</v>
      </c>
      <c r="C544" s="55" t="s">
        <v>17</v>
      </c>
      <c r="D544" s="55" t="s">
        <v>96</v>
      </c>
      <c r="E544" s="55" t="s">
        <v>10922</v>
      </c>
      <c r="H544" s="84">
        <f t="shared" si="51"/>
        <v>1984</v>
      </c>
      <c r="J544" s="85" t="s">
        <v>10911</v>
      </c>
      <c r="K544" s="85" t="s">
        <v>10889</v>
      </c>
      <c r="L544" s="85" t="s">
        <v>10912</v>
      </c>
      <c r="N544" t="s">
        <v>225</v>
      </c>
      <c r="O544" s="55" t="s">
        <v>10635</v>
      </c>
      <c r="P544" s="84">
        <v>1</v>
      </c>
      <c r="Q544" s="84">
        <v>5</v>
      </c>
    </row>
    <row r="545" spans="1:17" x14ac:dyDescent="0.2">
      <c r="A545" s="55" t="s">
        <v>10609</v>
      </c>
      <c r="B545" s="85" t="s">
        <v>10634</v>
      </c>
      <c r="C545" s="55" t="s">
        <v>17</v>
      </c>
      <c r="D545" s="55" t="s">
        <v>96</v>
      </c>
      <c r="E545" s="55" t="s">
        <v>10923</v>
      </c>
      <c r="H545" s="84">
        <f t="shared" si="51"/>
        <v>1984</v>
      </c>
      <c r="J545" s="85" t="s">
        <v>10913</v>
      </c>
      <c r="K545" s="85" t="s">
        <v>10889</v>
      </c>
      <c r="L545" s="85" t="s">
        <v>10914</v>
      </c>
      <c r="N545" t="s">
        <v>223</v>
      </c>
      <c r="O545" s="55" t="s">
        <v>10635</v>
      </c>
      <c r="P545" s="84">
        <v>1</v>
      </c>
      <c r="Q545" s="84">
        <v>5</v>
      </c>
    </row>
    <row r="546" spans="1:17" s="84" customFormat="1" x14ac:dyDescent="0.2">
      <c r="A546" s="55" t="s">
        <v>10609</v>
      </c>
      <c r="B546" s="85" t="s">
        <v>10649</v>
      </c>
      <c r="C546" s="55" t="s">
        <v>17</v>
      </c>
      <c r="D546" s="55" t="s">
        <v>96</v>
      </c>
      <c r="E546" s="55" t="s">
        <v>10915</v>
      </c>
      <c r="G546" s="84" t="s">
        <v>10642</v>
      </c>
      <c r="H546" s="84">
        <f t="shared" ref="H546:H558" si="53">IF(B546="SATSA_Q1",1984,IF(B546="SATSA_IPT1",1985,IF(B546="SATSA_Q2",1987,IF(B546="SATSA_IPT2",1989,IF(B546="SATSA_Q3",1990,IF(B546="SATSA_IPT3",1992,IF(B546="SATSA_Q4",1993,IF(B546="SATSA_IPT4",1995,IF(B546="SATSA_IPT5",1999,IF(B546="SATSA_IPT6",2002,IF(B546="SATSA_Q5",2004,IF(B546="SATSA_IPT7",2005,IF(B546="SATSA_Q6",2007,IF(B546="SATSA_IPT8",2008,IF(B546="SATSA_Q7",2010,IF(B546="SATSA_IPT9",2010,IF(B546="SATSA_Q8",2012,IF(B546="SATSA_IPT10",2012,IF(B546="SATSA_Q9",2014,"HELP")))))))))))))))))))</f>
        <v>1989</v>
      </c>
      <c r="J546" s="85" t="s">
        <v>10889</v>
      </c>
      <c r="K546" s="85" t="str">
        <f>G546&amp;J546</f>
        <v>QL1</v>
      </c>
      <c r="L546" s="85" t="s">
        <v>10890</v>
      </c>
      <c r="N546" s="84" t="s">
        <v>225</v>
      </c>
      <c r="O546" s="55" t="s">
        <v>10635</v>
      </c>
      <c r="P546" s="84">
        <v>1</v>
      </c>
      <c r="Q546" s="84">
        <v>5</v>
      </c>
    </row>
    <row r="547" spans="1:17" s="84" customFormat="1" x14ac:dyDescent="0.2">
      <c r="A547" s="55" t="s">
        <v>10609</v>
      </c>
      <c r="B547" s="85" t="s">
        <v>10649</v>
      </c>
      <c r="C547" s="55" t="s">
        <v>17</v>
      </c>
      <c r="D547" s="55" t="s">
        <v>96</v>
      </c>
      <c r="E547" s="55" t="s">
        <v>4897</v>
      </c>
      <c r="G547" s="84" t="s">
        <v>10642</v>
      </c>
      <c r="H547" s="84">
        <f t="shared" si="53"/>
        <v>1989</v>
      </c>
      <c r="J547" s="85" t="s">
        <v>10891</v>
      </c>
      <c r="K547" s="85" t="str">
        <f t="shared" ref="K547:K558" si="54">G547&amp;J547</f>
        <v>QL2</v>
      </c>
      <c r="L547" s="85" t="s">
        <v>10892</v>
      </c>
      <c r="N547" s="84" t="s">
        <v>225</v>
      </c>
      <c r="O547" s="55" t="s">
        <v>10635</v>
      </c>
      <c r="P547" s="84">
        <v>1</v>
      </c>
      <c r="Q547" s="84">
        <v>5</v>
      </c>
    </row>
    <row r="548" spans="1:17" s="84" customFormat="1" x14ac:dyDescent="0.2">
      <c r="A548" s="55" t="s">
        <v>10609</v>
      </c>
      <c r="B548" s="85" t="s">
        <v>10649</v>
      </c>
      <c r="C548" s="55" t="s">
        <v>17</v>
      </c>
      <c r="D548" s="55" t="s">
        <v>96</v>
      </c>
      <c r="E548" s="55" t="s">
        <v>10916</v>
      </c>
      <c r="G548" s="84" t="s">
        <v>10642</v>
      </c>
      <c r="H548" s="84">
        <f t="shared" si="53"/>
        <v>1989</v>
      </c>
      <c r="J548" s="85" t="s">
        <v>10893</v>
      </c>
      <c r="K548" s="85" t="str">
        <f t="shared" si="54"/>
        <v>QL3</v>
      </c>
      <c r="L548" s="85" t="s">
        <v>10894</v>
      </c>
      <c r="N548" s="84" t="s">
        <v>223</v>
      </c>
      <c r="O548" s="55" t="s">
        <v>10635</v>
      </c>
      <c r="P548" s="84">
        <v>1</v>
      </c>
      <c r="Q548" s="84">
        <v>5</v>
      </c>
    </row>
    <row r="549" spans="1:17" s="84" customFormat="1" x14ac:dyDescent="0.2">
      <c r="A549" s="55" t="s">
        <v>10609</v>
      </c>
      <c r="B549" s="85" t="s">
        <v>10649</v>
      </c>
      <c r="C549" s="55" t="s">
        <v>17</v>
      </c>
      <c r="D549" s="55" t="s">
        <v>96</v>
      </c>
      <c r="E549" s="55" t="s">
        <v>554</v>
      </c>
      <c r="G549" s="84" t="s">
        <v>10642</v>
      </c>
      <c r="H549" s="84">
        <f t="shared" si="53"/>
        <v>1989</v>
      </c>
      <c r="J549" s="85" t="s">
        <v>10895</v>
      </c>
      <c r="K549" s="85" t="str">
        <f t="shared" si="54"/>
        <v>QL4</v>
      </c>
      <c r="L549" s="85" t="s">
        <v>10896</v>
      </c>
      <c r="N549" s="84" t="s">
        <v>225</v>
      </c>
      <c r="O549" s="55" t="s">
        <v>10635</v>
      </c>
      <c r="P549" s="84">
        <v>1</v>
      </c>
      <c r="Q549" s="84">
        <v>5</v>
      </c>
    </row>
    <row r="550" spans="1:17" s="84" customFormat="1" x14ac:dyDescent="0.2">
      <c r="A550" s="55" t="s">
        <v>10609</v>
      </c>
      <c r="B550" s="85" t="s">
        <v>10649</v>
      </c>
      <c r="C550" s="55" t="s">
        <v>17</v>
      </c>
      <c r="D550" s="55" t="s">
        <v>96</v>
      </c>
      <c r="E550" s="55" t="s">
        <v>10917</v>
      </c>
      <c r="G550" s="84" t="s">
        <v>10642</v>
      </c>
      <c r="H550" s="84">
        <f t="shared" si="53"/>
        <v>1989</v>
      </c>
      <c r="J550" s="85" t="s">
        <v>10897</v>
      </c>
      <c r="K550" s="85" t="str">
        <f t="shared" si="54"/>
        <v>QL5</v>
      </c>
      <c r="L550" s="85" t="s">
        <v>10898</v>
      </c>
      <c r="N550" s="84" t="s">
        <v>225</v>
      </c>
      <c r="O550" s="55" t="s">
        <v>10635</v>
      </c>
      <c r="P550" s="84">
        <v>1</v>
      </c>
      <c r="Q550" s="84">
        <v>5</v>
      </c>
    </row>
    <row r="551" spans="1:17" s="84" customFormat="1" x14ac:dyDescent="0.2">
      <c r="A551" s="55" t="s">
        <v>10609</v>
      </c>
      <c r="B551" s="85" t="s">
        <v>10649</v>
      </c>
      <c r="C551" s="55" t="s">
        <v>17</v>
      </c>
      <c r="D551" s="55" t="s">
        <v>96</v>
      </c>
      <c r="E551" s="55" t="s">
        <v>10918</v>
      </c>
      <c r="G551" s="84" t="s">
        <v>10642</v>
      </c>
      <c r="H551" s="84">
        <f t="shared" si="53"/>
        <v>1989</v>
      </c>
      <c r="J551" s="85" t="s">
        <v>10899</v>
      </c>
      <c r="K551" s="85" t="str">
        <f t="shared" si="54"/>
        <v>QL6</v>
      </c>
      <c r="L551" s="85" t="s">
        <v>10900</v>
      </c>
      <c r="N551" s="84" t="s">
        <v>223</v>
      </c>
      <c r="O551" s="55" t="s">
        <v>10635</v>
      </c>
      <c r="P551" s="84">
        <v>1</v>
      </c>
      <c r="Q551" s="84">
        <v>5</v>
      </c>
    </row>
    <row r="552" spans="1:17" s="84" customFormat="1" x14ac:dyDescent="0.2">
      <c r="A552" s="55" t="s">
        <v>10609</v>
      </c>
      <c r="B552" s="85" t="s">
        <v>10649</v>
      </c>
      <c r="C552" s="55" t="s">
        <v>17</v>
      </c>
      <c r="D552" s="55" t="s">
        <v>96</v>
      </c>
      <c r="E552" s="55" t="s">
        <v>5909</v>
      </c>
      <c r="G552" s="84" t="s">
        <v>10642</v>
      </c>
      <c r="H552" s="84">
        <f t="shared" si="53"/>
        <v>1989</v>
      </c>
      <c r="J552" s="85" t="s">
        <v>10901</v>
      </c>
      <c r="K552" s="85" t="str">
        <f t="shared" si="54"/>
        <v>QL7</v>
      </c>
      <c r="L552" s="85" t="s">
        <v>10902</v>
      </c>
      <c r="N552" s="84" t="s">
        <v>225</v>
      </c>
      <c r="O552" s="55" t="s">
        <v>10635</v>
      </c>
      <c r="P552" s="84">
        <v>1</v>
      </c>
      <c r="Q552" s="84">
        <v>5</v>
      </c>
    </row>
    <row r="553" spans="1:17" s="84" customFormat="1" x14ac:dyDescent="0.2">
      <c r="A553" s="55" t="s">
        <v>10609</v>
      </c>
      <c r="B553" s="85" t="s">
        <v>10649</v>
      </c>
      <c r="C553" s="55" t="s">
        <v>17</v>
      </c>
      <c r="D553" s="55" t="s">
        <v>96</v>
      </c>
      <c r="E553" s="55" t="s">
        <v>10919</v>
      </c>
      <c r="G553" s="84" t="s">
        <v>10642</v>
      </c>
      <c r="H553" s="84">
        <f t="shared" si="53"/>
        <v>1989</v>
      </c>
      <c r="J553" s="85" t="s">
        <v>10903</v>
      </c>
      <c r="K553" s="85" t="str">
        <f t="shared" si="54"/>
        <v>QL8</v>
      </c>
      <c r="L553" s="85" t="s">
        <v>10904</v>
      </c>
      <c r="N553" s="84" t="s">
        <v>225</v>
      </c>
      <c r="O553" s="55" t="s">
        <v>10635</v>
      </c>
      <c r="P553" s="84">
        <v>1</v>
      </c>
      <c r="Q553" s="84">
        <v>5</v>
      </c>
    </row>
    <row r="554" spans="1:17" s="84" customFormat="1" x14ac:dyDescent="0.2">
      <c r="A554" s="55" t="s">
        <v>10609</v>
      </c>
      <c r="B554" s="85" t="s">
        <v>10649</v>
      </c>
      <c r="C554" s="55" t="s">
        <v>17</v>
      </c>
      <c r="D554" s="55" t="s">
        <v>96</v>
      </c>
      <c r="E554" s="55" t="s">
        <v>10920</v>
      </c>
      <c r="G554" s="84" t="s">
        <v>10642</v>
      </c>
      <c r="H554" s="84">
        <f t="shared" si="53"/>
        <v>1989</v>
      </c>
      <c r="J554" s="85" t="s">
        <v>10905</v>
      </c>
      <c r="K554" s="85" t="str">
        <f t="shared" si="54"/>
        <v>QL9</v>
      </c>
      <c r="L554" s="85" t="s">
        <v>10906</v>
      </c>
      <c r="N554" s="84" t="s">
        <v>225</v>
      </c>
      <c r="O554" s="55" t="s">
        <v>10635</v>
      </c>
      <c r="P554" s="84">
        <v>1</v>
      </c>
      <c r="Q554" s="84">
        <v>5</v>
      </c>
    </row>
    <row r="555" spans="1:17" s="84" customFormat="1" x14ac:dyDescent="0.2">
      <c r="A555" s="55" t="s">
        <v>10609</v>
      </c>
      <c r="B555" s="85" t="s">
        <v>10649</v>
      </c>
      <c r="C555" s="55" t="s">
        <v>17</v>
      </c>
      <c r="D555" s="55" t="s">
        <v>96</v>
      </c>
      <c r="E555" s="55" t="s">
        <v>10921</v>
      </c>
      <c r="G555" s="84" t="s">
        <v>10642</v>
      </c>
      <c r="H555" s="84">
        <f t="shared" si="53"/>
        <v>1989</v>
      </c>
      <c r="J555" s="85" t="s">
        <v>10907</v>
      </c>
      <c r="K555" s="85" t="str">
        <f t="shared" si="54"/>
        <v>QL10</v>
      </c>
      <c r="L555" s="85" t="s">
        <v>10908</v>
      </c>
      <c r="N555" s="84" t="s">
        <v>223</v>
      </c>
      <c r="O555" s="55" t="s">
        <v>10635</v>
      </c>
      <c r="P555" s="84">
        <v>1</v>
      </c>
      <c r="Q555" s="84">
        <v>5</v>
      </c>
    </row>
    <row r="556" spans="1:17" s="84" customFormat="1" x14ac:dyDescent="0.2">
      <c r="A556" s="55" t="s">
        <v>10609</v>
      </c>
      <c r="B556" s="85" t="s">
        <v>10649</v>
      </c>
      <c r="C556" s="55" t="s">
        <v>17</v>
      </c>
      <c r="D556" s="55" t="s">
        <v>96</v>
      </c>
      <c r="E556" s="55" t="s">
        <v>6519</v>
      </c>
      <c r="G556" s="84" t="s">
        <v>10642</v>
      </c>
      <c r="H556" s="84">
        <f t="shared" si="53"/>
        <v>1989</v>
      </c>
      <c r="J556" s="85" t="s">
        <v>10909</v>
      </c>
      <c r="K556" s="85" t="str">
        <f t="shared" si="54"/>
        <v>QL11</v>
      </c>
      <c r="L556" s="85" t="s">
        <v>10910</v>
      </c>
      <c r="N556" s="84" t="s">
        <v>223</v>
      </c>
      <c r="O556" s="55" t="s">
        <v>10635</v>
      </c>
      <c r="P556" s="84">
        <v>1</v>
      </c>
      <c r="Q556" s="84">
        <v>5</v>
      </c>
    </row>
    <row r="557" spans="1:17" s="84" customFormat="1" x14ac:dyDescent="0.2">
      <c r="A557" s="55" t="s">
        <v>10609</v>
      </c>
      <c r="B557" s="85" t="s">
        <v>10649</v>
      </c>
      <c r="C557" s="55" t="s">
        <v>17</v>
      </c>
      <c r="D557" s="55" t="s">
        <v>96</v>
      </c>
      <c r="E557" s="55" t="s">
        <v>10922</v>
      </c>
      <c r="G557" s="84" t="s">
        <v>10642</v>
      </c>
      <c r="H557" s="84">
        <f t="shared" si="53"/>
        <v>1989</v>
      </c>
      <c r="J557" s="85" t="s">
        <v>10911</v>
      </c>
      <c r="K557" s="85" t="str">
        <f t="shared" si="54"/>
        <v>QL12</v>
      </c>
      <c r="L557" s="85" t="s">
        <v>10912</v>
      </c>
      <c r="N557" s="84" t="s">
        <v>225</v>
      </c>
      <c r="O557" s="55" t="s">
        <v>10635</v>
      </c>
      <c r="P557" s="84">
        <v>1</v>
      </c>
      <c r="Q557" s="84">
        <v>5</v>
      </c>
    </row>
    <row r="558" spans="1:17" s="84" customFormat="1" x14ac:dyDescent="0.2">
      <c r="A558" s="55" t="s">
        <v>10609</v>
      </c>
      <c r="B558" s="85" t="s">
        <v>10649</v>
      </c>
      <c r="C558" s="55" t="s">
        <v>17</v>
      </c>
      <c r="D558" s="55" t="s">
        <v>96</v>
      </c>
      <c r="E558" s="55" t="s">
        <v>10923</v>
      </c>
      <c r="G558" s="84" t="s">
        <v>10642</v>
      </c>
      <c r="H558" s="84">
        <f t="shared" si="53"/>
        <v>1989</v>
      </c>
      <c r="J558" s="85" t="s">
        <v>10913</v>
      </c>
      <c r="K558" s="85" t="str">
        <f t="shared" si="54"/>
        <v>QL13</v>
      </c>
      <c r="L558" s="85" t="s">
        <v>10914</v>
      </c>
      <c r="N558" s="84" t="s">
        <v>223</v>
      </c>
      <c r="O558" s="55" t="s">
        <v>10635</v>
      </c>
      <c r="P558" s="84">
        <v>1</v>
      </c>
      <c r="Q558" s="84">
        <v>5</v>
      </c>
    </row>
    <row r="559" spans="1:17" s="84" customFormat="1" x14ac:dyDescent="0.2">
      <c r="A559" s="55" t="s">
        <v>10609</v>
      </c>
      <c r="B559" s="85" t="s">
        <v>10636</v>
      </c>
      <c r="C559" s="55" t="s">
        <v>17</v>
      </c>
      <c r="D559" s="55" t="s">
        <v>96</v>
      </c>
      <c r="E559" s="55" t="s">
        <v>10915</v>
      </c>
      <c r="G559" s="84" t="s">
        <v>10638</v>
      </c>
      <c r="H559" s="84">
        <f t="shared" ref="H559:H571" si="55">IF(B559="SATSA_Q1",1984,IF(B559="SATSA_IPT1",1985,IF(B559="SATSA_Q2",1987,IF(B559="SATSA_IPT2",1989,IF(B559="SATSA_Q3",1990,IF(B559="SATSA_IPT3",1992,IF(B559="SATSA_Q4",1993,IF(B559="SATSA_IPT4",1995,IF(B559="SATSA_IPT5",1999,IF(B559="SATSA_IPT6",2002,IF(B559="SATSA_Q5",2004,IF(B559="SATSA_IPT7",2005,IF(B559="SATSA_Q6",2007,IF(B559="SATSA_IPT8",2008,IF(B559="SATSA_Q7",2010,IF(B559="SATSA_IPT9",2010,IF(B559="SATSA_Q8",2012,IF(B559="SATSA_IPT10",2012,IF(B559="SATSA_Q9",2014,"HELP")))))))))))))))))))</f>
        <v>1987</v>
      </c>
      <c r="J559" s="85" t="s">
        <v>10889</v>
      </c>
      <c r="K559" s="85" t="str">
        <f>G559&amp;J559</f>
        <v>VL1</v>
      </c>
      <c r="L559" s="85" t="s">
        <v>10890</v>
      </c>
      <c r="N559" s="84" t="s">
        <v>225</v>
      </c>
      <c r="O559" s="55" t="s">
        <v>10635</v>
      </c>
      <c r="P559" s="84">
        <v>1</v>
      </c>
      <c r="Q559" s="84">
        <v>5</v>
      </c>
    </row>
    <row r="560" spans="1:17" s="84" customFormat="1" x14ac:dyDescent="0.2">
      <c r="A560" s="55" t="s">
        <v>10609</v>
      </c>
      <c r="B560" s="85" t="s">
        <v>10636</v>
      </c>
      <c r="C560" s="55" t="s">
        <v>17</v>
      </c>
      <c r="D560" s="55" t="s">
        <v>96</v>
      </c>
      <c r="E560" s="55" t="s">
        <v>4897</v>
      </c>
      <c r="G560" s="84" t="s">
        <v>10638</v>
      </c>
      <c r="H560" s="84">
        <f t="shared" si="55"/>
        <v>1987</v>
      </c>
      <c r="J560" s="85" t="s">
        <v>10891</v>
      </c>
      <c r="K560" s="85" t="str">
        <f t="shared" ref="K560:K571" si="56">G560&amp;J560</f>
        <v>VL2</v>
      </c>
      <c r="L560" s="85" t="s">
        <v>10892</v>
      </c>
      <c r="N560" s="84" t="s">
        <v>225</v>
      </c>
      <c r="O560" s="55" t="s">
        <v>10635</v>
      </c>
      <c r="P560" s="84">
        <v>1</v>
      </c>
      <c r="Q560" s="84">
        <v>5</v>
      </c>
    </row>
    <row r="561" spans="1:17" s="84" customFormat="1" x14ac:dyDescent="0.2">
      <c r="A561" s="55" t="s">
        <v>10609</v>
      </c>
      <c r="B561" s="85" t="s">
        <v>10636</v>
      </c>
      <c r="C561" s="55" t="s">
        <v>17</v>
      </c>
      <c r="D561" s="55" t="s">
        <v>96</v>
      </c>
      <c r="E561" s="55" t="s">
        <v>10916</v>
      </c>
      <c r="G561" s="84" t="s">
        <v>10638</v>
      </c>
      <c r="H561" s="84">
        <f t="shared" si="55"/>
        <v>1987</v>
      </c>
      <c r="J561" s="85" t="s">
        <v>10893</v>
      </c>
      <c r="K561" s="85" t="str">
        <f t="shared" si="56"/>
        <v>VL3</v>
      </c>
      <c r="L561" s="85" t="s">
        <v>10894</v>
      </c>
      <c r="N561" s="84" t="s">
        <v>223</v>
      </c>
      <c r="O561" s="55" t="s">
        <v>10635</v>
      </c>
      <c r="P561" s="84">
        <v>1</v>
      </c>
      <c r="Q561" s="84">
        <v>5</v>
      </c>
    </row>
    <row r="562" spans="1:17" s="84" customFormat="1" x14ac:dyDescent="0.2">
      <c r="A562" s="55" t="s">
        <v>10609</v>
      </c>
      <c r="B562" s="85" t="s">
        <v>10636</v>
      </c>
      <c r="C562" s="55" t="s">
        <v>17</v>
      </c>
      <c r="D562" s="55" t="s">
        <v>96</v>
      </c>
      <c r="E562" s="55" t="s">
        <v>554</v>
      </c>
      <c r="G562" s="84" t="s">
        <v>10638</v>
      </c>
      <c r="H562" s="84">
        <f t="shared" si="55"/>
        <v>1987</v>
      </c>
      <c r="J562" s="85" t="s">
        <v>10895</v>
      </c>
      <c r="K562" s="85" t="str">
        <f t="shared" si="56"/>
        <v>VL4</v>
      </c>
      <c r="L562" s="85" t="s">
        <v>10896</v>
      </c>
      <c r="N562" s="84" t="s">
        <v>225</v>
      </c>
      <c r="O562" s="55" t="s">
        <v>10635</v>
      </c>
      <c r="P562" s="84">
        <v>1</v>
      </c>
      <c r="Q562" s="84">
        <v>5</v>
      </c>
    </row>
    <row r="563" spans="1:17" s="84" customFormat="1" x14ac:dyDescent="0.2">
      <c r="A563" s="55" t="s">
        <v>10609</v>
      </c>
      <c r="B563" s="85" t="s">
        <v>10636</v>
      </c>
      <c r="C563" s="55" t="s">
        <v>17</v>
      </c>
      <c r="D563" s="55" t="s">
        <v>96</v>
      </c>
      <c r="E563" s="55" t="s">
        <v>10917</v>
      </c>
      <c r="G563" s="84" t="s">
        <v>10638</v>
      </c>
      <c r="H563" s="84">
        <f t="shared" si="55"/>
        <v>1987</v>
      </c>
      <c r="J563" s="85" t="s">
        <v>10897</v>
      </c>
      <c r="K563" s="85" t="str">
        <f t="shared" si="56"/>
        <v>VL5</v>
      </c>
      <c r="L563" s="85" t="s">
        <v>10898</v>
      </c>
      <c r="N563" s="84" t="s">
        <v>225</v>
      </c>
      <c r="O563" s="55" t="s">
        <v>10635</v>
      </c>
      <c r="P563" s="84">
        <v>1</v>
      </c>
      <c r="Q563" s="84">
        <v>5</v>
      </c>
    </row>
    <row r="564" spans="1:17" s="84" customFormat="1" x14ac:dyDescent="0.2">
      <c r="A564" s="55" t="s">
        <v>10609</v>
      </c>
      <c r="B564" s="85" t="s">
        <v>10636</v>
      </c>
      <c r="C564" s="55" t="s">
        <v>17</v>
      </c>
      <c r="D564" s="55" t="s">
        <v>96</v>
      </c>
      <c r="E564" s="55" t="s">
        <v>10918</v>
      </c>
      <c r="G564" s="84" t="s">
        <v>10638</v>
      </c>
      <c r="H564" s="84">
        <f t="shared" si="55"/>
        <v>1987</v>
      </c>
      <c r="J564" s="85" t="s">
        <v>10899</v>
      </c>
      <c r="K564" s="85" t="str">
        <f t="shared" si="56"/>
        <v>VL6</v>
      </c>
      <c r="L564" s="85" t="s">
        <v>10900</v>
      </c>
      <c r="N564" s="84" t="s">
        <v>223</v>
      </c>
      <c r="O564" s="55" t="s">
        <v>10635</v>
      </c>
      <c r="P564" s="84">
        <v>1</v>
      </c>
      <c r="Q564" s="84">
        <v>5</v>
      </c>
    </row>
    <row r="565" spans="1:17" s="84" customFormat="1" x14ac:dyDescent="0.2">
      <c r="A565" s="55" t="s">
        <v>10609</v>
      </c>
      <c r="B565" s="85" t="s">
        <v>10636</v>
      </c>
      <c r="C565" s="55" t="s">
        <v>17</v>
      </c>
      <c r="D565" s="55" t="s">
        <v>96</v>
      </c>
      <c r="E565" s="55" t="s">
        <v>5909</v>
      </c>
      <c r="G565" s="84" t="s">
        <v>10638</v>
      </c>
      <c r="H565" s="84">
        <f t="shared" si="55"/>
        <v>1987</v>
      </c>
      <c r="J565" s="85" t="s">
        <v>10901</v>
      </c>
      <c r="K565" s="85" t="str">
        <f t="shared" si="56"/>
        <v>VL7</v>
      </c>
      <c r="L565" s="85" t="s">
        <v>10902</v>
      </c>
      <c r="N565" s="84" t="s">
        <v>225</v>
      </c>
      <c r="O565" s="55" t="s">
        <v>10635</v>
      </c>
      <c r="P565" s="84">
        <v>1</v>
      </c>
      <c r="Q565" s="84">
        <v>5</v>
      </c>
    </row>
    <row r="566" spans="1:17" s="84" customFormat="1" x14ac:dyDescent="0.2">
      <c r="A566" s="55" t="s">
        <v>10609</v>
      </c>
      <c r="B566" s="85" t="s">
        <v>10636</v>
      </c>
      <c r="C566" s="55" t="s">
        <v>17</v>
      </c>
      <c r="D566" s="55" t="s">
        <v>96</v>
      </c>
      <c r="E566" s="55" t="s">
        <v>10919</v>
      </c>
      <c r="G566" s="84" t="s">
        <v>10638</v>
      </c>
      <c r="H566" s="84">
        <f t="shared" si="55"/>
        <v>1987</v>
      </c>
      <c r="J566" s="85" t="s">
        <v>10903</v>
      </c>
      <c r="K566" s="85" t="str">
        <f t="shared" si="56"/>
        <v>VL8</v>
      </c>
      <c r="L566" s="85" t="s">
        <v>10904</v>
      </c>
      <c r="N566" s="84" t="s">
        <v>225</v>
      </c>
      <c r="O566" s="55" t="s">
        <v>10635</v>
      </c>
      <c r="P566" s="84">
        <v>1</v>
      </c>
      <c r="Q566" s="84">
        <v>5</v>
      </c>
    </row>
    <row r="567" spans="1:17" s="84" customFormat="1" x14ac:dyDescent="0.2">
      <c r="A567" s="55" t="s">
        <v>10609</v>
      </c>
      <c r="B567" s="85" t="s">
        <v>10636</v>
      </c>
      <c r="C567" s="55" t="s">
        <v>17</v>
      </c>
      <c r="D567" s="55" t="s">
        <v>96</v>
      </c>
      <c r="E567" s="55" t="s">
        <v>10920</v>
      </c>
      <c r="G567" s="84" t="s">
        <v>10638</v>
      </c>
      <c r="H567" s="84">
        <f t="shared" si="55"/>
        <v>1987</v>
      </c>
      <c r="J567" s="85" t="s">
        <v>10905</v>
      </c>
      <c r="K567" s="85" t="str">
        <f t="shared" si="56"/>
        <v>VL9</v>
      </c>
      <c r="L567" s="85" t="s">
        <v>10906</v>
      </c>
      <c r="N567" s="84" t="s">
        <v>225</v>
      </c>
      <c r="O567" s="55" t="s">
        <v>10635</v>
      </c>
      <c r="P567" s="84">
        <v>1</v>
      </c>
      <c r="Q567" s="84">
        <v>5</v>
      </c>
    </row>
    <row r="568" spans="1:17" s="84" customFormat="1" x14ac:dyDescent="0.2">
      <c r="A568" s="55" t="s">
        <v>10609</v>
      </c>
      <c r="B568" s="85" t="s">
        <v>10636</v>
      </c>
      <c r="C568" s="55" t="s">
        <v>17</v>
      </c>
      <c r="D568" s="55" t="s">
        <v>96</v>
      </c>
      <c r="E568" s="55" t="s">
        <v>10921</v>
      </c>
      <c r="G568" s="84" t="s">
        <v>10638</v>
      </c>
      <c r="H568" s="84">
        <f t="shared" si="55"/>
        <v>1987</v>
      </c>
      <c r="J568" s="85" t="s">
        <v>10907</v>
      </c>
      <c r="K568" s="85" t="str">
        <f t="shared" si="56"/>
        <v>VL10</v>
      </c>
      <c r="L568" s="85" t="s">
        <v>10908</v>
      </c>
      <c r="N568" s="84" t="s">
        <v>223</v>
      </c>
      <c r="O568" s="55" t="s">
        <v>10635</v>
      </c>
      <c r="P568" s="84">
        <v>1</v>
      </c>
      <c r="Q568" s="84">
        <v>5</v>
      </c>
    </row>
    <row r="569" spans="1:17" s="84" customFormat="1" x14ac:dyDescent="0.2">
      <c r="A569" s="55" t="s">
        <v>10609</v>
      </c>
      <c r="B569" s="85" t="s">
        <v>10636</v>
      </c>
      <c r="C569" s="55" t="s">
        <v>17</v>
      </c>
      <c r="D569" s="55" t="s">
        <v>96</v>
      </c>
      <c r="E569" s="55" t="s">
        <v>6519</v>
      </c>
      <c r="G569" s="84" t="s">
        <v>10638</v>
      </c>
      <c r="H569" s="84">
        <f t="shared" si="55"/>
        <v>1987</v>
      </c>
      <c r="J569" s="85" t="s">
        <v>10909</v>
      </c>
      <c r="K569" s="85" t="str">
        <f t="shared" si="56"/>
        <v>VL11</v>
      </c>
      <c r="L569" s="85" t="s">
        <v>10910</v>
      </c>
      <c r="N569" s="84" t="s">
        <v>223</v>
      </c>
      <c r="O569" s="55" t="s">
        <v>10635</v>
      </c>
      <c r="P569" s="84">
        <v>1</v>
      </c>
      <c r="Q569" s="84">
        <v>5</v>
      </c>
    </row>
    <row r="570" spans="1:17" s="84" customFormat="1" x14ac:dyDescent="0.2">
      <c r="A570" s="55" t="s">
        <v>10609</v>
      </c>
      <c r="B570" s="85" t="s">
        <v>10636</v>
      </c>
      <c r="C570" s="55" t="s">
        <v>17</v>
      </c>
      <c r="D570" s="55" t="s">
        <v>96</v>
      </c>
      <c r="E570" s="55" t="s">
        <v>10922</v>
      </c>
      <c r="G570" s="84" t="s">
        <v>10638</v>
      </c>
      <c r="H570" s="84">
        <f t="shared" si="55"/>
        <v>1987</v>
      </c>
      <c r="J570" s="85" t="s">
        <v>10911</v>
      </c>
      <c r="K570" s="85" t="str">
        <f t="shared" si="56"/>
        <v>VL12</v>
      </c>
      <c r="L570" s="85" t="s">
        <v>10912</v>
      </c>
      <c r="N570" s="84" t="s">
        <v>225</v>
      </c>
      <c r="O570" s="55" t="s">
        <v>10635</v>
      </c>
      <c r="P570" s="84">
        <v>1</v>
      </c>
      <c r="Q570" s="84">
        <v>5</v>
      </c>
    </row>
    <row r="571" spans="1:17" s="84" customFormat="1" x14ac:dyDescent="0.2">
      <c r="A571" s="55" t="s">
        <v>10609</v>
      </c>
      <c r="B571" s="85" t="s">
        <v>10636</v>
      </c>
      <c r="C571" s="55" t="s">
        <v>17</v>
      </c>
      <c r="D571" s="55" t="s">
        <v>96</v>
      </c>
      <c r="E571" s="55" t="s">
        <v>10923</v>
      </c>
      <c r="G571" s="84" t="s">
        <v>10638</v>
      </c>
      <c r="H571" s="84">
        <f t="shared" si="55"/>
        <v>1987</v>
      </c>
      <c r="J571" s="85" t="s">
        <v>10913</v>
      </c>
      <c r="K571" s="85" t="str">
        <f t="shared" si="56"/>
        <v>VL13</v>
      </c>
      <c r="L571" s="85" t="s">
        <v>10914</v>
      </c>
      <c r="N571" s="84" t="s">
        <v>223</v>
      </c>
      <c r="O571" s="55" t="s">
        <v>10635</v>
      </c>
      <c r="P571" s="84">
        <v>1</v>
      </c>
      <c r="Q571" s="84">
        <v>5</v>
      </c>
    </row>
    <row r="572" spans="1:17" s="84" customFormat="1" x14ac:dyDescent="0.2">
      <c r="A572" s="55" t="s">
        <v>10609</v>
      </c>
      <c r="B572" s="85" t="s">
        <v>10639</v>
      </c>
      <c r="C572" s="55" t="s">
        <v>17</v>
      </c>
      <c r="D572" s="55" t="s">
        <v>96</v>
      </c>
      <c r="E572" s="55" t="s">
        <v>10915</v>
      </c>
      <c r="G572" s="84" t="s">
        <v>10640</v>
      </c>
      <c r="H572" s="84">
        <f t="shared" ref="H572:H584" si="57">IF(B572="SATSA_Q1",1984,IF(B572="SATSA_IPT1",1985,IF(B572="SATSA_Q2",1987,IF(B572="SATSA_IPT2",1989,IF(B572="SATSA_Q3",1990,IF(B572="SATSA_IPT3",1992,IF(B572="SATSA_Q4",1993,IF(B572="SATSA_IPT4",1995,IF(B572="SATSA_IPT5",1999,IF(B572="SATSA_IPT6",2002,IF(B572="SATSA_Q5",2004,IF(B572="SATSA_IPT7",2005,IF(B572="SATSA_Q6",2007,IF(B572="SATSA_IPT8",2008,IF(B572="SATSA_Q7",2010,IF(B572="SATSA_IPT9",2010,IF(B572="SATSA_Q8",2012,IF(B572="SATSA_IPT10",2012,IF(B572="SATSA_Q9",2014,"HELP")))))))))))))))))))</f>
        <v>1990</v>
      </c>
      <c r="J572" s="85" t="s">
        <v>10889</v>
      </c>
      <c r="K572" s="85" t="str">
        <f>G572&amp;J572</f>
        <v>GL1</v>
      </c>
      <c r="L572" s="85" t="s">
        <v>10890</v>
      </c>
      <c r="N572" s="84" t="s">
        <v>225</v>
      </c>
      <c r="O572" s="55" t="s">
        <v>10635</v>
      </c>
      <c r="P572" s="84">
        <v>1</v>
      </c>
      <c r="Q572" s="84">
        <v>5</v>
      </c>
    </row>
    <row r="573" spans="1:17" s="84" customFormat="1" x14ac:dyDescent="0.2">
      <c r="A573" s="55" t="s">
        <v>10609</v>
      </c>
      <c r="B573" s="85" t="s">
        <v>10639</v>
      </c>
      <c r="C573" s="55" t="s">
        <v>17</v>
      </c>
      <c r="D573" s="55" t="s">
        <v>96</v>
      </c>
      <c r="E573" s="55" t="s">
        <v>4897</v>
      </c>
      <c r="G573" s="84" t="s">
        <v>10640</v>
      </c>
      <c r="H573" s="84">
        <f t="shared" si="57"/>
        <v>1990</v>
      </c>
      <c r="J573" s="85" t="s">
        <v>10891</v>
      </c>
      <c r="K573" s="85" t="str">
        <f t="shared" ref="K573:K584" si="58">G573&amp;J573</f>
        <v>GL2</v>
      </c>
      <c r="L573" s="85" t="s">
        <v>10892</v>
      </c>
      <c r="N573" s="84" t="s">
        <v>225</v>
      </c>
      <c r="O573" s="55" t="s">
        <v>10635</v>
      </c>
      <c r="P573" s="84">
        <v>1</v>
      </c>
      <c r="Q573" s="84">
        <v>5</v>
      </c>
    </row>
    <row r="574" spans="1:17" s="84" customFormat="1" x14ac:dyDescent="0.2">
      <c r="A574" s="55" t="s">
        <v>10609</v>
      </c>
      <c r="B574" s="85" t="s">
        <v>10639</v>
      </c>
      <c r="C574" s="55" t="s">
        <v>17</v>
      </c>
      <c r="D574" s="55" t="s">
        <v>96</v>
      </c>
      <c r="E574" s="55" t="s">
        <v>10916</v>
      </c>
      <c r="G574" s="84" t="s">
        <v>10640</v>
      </c>
      <c r="H574" s="84">
        <f t="shared" si="57"/>
        <v>1990</v>
      </c>
      <c r="J574" s="85" t="s">
        <v>10893</v>
      </c>
      <c r="K574" s="85" t="str">
        <f t="shared" si="58"/>
        <v>GL3</v>
      </c>
      <c r="L574" s="85" t="s">
        <v>10894</v>
      </c>
      <c r="N574" s="84" t="s">
        <v>223</v>
      </c>
      <c r="O574" s="55" t="s">
        <v>10635</v>
      </c>
      <c r="P574" s="84">
        <v>1</v>
      </c>
      <c r="Q574" s="84">
        <v>5</v>
      </c>
    </row>
    <row r="575" spans="1:17" s="84" customFormat="1" x14ac:dyDescent="0.2">
      <c r="A575" s="55" t="s">
        <v>10609</v>
      </c>
      <c r="B575" s="85" t="s">
        <v>10639</v>
      </c>
      <c r="C575" s="55" t="s">
        <v>17</v>
      </c>
      <c r="D575" s="55" t="s">
        <v>96</v>
      </c>
      <c r="E575" s="55" t="s">
        <v>554</v>
      </c>
      <c r="G575" s="84" t="s">
        <v>10640</v>
      </c>
      <c r="H575" s="84">
        <f t="shared" si="57"/>
        <v>1990</v>
      </c>
      <c r="J575" s="85" t="s">
        <v>10895</v>
      </c>
      <c r="K575" s="85" t="str">
        <f t="shared" si="58"/>
        <v>GL4</v>
      </c>
      <c r="L575" s="85" t="s">
        <v>10896</v>
      </c>
      <c r="N575" s="84" t="s">
        <v>225</v>
      </c>
      <c r="O575" s="55" t="s">
        <v>10635</v>
      </c>
      <c r="P575" s="84">
        <v>1</v>
      </c>
      <c r="Q575" s="84">
        <v>5</v>
      </c>
    </row>
    <row r="576" spans="1:17" s="84" customFormat="1" x14ac:dyDescent="0.2">
      <c r="A576" s="55" t="s">
        <v>10609</v>
      </c>
      <c r="B576" s="85" t="s">
        <v>10639</v>
      </c>
      <c r="C576" s="55" t="s">
        <v>17</v>
      </c>
      <c r="D576" s="55" t="s">
        <v>96</v>
      </c>
      <c r="E576" s="55" t="s">
        <v>10917</v>
      </c>
      <c r="G576" s="84" t="s">
        <v>10640</v>
      </c>
      <c r="H576" s="84">
        <f t="shared" si="57"/>
        <v>1990</v>
      </c>
      <c r="J576" s="85" t="s">
        <v>10897</v>
      </c>
      <c r="K576" s="85" t="str">
        <f t="shared" si="58"/>
        <v>GL5</v>
      </c>
      <c r="L576" s="85" t="s">
        <v>10898</v>
      </c>
      <c r="N576" s="84" t="s">
        <v>225</v>
      </c>
      <c r="O576" s="55" t="s">
        <v>10635</v>
      </c>
      <c r="P576" s="84">
        <v>1</v>
      </c>
      <c r="Q576" s="84">
        <v>5</v>
      </c>
    </row>
    <row r="577" spans="1:17" s="84" customFormat="1" x14ac:dyDescent="0.2">
      <c r="A577" s="55" t="s">
        <v>10609</v>
      </c>
      <c r="B577" s="85" t="s">
        <v>10639</v>
      </c>
      <c r="C577" s="55" t="s">
        <v>17</v>
      </c>
      <c r="D577" s="55" t="s">
        <v>96</v>
      </c>
      <c r="E577" s="55" t="s">
        <v>10918</v>
      </c>
      <c r="G577" s="84" t="s">
        <v>10640</v>
      </c>
      <c r="H577" s="84">
        <f t="shared" si="57"/>
        <v>1990</v>
      </c>
      <c r="J577" s="85" t="s">
        <v>10899</v>
      </c>
      <c r="K577" s="85" t="str">
        <f t="shared" si="58"/>
        <v>GL6</v>
      </c>
      <c r="L577" s="85" t="s">
        <v>10900</v>
      </c>
      <c r="N577" s="84" t="s">
        <v>223</v>
      </c>
      <c r="O577" s="55" t="s">
        <v>10635</v>
      </c>
      <c r="P577" s="84">
        <v>1</v>
      </c>
      <c r="Q577" s="84">
        <v>5</v>
      </c>
    </row>
    <row r="578" spans="1:17" s="84" customFormat="1" x14ac:dyDescent="0.2">
      <c r="A578" s="55" t="s">
        <v>10609</v>
      </c>
      <c r="B578" s="85" t="s">
        <v>10639</v>
      </c>
      <c r="C578" s="55" t="s">
        <v>17</v>
      </c>
      <c r="D578" s="55" t="s">
        <v>96</v>
      </c>
      <c r="E578" s="55" t="s">
        <v>5909</v>
      </c>
      <c r="G578" s="84" t="s">
        <v>10640</v>
      </c>
      <c r="H578" s="84">
        <f t="shared" si="57"/>
        <v>1990</v>
      </c>
      <c r="J578" s="85" t="s">
        <v>10901</v>
      </c>
      <c r="K578" s="85" t="str">
        <f t="shared" si="58"/>
        <v>GL7</v>
      </c>
      <c r="L578" s="85" t="s">
        <v>10902</v>
      </c>
      <c r="N578" s="84" t="s">
        <v>225</v>
      </c>
      <c r="O578" s="55" t="s">
        <v>10635</v>
      </c>
      <c r="P578" s="84">
        <v>1</v>
      </c>
      <c r="Q578" s="84">
        <v>5</v>
      </c>
    </row>
    <row r="579" spans="1:17" s="84" customFormat="1" x14ac:dyDescent="0.2">
      <c r="A579" s="55" t="s">
        <v>10609</v>
      </c>
      <c r="B579" s="85" t="s">
        <v>10639</v>
      </c>
      <c r="C579" s="55" t="s">
        <v>17</v>
      </c>
      <c r="D579" s="55" t="s">
        <v>96</v>
      </c>
      <c r="E579" s="55" t="s">
        <v>10919</v>
      </c>
      <c r="G579" s="84" t="s">
        <v>10640</v>
      </c>
      <c r="H579" s="84">
        <f t="shared" si="57"/>
        <v>1990</v>
      </c>
      <c r="J579" s="85" t="s">
        <v>10903</v>
      </c>
      <c r="K579" s="85" t="str">
        <f t="shared" si="58"/>
        <v>GL8</v>
      </c>
      <c r="L579" s="85" t="s">
        <v>10904</v>
      </c>
      <c r="N579" s="84" t="s">
        <v>225</v>
      </c>
      <c r="O579" s="55" t="s">
        <v>10635</v>
      </c>
      <c r="P579" s="84">
        <v>1</v>
      </c>
      <c r="Q579" s="84">
        <v>5</v>
      </c>
    </row>
    <row r="580" spans="1:17" s="84" customFormat="1" x14ac:dyDescent="0.2">
      <c r="A580" s="55" t="s">
        <v>10609</v>
      </c>
      <c r="B580" s="85" t="s">
        <v>10639</v>
      </c>
      <c r="C580" s="55" t="s">
        <v>17</v>
      </c>
      <c r="D580" s="55" t="s">
        <v>96</v>
      </c>
      <c r="E580" s="55" t="s">
        <v>10920</v>
      </c>
      <c r="G580" s="84" t="s">
        <v>10640</v>
      </c>
      <c r="H580" s="84">
        <f t="shared" si="57"/>
        <v>1990</v>
      </c>
      <c r="J580" s="85" t="s">
        <v>10905</v>
      </c>
      <c r="K580" s="85" t="str">
        <f t="shared" si="58"/>
        <v>GL9</v>
      </c>
      <c r="L580" s="85" t="s">
        <v>10906</v>
      </c>
      <c r="N580" s="84" t="s">
        <v>225</v>
      </c>
      <c r="O580" s="55" t="s">
        <v>10635</v>
      </c>
      <c r="P580" s="84">
        <v>1</v>
      </c>
      <c r="Q580" s="84">
        <v>5</v>
      </c>
    </row>
    <row r="581" spans="1:17" s="84" customFormat="1" x14ac:dyDescent="0.2">
      <c r="A581" s="55" t="s">
        <v>10609</v>
      </c>
      <c r="B581" s="85" t="s">
        <v>10639</v>
      </c>
      <c r="C581" s="55" t="s">
        <v>17</v>
      </c>
      <c r="D581" s="55" t="s">
        <v>96</v>
      </c>
      <c r="E581" s="55" t="s">
        <v>10921</v>
      </c>
      <c r="G581" s="84" t="s">
        <v>10640</v>
      </c>
      <c r="H581" s="84">
        <f t="shared" si="57"/>
        <v>1990</v>
      </c>
      <c r="J581" s="85" t="s">
        <v>10907</v>
      </c>
      <c r="K581" s="85" t="str">
        <f t="shared" si="58"/>
        <v>GL10</v>
      </c>
      <c r="L581" s="85" t="s">
        <v>10908</v>
      </c>
      <c r="N581" s="84" t="s">
        <v>223</v>
      </c>
      <c r="O581" s="55" t="s">
        <v>10635</v>
      </c>
      <c r="P581" s="84">
        <v>1</v>
      </c>
      <c r="Q581" s="84">
        <v>5</v>
      </c>
    </row>
    <row r="582" spans="1:17" s="84" customFormat="1" x14ac:dyDescent="0.2">
      <c r="A582" s="55" t="s">
        <v>10609</v>
      </c>
      <c r="B582" s="85" t="s">
        <v>10639</v>
      </c>
      <c r="C582" s="55" t="s">
        <v>17</v>
      </c>
      <c r="D582" s="55" t="s">
        <v>96</v>
      </c>
      <c r="E582" s="55" t="s">
        <v>6519</v>
      </c>
      <c r="G582" s="84" t="s">
        <v>10640</v>
      </c>
      <c r="H582" s="84">
        <f t="shared" si="57"/>
        <v>1990</v>
      </c>
      <c r="J582" s="85" t="s">
        <v>10909</v>
      </c>
      <c r="K582" s="85" t="str">
        <f t="shared" si="58"/>
        <v>GL11</v>
      </c>
      <c r="L582" s="85" t="s">
        <v>10910</v>
      </c>
      <c r="N582" s="84" t="s">
        <v>223</v>
      </c>
      <c r="O582" s="55" t="s">
        <v>10635</v>
      </c>
      <c r="P582" s="84">
        <v>1</v>
      </c>
      <c r="Q582" s="84">
        <v>5</v>
      </c>
    </row>
    <row r="583" spans="1:17" s="84" customFormat="1" x14ac:dyDescent="0.2">
      <c r="A583" s="55" t="s">
        <v>10609</v>
      </c>
      <c r="B583" s="85" t="s">
        <v>10639</v>
      </c>
      <c r="C583" s="55" t="s">
        <v>17</v>
      </c>
      <c r="D583" s="55" t="s">
        <v>96</v>
      </c>
      <c r="E583" s="55" t="s">
        <v>10922</v>
      </c>
      <c r="G583" s="84" t="s">
        <v>10640</v>
      </c>
      <c r="H583" s="84">
        <f t="shared" si="57"/>
        <v>1990</v>
      </c>
      <c r="J583" s="85" t="s">
        <v>10911</v>
      </c>
      <c r="K583" s="85" t="str">
        <f t="shared" si="58"/>
        <v>GL12</v>
      </c>
      <c r="L583" s="85" t="s">
        <v>10912</v>
      </c>
      <c r="N583" s="84" t="s">
        <v>225</v>
      </c>
      <c r="O583" s="55" t="s">
        <v>10635</v>
      </c>
      <c r="P583" s="84">
        <v>1</v>
      </c>
      <c r="Q583" s="84">
        <v>5</v>
      </c>
    </row>
    <row r="584" spans="1:17" s="84" customFormat="1" x14ac:dyDescent="0.2">
      <c r="A584" s="55" t="s">
        <v>10609</v>
      </c>
      <c r="B584" s="85" t="s">
        <v>10639</v>
      </c>
      <c r="C584" s="55" t="s">
        <v>17</v>
      </c>
      <c r="D584" s="55" t="s">
        <v>96</v>
      </c>
      <c r="E584" s="55" t="s">
        <v>10923</v>
      </c>
      <c r="G584" s="84" t="s">
        <v>10640</v>
      </c>
      <c r="H584" s="84">
        <f t="shared" si="57"/>
        <v>1990</v>
      </c>
      <c r="J584" s="85" t="s">
        <v>10913</v>
      </c>
      <c r="K584" s="85" t="str">
        <f t="shared" si="58"/>
        <v>GL13</v>
      </c>
      <c r="L584" s="85" t="s">
        <v>10914</v>
      </c>
      <c r="N584" s="84" t="s">
        <v>223</v>
      </c>
      <c r="O584" s="55" t="s">
        <v>10635</v>
      </c>
      <c r="P584" s="84">
        <v>1</v>
      </c>
      <c r="Q584" s="84">
        <v>5</v>
      </c>
    </row>
    <row r="585" spans="1:17" s="84" customFormat="1" x14ac:dyDescent="0.2">
      <c r="A585" s="55" t="s">
        <v>10609</v>
      </c>
      <c r="B585" s="85" t="s">
        <v>10641</v>
      </c>
      <c r="C585" s="55" t="s">
        <v>17</v>
      </c>
      <c r="D585" s="55" t="s">
        <v>96</v>
      </c>
      <c r="E585" s="55" t="s">
        <v>10915</v>
      </c>
      <c r="G585" s="84" t="s">
        <v>9029</v>
      </c>
      <c r="H585" s="84">
        <f t="shared" ref="H585:H597" si="59">IF(B585="SATSA_Q1",1984,IF(B585="SATSA_IPT1",1985,IF(B585="SATSA_Q2",1987,IF(B585="SATSA_IPT2",1989,IF(B585="SATSA_Q3",1990,IF(B585="SATSA_IPT3",1992,IF(B585="SATSA_Q4",1993,IF(B585="SATSA_IPT4",1995,IF(B585="SATSA_IPT5",1999,IF(B585="SATSA_IPT6",2002,IF(B585="SATSA_Q5",2004,IF(B585="SATSA_IPT7",2005,IF(B585="SATSA_Q6",2007,IF(B585="SATSA_IPT8",2008,IF(B585="SATSA_Q7",2010,IF(B585="SATSA_IPT9",2010,IF(B585="SATSA_Q8",2012,IF(B585="SATSA_IPT10",2012,IF(B585="SATSA_Q9",2014,"HELP")))))))))))))))))))</f>
        <v>1993</v>
      </c>
      <c r="J585" s="85" t="s">
        <v>10889</v>
      </c>
      <c r="K585" s="85" t="str">
        <f>G585&amp;J585</f>
        <v>HL1</v>
      </c>
      <c r="L585" s="85" t="s">
        <v>10890</v>
      </c>
      <c r="N585" s="84" t="s">
        <v>225</v>
      </c>
      <c r="O585" s="55" t="s">
        <v>10635</v>
      </c>
      <c r="P585" s="84">
        <v>1</v>
      </c>
      <c r="Q585" s="84">
        <v>5</v>
      </c>
    </row>
    <row r="586" spans="1:17" s="84" customFormat="1" x14ac:dyDescent="0.2">
      <c r="A586" s="55" t="s">
        <v>10609</v>
      </c>
      <c r="B586" s="85" t="s">
        <v>10641</v>
      </c>
      <c r="C586" s="55" t="s">
        <v>17</v>
      </c>
      <c r="D586" s="55" t="s">
        <v>96</v>
      </c>
      <c r="E586" s="55" t="s">
        <v>4897</v>
      </c>
      <c r="G586" s="84" t="s">
        <v>9029</v>
      </c>
      <c r="H586" s="84">
        <f t="shared" si="59"/>
        <v>1993</v>
      </c>
      <c r="J586" s="85" t="s">
        <v>10891</v>
      </c>
      <c r="K586" s="85" t="str">
        <f t="shared" ref="K586:K597" si="60">G586&amp;J586</f>
        <v>HL2</v>
      </c>
      <c r="L586" s="85" t="s">
        <v>10892</v>
      </c>
      <c r="N586" s="84" t="s">
        <v>225</v>
      </c>
      <c r="O586" s="55" t="s">
        <v>10635</v>
      </c>
      <c r="P586" s="84">
        <v>1</v>
      </c>
      <c r="Q586" s="84">
        <v>5</v>
      </c>
    </row>
    <row r="587" spans="1:17" s="84" customFormat="1" x14ac:dyDescent="0.2">
      <c r="A587" s="55" t="s">
        <v>10609</v>
      </c>
      <c r="B587" s="85" t="s">
        <v>10641</v>
      </c>
      <c r="C587" s="55" t="s">
        <v>17</v>
      </c>
      <c r="D587" s="55" t="s">
        <v>96</v>
      </c>
      <c r="E587" s="55" t="s">
        <v>10916</v>
      </c>
      <c r="G587" s="84" t="s">
        <v>9029</v>
      </c>
      <c r="H587" s="84">
        <f t="shared" si="59"/>
        <v>1993</v>
      </c>
      <c r="J587" s="85" t="s">
        <v>10893</v>
      </c>
      <c r="K587" s="85" t="str">
        <f t="shared" si="60"/>
        <v>HL3</v>
      </c>
      <c r="L587" s="85" t="s">
        <v>10894</v>
      </c>
      <c r="N587" s="84" t="s">
        <v>223</v>
      </c>
      <c r="O587" s="55" t="s">
        <v>10635</v>
      </c>
      <c r="P587" s="84">
        <v>1</v>
      </c>
      <c r="Q587" s="84">
        <v>5</v>
      </c>
    </row>
    <row r="588" spans="1:17" s="84" customFormat="1" x14ac:dyDescent="0.2">
      <c r="A588" s="55" t="s">
        <v>10609</v>
      </c>
      <c r="B588" s="85" t="s">
        <v>10641</v>
      </c>
      <c r="C588" s="55" t="s">
        <v>17</v>
      </c>
      <c r="D588" s="55" t="s">
        <v>96</v>
      </c>
      <c r="E588" s="55" t="s">
        <v>554</v>
      </c>
      <c r="G588" s="84" t="s">
        <v>9029</v>
      </c>
      <c r="H588" s="84">
        <f t="shared" si="59"/>
        <v>1993</v>
      </c>
      <c r="J588" s="85" t="s">
        <v>10895</v>
      </c>
      <c r="K588" s="85" t="str">
        <f t="shared" si="60"/>
        <v>HL4</v>
      </c>
      <c r="L588" s="85" t="s">
        <v>10896</v>
      </c>
      <c r="N588" s="84" t="s">
        <v>225</v>
      </c>
      <c r="O588" s="55" t="s">
        <v>10635</v>
      </c>
      <c r="P588" s="84">
        <v>1</v>
      </c>
      <c r="Q588" s="84">
        <v>5</v>
      </c>
    </row>
    <row r="589" spans="1:17" s="84" customFormat="1" x14ac:dyDescent="0.2">
      <c r="A589" s="55" t="s">
        <v>10609</v>
      </c>
      <c r="B589" s="85" t="s">
        <v>10641</v>
      </c>
      <c r="C589" s="55" t="s">
        <v>17</v>
      </c>
      <c r="D589" s="55" t="s">
        <v>96</v>
      </c>
      <c r="E589" s="55" t="s">
        <v>10917</v>
      </c>
      <c r="G589" s="84" t="s">
        <v>9029</v>
      </c>
      <c r="H589" s="84">
        <f t="shared" si="59"/>
        <v>1993</v>
      </c>
      <c r="J589" s="85" t="s">
        <v>10897</v>
      </c>
      <c r="K589" s="85" t="str">
        <f t="shared" si="60"/>
        <v>HL5</v>
      </c>
      <c r="L589" s="85" t="s">
        <v>10898</v>
      </c>
      <c r="N589" s="84" t="s">
        <v>225</v>
      </c>
      <c r="O589" s="55" t="s">
        <v>10635</v>
      </c>
      <c r="P589" s="84">
        <v>1</v>
      </c>
      <c r="Q589" s="84">
        <v>5</v>
      </c>
    </row>
    <row r="590" spans="1:17" s="84" customFormat="1" x14ac:dyDescent="0.2">
      <c r="A590" s="55" t="s">
        <v>10609</v>
      </c>
      <c r="B590" s="85" t="s">
        <v>10641</v>
      </c>
      <c r="C590" s="55" t="s">
        <v>17</v>
      </c>
      <c r="D590" s="55" t="s">
        <v>96</v>
      </c>
      <c r="E590" s="55" t="s">
        <v>10918</v>
      </c>
      <c r="G590" s="84" t="s">
        <v>9029</v>
      </c>
      <c r="H590" s="84">
        <f t="shared" si="59"/>
        <v>1993</v>
      </c>
      <c r="J590" s="85" t="s">
        <v>10899</v>
      </c>
      <c r="K590" s="85" t="str">
        <f t="shared" si="60"/>
        <v>HL6</v>
      </c>
      <c r="L590" s="85" t="s">
        <v>10900</v>
      </c>
      <c r="N590" s="84" t="s">
        <v>223</v>
      </c>
      <c r="O590" s="55" t="s">
        <v>10635</v>
      </c>
      <c r="P590" s="84">
        <v>1</v>
      </c>
      <c r="Q590" s="84">
        <v>5</v>
      </c>
    </row>
    <row r="591" spans="1:17" s="84" customFormat="1" x14ac:dyDescent="0.2">
      <c r="A591" s="55" t="s">
        <v>10609</v>
      </c>
      <c r="B591" s="85" t="s">
        <v>10641</v>
      </c>
      <c r="C591" s="55" t="s">
        <v>17</v>
      </c>
      <c r="D591" s="55" t="s">
        <v>96</v>
      </c>
      <c r="E591" s="55" t="s">
        <v>5909</v>
      </c>
      <c r="G591" s="84" t="s">
        <v>9029</v>
      </c>
      <c r="H591" s="84">
        <f t="shared" si="59"/>
        <v>1993</v>
      </c>
      <c r="J591" s="85" t="s">
        <v>10901</v>
      </c>
      <c r="K591" s="85" t="str">
        <f t="shared" si="60"/>
        <v>HL7</v>
      </c>
      <c r="L591" s="85" t="s">
        <v>10902</v>
      </c>
      <c r="N591" s="84" t="s">
        <v>225</v>
      </c>
      <c r="O591" s="55" t="s">
        <v>10635</v>
      </c>
      <c r="P591" s="84">
        <v>1</v>
      </c>
      <c r="Q591" s="84">
        <v>5</v>
      </c>
    </row>
    <row r="592" spans="1:17" s="84" customFormat="1" x14ac:dyDescent="0.2">
      <c r="A592" s="55" t="s">
        <v>10609</v>
      </c>
      <c r="B592" s="85" t="s">
        <v>10641</v>
      </c>
      <c r="C592" s="55" t="s">
        <v>17</v>
      </c>
      <c r="D592" s="55" t="s">
        <v>96</v>
      </c>
      <c r="E592" s="55" t="s">
        <v>10919</v>
      </c>
      <c r="G592" s="84" t="s">
        <v>9029</v>
      </c>
      <c r="H592" s="84">
        <f t="shared" si="59"/>
        <v>1993</v>
      </c>
      <c r="J592" s="85" t="s">
        <v>10903</v>
      </c>
      <c r="K592" s="85" t="str">
        <f t="shared" si="60"/>
        <v>HL8</v>
      </c>
      <c r="L592" s="85" t="s">
        <v>10904</v>
      </c>
      <c r="N592" s="84" t="s">
        <v>225</v>
      </c>
      <c r="O592" s="55" t="s">
        <v>10635</v>
      </c>
      <c r="P592" s="84">
        <v>1</v>
      </c>
      <c r="Q592" s="84">
        <v>5</v>
      </c>
    </row>
    <row r="593" spans="1:17" s="84" customFormat="1" x14ac:dyDescent="0.2">
      <c r="A593" s="55" t="s">
        <v>10609</v>
      </c>
      <c r="B593" s="85" t="s">
        <v>10641</v>
      </c>
      <c r="C593" s="55" t="s">
        <v>17</v>
      </c>
      <c r="D593" s="55" t="s">
        <v>96</v>
      </c>
      <c r="E593" s="55" t="s">
        <v>10920</v>
      </c>
      <c r="G593" s="84" t="s">
        <v>9029</v>
      </c>
      <c r="H593" s="84">
        <f t="shared" si="59"/>
        <v>1993</v>
      </c>
      <c r="J593" s="85" t="s">
        <v>10905</v>
      </c>
      <c r="K593" s="85" t="str">
        <f t="shared" si="60"/>
        <v>HL9</v>
      </c>
      <c r="L593" s="85" t="s">
        <v>10906</v>
      </c>
      <c r="N593" s="84" t="s">
        <v>225</v>
      </c>
      <c r="O593" s="55" t="s">
        <v>10635</v>
      </c>
      <c r="P593" s="84">
        <v>1</v>
      </c>
      <c r="Q593" s="84">
        <v>5</v>
      </c>
    </row>
    <row r="594" spans="1:17" s="84" customFormat="1" x14ac:dyDescent="0.2">
      <c r="A594" s="55" t="s">
        <v>10609</v>
      </c>
      <c r="B594" s="85" t="s">
        <v>10641</v>
      </c>
      <c r="C594" s="55" t="s">
        <v>17</v>
      </c>
      <c r="D594" s="55" t="s">
        <v>96</v>
      </c>
      <c r="E594" s="55" t="s">
        <v>10921</v>
      </c>
      <c r="G594" s="84" t="s">
        <v>9029</v>
      </c>
      <c r="H594" s="84">
        <f t="shared" si="59"/>
        <v>1993</v>
      </c>
      <c r="J594" s="85" t="s">
        <v>10907</v>
      </c>
      <c r="K594" s="85" t="str">
        <f t="shared" si="60"/>
        <v>HL10</v>
      </c>
      <c r="L594" s="85" t="s">
        <v>10908</v>
      </c>
      <c r="N594" s="84" t="s">
        <v>223</v>
      </c>
      <c r="O594" s="55" t="s">
        <v>10635</v>
      </c>
      <c r="P594" s="84">
        <v>1</v>
      </c>
      <c r="Q594" s="84">
        <v>5</v>
      </c>
    </row>
    <row r="595" spans="1:17" s="84" customFormat="1" x14ac:dyDescent="0.2">
      <c r="A595" s="55" t="s">
        <v>10609</v>
      </c>
      <c r="B595" s="85" t="s">
        <v>10641</v>
      </c>
      <c r="C595" s="55" t="s">
        <v>17</v>
      </c>
      <c r="D595" s="55" t="s">
        <v>96</v>
      </c>
      <c r="E595" s="55" t="s">
        <v>6519</v>
      </c>
      <c r="G595" s="84" t="s">
        <v>9029</v>
      </c>
      <c r="H595" s="84">
        <f t="shared" si="59"/>
        <v>1993</v>
      </c>
      <c r="J595" s="85" t="s">
        <v>10909</v>
      </c>
      <c r="K595" s="85" t="str">
        <f t="shared" si="60"/>
        <v>HL11</v>
      </c>
      <c r="L595" s="85" t="s">
        <v>10910</v>
      </c>
      <c r="N595" s="84" t="s">
        <v>223</v>
      </c>
      <c r="O595" s="55" t="s">
        <v>10635</v>
      </c>
      <c r="P595" s="84">
        <v>1</v>
      </c>
      <c r="Q595" s="84">
        <v>5</v>
      </c>
    </row>
    <row r="596" spans="1:17" s="84" customFormat="1" x14ac:dyDescent="0.2">
      <c r="A596" s="55" t="s">
        <v>10609</v>
      </c>
      <c r="B596" s="85" t="s">
        <v>10641</v>
      </c>
      <c r="C596" s="55" t="s">
        <v>17</v>
      </c>
      <c r="D596" s="55" t="s">
        <v>96</v>
      </c>
      <c r="E596" s="55" t="s">
        <v>10922</v>
      </c>
      <c r="G596" s="84" t="s">
        <v>9029</v>
      </c>
      <c r="H596" s="84">
        <f t="shared" si="59"/>
        <v>1993</v>
      </c>
      <c r="J596" s="85" t="s">
        <v>10911</v>
      </c>
      <c r="K596" s="85" t="str">
        <f t="shared" si="60"/>
        <v>HL12</v>
      </c>
      <c r="L596" s="85" t="s">
        <v>10912</v>
      </c>
      <c r="N596" s="84" t="s">
        <v>225</v>
      </c>
      <c r="O596" s="55" t="s">
        <v>10635</v>
      </c>
      <c r="P596" s="84">
        <v>1</v>
      </c>
      <c r="Q596" s="84">
        <v>5</v>
      </c>
    </row>
    <row r="597" spans="1:17" s="84" customFormat="1" x14ac:dyDescent="0.2">
      <c r="A597" s="55" t="s">
        <v>10609</v>
      </c>
      <c r="B597" s="85" t="s">
        <v>10641</v>
      </c>
      <c r="C597" s="55" t="s">
        <v>17</v>
      </c>
      <c r="D597" s="55" t="s">
        <v>96</v>
      </c>
      <c r="E597" s="55" t="s">
        <v>10923</v>
      </c>
      <c r="G597" s="84" t="s">
        <v>9029</v>
      </c>
      <c r="H597" s="84">
        <f t="shared" si="59"/>
        <v>1993</v>
      </c>
      <c r="J597" s="85" t="s">
        <v>10913</v>
      </c>
      <c r="K597" s="85" t="str">
        <f t="shared" si="60"/>
        <v>HL13</v>
      </c>
      <c r="L597" s="85" t="s">
        <v>10914</v>
      </c>
      <c r="N597" s="84" t="s">
        <v>223</v>
      </c>
      <c r="O597" s="55" t="s">
        <v>10635</v>
      </c>
      <c r="P597" s="84">
        <v>1</v>
      </c>
      <c r="Q597" s="84">
        <v>5</v>
      </c>
    </row>
    <row r="598" spans="1:17" s="84" customFormat="1" x14ac:dyDescent="0.2">
      <c r="A598" s="55" t="s">
        <v>10609</v>
      </c>
      <c r="B598" s="85" t="s">
        <v>10643</v>
      </c>
      <c r="C598" s="55" t="s">
        <v>17</v>
      </c>
      <c r="D598" s="55" t="s">
        <v>96</v>
      </c>
      <c r="E598" s="55" t="s">
        <v>10915</v>
      </c>
      <c r="G598" s="84" t="s">
        <v>10645</v>
      </c>
      <c r="H598" s="84">
        <f t="shared" ref="H598:H610" si="61">IF(B598="SATSA_Q1",1984,IF(B598="SATSA_IPT1",1985,IF(B598="SATSA_Q2",1987,IF(B598="SATSA_IPT2",1989,IF(B598="SATSA_Q3",1990,IF(B598="SATSA_IPT3",1992,IF(B598="SATSA_Q4",1993,IF(B598="SATSA_IPT4",1995,IF(B598="SATSA_IPT5",1999,IF(B598="SATSA_IPT6",2002,IF(B598="SATSA_Q5",2004,IF(B598="SATSA_IPT7",2005,IF(B598="SATSA_Q6",2007,IF(B598="SATSA_IPT8",2008,IF(B598="SATSA_Q7",2010,IF(B598="SATSA_IPT9",2010,IF(B598="SATSA_Q8",2012,IF(B598="SATSA_IPT10",2012,IF(B598="SATSA_Q9",2014,"HELP")))))))))))))))))))</f>
        <v>2004</v>
      </c>
      <c r="J598" s="85" t="s">
        <v>10889</v>
      </c>
      <c r="K598" s="85" t="str">
        <f>G598&amp;J598</f>
        <v>JL1</v>
      </c>
      <c r="L598" s="85" t="s">
        <v>10890</v>
      </c>
      <c r="N598" s="84" t="s">
        <v>225</v>
      </c>
      <c r="O598" s="55" t="s">
        <v>10635</v>
      </c>
      <c r="P598" s="84">
        <v>1</v>
      </c>
      <c r="Q598" s="84">
        <v>5</v>
      </c>
    </row>
    <row r="599" spans="1:17" s="84" customFormat="1" x14ac:dyDescent="0.2">
      <c r="A599" s="55" t="s">
        <v>10609</v>
      </c>
      <c r="B599" s="85" t="s">
        <v>10643</v>
      </c>
      <c r="C599" s="55" t="s">
        <v>17</v>
      </c>
      <c r="D599" s="55" t="s">
        <v>96</v>
      </c>
      <c r="E599" s="55" t="s">
        <v>4897</v>
      </c>
      <c r="G599" s="84" t="s">
        <v>10645</v>
      </c>
      <c r="H599" s="84">
        <f t="shared" si="61"/>
        <v>2004</v>
      </c>
      <c r="J599" s="85" t="s">
        <v>10891</v>
      </c>
      <c r="K599" s="85" t="str">
        <f t="shared" ref="K599:K610" si="62">G599&amp;J599</f>
        <v>JL2</v>
      </c>
      <c r="L599" s="85" t="s">
        <v>10892</v>
      </c>
      <c r="N599" s="84" t="s">
        <v>225</v>
      </c>
      <c r="O599" s="55" t="s">
        <v>10635</v>
      </c>
      <c r="P599" s="84">
        <v>1</v>
      </c>
      <c r="Q599" s="84">
        <v>5</v>
      </c>
    </row>
    <row r="600" spans="1:17" s="84" customFormat="1" x14ac:dyDescent="0.2">
      <c r="A600" s="55" t="s">
        <v>10609</v>
      </c>
      <c r="B600" s="85" t="s">
        <v>10643</v>
      </c>
      <c r="C600" s="55" t="s">
        <v>17</v>
      </c>
      <c r="D600" s="55" t="s">
        <v>96</v>
      </c>
      <c r="E600" s="55" t="s">
        <v>10916</v>
      </c>
      <c r="G600" s="84" t="s">
        <v>10645</v>
      </c>
      <c r="H600" s="84">
        <f t="shared" si="61"/>
        <v>2004</v>
      </c>
      <c r="J600" s="85" t="s">
        <v>10893</v>
      </c>
      <c r="K600" s="85" t="str">
        <f t="shared" si="62"/>
        <v>JL3</v>
      </c>
      <c r="L600" s="85" t="s">
        <v>10894</v>
      </c>
      <c r="N600" s="84" t="s">
        <v>223</v>
      </c>
      <c r="O600" s="55" t="s">
        <v>10635</v>
      </c>
      <c r="P600" s="84">
        <v>1</v>
      </c>
      <c r="Q600" s="84">
        <v>5</v>
      </c>
    </row>
    <row r="601" spans="1:17" s="84" customFormat="1" x14ac:dyDescent="0.2">
      <c r="A601" s="55" t="s">
        <v>10609</v>
      </c>
      <c r="B601" s="85" t="s">
        <v>10643</v>
      </c>
      <c r="C601" s="55" t="s">
        <v>17</v>
      </c>
      <c r="D601" s="55" t="s">
        <v>96</v>
      </c>
      <c r="E601" s="55" t="s">
        <v>554</v>
      </c>
      <c r="G601" s="84" t="s">
        <v>10645</v>
      </c>
      <c r="H601" s="84">
        <f t="shared" si="61"/>
        <v>2004</v>
      </c>
      <c r="J601" s="85" t="s">
        <v>10895</v>
      </c>
      <c r="K601" s="85" t="str">
        <f t="shared" si="62"/>
        <v>JL4</v>
      </c>
      <c r="L601" s="85" t="s">
        <v>10896</v>
      </c>
      <c r="N601" s="84" t="s">
        <v>225</v>
      </c>
      <c r="O601" s="55" t="s">
        <v>10635</v>
      </c>
      <c r="P601" s="84">
        <v>1</v>
      </c>
      <c r="Q601" s="84">
        <v>5</v>
      </c>
    </row>
    <row r="602" spans="1:17" s="84" customFormat="1" x14ac:dyDescent="0.2">
      <c r="A602" s="55" t="s">
        <v>10609</v>
      </c>
      <c r="B602" s="85" t="s">
        <v>10643</v>
      </c>
      <c r="C602" s="55" t="s">
        <v>17</v>
      </c>
      <c r="D602" s="55" t="s">
        <v>96</v>
      </c>
      <c r="E602" s="55" t="s">
        <v>10917</v>
      </c>
      <c r="G602" s="84" t="s">
        <v>10645</v>
      </c>
      <c r="H602" s="84">
        <f t="shared" si="61"/>
        <v>2004</v>
      </c>
      <c r="J602" s="85" t="s">
        <v>10897</v>
      </c>
      <c r="K602" s="85" t="str">
        <f t="shared" si="62"/>
        <v>JL5</v>
      </c>
      <c r="L602" s="85" t="s">
        <v>10898</v>
      </c>
      <c r="N602" s="84" t="s">
        <v>225</v>
      </c>
      <c r="O602" s="55" t="s">
        <v>10635</v>
      </c>
      <c r="P602" s="84">
        <v>1</v>
      </c>
      <c r="Q602" s="84">
        <v>5</v>
      </c>
    </row>
    <row r="603" spans="1:17" s="84" customFormat="1" x14ac:dyDescent="0.2">
      <c r="A603" s="55" t="s">
        <v>10609</v>
      </c>
      <c r="B603" s="85" t="s">
        <v>10643</v>
      </c>
      <c r="C603" s="55" t="s">
        <v>17</v>
      </c>
      <c r="D603" s="55" t="s">
        <v>96</v>
      </c>
      <c r="E603" s="55" t="s">
        <v>10918</v>
      </c>
      <c r="G603" s="84" t="s">
        <v>10645</v>
      </c>
      <c r="H603" s="84">
        <f t="shared" si="61"/>
        <v>2004</v>
      </c>
      <c r="J603" s="85" t="s">
        <v>10899</v>
      </c>
      <c r="K603" s="85" t="str">
        <f t="shared" si="62"/>
        <v>JL6</v>
      </c>
      <c r="L603" s="85" t="s">
        <v>10900</v>
      </c>
      <c r="N603" s="84" t="s">
        <v>223</v>
      </c>
      <c r="O603" s="55" t="s">
        <v>10635</v>
      </c>
      <c r="P603" s="84">
        <v>1</v>
      </c>
      <c r="Q603" s="84">
        <v>5</v>
      </c>
    </row>
    <row r="604" spans="1:17" s="84" customFormat="1" x14ac:dyDescent="0.2">
      <c r="A604" s="55" t="s">
        <v>10609</v>
      </c>
      <c r="B604" s="85" t="s">
        <v>10643</v>
      </c>
      <c r="C604" s="55" t="s">
        <v>17</v>
      </c>
      <c r="D604" s="55" t="s">
        <v>96</v>
      </c>
      <c r="E604" s="55" t="s">
        <v>5909</v>
      </c>
      <c r="G604" s="84" t="s">
        <v>10645</v>
      </c>
      <c r="H604" s="84">
        <f t="shared" si="61"/>
        <v>2004</v>
      </c>
      <c r="J604" s="85" t="s">
        <v>10901</v>
      </c>
      <c r="K604" s="85" t="str">
        <f t="shared" si="62"/>
        <v>JL7</v>
      </c>
      <c r="L604" s="85" t="s">
        <v>10902</v>
      </c>
      <c r="N604" s="84" t="s">
        <v>225</v>
      </c>
      <c r="O604" s="55" t="s">
        <v>10635</v>
      </c>
      <c r="P604" s="84">
        <v>1</v>
      </c>
      <c r="Q604" s="84">
        <v>5</v>
      </c>
    </row>
    <row r="605" spans="1:17" s="84" customFormat="1" x14ac:dyDescent="0.2">
      <c r="A605" s="55" t="s">
        <v>10609</v>
      </c>
      <c r="B605" s="85" t="s">
        <v>10643</v>
      </c>
      <c r="C605" s="55" t="s">
        <v>17</v>
      </c>
      <c r="D605" s="55" t="s">
        <v>96</v>
      </c>
      <c r="E605" s="55" t="s">
        <v>10919</v>
      </c>
      <c r="G605" s="84" t="s">
        <v>10645</v>
      </c>
      <c r="H605" s="84">
        <f t="shared" si="61"/>
        <v>2004</v>
      </c>
      <c r="J605" s="85" t="s">
        <v>10903</v>
      </c>
      <c r="K605" s="85" t="str">
        <f t="shared" si="62"/>
        <v>JL8</v>
      </c>
      <c r="L605" s="85" t="s">
        <v>10904</v>
      </c>
      <c r="N605" s="84" t="s">
        <v>225</v>
      </c>
      <c r="O605" s="55" t="s">
        <v>10635</v>
      </c>
      <c r="P605" s="84">
        <v>1</v>
      </c>
      <c r="Q605" s="84">
        <v>5</v>
      </c>
    </row>
    <row r="606" spans="1:17" s="84" customFormat="1" x14ac:dyDescent="0.2">
      <c r="A606" s="55" t="s">
        <v>10609</v>
      </c>
      <c r="B606" s="85" t="s">
        <v>10643</v>
      </c>
      <c r="C606" s="55" t="s">
        <v>17</v>
      </c>
      <c r="D606" s="55" t="s">
        <v>96</v>
      </c>
      <c r="E606" s="55" t="s">
        <v>10920</v>
      </c>
      <c r="G606" s="84" t="s">
        <v>10645</v>
      </c>
      <c r="H606" s="84">
        <f t="shared" si="61"/>
        <v>2004</v>
      </c>
      <c r="J606" s="85" t="s">
        <v>10905</v>
      </c>
      <c r="K606" s="85" t="str">
        <f t="shared" si="62"/>
        <v>JL9</v>
      </c>
      <c r="L606" s="85" t="s">
        <v>10906</v>
      </c>
      <c r="N606" s="84" t="s">
        <v>225</v>
      </c>
      <c r="O606" s="55" t="s">
        <v>10635</v>
      </c>
      <c r="P606" s="84">
        <v>1</v>
      </c>
      <c r="Q606" s="84">
        <v>5</v>
      </c>
    </row>
    <row r="607" spans="1:17" s="84" customFormat="1" x14ac:dyDescent="0.2">
      <c r="A607" s="55" t="s">
        <v>10609</v>
      </c>
      <c r="B607" s="85" t="s">
        <v>10643</v>
      </c>
      <c r="C607" s="55" t="s">
        <v>17</v>
      </c>
      <c r="D607" s="55" t="s">
        <v>96</v>
      </c>
      <c r="E607" s="55" t="s">
        <v>10921</v>
      </c>
      <c r="G607" s="84" t="s">
        <v>10645</v>
      </c>
      <c r="H607" s="84">
        <f t="shared" si="61"/>
        <v>2004</v>
      </c>
      <c r="J607" s="85" t="s">
        <v>10907</v>
      </c>
      <c r="K607" s="85" t="str">
        <f t="shared" si="62"/>
        <v>JL10</v>
      </c>
      <c r="L607" s="85" t="s">
        <v>10908</v>
      </c>
      <c r="N607" s="84" t="s">
        <v>223</v>
      </c>
      <c r="O607" s="55" t="s">
        <v>10635</v>
      </c>
      <c r="P607" s="84">
        <v>1</v>
      </c>
      <c r="Q607" s="84">
        <v>5</v>
      </c>
    </row>
    <row r="608" spans="1:17" s="84" customFormat="1" x14ac:dyDescent="0.2">
      <c r="A608" s="55" t="s">
        <v>10609</v>
      </c>
      <c r="B608" s="85" t="s">
        <v>10643</v>
      </c>
      <c r="C608" s="55" t="s">
        <v>17</v>
      </c>
      <c r="D608" s="55" t="s">
        <v>96</v>
      </c>
      <c r="E608" s="55" t="s">
        <v>6519</v>
      </c>
      <c r="G608" s="84" t="s">
        <v>10645</v>
      </c>
      <c r="H608" s="84">
        <f t="shared" si="61"/>
        <v>2004</v>
      </c>
      <c r="J608" s="85" t="s">
        <v>10909</v>
      </c>
      <c r="K608" s="85" t="str">
        <f t="shared" si="62"/>
        <v>JL11</v>
      </c>
      <c r="L608" s="85" t="s">
        <v>10910</v>
      </c>
      <c r="N608" s="84" t="s">
        <v>223</v>
      </c>
      <c r="O608" s="55" t="s">
        <v>10635</v>
      </c>
      <c r="P608" s="84">
        <v>1</v>
      </c>
      <c r="Q608" s="84">
        <v>5</v>
      </c>
    </row>
    <row r="609" spans="1:17" s="84" customFormat="1" x14ac:dyDescent="0.2">
      <c r="A609" s="55" t="s">
        <v>10609</v>
      </c>
      <c r="B609" s="85" t="s">
        <v>10643</v>
      </c>
      <c r="C609" s="55" t="s">
        <v>17</v>
      </c>
      <c r="D609" s="55" t="s">
        <v>96</v>
      </c>
      <c r="E609" s="55" t="s">
        <v>10922</v>
      </c>
      <c r="G609" s="84" t="s">
        <v>10645</v>
      </c>
      <c r="H609" s="84">
        <f t="shared" si="61"/>
        <v>2004</v>
      </c>
      <c r="J609" s="85" t="s">
        <v>10911</v>
      </c>
      <c r="K609" s="85" t="str">
        <f t="shared" si="62"/>
        <v>JL12</v>
      </c>
      <c r="L609" s="85" t="s">
        <v>10912</v>
      </c>
      <c r="N609" s="84" t="s">
        <v>225</v>
      </c>
      <c r="O609" s="55" t="s">
        <v>10635</v>
      </c>
      <c r="P609" s="84">
        <v>1</v>
      </c>
      <c r="Q609" s="84">
        <v>5</v>
      </c>
    </row>
    <row r="610" spans="1:17" s="84" customFormat="1" x14ac:dyDescent="0.2">
      <c r="A610" s="55" t="s">
        <v>10609</v>
      </c>
      <c r="B610" s="85" t="s">
        <v>10643</v>
      </c>
      <c r="C610" s="55" t="s">
        <v>17</v>
      </c>
      <c r="D610" s="55" t="s">
        <v>96</v>
      </c>
      <c r="E610" s="55" t="s">
        <v>10923</v>
      </c>
      <c r="G610" s="84" t="s">
        <v>10645</v>
      </c>
      <c r="H610" s="84">
        <f t="shared" si="61"/>
        <v>2004</v>
      </c>
      <c r="J610" s="85" t="s">
        <v>10913</v>
      </c>
      <c r="K610" s="85" t="str">
        <f t="shared" si="62"/>
        <v>JL13</v>
      </c>
      <c r="L610" s="85" t="s">
        <v>10914</v>
      </c>
      <c r="N610" s="84" t="s">
        <v>223</v>
      </c>
      <c r="O610" s="55" t="s">
        <v>10635</v>
      </c>
      <c r="P610" s="84">
        <v>1</v>
      </c>
      <c r="Q610" s="84">
        <v>5</v>
      </c>
    </row>
    <row r="611" spans="1:17" s="84" customFormat="1" x14ac:dyDescent="0.2">
      <c r="A611" s="55" t="s">
        <v>10609</v>
      </c>
      <c r="B611" s="85" t="s">
        <v>10644</v>
      </c>
      <c r="C611" s="55" t="s">
        <v>17</v>
      </c>
      <c r="D611" s="55" t="s">
        <v>96</v>
      </c>
      <c r="E611" s="55" t="s">
        <v>10915</v>
      </c>
      <c r="G611" s="84" t="s">
        <v>10646</v>
      </c>
      <c r="H611" s="84">
        <f t="shared" ref="H611:H674" si="63">IF(B611="SATSA_Q1",1984,IF(B611="SATSA_IPT1",1985,IF(B611="SATSA_Q2",1987,IF(B611="SATSA_IPT2",1989,IF(B611="SATSA_Q3",1990,IF(B611="SATSA_IPT3",1992,IF(B611="SATSA_Q4",1993,IF(B611="SATSA_IPT4",1995,IF(B611="SATSA_IPT5",1999,IF(B611="SATSA_IPT6",2002,IF(B611="SATSA_Q5",2004,IF(B611="SATSA_IPT7",2005,IF(B611="SATSA_Q6",2007,IF(B611="SATSA_IPT8",2008,IF(B611="SATSA_Q7",2010,IF(B611="SATSA_IPT9",2010,IF(B611="SATSA_Q8",2012,IF(B611="SATSA_IPT10",2012,IF(B611="SATSA_Q9",2014,"HELP")))))))))))))))))))</f>
        <v>2007</v>
      </c>
      <c r="J611" s="85" t="s">
        <v>10889</v>
      </c>
      <c r="K611" s="85" t="str">
        <f>G611&amp;J611</f>
        <v>KL1</v>
      </c>
      <c r="L611" s="85" t="s">
        <v>10890</v>
      </c>
      <c r="N611" s="84" t="s">
        <v>225</v>
      </c>
      <c r="O611" s="55" t="s">
        <v>10635</v>
      </c>
      <c r="P611" s="84">
        <v>1</v>
      </c>
      <c r="Q611" s="84">
        <v>5</v>
      </c>
    </row>
    <row r="612" spans="1:17" s="84" customFormat="1" x14ac:dyDescent="0.2">
      <c r="A612" s="55" t="s">
        <v>10609</v>
      </c>
      <c r="B612" s="85" t="s">
        <v>10644</v>
      </c>
      <c r="C612" s="55" t="s">
        <v>17</v>
      </c>
      <c r="D612" s="55" t="s">
        <v>96</v>
      </c>
      <c r="E612" s="55" t="s">
        <v>4897</v>
      </c>
      <c r="G612" s="84" t="s">
        <v>10646</v>
      </c>
      <c r="H612" s="84">
        <f t="shared" si="63"/>
        <v>2007</v>
      </c>
      <c r="J612" s="85" t="s">
        <v>10891</v>
      </c>
      <c r="K612" s="85" t="str">
        <f t="shared" ref="K612:K623" si="64">G612&amp;J612</f>
        <v>KL2</v>
      </c>
      <c r="L612" s="85" t="s">
        <v>10892</v>
      </c>
      <c r="N612" s="84" t="s">
        <v>225</v>
      </c>
      <c r="O612" s="55" t="s">
        <v>10635</v>
      </c>
      <c r="P612" s="84">
        <v>1</v>
      </c>
      <c r="Q612" s="84">
        <v>5</v>
      </c>
    </row>
    <row r="613" spans="1:17" s="84" customFormat="1" x14ac:dyDescent="0.2">
      <c r="A613" s="55" t="s">
        <v>10609</v>
      </c>
      <c r="B613" s="85" t="s">
        <v>10644</v>
      </c>
      <c r="C613" s="55" t="s">
        <v>17</v>
      </c>
      <c r="D613" s="55" t="s">
        <v>96</v>
      </c>
      <c r="E613" s="55" t="s">
        <v>10916</v>
      </c>
      <c r="G613" s="84" t="s">
        <v>10646</v>
      </c>
      <c r="H613" s="84">
        <f t="shared" si="63"/>
        <v>2007</v>
      </c>
      <c r="J613" s="85" t="s">
        <v>10893</v>
      </c>
      <c r="K613" s="85" t="str">
        <f t="shared" si="64"/>
        <v>KL3</v>
      </c>
      <c r="L613" s="85" t="s">
        <v>10894</v>
      </c>
      <c r="N613" s="84" t="s">
        <v>223</v>
      </c>
      <c r="O613" s="55" t="s">
        <v>10635</v>
      </c>
      <c r="P613" s="84">
        <v>1</v>
      </c>
      <c r="Q613" s="84">
        <v>5</v>
      </c>
    </row>
    <row r="614" spans="1:17" s="84" customFormat="1" x14ac:dyDescent="0.2">
      <c r="A614" s="55" t="s">
        <v>10609</v>
      </c>
      <c r="B614" s="85" t="s">
        <v>10644</v>
      </c>
      <c r="C614" s="55" t="s">
        <v>17</v>
      </c>
      <c r="D614" s="55" t="s">
        <v>96</v>
      </c>
      <c r="E614" s="55" t="s">
        <v>554</v>
      </c>
      <c r="G614" s="84" t="s">
        <v>10646</v>
      </c>
      <c r="H614" s="84">
        <f t="shared" si="63"/>
        <v>2007</v>
      </c>
      <c r="J614" s="85" t="s">
        <v>10895</v>
      </c>
      <c r="K614" s="85" t="str">
        <f t="shared" si="64"/>
        <v>KL4</v>
      </c>
      <c r="L614" s="85" t="s">
        <v>10896</v>
      </c>
      <c r="N614" s="84" t="s">
        <v>225</v>
      </c>
      <c r="O614" s="55" t="s">
        <v>10635</v>
      </c>
      <c r="P614" s="84">
        <v>1</v>
      </c>
      <c r="Q614" s="84">
        <v>5</v>
      </c>
    </row>
    <row r="615" spans="1:17" s="84" customFormat="1" x14ac:dyDescent="0.2">
      <c r="A615" s="55" t="s">
        <v>10609</v>
      </c>
      <c r="B615" s="85" t="s">
        <v>10644</v>
      </c>
      <c r="C615" s="55" t="s">
        <v>17</v>
      </c>
      <c r="D615" s="55" t="s">
        <v>96</v>
      </c>
      <c r="E615" s="55" t="s">
        <v>10917</v>
      </c>
      <c r="G615" s="84" t="s">
        <v>10646</v>
      </c>
      <c r="H615" s="84">
        <f t="shared" si="63"/>
        <v>2007</v>
      </c>
      <c r="J615" s="85" t="s">
        <v>10897</v>
      </c>
      <c r="K615" s="85" t="str">
        <f t="shared" si="64"/>
        <v>KL5</v>
      </c>
      <c r="L615" s="85" t="s">
        <v>10898</v>
      </c>
      <c r="N615" s="84" t="s">
        <v>225</v>
      </c>
      <c r="O615" s="55" t="s">
        <v>10635</v>
      </c>
      <c r="P615" s="84">
        <v>1</v>
      </c>
      <c r="Q615" s="84">
        <v>5</v>
      </c>
    </row>
    <row r="616" spans="1:17" s="84" customFormat="1" x14ac:dyDescent="0.2">
      <c r="A616" s="55" t="s">
        <v>10609</v>
      </c>
      <c r="B616" s="85" t="s">
        <v>10644</v>
      </c>
      <c r="C616" s="55" t="s">
        <v>17</v>
      </c>
      <c r="D616" s="55" t="s">
        <v>96</v>
      </c>
      <c r="E616" s="55" t="s">
        <v>10918</v>
      </c>
      <c r="G616" s="84" t="s">
        <v>10646</v>
      </c>
      <c r="H616" s="84">
        <f t="shared" si="63"/>
        <v>2007</v>
      </c>
      <c r="J616" s="85" t="s">
        <v>10899</v>
      </c>
      <c r="K616" s="85" t="str">
        <f t="shared" si="64"/>
        <v>KL6</v>
      </c>
      <c r="L616" s="85" t="s">
        <v>10900</v>
      </c>
      <c r="N616" s="84" t="s">
        <v>223</v>
      </c>
      <c r="O616" s="55" t="s">
        <v>10635</v>
      </c>
      <c r="P616" s="84">
        <v>1</v>
      </c>
      <c r="Q616" s="84">
        <v>5</v>
      </c>
    </row>
    <row r="617" spans="1:17" s="84" customFormat="1" x14ac:dyDescent="0.2">
      <c r="A617" s="55" t="s">
        <v>10609</v>
      </c>
      <c r="B617" s="85" t="s">
        <v>10644</v>
      </c>
      <c r="C617" s="55" t="s">
        <v>17</v>
      </c>
      <c r="D617" s="55" t="s">
        <v>96</v>
      </c>
      <c r="E617" s="55" t="s">
        <v>5909</v>
      </c>
      <c r="G617" s="84" t="s">
        <v>10646</v>
      </c>
      <c r="H617" s="84">
        <f t="shared" si="63"/>
        <v>2007</v>
      </c>
      <c r="J617" s="85" t="s">
        <v>10901</v>
      </c>
      <c r="K617" s="85" t="str">
        <f t="shared" si="64"/>
        <v>KL7</v>
      </c>
      <c r="L617" s="85" t="s">
        <v>10902</v>
      </c>
      <c r="N617" s="84" t="s">
        <v>225</v>
      </c>
      <c r="O617" s="55" t="s">
        <v>10635</v>
      </c>
      <c r="P617" s="84">
        <v>1</v>
      </c>
      <c r="Q617" s="84">
        <v>5</v>
      </c>
    </row>
    <row r="618" spans="1:17" s="84" customFormat="1" x14ac:dyDescent="0.2">
      <c r="A618" s="55" t="s">
        <v>10609</v>
      </c>
      <c r="B618" s="85" t="s">
        <v>10644</v>
      </c>
      <c r="C618" s="55" t="s">
        <v>17</v>
      </c>
      <c r="D618" s="55" t="s">
        <v>96</v>
      </c>
      <c r="E618" s="55" t="s">
        <v>10919</v>
      </c>
      <c r="G618" s="84" t="s">
        <v>10646</v>
      </c>
      <c r="H618" s="84">
        <f t="shared" si="63"/>
        <v>2007</v>
      </c>
      <c r="J618" s="85" t="s">
        <v>10903</v>
      </c>
      <c r="K618" s="85" t="str">
        <f t="shared" si="64"/>
        <v>KL8</v>
      </c>
      <c r="L618" s="85" t="s">
        <v>10904</v>
      </c>
      <c r="N618" s="84" t="s">
        <v>225</v>
      </c>
      <c r="O618" s="55" t="s">
        <v>10635</v>
      </c>
      <c r="P618" s="84">
        <v>1</v>
      </c>
      <c r="Q618" s="84">
        <v>5</v>
      </c>
    </row>
    <row r="619" spans="1:17" s="84" customFormat="1" x14ac:dyDescent="0.2">
      <c r="A619" s="55" t="s">
        <v>10609</v>
      </c>
      <c r="B619" s="85" t="s">
        <v>10644</v>
      </c>
      <c r="C619" s="55" t="s">
        <v>17</v>
      </c>
      <c r="D619" s="55" t="s">
        <v>96</v>
      </c>
      <c r="E619" s="55" t="s">
        <v>10920</v>
      </c>
      <c r="G619" s="84" t="s">
        <v>10646</v>
      </c>
      <c r="H619" s="84">
        <f t="shared" si="63"/>
        <v>2007</v>
      </c>
      <c r="J619" s="85" t="s">
        <v>10905</v>
      </c>
      <c r="K619" s="85" t="str">
        <f t="shared" si="64"/>
        <v>KL9</v>
      </c>
      <c r="L619" s="85" t="s">
        <v>10906</v>
      </c>
      <c r="N619" s="84" t="s">
        <v>225</v>
      </c>
      <c r="O619" s="55" t="s">
        <v>10635</v>
      </c>
      <c r="P619" s="84">
        <v>1</v>
      </c>
      <c r="Q619" s="84">
        <v>5</v>
      </c>
    </row>
    <row r="620" spans="1:17" s="84" customFormat="1" x14ac:dyDescent="0.2">
      <c r="A620" s="55" t="s">
        <v>10609</v>
      </c>
      <c r="B620" s="85" t="s">
        <v>10644</v>
      </c>
      <c r="C620" s="55" t="s">
        <v>17</v>
      </c>
      <c r="D620" s="55" t="s">
        <v>96</v>
      </c>
      <c r="E620" s="55" t="s">
        <v>10921</v>
      </c>
      <c r="G620" s="84" t="s">
        <v>10646</v>
      </c>
      <c r="H620" s="84">
        <f t="shared" si="63"/>
        <v>2007</v>
      </c>
      <c r="J620" s="85" t="s">
        <v>10907</v>
      </c>
      <c r="K620" s="85" t="str">
        <f t="shared" si="64"/>
        <v>KL10</v>
      </c>
      <c r="L620" s="85" t="s">
        <v>10908</v>
      </c>
      <c r="N620" s="84" t="s">
        <v>223</v>
      </c>
      <c r="O620" s="55" t="s">
        <v>10635</v>
      </c>
      <c r="P620" s="84">
        <v>1</v>
      </c>
      <c r="Q620" s="84">
        <v>5</v>
      </c>
    </row>
    <row r="621" spans="1:17" s="84" customFormat="1" x14ac:dyDescent="0.2">
      <c r="A621" s="55" t="s">
        <v>10609</v>
      </c>
      <c r="B621" s="85" t="s">
        <v>10644</v>
      </c>
      <c r="C621" s="55" t="s">
        <v>17</v>
      </c>
      <c r="D621" s="55" t="s">
        <v>96</v>
      </c>
      <c r="E621" s="55" t="s">
        <v>6519</v>
      </c>
      <c r="G621" s="84" t="s">
        <v>10646</v>
      </c>
      <c r="H621" s="84">
        <f t="shared" si="63"/>
        <v>2007</v>
      </c>
      <c r="J621" s="85" t="s">
        <v>10909</v>
      </c>
      <c r="K621" s="85" t="str">
        <f t="shared" si="64"/>
        <v>KL11</v>
      </c>
      <c r="L621" s="85" t="s">
        <v>10910</v>
      </c>
      <c r="N621" s="84" t="s">
        <v>223</v>
      </c>
      <c r="O621" s="55" t="s">
        <v>10635</v>
      </c>
      <c r="P621" s="84">
        <v>1</v>
      </c>
      <c r="Q621" s="84">
        <v>5</v>
      </c>
    </row>
    <row r="622" spans="1:17" s="84" customFormat="1" x14ac:dyDescent="0.2">
      <c r="A622" s="55" t="s">
        <v>10609</v>
      </c>
      <c r="B622" s="85" t="s">
        <v>10644</v>
      </c>
      <c r="C622" s="55" t="s">
        <v>17</v>
      </c>
      <c r="D622" s="55" t="s">
        <v>96</v>
      </c>
      <c r="E622" s="55" t="s">
        <v>10922</v>
      </c>
      <c r="G622" s="84" t="s">
        <v>10646</v>
      </c>
      <c r="H622" s="84">
        <f t="shared" si="63"/>
        <v>2007</v>
      </c>
      <c r="J622" s="85" t="s">
        <v>10911</v>
      </c>
      <c r="K622" s="85" t="str">
        <f t="shared" si="64"/>
        <v>KL12</v>
      </c>
      <c r="L622" s="85" t="s">
        <v>10912</v>
      </c>
      <c r="N622" s="84" t="s">
        <v>225</v>
      </c>
      <c r="O622" s="55" t="s">
        <v>10635</v>
      </c>
      <c r="P622" s="84">
        <v>1</v>
      </c>
      <c r="Q622" s="84">
        <v>5</v>
      </c>
    </row>
    <row r="623" spans="1:17" s="84" customFormat="1" x14ac:dyDescent="0.2">
      <c r="A623" s="55" t="s">
        <v>10609</v>
      </c>
      <c r="B623" s="85" t="s">
        <v>10644</v>
      </c>
      <c r="C623" s="55" t="s">
        <v>17</v>
      </c>
      <c r="D623" s="55" t="s">
        <v>96</v>
      </c>
      <c r="E623" s="55" t="s">
        <v>10923</v>
      </c>
      <c r="G623" s="84" t="s">
        <v>10646</v>
      </c>
      <c r="H623" s="84">
        <f t="shared" si="63"/>
        <v>2007</v>
      </c>
      <c r="J623" s="85" t="s">
        <v>10913</v>
      </c>
      <c r="K623" s="85" t="str">
        <f t="shared" si="64"/>
        <v>KL13</v>
      </c>
      <c r="L623" s="85" t="s">
        <v>10914</v>
      </c>
      <c r="N623" s="84" t="s">
        <v>223</v>
      </c>
      <c r="O623" s="55" t="s">
        <v>10635</v>
      </c>
      <c r="P623" s="84">
        <v>1</v>
      </c>
      <c r="Q623" s="84">
        <v>5</v>
      </c>
    </row>
    <row r="624" spans="1:17" x14ac:dyDescent="0.2">
      <c r="A624" s="55" t="s">
        <v>10609</v>
      </c>
      <c r="B624" s="85" t="s">
        <v>10634</v>
      </c>
      <c r="C624" s="55" t="s">
        <v>4909</v>
      </c>
      <c r="D624" s="55" t="s">
        <v>148</v>
      </c>
      <c r="E624" s="55" t="s">
        <v>148</v>
      </c>
      <c r="H624" s="84">
        <f t="shared" si="63"/>
        <v>1984</v>
      </c>
      <c r="K624" t="s">
        <v>10924</v>
      </c>
      <c r="L624" t="s">
        <v>10925</v>
      </c>
    </row>
    <row r="625" spans="1:12" x14ac:dyDescent="0.2">
      <c r="A625" s="55" t="s">
        <v>10609</v>
      </c>
      <c r="B625" s="85" t="s">
        <v>10648</v>
      </c>
      <c r="C625" s="55" t="s">
        <v>4909</v>
      </c>
      <c r="D625" s="55" t="s">
        <v>148</v>
      </c>
      <c r="E625" s="55" t="s">
        <v>148</v>
      </c>
      <c r="H625" s="84">
        <f t="shared" si="63"/>
        <v>1999</v>
      </c>
      <c r="K625" t="s">
        <v>10926</v>
      </c>
      <c r="L625" t="s">
        <v>10925</v>
      </c>
    </row>
    <row r="626" spans="1:12" x14ac:dyDescent="0.2">
      <c r="A626" s="55" t="s">
        <v>10609</v>
      </c>
      <c r="B626" s="85" t="s">
        <v>10652</v>
      </c>
      <c r="C626" s="55" t="s">
        <v>4909</v>
      </c>
      <c r="D626" s="55" t="s">
        <v>148</v>
      </c>
      <c r="E626" s="55" t="s">
        <v>148</v>
      </c>
      <c r="H626" s="84">
        <f t="shared" si="63"/>
        <v>2002</v>
      </c>
      <c r="K626" t="s">
        <v>10927</v>
      </c>
      <c r="L626" t="s">
        <v>10925</v>
      </c>
    </row>
    <row r="627" spans="1:12" x14ac:dyDescent="0.2">
      <c r="A627" s="55" t="s">
        <v>10609</v>
      </c>
      <c r="B627" s="85" t="s">
        <v>10654</v>
      </c>
      <c r="C627" s="55" t="s">
        <v>4909</v>
      </c>
      <c r="D627" s="55" t="s">
        <v>148</v>
      </c>
      <c r="E627" s="55" t="s">
        <v>148</v>
      </c>
      <c r="H627" s="84">
        <f t="shared" si="63"/>
        <v>2005</v>
      </c>
      <c r="K627" t="s">
        <v>10928</v>
      </c>
      <c r="L627" t="s">
        <v>10925</v>
      </c>
    </row>
    <row r="628" spans="1:12" x14ac:dyDescent="0.2">
      <c r="A628" s="55" t="s">
        <v>10609</v>
      </c>
      <c r="B628" s="85" t="s">
        <v>10643</v>
      </c>
      <c r="C628" s="55" t="s">
        <v>4909</v>
      </c>
      <c r="D628" s="55" t="s">
        <v>148</v>
      </c>
      <c r="E628" s="55" t="s">
        <v>148</v>
      </c>
      <c r="H628" s="84">
        <f t="shared" si="63"/>
        <v>2004</v>
      </c>
      <c r="K628" t="s">
        <v>10929</v>
      </c>
      <c r="L628" t="s">
        <v>10930</v>
      </c>
    </row>
    <row r="629" spans="1:12" x14ac:dyDescent="0.2">
      <c r="A629" s="55" t="s">
        <v>10609</v>
      </c>
      <c r="B629" s="85" t="s">
        <v>10644</v>
      </c>
      <c r="C629" s="55" t="s">
        <v>4909</v>
      </c>
      <c r="D629" s="55" t="s">
        <v>148</v>
      </c>
      <c r="E629" s="55" t="s">
        <v>148</v>
      </c>
      <c r="H629" s="84">
        <f t="shared" si="63"/>
        <v>2007</v>
      </c>
      <c r="K629" t="s">
        <v>10931</v>
      </c>
      <c r="L629" t="s">
        <v>10930</v>
      </c>
    </row>
    <row r="630" spans="1:12" x14ac:dyDescent="0.2">
      <c r="A630" s="55" t="s">
        <v>10609</v>
      </c>
      <c r="B630" s="85" t="s">
        <v>10634</v>
      </c>
      <c r="C630" s="55" t="s">
        <v>4909</v>
      </c>
      <c r="D630" s="55" t="s">
        <v>153</v>
      </c>
      <c r="E630" s="55" t="s">
        <v>3618</v>
      </c>
      <c r="H630" s="84">
        <f t="shared" si="63"/>
        <v>1984</v>
      </c>
      <c r="K630" t="s">
        <v>10932</v>
      </c>
      <c r="L630" t="s">
        <v>10933</v>
      </c>
    </row>
    <row r="631" spans="1:12" x14ac:dyDescent="0.2">
      <c r="A631" s="55" t="s">
        <v>10609</v>
      </c>
      <c r="B631" s="85" t="s">
        <v>10864</v>
      </c>
      <c r="C631" s="55" t="s">
        <v>4909</v>
      </c>
      <c r="D631" s="55" t="s">
        <v>153</v>
      </c>
      <c r="E631" s="55" t="s">
        <v>3618</v>
      </c>
      <c r="H631" s="84">
        <f t="shared" si="63"/>
        <v>1985</v>
      </c>
      <c r="K631" t="s">
        <v>10934</v>
      </c>
      <c r="L631" t="s">
        <v>10933</v>
      </c>
    </row>
    <row r="632" spans="1:12" x14ac:dyDescent="0.2">
      <c r="A632" s="55" t="s">
        <v>10609</v>
      </c>
      <c r="B632" s="85" t="s">
        <v>10636</v>
      </c>
      <c r="C632" s="55" t="s">
        <v>4909</v>
      </c>
      <c r="D632" s="55" t="s">
        <v>153</v>
      </c>
      <c r="E632" s="55" t="s">
        <v>3618</v>
      </c>
      <c r="H632" s="84">
        <f t="shared" si="63"/>
        <v>1987</v>
      </c>
      <c r="K632" t="s">
        <v>10935</v>
      </c>
      <c r="L632" t="s">
        <v>10933</v>
      </c>
    </row>
    <row r="633" spans="1:12" x14ac:dyDescent="0.2">
      <c r="A633" s="55" t="s">
        <v>10609</v>
      </c>
      <c r="B633" s="85" t="s">
        <v>10649</v>
      </c>
      <c r="C633" s="55" t="s">
        <v>4909</v>
      </c>
      <c r="D633" s="55" t="s">
        <v>153</v>
      </c>
      <c r="E633" s="55" t="s">
        <v>3618</v>
      </c>
      <c r="H633" s="84">
        <f t="shared" si="63"/>
        <v>1989</v>
      </c>
      <c r="K633" t="s">
        <v>10936</v>
      </c>
      <c r="L633" t="s">
        <v>10933</v>
      </c>
    </row>
    <row r="634" spans="1:12" x14ac:dyDescent="0.2">
      <c r="A634" s="55" t="s">
        <v>10609</v>
      </c>
      <c r="B634" s="85" t="s">
        <v>10639</v>
      </c>
      <c r="C634" s="55" t="s">
        <v>4909</v>
      </c>
      <c r="D634" s="55" t="s">
        <v>153</v>
      </c>
      <c r="E634" s="55" t="s">
        <v>3618</v>
      </c>
      <c r="H634" s="84">
        <f t="shared" si="63"/>
        <v>1990</v>
      </c>
      <c r="K634" t="s">
        <v>10937</v>
      </c>
      <c r="L634" t="s">
        <v>10933</v>
      </c>
    </row>
    <row r="635" spans="1:12" x14ac:dyDescent="0.2">
      <c r="A635" s="55" t="s">
        <v>10609</v>
      </c>
      <c r="B635" s="85" t="s">
        <v>10650</v>
      </c>
      <c r="C635" s="55" t="s">
        <v>4909</v>
      </c>
      <c r="D635" s="55" t="s">
        <v>153</v>
      </c>
      <c r="E635" s="55" t="s">
        <v>3618</v>
      </c>
      <c r="H635" s="84">
        <f t="shared" si="63"/>
        <v>1992</v>
      </c>
      <c r="K635" t="s">
        <v>10938</v>
      </c>
      <c r="L635" t="s">
        <v>10933</v>
      </c>
    </row>
    <row r="636" spans="1:12" x14ac:dyDescent="0.2">
      <c r="A636" s="55" t="s">
        <v>10609</v>
      </c>
      <c r="B636" s="85" t="s">
        <v>10641</v>
      </c>
      <c r="C636" s="55" t="s">
        <v>4909</v>
      </c>
      <c r="D636" s="55" t="s">
        <v>153</v>
      </c>
      <c r="E636" s="55" t="s">
        <v>3618</v>
      </c>
      <c r="H636" s="84">
        <f t="shared" si="63"/>
        <v>1993</v>
      </c>
      <c r="K636" t="s">
        <v>10939</v>
      </c>
      <c r="L636" t="s">
        <v>10933</v>
      </c>
    </row>
    <row r="637" spans="1:12" x14ac:dyDescent="0.2">
      <c r="A637" s="55" t="s">
        <v>10609</v>
      </c>
      <c r="B637" s="85" t="s">
        <v>10865</v>
      </c>
      <c r="C637" s="55" t="s">
        <v>4909</v>
      </c>
      <c r="D637" s="55" t="s">
        <v>153</v>
      </c>
      <c r="E637" s="55" t="s">
        <v>3618</v>
      </c>
      <c r="H637" s="84">
        <f t="shared" si="63"/>
        <v>1995</v>
      </c>
      <c r="K637" t="s">
        <v>10940</v>
      </c>
      <c r="L637" t="s">
        <v>10933</v>
      </c>
    </row>
    <row r="638" spans="1:12" x14ac:dyDescent="0.2">
      <c r="A638" s="55" t="s">
        <v>10609</v>
      </c>
      <c r="B638" s="85" t="s">
        <v>10648</v>
      </c>
      <c r="C638" s="55" t="s">
        <v>4909</v>
      </c>
      <c r="D638" s="55" t="s">
        <v>153</v>
      </c>
      <c r="E638" s="55" t="s">
        <v>3618</v>
      </c>
      <c r="H638" s="84">
        <f t="shared" si="63"/>
        <v>1999</v>
      </c>
      <c r="K638" t="s">
        <v>10941</v>
      </c>
      <c r="L638" t="s">
        <v>10933</v>
      </c>
    </row>
    <row r="639" spans="1:12" x14ac:dyDescent="0.2">
      <c r="A639" s="55" t="s">
        <v>10609</v>
      </c>
      <c r="B639" s="85" t="s">
        <v>10652</v>
      </c>
      <c r="C639" s="55" t="s">
        <v>4909</v>
      </c>
      <c r="D639" s="55" t="s">
        <v>153</v>
      </c>
      <c r="E639" s="55" t="s">
        <v>3618</v>
      </c>
      <c r="H639" s="84">
        <f t="shared" si="63"/>
        <v>2002</v>
      </c>
      <c r="K639" t="s">
        <v>10942</v>
      </c>
      <c r="L639" t="s">
        <v>10933</v>
      </c>
    </row>
    <row r="640" spans="1:12" x14ac:dyDescent="0.2">
      <c r="A640" s="55" t="s">
        <v>10609</v>
      </c>
      <c r="B640" s="85" t="s">
        <v>10654</v>
      </c>
      <c r="C640" s="55" t="s">
        <v>4909</v>
      </c>
      <c r="D640" s="55" t="s">
        <v>153</v>
      </c>
      <c r="E640" s="55" t="s">
        <v>3618</v>
      </c>
      <c r="H640" s="84">
        <f t="shared" si="63"/>
        <v>2005</v>
      </c>
      <c r="K640" t="s">
        <v>10943</v>
      </c>
      <c r="L640" t="s">
        <v>10933</v>
      </c>
    </row>
    <row r="641" spans="1:12" x14ac:dyDescent="0.2">
      <c r="A641" s="55" t="s">
        <v>10609</v>
      </c>
      <c r="B641" s="85" t="s">
        <v>10636</v>
      </c>
      <c r="C641" s="55" t="s">
        <v>4909</v>
      </c>
      <c r="D641" s="55" t="s">
        <v>153</v>
      </c>
      <c r="E641" s="55" t="s">
        <v>3634</v>
      </c>
      <c r="H641" s="84">
        <f t="shared" si="63"/>
        <v>1987</v>
      </c>
      <c r="K641" t="s">
        <v>10944</v>
      </c>
      <c r="L641" t="s">
        <v>10945</v>
      </c>
    </row>
    <row r="642" spans="1:12" x14ac:dyDescent="0.2">
      <c r="A642" s="55" t="s">
        <v>10609</v>
      </c>
      <c r="B642" s="85" t="s">
        <v>10649</v>
      </c>
      <c r="C642" s="55" t="s">
        <v>4909</v>
      </c>
      <c r="D642" s="55" t="s">
        <v>153</v>
      </c>
      <c r="E642" s="55" t="s">
        <v>3634</v>
      </c>
      <c r="H642" s="84">
        <f t="shared" si="63"/>
        <v>1989</v>
      </c>
      <c r="K642" t="s">
        <v>10946</v>
      </c>
      <c r="L642" t="s">
        <v>10945</v>
      </c>
    </row>
    <row r="643" spans="1:12" x14ac:dyDescent="0.2">
      <c r="A643" s="55" t="s">
        <v>10609</v>
      </c>
      <c r="B643" s="85" t="s">
        <v>10639</v>
      </c>
      <c r="C643" s="55" t="s">
        <v>4909</v>
      </c>
      <c r="D643" s="55" t="s">
        <v>153</v>
      </c>
      <c r="E643" s="55" t="s">
        <v>3634</v>
      </c>
      <c r="H643" s="84">
        <f t="shared" si="63"/>
        <v>1990</v>
      </c>
      <c r="K643" t="s">
        <v>10947</v>
      </c>
      <c r="L643" t="s">
        <v>10945</v>
      </c>
    </row>
    <row r="644" spans="1:12" x14ac:dyDescent="0.2">
      <c r="A644" s="55" t="s">
        <v>10609</v>
      </c>
      <c r="B644" s="85" t="s">
        <v>10650</v>
      </c>
      <c r="C644" s="55" t="s">
        <v>4909</v>
      </c>
      <c r="D644" s="55" t="s">
        <v>153</v>
      </c>
      <c r="E644" s="55" t="s">
        <v>3634</v>
      </c>
      <c r="H644" s="84">
        <f t="shared" si="63"/>
        <v>1992</v>
      </c>
      <c r="K644" t="s">
        <v>10948</v>
      </c>
      <c r="L644" t="s">
        <v>10945</v>
      </c>
    </row>
    <row r="645" spans="1:12" x14ac:dyDescent="0.2">
      <c r="A645" s="55" t="s">
        <v>10609</v>
      </c>
      <c r="B645" s="85" t="s">
        <v>10865</v>
      </c>
      <c r="C645" s="55" t="s">
        <v>4909</v>
      </c>
      <c r="D645" s="55" t="s">
        <v>153</v>
      </c>
      <c r="E645" s="55" t="s">
        <v>3634</v>
      </c>
      <c r="H645" s="84">
        <f t="shared" si="63"/>
        <v>1995</v>
      </c>
      <c r="K645" t="s">
        <v>10949</v>
      </c>
      <c r="L645" t="s">
        <v>10945</v>
      </c>
    </row>
    <row r="646" spans="1:12" x14ac:dyDescent="0.2">
      <c r="A646" s="55" t="s">
        <v>10609</v>
      </c>
      <c r="B646" s="85" t="s">
        <v>10648</v>
      </c>
      <c r="C646" s="55" t="s">
        <v>4909</v>
      </c>
      <c r="D646" s="55" t="s">
        <v>153</v>
      </c>
      <c r="E646" s="55" t="s">
        <v>3634</v>
      </c>
      <c r="H646" s="84">
        <f t="shared" si="63"/>
        <v>1999</v>
      </c>
      <c r="K646" t="s">
        <v>10950</v>
      </c>
      <c r="L646" t="s">
        <v>10945</v>
      </c>
    </row>
    <row r="647" spans="1:12" x14ac:dyDescent="0.2">
      <c r="A647" s="55" t="s">
        <v>10609</v>
      </c>
      <c r="B647" s="85" t="s">
        <v>10652</v>
      </c>
      <c r="C647" s="55" t="s">
        <v>4909</v>
      </c>
      <c r="D647" s="55" t="s">
        <v>153</v>
      </c>
      <c r="E647" s="55" t="s">
        <v>3634</v>
      </c>
      <c r="H647" s="84">
        <f t="shared" si="63"/>
        <v>2002</v>
      </c>
      <c r="K647" t="s">
        <v>10951</v>
      </c>
      <c r="L647" t="s">
        <v>10945</v>
      </c>
    </row>
    <row r="648" spans="1:12" x14ac:dyDescent="0.2">
      <c r="A648" s="55" t="s">
        <v>10609</v>
      </c>
      <c r="B648" s="85" t="s">
        <v>10654</v>
      </c>
      <c r="C648" s="55" t="s">
        <v>4909</v>
      </c>
      <c r="D648" s="55" t="s">
        <v>153</v>
      </c>
      <c r="E648" s="55" t="s">
        <v>3634</v>
      </c>
      <c r="H648" s="84">
        <f t="shared" si="63"/>
        <v>2005</v>
      </c>
      <c r="K648" t="s">
        <v>10952</v>
      </c>
      <c r="L648" t="s">
        <v>10945</v>
      </c>
    </row>
    <row r="649" spans="1:12" x14ac:dyDescent="0.2">
      <c r="A649" s="55" t="s">
        <v>10609</v>
      </c>
      <c r="B649" s="85" t="s">
        <v>10634</v>
      </c>
      <c r="C649" s="55" t="s">
        <v>4909</v>
      </c>
      <c r="D649" s="55" t="s">
        <v>153</v>
      </c>
      <c r="E649" s="55" t="s">
        <v>10965</v>
      </c>
      <c r="H649" s="84">
        <f t="shared" si="63"/>
        <v>1984</v>
      </c>
      <c r="K649" t="s">
        <v>10953</v>
      </c>
      <c r="L649" t="s">
        <v>10954</v>
      </c>
    </row>
    <row r="650" spans="1:12" x14ac:dyDescent="0.2">
      <c r="A650" s="55" t="s">
        <v>10609</v>
      </c>
      <c r="B650" s="85" t="s">
        <v>10864</v>
      </c>
      <c r="C650" s="55" t="s">
        <v>4909</v>
      </c>
      <c r="D650" s="55" t="s">
        <v>153</v>
      </c>
      <c r="E650" s="55" t="s">
        <v>10965</v>
      </c>
      <c r="H650" s="84">
        <f t="shared" si="63"/>
        <v>1985</v>
      </c>
      <c r="K650" t="s">
        <v>10955</v>
      </c>
      <c r="L650" t="s">
        <v>10954</v>
      </c>
    </row>
    <row r="651" spans="1:12" x14ac:dyDescent="0.2">
      <c r="A651" s="55" t="s">
        <v>10609</v>
      </c>
      <c r="B651" s="85" t="s">
        <v>10636</v>
      </c>
      <c r="C651" s="55" t="s">
        <v>4909</v>
      </c>
      <c r="D651" s="55" t="s">
        <v>153</v>
      </c>
      <c r="E651" s="55" t="s">
        <v>10965</v>
      </c>
      <c r="H651" s="84">
        <f t="shared" si="63"/>
        <v>1987</v>
      </c>
      <c r="K651" t="s">
        <v>10956</v>
      </c>
      <c r="L651" t="s">
        <v>10954</v>
      </c>
    </row>
    <row r="652" spans="1:12" x14ac:dyDescent="0.2">
      <c r="A652" s="55" t="s">
        <v>10609</v>
      </c>
      <c r="B652" s="85" t="s">
        <v>10649</v>
      </c>
      <c r="C652" s="55" t="s">
        <v>4909</v>
      </c>
      <c r="D652" s="55" t="s">
        <v>153</v>
      </c>
      <c r="E652" s="55" t="s">
        <v>10965</v>
      </c>
      <c r="H652" s="84">
        <f t="shared" si="63"/>
        <v>1989</v>
      </c>
      <c r="K652" t="s">
        <v>10957</v>
      </c>
      <c r="L652" t="s">
        <v>10954</v>
      </c>
    </row>
    <row r="653" spans="1:12" x14ac:dyDescent="0.2">
      <c r="A653" s="55" t="s">
        <v>10609</v>
      </c>
      <c r="B653" s="85" t="s">
        <v>10639</v>
      </c>
      <c r="C653" s="55" t="s">
        <v>4909</v>
      </c>
      <c r="D653" s="55" t="s">
        <v>153</v>
      </c>
      <c r="E653" s="55" t="s">
        <v>10965</v>
      </c>
      <c r="H653" s="84">
        <f t="shared" si="63"/>
        <v>1990</v>
      </c>
      <c r="K653" t="s">
        <v>10958</v>
      </c>
      <c r="L653" t="s">
        <v>10954</v>
      </c>
    </row>
    <row r="654" spans="1:12" x14ac:dyDescent="0.2">
      <c r="A654" s="55" t="s">
        <v>10609</v>
      </c>
      <c r="B654" s="85" t="s">
        <v>10650</v>
      </c>
      <c r="C654" s="55" t="s">
        <v>4909</v>
      </c>
      <c r="D654" s="55" t="s">
        <v>153</v>
      </c>
      <c r="E654" s="55" t="s">
        <v>10965</v>
      </c>
      <c r="H654" s="84">
        <f t="shared" si="63"/>
        <v>1992</v>
      </c>
      <c r="K654" t="s">
        <v>10959</v>
      </c>
      <c r="L654" t="s">
        <v>10954</v>
      </c>
    </row>
    <row r="655" spans="1:12" x14ac:dyDescent="0.2">
      <c r="A655" s="55" t="s">
        <v>10609</v>
      </c>
      <c r="B655" s="85" t="s">
        <v>10641</v>
      </c>
      <c r="C655" s="55" t="s">
        <v>4909</v>
      </c>
      <c r="D655" s="55" t="s">
        <v>153</v>
      </c>
      <c r="E655" s="55" t="s">
        <v>10965</v>
      </c>
      <c r="H655" s="84">
        <f t="shared" si="63"/>
        <v>1993</v>
      </c>
      <c r="K655" t="s">
        <v>10960</v>
      </c>
      <c r="L655" t="s">
        <v>10954</v>
      </c>
    </row>
    <row r="656" spans="1:12" x14ac:dyDescent="0.2">
      <c r="A656" s="55" t="s">
        <v>10609</v>
      </c>
      <c r="B656" s="85" t="s">
        <v>10865</v>
      </c>
      <c r="C656" s="55" t="s">
        <v>4909</v>
      </c>
      <c r="D656" s="55" t="s">
        <v>153</v>
      </c>
      <c r="E656" s="55" t="s">
        <v>10965</v>
      </c>
      <c r="H656" s="84">
        <f t="shared" si="63"/>
        <v>1995</v>
      </c>
      <c r="K656" t="s">
        <v>10961</v>
      </c>
      <c r="L656" t="s">
        <v>10954</v>
      </c>
    </row>
    <row r="657" spans="1:12" x14ac:dyDescent="0.2">
      <c r="A657" s="55" t="s">
        <v>10609</v>
      </c>
      <c r="B657" s="85" t="s">
        <v>10648</v>
      </c>
      <c r="C657" s="55" t="s">
        <v>4909</v>
      </c>
      <c r="D657" s="55" t="s">
        <v>153</v>
      </c>
      <c r="E657" s="55" t="s">
        <v>10965</v>
      </c>
      <c r="H657" s="84">
        <f t="shared" si="63"/>
        <v>1999</v>
      </c>
      <c r="K657" t="s">
        <v>10962</v>
      </c>
      <c r="L657" t="s">
        <v>10954</v>
      </c>
    </row>
    <row r="658" spans="1:12" x14ac:dyDescent="0.2">
      <c r="A658" s="55" t="s">
        <v>10609</v>
      </c>
      <c r="B658" s="85" t="s">
        <v>10652</v>
      </c>
      <c r="C658" s="55" t="s">
        <v>4909</v>
      </c>
      <c r="D658" s="55" t="s">
        <v>153</v>
      </c>
      <c r="E658" s="55" t="s">
        <v>10965</v>
      </c>
      <c r="H658" s="84">
        <f>IF(B658="SATSA_Q1",1984,IF(B658="SATSA_IPT1",1985,IF(B658="SATSA_Q2",1987,IF(B658="SATSA_IPT2",1989,IF(B658="SATSA_Q3",1990,IF(B658="SATSA_IPT3",1992,IF(B658="SATSA_Q4",1993,IF(B658="SATSA_IPT4",1995,IF(B658="SATSA_IPT5",1999,IF(B658="SATSA_IPT6",2002,IF(B658="SATSA_Q5",2004,IF(B658="SATSA_IPT7",2005,IF(B658="SATSA_Q6",2007,IF(B658="SATSA_IPT8",2008,IF(B658="SATSA_Q7",2010,IF(B658="SATSA_IPT9",2010,IF(B658="SATSA_Q8",2012,IF(B658="SATSA_IPT10",2012,IF(B658="SATSA_Q9",2014,"HELP")))))))))))))))))))</f>
        <v>2002</v>
      </c>
      <c r="K658" t="s">
        <v>10963</v>
      </c>
      <c r="L658" t="s">
        <v>10954</v>
      </c>
    </row>
    <row r="659" spans="1:12" x14ac:dyDescent="0.2">
      <c r="A659" s="55" t="s">
        <v>10609</v>
      </c>
      <c r="B659" s="85" t="s">
        <v>10654</v>
      </c>
      <c r="C659" s="55" t="s">
        <v>4909</v>
      </c>
      <c r="D659" s="55" t="s">
        <v>153</v>
      </c>
      <c r="E659" s="55" t="s">
        <v>10965</v>
      </c>
      <c r="H659" s="84">
        <f t="shared" si="63"/>
        <v>2005</v>
      </c>
      <c r="K659" t="s">
        <v>10964</v>
      </c>
      <c r="L659" t="s">
        <v>10954</v>
      </c>
    </row>
    <row r="660" spans="1:12" x14ac:dyDescent="0.2">
      <c r="A660" s="55" t="s">
        <v>10609</v>
      </c>
      <c r="B660" s="85" t="s">
        <v>10634</v>
      </c>
      <c r="C660" s="55" t="s">
        <v>4909</v>
      </c>
      <c r="D660" s="55" t="s">
        <v>153</v>
      </c>
      <c r="E660" s="55" t="s">
        <v>11009</v>
      </c>
      <c r="H660" s="84">
        <f t="shared" si="63"/>
        <v>1984</v>
      </c>
      <c r="K660" t="s">
        <v>10966</v>
      </c>
      <c r="L660" t="s">
        <v>10967</v>
      </c>
    </row>
    <row r="661" spans="1:12" x14ac:dyDescent="0.2">
      <c r="A661" s="55" t="s">
        <v>10609</v>
      </c>
      <c r="B661" s="85" t="s">
        <v>10648</v>
      </c>
      <c r="C661" s="55" t="s">
        <v>4909</v>
      </c>
      <c r="D661" s="55" t="s">
        <v>153</v>
      </c>
      <c r="E661" s="55" t="s">
        <v>11009</v>
      </c>
      <c r="H661" s="84">
        <f t="shared" si="63"/>
        <v>1999</v>
      </c>
      <c r="K661" t="s">
        <v>10968</v>
      </c>
      <c r="L661" t="s">
        <v>10967</v>
      </c>
    </row>
    <row r="662" spans="1:12" x14ac:dyDescent="0.2">
      <c r="A662" s="55" t="s">
        <v>10609</v>
      </c>
      <c r="B662" s="85" t="s">
        <v>10652</v>
      </c>
      <c r="C662" s="55" t="s">
        <v>4909</v>
      </c>
      <c r="D662" s="55" t="s">
        <v>153</v>
      </c>
      <c r="E662" s="55" t="s">
        <v>11009</v>
      </c>
      <c r="H662" s="84">
        <f t="shared" si="63"/>
        <v>2002</v>
      </c>
      <c r="K662" t="s">
        <v>10969</v>
      </c>
      <c r="L662" t="s">
        <v>10967</v>
      </c>
    </row>
    <row r="663" spans="1:12" x14ac:dyDescent="0.2">
      <c r="A663" s="55" t="s">
        <v>10609</v>
      </c>
      <c r="B663" s="85" t="s">
        <v>10643</v>
      </c>
      <c r="C663" s="55" t="s">
        <v>4909</v>
      </c>
      <c r="D663" s="55" t="s">
        <v>153</v>
      </c>
      <c r="E663" s="55" t="s">
        <v>11009</v>
      </c>
      <c r="H663" s="84">
        <f t="shared" si="63"/>
        <v>2004</v>
      </c>
      <c r="K663" t="s">
        <v>10970</v>
      </c>
      <c r="L663" t="s">
        <v>10967</v>
      </c>
    </row>
    <row r="664" spans="1:12" x14ac:dyDescent="0.2">
      <c r="A664" s="55" t="s">
        <v>10609</v>
      </c>
      <c r="B664" s="85" t="s">
        <v>10654</v>
      </c>
      <c r="C664" s="55" t="s">
        <v>4909</v>
      </c>
      <c r="D664" s="55" t="s">
        <v>153</v>
      </c>
      <c r="E664" s="55" t="s">
        <v>11009</v>
      </c>
      <c r="H664" s="84">
        <f t="shared" si="63"/>
        <v>2005</v>
      </c>
      <c r="K664" t="s">
        <v>10971</v>
      </c>
      <c r="L664" t="s">
        <v>10967</v>
      </c>
    </row>
    <row r="665" spans="1:12" x14ac:dyDescent="0.2">
      <c r="A665" s="55" t="s">
        <v>10609</v>
      </c>
      <c r="B665" s="85" t="s">
        <v>10644</v>
      </c>
      <c r="C665" s="55" t="s">
        <v>4909</v>
      </c>
      <c r="D665" s="55" t="s">
        <v>153</v>
      </c>
      <c r="E665" s="55" t="s">
        <v>11009</v>
      </c>
      <c r="H665" s="84">
        <f t="shared" si="63"/>
        <v>2007</v>
      </c>
      <c r="K665" t="s">
        <v>10972</v>
      </c>
      <c r="L665" t="s">
        <v>10967</v>
      </c>
    </row>
    <row r="666" spans="1:12" x14ac:dyDescent="0.2">
      <c r="A666" s="55" t="s">
        <v>10609</v>
      </c>
      <c r="B666" s="85" t="s">
        <v>10634</v>
      </c>
      <c r="C666" s="55" t="s">
        <v>4909</v>
      </c>
      <c r="D666" s="55" t="s">
        <v>153</v>
      </c>
      <c r="E666" s="55" t="s">
        <v>503</v>
      </c>
      <c r="H666" s="84">
        <f t="shared" si="63"/>
        <v>1984</v>
      </c>
      <c r="K666" t="s">
        <v>10973</v>
      </c>
      <c r="L666" t="s">
        <v>10974</v>
      </c>
    </row>
    <row r="667" spans="1:12" x14ac:dyDescent="0.2">
      <c r="A667" s="55" t="s">
        <v>10609</v>
      </c>
      <c r="B667" s="85" t="s">
        <v>10636</v>
      </c>
      <c r="C667" s="55" t="s">
        <v>4909</v>
      </c>
      <c r="D667" s="55" t="s">
        <v>153</v>
      </c>
      <c r="E667" s="55" t="s">
        <v>503</v>
      </c>
      <c r="H667" s="84">
        <f t="shared" si="63"/>
        <v>1987</v>
      </c>
      <c r="K667" t="s">
        <v>10975</v>
      </c>
      <c r="L667" t="s">
        <v>10974</v>
      </c>
    </row>
    <row r="668" spans="1:12" x14ac:dyDescent="0.2">
      <c r="A668" s="55" t="s">
        <v>10609</v>
      </c>
      <c r="B668" s="85" t="s">
        <v>10649</v>
      </c>
      <c r="C668" s="55" t="s">
        <v>4909</v>
      </c>
      <c r="D668" s="55" t="s">
        <v>153</v>
      </c>
      <c r="E668" s="55" t="s">
        <v>503</v>
      </c>
      <c r="H668" s="84">
        <f t="shared" si="63"/>
        <v>1989</v>
      </c>
      <c r="K668" t="s">
        <v>10976</v>
      </c>
      <c r="L668" t="s">
        <v>10974</v>
      </c>
    </row>
    <row r="669" spans="1:12" x14ac:dyDescent="0.2">
      <c r="A669" s="55" t="s">
        <v>10609</v>
      </c>
      <c r="B669" s="85" t="s">
        <v>10639</v>
      </c>
      <c r="C669" s="55" t="s">
        <v>4909</v>
      </c>
      <c r="D669" s="55" t="s">
        <v>153</v>
      </c>
      <c r="E669" s="55" t="s">
        <v>503</v>
      </c>
      <c r="H669" s="84">
        <f t="shared" si="63"/>
        <v>1990</v>
      </c>
      <c r="K669" t="s">
        <v>10977</v>
      </c>
      <c r="L669" t="s">
        <v>10974</v>
      </c>
    </row>
    <row r="670" spans="1:12" x14ac:dyDescent="0.2">
      <c r="A670" s="55" t="s">
        <v>10609</v>
      </c>
      <c r="B670" s="85" t="s">
        <v>10650</v>
      </c>
      <c r="C670" s="55" t="s">
        <v>4909</v>
      </c>
      <c r="D670" s="55" t="s">
        <v>153</v>
      </c>
      <c r="E670" s="55" t="s">
        <v>503</v>
      </c>
      <c r="H670" s="84">
        <f t="shared" si="63"/>
        <v>1992</v>
      </c>
      <c r="K670" t="s">
        <v>10978</v>
      </c>
      <c r="L670" t="s">
        <v>10974</v>
      </c>
    </row>
    <row r="671" spans="1:12" x14ac:dyDescent="0.2">
      <c r="A671" s="55" t="s">
        <v>10609</v>
      </c>
      <c r="B671" s="85" t="s">
        <v>10641</v>
      </c>
      <c r="C671" s="55" t="s">
        <v>4909</v>
      </c>
      <c r="D671" s="55" t="s">
        <v>153</v>
      </c>
      <c r="E671" s="55" t="s">
        <v>503</v>
      </c>
      <c r="H671" s="84">
        <f t="shared" si="63"/>
        <v>1993</v>
      </c>
      <c r="K671" t="s">
        <v>10979</v>
      </c>
      <c r="L671" t="s">
        <v>10974</v>
      </c>
    </row>
    <row r="672" spans="1:12" x14ac:dyDescent="0.2">
      <c r="A672" s="55" t="s">
        <v>10609</v>
      </c>
      <c r="B672" s="85" t="s">
        <v>10648</v>
      </c>
      <c r="C672" s="55" t="s">
        <v>4909</v>
      </c>
      <c r="D672" s="55" t="s">
        <v>153</v>
      </c>
      <c r="E672" s="55" t="s">
        <v>503</v>
      </c>
      <c r="H672" s="84">
        <f t="shared" si="63"/>
        <v>1999</v>
      </c>
      <c r="K672" t="s">
        <v>10980</v>
      </c>
      <c r="L672" t="s">
        <v>10974</v>
      </c>
    </row>
    <row r="673" spans="1:12" x14ac:dyDescent="0.2">
      <c r="A673" s="55" t="s">
        <v>10609</v>
      </c>
      <c r="B673" s="85" t="s">
        <v>10652</v>
      </c>
      <c r="C673" s="55" t="s">
        <v>4909</v>
      </c>
      <c r="D673" s="55" t="s">
        <v>153</v>
      </c>
      <c r="E673" s="55" t="s">
        <v>503</v>
      </c>
      <c r="H673" s="84">
        <f t="shared" si="63"/>
        <v>2002</v>
      </c>
      <c r="K673" t="s">
        <v>10981</v>
      </c>
      <c r="L673" t="s">
        <v>10974</v>
      </c>
    </row>
    <row r="674" spans="1:12" x14ac:dyDescent="0.2">
      <c r="A674" s="55" t="s">
        <v>10609</v>
      </c>
      <c r="B674" s="85" t="s">
        <v>10643</v>
      </c>
      <c r="C674" s="55" t="s">
        <v>4909</v>
      </c>
      <c r="D674" s="55" t="s">
        <v>153</v>
      </c>
      <c r="E674" s="55" t="s">
        <v>503</v>
      </c>
      <c r="H674" s="84">
        <f t="shared" si="63"/>
        <v>2004</v>
      </c>
      <c r="K674" t="s">
        <v>10982</v>
      </c>
      <c r="L674" t="s">
        <v>10974</v>
      </c>
    </row>
    <row r="675" spans="1:12" x14ac:dyDescent="0.2">
      <c r="A675" s="55" t="s">
        <v>10609</v>
      </c>
      <c r="B675" s="85" t="s">
        <v>10654</v>
      </c>
      <c r="C675" s="55" t="s">
        <v>4909</v>
      </c>
      <c r="D675" s="55" t="s">
        <v>153</v>
      </c>
      <c r="E675" s="55" t="s">
        <v>503</v>
      </c>
      <c r="H675" s="84">
        <f t="shared" ref="H675:H738" si="65">IF(B675="SATSA_Q1",1984,IF(B675="SATSA_IPT1",1985,IF(B675="SATSA_Q2",1987,IF(B675="SATSA_IPT2",1989,IF(B675="SATSA_Q3",1990,IF(B675="SATSA_IPT3",1992,IF(B675="SATSA_Q4",1993,IF(B675="SATSA_IPT4",1995,IF(B675="SATSA_IPT5",1999,IF(B675="SATSA_IPT6",2002,IF(B675="SATSA_Q5",2004,IF(B675="SATSA_IPT7",2005,IF(B675="SATSA_Q6",2007,IF(B675="SATSA_IPT8",2008,IF(B675="SATSA_Q7",2010,IF(B675="SATSA_IPT9",2010,IF(B675="SATSA_Q8",2012,IF(B675="SATSA_IPT10",2012,IF(B675="SATSA_Q9",2014,"HELP")))))))))))))))))))</f>
        <v>2005</v>
      </c>
      <c r="K675" t="s">
        <v>10983</v>
      </c>
      <c r="L675" t="s">
        <v>10974</v>
      </c>
    </row>
    <row r="676" spans="1:12" x14ac:dyDescent="0.2">
      <c r="A676" s="55" t="s">
        <v>10609</v>
      </c>
      <c r="B676" s="85" t="s">
        <v>10634</v>
      </c>
      <c r="C676" s="55" t="s">
        <v>4909</v>
      </c>
      <c r="D676" s="55" t="s">
        <v>153</v>
      </c>
      <c r="E676" s="55" t="s">
        <v>11010</v>
      </c>
      <c r="H676" s="84">
        <f t="shared" si="65"/>
        <v>1984</v>
      </c>
      <c r="K676" t="s">
        <v>10984</v>
      </c>
      <c r="L676" t="s">
        <v>10985</v>
      </c>
    </row>
    <row r="677" spans="1:12" x14ac:dyDescent="0.2">
      <c r="A677" s="55" t="s">
        <v>10609</v>
      </c>
      <c r="B677" s="85" t="s">
        <v>10864</v>
      </c>
      <c r="C677" s="55" t="s">
        <v>4909</v>
      </c>
      <c r="D677" s="55" t="s">
        <v>153</v>
      </c>
      <c r="E677" s="55" t="s">
        <v>11010</v>
      </c>
      <c r="H677" s="84">
        <f t="shared" si="65"/>
        <v>1985</v>
      </c>
      <c r="K677" t="s">
        <v>10986</v>
      </c>
      <c r="L677" t="s">
        <v>10985</v>
      </c>
    </row>
    <row r="678" spans="1:12" x14ac:dyDescent="0.2">
      <c r="A678" s="55" t="s">
        <v>10609</v>
      </c>
      <c r="B678" s="85" t="s">
        <v>10636</v>
      </c>
      <c r="C678" s="55" t="s">
        <v>4909</v>
      </c>
      <c r="D678" s="55" t="s">
        <v>153</v>
      </c>
      <c r="E678" s="55" t="s">
        <v>11010</v>
      </c>
      <c r="H678" s="84">
        <f t="shared" si="65"/>
        <v>1987</v>
      </c>
      <c r="K678" t="s">
        <v>10987</v>
      </c>
      <c r="L678" t="s">
        <v>10985</v>
      </c>
    </row>
    <row r="679" spans="1:12" x14ac:dyDescent="0.2">
      <c r="A679" s="55" t="s">
        <v>10609</v>
      </c>
      <c r="B679" s="85" t="s">
        <v>10649</v>
      </c>
      <c r="C679" s="55" t="s">
        <v>4909</v>
      </c>
      <c r="D679" s="55" t="s">
        <v>153</v>
      </c>
      <c r="E679" s="55" t="s">
        <v>11010</v>
      </c>
      <c r="H679" s="84">
        <f t="shared" si="65"/>
        <v>1989</v>
      </c>
      <c r="K679" t="s">
        <v>10988</v>
      </c>
      <c r="L679" t="s">
        <v>10985</v>
      </c>
    </row>
    <row r="680" spans="1:12" x14ac:dyDescent="0.2">
      <c r="A680" s="55" t="s">
        <v>10609</v>
      </c>
      <c r="B680" s="85" t="s">
        <v>10639</v>
      </c>
      <c r="C680" s="55" t="s">
        <v>4909</v>
      </c>
      <c r="D680" s="55" t="s">
        <v>153</v>
      </c>
      <c r="E680" s="55" t="s">
        <v>11010</v>
      </c>
      <c r="H680" s="84">
        <f t="shared" si="65"/>
        <v>1990</v>
      </c>
      <c r="K680" t="s">
        <v>10989</v>
      </c>
      <c r="L680" t="s">
        <v>10985</v>
      </c>
    </row>
    <row r="681" spans="1:12" x14ac:dyDescent="0.2">
      <c r="A681" s="55" t="s">
        <v>10609</v>
      </c>
      <c r="B681" s="85" t="s">
        <v>10650</v>
      </c>
      <c r="C681" s="55" t="s">
        <v>4909</v>
      </c>
      <c r="D681" s="55" t="s">
        <v>153</v>
      </c>
      <c r="E681" s="55" t="s">
        <v>11010</v>
      </c>
      <c r="H681" s="84">
        <f t="shared" si="65"/>
        <v>1992</v>
      </c>
      <c r="K681" t="s">
        <v>10990</v>
      </c>
      <c r="L681" t="s">
        <v>10985</v>
      </c>
    </row>
    <row r="682" spans="1:12" x14ac:dyDescent="0.2">
      <c r="A682" s="55" t="s">
        <v>10609</v>
      </c>
      <c r="B682" s="85" t="s">
        <v>10641</v>
      </c>
      <c r="C682" s="55" t="s">
        <v>4909</v>
      </c>
      <c r="D682" s="55" t="s">
        <v>153</v>
      </c>
      <c r="E682" s="55" t="s">
        <v>11010</v>
      </c>
      <c r="H682" s="84">
        <f t="shared" si="65"/>
        <v>1993</v>
      </c>
      <c r="K682" t="s">
        <v>10991</v>
      </c>
      <c r="L682" t="s">
        <v>10985</v>
      </c>
    </row>
    <row r="683" spans="1:12" x14ac:dyDescent="0.2">
      <c r="A683" s="55" t="s">
        <v>10609</v>
      </c>
      <c r="B683" s="85" t="s">
        <v>10865</v>
      </c>
      <c r="C683" s="55" t="s">
        <v>4909</v>
      </c>
      <c r="D683" s="55" t="s">
        <v>153</v>
      </c>
      <c r="E683" s="55" t="s">
        <v>11010</v>
      </c>
      <c r="H683" s="84">
        <f t="shared" si="65"/>
        <v>1995</v>
      </c>
      <c r="K683" t="s">
        <v>10992</v>
      </c>
      <c r="L683" t="s">
        <v>10985</v>
      </c>
    </row>
    <row r="684" spans="1:12" x14ac:dyDescent="0.2">
      <c r="A684" s="55" t="s">
        <v>10609</v>
      </c>
      <c r="B684" s="85" t="s">
        <v>10648</v>
      </c>
      <c r="C684" s="55" t="s">
        <v>4909</v>
      </c>
      <c r="D684" s="55" t="s">
        <v>153</v>
      </c>
      <c r="E684" s="55" t="s">
        <v>11010</v>
      </c>
      <c r="H684" s="84">
        <f t="shared" si="65"/>
        <v>1999</v>
      </c>
      <c r="K684" t="s">
        <v>10993</v>
      </c>
      <c r="L684" t="s">
        <v>10985</v>
      </c>
    </row>
    <row r="685" spans="1:12" x14ac:dyDescent="0.2">
      <c r="A685" s="55" t="s">
        <v>10609</v>
      </c>
      <c r="B685" s="85" t="s">
        <v>10652</v>
      </c>
      <c r="C685" s="55" t="s">
        <v>4909</v>
      </c>
      <c r="D685" s="55" t="s">
        <v>153</v>
      </c>
      <c r="E685" s="55" t="s">
        <v>11010</v>
      </c>
      <c r="H685" s="84">
        <f t="shared" si="65"/>
        <v>2002</v>
      </c>
      <c r="K685" t="s">
        <v>10994</v>
      </c>
      <c r="L685" t="s">
        <v>10985</v>
      </c>
    </row>
    <row r="686" spans="1:12" x14ac:dyDescent="0.2">
      <c r="A686" s="55" t="s">
        <v>10609</v>
      </c>
      <c r="B686" s="85" t="s">
        <v>10654</v>
      </c>
      <c r="C686" s="55" t="s">
        <v>4909</v>
      </c>
      <c r="D686" s="55" t="s">
        <v>153</v>
      </c>
      <c r="E686" s="55" t="s">
        <v>11010</v>
      </c>
      <c r="H686" s="84">
        <f t="shared" si="65"/>
        <v>2005</v>
      </c>
      <c r="K686" t="s">
        <v>10995</v>
      </c>
      <c r="L686" t="s">
        <v>10985</v>
      </c>
    </row>
    <row r="687" spans="1:12" x14ac:dyDescent="0.2">
      <c r="A687" s="55" t="s">
        <v>10609</v>
      </c>
      <c r="B687" s="85" t="s">
        <v>10634</v>
      </c>
      <c r="C687" s="55" t="s">
        <v>4909</v>
      </c>
      <c r="D687" s="55" t="s">
        <v>153</v>
      </c>
      <c r="E687" s="55" t="s">
        <v>11011</v>
      </c>
      <c r="H687" s="84">
        <f t="shared" si="65"/>
        <v>1984</v>
      </c>
      <c r="K687" t="s">
        <v>10996</v>
      </c>
      <c r="L687" t="s">
        <v>10997</v>
      </c>
    </row>
    <row r="688" spans="1:12" x14ac:dyDescent="0.2">
      <c r="A688" s="55" t="s">
        <v>10609</v>
      </c>
      <c r="B688" s="85" t="s">
        <v>10864</v>
      </c>
      <c r="C688" s="55" t="s">
        <v>4909</v>
      </c>
      <c r="D688" s="55" t="s">
        <v>153</v>
      </c>
      <c r="E688" s="55" t="s">
        <v>11011</v>
      </c>
      <c r="H688" s="84">
        <f t="shared" si="65"/>
        <v>1985</v>
      </c>
      <c r="K688" t="s">
        <v>10998</v>
      </c>
      <c r="L688" t="s">
        <v>10999</v>
      </c>
    </row>
    <row r="689" spans="1:12" x14ac:dyDescent="0.2">
      <c r="A689" s="55" t="s">
        <v>10609</v>
      </c>
      <c r="B689" s="85" t="s">
        <v>10636</v>
      </c>
      <c r="C689" s="55" t="s">
        <v>4909</v>
      </c>
      <c r="D689" s="55" t="s">
        <v>153</v>
      </c>
      <c r="E689" s="55" t="s">
        <v>11011</v>
      </c>
      <c r="H689" s="84">
        <f t="shared" si="65"/>
        <v>1987</v>
      </c>
      <c r="K689" t="s">
        <v>11000</v>
      </c>
      <c r="L689" t="s">
        <v>10997</v>
      </c>
    </row>
    <row r="690" spans="1:12" x14ac:dyDescent="0.2">
      <c r="A690" s="55" t="s">
        <v>10609</v>
      </c>
      <c r="B690" s="85" t="s">
        <v>10649</v>
      </c>
      <c r="C690" s="55" t="s">
        <v>4909</v>
      </c>
      <c r="D690" s="55" t="s">
        <v>153</v>
      </c>
      <c r="E690" s="55" t="s">
        <v>11011</v>
      </c>
      <c r="H690" s="84">
        <f t="shared" si="65"/>
        <v>1989</v>
      </c>
      <c r="K690" t="s">
        <v>11001</v>
      </c>
      <c r="L690" t="s">
        <v>10997</v>
      </c>
    </row>
    <row r="691" spans="1:12" x14ac:dyDescent="0.2">
      <c r="A691" s="55" t="s">
        <v>10609</v>
      </c>
      <c r="B691" s="85" t="s">
        <v>10639</v>
      </c>
      <c r="C691" s="55" t="s">
        <v>4909</v>
      </c>
      <c r="D691" s="55" t="s">
        <v>153</v>
      </c>
      <c r="E691" s="55" t="s">
        <v>11011</v>
      </c>
      <c r="H691" s="84">
        <f t="shared" si="65"/>
        <v>1990</v>
      </c>
      <c r="K691" t="s">
        <v>11002</v>
      </c>
      <c r="L691" t="s">
        <v>10997</v>
      </c>
    </row>
    <row r="692" spans="1:12" x14ac:dyDescent="0.2">
      <c r="A692" s="55" t="s">
        <v>10609</v>
      </c>
      <c r="B692" s="85" t="s">
        <v>10650</v>
      </c>
      <c r="C692" s="55" t="s">
        <v>4909</v>
      </c>
      <c r="D692" s="55" t="s">
        <v>153</v>
      </c>
      <c r="E692" s="55" t="s">
        <v>11011</v>
      </c>
      <c r="H692" s="84">
        <f t="shared" si="65"/>
        <v>1992</v>
      </c>
      <c r="K692" t="s">
        <v>11003</v>
      </c>
      <c r="L692" t="s">
        <v>10997</v>
      </c>
    </row>
    <row r="693" spans="1:12" x14ac:dyDescent="0.2">
      <c r="A693" s="55" t="s">
        <v>10609</v>
      </c>
      <c r="B693" s="85" t="s">
        <v>10641</v>
      </c>
      <c r="C693" s="55" t="s">
        <v>4909</v>
      </c>
      <c r="D693" s="55" t="s">
        <v>153</v>
      </c>
      <c r="E693" s="55" t="s">
        <v>11011</v>
      </c>
      <c r="H693" s="84">
        <f t="shared" si="65"/>
        <v>1993</v>
      </c>
      <c r="K693" t="s">
        <v>11004</v>
      </c>
      <c r="L693" t="s">
        <v>10997</v>
      </c>
    </row>
    <row r="694" spans="1:12" x14ac:dyDescent="0.2">
      <c r="A694" s="55" t="s">
        <v>10609</v>
      </c>
      <c r="B694" s="85" t="s">
        <v>10648</v>
      </c>
      <c r="C694" s="55" t="s">
        <v>4909</v>
      </c>
      <c r="D694" s="55" t="s">
        <v>153</v>
      </c>
      <c r="E694" s="55" t="s">
        <v>11011</v>
      </c>
      <c r="H694" s="84">
        <f t="shared" si="65"/>
        <v>1999</v>
      </c>
      <c r="K694" t="s">
        <v>11005</v>
      </c>
      <c r="L694" t="s">
        <v>10997</v>
      </c>
    </row>
    <row r="695" spans="1:12" x14ac:dyDescent="0.2">
      <c r="A695" s="55" t="s">
        <v>10609</v>
      </c>
      <c r="B695" s="85" t="s">
        <v>10652</v>
      </c>
      <c r="C695" s="55" t="s">
        <v>4909</v>
      </c>
      <c r="D695" s="55" t="s">
        <v>153</v>
      </c>
      <c r="E695" s="55" t="s">
        <v>11011</v>
      </c>
      <c r="H695" s="84">
        <f t="shared" si="65"/>
        <v>2002</v>
      </c>
      <c r="K695" t="s">
        <v>11006</v>
      </c>
      <c r="L695" t="s">
        <v>10997</v>
      </c>
    </row>
    <row r="696" spans="1:12" x14ac:dyDescent="0.2">
      <c r="A696" s="55" t="s">
        <v>10609</v>
      </c>
      <c r="B696" s="85" t="s">
        <v>10643</v>
      </c>
      <c r="C696" s="55" t="s">
        <v>4909</v>
      </c>
      <c r="D696" s="55" t="s">
        <v>153</v>
      </c>
      <c r="E696" s="55" t="s">
        <v>11011</v>
      </c>
      <c r="H696" s="84">
        <f t="shared" si="65"/>
        <v>2004</v>
      </c>
      <c r="K696" t="s">
        <v>11007</v>
      </c>
      <c r="L696" t="s">
        <v>10997</v>
      </c>
    </row>
    <row r="697" spans="1:12" x14ac:dyDescent="0.2">
      <c r="A697" s="55" t="s">
        <v>10609</v>
      </c>
      <c r="B697" s="85" t="s">
        <v>10654</v>
      </c>
      <c r="C697" s="55" t="s">
        <v>4909</v>
      </c>
      <c r="D697" s="55" t="s">
        <v>153</v>
      </c>
      <c r="E697" s="55" t="s">
        <v>11011</v>
      </c>
      <c r="H697" s="84">
        <f t="shared" si="65"/>
        <v>2005</v>
      </c>
      <c r="K697" t="s">
        <v>11008</v>
      </c>
      <c r="L697" t="s">
        <v>10997</v>
      </c>
    </row>
    <row r="698" spans="1:12" x14ac:dyDescent="0.2">
      <c r="A698" s="55" t="s">
        <v>10609</v>
      </c>
      <c r="B698" s="85" t="s">
        <v>10634</v>
      </c>
      <c r="C698" s="55" t="s">
        <v>4909</v>
      </c>
      <c r="D698" s="55" t="s">
        <v>153</v>
      </c>
      <c r="E698" s="55" t="s">
        <v>11048</v>
      </c>
      <c r="H698" s="84">
        <f t="shared" si="65"/>
        <v>1984</v>
      </c>
      <c r="K698" t="s">
        <v>11012</v>
      </c>
      <c r="L698" t="s">
        <v>11013</v>
      </c>
    </row>
    <row r="699" spans="1:12" x14ac:dyDescent="0.2">
      <c r="A699" s="55" t="s">
        <v>10609</v>
      </c>
      <c r="B699" s="85" t="s">
        <v>10864</v>
      </c>
      <c r="C699" s="55" t="s">
        <v>4909</v>
      </c>
      <c r="D699" s="55" t="s">
        <v>153</v>
      </c>
      <c r="E699" s="55" t="s">
        <v>11048</v>
      </c>
      <c r="H699" s="84">
        <f t="shared" si="65"/>
        <v>1985</v>
      </c>
      <c r="K699" t="s">
        <v>11014</v>
      </c>
      <c r="L699" t="s">
        <v>11013</v>
      </c>
    </row>
    <row r="700" spans="1:12" x14ac:dyDescent="0.2">
      <c r="A700" s="55" t="s">
        <v>10609</v>
      </c>
      <c r="B700" s="85" t="s">
        <v>10636</v>
      </c>
      <c r="C700" s="55" t="s">
        <v>4909</v>
      </c>
      <c r="D700" s="55" t="s">
        <v>153</v>
      </c>
      <c r="E700" s="55" t="s">
        <v>11048</v>
      </c>
      <c r="H700" s="84">
        <f t="shared" si="65"/>
        <v>1987</v>
      </c>
      <c r="K700" t="s">
        <v>11015</v>
      </c>
      <c r="L700" t="s">
        <v>11013</v>
      </c>
    </row>
    <row r="701" spans="1:12" x14ac:dyDescent="0.2">
      <c r="A701" s="55" t="s">
        <v>10609</v>
      </c>
      <c r="B701" s="85" t="s">
        <v>10649</v>
      </c>
      <c r="C701" s="55" t="s">
        <v>4909</v>
      </c>
      <c r="D701" s="55" t="s">
        <v>153</v>
      </c>
      <c r="E701" s="55" t="s">
        <v>11048</v>
      </c>
      <c r="H701" s="84">
        <f t="shared" si="65"/>
        <v>1989</v>
      </c>
      <c r="K701" t="s">
        <v>11016</v>
      </c>
      <c r="L701" t="s">
        <v>11013</v>
      </c>
    </row>
    <row r="702" spans="1:12" x14ac:dyDescent="0.2">
      <c r="A702" s="55" t="s">
        <v>10609</v>
      </c>
      <c r="B702" s="85" t="s">
        <v>10639</v>
      </c>
      <c r="C702" s="55" t="s">
        <v>4909</v>
      </c>
      <c r="D702" s="55" t="s">
        <v>153</v>
      </c>
      <c r="E702" s="55" t="s">
        <v>11048</v>
      </c>
      <c r="H702" s="84">
        <f t="shared" si="65"/>
        <v>1990</v>
      </c>
      <c r="K702" t="s">
        <v>11017</v>
      </c>
      <c r="L702" t="s">
        <v>11013</v>
      </c>
    </row>
    <row r="703" spans="1:12" x14ac:dyDescent="0.2">
      <c r="A703" s="55" t="s">
        <v>10609</v>
      </c>
      <c r="B703" s="85" t="s">
        <v>10650</v>
      </c>
      <c r="C703" s="55" t="s">
        <v>4909</v>
      </c>
      <c r="D703" s="55" t="s">
        <v>153</v>
      </c>
      <c r="E703" s="55" t="s">
        <v>11048</v>
      </c>
      <c r="H703" s="84">
        <f t="shared" si="65"/>
        <v>1992</v>
      </c>
      <c r="K703" t="s">
        <v>11018</v>
      </c>
      <c r="L703" t="s">
        <v>11013</v>
      </c>
    </row>
    <row r="704" spans="1:12" x14ac:dyDescent="0.2">
      <c r="A704" s="55" t="s">
        <v>10609</v>
      </c>
      <c r="B704" s="85" t="s">
        <v>10641</v>
      </c>
      <c r="C704" s="55" t="s">
        <v>4909</v>
      </c>
      <c r="D704" s="55" t="s">
        <v>153</v>
      </c>
      <c r="E704" s="55" t="s">
        <v>11048</v>
      </c>
      <c r="H704" s="84">
        <f t="shared" si="65"/>
        <v>1993</v>
      </c>
      <c r="K704" t="s">
        <v>11019</v>
      </c>
      <c r="L704" t="s">
        <v>11013</v>
      </c>
    </row>
    <row r="705" spans="1:12" x14ac:dyDescent="0.2">
      <c r="A705" s="55" t="s">
        <v>10609</v>
      </c>
      <c r="B705" s="85" t="s">
        <v>10865</v>
      </c>
      <c r="C705" s="55" t="s">
        <v>4909</v>
      </c>
      <c r="D705" s="55" t="s">
        <v>153</v>
      </c>
      <c r="E705" s="55" t="s">
        <v>11048</v>
      </c>
      <c r="H705" s="84">
        <f t="shared" si="65"/>
        <v>1995</v>
      </c>
      <c r="K705" t="s">
        <v>11020</v>
      </c>
      <c r="L705" t="s">
        <v>11013</v>
      </c>
    </row>
    <row r="706" spans="1:12" x14ac:dyDescent="0.2">
      <c r="A706" s="55" t="s">
        <v>10609</v>
      </c>
      <c r="B706" s="85" t="s">
        <v>10648</v>
      </c>
      <c r="C706" s="55" t="s">
        <v>4909</v>
      </c>
      <c r="D706" s="55" t="s">
        <v>153</v>
      </c>
      <c r="E706" s="55" t="s">
        <v>11048</v>
      </c>
      <c r="H706" s="84">
        <f t="shared" si="65"/>
        <v>1999</v>
      </c>
      <c r="K706" t="s">
        <v>11021</v>
      </c>
      <c r="L706" t="s">
        <v>11013</v>
      </c>
    </row>
    <row r="707" spans="1:12" x14ac:dyDescent="0.2">
      <c r="A707" s="55" t="s">
        <v>10609</v>
      </c>
      <c r="B707" s="85" t="s">
        <v>10652</v>
      </c>
      <c r="C707" s="55" t="s">
        <v>4909</v>
      </c>
      <c r="D707" s="55" t="s">
        <v>153</v>
      </c>
      <c r="E707" s="55" t="s">
        <v>11048</v>
      </c>
      <c r="H707" s="84">
        <f t="shared" si="65"/>
        <v>2002</v>
      </c>
      <c r="K707" t="s">
        <v>11022</v>
      </c>
      <c r="L707" t="s">
        <v>11013</v>
      </c>
    </row>
    <row r="708" spans="1:12" x14ac:dyDescent="0.2">
      <c r="A708" s="55" t="s">
        <v>10609</v>
      </c>
      <c r="B708" s="85" t="s">
        <v>10654</v>
      </c>
      <c r="C708" s="55" t="s">
        <v>4909</v>
      </c>
      <c r="D708" s="55" t="s">
        <v>153</v>
      </c>
      <c r="E708" s="55" t="s">
        <v>11048</v>
      </c>
      <c r="H708" s="84">
        <f t="shared" si="65"/>
        <v>2005</v>
      </c>
      <c r="K708" t="s">
        <v>11023</v>
      </c>
      <c r="L708" t="s">
        <v>11013</v>
      </c>
    </row>
    <row r="709" spans="1:12" x14ac:dyDescent="0.2">
      <c r="A709" s="55" t="s">
        <v>10609</v>
      </c>
      <c r="B709" s="85" t="s">
        <v>10636</v>
      </c>
      <c r="C709" s="55" t="s">
        <v>4909</v>
      </c>
      <c r="D709" s="55" t="s">
        <v>153</v>
      </c>
      <c r="E709" s="55" t="s">
        <v>11049</v>
      </c>
      <c r="H709" s="84">
        <f t="shared" si="65"/>
        <v>1987</v>
      </c>
      <c r="K709" t="s">
        <v>11024</v>
      </c>
      <c r="L709" t="s">
        <v>11025</v>
      </c>
    </row>
    <row r="710" spans="1:12" x14ac:dyDescent="0.2">
      <c r="A710" s="55" t="s">
        <v>10609</v>
      </c>
      <c r="B710" s="85" t="s">
        <v>10649</v>
      </c>
      <c r="C710" s="55" t="s">
        <v>4909</v>
      </c>
      <c r="D710" s="55" t="s">
        <v>153</v>
      </c>
      <c r="E710" s="55" t="s">
        <v>11049</v>
      </c>
      <c r="H710" s="84">
        <f t="shared" si="65"/>
        <v>1989</v>
      </c>
      <c r="K710" t="s">
        <v>11026</v>
      </c>
      <c r="L710" t="s">
        <v>11025</v>
      </c>
    </row>
    <row r="711" spans="1:12" x14ac:dyDescent="0.2">
      <c r="A711" s="55" t="s">
        <v>10609</v>
      </c>
      <c r="B711" s="85" t="s">
        <v>10639</v>
      </c>
      <c r="C711" s="55" t="s">
        <v>4909</v>
      </c>
      <c r="D711" s="55" t="s">
        <v>153</v>
      </c>
      <c r="E711" s="55" t="s">
        <v>11049</v>
      </c>
      <c r="H711" s="84">
        <f t="shared" si="65"/>
        <v>1990</v>
      </c>
      <c r="K711" t="s">
        <v>11027</v>
      </c>
      <c r="L711" t="s">
        <v>11025</v>
      </c>
    </row>
    <row r="712" spans="1:12" x14ac:dyDescent="0.2">
      <c r="A712" s="55" t="s">
        <v>10609</v>
      </c>
      <c r="B712" s="85" t="s">
        <v>10650</v>
      </c>
      <c r="C712" s="55" t="s">
        <v>4909</v>
      </c>
      <c r="D712" s="55" t="s">
        <v>153</v>
      </c>
      <c r="E712" s="55" t="s">
        <v>11049</v>
      </c>
      <c r="H712" s="84">
        <f t="shared" si="65"/>
        <v>1992</v>
      </c>
      <c r="K712" t="s">
        <v>11028</v>
      </c>
      <c r="L712" t="s">
        <v>11025</v>
      </c>
    </row>
    <row r="713" spans="1:12" x14ac:dyDescent="0.2">
      <c r="A713" s="55" t="s">
        <v>10609</v>
      </c>
      <c r="B713" s="85" t="s">
        <v>10641</v>
      </c>
      <c r="C713" s="55" t="s">
        <v>4909</v>
      </c>
      <c r="D713" s="55" t="s">
        <v>153</v>
      </c>
      <c r="E713" s="55" t="s">
        <v>11049</v>
      </c>
      <c r="H713" s="84">
        <f t="shared" si="65"/>
        <v>1993</v>
      </c>
      <c r="K713" t="s">
        <v>11029</v>
      </c>
      <c r="L713" t="s">
        <v>11025</v>
      </c>
    </row>
    <row r="714" spans="1:12" x14ac:dyDescent="0.2">
      <c r="A714" s="55" t="s">
        <v>10609</v>
      </c>
      <c r="B714" s="85" t="s">
        <v>10636</v>
      </c>
      <c r="C714" s="55" t="s">
        <v>4909</v>
      </c>
      <c r="D714" s="55" t="s">
        <v>153</v>
      </c>
      <c r="E714" s="55" t="s">
        <v>11050</v>
      </c>
      <c r="H714" s="84">
        <f t="shared" si="65"/>
        <v>1987</v>
      </c>
      <c r="K714" t="s">
        <v>11030</v>
      </c>
      <c r="L714" t="s">
        <v>11031</v>
      </c>
    </row>
    <row r="715" spans="1:12" x14ac:dyDescent="0.2">
      <c r="A715" s="55" t="s">
        <v>10609</v>
      </c>
      <c r="B715" s="85" t="s">
        <v>10649</v>
      </c>
      <c r="C715" s="55" t="s">
        <v>4909</v>
      </c>
      <c r="D715" s="55" t="s">
        <v>153</v>
      </c>
      <c r="E715" s="55" t="s">
        <v>11050</v>
      </c>
      <c r="H715" s="84">
        <f t="shared" si="65"/>
        <v>1989</v>
      </c>
      <c r="K715" t="s">
        <v>11032</v>
      </c>
      <c r="L715" t="s">
        <v>11031</v>
      </c>
    </row>
    <row r="716" spans="1:12" x14ac:dyDescent="0.2">
      <c r="A716" s="55" t="s">
        <v>10609</v>
      </c>
      <c r="B716" s="85" t="s">
        <v>10639</v>
      </c>
      <c r="C716" s="55" t="s">
        <v>4909</v>
      </c>
      <c r="D716" s="55" t="s">
        <v>153</v>
      </c>
      <c r="E716" s="55" t="s">
        <v>11050</v>
      </c>
      <c r="H716" s="84">
        <f t="shared" si="65"/>
        <v>1990</v>
      </c>
      <c r="K716" t="s">
        <v>11033</v>
      </c>
      <c r="L716" t="s">
        <v>11031</v>
      </c>
    </row>
    <row r="717" spans="1:12" x14ac:dyDescent="0.2">
      <c r="A717" s="55" t="s">
        <v>10609</v>
      </c>
      <c r="B717" s="85" t="s">
        <v>10650</v>
      </c>
      <c r="C717" s="55" t="s">
        <v>4909</v>
      </c>
      <c r="D717" s="55" t="s">
        <v>153</v>
      </c>
      <c r="E717" s="55" t="s">
        <v>11050</v>
      </c>
      <c r="H717" s="84">
        <f t="shared" si="65"/>
        <v>1992</v>
      </c>
      <c r="K717" t="s">
        <v>11034</v>
      </c>
      <c r="L717" t="s">
        <v>11031</v>
      </c>
    </row>
    <row r="718" spans="1:12" x14ac:dyDescent="0.2">
      <c r="A718" s="55" t="s">
        <v>10609</v>
      </c>
      <c r="B718" s="85" t="s">
        <v>10641</v>
      </c>
      <c r="C718" s="55" t="s">
        <v>4909</v>
      </c>
      <c r="D718" s="55" t="s">
        <v>153</v>
      </c>
      <c r="E718" s="55" t="s">
        <v>11050</v>
      </c>
      <c r="H718" s="84">
        <f t="shared" si="65"/>
        <v>1993</v>
      </c>
      <c r="K718" t="s">
        <v>11035</v>
      </c>
      <c r="L718" t="s">
        <v>11031</v>
      </c>
    </row>
    <row r="719" spans="1:12" x14ac:dyDescent="0.2">
      <c r="A719" s="55" t="s">
        <v>10609</v>
      </c>
      <c r="B719" s="85" t="s">
        <v>10636</v>
      </c>
      <c r="C719" s="55" t="s">
        <v>4909</v>
      </c>
      <c r="D719" s="55" t="s">
        <v>153</v>
      </c>
      <c r="E719" s="55" t="s">
        <v>11051</v>
      </c>
      <c r="H719" s="84">
        <f t="shared" si="65"/>
        <v>1987</v>
      </c>
      <c r="K719" t="s">
        <v>11036</v>
      </c>
      <c r="L719" t="s">
        <v>11037</v>
      </c>
    </row>
    <row r="720" spans="1:12" x14ac:dyDescent="0.2">
      <c r="A720" s="55" t="s">
        <v>10609</v>
      </c>
      <c r="B720" s="85" t="s">
        <v>10649</v>
      </c>
      <c r="C720" s="55" t="s">
        <v>4909</v>
      </c>
      <c r="D720" s="55" t="s">
        <v>153</v>
      </c>
      <c r="E720" s="55" t="s">
        <v>11051</v>
      </c>
      <c r="H720" s="84">
        <f t="shared" si="65"/>
        <v>1989</v>
      </c>
      <c r="K720" t="s">
        <v>11038</v>
      </c>
      <c r="L720" t="s">
        <v>11037</v>
      </c>
    </row>
    <row r="721" spans="1:12" x14ac:dyDescent="0.2">
      <c r="A721" s="55" t="s">
        <v>10609</v>
      </c>
      <c r="B721" s="85" t="s">
        <v>10639</v>
      </c>
      <c r="C721" s="55" t="s">
        <v>4909</v>
      </c>
      <c r="D721" s="55" t="s">
        <v>153</v>
      </c>
      <c r="E721" s="55" t="s">
        <v>11051</v>
      </c>
      <c r="H721" s="84">
        <f t="shared" si="65"/>
        <v>1990</v>
      </c>
      <c r="K721" t="s">
        <v>11039</v>
      </c>
      <c r="L721" t="s">
        <v>11037</v>
      </c>
    </row>
    <row r="722" spans="1:12" x14ac:dyDescent="0.2">
      <c r="A722" s="55" t="s">
        <v>10609</v>
      </c>
      <c r="B722" s="85" t="s">
        <v>10650</v>
      </c>
      <c r="C722" s="55" t="s">
        <v>4909</v>
      </c>
      <c r="D722" s="55" t="s">
        <v>153</v>
      </c>
      <c r="E722" s="55" t="s">
        <v>11051</v>
      </c>
      <c r="H722" s="84">
        <f t="shared" si="65"/>
        <v>1992</v>
      </c>
      <c r="K722" t="s">
        <v>11040</v>
      </c>
      <c r="L722" t="s">
        <v>11037</v>
      </c>
    </row>
    <row r="723" spans="1:12" x14ac:dyDescent="0.2">
      <c r="A723" s="55" t="s">
        <v>10609</v>
      </c>
      <c r="B723" s="85" t="s">
        <v>10641</v>
      </c>
      <c r="C723" s="55" t="s">
        <v>4909</v>
      </c>
      <c r="D723" s="55" t="s">
        <v>153</v>
      </c>
      <c r="E723" s="55" t="s">
        <v>11051</v>
      </c>
      <c r="H723" s="84">
        <f t="shared" si="65"/>
        <v>1993</v>
      </c>
      <c r="K723" t="s">
        <v>11041</v>
      </c>
      <c r="L723" t="s">
        <v>11037</v>
      </c>
    </row>
    <row r="724" spans="1:12" x14ac:dyDescent="0.2">
      <c r="A724" s="55" t="s">
        <v>10609</v>
      </c>
      <c r="B724" s="85" t="s">
        <v>10636</v>
      </c>
      <c r="C724" s="55" t="s">
        <v>4909</v>
      </c>
      <c r="D724" s="55" t="s">
        <v>153</v>
      </c>
      <c r="E724" s="55" t="s">
        <v>11052</v>
      </c>
      <c r="H724" s="84">
        <f t="shared" si="65"/>
        <v>1987</v>
      </c>
      <c r="K724" t="s">
        <v>11042</v>
      </c>
      <c r="L724" t="s">
        <v>11043</v>
      </c>
    </row>
    <row r="725" spans="1:12" x14ac:dyDescent="0.2">
      <c r="A725" s="55" t="s">
        <v>10609</v>
      </c>
      <c r="B725" s="85" t="s">
        <v>10649</v>
      </c>
      <c r="C725" s="55" t="s">
        <v>4909</v>
      </c>
      <c r="D725" s="55" t="s">
        <v>153</v>
      </c>
      <c r="E725" s="55" t="s">
        <v>11052</v>
      </c>
      <c r="H725" s="84">
        <f t="shared" si="65"/>
        <v>1989</v>
      </c>
      <c r="K725" t="s">
        <v>11044</v>
      </c>
      <c r="L725" t="s">
        <v>11043</v>
      </c>
    </row>
    <row r="726" spans="1:12" x14ac:dyDescent="0.2">
      <c r="A726" s="55" t="s">
        <v>10609</v>
      </c>
      <c r="B726" s="85" t="s">
        <v>10639</v>
      </c>
      <c r="C726" s="55" t="s">
        <v>4909</v>
      </c>
      <c r="D726" s="55" t="s">
        <v>153</v>
      </c>
      <c r="E726" s="55" t="s">
        <v>11052</v>
      </c>
      <c r="H726" s="84">
        <f t="shared" si="65"/>
        <v>1990</v>
      </c>
      <c r="K726" t="s">
        <v>11045</v>
      </c>
      <c r="L726" t="s">
        <v>11043</v>
      </c>
    </row>
    <row r="727" spans="1:12" x14ac:dyDescent="0.2">
      <c r="A727" s="55" t="s">
        <v>10609</v>
      </c>
      <c r="B727" s="85" t="s">
        <v>10650</v>
      </c>
      <c r="C727" s="55" t="s">
        <v>4909</v>
      </c>
      <c r="D727" s="55" t="s">
        <v>153</v>
      </c>
      <c r="E727" s="55" t="s">
        <v>11052</v>
      </c>
      <c r="H727" s="84">
        <f t="shared" si="65"/>
        <v>1992</v>
      </c>
      <c r="K727" t="s">
        <v>11046</v>
      </c>
      <c r="L727" t="s">
        <v>11043</v>
      </c>
    </row>
    <row r="728" spans="1:12" x14ac:dyDescent="0.2">
      <c r="A728" s="55" t="s">
        <v>10609</v>
      </c>
      <c r="B728" s="85" t="s">
        <v>10641</v>
      </c>
      <c r="C728" s="55" t="s">
        <v>4909</v>
      </c>
      <c r="D728" s="55" t="s">
        <v>153</v>
      </c>
      <c r="E728" s="55" t="s">
        <v>11052</v>
      </c>
      <c r="H728" s="84">
        <f t="shared" si="65"/>
        <v>1993</v>
      </c>
      <c r="K728" t="s">
        <v>11047</v>
      </c>
      <c r="L728" t="s">
        <v>11043</v>
      </c>
    </row>
    <row r="729" spans="1:12" x14ac:dyDescent="0.2">
      <c r="A729" s="55" t="s">
        <v>10609</v>
      </c>
      <c r="B729" s="85" t="s">
        <v>10636</v>
      </c>
      <c r="C729" s="55" t="s">
        <v>4909</v>
      </c>
      <c r="D729" s="55" t="s">
        <v>153</v>
      </c>
      <c r="E729" s="55" t="s">
        <v>11071</v>
      </c>
      <c r="H729" s="84">
        <f t="shared" si="65"/>
        <v>1987</v>
      </c>
      <c r="K729" t="s">
        <v>11053</v>
      </c>
      <c r="L729" t="s">
        <v>11054</v>
      </c>
    </row>
    <row r="730" spans="1:12" x14ac:dyDescent="0.2">
      <c r="A730" s="55" t="s">
        <v>10609</v>
      </c>
      <c r="B730" s="85" t="s">
        <v>10649</v>
      </c>
      <c r="C730" s="55" t="s">
        <v>4909</v>
      </c>
      <c r="D730" s="55" t="s">
        <v>153</v>
      </c>
      <c r="E730" s="55" t="s">
        <v>11071</v>
      </c>
      <c r="H730" s="84">
        <f t="shared" si="65"/>
        <v>1989</v>
      </c>
      <c r="K730" t="s">
        <v>11055</v>
      </c>
      <c r="L730" t="s">
        <v>11054</v>
      </c>
    </row>
    <row r="731" spans="1:12" x14ac:dyDescent="0.2">
      <c r="A731" s="55" t="s">
        <v>10609</v>
      </c>
      <c r="B731" s="85" t="s">
        <v>10639</v>
      </c>
      <c r="C731" s="55" t="s">
        <v>4909</v>
      </c>
      <c r="D731" s="55" t="s">
        <v>153</v>
      </c>
      <c r="E731" s="55" t="s">
        <v>11071</v>
      </c>
      <c r="H731" s="84">
        <f t="shared" si="65"/>
        <v>1990</v>
      </c>
      <c r="K731" t="s">
        <v>11056</v>
      </c>
      <c r="L731" t="s">
        <v>11054</v>
      </c>
    </row>
    <row r="732" spans="1:12" x14ac:dyDescent="0.2">
      <c r="A732" s="55" t="s">
        <v>10609</v>
      </c>
      <c r="B732" s="85" t="s">
        <v>10650</v>
      </c>
      <c r="C732" s="55" t="s">
        <v>4909</v>
      </c>
      <c r="D732" s="55" t="s">
        <v>153</v>
      </c>
      <c r="E732" s="55" t="s">
        <v>11071</v>
      </c>
      <c r="H732" s="84">
        <f t="shared" si="65"/>
        <v>1992</v>
      </c>
      <c r="K732" t="s">
        <v>11057</v>
      </c>
      <c r="L732" t="s">
        <v>11054</v>
      </c>
    </row>
    <row r="733" spans="1:12" x14ac:dyDescent="0.2">
      <c r="A733" s="55" t="s">
        <v>10609</v>
      </c>
      <c r="B733" s="85" t="s">
        <v>10641</v>
      </c>
      <c r="C733" s="55" t="s">
        <v>4909</v>
      </c>
      <c r="D733" s="55" t="s">
        <v>153</v>
      </c>
      <c r="E733" s="55" t="s">
        <v>11071</v>
      </c>
      <c r="H733" s="84">
        <f t="shared" si="65"/>
        <v>1993</v>
      </c>
      <c r="K733" t="s">
        <v>11058</v>
      </c>
      <c r="L733" t="s">
        <v>11054</v>
      </c>
    </row>
    <row r="734" spans="1:12" x14ac:dyDescent="0.2">
      <c r="A734" s="55" t="s">
        <v>10609</v>
      </c>
      <c r="B734" s="85" t="s">
        <v>10636</v>
      </c>
      <c r="C734" s="55" t="s">
        <v>4909</v>
      </c>
      <c r="D734" s="55" t="s">
        <v>153</v>
      </c>
      <c r="E734" s="55" t="s">
        <v>11072</v>
      </c>
      <c r="H734" s="84">
        <f t="shared" si="65"/>
        <v>1987</v>
      </c>
      <c r="K734" t="s">
        <v>11059</v>
      </c>
      <c r="L734" t="s">
        <v>11060</v>
      </c>
    </row>
    <row r="735" spans="1:12" x14ac:dyDescent="0.2">
      <c r="A735" s="55" t="s">
        <v>10609</v>
      </c>
      <c r="B735" s="85" t="s">
        <v>10649</v>
      </c>
      <c r="C735" s="55" t="s">
        <v>4909</v>
      </c>
      <c r="D735" s="55" t="s">
        <v>153</v>
      </c>
      <c r="E735" s="55" t="s">
        <v>11072</v>
      </c>
      <c r="H735" s="84">
        <f t="shared" si="65"/>
        <v>1989</v>
      </c>
      <c r="K735" t="s">
        <v>11061</v>
      </c>
      <c r="L735" t="s">
        <v>11060</v>
      </c>
    </row>
    <row r="736" spans="1:12" x14ac:dyDescent="0.2">
      <c r="A736" s="55" t="s">
        <v>10609</v>
      </c>
      <c r="B736" s="85" t="s">
        <v>10639</v>
      </c>
      <c r="C736" s="55" t="s">
        <v>4909</v>
      </c>
      <c r="D736" s="55" t="s">
        <v>153</v>
      </c>
      <c r="E736" s="55" t="s">
        <v>11072</v>
      </c>
      <c r="H736" s="84">
        <f t="shared" si="65"/>
        <v>1990</v>
      </c>
      <c r="K736" t="s">
        <v>11062</v>
      </c>
      <c r="L736" t="s">
        <v>11060</v>
      </c>
    </row>
    <row r="737" spans="1:12" x14ac:dyDescent="0.2">
      <c r="A737" s="55" t="s">
        <v>10609</v>
      </c>
      <c r="B737" s="85" t="s">
        <v>10650</v>
      </c>
      <c r="C737" s="55" t="s">
        <v>4909</v>
      </c>
      <c r="D737" s="55" t="s">
        <v>153</v>
      </c>
      <c r="E737" s="55" t="s">
        <v>11072</v>
      </c>
      <c r="H737" s="84">
        <f t="shared" si="65"/>
        <v>1992</v>
      </c>
      <c r="K737" t="s">
        <v>11063</v>
      </c>
      <c r="L737" t="s">
        <v>11060</v>
      </c>
    </row>
    <row r="738" spans="1:12" x14ac:dyDescent="0.2">
      <c r="A738" s="55" t="s">
        <v>10609</v>
      </c>
      <c r="B738" s="85" t="s">
        <v>10641</v>
      </c>
      <c r="C738" s="55" t="s">
        <v>4909</v>
      </c>
      <c r="D738" s="55" t="s">
        <v>153</v>
      </c>
      <c r="E738" s="55" t="s">
        <v>11072</v>
      </c>
      <c r="H738" s="84">
        <f t="shared" si="65"/>
        <v>1993</v>
      </c>
      <c r="K738" t="s">
        <v>11064</v>
      </c>
      <c r="L738" t="s">
        <v>11060</v>
      </c>
    </row>
    <row r="739" spans="1:12" x14ac:dyDescent="0.2">
      <c r="A739" s="55" t="s">
        <v>10609</v>
      </c>
      <c r="B739" s="85" t="s">
        <v>10636</v>
      </c>
      <c r="C739" s="55" t="s">
        <v>4909</v>
      </c>
      <c r="D739" s="55" t="s">
        <v>153</v>
      </c>
      <c r="E739" s="55" t="s">
        <v>11073</v>
      </c>
      <c r="H739" s="84">
        <f t="shared" ref="H739:H802" si="66">IF(B739="SATSA_Q1",1984,IF(B739="SATSA_IPT1",1985,IF(B739="SATSA_Q2",1987,IF(B739="SATSA_IPT2",1989,IF(B739="SATSA_Q3",1990,IF(B739="SATSA_IPT3",1992,IF(B739="SATSA_Q4",1993,IF(B739="SATSA_IPT4",1995,IF(B739="SATSA_IPT5",1999,IF(B739="SATSA_IPT6",2002,IF(B739="SATSA_Q5",2004,IF(B739="SATSA_IPT7",2005,IF(B739="SATSA_Q6",2007,IF(B739="SATSA_IPT8",2008,IF(B739="SATSA_Q7",2010,IF(B739="SATSA_IPT9",2010,IF(B739="SATSA_Q8",2012,IF(B739="SATSA_IPT10",2012,IF(B739="SATSA_Q9",2014,"HELP")))))))))))))))))))</f>
        <v>1987</v>
      </c>
      <c r="K739" t="s">
        <v>11065</v>
      </c>
      <c r="L739" t="s">
        <v>11066</v>
      </c>
    </row>
    <row r="740" spans="1:12" x14ac:dyDescent="0.2">
      <c r="A740" s="55" t="s">
        <v>10609</v>
      </c>
      <c r="B740" s="85" t="s">
        <v>10649</v>
      </c>
      <c r="C740" s="55" t="s">
        <v>4909</v>
      </c>
      <c r="D740" s="55" t="s">
        <v>153</v>
      </c>
      <c r="E740" s="55" t="s">
        <v>11073</v>
      </c>
      <c r="H740" s="84">
        <f t="shared" si="66"/>
        <v>1989</v>
      </c>
      <c r="K740" t="s">
        <v>11067</v>
      </c>
      <c r="L740" t="s">
        <v>11066</v>
      </c>
    </row>
    <row r="741" spans="1:12" x14ac:dyDescent="0.2">
      <c r="A741" s="55" t="s">
        <v>10609</v>
      </c>
      <c r="B741" s="85" t="s">
        <v>10639</v>
      </c>
      <c r="C741" s="55" t="s">
        <v>4909</v>
      </c>
      <c r="D741" s="55" t="s">
        <v>153</v>
      </c>
      <c r="E741" s="55" t="s">
        <v>11073</v>
      </c>
      <c r="H741" s="84">
        <f t="shared" si="66"/>
        <v>1990</v>
      </c>
      <c r="K741" t="s">
        <v>11068</v>
      </c>
      <c r="L741" t="s">
        <v>11066</v>
      </c>
    </row>
    <row r="742" spans="1:12" x14ac:dyDescent="0.2">
      <c r="A742" s="55" t="s">
        <v>10609</v>
      </c>
      <c r="B742" s="85" t="s">
        <v>10650</v>
      </c>
      <c r="C742" s="55" t="s">
        <v>4909</v>
      </c>
      <c r="D742" s="55" t="s">
        <v>153</v>
      </c>
      <c r="E742" s="55" t="s">
        <v>11073</v>
      </c>
      <c r="H742" s="84">
        <f t="shared" si="66"/>
        <v>1992</v>
      </c>
      <c r="K742" t="s">
        <v>11069</v>
      </c>
      <c r="L742" t="s">
        <v>11066</v>
      </c>
    </row>
    <row r="743" spans="1:12" x14ac:dyDescent="0.2">
      <c r="A743" s="55" t="s">
        <v>10609</v>
      </c>
      <c r="B743" s="85" t="s">
        <v>10641</v>
      </c>
      <c r="C743" s="55" t="s">
        <v>4909</v>
      </c>
      <c r="D743" s="55" t="s">
        <v>153</v>
      </c>
      <c r="E743" s="55" t="s">
        <v>11073</v>
      </c>
      <c r="H743" s="84">
        <f t="shared" si="66"/>
        <v>1993</v>
      </c>
      <c r="K743" t="s">
        <v>11070</v>
      </c>
      <c r="L743" t="s">
        <v>11066</v>
      </c>
    </row>
    <row r="744" spans="1:12" x14ac:dyDescent="0.2">
      <c r="A744" s="55" t="s">
        <v>10609</v>
      </c>
      <c r="B744" s="85" t="s">
        <v>10634</v>
      </c>
      <c r="C744" s="55" t="s">
        <v>4909</v>
      </c>
      <c r="D744" s="55" t="s">
        <v>153</v>
      </c>
      <c r="E744" s="55" t="s">
        <v>11085</v>
      </c>
      <c r="H744" s="84">
        <f t="shared" si="66"/>
        <v>1984</v>
      </c>
      <c r="K744" t="s">
        <v>11074</v>
      </c>
      <c r="L744" t="s">
        <v>11075</v>
      </c>
    </row>
    <row r="745" spans="1:12" x14ac:dyDescent="0.2">
      <c r="A745" s="55" t="s">
        <v>10609</v>
      </c>
      <c r="B745" s="85" t="s">
        <v>10636</v>
      </c>
      <c r="C745" s="55" t="s">
        <v>4909</v>
      </c>
      <c r="D745" s="55" t="s">
        <v>153</v>
      </c>
      <c r="E745" s="55" t="s">
        <v>11085</v>
      </c>
      <c r="H745" s="84">
        <f t="shared" si="66"/>
        <v>1987</v>
      </c>
      <c r="K745" t="s">
        <v>11076</v>
      </c>
      <c r="L745" t="s">
        <v>11075</v>
      </c>
    </row>
    <row r="746" spans="1:12" x14ac:dyDescent="0.2">
      <c r="A746" s="55" t="s">
        <v>10609</v>
      </c>
      <c r="B746" s="85" t="s">
        <v>10649</v>
      </c>
      <c r="C746" s="55" t="s">
        <v>4909</v>
      </c>
      <c r="D746" s="55" t="s">
        <v>153</v>
      </c>
      <c r="E746" s="55" t="s">
        <v>11085</v>
      </c>
      <c r="H746" s="84">
        <f t="shared" si="66"/>
        <v>1989</v>
      </c>
      <c r="K746" t="s">
        <v>11077</v>
      </c>
      <c r="L746" t="s">
        <v>11075</v>
      </c>
    </row>
    <row r="747" spans="1:12" x14ac:dyDescent="0.2">
      <c r="A747" s="55" t="s">
        <v>10609</v>
      </c>
      <c r="B747" s="85" t="s">
        <v>10639</v>
      </c>
      <c r="C747" s="55" t="s">
        <v>4909</v>
      </c>
      <c r="D747" s="55" t="s">
        <v>153</v>
      </c>
      <c r="E747" s="55" t="s">
        <v>11085</v>
      </c>
      <c r="H747" s="84">
        <f t="shared" si="66"/>
        <v>1990</v>
      </c>
      <c r="K747" t="s">
        <v>11078</v>
      </c>
      <c r="L747" t="s">
        <v>11075</v>
      </c>
    </row>
    <row r="748" spans="1:12" x14ac:dyDescent="0.2">
      <c r="A748" s="55" t="s">
        <v>10609</v>
      </c>
      <c r="B748" s="85" t="s">
        <v>10650</v>
      </c>
      <c r="C748" s="55" t="s">
        <v>4909</v>
      </c>
      <c r="D748" s="55" t="s">
        <v>153</v>
      </c>
      <c r="E748" s="55" t="s">
        <v>11085</v>
      </c>
      <c r="H748" s="84">
        <f t="shared" si="66"/>
        <v>1992</v>
      </c>
      <c r="K748" t="s">
        <v>11079</v>
      </c>
      <c r="L748" t="s">
        <v>11075</v>
      </c>
    </row>
    <row r="749" spans="1:12" x14ac:dyDescent="0.2">
      <c r="A749" s="55" t="s">
        <v>10609</v>
      </c>
      <c r="B749" s="85" t="s">
        <v>10641</v>
      </c>
      <c r="C749" s="55" t="s">
        <v>4909</v>
      </c>
      <c r="D749" s="55" t="s">
        <v>153</v>
      </c>
      <c r="E749" s="55" t="s">
        <v>11085</v>
      </c>
      <c r="H749" s="84">
        <f t="shared" si="66"/>
        <v>1993</v>
      </c>
      <c r="K749" t="s">
        <v>11080</v>
      </c>
      <c r="L749" t="s">
        <v>11075</v>
      </c>
    </row>
    <row r="750" spans="1:12" x14ac:dyDescent="0.2">
      <c r="A750" s="55" t="s">
        <v>10609</v>
      </c>
      <c r="B750" s="85" t="s">
        <v>10648</v>
      </c>
      <c r="C750" s="55" t="s">
        <v>4909</v>
      </c>
      <c r="D750" s="55" t="s">
        <v>153</v>
      </c>
      <c r="E750" s="55" t="s">
        <v>11085</v>
      </c>
      <c r="H750" s="84">
        <f t="shared" si="66"/>
        <v>1999</v>
      </c>
      <c r="K750" t="s">
        <v>11081</v>
      </c>
      <c r="L750" t="s">
        <v>11075</v>
      </c>
    </row>
    <row r="751" spans="1:12" x14ac:dyDescent="0.2">
      <c r="A751" s="55" t="s">
        <v>10609</v>
      </c>
      <c r="B751" s="85" t="s">
        <v>10652</v>
      </c>
      <c r="C751" s="55" t="s">
        <v>4909</v>
      </c>
      <c r="D751" s="55" t="s">
        <v>153</v>
      </c>
      <c r="E751" s="55" t="s">
        <v>11085</v>
      </c>
      <c r="H751" s="84">
        <f t="shared" si="66"/>
        <v>2002</v>
      </c>
      <c r="K751" t="s">
        <v>11082</v>
      </c>
      <c r="L751" t="s">
        <v>11075</v>
      </c>
    </row>
    <row r="752" spans="1:12" x14ac:dyDescent="0.2">
      <c r="A752" s="55" t="s">
        <v>10609</v>
      </c>
      <c r="B752" s="85" t="s">
        <v>10643</v>
      </c>
      <c r="C752" s="55" t="s">
        <v>4909</v>
      </c>
      <c r="D752" s="55" t="s">
        <v>153</v>
      </c>
      <c r="E752" s="55" t="s">
        <v>11085</v>
      </c>
      <c r="H752" s="84">
        <f t="shared" si="66"/>
        <v>2004</v>
      </c>
      <c r="K752" t="s">
        <v>11083</v>
      </c>
      <c r="L752" t="s">
        <v>11075</v>
      </c>
    </row>
    <row r="753" spans="1:18" x14ac:dyDescent="0.2">
      <c r="A753" s="55" t="s">
        <v>10609</v>
      </c>
      <c r="B753" s="85" t="s">
        <v>10654</v>
      </c>
      <c r="C753" s="55" t="s">
        <v>4909</v>
      </c>
      <c r="D753" s="55" t="s">
        <v>153</v>
      </c>
      <c r="E753" s="55" t="s">
        <v>11085</v>
      </c>
      <c r="H753" s="84">
        <f t="shared" si="66"/>
        <v>2005</v>
      </c>
      <c r="K753" t="s">
        <v>11084</v>
      </c>
      <c r="L753" t="s">
        <v>11075</v>
      </c>
    </row>
    <row r="754" spans="1:18" x14ac:dyDescent="0.2">
      <c r="A754" s="55" t="s">
        <v>10609</v>
      </c>
      <c r="B754" s="85" t="s">
        <v>10864</v>
      </c>
      <c r="C754" s="55" t="s">
        <v>4909</v>
      </c>
      <c r="D754" s="55" t="s">
        <v>153</v>
      </c>
      <c r="E754" s="55" t="s">
        <v>3692</v>
      </c>
      <c r="H754" s="84">
        <f t="shared" si="66"/>
        <v>1985</v>
      </c>
      <c r="K754" t="s">
        <v>11086</v>
      </c>
      <c r="L754" t="s">
        <v>11087</v>
      </c>
      <c r="R754" s="55"/>
    </row>
    <row r="755" spans="1:18" x14ac:dyDescent="0.2">
      <c r="A755" s="55" t="s">
        <v>10609</v>
      </c>
      <c r="B755" s="85" t="s">
        <v>10649</v>
      </c>
      <c r="C755" s="55" t="s">
        <v>4909</v>
      </c>
      <c r="D755" s="55" t="s">
        <v>153</v>
      </c>
      <c r="E755" s="55" t="s">
        <v>3692</v>
      </c>
      <c r="H755" s="84">
        <f t="shared" si="66"/>
        <v>1989</v>
      </c>
      <c r="K755" t="s">
        <v>11086</v>
      </c>
      <c r="L755" t="s">
        <v>11088</v>
      </c>
    </row>
    <row r="756" spans="1:18" x14ac:dyDescent="0.2">
      <c r="A756" s="55" t="s">
        <v>10609</v>
      </c>
      <c r="B756" s="85" t="s">
        <v>10650</v>
      </c>
      <c r="C756" s="55" t="s">
        <v>4909</v>
      </c>
      <c r="D756" s="55" t="s">
        <v>153</v>
      </c>
      <c r="E756" s="55" t="s">
        <v>3692</v>
      </c>
      <c r="H756" s="84">
        <f t="shared" si="66"/>
        <v>1992</v>
      </c>
      <c r="K756" t="s">
        <v>11086</v>
      </c>
      <c r="L756" t="s">
        <v>11089</v>
      </c>
    </row>
    <row r="757" spans="1:18" x14ac:dyDescent="0.2">
      <c r="A757" s="55" t="s">
        <v>10609</v>
      </c>
      <c r="B757" s="85" t="s">
        <v>10865</v>
      </c>
      <c r="C757" s="55" t="s">
        <v>4909</v>
      </c>
      <c r="D757" s="55" t="s">
        <v>153</v>
      </c>
      <c r="E757" s="55" t="s">
        <v>3692</v>
      </c>
      <c r="H757" s="84">
        <f t="shared" si="66"/>
        <v>1995</v>
      </c>
      <c r="K757" t="s">
        <v>11086</v>
      </c>
      <c r="L757" t="s">
        <v>11090</v>
      </c>
    </row>
    <row r="758" spans="1:18" x14ac:dyDescent="0.2">
      <c r="A758" s="55" t="s">
        <v>10609</v>
      </c>
      <c r="B758" s="85" t="s">
        <v>10648</v>
      </c>
      <c r="C758" s="55" t="s">
        <v>4909</v>
      </c>
      <c r="D758" s="55" t="s">
        <v>153</v>
      </c>
      <c r="E758" s="55" t="s">
        <v>3692</v>
      </c>
      <c r="H758" s="84">
        <f t="shared" si="66"/>
        <v>1999</v>
      </c>
      <c r="K758" t="s">
        <v>11086</v>
      </c>
      <c r="L758" t="s">
        <v>11091</v>
      </c>
    </row>
    <row r="759" spans="1:18" x14ac:dyDescent="0.2">
      <c r="A759" s="55" t="s">
        <v>10609</v>
      </c>
      <c r="B759" s="85" t="s">
        <v>10652</v>
      </c>
      <c r="C759" s="55" t="s">
        <v>4909</v>
      </c>
      <c r="D759" s="55" t="s">
        <v>153</v>
      </c>
      <c r="E759" s="55" t="s">
        <v>3692</v>
      </c>
      <c r="H759" s="84">
        <f t="shared" si="66"/>
        <v>2002</v>
      </c>
      <c r="K759" t="s">
        <v>11086</v>
      </c>
      <c r="L759" t="s">
        <v>11092</v>
      </c>
    </row>
    <row r="760" spans="1:18" x14ac:dyDescent="0.2">
      <c r="A760" s="55" t="s">
        <v>10609</v>
      </c>
      <c r="B760" s="85" t="s">
        <v>10654</v>
      </c>
      <c r="C760" s="55" t="s">
        <v>4909</v>
      </c>
      <c r="D760" s="55" t="s">
        <v>153</v>
      </c>
      <c r="E760" s="55" t="s">
        <v>3692</v>
      </c>
      <c r="H760" s="84">
        <f t="shared" si="66"/>
        <v>2005</v>
      </c>
      <c r="K760" t="s">
        <v>11086</v>
      </c>
      <c r="L760" t="s">
        <v>11093</v>
      </c>
    </row>
    <row r="761" spans="1:18" x14ac:dyDescent="0.2">
      <c r="A761" s="55" t="s">
        <v>10609</v>
      </c>
      <c r="B761" s="85" t="s">
        <v>10864</v>
      </c>
      <c r="C761" s="55" t="s">
        <v>4909</v>
      </c>
      <c r="D761" s="55" t="s">
        <v>153</v>
      </c>
      <c r="E761" s="55" t="s">
        <v>3692</v>
      </c>
      <c r="H761" s="84">
        <f t="shared" si="66"/>
        <v>1985</v>
      </c>
      <c r="K761" t="s">
        <v>11094</v>
      </c>
      <c r="L761" t="s">
        <v>11095</v>
      </c>
    </row>
    <row r="762" spans="1:18" x14ac:dyDescent="0.2">
      <c r="A762" s="55" t="s">
        <v>10609</v>
      </c>
      <c r="B762" s="85" t="s">
        <v>10649</v>
      </c>
      <c r="C762" s="55" t="s">
        <v>4909</v>
      </c>
      <c r="D762" s="55" t="s">
        <v>153</v>
      </c>
      <c r="E762" s="55" t="s">
        <v>3692</v>
      </c>
      <c r="H762" s="84">
        <f t="shared" si="66"/>
        <v>1989</v>
      </c>
      <c r="K762" t="s">
        <v>11096</v>
      </c>
      <c r="L762" t="s">
        <v>11097</v>
      </c>
    </row>
    <row r="763" spans="1:18" x14ac:dyDescent="0.2">
      <c r="A763" s="55" t="s">
        <v>10609</v>
      </c>
      <c r="B763" s="85" t="s">
        <v>10650</v>
      </c>
      <c r="C763" s="55" t="s">
        <v>4909</v>
      </c>
      <c r="D763" s="55" t="s">
        <v>153</v>
      </c>
      <c r="E763" s="55" t="s">
        <v>3692</v>
      </c>
      <c r="H763" s="84">
        <f t="shared" si="66"/>
        <v>1992</v>
      </c>
      <c r="K763" t="s">
        <v>11098</v>
      </c>
      <c r="L763" t="s">
        <v>11099</v>
      </c>
    </row>
    <row r="764" spans="1:18" x14ac:dyDescent="0.2">
      <c r="A764" s="55" t="s">
        <v>10609</v>
      </c>
      <c r="B764" s="85" t="s">
        <v>10865</v>
      </c>
      <c r="C764" s="55" t="s">
        <v>4909</v>
      </c>
      <c r="D764" s="55" t="s">
        <v>153</v>
      </c>
      <c r="E764" s="55" t="s">
        <v>3692</v>
      </c>
      <c r="H764" s="84">
        <f t="shared" si="66"/>
        <v>1995</v>
      </c>
      <c r="K764" t="s">
        <v>11100</v>
      </c>
      <c r="L764" t="s">
        <v>11101</v>
      </c>
    </row>
    <row r="765" spans="1:18" x14ac:dyDescent="0.2">
      <c r="A765" s="55" t="s">
        <v>10609</v>
      </c>
      <c r="B765" s="85" t="s">
        <v>10648</v>
      </c>
      <c r="C765" s="55" t="s">
        <v>4909</v>
      </c>
      <c r="D765" s="55" t="s">
        <v>153</v>
      </c>
      <c r="E765" s="55" t="s">
        <v>3692</v>
      </c>
      <c r="H765" s="84">
        <f t="shared" si="66"/>
        <v>1999</v>
      </c>
      <c r="K765" t="s">
        <v>11102</v>
      </c>
      <c r="L765" t="s">
        <v>11103</v>
      </c>
    </row>
    <row r="766" spans="1:18" x14ac:dyDescent="0.2">
      <c r="A766" s="55" t="s">
        <v>10609</v>
      </c>
      <c r="B766" s="85" t="s">
        <v>10652</v>
      </c>
      <c r="C766" s="55" t="s">
        <v>4909</v>
      </c>
      <c r="D766" s="55" t="s">
        <v>153</v>
      </c>
      <c r="E766" s="55" t="s">
        <v>3692</v>
      </c>
      <c r="H766" s="84">
        <f t="shared" si="66"/>
        <v>2002</v>
      </c>
      <c r="K766" t="s">
        <v>11104</v>
      </c>
      <c r="L766" t="s">
        <v>11105</v>
      </c>
    </row>
    <row r="767" spans="1:18" x14ac:dyDescent="0.2">
      <c r="A767" s="55" t="s">
        <v>10609</v>
      </c>
      <c r="B767" s="85" t="s">
        <v>10654</v>
      </c>
      <c r="C767" s="55" t="s">
        <v>4909</v>
      </c>
      <c r="D767" s="55" t="s">
        <v>153</v>
      </c>
      <c r="E767" s="55" t="s">
        <v>3692</v>
      </c>
      <c r="H767" s="84">
        <f t="shared" si="66"/>
        <v>2005</v>
      </c>
      <c r="K767" t="s">
        <v>11106</v>
      </c>
      <c r="L767" t="s">
        <v>11107</v>
      </c>
    </row>
    <row r="768" spans="1:18" x14ac:dyDescent="0.2">
      <c r="A768" s="55" t="s">
        <v>10609</v>
      </c>
      <c r="B768" s="85" t="s">
        <v>10634</v>
      </c>
      <c r="C768" s="55" t="s">
        <v>4909</v>
      </c>
      <c r="D768" s="55" t="s">
        <v>153</v>
      </c>
      <c r="E768" s="55" t="s">
        <v>504</v>
      </c>
      <c r="H768" s="84">
        <f t="shared" si="66"/>
        <v>1984</v>
      </c>
      <c r="K768" t="s">
        <v>11108</v>
      </c>
      <c r="L768" t="s">
        <v>11109</v>
      </c>
    </row>
    <row r="769" spans="1:12" x14ac:dyDescent="0.2">
      <c r="A769" s="55" t="s">
        <v>10609</v>
      </c>
      <c r="B769" s="85" t="s">
        <v>10864</v>
      </c>
      <c r="C769" s="55" t="s">
        <v>4909</v>
      </c>
      <c r="D769" s="55" t="s">
        <v>153</v>
      </c>
      <c r="E769" s="55" t="s">
        <v>504</v>
      </c>
      <c r="H769" s="84">
        <f t="shared" si="66"/>
        <v>1985</v>
      </c>
      <c r="K769" t="s">
        <v>11110</v>
      </c>
      <c r="L769" t="s">
        <v>11109</v>
      </c>
    </row>
    <row r="770" spans="1:12" x14ac:dyDescent="0.2">
      <c r="A770" s="55" t="s">
        <v>10609</v>
      </c>
      <c r="B770" s="85" t="s">
        <v>10636</v>
      </c>
      <c r="C770" s="55" t="s">
        <v>4909</v>
      </c>
      <c r="D770" s="55" t="s">
        <v>153</v>
      </c>
      <c r="E770" s="55" t="s">
        <v>504</v>
      </c>
      <c r="H770" s="84">
        <f t="shared" si="66"/>
        <v>1987</v>
      </c>
      <c r="K770" t="s">
        <v>11111</v>
      </c>
      <c r="L770" t="s">
        <v>11109</v>
      </c>
    </row>
    <row r="771" spans="1:12" x14ac:dyDescent="0.2">
      <c r="A771" s="55" t="s">
        <v>10609</v>
      </c>
      <c r="B771" s="85" t="s">
        <v>10649</v>
      </c>
      <c r="C771" s="55" t="s">
        <v>4909</v>
      </c>
      <c r="D771" s="55" t="s">
        <v>153</v>
      </c>
      <c r="E771" s="55" t="s">
        <v>504</v>
      </c>
      <c r="H771" s="84">
        <f t="shared" si="66"/>
        <v>1989</v>
      </c>
      <c r="K771" t="s">
        <v>11112</v>
      </c>
      <c r="L771" t="s">
        <v>11109</v>
      </c>
    </row>
    <row r="772" spans="1:12" x14ac:dyDescent="0.2">
      <c r="A772" s="55" t="s">
        <v>10609</v>
      </c>
      <c r="B772" s="85" t="s">
        <v>10639</v>
      </c>
      <c r="C772" s="55" t="s">
        <v>4909</v>
      </c>
      <c r="D772" s="55" t="s">
        <v>153</v>
      </c>
      <c r="E772" s="55" t="s">
        <v>504</v>
      </c>
      <c r="H772" s="84">
        <f t="shared" si="66"/>
        <v>1990</v>
      </c>
      <c r="K772" t="s">
        <v>11113</v>
      </c>
      <c r="L772" t="s">
        <v>11109</v>
      </c>
    </row>
    <row r="773" spans="1:12" x14ac:dyDescent="0.2">
      <c r="A773" s="55" t="s">
        <v>10609</v>
      </c>
      <c r="B773" s="85" t="s">
        <v>10650</v>
      </c>
      <c r="C773" s="55" t="s">
        <v>4909</v>
      </c>
      <c r="D773" s="55" t="s">
        <v>153</v>
      </c>
      <c r="E773" s="55" t="s">
        <v>504</v>
      </c>
      <c r="H773" s="84">
        <f t="shared" si="66"/>
        <v>1992</v>
      </c>
      <c r="K773" t="s">
        <v>11114</v>
      </c>
      <c r="L773" t="s">
        <v>11109</v>
      </c>
    </row>
    <row r="774" spans="1:12" x14ac:dyDescent="0.2">
      <c r="A774" s="55" t="s">
        <v>10609</v>
      </c>
      <c r="B774" s="85" t="s">
        <v>10641</v>
      </c>
      <c r="C774" s="55" t="s">
        <v>4909</v>
      </c>
      <c r="D774" s="55" t="s">
        <v>153</v>
      </c>
      <c r="E774" s="55" t="s">
        <v>504</v>
      </c>
      <c r="H774" s="84">
        <f t="shared" si="66"/>
        <v>1993</v>
      </c>
      <c r="K774" t="s">
        <v>11115</v>
      </c>
      <c r="L774" t="s">
        <v>11109</v>
      </c>
    </row>
    <row r="775" spans="1:12" x14ac:dyDescent="0.2">
      <c r="A775" s="55" t="s">
        <v>10609</v>
      </c>
      <c r="B775" s="85" t="s">
        <v>10865</v>
      </c>
      <c r="C775" s="55" t="s">
        <v>4909</v>
      </c>
      <c r="D775" s="55" t="s">
        <v>153</v>
      </c>
      <c r="E775" s="55" t="s">
        <v>504</v>
      </c>
      <c r="H775" s="84">
        <f t="shared" si="66"/>
        <v>1995</v>
      </c>
      <c r="K775" t="s">
        <v>11116</v>
      </c>
      <c r="L775" t="s">
        <v>11109</v>
      </c>
    </row>
    <row r="776" spans="1:12" x14ac:dyDescent="0.2">
      <c r="A776" s="55" t="s">
        <v>10609</v>
      </c>
      <c r="B776" s="85" t="s">
        <v>10865</v>
      </c>
      <c r="C776" s="55" t="s">
        <v>4909</v>
      </c>
      <c r="D776" s="55" t="s">
        <v>153</v>
      </c>
      <c r="E776" s="55" t="s">
        <v>504</v>
      </c>
      <c r="H776" s="84">
        <f t="shared" si="66"/>
        <v>1995</v>
      </c>
      <c r="K776" t="s">
        <v>11117</v>
      </c>
      <c r="L776" t="s">
        <v>504</v>
      </c>
    </row>
    <row r="777" spans="1:12" x14ac:dyDescent="0.2">
      <c r="A777" s="55" t="s">
        <v>10609</v>
      </c>
      <c r="B777" s="85" t="s">
        <v>10865</v>
      </c>
      <c r="C777" s="55" t="s">
        <v>4909</v>
      </c>
      <c r="D777" s="55" t="s">
        <v>153</v>
      </c>
      <c r="E777" s="55" t="s">
        <v>504</v>
      </c>
      <c r="H777" s="84">
        <f t="shared" si="66"/>
        <v>1995</v>
      </c>
      <c r="K777" t="s">
        <v>11118</v>
      </c>
      <c r="L777" t="s">
        <v>504</v>
      </c>
    </row>
    <row r="778" spans="1:12" x14ac:dyDescent="0.2">
      <c r="A778" s="55" t="s">
        <v>10609</v>
      </c>
      <c r="B778" s="85" t="s">
        <v>10648</v>
      </c>
      <c r="C778" s="55" t="s">
        <v>4909</v>
      </c>
      <c r="D778" s="55" t="s">
        <v>153</v>
      </c>
      <c r="E778" s="55" t="s">
        <v>504</v>
      </c>
      <c r="H778" s="84">
        <f t="shared" si="66"/>
        <v>1999</v>
      </c>
      <c r="K778" t="s">
        <v>11119</v>
      </c>
      <c r="L778" t="s">
        <v>11109</v>
      </c>
    </row>
    <row r="779" spans="1:12" x14ac:dyDescent="0.2">
      <c r="A779" s="55" t="s">
        <v>10609</v>
      </c>
      <c r="B779" s="85" t="s">
        <v>10652</v>
      </c>
      <c r="C779" s="55" t="s">
        <v>4909</v>
      </c>
      <c r="D779" s="55" t="s">
        <v>153</v>
      </c>
      <c r="E779" s="55" t="s">
        <v>504</v>
      </c>
      <c r="H779" s="84">
        <f t="shared" si="66"/>
        <v>2002</v>
      </c>
      <c r="K779" t="s">
        <v>11120</v>
      </c>
      <c r="L779" t="s">
        <v>11109</v>
      </c>
    </row>
    <row r="780" spans="1:12" x14ac:dyDescent="0.2">
      <c r="A780" s="55" t="s">
        <v>10609</v>
      </c>
      <c r="B780" s="85" t="s">
        <v>10654</v>
      </c>
      <c r="C780" s="55" t="s">
        <v>4909</v>
      </c>
      <c r="D780" s="55" t="s">
        <v>153</v>
      </c>
      <c r="E780" s="55" t="s">
        <v>504</v>
      </c>
      <c r="H780" s="84">
        <f t="shared" si="66"/>
        <v>2005</v>
      </c>
      <c r="K780" t="s">
        <v>11121</v>
      </c>
      <c r="L780" t="s">
        <v>11109</v>
      </c>
    </row>
    <row r="781" spans="1:12" x14ac:dyDescent="0.2">
      <c r="A781" s="55" t="s">
        <v>10609</v>
      </c>
      <c r="B781" s="85" t="s">
        <v>10634</v>
      </c>
      <c r="C781" s="55" t="s">
        <v>4909</v>
      </c>
      <c r="D781" s="55" t="s">
        <v>153</v>
      </c>
      <c r="E781" s="55" t="s">
        <v>11135</v>
      </c>
      <c r="H781" s="84">
        <f t="shared" si="66"/>
        <v>1984</v>
      </c>
      <c r="K781" t="s">
        <v>11122</v>
      </c>
      <c r="L781" t="s">
        <v>11123</v>
      </c>
    </row>
    <row r="782" spans="1:12" x14ac:dyDescent="0.2">
      <c r="A782" s="55" t="s">
        <v>10609</v>
      </c>
      <c r="B782" s="85" t="s">
        <v>10636</v>
      </c>
      <c r="C782" s="55" t="s">
        <v>4909</v>
      </c>
      <c r="D782" s="55" t="s">
        <v>153</v>
      </c>
      <c r="E782" s="55" t="s">
        <v>11135</v>
      </c>
      <c r="H782" s="84">
        <f t="shared" si="66"/>
        <v>1987</v>
      </c>
      <c r="K782" t="s">
        <v>11124</v>
      </c>
      <c r="L782" t="s">
        <v>11123</v>
      </c>
    </row>
    <row r="783" spans="1:12" x14ac:dyDescent="0.2">
      <c r="A783" s="55" t="s">
        <v>10609</v>
      </c>
      <c r="B783" s="85" t="s">
        <v>10649</v>
      </c>
      <c r="C783" s="55" t="s">
        <v>4909</v>
      </c>
      <c r="D783" s="55" t="s">
        <v>153</v>
      </c>
      <c r="E783" s="55" t="s">
        <v>11135</v>
      </c>
      <c r="H783" s="84">
        <f t="shared" si="66"/>
        <v>1989</v>
      </c>
      <c r="K783" t="s">
        <v>11125</v>
      </c>
      <c r="L783" t="s">
        <v>11123</v>
      </c>
    </row>
    <row r="784" spans="1:12" x14ac:dyDescent="0.2">
      <c r="A784" s="55" t="s">
        <v>10609</v>
      </c>
      <c r="B784" s="85" t="s">
        <v>10639</v>
      </c>
      <c r="C784" s="55" t="s">
        <v>4909</v>
      </c>
      <c r="D784" s="55" t="s">
        <v>153</v>
      </c>
      <c r="E784" s="55" t="s">
        <v>11135</v>
      </c>
      <c r="H784" s="84">
        <f t="shared" si="66"/>
        <v>1990</v>
      </c>
      <c r="K784" t="s">
        <v>11126</v>
      </c>
      <c r="L784" t="s">
        <v>11123</v>
      </c>
    </row>
    <row r="785" spans="1:12" x14ac:dyDescent="0.2">
      <c r="A785" s="55" t="s">
        <v>10609</v>
      </c>
      <c r="B785" s="85" t="s">
        <v>10650</v>
      </c>
      <c r="C785" s="55" t="s">
        <v>4909</v>
      </c>
      <c r="D785" s="55" t="s">
        <v>153</v>
      </c>
      <c r="E785" s="55" t="s">
        <v>11135</v>
      </c>
      <c r="H785" s="84">
        <f t="shared" si="66"/>
        <v>1992</v>
      </c>
      <c r="K785" t="s">
        <v>11127</v>
      </c>
      <c r="L785" t="s">
        <v>11123</v>
      </c>
    </row>
    <row r="786" spans="1:12" x14ac:dyDescent="0.2">
      <c r="A786" s="55" t="s">
        <v>10609</v>
      </c>
      <c r="B786" s="85" t="s">
        <v>10641</v>
      </c>
      <c r="C786" s="55" t="s">
        <v>4909</v>
      </c>
      <c r="D786" s="55" t="s">
        <v>153</v>
      </c>
      <c r="E786" s="55" t="s">
        <v>11135</v>
      </c>
      <c r="H786" s="84">
        <f t="shared" si="66"/>
        <v>1993</v>
      </c>
      <c r="K786" t="s">
        <v>11128</v>
      </c>
      <c r="L786" t="s">
        <v>11123</v>
      </c>
    </row>
    <row r="787" spans="1:12" x14ac:dyDescent="0.2">
      <c r="A787" s="55" t="s">
        <v>10609</v>
      </c>
      <c r="B787" s="85" t="s">
        <v>10648</v>
      </c>
      <c r="C787" s="55" t="s">
        <v>4909</v>
      </c>
      <c r="D787" s="55" t="s">
        <v>153</v>
      </c>
      <c r="E787" s="55" t="s">
        <v>11135</v>
      </c>
      <c r="H787" s="84">
        <f t="shared" si="66"/>
        <v>1999</v>
      </c>
      <c r="K787" t="s">
        <v>11129</v>
      </c>
      <c r="L787" t="s">
        <v>11123</v>
      </c>
    </row>
    <row r="788" spans="1:12" x14ac:dyDescent="0.2">
      <c r="A788" s="55" t="s">
        <v>10609</v>
      </c>
      <c r="B788" s="85" t="s">
        <v>10652</v>
      </c>
      <c r="C788" s="55" t="s">
        <v>4909</v>
      </c>
      <c r="D788" s="55" t="s">
        <v>153</v>
      </c>
      <c r="E788" s="55" t="s">
        <v>11135</v>
      </c>
      <c r="H788" s="84">
        <f t="shared" si="66"/>
        <v>2002</v>
      </c>
      <c r="K788" t="s">
        <v>11130</v>
      </c>
      <c r="L788" t="s">
        <v>11123</v>
      </c>
    </row>
    <row r="789" spans="1:12" x14ac:dyDescent="0.2">
      <c r="A789" s="55" t="s">
        <v>10609</v>
      </c>
      <c r="B789" s="85" t="s">
        <v>10643</v>
      </c>
      <c r="C789" s="55" t="s">
        <v>4909</v>
      </c>
      <c r="D789" s="55" t="s">
        <v>153</v>
      </c>
      <c r="E789" s="55" t="s">
        <v>11135</v>
      </c>
      <c r="H789" s="84">
        <f t="shared" si="66"/>
        <v>2004</v>
      </c>
      <c r="K789" t="s">
        <v>11131</v>
      </c>
      <c r="L789" t="s">
        <v>11123</v>
      </c>
    </row>
    <row r="790" spans="1:12" x14ac:dyDescent="0.2">
      <c r="A790" s="55" t="s">
        <v>10609</v>
      </c>
      <c r="B790" s="85" t="s">
        <v>10654</v>
      </c>
      <c r="C790" s="55" t="s">
        <v>4909</v>
      </c>
      <c r="D790" s="55" t="s">
        <v>153</v>
      </c>
      <c r="E790" s="55" t="s">
        <v>11135</v>
      </c>
      <c r="H790" s="84">
        <f t="shared" si="66"/>
        <v>2005</v>
      </c>
      <c r="K790" t="s">
        <v>11132</v>
      </c>
      <c r="L790" t="s">
        <v>11123</v>
      </c>
    </row>
    <row r="791" spans="1:12" x14ac:dyDescent="0.2">
      <c r="A791" s="55" t="s">
        <v>10609</v>
      </c>
      <c r="B791" s="85" t="s">
        <v>10864</v>
      </c>
      <c r="C791" s="55" t="s">
        <v>4909</v>
      </c>
      <c r="D791" s="55" t="s">
        <v>153</v>
      </c>
      <c r="E791" s="55" t="s">
        <v>11135</v>
      </c>
      <c r="H791" s="84">
        <f t="shared" si="66"/>
        <v>1985</v>
      </c>
      <c r="K791" t="s">
        <v>11133</v>
      </c>
      <c r="L791" t="s">
        <v>11134</v>
      </c>
    </row>
    <row r="792" spans="1:12" x14ac:dyDescent="0.2">
      <c r="A792" s="55" t="s">
        <v>10609</v>
      </c>
      <c r="B792" s="85" t="s">
        <v>10634</v>
      </c>
      <c r="C792" s="55" t="s">
        <v>4909</v>
      </c>
      <c r="D792" s="55" t="s">
        <v>153</v>
      </c>
      <c r="E792" s="55" t="s">
        <v>6514</v>
      </c>
      <c r="H792" s="84">
        <f t="shared" si="66"/>
        <v>1984</v>
      </c>
      <c r="K792" t="s">
        <v>11136</v>
      </c>
      <c r="L792" t="s">
        <v>11137</v>
      </c>
    </row>
    <row r="793" spans="1:12" x14ac:dyDescent="0.2">
      <c r="A793" s="55" t="s">
        <v>10609</v>
      </c>
      <c r="B793" s="85" t="s">
        <v>10864</v>
      </c>
      <c r="C793" s="55" t="s">
        <v>4909</v>
      </c>
      <c r="D793" s="55" t="s">
        <v>153</v>
      </c>
      <c r="E793" s="55" t="s">
        <v>6514</v>
      </c>
      <c r="H793" s="84">
        <f t="shared" si="66"/>
        <v>1985</v>
      </c>
      <c r="K793" t="s">
        <v>11138</v>
      </c>
      <c r="L793" t="s">
        <v>11137</v>
      </c>
    </row>
    <row r="794" spans="1:12" x14ac:dyDescent="0.2">
      <c r="A794" s="55" t="s">
        <v>10609</v>
      </c>
      <c r="B794" s="85" t="s">
        <v>10636</v>
      </c>
      <c r="C794" s="55" t="s">
        <v>4909</v>
      </c>
      <c r="D794" s="55" t="s">
        <v>153</v>
      </c>
      <c r="E794" s="55" t="s">
        <v>6514</v>
      </c>
      <c r="H794" s="84">
        <f t="shared" si="66"/>
        <v>1987</v>
      </c>
      <c r="K794" t="s">
        <v>11139</v>
      </c>
      <c r="L794" t="s">
        <v>11137</v>
      </c>
    </row>
    <row r="795" spans="1:12" x14ac:dyDescent="0.2">
      <c r="A795" s="55" t="s">
        <v>10609</v>
      </c>
      <c r="B795" s="85" t="s">
        <v>10649</v>
      </c>
      <c r="C795" s="55" t="s">
        <v>4909</v>
      </c>
      <c r="D795" s="55" t="s">
        <v>153</v>
      </c>
      <c r="E795" s="55" t="s">
        <v>6514</v>
      </c>
      <c r="H795" s="84">
        <f t="shared" si="66"/>
        <v>1989</v>
      </c>
      <c r="K795" t="s">
        <v>11140</v>
      </c>
      <c r="L795" t="s">
        <v>11137</v>
      </c>
    </row>
    <row r="796" spans="1:12" x14ac:dyDescent="0.2">
      <c r="A796" s="55" t="s">
        <v>10609</v>
      </c>
      <c r="B796" s="85" t="s">
        <v>10639</v>
      </c>
      <c r="C796" s="55" t="s">
        <v>4909</v>
      </c>
      <c r="D796" s="55" t="s">
        <v>153</v>
      </c>
      <c r="E796" s="55" t="s">
        <v>6514</v>
      </c>
      <c r="H796" s="84">
        <f t="shared" si="66"/>
        <v>1990</v>
      </c>
      <c r="K796" t="s">
        <v>11141</v>
      </c>
      <c r="L796" t="s">
        <v>11137</v>
      </c>
    </row>
    <row r="797" spans="1:12" x14ac:dyDescent="0.2">
      <c r="A797" s="55" t="s">
        <v>10609</v>
      </c>
      <c r="B797" s="85" t="s">
        <v>10650</v>
      </c>
      <c r="C797" s="55" t="s">
        <v>4909</v>
      </c>
      <c r="D797" s="55" t="s">
        <v>153</v>
      </c>
      <c r="E797" s="55" t="s">
        <v>6514</v>
      </c>
      <c r="H797" s="84">
        <f t="shared" si="66"/>
        <v>1992</v>
      </c>
      <c r="K797" t="s">
        <v>11142</v>
      </c>
      <c r="L797" t="s">
        <v>11137</v>
      </c>
    </row>
    <row r="798" spans="1:12" x14ac:dyDescent="0.2">
      <c r="A798" s="55" t="s">
        <v>10609</v>
      </c>
      <c r="B798" s="85" t="s">
        <v>10641</v>
      </c>
      <c r="C798" s="55" t="s">
        <v>4909</v>
      </c>
      <c r="D798" s="55" t="s">
        <v>153</v>
      </c>
      <c r="E798" s="55" t="s">
        <v>6514</v>
      </c>
      <c r="H798" s="84">
        <f t="shared" si="66"/>
        <v>1993</v>
      </c>
      <c r="K798" t="s">
        <v>11143</v>
      </c>
      <c r="L798" t="s">
        <v>11137</v>
      </c>
    </row>
    <row r="799" spans="1:12" x14ac:dyDescent="0.2">
      <c r="A799" s="55" t="s">
        <v>10609</v>
      </c>
      <c r="B799" s="85" t="s">
        <v>10865</v>
      </c>
      <c r="C799" s="55" t="s">
        <v>4909</v>
      </c>
      <c r="D799" s="55" t="s">
        <v>153</v>
      </c>
      <c r="E799" s="55" t="s">
        <v>6514</v>
      </c>
      <c r="H799" s="84">
        <f t="shared" si="66"/>
        <v>1995</v>
      </c>
      <c r="K799" t="s">
        <v>11144</v>
      </c>
      <c r="L799" t="s">
        <v>11137</v>
      </c>
    </row>
    <row r="800" spans="1:12" x14ac:dyDescent="0.2">
      <c r="A800" s="55" t="s">
        <v>10609</v>
      </c>
      <c r="B800" s="85" t="s">
        <v>10648</v>
      </c>
      <c r="C800" s="55" t="s">
        <v>4909</v>
      </c>
      <c r="D800" s="55" t="s">
        <v>153</v>
      </c>
      <c r="E800" s="55" t="s">
        <v>6514</v>
      </c>
      <c r="H800" s="84">
        <f t="shared" si="66"/>
        <v>1999</v>
      </c>
      <c r="K800" t="s">
        <v>11145</v>
      </c>
      <c r="L800" t="s">
        <v>11137</v>
      </c>
    </row>
    <row r="801" spans="1:12" x14ac:dyDescent="0.2">
      <c r="A801" s="55" t="s">
        <v>10609</v>
      </c>
      <c r="B801" s="85" t="s">
        <v>10652</v>
      </c>
      <c r="C801" s="55" t="s">
        <v>4909</v>
      </c>
      <c r="D801" s="55" t="s">
        <v>153</v>
      </c>
      <c r="E801" s="55" t="s">
        <v>6514</v>
      </c>
      <c r="H801" s="84">
        <f t="shared" si="66"/>
        <v>2002</v>
      </c>
      <c r="K801" t="s">
        <v>11146</v>
      </c>
      <c r="L801" t="s">
        <v>11137</v>
      </c>
    </row>
    <row r="802" spans="1:12" x14ac:dyDescent="0.2">
      <c r="A802" s="55" t="s">
        <v>10609</v>
      </c>
      <c r="B802" s="85" t="s">
        <v>10654</v>
      </c>
      <c r="C802" s="55" t="s">
        <v>4909</v>
      </c>
      <c r="D802" s="55" t="s">
        <v>153</v>
      </c>
      <c r="E802" s="55" t="s">
        <v>6514</v>
      </c>
      <c r="H802" s="84">
        <f t="shared" si="66"/>
        <v>2005</v>
      </c>
      <c r="K802" t="s">
        <v>11147</v>
      </c>
      <c r="L802" t="s">
        <v>11137</v>
      </c>
    </row>
    <row r="803" spans="1:12" x14ac:dyDescent="0.2">
      <c r="A803" s="55" t="s">
        <v>10609</v>
      </c>
      <c r="B803" s="85" t="s">
        <v>10634</v>
      </c>
      <c r="C803" s="55" t="s">
        <v>4909</v>
      </c>
      <c r="D803" s="55" t="s">
        <v>153</v>
      </c>
      <c r="E803" s="55" t="s">
        <v>505</v>
      </c>
      <c r="H803" s="84">
        <f t="shared" ref="H803:H866" si="67">IF(B803="SATSA_Q1",1984,IF(B803="SATSA_IPT1",1985,IF(B803="SATSA_Q2",1987,IF(B803="SATSA_IPT2",1989,IF(B803="SATSA_Q3",1990,IF(B803="SATSA_IPT3",1992,IF(B803="SATSA_Q4",1993,IF(B803="SATSA_IPT4",1995,IF(B803="SATSA_IPT5",1999,IF(B803="SATSA_IPT6",2002,IF(B803="SATSA_Q5",2004,IF(B803="SATSA_IPT7",2005,IF(B803="SATSA_Q6",2007,IF(B803="SATSA_IPT8",2008,IF(B803="SATSA_Q7",2010,IF(B803="SATSA_IPT9",2010,IF(B803="SATSA_Q8",2012,IF(B803="SATSA_IPT10",2012,IF(B803="SATSA_Q9",2014,"HELP")))))))))))))))))))</f>
        <v>1984</v>
      </c>
      <c r="K803" t="s">
        <v>11148</v>
      </c>
      <c r="L803" t="s">
        <v>11149</v>
      </c>
    </row>
    <row r="804" spans="1:12" x14ac:dyDescent="0.2">
      <c r="A804" s="55" t="s">
        <v>10609</v>
      </c>
      <c r="B804" s="85" t="s">
        <v>10864</v>
      </c>
      <c r="C804" s="55" t="s">
        <v>4909</v>
      </c>
      <c r="D804" s="55" t="s">
        <v>153</v>
      </c>
      <c r="E804" s="55" t="s">
        <v>505</v>
      </c>
      <c r="H804" s="84">
        <f t="shared" si="67"/>
        <v>1985</v>
      </c>
      <c r="K804" t="s">
        <v>11150</v>
      </c>
      <c r="L804" t="s">
        <v>11149</v>
      </c>
    </row>
    <row r="805" spans="1:12" x14ac:dyDescent="0.2">
      <c r="A805" s="55" t="s">
        <v>10609</v>
      </c>
      <c r="B805" s="85" t="s">
        <v>10636</v>
      </c>
      <c r="C805" s="55" t="s">
        <v>4909</v>
      </c>
      <c r="D805" s="55" t="s">
        <v>153</v>
      </c>
      <c r="E805" s="55" t="s">
        <v>505</v>
      </c>
      <c r="H805" s="84">
        <f t="shared" si="67"/>
        <v>1987</v>
      </c>
      <c r="K805" t="s">
        <v>11151</v>
      </c>
      <c r="L805" t="s">
        <v>11149</v>
      </c>
    </row>
    <row r="806" spans="1:12" x14ac:dyDescent="0.2">
      <c r="A806" s="55" t="s">
        <v>10609</v>
      </c>
      <c r="B806" s="85" t="s">
        <v>10649</v>
      </c>
      <c r="C806" s="55" t="s">
        <v>4909</v>
      </c>
      <c r="D806" s="55" t="s">
        <v>153</v>
      </c>
      <c r="E806" s="55" t="s">
        <v>505</v>
      </c>
      <c r="H806" s="84">
        <f t="shared" si="67"/>
        <v>1989</v>
      </c>
      <c r="K806" t="s">
        <v>11152</v>
      </c>
      <c r="L806" t="s">
        <v>11149</v>
      </c>
    </row>
    <row r="807" spans="1:12" x14ac:dyDescent="0.2">
      <c r="A807" s="55" t="s">
        <v>10609</v>
      </c>
      <c r="B807" s="85" t="s">
        <v>10639</v>
      </c>
      <c r="C807" s="55" t="s">
        <v>4909</v>
      </c>
      <c r="D807" s="55" t="s">
        <v>153</v>
      </c>
      <c r="E807" s="55" t="s">
        <v>505</v>
      </c>
      <c r="H807" s="84">
        <f t="shared" si="67"/>
        <v>1990</v>
      </c>
      <c r="K807" t="s">
        <v>11153</v>
      </c>
      <c r="L807" t="s">
        <v>11149</v>
      </c>
    </row>
    <row r="808" spans="1:12" x14ac:dyDescent="0.2">
      <c r="A808" s="55" t="s">
        <v>10609</v>
      </c>
      <c r="B808" s="85" t="s">
        <v>10650</v>
      </c>
      <c r="C808" s="55" t="s">
        <v>4909</v>
      </c>
      <c r="D808" s="55" t="s">
        <v>153</v>
      </c>
      <c r="E808" s="55" t="s">
        <v>505</v>
      </c>
      <c r="H808" s="84">
        <f t="shared" si="67"/>
        <v>1992</v>
      </c>
      <c r="K808" t="s">
        <v>11154</v>
      </c>
      <c r="L808" t="s">
        <v>11149</v>
      </c>
    </row>
    <row r="809" spans="1:12" x14ac:dyDescent="0.2">
      <c r="A809" s="55" t="s">
        <v>10609</v>
      </c>
      <c r="B809" s="85" t="s">
        <v>10641</v>
      </c>
      <c r="C809" s="55" t="s">
        <v>4909</v>
      </c>
      <c r="D809" s="55" t="s">
        <v>153</v>
      </c>
      <c r="E809" s="55" t="s">
        <v>505</v>
      </c>
      <c r="H809" s="84">
        <f t="shared" si="67"/>
        <v>1993</v>
      </c>
      <c r="K809" t="s">
        <v>11155</v>
      </c>
      <c r="L809" t="s">
        <v>11149</v>
      </c>
    </row>
    <row r="810" spans="1:12" x14ac:dyDescent="0.2">
      <c r="A810" s="55" t="s">
        <v>10609</v>
      </c>
      <c r="B810" s="85" t="s">
        <v>10865</v>
      </c>
      <c r="C810" s="55" t="s">
        <v>4909</v>
      </c>
      <c r="D810" s="55" t="s">
        <v>153</v>
      </c>
      <c r="E810" s="55" t="s">
        <v>505</v>
      </c>
      <c r="H810" s="84">
        <f t="shared" si="67"/>
        <v>1995</v>
      </c>
      <c r="K810" t="s">
        <v>11156</v>
      </c>
      <c r="L810" t="s">
        <v>11149</v>
      </c>
    </row>
    <row r="811" spans="1:12" x14ac:dyDescent="0.2">
      <c r="A811" s="55" t="s">
        <v>10609</v>
      </c>
      <c r="B811" s="85" t="s">
        <v>10865</v>
      </c>
      <c r="C811" s="55" t="s">
        <v>4909</v>
      </c>
      <c r="D811" s="55" t="s">
        <v>153</v>
      </c>
      <c r="E811" s="55" t="s">
        <v>505</v>
      </c>
      <c r="H811" s="84">
        <f t="shared" si="67"/>
        <v>1995</v>
      </c>
      <c r="K811" t="s">
        <v>11157</v>
      </c>
      <c r="L811" t="s">
        <v>505</v>
      </c>
    </row>
    <row r="812" spans="1:12" x14ac:dyDescent="0.2">
      <c r="A812" s="55" t="s">
        <v>10609</v>
      </c>
      <c r="B812" s="85" t="s">
        <v>10865</v>
      </c>
      <c r="C812" s="55" t="s">
        <v>4909</v>
      </c>
      <c r="D812" s="55" t="s">
        <v>153</v>
      </c>
      <c r="E812" s="55" t="s">
        <v>505</v>
      </c>
      <c r="H812" s="84">
        <f t="shared" si="67"/>
        <v>1995</v>
      </c>
      <c r="K812" t="s">
        <v>11158</v>
      </c>
      <c r="L812" t="s">
        <v>505</v>
      </c>
    </row>
    <row r="813" spans="1:12" x14ac:dyDescent="0.2">
      <c r="A813" s="55" t="s">
        <v>10609</v>
      </c>
      <c r="B813" s="85" t="s">
        <v>10648</v>
      </c>
      <c r="C813" s="55" t="s">
        <v>4909</v>
      </c>
      <c r="D813" s="55" t="s">
        <v>153</v>
      </c>
      <c r="E813" s="55" t="s">
        <v>505</v>
      </c>
      <c r="H813" s="84">
        <f t="shared" si="67"/>
        <v>1999</v>
      </c>
      <c r="K813" t="s">
        <v>11159</v>
      </c>
      <c r="L813" t="s">
        <v>11149</v>
      </c>
    </row>
    <row r="814" spans="1:12" x14ac:dyDescent="0.2">
      <c r="A814" s="55" t="s">
        <v>10609</v>
      </c>
      <c r="B814" s="85" t="s">
        <v>10652</v>
      </c>
      <c r="C814" s="55" t="s">
        <v>4909</v>
      </c>
      <c r="D814" s="55" t="s">
        <v>153</v>
      </c>
      <c r="E814" s="55" t="s">
        <v>505</v>
      </c>
      <c r="H814" s="84">
        <f t="shared" si="67"/>
        <v>2002</v>
      </c>
      <c r="K814" t="s">
        <v>11160</v>
      </c>
      <c r="L814" t="s">
        <v>11149</v>
      </c>
    </row>
    <row r="815" spans="1:12" x14ac:dyDescent="0.2">
      <c r="A815" s="55" t="s">
        <v>10609</v>
      </c>
      <c r="B815" s="85" t="s">
        <v>10654</v>
      </c>
      <c r="C815" s="55" t="s">
        <v>4909</v>
      </c>
      <c r="D815" s="55" t="s">
        <v>153</v>
      </c>
      <c r="E815" s="55" t="s">
        <v>505</v>
      </c>
      <c r="H815" s="84">
        <f t="shared" si="67"/>
        <v>2005</v>
      </c>
      <c r="K815" t="s">
        <v>11161</v>
      </c>
      <c r="L815" t="s">
        <v>11149</v>
      </c>
    </row>
    <row r="816" spans="1:12" x14ac:dyDescent="0.2">
      <c r="A816" s="55" t="s">
        <v>10609</v>
      </c>
      <c r="B816" s="85" t="s">
        <v>10634</v>
      </c>
      <c r="C816" s="55" t="s">
        <v>4909</v>
      </c>
      <c r="D816" s="55" t="s">
        <v>153</v>
      </c>
      <c r="E816" s="55" t="s">
        <v>11174</v>
      </c>
      <c r="H816" s="84">
        <f t="shared" si="67"/>
        <v>1984</v>
      </c>
      <c r="K816" t="s">
        <v>11162</v>
      </c>
      <c r="L816" t="s">
        <v>11163</v>
      </c>
    </row>
    <row r="817" spans="1:12" x14ac:dyDescent="0.2">
      <c r="A817" s="55" t="s">
        <v>10609</v>
      </c>
      <c r="B817" s="85" t="s">
        <v>10864</v>
      </c>
      <c r="C817" s="55" t="s">
        <v>4909</v>
      </c>
      <c r="D817" s="55" t="s">
        <v>153</v>
      </c>
      <c r="E817" s="55" t="s">
        <v>11174</v>
      </c>
      <c r="H817" s="84">
        <f t="shared" si="67"/>
        <v>1985</v>
      </c>
      <c r="K817" t="s">
        <v>11164</v>
      </c>
      <c r="L817" t="s">
        <v>11163</v>
      </c>
    </row>
    <row r="818" spans="1:12" x14ac:dyDescent="0.2">
      <c r="A818" s="55" t="s">
        <v>10609</v>
      </c>
      <c r="B818" s="85" t="s">
        <v>10636</v>
      </c>
      <c r="C818" s="55" t="s">
        <v>4909</v>
      </c>
      <c r="D818" s="55" t="s">
        <v>153</v>
      </c>
      <c r="E818" s="55" t="s">
        <v>11174</v>
      </c>
      <c r="H818" s="84">
        <f t="shared" si="67"/>
        <v>1987</v>
      </c>
      <c r="K818" t="s">
        <v>11165</v>
      </c>
      <c r="L818" t="s">
        <v>11163</v>
      </c>
    </row>
    <row r="819" spans="1:12" x14ac:dyDescent="0.2">
      <c r="A819" s="55" t="s">
        <v>10609</v>
      </c>
      <c r="B819" s="85" t="s">
        <v>10649</v>
      </c>
      <c r="C819" s="55" t="s">
        <v>4909</v>
      </c>
      <c r="D819" s="55" t="s">
        <v>153</v>
      </c>
      <c r="E819" s="55" t="s">
        <v>11174</v>
      </c>
      <c r="H819" s="84">
        <f t="shared" si="67"/>
        <v>1989</v>
      </c>
      <c r="K819" t="s">
        <v>11166</v>
      </c>
      <c r="L819" t="s">
        <v>11163</v>
      </c>
    </row>
    <row r="820" spans="1:12" x14ac:dyDescent="0.2">
      <c r="A820" s="55" t="s">
        <v>10609</v>
      </c>
      <c r="B820" s="85" t="s">
        <v>10639</v>
      </c>
      <c r="C820" s="55" t="s">
        <v>4909</v>
      </c>
      <c r="D820" s="55" t="s">
        <v>153</v>
      </c>
      <c r="E820" s="55" t="s">
        <v>11174</v>
      </c>
      <c r="H820" s="84">
        <f t="shared" si="67"/>
        <v>1990</v>
      </c>
      <c r="K820" t="s">
        <v>11167</v>
      </c>
      <c r="L820" t="s">
        <v>11163</v>
      </c>
    </row>
    <row r="821" spans="1:12" x14ac:dyDescent="0.2">
      <c r="A821" s="55" t="s">
        <v>10609</v>
      </c>
      <c r="B821" s="85" t="s">
        <v>10650</v>
      </c>
      <c r="C821" s="55" t="s">
        <v>4909</v>
      </c>
      <c r="D821" s="55" t="s">
        <v>153</v>
      </c>
      <c r="E821" s="55" t="s">
        <v>11174</v>
      </c>
      <c r="H821" s="84">
        <f t="shared" si="67"/>
        <v>1992</v>
      </c>
      <c r="K821" t="s">
        <v>11168</v>
      </c>
      <c r="L821" t="s">
        <v>11163</v>
      </c>
    </row>
    <row r="822" spans="1:12" x14ac:dyDescent="0.2">
      <c r="A822" s="55" t="s">
        <v>10609</v>
      </c>
      <c r="B822" s="85" t="s">
        <v>10641</v>
      </c>
      <c r="C822" s="55" t="s">
        <v>4909</v>
      </c>
      <c r="D822" s="55" t="s">
        <v>153</v>
      </c>
      <c r="E822" s="55" t="s">
        <v>11174</v>
      </c>
      <c r="H822" s="84">
        <f t="shared" si="67"/>
        <v>1993</v>
      </c>
      <c r="K822" t="s">
        <v>11169</v>
      </c>
      <c r="L822" t="s">
        <v>11163</v>
      </c>
    </row>
    <row r="823" spans="1:12" x14ac:dyDescent="0.2">
      <c r="A823" s="55" t="s">
        <v>10609</v>
      </c>
      <c r="B823" s="85" t="s">
        <v>10865</v>
      </c>
      <c r="C823" s="55" t="s">
        <v>4909</v>
      </c>
      <c r="D823" s="55" t="s">
        <v>153</v>
      </c>
      <c r="E823" s="55" t="s">
        <v>11174</v>
      </c>
      <c r="H823" s="84">
        <f t="shared" si="67"/>
        <v>1995</v>
      </c>
      <c r="K823" t="s">
        <v>11170</v>
      </c>
      <c r="L823" t="s">
        <v>11163</v>
      </c>
    </row>
    <row r="824" spans="1:12" x14ac:dyDescent="0.2">
      <c r="A824" s="55" t="s">
        <v>10609</v>
      </c>
      <c r="B824" s="85" t="s">
        <v>10648</v>
      </c>
      <c r="C824" s="55" t="s">
        <v>4909</v>
      </c>
      <c r="D824" s="55" t="s">
        <v>153</v>
      </c>
      <c r="E824" s="55" t="s">
        <v>11174</v>
      </c>
      <c r="H824" s="84">
        <f t="shared" si="67"/>
        <v>1999</v>
      </c>
      <c r="K824" t="s">
        <v>11171</v>
      </c>
      <c r="L824" t="s">
        <v>11163</v>
      </c>
    </row>
    <row r="825" spans="1:12" x14ac:dyDescent="0.2">
      <c r="A825" s="55" t="s">
        <v>10609</v>
      </c>
      <c r="B825" s="85" t="s">
        <v>10652</v>
      </c>
      <c r="C825" s="55" t="s">
        <v>4909</v>
      </c>
      <c r="D825" s="55" t="s">
        <v>153</v>
      </c>
      <c r="E825" s="55" t="s">
        <v>11174</v>
      </c>
      <c r="H825" s="84">
        <f t="shared" si="67"/>
        <v>2002</v>
      </c>
      <c r="K825" t="s">
        <v>11172</v>
      </c>
      <c r="L825" t="s">
        <v>11163</v>
      </c>
    </row>
    <row r="826" spans="1:12" x14ac:dyDescent="0.2">
      <c r="A826" s="55" t="s">
        <v>10609</v>
      </c>
      <c r="B826" s="85" t="s">
        <v>10654</v>
      </c>
      <c r="C826" s="55" t="s">
        <v>4909</v>
      </c>
      <c r="D826" s="55" t="s">
        <v>153</v>
      </c>
      <c r="E826" s="55" t="s">
        <v>11174</v>
      </c>
      <c r="H826" s="84">
        <f t="shared" si="67"/>
        <v>2005</v>
      </c>
      <c r="K826" t="s">
        <v>11173</v>
      </c>
      <c r="L826" t="s">
        <v>11163</v>
      </c>
    </row>
    <row r="827" spans="1:12" x14ac:dyDescent="0.2">
      <c r="A827" s="55" t="s">
        <v>10609</v>
      </c>
      <c r="B827" s="85" t="s">
        <v>10634</v>
      </c>
      <c r="C827" s="55" t="s">
        <v>4909</v>
      </c>
      <c r="D827" s="55" t="s">
        <v>143</v>
      </c>
      <c r="E827" s="55" t="s">
        <v>143</v>
      </c>
      <c r="H827" s="84">
        <f t="shared" si="67"/>
        <v>1984</v>
      </c>
      <c r="K827" t="s">
        <v>11175</v>
      </c>
      <c r="L827" t="s">
        <v>11176</v>
      </c>
    </row>
    <row r="828" spans="1:12" x14ac:dyDescent="0.2">
      <c r="A828" s="55" t="s">
        <v>10609</v>
      </c>
      <c r="B828" s="85" t="s">
        <v>10648</v>
      </c>
      <c r="C828" s="55" t="s">
        <v>4909</v>
      </c>
      <c r="D828" s="55" t="s">
        <v>143</v>
      </c>
      <c r="E828" s="55" t="s">
        <v>143</v>
      </c>
      <c r="H828" s="84">
        <f t="shared" si="67"/>
        <v>1999</v>
      </c>
      <c r="K828" t="s">
        <v>11177</v>
      </c>
      <c r="L828" t="s">
        <v>11176</v>
      </c>
    </row>
    <row r="829" spans="1:12" x14ac:dyDescent="0.2">
      <c r="A829" s="55" t="s">
        <v>10609</v>
      </c>
      <c r="B829" s="85" t="s">
        <v>10652</v>
      </c>
      <c r="C829" s="55" t="s">
        <v>4909</v>
      </c>
      <c r="D829" s="55" t="s">
        <v>143</v>
      </c>
      <c r="E829" s="55" t="s">
        <v>143</v>
      </c>
      <c r="H829" s="84">
        <f t="shared" si="67"/>
        <v>2002</v>
      </c>
      <c r="K829" t="s">
        <v>11178</v>
      </c>
      <c r="L829" t="s">
        <v>11176</v>
      </c>
    </row>
    <row r="830" spans="1:12" x14ac:dyDescent="0.2">
      <c r="A830" s="55" t="s">
        <v>10609</v>
      </c>
      <c r="B830" s="85" t="s">
        <v>10643</v>
      </c>
      <c r="C830" s="55" t="s">
        <v>4909</v>
      </c>
      <c r="D830" s="55" t="s">
        <v>143</v>
      </c>
      <c r="E830" s="55" t="s">
        <v>143</v>
      </c>
      <c r="H830" s="84">
        <f t="shared" si="67"/>
        <v>2004</v>
      </c>
      <c r="K830" t="s">
        <v>11179</v>
      </c>
      <c r="L830" t="s">
        <v>11176</v>
      </c>
    </row>
    <row r="831" spans="1:12" x14ac:dyDescent="0.2">
      <c r="A831" s="55" t="s">
        <v>10609</v>
      </c>
      <c r="B831" s="85" t="s">
        <v>10654</v>
      </c>
      <c r="C831" s="55" t="s">
        <v>4909</v>
      </c>
      <c r="D831" s="55" t="s">
        <v>143</v>
      </c>
      <c r="E831" s="55" t="s">
        <v>143</v>
      </c>
      <c r="H831" s="84">
        <f t="shared" si="67"/>
        <v>2005</v>
      </c>
      <c r="K831" t="s">
        <v>11180</v>
      </c>
      <c r="L831" t="s">
        <v>11176</v>
      </c>
    </row>
    <row r="832" spans="1:12" x14ac:dyDescent="0.2">
      <c r="A832" s="55" t="s">
        <v>10609</v>
      </c>
      <c r="B832" s="85" t="s">
        <v>10644</v>
      </c>
      <c r="C832" s="55" t="s">
        <v>4909</v>
      </c>
      <c r="D832" s="55" t="s">
        <v>143</v>
      </c>
      <c r="E832" s="55" t="s">
        <v>143</v>
      </c>
      <c r="H832" s="84">
        <f t="shared" si="67"/>
        <v>2007</v>
      </c>
      <c r="K832" t="s">
        <v>11181</v>
      </c>
      <c r="L832" t="s">
        <v>11176</v>
      </c>
    </row>
    <row r="833" spans="1:12" x14ac:dyDescent="0.2">
      <c r="A833" s="55" t="s">
        <v>10609</v>
      </c>
      <c r="B833" s="85" t="s">
        <v>10634</v>
      </c>
      <c r="C833" s="55" t="s">
        <v>165</v>
      </c>
      <c r="D833" s="55" t="s">
        <v>188</v>
      </c>
      <c r="E833" s="55" t="s">
        <v>6510</v>
      </c>
      <c r="H833" s="84">
        <f t="shared" si="67"/>
        <v>1984</v>
      </c>
      <c r="K833" t="s">
        <v>11182</v>
      </c>
      <c r="L833" t="s">
        <v>11183</v>
      </c>
    </row>
    <row r="834" spans="1:12" x14ac:dyDescent="0.2">
      <c r="A834" s="55" t="s">
        <v>10609</v>
      </c>
      <c r="B834" s="85" t="s">
        <v>10636</v>
      </c>
      <c r="C834" s="55" t="s">
        <v>165</v>
      </c>
      <c r="D834" s="55" t="s">
        <v>188</v>
      </c>
      <c r="E834" s="55" t="s">
        <v>6510</v>
      </c>
      <c r="H834" s="84">
        <f t="shared" si="67"/>
        <v>1987</v>
      </c>
      <c r="K834" t="s">
        <v>11184</v>
      </c>
      <c r="L834" t="s">
        <v>11183</v>
      </c>
    </row>
    <row r="835" spans="1:12" x14ac:dyDescent="0.2">
      <c r="A835" s="55" t="s">
        <v>10609</v>
      </c>
      <c r="B835" s="85" t="s">
        <v>10649</v>
      </c>
      <c r="C835" s="55" t="s">
        <v>165</v>
      </c>
      <c r="D835" s="55" t="s">
        <v>188</v>
      </c>
      <c r="E835" s="55" t="s">
        <v>6510</v>
      </c>
      <c r="H835" s="84">
        <f t="shared" si="67"/>
        <v>1989</v>
      </c>
      <c r="K835" t="s">
        <v>11185</v>
      </c>
      <c r="L835" t="s">
        <v>11183</v>
      </c>
    </row>
    <row r="836" spans="1:12" x14ac:dyDescent="0.2">
      <c r="A836" s="55" t="s">
        <v>10609</v>
      </c>
      <c r="B836" s="85" t="s">
        <v>10639</v>
      </c>
      <c r="C836" s="55" t="s">
        <v>165</v>
      </c>
      <c r="D836" s="55" t="s">
        <v>188</v>
      </c>
      <c r="E836" s="55" t="s">
        <v>6510</v>
      </c>
      <c r="H836" s="84">
        <f t="shared" si="67"/>
        <v>1990</v>
      </c>
      <c r="K836" t="s">
        <v>11186</v>
      </c>
      <c r="L836" t="s">
        <v>11183</v>
      </c>
    </row>
    <row r="837" spans="1:12" x14ac:dyDescent="0.2">
      <c r="A837" s="55" t="s">
        <v>10609</v>
      </c>
      <c r="B837" s="85" t="s">
        <v>10650</v>
      </c>
      <c r="C837" s="55" t="s">
        <v>165</v>
      </c>
      <c r="D837" s="55" t="s">
        <v>188</v>
      </c>
      <c r="E837" s="55" t="s">
        <v>6510</v>
      </c>
      <c r="H837" s="84">
        <f t="shared" si="67"/>
        <v>1992</v>
      </c>
      <c r="K837" t="s">
        <v>11187</v>
      </c>
      <c r="L837" t="s">
        <v>11183</v>
      </c>
    </row>
    <row r="838" spans="1:12" x14ac:dyDescent="0.2">
      <c r="A838" s="55" t="s">
        <v>10609</v>
      </c>
      <c r="B838" s="85" t="s">
        <v>10641</v>
      </c>
      <c r="C838" s="55" t="s">
        <v>165</v>
      </c>
      <c r="D838" s="55" t="s">
        <v>188</v>
      </c>
      <c r="E838" s="55" t="s">
        <v>6510</v>
      </c>
      <c r="H838" s="84">
        <f t="shared" si="67"/>
        <v>1993</v>
      </c>
      <c r="K838" t="s">
        <v>11188</v>
      </c>
      <c r="L838" t="s">
        <v>11183</v>
      </c>
    </row>
    <row r="839" spans="1:12" x14ac:dyDescent="0.2">
      <c r="A839" s="55" t="s">
        <v>10609</v>
      </c>
      <c r="B839" s="85" t="s">
        <v>10865</v>
      </c>
      <c r="C839" s="55" t="s">
        <v>165</v>
      </c>
      <c r="D839" s="55" t="s">
        <v>188</v>
      </c>
      <c r="E839" s="55" t="s">
        <v>6510</v>
      </c>
      <c r="H839" s="84">
        <f t="shared" si="67"/>
        <v>1995</v>
      </c>
      <c r="K839" t="s">
        <v>11189</v>
      </c>
      <c r="L839" t="s">
        <v>11183</v>
      </c>
    </row>
    <row r="840" spans="1:12" x14ac:dyDescent="0.2">
      <c r="A840" s="55" t="s">
        <v>10609</v>
      </c>
      <c r="B840" s="85" t="s">
        <v>10648</v>
      </c>
      <c r="C840" s="55" t="s">
        <v>165</v>
      </c>
      <c r="D840" s="55" t="s">
        <v>188</v>
      </c>
      <c r="E840" s="55" t="s">
        <v>6510</v>
      </c>
      <c r="H840" s="84">
        <f t="shared" si="67"/>
        <v>1999</v>
      </c>
      <c r="K840" t="s">
        <v>11190</v>
      </c>
      <c r="L840" t="s">
        <v>11183</v>
      </c>
    </row>
    <row r="841" spans="1:12" x14ac:dyDescent="0.2">
      <c r="A841" s="55" t="s">
        <v>10609</v>
      </c>
      <c r="B841" s="85" t="s">
        <v>10652</v>
      </c>
      <c r="C841" s="55" t="s">
        <v>165</v>
      </c>
      <c r="D841" s="55" t="s">
        <v>188</v>
      </c>
      <c r="E841" s="55" t="s">
        <v>6510</v>
      </c>
      <c r="H841" s="84">
        <f t="shared" si="67"/>
        <v>2002</v>
      </c>
      <c r="K841" t="s">
        <v>11191</v>
      </c>
      <c r="L841" t="s">
        <v>11183</v>
      </c>
    </row>
    <row r="842" spans="1:12" x14ac:dyDescent="0.2">
      <c r="A842" s="55" t="s">
        <v>10609</v>
      </c>
      <c r="B842" s="85" t="s">
        <v>10654</v>
      </c>
      <c r="C842" s="55" t="s">
        <v>165</v>
      </c>
      <c r="D842" s="55" t="s">
        <v>188</v>
      </c>
      <c r="E842" s="55" t="s">
        <v>6510</v>
      </c>
      <c r="H842" s="84">
        <f t="shared" si="67"/>
        <v>2005</v>
      </c>
      <c r="K842" t="s">
        <v>11192</v>
      </c>
      <c r="L842" t="s">
        <v>11183</v>
      </c>
    </row>
    <row r="843" spans="1:12" x14ac:dyDescent="0.2">
      <c r="A843" s="55" t="s">
        <v>10609</v>
      </c>
      <c r="B843" s="85" t="s">
        <v>10644</v>
      </c>
      <c r="C843" s="55" t="s">
        <v>165</v>
      </c>
      <c r="D843" s="55" t="s">
        <v>188</v>
      </c>
      <c r="E843" s="55" t="s">
        <v>6510</v>
      </c>
      <c r="H843" s="84">
        <f t="shared" si="67"/>
        <v>2007</v>
      </c>
      <c r="K843" t="s">
        <v>11193</v>
      </c>
      <c r="L843" t="s">
        <v>11183</v>
      </c>
    </row>
    <row r="844" spans="1:12" x14ac:dyDescent="0.2">
      <c r="A844" s="55" t="s">
        <v>10609</v>
      </c>
      <c r="B844" s="85" t="s">
        <v>10634</v>
      </c>
      <c r="C844" s="55" t="s">
        <v>165</v>
      </c>
      <c r="D844" s="55" t="s">
        <v>188</v>
      </c>
      <c r="E844" s="55" t="s">
        <v>11218</v>
      </c>
      <c r="H844" s="84">
        <f t="shared" si="67"/>
        <v>1984</v>
      </c>
      <c r="K844" t="s">
        <v>11194</v>
      </c>
      <c r="L844" t="s">
        <v>11195</v>
      </c>
    </row>
    <row r="845" spans="1:12" x14ac:dyDescent="0.2">
      <c r="A845" s="55" t="s">
        <v>10609</v>
      </c>
      <c r="B845" s="85" t="s">
        <v>10636</v>
      </c>
      <c r="C845" s="55" t="s">
        <v>165</v>
      </c>
      <c r="D845" s="55" t="s">
        <v>188</v>
      </c>
      <c r="E845" s="55" t="s">
        <v>11218</v>
      </c>
      <c r="H845" s="84">
        <f t="shared" si="67"/>
        <v>1987</v>
      </c>
      <c r="K845" t="s">
        <v>11196</v>
      </c>
      <c r="L845" t="s">
        <v>11195</v>
      </c>
    </row>
    <row r="846" spans="1:12" x14ac:dyDescent="0.2">
      <c r="A846" s="55" t="s">
        <v>10609</v>
      </c>
      <c r="B846" s="85" t="s">
        <v>10649</v>
      </c>
      <c r="C846" s="55" t="s">
        <v>165</v>
      </c>
      <c r="D846" s="55" t="s">
        <v>188</v>
      </c>
      <c r="E846" s="55" t="s">
        <v>11218</v>
      </c>
      <c r="H846" s="84">
        <f t="shared" si="67"/>
        <v>1989</v>
      </c>
      <c r="K846" t="s">
        <v>11197</v>
      </c>
      <c r="L846" t="s">
        <v>11195</v>
      </c>
    </row>
    <row r="847" spans="1:12" x14ac:dyDescent="0.2">
      <c r="A847" s="55" t="s">
        <v>10609</v>
      </c>
      <c r="B847" s="85" t="s">
        <v>10639</v>
      </c>
      <c r="C847" s="55" t="s">
        <v>165</v>
      </c>
      <c r="D847" s="55" t="s">
        <v>188</v>
      </c>
      <c r="E847" s="55" t="s">
        <v>11218</v>
      </c>
      <c r="H847" s="84">
        <f t="shared" si="67"/>
        <v>1990</v>
      </c>
      <c r="K847" t="s">
        <v>11198</v>
      </c>
      <c r="L847" t="s">
        <v>11195</v>
      </c>
    </row>
    <row r="848" spans="1:12" x14ac:dyDescent="0.2">
      <c r="A848" s="55" t="s">
        <v>10609</v>
      </c>
      <c r="B848" s="85" t="s">
        <v>10650</v>
      </c>
      <c r="C848" s="55" t="s">
        <v>165</v>
      </c>
      <c r="D848" s="55" t="s">
        <v>188</v>
      </c>
      <c r="E848" s="55" t="s">
        <v>11218</v>
      </c>
      <c r="H848" s="84">
        <f t="shared" si="67"/>
        <v>1992</v>
      </c>
      <c r="K848" t="s">
        <v>11199</v>
      </c>
      <c r="L848" t="s">
        <v>11195</v>
      </c>
    </row>
    <row r="849" spans="1:12" x14ac:dyDescent="0.2">
      <c r="A849" s="55" t="s">
        <v>10609</v>
      </c>
      <c r="B849" s="85" t="s">
        <v>10641</v>
      </c>
      <c r="C849" s="55" t="s">
        <v>165</v>
      </c>
      <c r="D849" s="55" t="s">
        <v>188</v>
      </c>
      <c r="E849" s="55" t="s">
        <v>11218</v>
      </c>
      <c r="H849" s="84">
        <f t="shared" si="67"/>
        <v>1993</v>
      </c>
      <c r="K849" t="s">
        <v>11200</v>
      </c>
      <c r="L849" t="s">
        <v>11195</v>
      </c>
    </row>
    <row r="850" spans="1:12" x14ac:dyDescent="0.2">
      <c r="A850" s="55" t="s">
        <v>10609</v>
      </c>
      <c r="B850" s="85" t="s">
        <v>10865</v>
      </c>
      <c r="C850" s="55" t="s">
        <v>165</v>
      </c>
      <c r="D850" s="55" t="s">
        <v>188</v>
      </c>
      <c r="E850" s="55" t="s">
        <v>11218</v>
      </c>
      <c r="H850" s="84">
        <f t="shared" si="67"/>
        <v>1995</v>
      </c>
      <c r="K850" t="s">
        <v>11201</v>
      </c>
      <c r="L850" t="s">
        <v>11195</v>
      </c>
    </row>
    <row r="851" spans="1:12" x14ac:dyDescent="0.2">
      <c r="A851" s="55" t="s">
        <v>10609</v>
      </c>
      <c r="B851" s="85" t="s">
        <v>10648</v>
      </c>
      <c r="C851" s="55" t="s">
        <v>165</v>
      </c>
      <c r="D851" s="55" t="s">
        <v>188</v>
      </c>
      <c r="E851" s="55" t="s">
        <v>11218</v>
      </c>
      <c r="H851" s="84">
        <f t="shared" si="67"/>
        <v>1999</v>
      </c>
      <c r="K851" t="s">
        <v>11202</v>
      </c>
      <c r="L851" t="s">
        <v>11195</v>
      </c>
    </row>
    <row r="852" spans="1:12" x14ac:dyDescent="0.2">
      <c r="A852" s="55" t="s">
        <v>10609</v>
      </c>
      <c r="B852" s="85" t="s">
        <v>10652</v>
      </c>
      <c r="C852" s="55" t="s">
        <v>165</v>
      </c>
      <c r="D852" s="55" t="s">
        <v>188</v>
      </c>
      <c r="E852" s="55" t="s">
        <v>11218</v>
      </c>
      <c r="H852" s="84">
        <f t="shared" si="67"/>
        <v>2002</v>
      </c>
      <c r="K852" t="s">
        <v>11203</v>
      </c>
      <c r="L852" t="s">
        <v>11195</v>
      </c>
    </row>
    <row r="853" spans="1:12" x14ac:dyDescent="0.2">
      <c r="A853" s="55" t="s">
        <v>10609</v>
      </c>
      <c r="B853" s="85" t="s">
        <v>10654</v>
      </c>
      <c r="C853" s="55" t="s">
        <v>165</v>
      </c>
      <c r="D853" s="55" t="s">
        <v>188</v>
      </c>
      <c r="E853" s="55" t="s">
        <v>11218</v>
      </c>
      <c r="H853" s="84">
        <f t="shared" si="67"/>
        <v>2005</v>
      </c>
      <c r="K853" t="s">
        <v>11204</v>
      </c>
      <c r="L853" t="s">
        <v>11195</v>
      </c>
    </row>
    <row r="854" spans="1:12" x14ac:dyDescent="0.2">
      <c r="A854" s="55" t="s">
        <v>10609</v>
      </c>
      <c r="B854" s="85" t="s">
        <v>10644</v>
      </c>
      <c r="C854" s="55" t="s">
        <v>165</v>
      </c>
      <c r="D854" s="55" t="s">
        <v>188</v>
      </c>
      <c r="E854" s="55" t="s">
        <v>11218</v>
      </c>
      <c r="H854" s="84">
        <f t="shared" si="67"/>
        <v>2007</v>
      </c>
      <c r="K854" t="s">
        <v>11205</v>
      </c>
      <c r="L854" t="s">
        <v>11195</v>
      </c>
    </row>
    <row r="855" spans="1:12" x14ac:dyDescent="0.2">
      <c r="A855" s="55" t="s">
        <v>10609</v>
      </c>
      <c r="B855" s="85" t="s">
        <v>10634</v>
      </c>
      <c r="C855" s="55" t="s">
        <v>165</v>
      </c>
      <c r="D855" s="55" t="s">
        <v>188</v>
      </c>
      <c r="E855" s="55" t="s">
        <v>11219</v>
      </c>
      <c r="H855" s="84">
        <f t="shared" si="67"/>
        <v>1984</v>
      </c>
      <c r="K855" t="s">
        <v>11206</v>
      </c>
      <c r="L855" t="s">
        <v>11207</v>
      </c>
    </row>
    <row r="856" spans="1:12" x14ac:dyDescent="0.2">
      <c r="A856" s="55" t="s">
        <v>10609</v>
      </c>
      <c r="B856" s="85" t="s">
        <v>10636</v>
      </c>
      <c r="C856" s="55" t="s">
        <v>165</v>
      </c>
      <c r="D856" s="55" t="s">
        <v>188</v>
      </c>
      <c r="E856" s="55" t="s">
        <v>11219</v>
      </c>
      <c r="H856" s="84">
        <f t="shared" si="67"/>
        <v>1987</v>
      </c>
      <c r="K856" t="s">
        <v>11208</v>
      </c>
      <c r="L856" t="s">
        <v>11207</v>
      </c>
    </row>
    <row r="857" spans="1:12" x14ac:dyDescent="0.2">
      <c r="A857" s="55" t="s">
        <v>10609</v>
      </c>
      <c r="B857" s="85" t="s">
        <v>10649</v>
      </c>
      <c r="C857" s="55" t="s">
        <v>165</v>
      </c>
      <c r="D857" s="55" t="s">
        <v>188</v>
      </c>
      <c r="E857" s="55" t="s">
        <v>11219</v>
      </c>
      <c r="H857" s="84">
        <f t="shared" si="67"/>
        <v>1989</v>
      </c>
      <c r="K857" t="s">
        <v>11209</v>
      </c>
      <c r="L857" t="s">
        <v>11207</v>
      </c>
    </row>
    <row r="858" spans="1:12" x14ac:dyDescent="0.2">
      <c r="A858" s="55" t="s">
        <v>10609</v>
      </c>
      <c r="B858" s="85" t="s">
        <v>10639</v>
      </c>
      <c r="C858" s="55" t="s">
        <v>165</v>
      </c>
      <c r="D858" s="55" t="s">
        <v>188</v>
      </c>
      <c r="E858" s="55" t="s">
        <v>11219</v>
      </c>
      <c r="H858" s="84">
        <f t="shared" si="67"/>
        <v>1990</v>
      </c>
      <c r="K858" t="s">
        <v>11210</v>
      </c>
      <c r="L858" t="s">
        <v>11207</v>
      </c>
    </row>
    <row r="859" spans="1:12" x14ac:dyDescent="0.2">
      <c r="A859" s="55" t="s">
        <v>10609</v>
      </c>
      <c r="B859" s="85" t="s">
        <v>10650</v>
      </c>
      <c r="C859" s="55" t="s">
        <v>165</v>
      </c>
      <c r="D859" s="55" t="s">
        <v>188</v>
      </c>
      <c r="E859" s="55" t="s">
        <v>11219</v>
      </c>
      <c r="H859" s="84">
        <f t="shared" si="67"/>
        <v>1992</v>
      </c>
      <c r="K859" t="s">
        <v>11211</v>
      </c>
      <c r="L859" t="s">
        <v>11207</v>
      </c>
    </row>
    <row r="860" spans="1:12" x14ac:dyDescent="0.2">
      <c r="A860" s="55" t="s">
        <v>10609</v>
      </c>
      <c r="B860" s="85" t="s">
        <v>10641</v>
      </c>
      <c r="C860" s="55" t="s">
        <v>165</v>
      </c>
      <c r="D860" s="55" t="s">
        <v>188</v>
      </c>
      <c r="E860" s="55" t="s">
        <v>11219</v>
      </c>
      <c r="H860" s="84">
        <f t="shared" si="67"/>
        <v>1993</v>
      </c>
      <c r="K860" t="s">
        <v>11212</v>
      </c>
      <c r="L860" t="s">
        <v>11207</v>
      </c>
    </row>
    <row r="861" spans="1:12" x14ac:dyDescent="0.2">
      <c r="A861" s="55" t="s">
        <v>10609</v>
      </c>
      <c r="B861" s="85" t="s">
        <v>10865</v>
      </c>
      <c r="C861" s="55" t="s">
        <v>165</v>
      </c>
      <c r="D861" s="55" t="s">
        <v>188</v>
      </c>
      <c r="E861" s="55" t="s">
        <v>11219</v>
      </c>
      <c r="H861" s="84">
        <f t="shared" si="67"/>
        <v>1995</v>
      </c>
      <c r="K861" t="s">
        <v>11213</v>
      </c>
      <c r="L861" t="s">
        <v>11207</v>
      </c>
    </row>
    <row r="862" spans="1:12" x14ac:dyDescent="0.2">
      <c r="A862" s="55" t="s">
        <v>10609</v>
      </c>
      <c r="B862" s="85" t="s">
        <v>10648</v>
      </c>
      <c r="C862" s="55" t="s">
        <v>165</v>
      </c>
      <c r="D862" s="55" t="s">
        <v>188</v>
      </c>
      <c r="E862" s="55" t="s">
        <v>11219</v>
      </c>
      <c r="H862" s="84">
        <f t="shared" si="67"/>
        <v>1999</v>
      </c>
      <c r="K862" t="s">
        <v>11214</v>
      </c>
      <c r="L862" t="s">
        <v>11207</v>
      </c>
    </row>
    <row r="863" spans="1:12" x14ac:dyDescent="0.2">
      <c r="A863" s="55" t="s">
        <v>10609</v>
      </c>
      <c r="B863" s="85" t="s">
        <v>10652</v>
      </c>
      <c r="C863" s="55" t="s">
        <v>165</v>
      </c>
      <c r="D863" s="55" t="s">
        <v>188</v>
      </c>
      <c r="E863" s="55" t="s">
        <v>11219</v>
      </c>
      <c r="H863" s="84">
        <f t="shared" si="67"/>
        <v>2002</v>
      </c>
      <c r="K863" t="s">
        <v>11215</v>
      </c>
      <c r="L863" t="s">
        <v>11207</v>
      </c>
    </row>
    <row r="864" spans="1:12" x14ac:dyDescent="0.2">
      <c r="A864" s="55" t="s">
        <v>10609</v>
      </c>
      <c r="B864" s="85" t="s">
        <v>10654</v>
      </c>
      <c r="C864" s="55" t="s">
        <v>165</v>
      </c>
      <c r="D864" s="55" t="s">
        <v>188</v>
      </c>
      <c r="E864" s="55" t="s">
        <v>11219</v>
      </c>
      <c r="H864" s="84">
        <f t="shared" si="67"/>
        <v>2005</v>
      </c>
      <c r="K864" t="s">
        <v>11216</v>
      </c>
      <c r="L864" t="s">
        <v>11207</v>
      </c>
    </row>
    <row r="865" spans="1:12" x14ac:dyDescent="0.2">
      <c r="A865" s="55" t="s">
        <v>10609</v>
      </c>
      <c r="B865" s="85" t="s">
        <v>10644</v>
      </c>
      <c r="C865" s="55" t="s">
        <v>165</v>
      </c>
      <c r="D865" s="55" t="s">
        <v>188</v>
      </c>
      <c r="E865" s="55" t="s">
        <v>11219</v>
      </c>
      <c r="H865" s="84">
        <f t="shared" si="67"/>
        <v>2007</v>
      </c>
      <c r="K865" t="s">
        <v>11217</v>
      </c>
      <c r="L865" t="s">
        <v>11207</v>
      </c>
    </row>
    <row r="866" spans="1:12" x14ac:dyDescent="0.2">
      <c r="A866" s="55" t="s">
        <v>10609</v>
      </c>
      <c r="B866" s="85" t="s">
        <v>10634</v>
      </c>
      <c r="C866" s="55" t="s">
        <v>4909</v>
      </c>
      <c r="D866" s="55" t="s">
        <v>153</v>
      </c>
      <c r="E866" s="55" t="s">
        <v>6567</v>
      </c>
      <c r="H866" s="84">
        <f t="shared" si="67"/>
        <v>1984</v>
      </c>
      <c r="K866" t="s">
        <v>11220</v>
      </c>
      <c r="L866" t="s">
        <v>11221</v>
      </c>
    </row>
    <row r="867" spans="1:12" x14ac:dyDescent="0.2">
      <c r="A867" s="55" t="s">
        <v>10609</v>
      </c>
      <c r="B867" s="85" t="s">
        <v>10864</v>
      </c>
      <c r="C867" s="55" t="s">
        <v>4909</v>
      </c>
      <c r="D867" s="55" t="s">
        <v>153</v>
      </c>
      <c r="E867" s="55" t="s">
        <v>6567</v>
      </c>
      <c r="H867" s="84">
        <f t="shared" ref="H867:H930" si="68">IF(B867="SATSA_Q1",1984,IF(B867="SATSA_IPT1",1985,IF(B867="SATSA_Q2",1987,IF(B867="SATSA_IPT2",1989,IF(B867="SATSA_Q3",1990,IF(B867="SATSA_IPT3",1992,IF(B867="SATSA_Q4",1993,IF(B867="SATSA_IPT4",1995,IF(B867="SATSA_IPT5",1999,IF(B867="SATSA_IPT6",2002,IF(B867="SATSA_Q5",2004,IF(B867="SATSA_IPT7",2005,IF(B867="SATSA_Q6",2007,IF(B867="SATSA_IPT8",2008,IF(B867="SATSA_Q7",2010,IF(B867="SATSA_IPT9",2010,IF(B867="SATSA_Q8",2012,IF(B867="SATSA_IPT10",2012,IF(B867="SATSA_Q9",2014,"HELP")))))))))))))))))))</f>
        <v>1985</v>
      </c>
      <c r="K867" t="s">
        <v>11222</v>
      </c>
      <c r="L867" t="s">
        <v>11221</v>
      </c>
    </row>
    <row r="868" spans="1:12" x14ac:dyDescent="0.2">
      <c r="A868" s="55" t="s">
        <v>10609</v>
      </c>
      <c r="B868" s="85" t="s">
        <v>10636</v>
      </c>
      <c r="C868" s="55" t="s">
        <v>4909</v>
      </c>
      <c r="D868" s="55" t="s">
        <v>153</v>
      </c>
      <c r="E868" s="55" t="s">
        <v>6567</v>
      </c>
      <c r="H868" s="84">
        <f t="shared" si="68"/>
        <v>1987</v>
      </c>
      <c r="K868" t="s">
        <v>11223</v>
      </c>
      <c r="L868" t="s">
        <v>11221</v>
      </c>
    </row>
    <row r="869" spans="1:12" x14ac:dyDescent="0.2">
      <c r="A869" s="55" t="s">
        <v>10609</v>
      </c>
      <c r="B869" s="85" t="s">
        <v>10649</v>
      </c>
      <c r="C869" s="55" t="s">
        <v>4909</v>
      </c>
      <c r="D869" s="55" t="s">
        <v>153</v>
      </c>
      <c r="E869" s="55" t="s">
        <v>6567</v>
      </c>
      <c r="H869" s="84">
        <f t="shared" si="68"/>
        <v>1989</v>
      </c>
      <c r="K869" t="s">
        <v>11224</v>
      </c>
      <c r="L869" t="s">
        <v>11221</v>
      </c>
    </row>
    <row r="870" spans="1:12" x14ac:dyDescent="0.2">
      <c r="A870" s="55" t="s">
        <v>10609</v>
      </c>
      <c r="B870" s="85" t="s">
        <v>10639</v>
      </c>
      <c r="C870" s="55" t="s">
        <v>4909</v>
      </c>
      <c r="D870" s="55" t="s">
        <v>153</v>
      </c>
      <c r="E870" s="55" t="s">
        <v>6567</v>
      </c>
      <c r="H870" s="84">
        <f t="shared" si="68"/>
        <v>1990</v>
      </c>
      <c r="K870" t="s">
        <v>11225</v>
      </c>
      <c r="L870" t="s">
        <v>11221</v>
      </c>
    </row>
    <row r="871" spans="1:12" x14ac:dyDescent="0.2">
      <c r="A871" s="55" t="s">
        <v>10609</v>
      </c>
      <c r="B871" s="85" t="s">
        <v>10650</v>
      </c>
      <c r="C871" s="55" t="s">
        <v>4909</v>
      </c>
      <c r="D871" s="55" t="s">
        <v>153</v>
      </c>
      <c r="E871" s="55" t="s">
        <v>6567</v>
      </c>
      <c r="H871" s="84">
        <f t="shared" si="68"/>
        <v>1992</v>
      </c>
      <c r="K871" t="s">
        <v>11226</v>
      </c>
      <c r="L871" t="s">
        <v>11221</v>
      </c>
    </row>
    <row r="872" spans="1:12" x14ac:dyDescent="0.2">
      <c r="A872" s="55" t="s">
        <v>10609</v>
      </c>
      <c r="B872" s="85" t="s">
        <v>10641</v>
      </c>
      <c r="C872" s="55" t="s">
        <v>4909</v>
      </c>
      <c r="D872" s="55" t="s">
        <v>153</v>
      </c>
      <c r="E872" s="55" t="s">
        <v>6567</v>
      </c>
      <c r="H872" s="84">
        <f t="shared" si="68"/>
        <v>1993</v>
      </c>
      <c r="K872" t="s">
        <v>11227</v>
      </c>
      <c r="L872" t="s">
        <v>11221</v>
      </c>
    </row>
    <row r="873" spans="1:12" x14ac:dyDescent="0.2">
      <c r="A873" s="55" t="s">
        <v>10609</v>
      </c>
      <c r="B873" s="85" t="s">
        <v>10865</v>
      </c>
      <c r="C873" s="55" t="s">
        <v>4909</v>
      </c>
      <c r="D873" s="55" t="s">
        <v>153</v>
      </c>
      <c r="E873" s="55" t="s">
        <v>6567</v>
      </c>
      <c r="H873" s="84">
        <f t="shared" si="68"/>
        <v>1995</v>
      </c>
      <c r="K873" t="s">
        <v>11228</v>
      </c>
      <c r="L873" t="s">
        <v>11221</v>
      </c>
    </row>
    <row r="874" spans="1:12" x14ac:dyDescent="0.2">
      <c r="A874" s="55" t="s">
        <v>10609</v>
      </c>
      <c r="B874" s="85" t="s">
        <v>10648</v>
      </c>
      <c r="C874" s="55" t="s">
        <v>4909</v>
      </c>
      <c r="D874" s="55" t="s">
        <v>153</v>
      </c>
      <c r="E874" s="55" t="s">
        <v>6567</v>
      </c>
      <c r="H874" s="84">
        <f t="shared" si="68"/>
        <v>1999</v>
      </c>
      <c r="K874" t="s">
        <v>11229</v>
      </c>
      <c r="L874" t="s">
        <v>11221</v>
      </c>
    </row>
    <row r="875" spans="1:12" x14ac:dyDescent="0.2">
      <c r="A875" s="55" t="s">
        <v>10609</v>
      </c>
      <c r="B875" s="85" t="s">
        <v>10652</v>
      </c>
      <c r="C875" s="55" t="s">
        <v>4909</v>
      </c>
      <c r="D875" s="55" t="s">
        <v>153</v>
      </c>
      <c r="E875" s="55" t="s">
        <v>6567</v>
      </c>
      <c r="H875" s="84">
        <f t="shared" si="68"/>
        <v>2002</v>
      </c>
      <c r="K875" t="s">
        <v>11230</v>
      </c>
      <c r="L875" t="s">
        <v>11221</v>
      </c>
    </row>
    <row r="876" spans="1:12" x14ac:dyDescent="0.2">
      <c r="A876" s="55" t="s">
        <v>10609</v>
      </c>
      <c r="B876" s="85" t="s">
        <v>10654</v>
      </c>
      <c r="C876" s="55" t="s">
        <v>4909</v>
      </c>
      <c r="D876" s="55" t="s">
        <v>153</v>
      </c>
      <c r="E876" s="55" t="s">
        <v>6567</v>
      </c>
      <c r="H876" s="84">
        <f t="shared" si="68"/>
        <v>2005</v>
      </c>
      <c r="K876" t="s">
        <v>11231</v>
      </c>
      <c r="L876" t="s">
        <v>11221</v>
      </c>
    </row>
    <row r="877" spans="1:12" x14ac:dyDescent="0.2">
      <c r="A877" s="55" t="s">
        <v>10609</v>
      </c>
      <c r="B877" s="85" t="s">
        <v>10634</v>
      </c>
      <c r="C877" s="55" t="s">
        <v>4909</v>
      </c>
      <c r="D877" s="55" t="s">
        <v>153</v>
      </c>
      <c r="E877" s="55" t="s">
        <v>6568</v>
      </c>
      <c r="H877" s="84">
        <f t="shared" si="68"/>
        <v>1984</v>
      </c>
      <c r="K877" t="s">
        <v>11232</v>
      </c>
      <c r="L877" t="s">
        <v>11233</v>
      </c>
    </row>
    <row r="878" spans="1:12" x14ac:dyDescent="0.2">
      <c r="A878" s="55" t="s">
        <v>10609</v>
      </c>
      <c r="B878" s="85" t="s">
        <v>10864</v>
      </c>
      <c r="C878" s="55" t="s">
        <v>4909</v>
      </c>
      <c r="D878" s="55" t="s">
        <v>153</v>
      </c>
      <c r="E878" s="55" t="s">
        <v>6568</v>
      </c>
      <c r="H878" s="84">
        <f t="shared" si="68"/>
        <v>1985</v>
      </c>
      <c r="K878" t="s">
        <v>11234</v>
      </c>
      <c r="L878" t="s">
        <v>11233</v>
      </c>
    </row>
    <row r="879" spans="1:12" x14ac:dyDescent="0.2">
      <c r="A879" s="55" t="s">
        <v>10609</v>
      </c>
      <c r="B879" s="85" t="s">
        <v>10636</v>
      </c>
      <c r="C879" s="55" t="s">
        <v>4909</v>
      </c>
      <c r="D879" s="55" t="s">
        <v>153</v>
      </c>
      <c r="E879" s="55" t="s">
        <v>6568</v>
      </c>
      <c r="H879" s="84">
        <f t="shared" si="68"/>
        <v>1987</v>
      </c>
      <c r="K879" t="s">
        <v>11235</v>
      </c>
      <c r="L879" t="s">
        <v>11233</v>
      </c>
    </row>
    <row r="880" spans="1:12" x14ac:dyDescent="0.2">
      <c r="A880" s="55" t="s">
        <v>10609</v>
      </c>
      <c r="B880" s="85" t="s">
        <v>10649</v>
      </c>
      <c r="C880" s="55" t="s">
        <v>4909</v>
      </c>
      <c r="D880" s="55" t="s">
        <v>153</v>
      </c>
      <c r="E880" s="55" t="s">
        <v>6568</v>
      </c>
      <c r="H880" s="84">
        <f t="shared" si="68"/>
        <v>1989</v>
      </c>
      <c r="K880" t="s">
        <v>11236</v>
      </c>
      <c r="L880" t="s">
        <v>11233</v>
      </c>
    </row>
    <row r="881" spans="1:12" x14ac:dyDescent="0.2">
      <c r="A881" s="55" t="s">
        <v>10609</v>
      </c>
      <c r="B881" s="85" t="s">
        <v>10639</v>
      </c>
      <c r="C881" s="55" t="s">
        <v>4909</v>
      </c>
      <c r="D881" s="55" t="s">
        <v>153</v>
      </c>
      <c r="E881" s="55" t="s">
        <v>6568</v>
      </c>
      <c r="H881" s="84">
        <f t="shared" si="68"/>
        <v>1990</v>
      </c>
      <c r="K881" t="s">
        <v>11237</v>
      </c>
      <c r="L881" t="s">
        <v>11233</v>
      </c>
    </row>
    <row r="882" spans="1:12" x14ac:dyDescent="0.2">
      <c r="A882" s="55" t="s">
        <v>10609</v>
      </c>
      <c r="B882" s="85" t="s">
        <v>10650</v>
      </c>
      <c r="C882" s="55" t="s">
        <v>4909</v>
      </c>
      <c r="D882" s="55" t="s">
        <v>153</v>
      </c>
      <c r="E882" s="55" t="s">
        <v>6568</v>
      </c>
      <c r="H882" s="84">
        <f t="shared" si="68"/>
        <v>1992</v>
      </c>
      <c r="K882" t="s">
        <v>11238</v>
      </c>
      <c r="L882" t="s">
        <v>11233</v>
      </c>
    </row>
    <row r="883" spans="1:12" x14ac:dyDescent="0.2">
      <c r="A883" s="55" t="s">
        <v>10609</v>
      </c>
      <c r="B883" s="85" t="s">
        <v>10641</v>
      </c>
      <c r="C883" s="55" t="s">
        <v>4909</v>
      </c>
      <c r="D883" s="55" t="s">
        <v>153</v>
      </c>
      <c r="E883" s="55" t="s">
        <v>6568</v>
      </c>
      <c r="H883" s="84">
        <f t="shared" si="68"/>
        <v>1993</v>
      </c>
      <c r="K883" t="s">
        <v>11239</v>
      </c>
      <c r="L883" t="s">
        <v>11233</v>
      </c>
    </row>
    <row r="884" spans="1:12" x14ac:dyDescent="0.2">
      <c r="A884" s="55" t="s">
        <v>10609</v>
      </c>
      <c r="B884" s="85" t="s">
        <v>10865</v>
      </c>
      <c r="C884" s="55" t="s">
        <v>4909</v>
      </c>
      <c r="D884" s="55" t="s">
        <v>153</v>
      </c>
      <c r="E884" s="55" t="s">
        <v>6568</v>
      </c>
      <c r="H884" s="84">
        <f t="shared" si="68"/>
        <v>1995</v>
      </c>
      <c r="K884" t="s">
        <v>11240</v>
      </c>
      <c r="L884" t="s">
        <v>11233</v>
      </c>
    </row>
    <row r="885" spans="1:12" x14ac:dyDescent="0.2">
      <c r="A885" s="55" t="s">
        <v>10609</v>
      </c>
      <c r="B885" s="85" t="s">
        <v>10648</v>
      </c>
      <c r="C885" s="55" t="s">
        <v>4909</v>
      </c>
      <c r="D885" s="55" t="s">
        <v>153</v>
      </c>
      <c r="E885" s="55" t="s">
        <v>6568</v>
      </c>
      <c r="H885" s="84">
        <f t="shared" si="68"/>
        <v>1999</v>
      </c>
      <c r="K885" t="s">
        <v>11241</v>
      </c>
      <c r="L885" t="s">
        <v>11233</v>
      </c>
    </row>
    <row r="886" spans="1:12" x14ac:dyDescent="0.2">
      <c r="A886" s="55" t="s">
        <v>10609</v>
      </c>
      <c r="B886" s="85" t="s">
        <v>10652</v>
      </c>
      <c r="C886" s="55" t="s">
        <v>4909</v>
      </c>
      <c r="D886" s="55" t="s">
        <v>153</v>
      </c>
      <c r="E886" s="55" t="s">
        <v>6568</v>
      </c>
      <c r="H886" s="84">
        <f t="shared" si="68"/>
        <v>2002</v>
      </c>
      <c r="K886" t="s">
        <v>11242</v>
      </c>
      <c r="L886" t="s">
        <v>11233</v>
      </c>
    </row>
    <row r="887" spans="1:12" x14ac:dyDescent="0.2">
      <c r="A887" s="55" t="s">
        <v>10609</v>
      </c>
      <c r="B887" s="85" t="s">
        <v>10654</v>
      </c>
      <c r="C887" s="55" t="s">
        <v>4909</v>
      </c>
      <c r="D887" s="55" t="s">
        <v>153</v>
      </c>
      <c r="E887" s="55" t="s">
        <v>6568</v>
      </c>
      <c r="H887" s="84">
        <f t="shared" si="68"/>
        <v>2005</v>
      </c>
      <c r="K887" t="s">
        <v>11243</v>
      </c>
      <c r="L887" t="s">
        <v>11233</v>
      </c>
    </row>
    <row r="888" spans="1:12" x14ac:dyDescent="0.2">
      <c r="A888" s="55" t="s">
        <v>10609</v>
      </c>
      <c r="B888" s="85" t="s">
        <v>10634</v>
      </c>
      <c r="C888" s="55" t="s">
        <v>4909</v>
      </c>
      <c r="D888" s="55" t="s">
        <v>153</v>
      </c>
      <c r="E888" s="55" t="s">
        <v>11258</v>
      </c>
      <c r="H888" s="84">
        <f t="shared" si="68"/>
        <v>1984</v>
      </c>
      <c r="K888" t="s">
        <v>11244</v>
      </c>
      <c r="L888" t="s">
        <v>11245</v>
      </c>
    </row>
    <row r="889" spans="1:12" x14ac:dyDescent="0.2">
      <c r="A889" s="55" t="s">
        <v>10609</v>
      </c>
      <c r="B889" s="85" t="s">
        <v>10864</v>
      </c>
      <c r="C889" s="55" t="s">
        <v>4909</v>
      </c>
      <c r="D889" s="55" t="s">
        <v>153</v>
      </c>
      <c r="E889" s="55" t="s">
        <v>11258</v>
      </c>
      <c r="H889" s="84">
        <f t="shared" si="68"/>
        <v>1985</v>
      </c>
      <c r="K889" t="s">
        <v>11246</v>
      </c>
      <c r="L889" t="s">
        <v>11245</v>
      </c>
    </row>
    <row r="890" spans="1:12" x14ac:dyDescent="0.2">
      <c r="A890" s="55" t="s">
        <v>10609</v>
      </c>
      <c r="B890" s="85" t="s">
        <v>10636</v>
      </c>
      <c r="C890" s="55" t="s">
        <v>4909</v>
      </c>
      <c r="D890" s="55" t="s">
        <v>153</v>
      </c>
      <c r="E890" s="55" t="s">
        <v>11258</v>
      </c>
      <c r="H890" s="84">
        <f t="shared" si="68"/>
        <v>1987</v>
      </c>
      <c r="K890" t="s">
        <v>11247</v>
      </c>
      <c r="L890" t="s">
        <v>11245</v>
      </c>
    </row>
    <row r="891" spans="1:12" x14ac:dyDescent="0.2">
      <c r="A891" s="55" t="s">
        <v>10609</v>
      </c>
      <c r="B891" s="85" t="s">
        <v>10649</v>
      </c>
      <c r="C891" s="55" t="s">
        <v>4909</v>
      </c>
      <c r="D891" s="55" t="s">
        <v>153</v>
      </c>
      <c r="E891" s="55" t="s">
        <v>11258</v>
      </c>
      <c r="H891" s="84">
        <f t="shared" si="68"/>
        <v>1989</v>
      </c>
      <c r="K891" t="s">
        <v>11248</v>
      </c>
      <c r="L891" t="s">
        <v>11245</v>
      </c>
    </row>
    <row r="892" spans="1:12" x14ac:dyDescent="0.2">
      <c r="A892" s="55" t="s">
        <v>10609</v>
      </c>
      <c r="B892" s="85" t="s">
        <v>10639</v>
      </c>
      <c r="C892" s="55" t="s">
        <v>4909</v>
      </c>
      <c r="D892" s="55" t="s">
        <v>153</v>
      </c>
      <c r="E892" s="55" t="s">
        <v>11258</v>
      </c>
      <c r="H892" s="84">
        <f t="shared" si="68"/>
        <v>1990</v>
      </c>
      <c r="K892" t="s">
        <v>11249</v>
      </c>
      <c r="L892" t="s">
        <v>11245</v>
      </c>
    </row>
    <row r="893" spans="1:12" x14ac:dyDescent="0.2">
      <c r="A893" s="55" t="s">
        <v>10609</v>
      </c>
      <c r="B893" s="85" t="s">
        <v>10650</v>
      </c>
      <c r="C893" s="55" t="s">
        <v>4909</v>
      </c>
      <c r="D893" s="55" t="s">
        <v>153</v>
      </c>
      <c r="E893" s="55" t="s">
        <v>11258</v>
      </c>
      <c r="H893" s="84">
        <f t="shared" si="68"/>
        <v>1992</v>
      </c>
      <c r="K893" t="s">
        <v>11250</v>
      </c>
      <c r="L893" t="s">
        <v>11245</v>
      </c>
    </row>
    <row r="894" spans="1:12" x14ac:dyDescent="0.2">
      <c r="A894" s="55" t="s">
        <v>10609</v>
      </c>
      <c r="B894" s="85" t="s">
        <v>10641</v>
      </c>
      <c r="C894" s="55" t="s">
        <v>4909</v>
      </c>
      <c r="D894" s="55" t="s">
        <v>153</v>
      </c>
      <c r="E894" s="55" t="s">
        <v>11258</v>
      </c>
      <c r="H894" s="84">
        <f t="shared" si="68"/>
        <v>1993</v>
      </c>
      <c r="K894" t="s">
        <v>11251</v>
      </c>
      <c r="L894" t="s">
        <v>11245</v>
      </c>
    </row>
    <row r="895" spans="1:12" x14ac:dyDescent="0.2">
      <c r="A895" s="55" t="s">
        <v>10609</v>
      </c>
      <c r="B895" s="85" t="s">
        <v>10865</v>
      </c>
      <c r="C895" s="55" t="s">
        <v>4909</v>
      </c>
      <c r="D895" s="55" t="s">
        <v>153</v>
      </c>
      <c r="E895" s="55" t="s">
        <v>11258</v>
      </c>
      <c r="H895" s="84">
        <f t="shared" si="68"/>
        <v>1995</v>
      </c>
      <c r="K895" t="s">
        <v>11252</v>
      </c>
      <c r="L895" t="s">
        <v>11245</v>
      </c>
    </row>
    <row r="896" spans="1:12" x14ac:dyDescent="0.2">
      <c r="A896" s="55" t="s">
        <v>10609</v>
      </c>
      <c r="B896" s="85" t="s">
        <v>10648</v>
      </c>
      <c r="C896" s="55" t="s">
        <v>4909</v>
      </c>
      <c r="D896" s="55" t="s">
        <v>153</v>
      </c>
      <c r="E896" s="55" t="s">
        <v>11258</v>
      </c>
      <c r="H896" s="84">
        <f t="shared" si="68"/>
        <v>1999</v>
      </c>
      <c r="K896" t="s">
        <v>11253</v>
      </c>
      <c r="L896" t="s">
        <v>11245</v>
      </c>
    </row>
    <row r="897" spans="1:12" x14ac:dyDescent="0.2">
      <c r="A897" s="55" t="s">
        <v>10609</v>
      </c>
      <c r="B897" s="85" t="s">
        <v>10652</v>
      </c>
      <c r="C897" s="55" t="s">
        <v>4909</v>
      </c>
      <c r="D897" s="55" t="s">
        <v>153</v>
      </c>
      <c r="E897" s="55" t="s">
        <v>11258</v>
      </c>
      <c r="H897" s="84">
        <f t="shared" si="68"/>
        <v>2002</v>
      </c>
      <c r="K897" t="s">
        <v>11254</v>
      </c>
      <c r="L897" t="s">
        <v>11245</v>
      </c>
    </row>
    <row r="898" spans="1:12" x14ac:dyDescent="0.2">
      <c r="A898" s="55" t="s">
        <v>10609</v>
      </c>
      <c r="B898" s="85" t="s">
        <v>10654</v>
      </c>
      <c r="C898" s="55" t="s">
        <v>4909</v>
      </c>
      <c r="D898" s="55" t="s">
        <v>153</v>
      </c>
      <c r="E898" s="55" t="s">
        <v>11258</v>
      </c>
      <c r="H898" s="84">
        <f t="shared" si="68"/>
        <v>2005</v>
      </c>
      <c r="K898" t="s">
        <v>11255</v>
      </c>
      <c r="L898" t="s">
        <v>11245</v>
      </c>
    </row>
    <row r="899" spans="1:12" x14ac:dyDescent="0.2">
      <c r="A899" s="55" t="s">
        <v>10609</v>
      </c>
      <c r="B899" s="85" t="s">
        <v>10641</v>
      </c>
      <c r="C899" s="55" t="s">
        <v>4909</v>
      </c>
      <c r="D899" s="55" t="s">
        <v>153</v>
      </c>
      <c r="E899" s="55" t="s">
        <v>11258</v>
      </c>
      <c r="H899" s="84">
        <f t="shared" si="68"/>
        <v>1993</v>
      </c>
      <c r="K899" t="s">
        <v>11256</v>
      </c>
      <c r="L899" t="s">
        <v>11257</v>
      </c>
    </row>
    <row r="900" spans="1:12" x14ac:dyDescent="0.2">
      <c r="A900" s="55" t="s">
        <v>10609</v>
      </c>
      <c r="B900" s="85" t="s">
        <v>10636</v>
      </c>
      <c r="C900" s="55" t="s">
        <v>4909</v>
      </c>
      <c r="D900" s="55" t="s">
        <v>143</v>
      </c>
      <c r="E900" s="55" t="s">
        <v>11266</v>
      </c>
      <c r="H900" s="84">
        <f t="shared" si="68"/>
        <v>1987</v>
      </c>
      <c r="K900" t="s">
        <v>11259</v>
      </c>
      <c r="L900" t="s">
        <v>11260</v>
      </c>
    </row>
    <row r="901" spans="1:12" x14ac:dyDescent="0.2">
      <c r="A901" s="55" t="s">
        <v>10609</v>
      </c>
      <c r="B901" s="85" t="s">
        <v>10649</v>
      </c>
      <c r="C901" s="55" t="s">
        <v>4909</v>
      </c>
      <c r="D901" s="55" t="s">
        <v>143</v>
      </c>
      <c r="E901" s="55" t="s">
        <v>11266</v>
      </c>
      <c r="H901" s="84">
        <f t="shared" si="68"/>
        <v>1989</v>
      </c>
      <c r="K901" t="s">
        <v>11261</v>
      </c>
      <c r="L901" t="s">
        <v>11260</v>
      </c>
    </row>
    <row r="902" spans="1:12" x14ac:dyDescent="0.2">
      <c r="A902" s="55" t="s">
        <v>10609</v>
      </c>
      <c r="B902" s="85" t="s">
        <v>10639</v>
      </c>
      <c r="C902" s="55" t="s">
        <v>4909</v>
      </c>
      <c r="D902" s="55" t="s">
        <v>143</v>
      </c>
      <c r="E902" s="55" t="s">
        <v>11266</v>
      </c>
      <c r="H902" s="84">
        <f t="shared" si="68"/>
        <v>1990</v>
      </c>
      <c r="K902" t="s">
        <v>11262</v>
      </c>
      <c r="L902" t="s">
        <v>11260</v>
      </c>
    </row>
    <row r="903" spans="1:12" x14ac:dyDescent="0.2">
      <c r="A903" s="55" t="s">
        <v>10609</v>
      </c>
      <c r="B903" s="85" t="s">
        <v>10650</v>
      </c>
      <c r="C903" s="55" t="s">
        <v>4909</v>
      </c>
      <c r="D903" s="55" t="s">
        <v>143</v>
      </c>
      <c r="E903" s="55" t="s">
        <v>11266</v>
      </c>
      <c r="H903" s="84">
        <f t="shared" si="68"/>
        <v>1992</v>
      </c>
      <c r="K903" t="s">
        <v>11263</v>
      </c>
      <c r="L903" t="s">
        <v>11260</v>
      </c>
    </row>
    <row r="904" spans="1:12" x14ac:dyDescent="0.2">
      <c r="A904" s="55" t="s">
        <v>10609</v>
      </c>
      <c r="B904" s="85" t="s">
        <v>10641</v>
      </c>
      <c r="C904" s="55" t="s">
        <v>4909</v>
      </c>
      <c r="D904" s="55" t="s">
        <v>143</v>
      </c>
      <c r="E904" s="55" t="s">
        <v>11266</v>
      </c>
      <c r="H904" s="84">
        <f t="shared" si="68"/>
        <v>1993</v>
      </c>
      <c r="K904" t="s">
        <v>11264</v>
      </c>
      <c r="L904" t="s">
        <v>11260</v>
      </c>
    </row>
    <row r="905" spans="1:12" x14ac:dyDescent="0.2">
      <c r="A905" s="55" t="s">
        <v>10609</v>
      </c>
      <c r="B905" s="85" t="s">
        <v>10865</v>
      </c>
      <c r="C905" s="55" t="s">
        <v>4909</v>
      </c>
      <c r="D905" s="55" t="s">
        <v>143</v>
      </c>
      <c r="E905" s="55" t="s">
        <v>11266</v>
      </c>
      <c r="H905" s="84">
        <f t="shared" si="68"/>
        <v>1995</v>
      </c>
      <c r="K905" t="s">
        <v>11265</v>
      </c>
      <c r="L905" t="s">
        <v>11260</v>
      </c>
    </row>
    <row r="906" spans="1:12" x14ac:dyDescent="0.2">
      <c r="A906" s="55" t="s">
        <v>10609</v>
      </c>
      <c r="B906" s="85" t="s">
        <v>10636</v>
      </c>
      <c r="C906" s="55" t="s">
        <v>4909</v>
      </c>
      <c r="D906" s="55" t="s">
        <v>148</v>
      </c>
      <c r="E906" s="55" t="s">
        <v>11274</v>
      </c>
      <c r="H906" s="84">
        <f t="shared" si="68"/>
        <v>1987</v>
      </c>
      <c r="K906" t="s">
        <v>11267</v>
      </c>
      <c r="L906" t="s">
        <v>11268</v>
      </c>
    </row>
    <row r="907" spans="1:12" x14ac:dyDescent="0.2">
      <c r="A907" s="55" t="s">
        <v>10609</v>
      </c>
      <c r="B907" s="85" t="s">
        <v>10649</v>
      </c>
      <c r="C907" s="55" t="s">
        <v>4909</v>
      </c>
      <c r="D907" s="55" t="s">
        <v>148</v>
      </c>
      <c r="E907" s="55" t="s">
        <v>11274</v>
      </c>
      <c r="H907" s="84">
        <f t="shared" si="68"/>
        <v>1989</v>
      </c>
      <c r="K907" t="s">
        <v>11269</v>
      </c>
      <c r="L907" t="s">
        <v>11268</v>
      </c>
    </row>
    <row r="908" spans="1:12" x14ac:dyDescent="0.2">
      <c r="A908" s="55" t="s">
        <v>10609</v>
      </c>
      <c r="B908" s="85" t="s">
        <v>10639</v>
      </c>
      <c r="C908" s="55" t="s">
        <v>4909</v>
      </c>
      <c r="D908" s="55" t="s">
        <v>148</v>
      </c>
      <c r="E908" s="55" t="s">
        <v>11274</v>
      </c>
      <c r="H908" s="84">
        <f t="shared" si="68"/>
        <v>1990</v>
      </c>
      <c r="K908" t="s">
        <v>11270</v>
      </c>
      <c r="L908" t="s">
        <v>11268</v>
      </c>
    </row>
    <row r="909" spans="1:12" x14ac:dyDescent="0.2">
      <c r="A909" s="55" t="s">
        <v>10609</v>
      </c>
      <c r="B909" s="85" t="s">
        <v>10650</v>
      </c>
      <c r="C909" s="55" t="s">
        <v>4909</v>
      </c>
      <c r="D909" s="55" t="s">
        <v>148</v>
      </c>
      <c r="E909" s="55" t="s">
        <v>11274</v>
      </c>
      <c r="H909" s="84">
        <f t="shared" si="68"/>
        <v>1992</v>
      </c>
      <c r="K909" t="s">
        <v>11271</v>
      </c>
      <c r="L909" t="s">
        <v>11268</v>
      </c>
    </row>
    <row r="910" spans="1:12" x14ac:dyDescent="0.2">
      <c r="A910" s="55" t="s">
        <v>10609</v>
      </c>
      <c r="B910" s="85" t="s">
        <v>10641</v>
      </c>
      <c r="C910" s="55" t="s">
        <v>4909</v>
      </c>
      <c r="D910" s="55" t="s">
        <v>148</v>
      </c>
      <c r="E910" s="55" t="s">
        <v>11274</v>
      </c>
      <c r="H910" s="84">
        <f t="shared" si="68"/>
        <v>1993</v>
      </c>
      <c r="K910" t="s">
        <v>11272</v>
      </c>
      <c r="L910" t="s">
        <v>11268</v>
      </c>
    </row>
    <row r="911" spans="1:12" x14ac:dyDescent="0.2">
      <c r="A911" s="55" t="s">
        <v>10609</v>
      </c>
      <c r="B911" s="85" t="s">
        <v>10865</v>
      </c>
      <c r="C911" s="55" t="s">
        <v>4909</v>
      </c>
      <c r="D911" s="55" t="s">
        <v>148</v>
      </c>
      <c r="E911" s="55" t="s">
        <v>11274</v>
      </c>
      <c r="H911" s="84">
        <f t="shared" si="68"/>
        <v>1995</v>
      </c>
      <c r="K911" t="s">
        <v>11273</v>
      </c>
      <c r="L911" t="s">
        <v>11268</v>
      </c>
    </row>
    <row r="912" spans="1:12" x14ac:dyDescent="0.2">
      <c r="A912" s="55" t="s">
        <v>10609</v>
      </c>
      <c r="B912" s="85" t="s">
        <v>10634</v>
      </c>
      <c r="C912" s="55" t="s">
        <v>4909</v>
      </c>
      <c r="D912" s="55" t="s">
        <v>139</v>
      </c>
      <c r="E912" s="55" t="s">
        <v>11281</v>
      </c>
      <c r="H912" s="84">
        <f t="shared" si="68"/>
        <v>1984</v>
      </c>
      <c r="K912" t="s">
        <v>11275</v>
      </c>
      <c r="L912" t="s">
        <v>11276</v>
      </c>
    </row>
    <row r="913" spans="1:12" x14ac:dyDescent="0.2">
      <c r="A913" s="55" t="s">
        <v>10609</v>
      </c>
      <c r="B913" s="85" t="s">
        <v>10636</v>
      </c>
      <c r="C913" s="55" t="s">
        <v>4909</v>
      </c>
      <c r="D913" s="55" t="s">
        <v>139</v>
      </c>
      <c r="E913" s="55" t="s">
        <v>11281</v>
      </c>
      <c r="H913" s="84">
        <f t="shared" si="68"/>
        <v>1987</v>
      </c>
      <c r="K913" t="s">
        <v>11277</v>
      </c>
      <c r="L913" t="s">
        <v>11276</v>
      </c>
    </row>
    <row r="914" spans="1:12" x14ac:dyDescent="0.2">
      <c r="A914" s="55" t="s">
        <v>10609</v>
      </c>
      <c r="B914" s="85" t="s">
        <v>10649</v>
      </c>
      <c r="C914" s="55" t="s">
        <v>4909</v>
      </c>
      <c r="D914" s="55" t="s">
        <v>139</v>
      </c>
      <c r="E914" s="55" t="s">
        <v>11281</v>
      </c>
      <c r="H914" s="84">
        <f t="shared" si="68"/>
        <v>1989</v>
      </c>
      <c r="K914" t="s">
        <v>11278</v>
      </c>
      <c r="L914" t="s">
        <v>11276</v>
      </c>
    </row>
    <row r="915" spans="1:12" x14ac:dyDescent="0.2">
      <c r="A915" s="55" t="s">
        <v>10609</v>
      </c>
      <c r="B915" s="85" t="s">
        <v>10639</v>
      </c>
      <c r="C915" s="55" t="s">
        <v>4909</v>
      </c>
      <c r="D915" s="55" t="s">
        <v>139</v>
      </c>
      <c r="E915" s="55" t="s">
        <v>11281</v>
      </c>
      <c r="H915" s="84">
        <f t="shared" si="68"/>
        <v>1990</v>
      </c>
      <c r="K915" t="s">
        <v>11279</v>
      </c>
      <c r="L915" t="s">
        <v>11276</v>
      </c>
    </row>
    <row r="916" spans="1:12" x14ac:dyDescent="0.2">
      <c r="A916" s="55" t="s">
        <v>10609</v>
      </c>
      <c r="B916" s="85" t="s">
        <v>10641</v>
      </c>
      <c r="C916" s="55" t="s">
        <v>4909</v>
      </c>
      <c r="D916" s="55" t="s">
        <v>139</v>
      </c>
      <c r="E916" s="55" t="s">
        <v>11281</v>
      </c>
      <c r="H916" s="84">
        <f t="shared" si="68"/>
        <v>1993</v>
      </c>
      <c r="K916" t="s">
        <v>11280</v>
      </c>
      <c r="L916" t="s">
        <v>11276</v>
      </c>
    </row>
    <row r="917" spans="1:12" x14ac:dyDescent="0.2">
      <c r="A917" s="55" t="s">
        <v>10609</v>
      </c>
      <c r="B917" s="85" t="s">
        <v>10634</v>
      </c>
      <c r="C917" s="55" t="s">
        <v>4909</v>
      </c>
      <c r="D917" s="55" t="s">
        <v>153</v>
      </c>
      <c r="E917" s="55" t="s">
        <v>11294</v>
      </c>
      <c r="H917" s="84">
        <f t="shared" si="68"/>
        <v>1984</v>
      </c>
      <c r="K917" t="s">
        <v>11282</v>
      </c>
      <c r="L917" t="s">
        <v>11283</v>
      </c>
    </row>
    <row r="918" spans="1:12" x14ac:dyDescent="0.2">
      <c r="A918" s="55" t="s">
        <v>10609</v>
      </c>
      <c r="B918" s="85" t="s">
        <v>10864</v>
      </c>
      <c r="C918" s="55" t="s">
        <v>4909</v>
      </c>
      <c r="D918" s="55" t="s">
        <v>153</v>
      </c>
      <c r="E918" s="55" t="s">
        <v>11294</v>
      </c>
      <c r="H918" s="84">
        <f t="shared" si="68"/>
        <v>1985</v>
      </c>
      <c r="K918" t="s">
        <v>11284</v>
      </c>
      <c r="L918" t="s">
        <v>11283</v>
      </c>
    </row>
    <row r="919" spans="1:12" x14ac:dyDescent="0.2">
      <c r="A919" s="55" t="s">
        <v>10609</v>
      </c>
      <c r="B919" s="85" t="s">
        <v>10636</v>
      </c>
      <c r="C919" s="55" t="s">
        <v>4909</v>
      </c>
      <c r="D919" s="55" t="s">
        <v>153</v>
      </c>
      <c r="E919" s="55" t="s">
        <v>11294</v>
      </c>
      <c r="H919" s="84">
        <f t="shared" si="68"/>
        <v>1987</v>
      </c>
      <c r="K919" t="s">
        <v>11285</v>
      </c>
      <c r="L919" t="s">
        <v>11283</v>
      </c>
    </row>
    <row r="920" spans="1:12" x14ac:dyDescent="0.2">
      <c r="A920" s="55" t="s">
        <v>10609</v>
      </c>
      <c r="B920" s="85" t="s">
        <v>10649</v>
      </c>
      <c r="C920" s="55" t="s">
        <v>4909</v>
      </c>
      <c r="D920" s="55" t="s">
        <v>153</v>
      </c>
      <c r="E920" s="55" t="s">
        <v>11294</v>
      </c>
      <c r="H920" s="84">
        <f t="shared" si="68"/>
        <v>1989</v>
      </c>
      <c r="K920" t="s">
        <v>11286</v>
      </c>
      <c r="L920" t="s">
        <v>11283</v>
      </c>
    </row>
    <row r="921" spans="1:12" x14ac:dyDescent="0.2">
      <c r="A921" s="55" t="s">
        <v>10609</v>
      </c>
      <c r="B921" s="85" t="s">
        <v>10639</v>
      </c>
      <c r="C921" s="55" t="s">
        <v>4909</v>
      </c>
      <c r="D921" s="55" t="s">
        <v>153</v>
      </c>
      <c r="E921" s="55" t="s">
        <v>11294</v>
      </c>
      <c r="H921" s="84">
        <f t="shared" si="68"/>
        <v>1990</v>
      </c>
      <c r="K921" t="s">
        <v>11287</v>
      </c>
      <c r="L921" t="s">
        <v>11283</v>
      </c>
    </row>
    <row r="922" spans="1:12" x14ac:dyDescent="0.2">
      <c r="A922" s="55" t="s">
        <v>10609</v>
      </c>
      <c r="B922" s="85" t="s">
        <v>10650</v>
      </c>
      <c r="C922" s="55" t="s">
        <v>4909</v>
      </c>
      <c r="D922" s="55" t="s">
        <v>153</v>
      </c>
      <c r="E922" s="55" t="s">
        <v>11294</v>
      </c>
      <c r="H922" s="84">
        <f t="shared" si="68"/>
        <v>1992</v>
      </c>
      <c r="K922" t="s">
        <v>11288</v>
      </c>
      <c r="L922" t="s">
        <v>11283</v>
      </c>
    </row>
    <row r="923" spans="1:12" x14ac:dyDescent="0.2">
      <c r="A923" s="55" t="s">
        <v>10609</v>
      </c>
      <c r="B923" s="85" t="s">
        <v>10641</v>
      </c>
      <c r="C923" s="55" t="s">
        <v>4909</v>
      </c>
      <c r="D923" s="55" t="s">
        <v>153</v>
      </c>
      <c r="E923" s="55" t="s">
        <v>11294</v>
      </c>
      <c r="H923" s="84">
        <f t="shared" si="68"/>
        <v>1993</v>
      </c>
      <c r="K923" t="s">
        <v>11289</v>
      </c>
      <c r="L923" t="s">
        <v>11283</v>
      </c>
    </row>
    <row r="924" spans="1:12" x14ac:dyDescent="0.2">
      <c r="A924" s="55" t="s">
        <v>10609</v>
      </c>
      <c r="B924" s="85" t="s">
        <v>10865</v>
      </c>
      <c r="C924" s="55" t="s">
        <v>4909</v>
      </c>
      <c r="D924" s="55" t="s">
        <v>153</v>
      </c>
      <c r="E924" s="55" t="s">
        <v>11294</v>
      </c>
      <c r="H924" s="84">
        <f t="shared" si="68"/>
        <v>1995</v>
      </c>
      <c r="K924" t="s">
        <v>11290</v>
      </c>
      <c r="L924" t="s">
        <v>11283</v>
      </c>
    </row>
    <row r="925" spans="1:12" x14ac:dyDescent="0.2">
      <c r="A925" s="55" t="s">
        <v>10609</v>
      </c>
      <c r="B925" s="85" t="s">
        <v>10648</v>
      </c>
      <c r="C925" s="55" t="s">
        <v>4909</v>
      </c>
      <c r="D925" s="55" t="s">
        <v>153</v>
      </c>
      <c r="E925" s="55" t="s">
        <v>11294</v>
      </c>
      <c r="H925" s="84">
        <f t="shared" si="68"/>
        <v>1999</v>
      </c>
      <c r="K925" t="s">
        <v>11291</v>
      </c>
      <c r="L925" t="s">
        <v>11283</v>
      </c>
    </row>
    <row r="926" spans="1:12" x14ac:dyDescent="0.2">
      <c r="A926" s="55" t="s">
        <v>10609</v>
      </c>
      <c r="B926" s="85" t="s">
        <v>10652</v>
      </c>
      <c r="C926" s="55" t="s">
        <v>4909</v>
      </c>
      <c r="D926" s="55" t="s">
        <v>153</v>
      </c>
      <c r="E926" s="55" t="s">
        <v>11294</v>
      </c>
      <c r="H926" s="84">
        <f t="shared" si="68"/>
        <v>2002</v>
      </c>
      <c r="K926" t="s">
        <v>11292</v>
      </c>
      <c r="L926" t="s">
        <v>11283</v>
      </c>
    </row>
    <row r="927" spans="1:12" x14ac:dyDescent="0.2">
      <c r="A927" s="55" t="s">
        <v>10609</v>
      </c>
      <c r="B927" s="85" t="s">
        <v>10654</v>
      </c>
      <c r="C927" s="55" t="s">
        <v>4909</v>
      </c>
      <c r="D927" s="55" t="s">
        <v>153</v>
      </c>
      <c r="E927" s="55" t="s">
        <v>11294</v>
      </c>
      <c r="H927" s="84">
        <f t="shared" si="68"/>
        <v>2005</v>
      </c>
      <c r="K927" t="s">
        <v>11293</v>
      </c>
      <c r="L927" t="s">
        <v>11283</v>
      </c>
    </row>
    <row r="928" spans="1:12" x14ac:dyDescent="0.2">
      <c r="A928" s="55" t="s">
        <v>10609</v>
      </c>
      <c r="B928" s="85" t="s">
        <v>10634</v>
      </c>
      <c r="C928" s="55" t="s">
        <v>4909</v>
      </c>
      <c r="D928" s="55" t="s">
        <v>153</v>
      </c>
      <c r="E928" s="55" t="s">
        <v>6516</v>
      </c>
      <c r="H928" s="84">
        <f t="shared" si="68"/>
        <v>1984</v>
      </c>
      <c r="K928" t="s">
        <v>6516</v>
      </c>
      <c r="L928" t="s">
        <v>11295</v>
      </c>
    </row>
    <row r="929" spans="1:12" x14ac:dyDescent="0.2">
      <c r="A929" s="55" t="s">
        <v>10609</v>
      </c>
      <c r="B929" s="85" t="s">
        <v>10864</v>
      </c>
      <c r="C929" s="55" t="s">
        <v>4909</v>
      </c>
      <c r="D929" s="55" t="s">
        <v>153</v>
      </c>
      <c r="E929" s="55" t="s">
        <v>6516</v>
      </c>
      <c r="H929" s="84">
        <f t="shared" si="68"/>
        <v>1985</v>
      </c>
      <c r="K929" t="s">
        <v>11296</v>
      </c>
      <c r="L929" t="s">
        <v>11295</v>
      </c>
    </row>
    <row r="930" spans="1:12" x14ac:dyDescent="0.2">
      <c r="A930" s="55" t="s">
        <v>10609</v>
      </c>
      <c r="B930" s="85" t="s">
        <v>10636</v>
      </c>
      <c r="C930" s="55" t="s">
        <v>4909</v>
      </c>
      <c r="D930" s="55" t="s">
        <v>153</v>
      </c>
      <c r="E930" s="55" t="s">
        <v>6516</v>
      </c>
      <c r="H930" s="84">
        <f t="shared" si="68"/>
        <v>1987</v>
      </c>
      <c r="K930" t="s">
        <v>11297</v>
      </c>
      <c r="L930" t="s">
        <v>11295</v>
      </c>
    </row>
    <row r="931" spans="1:12" x14ac:dyDescent="0.2">
      <c r="A931" s="55" t="s">
        <v>10609</v>
      </c>
      <c r="B931" s="85" t="s">
        <v>10649</v>
      </c>
      <c r="C931" s="55" t="s">
        <v>4909</v>
      </c>
      <c r="D931" s="55" t="s">
        <v>153</v>
      </c>
      <c r="E931" s="55" t="s">
        <v>6516</v>
      </c>
      <c r="H931" s="84">
        <f t="shared" ref="H931:H942" si="69">IF(B931="SATSA_Q1",1984,IF(B931="SATSA_IPT1",1985,IF(B931="SATSA_Q2",1987,IF(B931="SATSA_IPT2",1989,IF(B931="SATSA_Q3",1990,IF(B931="SATSA_IPT3",1992,IF(B931="SATSA_Q4",1993,IF(B931="SATSA_IPT4",1995,IF(B931="SATSA_IPT5",1999,IF(B931="SATSA_IPT6",2002,IF(B931="SATSA_Q5",2004,IF(B931="SATSA_IPT7",2005,IF(B931="SATSA_Q6",2007,IF(B931="SATSA_IPT8",2008,IF(B931="SATSA_Q7",2010,IF(B931="SATSA_IPT9",2010,IF(B931="SATSA_Q8",2012,IF(B931="SATSA_IPT10",2012,IF(B931="SATSA_Q9",2014,"HELP")))))))))))))))))))</f>
        <v>1989</v>
      </c>
      <c r="K931" t="s">
        <v>11298</v>
      </c>
      <c r="L931" t="s">
        <v>11295</v>
      </c>
    </row>
    <row r="932" spans="1:12" x14ac:dyDescent="0.2">
      <c r="A932" s="55" t="s">
        <v>10609</v>
      </c>
      <c r="B932" s="85" t="s">
        <v>10639</v>
      </c>
      <c r="C932" s="55" t="s">
        <v>4909</v>
      </c>
      <c r="D932" s="55" t="s">
        <v>153</v>
      </c>
      <c r="E932" s="55" t="s">
        <v>6516</v>
      </c>
      <c r="H932" s="84">
        <f t="shared" si="69"/>
        <v>1990</v>
      </c>
      <c r="K932" t="s">
        <v>6515</v>
      </c>
      <c r="L932" t="s">
        <v>11295</v>
      </c>
    </row>
    <row r="933" spans="1:12" x14ac:dyDescent="0.2">
      <c r="A933" s="55" t="s">
        <v>10609</v>
      </c>
      <c r="B933" s="85" t="s">
        <v>10650</v>
      </c>
      <c r="C933" s="55" t="s">
        <v>4909</v>
      </c>
      <c r="D933" s="55" t="s">
        <v>153</v>
      </c>
      <c r="E933" s="55" t="s">
        <v>6516</v>
      </c>
      <c r="H933" s="84">
        <f t="shared" si="69"/>
        <v>1992</v>
      </c>
      <c r="K933" t="s">
        <v>11299</v>
      </c>
      <c r="L933" t="s">
        <v>11295</v>
      </c>
    </row>
    <row r="934" spans="1:12" x14ac:dyDescent="0.2">
      <c r="A934" s="55" t="s">
        <v>10609</v>
      </c>
      <c r="B934" s="85" t="s">
        <v>10641</v>
      </c>
      <c r="C934" s="55" t="s">
        <v>4909</v>
      </c>
      <c r="D934" s="55" t="s">
        <v>153</v>
      </c>
      <c r="E934" s="55" t="s">
        <v>6516</v>
      </c>
      <c r="H934" s="84">
        <f t="shared" si="69"/>
        <v>1993</v>
      </c>
      <c r="K934" t="s">
        <v>11300</v>
      </c>
      <c r="L934" t="s">
        <v>11295</v>
      </c>
    </row>
    <row r="935" spans="1:12" x14ac:dyDescent="0.2">
      <c r="A935" s="55" t="s">
        <v>10609</v>
      </c>
      <c r="B935" s="85" t="s">
        <v>10865</v>
      </c>
      <c r="C935" s="55" t="s">
        <v>4909</v>
      </c>
      <c r="D935" s="55" t="s">
        <v>153</v>
      </c>
      <c r="E935" s="55" t="s">
        <v>6516</v>
      </c>
      <c r="H935" s="84">
        <f t="shared" si="69"/>
        <v>1995</v>
      </c>
      <c r="K935" t="s">
        <v>11301</v>
      </c>
      <c r="L935" t="s">
        <v>11295</v>
      </c>
    </row>
    <row r="936" spans="1:12" x14ac:dyDescent="0.2">
      <c r="A936" s="55" t="s">
        <v>10609</v>
      </c>
      <c r="B936" s="85" t="s">
        <v>10648</v>
      </c>
      <c r="C936" s="55" t="s">
        <v>4909</v>
      </c>
      <c r="D936" s="55" t="s">
        <v>153</v>
      </c>
      <c r="E936" s="55" t="s">
        <v>6516</v>
      </c>
      <c r="H936" s="84">
        <f t="shared" si="69"/>
        <v>1999</v>
      </c>
      <c r="K936" t="s">
        <v>11302</v>
      </c>
      <c r="L936" t="s">
        <v>11295</v>
      </c>
    </row>
    <row r="937" spans="1:12" x14ac:dyDescent="0.2">
      <c r="A937" s="55" t="s">
        <v>10609</v>
      </c>
      <c r="B937" s="85" t="s">
        <v>10652</v>
      </c>
      <c r="C937" s="55" t="s">
        <v>4909</v>
      </c>
      <c r="D937" s="55" t="s">
        <v>153</v>
      </c>
      <c r="E937" s="55" t="s">
        <v>6516</v>
      </c>
      <c r="H937" s="84">
        <f t="shared" si="69"/>
        <v>2002</v>
      </c>
      <c r="K937" t="s">
        <v>11303</v>
      </c>
      <c r="L937" t="s">
        <v>11295</v>
      </c>
    </row>
    <row r="938" spans="1:12" x14ac:dyDescent="0.2">
      <c r="A938" s="55" t="s">
        <v>10609</v>
      </c>
      <c r="B938" s="85" t="s">
        <v>10654</v>
      </c>
      <c r="C938" s="55" t="s">
        <v>4909</v>
      </c>
      <c r="D938" s="55" t="s">
        <v>153</v>
      </c>
      <c r="E938" s="55" t="s">
        <v>6516</v>
      </c>
      <c r="H938" s="84">
        <f t="shared" si="69"/>
        <v>2005</v>
      </c>
      <c r="K938" t="s">
        <v>11304</v>
      </c>
      <c r="L938" t="s">
        <v>11295</v>
      </c>
    </row>
    <row r="939" spans="1:12" x14ac:dyDescent="0.2">
      <c r="A939" s="55" t="s">
        <v>10609</v>
      </c>
      <c r="B939" s="85" t="s">
        <v>10634</v>
      </c>
      <c r="C939" s="55" t="s">
        <v>4909</v>
      </c>
      <c r="D939" s="55" t="s">
        <v>139</v>
      </c>
      <c r="E939" s="55" t="s">
        <v>1850</v>
      </c>
      <c r="H939" s="84">
        <f t="shared" si="69"/>
        <v>1984</v>
      </c>
      <c r="K939" t="s">
        <v>11305</v>
      </c>
      <c r="L939" t="s">
        <v>401</v>
      </c>
    </row>
    <row r="940" spans="1:12" x14ac:dyDescent="0.2">
      <c r="A940" s="55" t="s">
        <v>10609</v>
      </c>
      <c r="B940" s="85" t="s">
        <v>10648</v>
      </c>
      <c r="C940" s="55" t="s">
        <v>4909</v>
      </c>
      <c r="D940" s="55" t="s">
        <v>139</v>
      </c>
      <c r="E940" s="55" t="s">
        <v>1850</v>
      </c>
      <c r="H940" s="84">
        <f t="shared" si="69"/>
        <v>1999</v>
      </c>
      <c r="K940" t="s">
        <v>11306</v>
      </c>
      <c r="L940" t="s">
        <v>6566</v>
      </c>
    </row>
    <row r="941" spans="1:12" x14ac:dyDescent="0.2">
      <c r="A941" s="55" t="s">
        <v>10609</v>
      </c>
      <c r="B941" s="85" t="s">
        <v>10652</v>
      </c>
      <c r="C941" s="55" t="s">
        <v>4909</v>
      </c>
      <c r="D941" s="55" t="s">
        <v>139</v>
      </c>
      <c r="E941" s="55" t="s">
        <v>1850</v>
      </c>
      <c r="H941" s="84">
        <f t="shared" si="69"/>
        <v>2002</v>
      </c>
      <c r="K941" t="s">
        <v>11307</v>
      </c>
      <c r="L941" t="s">
        <v>6566</v>
      </c>
    </row>
    <row r="942" spans="1:12" x14ac:dyDescent="0.2">
      <c r="A942" s="55" t="s">
        <v>10609</v>
      </c>
      <c r="B942" s="85" t="s">
        <v>10654</v>
      </c>
      <c r="C942" s="55" t="s">
        <v>4909</v>
      </c>
      <c r="D942" s="55" t="s">
        <v>139</v>
      </c>
      <c r="E942" s="55" t="s">
        <v>1850</v>
      </c>
      <c r="H942" s="84">
        <f t="shared" si="69"/>
        <v>2005</v>
      </c>
      <c r="K942" t="s">
        <v>11308</v>
      </c>
      <c r="L942" t="s">
        <v>6566</v>
      </c>
    </row>
    <row r="943" spans="1:12" s="84" customFormat="1" x14ac:dyDescent="0.2">
      <c r="A943" s="55" t="s">
        <v>10609</v>
      </c>
      <c r="B943" s="85" t="s">
        <v>10634</v>
      </c>
      <c r="C943" s="55" t="s">
        <v>4909</v>
      </c>
      <c r="D943" s="55" t="s">
        <v>143</v>
      </c>
      <c r="E943" s="55" t="s">
        <v>1850</v>
      </c>
      <c r="H943" s="84">
        <f t="shared" ref="H943:H1007" si="70">IF(B943="SATSA_Q1",1984,IF(B943="SATSA_IPT1",1985,IF(B943="SATSA_Q2",1987,IF(B943="SATSA_IPT2",1989,IF(B943="SATSA_Q3",1990,IF(B943="SATSA_IPT3",1992,IF(B943="SATSA_Q4",1993,IF(B943="SATSA_IPT4",1995,IF(B943="SATSA_IPT5",1999,IF(B943="SATSA_IPT6",2002,IF(B943="SATSA_Q5",2004,IF(B943="SATSA_IPT7",2005,IF(B943="SATSA_Q6",2007,IF(B943="SATSA_IPT8",2008,IF(B943="SATSA_Q7",2010,IF(B943="SATSA_IPT9",2010,IF(B943="SATSA_Q8",2012,IF(B943="SATSA_IPT10",2012,IF(B943="SATSA_Q9",2014,"HELP")))))))))))))))))))</f>
        <v>1984</v>
      </c>
      <c r="K943" s="84" t="s">
        <v>11305</v>
      </c>
      <c r="L943" s="84" t="s">
        <v>401</v>
      </c>
    </row>
    <row r="944" spans="1:12" s="84" customFormat="1" x14ac:dyDescent="0.2">
      <c r="A944" s="55" t="s">
        <v>10609</v>
      </c>
      <c r="B944" s="85" t="s">
        <v>10648</v>
      </c>
      <c r="C944" s="55" t="s">
        <v>4909</v>
      </c>
      <c r="D944" s="55" t="s">
        <v>143</v>
      </c>
      <c r="E944" s="55" t="s">
        <v>1850</v>
      </c>
      <c r="H944" s="84">
        <f t="shared" si="70"/>
        <v>1999</v>
      </c>
      <c r="K944" s="84" t="s">
        <v>11306</v>
      </c>
      <c r="L944" s="84" t="s">
        <v>6566</v>
      </c>
    </row>
    <row r="945" spans="1:12" s="84" customFormat="1" x14ac:dyDescent="0.2">
      <c r="A945" s="55" t="s">
        <v>10609</v>
      </c>
      <c r="B945" s="85" t="s">
        <v>10652</v>
      </c>
      <c r="C945" s="55" t="s">
        <v>4909</v>
      </c>
      <c r="D945" s="55" t="s">
        <v>143</v>
      </c>
      <c r="E945" s="55" t="s">
        <v>1850</v>
      </c>
      <c r="H945" s="84">
        <f t="shared" si="70"/>
        <v>2002</v>
      </c>
      <c r="K945" s="84" t="s">
        <v>11307</v>
      </c>
      <c r="L945" s="84" t="s">
        <v>6566</v>
      </c>
    </row>
    <row r="946" spans="1:12" s="84" customFormat="1" x14ac:dyDescent="0.2">
      <c r="A946" s="55" t="s">
        <v>10609</v>
      </c>
      <c r="B946" s="85" t="s">
        <v>10654</v>
      </c>
      <c r="C946" s="55" t="s">
        <v>4909</v>
      </c>
      <c r="D946" s="55" t="s">
        <v>143</v>
      </c>
      <c r="E946" s="55" t="s">
        <v>1850</v>
      </c>
      <c r="H946" s="84">
        <f t="shared" si="70"/>
        <v>2005</v>
      </c>
      <c r="K946" s="84" t="s">
        <v>11308</v>
      </c>
      <c r="L946" s="84" t="s">
        <v>6566</v>
      </c>
    </row>
    <row r="947" spans="1:12" x14ac:dyDescent="0.2">
      <c r="A947" s="55" t="s">
        <v>10609</v>
      </c>
      <c r="B947" s="85" t="s">
        <v>10634</v>
      </c>
      <c r="C947" s="55" t="s">
        <v>4909</v>
      </c>
      <c r="D947" s="55" t="s">
        <v>153</v>
      </c>
      <c r="E947" s="55" t="s">
        <v>11322</v>
      </c>
      <c r="H947" s="84">
        <f t="shared" si="70"/>
        <v>1984</v>
      </c>
      <c r="K947" t="s">
        <v>11309</v>
      </c>
      <c r="L947" t="s">
        <v>11310</v>
      </c>
    </row>
    <row r="948" spans="1:12" x14ac:dyDescent="0.2">
      <c r="A948" s="55" t="s">
        <v>10609</v>
      </c>
      <c r="B948" s="85" t="s">
        <v>10636</v>
      </c>
      <c r="C948" s="55" t="s">
        <v>4909</v>
      </c>
      <c r="D948" s="55" t="s">
        <v>153</v>
      </c>
      <c r="E948" s="55" t="s">
        <v>11322</v>
      </c>
      <c r="H948" s="84">
        <f t="shared" si="70"/>
        <v>1987</v>
      </c>
      <c r="K948" t="s">
        <v>11311</v>
      </c>
      <c r="L948" t="s">
        <v>11310</v>
      </c>
    </row>
    <row r="949" spans="1:12" x14ac:dyDescent="0.2">
      <c r="A949" s="55" t="s">
        <v>10609</v>
      </c>
      <c r="B949" s="85" t="s">
        <v>10649</v>
      </c>
      <c r="C949" s="55" t="s">
        <v>4909</v>
      </c>
      <c r="D949" s="55" t="s">
        <v>153</v>
      </c>
      <c r="E949" s="55" t="s">
        <v>11322</v>
      </c>
      <c r="H949" s="84">
        <f t="shared" si="70"/>
        <v>1989</v>
      </c>
      <c r="K949" t="s">
        <v>11312</v>
      </c>
      <c r="L949" t="s">
        <v>11310</v>
      </c>
    </row>
    <row r="950" spans="1:12" x14ac:dyDescent="0.2">
      <c r="A950" s="55" t="s">
        <v>10609</v>
      </c>
      <c r="B950" s="85" t="s">
        <v>10639</v>
      </c>
      <c r="C950" s="55" t="s">
        <v>4909</v>
      </c>
      <c r="D950" s="55" t="s">
        <v>153</v>
      </c>
      <c r="E950" s="55" t="s">
        <v>11322</v>
      </c>
      <c r="H950" s="84">
        <f t="shared" si="70"/>
        <v>1990</v>
      </c>
      <c r="K950" t="s">
        <v>11313</v>
      </c>
      <c r="L950" t="s">
        <v>11310</v>
      </c>
    </row>
    <row r="951" spans="1:12" x14ac:dyDescent="0.2">
      <c r="A951" s="55" t="s">
        <v>10609</v>
      </c>
      <c r="B951" s="85" t="s">
        <v>10650</v>
      </c>
      <c r="C951" s="55" t="s">
        <v>4909</v>
      </c>
      <c r="D951" s="55" t="s">
        <v>153</v>
      </c>
      <c r="E951" s="55" t="s">
        <v>11322</v>
      </c>
      <c r="H951" s="84">
        <f t="shared" si="70"/>
        <v>1992</v>
      </c>
      <c r="K951" t="s">
        <v>11314</v>
      </c>
      <c r="L951" t="s">
        <v>11310</v>
      </c>
    </row>
    <row r="952" spans="1:12" x14ac:dyDescent="0.2">
      <c r="A952" s="55" t="s">
        <v>10609</v>
      </c>
      <c r="B952" s="85" t="s">
        <v>10641</v>
      </c>
      <c r="C952" s="55" t="s">
        <v>4909</v>
      </c>
      <c r="D952" s="55" t="s">
        <v>153</v>
      </c>
      <c r="E952" s="55" t="s">
        <v>11322</v>
      </c>
      <c r="H952" s="84">
        <f t="shared" si="70"/>
        <v>1993</v>
      </c>
      <c r="K952" t="s">
        <v>11315</v>
      </c>
      <c r="L952" t="s">
        <v>11310</v>
      </c>
    </row>
    <row r="953" spans="1:12" x14ac:dyDescent="0.2">
      <c r="A953" s="55" t="s">
        <v>10609</v>
      </c>
      <c r="B953" s="85" t="s">
        <v>10648</v>
      </c>
      <c r="C953" s="55" t="s">
        <v>4909</v>
      </c>
      <c r="D953" s="55" t="s">
        <v>153</v>
      </c>
      <c r="E953" s="55" t="s">
        <v>11322</v>
      </c>
      <c r="H953" s="84">
        <f t="shared" si="70"/>
        <v>1999</v>
      </c>
      <c r="K953" t="s">
        <v>11316</v>
      </c>
      <c r="L953" t="s">
        <v>11310</v>
      </c>
    </row>
    <row r="954" spans="1:12" x14ac:dyDescent="0.2">
      <c r="A954" s="55" t="s">
        <v>10609</v>
      </c>
      <c r="B954" s="85" t="s">
        <v>10652</v>
      </c>
      <c r="C954" s="55" t="s">
        <v>4909</v>
      </c>
      <c r="D954" s="55" t="s">
        <v>153</v>
      </c>
      <c r="E954" s="55" t="s">
        <v>11322</v>
      </c>
      <c r="H954" s="84">
        <f t="shared" si="70"/>
        <v>2002</v>
      </c>
      <c r="K954" t="s">
        <v>11317</v>
      </c>
      <c r="L954" t="s">
        <v>11310</v>
      </c>
    </row>
    <row r="955" spans="1:12" x14ac:dyDescent="0.2">
      <c r="A955" s="55" t="s">
        <v>10609</v>
      </c>
      <c r="B955" s="85" t="s">
        <v>10643</v>
      </c>
      <c r="C955" s="55" t="s">
        <v>4909</v>
      </c>
      <c r="D955" s="55" t="s">
        <v>153</v>
      </c>
      <c r="E955" s="55" t="s">
        <v>11322</v>
      </c>
      <c r="H955" s="84">
        <f t="shared" si="70"/>
        <v>2004</v>
      </c>
      <c r="K955" t="s">
        <v>11318</v>
      </c>
      <c r="L955" t="s">
        <v>11310</v>
      </c>
    </row>
    <row r="956" spans="1:12" x14ac:dyDescent="0.2">
      <c r="A956" s="55" t="s">
        <v>10609</v>
      </c>
      <c r="B956" s="85" t="s">
        <v>10654</v>
      </c>
      <c r="C956" s="55" t="s">
        <v>4909</v>
      </c>
      <c r="D956" s="55" t="s">
        <v>153</v>
      </c>
      <c r="E956" s="55" t="s">
        <v>11322</v>
      </c>
      <c r="H956" s="84">
        <f t="shared" si="70"/>
        <v>2005</v>
      </c>
      <c r="K956" t="s">
        <v>11319</v>
      </c>
      <c r="L956" t="s">
        <v>11310</v>
      </c>
    </row>
    <row r="957" spans="1:12" x14ac:dyDescent="0.2">
      <c r="A957" s="55" t="s">
        <v>10609</v>
      </c>
      <c r="B957" s="85" t="s">
        <v>10864</v>
      </c>
      <c r="C957" s="55" t="s">
        <v>4909</v>
      </c>
      <c r="D957" s="55" t="s">
        <v>153</v>
      </c>
      <c r="E957" s="55" t="s">
        <v>11322</v>
      </c>
      <c r="H957" s="84">
        <f t="shared" si="70"/>
        <v>1985</v>
      </c>
      <c r="K957" t="s">
        <v>11320</v>
      </c>
      <c r="L957" t="s">
        <v>11321</v>
      </c>
    </row>
    <row r="958" spans="1:12" x14ac:dyDescent="0.2">
      <c r="A958" s="55" t="s">
        <v>10609</v>
      </c>
      <c r="B958" s="85" t="s">
        <v>10636</v>
      </c>
      <c r="C958" s="55" t="s">
        <v>4909</v>
      </c>
      <c r="D958" s="55" t="s">
        <v>153</v>
      </c>
      <c r="E958" s="55" t="s">
        <v>11334</v>
      </c>
      <c r="H958" s="84">
        <f t="shared" si="70"/>
        <v>1987</v>
      </c>
      <c r="K958" t="s">
        <v>11323</v>
      </c>
      <c r="L958" t="s">
        <v>11324</v>
      </c>
    </row>
    <row r="959" spans="1:12" x14ac:dyDescent="0.2">
      <c r="A959" s="55" t="s">
        <v>10609</v>
      </c>
      <c r="B959" s="85" t="s">
        <v>10649</v>
      </c>
      <c r="C959" s="55" t="s">
        <v>4909</v>
      </c>
      <c r="D959" s="55" t="s">
        <v>153</v>
      </c>
      <c r="E959" s="55" t="s">
        <v>11334</v>
      </c>
      <c r="H959" s="84">
        <f t="shared" si="70"/>
        <v>1989</v>
      </c>
      <c r="K959" t="s">
        <v>11325</v>
      </c>
      <c r="L959" t="s">
        <v>11326</v>
      </c>
    </row>
    <row r="960" spans="1:12" x14ac:dyDescent="0.2">
      <c r="A960" s="55" t="s">
        <v>10609</v>
      </c>
      <c r="B960" s="85" t="s">
        <v>10639</v>
      </c>
      <c r="C960" s="55" t="s">
        <v>4909</v>
      </c>
      <c r="D960" s="55" t="s">
        <v>153</v>
      </c>
      <c r="E960" s="55" t="s">
        <v>11334</v>
      </c>
      <c r="H960" s="84">
        <f t="shared" si="70"/>
        <v>1990</v>
      </c>
      <c r="K960" t="s">
        <v>11327</v>
      </c>
      <c r="L960" t="s">
        <v>11324</v>
      </c>
    </row>
    <row r="961" spans="1:12" x14ac:dyDescent="0.2">
      <c r="A961" s="55" t="s">
        <v>10609</v>
      </c>
      <c r="B961" s="85" t="s">
        <v>10650</v>
      </c>
      <c r="C961" s="55" t="s">
        <v>4909</v>
      </c>
      <c r="D961" s="55" t="s">
        <v>153</v>
      </c>
      <c r="E961" s="55" t="s">
        <v>11334</v>
      </c>
      <c r="H961" s="84">
        <f t="shared" si="70"/>
        <v>1992</v>
      </c>
      <c r="K961" t="s">
        <v>11328</v>
      </c>
      <c r="L961" t="s">
        <v>11326</v>
      </c>
    </row>
    <row r="962" spans="1:12" x14ac:dyDescent="0.2">
      <c r="A962" s="55" t="s">
        <v>10609</v>
      </c>
      <c r="B962" s="85" t="s">
        <v>10641</v>
      </c>
      <c r="C962" s="55" t="s">
        <v>4909</v>
      </c>
      <c r="D962" s="55" t="s">
        <v>153</v>
      </c>
      <c r="E962" s="55" t="s">
        <v>11334</v>
      </c>
      <c r="H962" s="84">
        <f t="shared" si="70"/>
        <v>1993</v>
      </c>
      <c r="K962" t="s">
        <v>11329</v>
      </c>
      <c r="L962" t="s">
        <v>11324</v>
      </c>
    </row>
    <row r="963" spans="1:12" x14ac:dyDescent="0.2">
      <c r="A963" s="55" t="s">
        <v>10609</v>
      </c>
      <c r="B963" s="85" t="s">
        <v>10865</v>
      </c>
      <c r="C963" s="55" t="s">
        <v>4909</v>
      </c>
      <c r="D963" s="55" t="s">
        <v>153</v>
      </c>
      <c r="E963" s="55" t="s">
        <v>11334</v>
      </c>
      <c r="H963" s="84">
        <f t="shared" si="70"/>
        <v>1995</v>
      </c>
      <c r="K963" t="s">
        <v>11330</v>
      </c>
      <c r="L963" t="s">
        <v>11326</v>
      </c>
    </row>
    <row r="964" spans="1:12" x14ac:dyDescent="0.2">
      <c r="A964" s="55" t="s">
        <v>10609</v>
      </c>
      <c r="B964" s="85" t="s">
        <v>10648</v>
      </c>
      <c r="C964" s="55" t="s">
        <v>4909</v>
      </c>
      <c r="D964" s="55" t="s">
        <v>153</v>
      </c>
      <c r="E964" s="55" t="s">
        <v>11334</v>
      </c>
      <c r="H964" s="84">
        <f t="shared" si="70"/>
        <v>1999</v>
      </c>
      <c r="K964" t="s">
        <v>11331</v>
      </c>
      <c r="L964" t="s">
        <v>11326</v>
      </c>
    </row>
    <row r="965" spans="1:12" x14ac:dyDescent="0.2">
      <c r="A965" s="55" t="s">
        <v>10609</v>
      </c>
      <c r="B965" s="85" t="s">
        <v>10652</v>
      </c>
      <c r="C965" s="55" t="s">
        <v>4909</v>
      </c>
      <c r="D965" s="55" t="s">
        <v>153</v>
      </c>
      <c r="E965" s="55" t="s">
        <v>11334</v>
      </c>
      <c r="H965" s="84">
        <f t="shared" si="70"/>
        <v>2002</v>
      </c>
      <c r="K965" t="s">
        <v>11332</v>
      </c>
      <c r="L965" t="s">
        <v>11326</v>
      </c>
    </row>
    <row r="966" spans="1:12" x14ac:dyDescent="0.2">
      <c r="A966" s="55" t="s">
        <v>10609</v>
      </c>
      <c r="B966" s="85" t="s">
        <v>10654</v>
      </c>
      <c r="C966" s="55" t="s">
        <v>4909</v>
      </c>
      <c r="D966" s="55" t="s">
        <v>153</v>
      </c>
      <c r="E966" s="55" t="s">
        <v>11334</v>
      </c>
      <c r="H966" s="84">
        <f t="shared" si="70"/>
        <v>2005</v>
      </c>
      <c r="K966" t="s">
        <v>11333</v>
      </c>
      <c r="L966" t="s">
        <v>11326</v>
      </c>
    </row>
    <row r="967" spans="1:12" x14ac:dyDescent="0.2">
      <c r="A967" s="55" t="s">
        <v>10609</v>
      </c>
      <c r="B967" s="85" t="s">
        <v>10636</v>
      </c>
      <c r="C967" s="55" t="s">
        <v>4909</v>
      </c>
      <c r="D967" s="55" t="s">
        <v>153</v>
      </c>
      <c r="E967" s="55" t="s">
        <v>11347</v>
      </c>
      <c r="H967" s="84">
        <f t="shared" si="70"/>
        <v>1987</v>
      </c>
      <c r="K967" t="s">
        <v>11335</v>
      </c>
      <c r="L967" t="s">
        <v>11336</v>
      </c>
    </row>
    <row r="968" spans="1:12" x14ac:dyDescent="0.2">
      <c r="A968" s="55" t="s">
        <v>10609</v>
      </c>
      <c r="B968" s="85" t="s">
        <v>10649</v>
      </c>
      <c r="C968" s="55" t="s">
        <v>4909</v>
      </c>
      <c r="D968" s="55" t="s">
        <v>153</v>
      </c>
      <c r="E968" s="55" t="s">
        <v>11347</v>
      </c>
      <c r="H968" s="84">
        <f t="shared" si="70"/>
        <v>1989</v>
      </c>
      <c r="K968" t="s">
        <v>11337</v>
      </c>
      <c r="L968" t="s">
        <v>11336</v>
      </c>
    </row>
    <row r="969" spans="1:12" x14ac:dyDescent="0.2">
      <c r="A969" s="55" t="s">
        <v>10609</v>
      </c>
      <c r="B969" s="85" t="s">
        <v>10639</v>
      </c>
      <c r="C969" s="55" t="s">
        <v>4909</v>
      </c>
      <c r="D969" s="55" t="s">
        <v>153</v>
      </c>
      <c r="E969" s="55" t="s">
        <v>11347</v>
      </c>
      <c r="H969" s="84">
        <f t="shared" si="70"/>
        <v>1990</v>
      </c>
      <c r="K969" t="s">
        <v>11338</v>
      </c>
      <c r="L969" t="s">
        <v>11336</v>
      </c>
    </row>
    <row r="970" spans="1:12" x14ac:dyDescent="0.2">
      <c r="A970" s="55" t="s">
        <v>10609</v>
      </c>
      <c r="B970" s="85" t="s">
        <v>10650</v>
      </c>
      <c r="C970" s="55" t="s">
        <v>4909</v>
      </c>
      <c r="D970" s="55" t="s">
        <v>153</v>
      </c>
      <c r="E970" s="55" t="s">
        <v>11347</v>
      </c>
      <c r="H970" s="84">
        <f t="shared" si="70"/>
        <v>1992</v>
      </c>
      <c r="K970" t="s">
        <v>11339</v>
      </c>
      <c r="L970" t="s">
        <v>11336</v>
      </c>
    </row>
    <row r="971" spans="1:12" x14ac:dyDescent="0.2">
      <c r="A971" s="55" t="s">
        <v>10609</v>
      </c>
      <c r="B971" s="85" t="s">
        <v>10641</v>
      </c>
      <c r="C971" s="55" t="s">
        <v>4909</v>
      </c>
      <c r="D971" s="55" t="s">
        <v>153</v>
      </c>
      <c r="E971" s="55" t="s">
        <v>11347</v>
      </c>
      <c r="H971" s="84">
        <f t="shared" si="70"/>
        <v>1993</v>
      </c>
      <c r="K971" t="s">
        <v>11340</v>
      </c>
      <c r="L971" t="s">
        <v>11336</v>
      </c>
    </row>
    <row r="972" spans="1:12" x14ac:dyDescent="0.2">
      <c r="A972" s="55" t="s">
        <v>10609</v>
      </c>
      <c r="B972" s="85" t="s">
        <v>10865</v>
      </c>
      <c r="C972" s="55" t="s">
        <v>4909</v>
      </c>
      <c r="D972" s="55" t="s">
        <v>153</v>
      </c>
      <c r="E972" s="55" t="s">
        <v>11347</v>
      </c>
      <c r="H972" s="84">
        <f t="shared" si="70"/>
        <v>1995</v>
      </c>
      <c r="K972" t="s">
        <v>11341</v>
      </c>
      <c r="L972" t="s">
        <v>11336</v>
      </c>
    </row>
    <row r="973" spans="1:12" x14ac:dyDescent="0.2">
      <c r="A973" s="55" t="s">
        <v>10609</v>
      </c>
      <c r="B973" s="85" t="s">
        <v>10648</v>
      </c>
      <c r="C973" s="55" t="s">
        <v>4909</v>
      </c>
      <c r="D973" s="55" t="s">
        <v>153</v>
      </c>
      <c r="E973" s="55" t="s">
        <v>11347</v>
      </c>
      <c r="H973" s="84">
        <f t="shared" si="70"/>
        <v>1999</v>
      </c>
      <c r="K973" t="s">
        <v>11342</v>
      </c>
      <c r="L973" t="s">
        <v>11336</v>
      </c>
    </row>
    <row r="974" spans="1:12" x14ac:dyDescent="0.2">
      <c r="A974" s="55" t="s">
        <v>10609</v>
      </c>
      <c r="B974" s="85" t="s">
        <v>10652</v>
      </c>
      <c r="C974" s="55" t="s">
        <v>4909</v>
      </c>
      <c r="D974" s="55" t="s">
        <v>153</v>
      </c>
      <c r="E974" s="55" t="s">
        <v>11347</v>
      </c>
      <c r="H974" s="84">
        <f t="shared" si="70"/>
        <v>2002</v>
      </c>
      <c r="K974" t="s">
        <v>11343</v>
      </c>
      <c r="L974" t="s">
        <v>11336</v>
      </c>
    </row>
    <row r="975" spans="1:12" x14ac:dyDescent="0.2">
      <c r="A975" s="55" t="s">
        <v>10609</v>
      </c>
      <c r="B975" s="85" t="s">
        <v>10654</v>
      </c>
      <c r="C975" s="55" t="s">
        <v>4909</v>
      </c>
      <c r="D975" s="55" t="s">
        <v>153</v>
      </c>
      <c r="E975" s="55" t="s">
        <v>11347</v>
      </c>
      <c r="H975" s="84">
        <f t="shared" si="70"/>
        <v>2005</v>
      </c>
      <c r="K975" t="s">
        <v>11344</v>
      </c>
      <c r="L975" t="s">
        <v>11336</v>
      </c>
    </row>
    <row r="976" spans="1:12" x14ac:dyDescent="0.2">
      <c r="A976" s="55" t="s">
        <v>10609</v>
      </c>
      <c r="B976" s="85" t="s">
        <v>10864</v>
      </c>
      <c r="C976" s="55" t="s">
        <v>4909</v>
      </c>
      <c r="D976" s="55" t="s">
        <v>153</v>
      </c>
      <c r="E976" s="55" t="s">
        <v>11347</v>
      </c>
      <c r="H976" s="84">
        <f t="shared" si="70"/>
        <v>1985</v>
      </c>
      <c r="K976" t="s">
        <v>11345</v>
      </c>
      <c r="L976" t="s">
        <v>11346</v>
      </c>
    </row>
    <row r="977" spans="1:12" x14ac:dyDescent="0.2">
      <c r="A977" s="55" t="s">
        <v>10609</v>
      </c>
      <c r="B977" s="85" t="s">
        <v>10634</v>
      </c>
      <c r="C977" s="55" t="s">
        <v>4909</v>
      </c>
      <c r="D977" s="55" t="s">
        <v>153</v>
      </c>
      <c r="E977" s="55" t="s">
        <v>3764</v>
      </c>
      <c r="H977" s="84">
        <f t="shared" si="70"/>
        <v>1984</v>
      </c>
      <c r="K977" t="s">
        <v>11348</v>
      </c>
      <c r="L977" t="s">
        <v>11349</v>
      </c>
    </row>
    <row r="978" spans="1:12" x14ac:dyDescent="0.2">
      <c r="A978" s="55" t="s">
        <v>10609</v>
      </c>
      <c r="B978" s="85" t="s">
        <v>10864</v>
      </c>
      <c r="C978" s="55" t="s">
        <v>4909</v>
      </c>
      <c r="D978" s="55" t="s">
        <v>153</v>
      </c>
      <c r="E978" s="55" t="s">
        <v>3764</v>
      </c>
      <c r="H978" s="84">
        <f t="shared" si="70"/>
        <v>1985</v>
      </c>
      <c r="K978" t="s">
        <v>11350</v>
      </c>
      <c r="L978" t="s">
        <v>11349</v>
      </c>
    </row>
    <row r="979" spans="1:12" x14ac:dyDescent="0.2">
      <c r="A979" s="55" t="s">
        <v>10609</v>
      </c>
      <c r="B979" s="85" t="s">
        <v>10636</v>
      </c>
      <c r="C979" s="55" t="s">
        <v>4909</v>
      </c>
      <c r="D979" s="55" t="s">
        <v>153</v>
      </c>
      <c r="E979" s="55" t="s">
        <v>3764</v>
      </c>
      <c r="H979" s="84">
        <f t="shared" si="70"/>
        <v>1987</v>
      </c>
      <c r="K979" t="s">
        <v>11351</v>
      </c>
      <c r="L979" t="s">
        <v>11349</v>
      </c>
    </row>
    <row r="980" spans="1:12" x14ac:dyDescent="0.2">
      <c r="A980" s="55" t="s">
        <v>10609</v>
      </c>
      <c r="B980" s="85" t="s">
        <v>10649</v>
      </c>
      <c r="C980" s="55" t="s">
        <v>4909</v>
      </c>
      <c r="D980" s="55" t="s">
        <v>153</v>
      </c>
      <c r="E980" s="55" t="s">
        <v>3764</v>
      </c>
      <c r="H980" s="84">
        <f t="shared" si="70"/>
        <v>1989</v>
      </c>
      <c r="K980" t="s">
        <v>11352</v>
      </c>
      <c r="L980" t="s">
        <v>11349</v>
      </c>
    </row>
    <row r="981" spans="1:12" x14ac:dyDescent="0.2">
      <c r="A981" s="55" t="s">
        <v>10609</v>
      </c>
      <c r="B981" s="85" t="s">
        <v>10639</v>
      </c>
      <c r="C981" s="55" t="s">
        <v>4909</v>
      </c>
      <c r="D981" s="55" t="s">
        <v>153</v>
      </c>
      <c r="E981" s="55" t="s">
        <v>3764</v>
      </c>
      <c r="H981" s="84">
        <f t="shared" si="70"/>
        <v>1990</v>
      </c>
      <c r="K981" t="s">
        <v>11353</v>
      </c>
      <c r="L981" t="s">
        <v>11349</v>
      </c>
    </row>
    <row r="982" spans="1:12" x14ac:dyDescent="0.2">
      <c r="A982" s="55" t="s">
        <v>10609</v>
      </c>
      <c r="B982" s="85" t="s">
        <v>10650</v>
      </c>
      <c r="C982" s="55" t="s">
        <v>4909</v>
      </c>
      <c r="D982" s="55" t="s">
        <v>153</v>
      </c>
      <c r="E982" s="55" t="s">
        <v>3764</v>
      </c>
      <c r="H982" s="84">
        <f t="shared" si="70"/>
        <v>1992</v>
      </c>
      <c r="K982" t="s">
        <v>11354</v>
      </c>
      <c r="L982" t="s">
        <v>11349</v>
      </c>
    </row>
    <row r="983" spans="1:12" x14ac:dyDescent="0.2">
      <c r="A983" s="55" t="s">
        <v>10609</v>
      </c>
      <c r="B983" s="85" t="s">
        <v>10641</v>
      </c>
      <c r="C983" s="55" t="s">
        <v>4909</v>
      </c>
      <c r="D983" s="55" t="s">
        <v>153</v>
      </c>
      <c r="E983" s="55" t="s">
        <v>3764</v>
      </c>
      <c r="H983" s="84">
        <f t="shared" si="70"/>
        <v>1993</v>
      </c>
      <c r="K983" t="s">
        <v>11355</v>
      </c>
      <c r="L983" t="s">
        <v>11349</v>
      </c>
    </row>
    <row r="984" spans="1:12" x14ac:dyDescent="0.2">
      <c r="A984" s="55" t="s">
        <v>10609</v>
      </c>
      <c r="B984" s="85" t="s">
        <v>10865</v>
      </c>
      <c r="C984" s="55" t="s">
        <v>4909</v>
      </c>
      <c r="D984" s="55" t="s">
        <v>153</v>
      </c>
      <c r="E984" s="55" t="s">
        <v>3764</v>
      </c>
      <c r="H984" s="84">
        <f t="shared" si="70"/>
        <v>1995</v>
      </c>
      <c r="K984" t="s">
        <v>11356</v>
      </c>
      <c r="L984" t="s">
        <v>11349</v>
      </c>
    </row>
    <row r="985" spans="1:12" x14ac:dyDescent="0.2">
      <c r="A985" s="55" t="s">
        <v>10609</v>
      </c>
      <c r="B985" s="85" t="s">
        <v>10648</v>
      </c>
      <c r="C985" s="55" t="s">
        <v>4909</v>
      </c>
      <c r="D985" s="55" t="s">
        <v>153</v>
      </c>
      <c r="E985" s="55" t="s">
        <v>3764</v>
      </c>
      <c r="H985" s="84">
        <f t="shared" si="70"/>
        <v>1999</v>
      </c>
      <c r="K985" t="s">
        <v>11357</v>
      </c>
      <c r="L985" t="s">
        <v>11349</v>
      </c>
    </row>
    <row r="986" spans="1:12" x14ac:dyDescent="0.2">
      <c r="A986" s="55" t="s">
        <v>10609</v>
      </c>
      <c r="B986" s="85" t="s">
        <v>10652</v>
      </c>
      <c r="C986" s="55" t="s">
        <v>4909</v>
      </c>
      <c r="D986" s="55" t="s">
        <v>153</v>
      </c>
      <c r="E986" s="55" t="s">
        <v>3764</v>
      </c>
      <c r="H986" s="84">
        <f t="shared" si="70"/>
        <v>2002</v>
      </c>
      <c r="K986" t="s">
        <v>11358</v>
      </c>
      <c r="L986" t="s">
        <v>11349</v>
      </c>
    </row>
    <row r="987" spans="1:12" x14ac:dyDescent="0.2">
      <c r="A987" s="55" t="s">
        <v>10609</v>
      </c>
      <c r="B987" s="85" t="s">
        <v>10654</v>
      </c>
      <c r="C987" s="55" t="s">
        <v>4909</v>
      </c>
      <c r="D987" s="55" t="s">
        <v>153</v>
      </c>
      <c r="E987" s="55" t="s">
        <v>3764</v>
      </c>
      <c r="H987" s="84">
        <f t="shared" si="70"/>
        <v>2005</v>
      </c>
      <c r="K987" t="s">
        <v>11359</v>
      </c>
      <c r="L987" t="s">
        <v>11349</v>
      </c>
    </row>
    <row r="988" spans="1:12" x14ac:dyDescent="0.2">
      <c r="A988" s="55" t="s">
        <v>10609</v>
      </c>
      <c r="B988" s="85" t="s">
        <v>10634</v>
      </c>
      <c r="C988" s="55" t="s">
        <v>4909</v>
      </c>
      <c r="D988" s="55" t="s">
        <v>149</v>
      </c>
      <c r="E988" s="55" t="s">
        <v>11370</v>
      </c>
      <c r="H988" s="84">
        <f t="shared" si="70"/>
        <v>1984</v>
      </c>
      <c r="K988" t="s">
        <v>11360</v>
      </c>
      <c r="L988" t="s">
        <v>11361</v>
      </c>
    </row>
    <row r="989" spans="1:12" x14ac:dyDescent="0.2">
      <c r="A989" s="55" t="s">
        <v>10609</v>
      </c>
      <c r="B989" s="85" t="s">
        <v>10636</v>
      </c>
      <c r="C989" s="55" t="s">
        <v>4909</v>
      </c>
      <c r="D989" s="55" t="s">
        <v>149</v>
      </c>
      <c r="E989" s="55" t="s">
        <v>11370</v>
      </c>
      <c r="H989" s="84">
        <f t="shared" si="70"/>
        <v>1987</v>
      </c>
      <c r="K989" t="s">
        <v>11362</v>
      </c>
      <c r="L989" t="s">
        <v>11361</v>
      </c>
    </row>
    <row r="990" spans="1:12" x14ac:dyDescent="0.2">
      <c r="A990" s="55" t="s">
        <v>10609</v>
      </c>
      <c r="B990" s="85" t="s">
        <v>10649</v>
      </c>
      <c r="C990" s="55" t="s">
        <v>4909</v>
      </c>
      <c r="D990" s="55" t="s">
        <v>149</v>
      </c>
      <c r="E990" s="55" t="s">
        <v>11370</v>
      </c>
      <c r="H990" s="84">
        <f t="shared" si="70"/>
        <v>1989</v>
      </c>
      <c r="K990" t="s">
        <v>11363</v>
      </c>
      <c r="L990" t="s">
        <v>11361</v>
      </c>
    </row>
    <row r="991" spans="1:12" x14ac:dyDescent="0.2">
      <c r="A991" s="55" t="s">
        <v>10609</v>
      </c>
      <c r="B991" s="85" t="s">
        <v>10639</v>
      </c>
      <c r="C991" s="55" t="s">
        <v>4909</v>
      </c>
      <c r="D991" s="55" t="s">
        <v>149</v>
      </c>
      <c r="E991" s="55" t="s">
        <v>11370</v>
      </c>
      <c r="H991" s="84">
        <f t="shared" si="70"/>
        <v>1990</v>
      </c>
      <c r="K991" t="s">
        <v>11364</v>
      </c>
      <c r="L991" t="s">
        <v>11361</v>
      </c>
    </row>
    <row r="992" spans="1:12" x14ac:dyDescent="0.2">
      <c r="A992" s="55" t="s">
        <v>10609</v>
      </c>
      <c r="B992" s="85" t="s">
        <v>10634</v>
      </c>
      <c r="C992" s="55" t="s">
        <v>4909</v>
      </c>
      <c r="D992" s="55" t="s">
        <v>149</v>
      </c>
      <c r="E992" s="55" t="s">
        <v>11370</v>
      </c>
      <c r="H992" s="84">
        <f t="shared" si="70"/>
        <v>1984</v>
      </c>
      <c r="K992" t="s">
        <v>11365</v>
      </c>
      <c r="L992" t="s">
        <v>11366</v>
      </c>
    </row>
    <row r="993" spans="1:12" x14ac:dyDescent="0.2">
      <c r="A993" s="55" t="s">
        <v>10609</v>
      </c>
      <c r="B993" s="85" t="s">
        <v>10636</v>
      </c>
      <c r="C993" s="55" t="s">
        <v>4909</v>
      </c>
      <c r="D993" s="55" t="s">
        <v>149</v>
      </c>
      <c r="E993" s="55" t="s">
        <v>11370</v>
      </c>
      <c r="H993" s="84">
        <f t="shared" si="70"/>
        <v>1987</v>
      </c>
      <c r="K993" t="s">
        <v>11367</v>
      </c>
      <c r="L993" t="s">
        <v>11366</v>
      </c>
    </row>
    <row r="994" spans="1:12" x14ac:dyDescent="0.2">
      <c r="A994" s="55" t="s">
        <v>10609</v>
      </c>
      <c r="B994" s="85" t="s">
        <v>10649</v>
      </c>
      <c r="C994" s="55" t="s">
        <v>4909</v>
      </c>
      <c r="D994" s="55" t="s">
        <v>149</v>
      </c>
      <c r="E994" s="55" t="s">
        <v>11370</v>
      </c>
      <c r="H994" s="84">
        <f t="shared" si="70"/>
        <v>1989</v>
      </c>
      <c r="K994" t="s">
        <v>11368</v>
      </c>
      <c r="L994" t="s">
        <v>11366</v>
      </c>
    </row>
    <row r="995" spans="1:12" x14ac:dyDescent="0.2">
      <c r="A995" s="55" t="s">
        <v>10609</v>
      </c>
      <c r="B995" s="85" t="s">
        <v>10639</v>
      </c>
      <c r="C995" s="55" t="s">
        <v>4909</v>
      </c>
      <c r="D995" s="55" t="s">
        <v>149</v>
      </c>
      <c r="E995" s="55" t="s">
        <v>11370</v>
      </c>
      <c r="H995" s="84">
        <f t="shared" si="70"/>
        <v>1990</v>
      </c>
      <c r="K995" t="s">
        <v>11369</v>
      </c>
      <c r="L995" t="s">
        <v>11366</v>
      </c>
    </row>
    <row r="996" spans="1:12" x14ac:dyDescent="0.2">
      <c r="A996" s="55" t="s">
        <v>10609</v>
      </c>
      <c r="B996" s="85" t="s">
        <v>10634</v>
      </c>
      <c r="C996" s="55" t="s">
        <v>4909</v>
      </c>
      <c r="D996" s="55" t="s">
        <v>153</v>
      </c>
      <c r="E996" s="55" t="s">
        <v>11383</v>
      </c>
      <c r="H996" s="84">
        <f t="shared" si="70"/>
        <v>1984</v>
      </c>
      <c r="K996" t="s">
        <v>11371</v>
      </c>
      <c r="L996" t="s">
        <v>11372</v>
      </c>
    </row>
    <row r="997" spans="1:12" x14ac:dyDescent="0.2">
      <c r="A997" s="55" t="s">
        <v>10609</v>
      </c>
      <c r="B997" s="85" t="s">
        <v>10864</v>
      </c>
      <c r="C997" s="55" t="s">
        <v>4909</v>
      </c>
      <c r="D997" s="55" t="s">
        <v>153</v>
      </c>
      <c r="E997" s="55" t="s">
        <v>11383</v>
      </c>
      <c r="H997" s="84">
        <f t="shared" si="70"/>
        <v>1985</v>
      </c>
      <c r="K997" t="s">
        <v>11373</v>
      </c>
      <c r="L997" t="s">
        <v>11372</v>
      </c>
    </row>
    <row r="998" spans="1:12" x14ac:dyDescent="0.2">
      <c r="A998" s="55" t="s">
        <v>10609</v>
      </c>
      <c r="B998" s="85" t="s">
        <v>10636</v>
      </c>
      <c r="C998" s="55" t="s">
        <v>4909</v>
      </c>
      <c r="D998" s="55" t="s">
        <v>153</v>
      </c>
      <c r="E998" s="55" t="s">
        <v>11383</v>
      </c>
      <c r="H998" s="84">
        <f t="shared" si="70"/>
        <v>1987</v>
      </c>
      <c r="K998" t="s">
        <v>11374</v>
      </c>
      <c r="L998" t="s">
        <v>11372</v>
      </c>
    </row>
    <row r="999" spans="1:12" x14ac:dyDescent="0.2">
      <c r="A999" s="55" t="s">
        <v>10609</v>
      </c>
      <c r="B999" s="85" t="s">
        <v>10649</v>
      </c>
      <c r="C999" s="55" t="s">
        <v>4909</v>
      </c>
      <c r="D999" s="55" t="s">
        <v>153</v>
      </c>
      <c r="E999" s="55" t="s">
        <v>11383</v>
      </c>
      <c r="H999" s="84">
        <f t="shared" si="70"/>
        <v>1989</v>
      </c>
      <c r="K999" t="s">
        <v>11375</v>
      </c>
      <c r="L999" t="s">
        <v>11372</v>
      </c>
    </row>
    <row r="1000" spans="1:12" x14ac:dyDescent="0.2">
      <c r="A1000" s="55" t="s">
        <v>10609</v>
      </c>
      <c r="B1000" s="85" t="s">
        <v>10639</v>
      </c>
      <c r="C1000" s="55" t="s">
        <v>4909</v>
      </c>
      <c r="D1000" s="55" t="s">
        <v>153</v>
      </c>
      <c r="E1000" s="55" t="s">
        <v>11383</v>
      </c>
      <c r="H1000" s="84">
        <f t="shared" si="70"/>
        <v>1990</v>
      </c>
      <c r="K1000" t="s">
        <v>11376</v>
      </c>
      <c r="L1000" t="s">
        <v>11372</v>
      </c>
    </row>
    <row r="1001" spans="1:12" x14ac:dyDescent="0.2">
      <c r="A1001" s="55" t="s">
        <v>10609</v>
      </c>
      <c r="B1001" s="85" t="s">
        <v>10650</v>
      </c>
      <c r="C1001" s="55" t="s">
        <v>4909</v>
      </c>
      <c r="D1001" s="55" t="s">
        <v>153</v>
      </c>
      <c r="E1001" s="55" t="s">
        <v>11383</v>
      </c>
      <c r="H1001" s="84">
        <f t="shared" si="70"/>
        <v>1992</v>
      </c>
      <c r="K1001" t="s">
        <v>11377</v>
      </c>
      <c r="L1001" t="s">
        <v>11372</v>
      </c>
    </row>
    <row r="1002" spans="1:12" x14ac:dyDescent="0.2">
      <c r="A1002" s="55" t="s">
        <v>10609</v>
      </c>
      <c r="B1002" s="85" t="s">
        <v>10641</v>
      </c>
      <c r="C1002" s="55" t="s">
        <v>4909</v>
      </c>
      <c r="D1002" s="55" t="s">
        <v>153</v>
      </c>
      <c r="E1002" s="55" t="s">
        <v>11383</v>
      </c>
      <c r="H1002" s="84">
        <f t="shared" si="70"/>
        <v>1993</v>
      </c>
      <c r="K1002" t="s">
        <v>11378</v>
      </c>
      <c r="L1002" t="s">
        <v>11372</v>
      </c>
    </row>
    <row r="1003" spans="1:12" x14ac:dyDescent="0.2">
      <c r="A1003" s="55" t="s">
        <v>10609</v>
      </c>
      <c r="B1003" s="85" t="s">
        <v>10865</v>
      </c>
      <c r="C1003" s="55" t="s">
        <v>4909</v>
      </c>
      <c r="D1003" s="55" t="s">
        <v>153</v>
      </c>
      <c r="E1003" s="55" t="s">
        <v>11383</v>
      </c>
      <c r="H1003" s="84">
        <f t="shared" si="70"/>
        <v>1995</v>
      </c>
      <c r="K1003" t="s">
        <v>11379</v>
      </c>
      <c r="L1003" t="s">
        <v>11372</v>
      </c>
    </row>
    <row r="1004" spans="1:12" x14ac:dyDescent="0.2">
      <c r="A1004" s="55" t="s">
        <v>10609</v>
      </c>
      <c r="B1004" s="85" t="s">
        <v>10648</v>
      </c>
      <c r="C1004" s="55" t="s">
        <v>4909</v>
      </c>
      <c r="D1004" s="55" t="s">
        <v>153</v>
      </c>
      <c r="E1004" s="55" t="s">
        <v>11383</v>
      </c>
      <c r="H1004" s="84">
        <f t="shared" si="70"/>
        <v>1999</v>
      </c>
      <c r="K1004" t="s">
        <v>11380</v>
      </c>
      <c r="L1004" t="s">
        <v>11372</v>
      </c>
    </row>
    <row r="1005" spans="1:12" x14ac:dyDescent="0.2">
      <c r="A1005" s="55" t="s">
        <v>10609</v>
      </c>
      <c r="B1005" s="85" t="s">
        <v>10652</v>
      </c>
      <c r="C1005" s="55" t="s">
        <v>4909</v>
      </c>
      <c r="D1005" s="55" t="s">
        <v>153</v>
      </c>
      <c r="E1005" s="55" t="s">
        <v>11383</v>
      </c>
      <c r="H1005" s="84">
        <f t="shared" si="70"/>
        <v>2002</v>
      </c>
      <c r="K1005" t="s">
        <v>11381</v>
      </c>
      <c r="L1005" t="s">
        <v>11372</v>
      </c>
    </row>
    <row r="1006" spans="1:12" x14ac:dyDescent="0.2">
      <c r="A1006" s="55" t="s">
        <v>10609</v>
      </c>
      <c r="B1006" s="85" t="s">
        <v>10654</v>
      </c>
      <c r="C1006" s="55" t="s">
        <v>4909</v>
      </c>
      <c r="D1006" s="55" t="s">
        <v>153</v>
      </c>
      <c r="E1006" s="55" t="s">
        <v>11383</v>
      </c>
      <c r="H1006" s="84">
        <f t="shared" si="70"/>
        <v>2005</v>
      </c>
      <c r="K1006" t="s">
        <v>11382</v>
      </c>
      <c r="L1006" t="s">
        <v>11372</v>
      </c>
    </row>
    <row r="1007" spans="1:12" x14ac:dyDescent="0.2">
      <c r="A1007" s="55" t="s">
        <v>10609</v>
      </c>
      <c r="B1007" s="85" t="s">
        <v>10636</v>
      </c>
      <c r="C1007" s="55" t="s">
        <v>4909</v>
      </c>
      <c r="D1007" s="55" t="s">
        <v>154</v>
      </c>
      <c r="E1007" s="55" t="s">
        <v>11394</v>
      </c>
      <c r="H1007" s="84">
        <f t="shared" si="70"/>
        <v>1987</v>
      </c>
      <c r="K1007" t="s">
        <v>11384</v>
      </c>
      <c r="L1007" t="s">
        <v>11385</v>
      </c>
    </row>
    <row r="1008" spans="1:12" x14ac:dyDescent="0.2">
      <c r="A1008" s="55" t="s">
        <v>10609</v>
      </c>
      <c r="B1008" s="85" t="s">
        <v>10649</v>
      </c>
      <c r="C1008" s="55" t="s">
        <v>4909</v>
      </c>
      <c r="D1008" s="55" t="s">
        <v>154</v>
      </c>
      <c r="E1008" s="55" t="s">
        <v>11394</v>
      </c>
      <c r="H1008" s="84">
        <f t="shared" ref="H1008:H1071" si="71">IF(B1008="SATSA_Q1",1984,IF(B1008="SATSA_IPT1",1985,IF(B1008="SATSA_Q2",1987,IF(B1008="SATSA_IPT2",1989,IF(B1008="SATSA_Q3",1990,IF(B1008="SATSA_IPT3",1992,IF(B1008="SATSA_Q4",1993,IF(B1008="SATSA_IPT4",1995,IF(B1008="SATSA_IPT5",1999,IF(B1008="SATSA_IPT6",2002,IF(B1008="SATSA_Q5",2004,IF(B1008="SATSA_IPT7",2005,IF(B1008="SATSA_Q6",2007,IF(B1008="SATSA_IPT8",2008,IF(B1008="SATSA_Q7",2010,IF(B1008="SATSA_IPT9",2010,IF(B1008="SATSA_Q8",2012,IF(B1008="SATSA_IPT10",2012,IF(B1008="SATSA_Q9",2014,"HELP")))))))))))))))))))</f>
        <v>1989</v>
      </c>
      <c r="K1008" t="s">
        <v>11386</v>
      </c>
      <c r="L1008" t="s">
        <v>11385</v>
      </c>
    </row>
    <row r="1009" spans="1:12" x14ac:dyDescent="0.2">
      <c r="A1009" s="55" t="s">
        <v>10609</v>
      </c>
      <c r="B1009" s="85" t="s">
        <v>10639</v>
      </c>
      <c r="C1009" s="55" t="s">
        <v>4909</v>
      </c>
      <c r="D1009" s="55" t="s">
        <v>154</v>
      </c>
      <c r="E1009" s="55" t="s">
        <v>11394</v>
      </c>
      <c r="H1009" s="84">
        <f t="shared" si="71"/>
        <v>1990</v>
      </c>
      <c r="K1009" t="s">
        <v>11387</v>
      </c>
      <c r="L1009" t="s">
        <v>11385</v>
      </c>
    </row>
    <row r="1010" spans="1:12" x14ac:dyDescent="0.2">
      <c r="A1010" s="55" t="s">
        <v>10609</v>
      </c>
      <c r="B1010" s="85" t="s">
        <v>10650</v>
      </c>
      <c r="C1010" s="55" t="s">
        <v>4909</v>
      </c>
      <c r="D1010" s="55" t="s">
        <v>154</v>
      </c>
      <c r="E1010" s="55" t="s">
        <v>11394</v>
      </c>
      <c r="H1010" s="84">
        <f t="shared" si="71"/>
        <v>1992</v>
      </c>
      <c r="K1010" t="s">
        <v>11388</v>
      </c>
      <c r="L1010" t="s">
        <v>11385</v>
      </c>
    </row>
    <row r="1011" spans="1:12" x14ac:dyDescent="0.2">
      <c r="A1011" s="55" t="s">
        <v>10609</v>
      </c>
      <c r="B1011" s="85" t="s">
        <v>10641</v>
      </c>
      <c r="C1011" s="55" t="s">
        <v>4909</v>
      </c>
      <c r="D1011" s="55" t="s">
        <v>154</v>
      </c>
      <c r="E1011" s="55" t="s">
        <v>11394</v>
      </c>
      <c r="H1011" s="84">
        <f t="shared" si="71"/>
        <v>1993</v>
      </c>
      <c r="K1011" t="s">
        <v>11389</v>
      </c>
      <c r="L1011" t="s">
        <v>11385</v>
      </c>
    </row>
    <row r="1012" spans="1:12" x14ac:dyDescent="0.2">
      <c r="A1012" s="55" t="s">
        <v>10609</v>
      </c>
      <c r="B1012" s="85" t="s">
        <v>10865</v>
      </c>
      <c r="C1012" s="55" t="s">
        <v>4909</v>
      </c>
      <c r="D1012" s="55" t="s">
        <v>154</v>
      </c>
      <c r="E1012" s="55" t="s">
        <v>11394</v>
      </c>
      <c r="H1012" s="84">
        <f t="shared" si="71"/>
        <v>1995</v>
      </c>
      <c r="K1012" t="s">
        <v>11390</v>
      </c>
      <c r="L1012" t="s">
        <v>11385</v>
      </c>
    </row>
    <row r="1013" spans="1:12" x14ac:dyDescent="0.2">
      <c r="A1013" s="55" t="s">
        <v>10609</v>
      </c>
      <c r="B1013" s="85" t="s">
        <v>10648</v>
      </c>
      <c r="C1013" s="55" t="s">
        <v>4909</v>
      </c>
      <c r="D1013" s="55" t="s">
        <v>154</v>
      </c>
      <c r="E1013" s="55" t="s">
        <v>11394</v>
      </c>
      <c r="H1013" s="84">
        <f t="shared" si="71"/>
        <v>1999</v>
      </c>
      <c r="K1013" t="s">
        <v>11391</v>
      </c>
      <c r="L1013" t="s">
        <v>11385</v>
      </c>
    </row>
    <row r="1014" spans="1:12" x14ac:dyDescent="0.2">
      <c r="A1014" s="55" t="s">
        <v>10609</v>
      </c>
      <c r="B1014" s="85" t="s">
        <v>10652</v>
      </c>
      <c r="C1014" s="55" t="s">
        <v>4909</v>
      </c>
      <c r="D1014" s="55" t="s">
        <v>154</v>
      </c>
      <c r="E1014" s="55" t="s">
        <v>11394</v>
      </c>
      <c r="H1014" s="84">
        <f t="shared" si="71"/>
        <v>2002</v>
      </c>
      <c r="K1014" t="s">
        <v>11392</v>
      </c>
      <c r="L1014" t="s">
        <v>11385</v>
      </c>
    </row>
    <row r="1015" spans="1:12" x14ac:dyDescent="0.2">
      <c r="A1015" s="55" t="s">
        <v>10609</v>
      </c>
      <c r="B1015" s="85" t="s">
        <v>10654</v>
      </c>
      <c r="C1015" s="55" t="s">
        <v>4909</v>
      </c>
      <c r="D1015" s="55" t="s">
        <v>154</v>
      </c>
      <c r="E1015" s="55" t="s">
        <v>11394</v>
      </c>
      <c r="H1015" s="84">
        <f t="shared" si="71"/>
        <v>2005</v>
      </c>
      <c r="K1015" t="s">
        <v>11393</v>
      </c>
      <c r="L1015" t="s">
        <v>11385</v>
      </c>
    </row>
    <row r="1016" spans="1:12" x14ac:dyDescent="0.2">
      <c r="A1016" s="55" t="s">
        <v>10609</v>
      </c>
      <c r="B1016" s="85" t="s">
        <v>10643</v>
      </c>
      <c r="C1016" s="55" t="s">
        <v>4909</v>
      </c>
      <c r="D1016" s="55" t="s">
        <v>153</v>
      </c>
      <c r="E1016" s="55" t="s">
        <v>504</v>
      </c>
      <c r="H1016" s="84">
        <f t="shared" si="71"/>
        <v>2004</v>
      </c>
      <c r="K1016" t="s">
        <v>11395</v>
      </c>
      <c r="L1016" t="s">
        <v>11396</v>
      </c>
    </row>
    <row r="1017" spans="1:12" x14ac:dyDescent="0.2">
      <c r="A1017" s="55" t="s">
        <v>10609</v>
      </c>
      <c r="B1017" s="85" t="s">
        <v>10643</v>
      </c>
      <c r="C1017" s="55" t="s">
        <v>4909</v>
      </c>
      <c r="D1017" s="55" t="s">
        <v>153</v>
      </c>
      <c r="E1017" s="55" t="s">
        <v>505</v>
      </c>
      <c r="H1017" s="84">
        <f t="shared" si="71"/>
        <v>2004</v>
      </c>
      <c r="K1017" t="s">
        <v>11397</v>
      </c>
      <c r="L1017" t="s">
        <v>11398</v>
      </c>
    </row>
    <row r="1018" spans="1:12" x14ac:dyDescent="0.2">
      <c r="A1018" s="55" t="s">
        <v>10609</v>
      </c>
      <c r="B1018" s="85" t="s">
        <v>10643</v>
      </c>
      <c r="C1018" s="55" t="s">
        <v>4909</v>
      </c>
      <c r="D1018" s="55" t="s">
        <v>153</v>
      </c>
      <c r="E1018" s="55" t="s">
        <v>11174</v>
      </c>
      <c r="H1018" s="84">
        <f t="shared" si="71"/>
        <v>2004</v>
      </c>
      <c r="K1018" t="s">
        <v>11399</v>
      </c>
      <c r="L1018" t="s">
        <v>11400</v>
      </c>
    </row>
    <row r="1019" spans="1:12" x14ac:dyDescent="0.2">
      <c r="A1019" s="55" t="s">
        <v>10609</v>
      </c>
      <c r="B1019" s="85" t="s">
        <v>10643</v>
      </c>
      <c r="C1019" s="55" t="s">
        <v>4909</v>
      </c>
      <c r="D1019" s="55" t="s">
        <v>153</v>
      </c>
      <c r="E1019" s="55" t="s">
        <v>11294</v>
      </c>
      <c r="H1019" s="84">
        <f t="shared" si="71"/>
        <v>2004</v>
      </c>
      <c r="K1019" t="s">
        <v>11401</v>
      </c>
      <c r="L1019" t="s">
        <v>11402</v>
      </c>
    </row>
    <row r="1020" spans="1:12" x14ac:dyDescent="0.2">
      <c r="A1020" s="55" t="s">
        <v>10609</v>
      </c>
      <c r="B1020" s="85" t="s">
        <v>10643</v>
      </c>
      <c r="C1020" s="55" t="s">
        <v>4909</v>
      </c>
      <c r="D1020" s="55" t="s">
        <v>153</v>
      </c>
      <c r="E1020" s="55" t="s">
        <v>6516</v>
      </c>
      <c r="H1020" s="84">
        <f t="shared" si="71"/>
        <v>2004</v>
      </c>
      <c r="K1020" t="s">
        <v>11403</v>
      </c>
      <c r="L1020" t="s">
        <v>11404</v>
      </c>
    </row>
    <row r="1021" spans="1:12" x14ac:dyDescent="0.2">
      <c r="A1021" s="55" t="s">
        <v>10609</v>
      </c>
      <c r="B1021" s="85" t="s">
        <v>10643</v>
      </c>
      <c r="C1021" s="55" t="s">
        <v>4909</v>
      </c>
      <c r="D1021" s="55" t="s">
        <v>153</v>
      </c>
      <c r="E1021" s="55" t="s">
        <v>11334</v>
      </c>
      <c r="H1021" s="84">
        <f t="shared" si="71"/>
        <v>2004</v>
      </c>
      <c r="K1021" t="s">
        <v>11405</v>
      </c>
      <c r="L1021" t="s">
        <v>11406</v>
      </c>
    </row>
    <row r="1022" spans="1:12" x14ac:dyDescent="0.2">
      <c r="A1022" s="55" t="s">
        <v>10609</v>
      </c>
      <c r="B1022" s="85" t="s">
        <v>10643</v>
      </c>
      <c r="C1022" s="55" t="s">
        <v>4909</v>
      </c>
      <c r="D1022" s="55" t="s">
        <v>153</v>
      </c>
      <c r="E1022" s="55" t="s">
        <v>11347</v>
      </c>
      <c r="H1022" s="84">
        <f t="shared" si="71"/>
        <v>2004</v>
      </c>
      <c r="K1022" t="s">
        <v>11407</v>
      </c>
      <c r="L1022" t="s">
        <v>11408</v>
      </c>
    </row>
    <row r="1023" spans="1:12" x14ac:dyDescent="0.2">
      <c r="A1023" s="55" t="s">
        <v>10609</v>
      </c>
      <c r="B1023" s="85" t="s">
        <v>10643</v>
      </c>
      <c r="C1023" s="55" t="s">
        <v>4909</v>
      </c>
      <c r="D1023" s="55" t="s">
        <v>153</v>
      </c>
      <c r="E1023" s="55" t="s">
        <v>11383</v>
      </c>
      <c r="H1023" s="84">
        <f t="shared" si="71"/>
        <v>2004</v>
      </c>
      <c r="K1023" t="s">
        <v>11409</v>
      </c>
      <c r="L1023" t="s">
        <v>11410</v>
      </c>
    </row>
    <row r="1024" spans="1:12" x14ac:dyDescent="0.2">
      <c r="A1024" s="55" t="s">
        <v>10609</v>
      </c>
      <c r="B1024" s="85" t="s">
        <v>10643</v>
      </c>
      <c r="C1024" s="55" t="s">
        <v>4909</v>
      </c>
      <c r="D1024" s="55" t="s">
        <v>153</v>
      </c>
      <c r="E1024" s="55" t="s">
        <v>11447</v>
      </c>
      <c r="H1024" s="84">
        <f t="shared" si="71"/>
        <v>2004</v>
      </c>
      <c r="K1024" t="s">
        <v>11411</v>
      </c>
      <c r="L1024" t="s">
        <v>11412</v>
      </c>
    </row>
    <row r="1025" spans="1:12" x14ac:dyDescent="0.2">
      <c r="A1025" s="55" t="s">
        <v>10609</v>
      </c>
      <c r="B1025" s="85" t="s">
        <v>10643</v>
      </c>
      <c r="C1025" s="55" t="s">
        <v>4909</v>
      </c>
      <c r="D1025" s="55" t="s">
        <v>153</v>
      </c>
      <c r="E1025" s="55" t="s">
        <v>6509</v>
      </c>
      <c r="H1025" s="84">
        <f t="shared" si="71"/>
        <v>2004</v>
      </c>
      <c r="K1025" t="s">
        <v>11413</v>
      </c>
      <c r="L1025" t="s">
        <v>11414</v>
      </c>
    </row>
    <row r="1026" spans="1:12" x14ac:dyDescent="0.2">
      <c r="A1026" s="55" t="s">
        <v>10609</v>
      </c>
      <c r="B1026" s="85" t="s">
        <v>10643</v>
      </c>
      <c r="C1026" s="55" t="s">
        <v>4909</v>
      </c>
      <c r="D1026" s="55" t="s">
        <v>153</v>
      </c>
      <c r="E1026" s="55" t="s">
        <v>3618</v>
      </c>
      <c r="H1026" s="84">
        <f t="shared" si="71"/>
        <v>2004</v>
      </c>
      <c r="K1026" t="s">
        <v>11415</v>
      </c>
      <c r="L1026" t="s">
        <v>11416</v>
      </c>
    </row>
    <row r="1027" spans="1:12" x14ac:dyDescent="0.2">
      <c r="A1027" s="55" t="s">
        <v>10609</v>
      </c>
      <c r="B1027" s="85" t="s">
        <v>10643</v>
      </c>
      <c r="C1027" s="55" t="s">
        <v>4909</v>
      </c>
      <c r="D1027" s="55" t="s">
        <v>153</v>
      </c>
      <c r="E1027" s="55" t="s">
        <v>3634</v>
      </c>
      <c r="H1027" s="84">
        <f t="shared" si="71"/>
        <v>2004</v>
      </c>
      <c r="K1027" t="s">
        <v>11417</v>
      </c>
      <c r="L1027" t="s">
        <v>11418</v>
      </c>
    </row>
    <row r="1028" spans="1:12" x14ac:dyDescent="0.2">
      <c r="A1028" s="55" t="s">
        <v>10609</v>
      </c>
      <c r="B1028" s="85" t="s">
        <v>10643</v>
      </c>
      <c r="C1028" s="55" t="s">
        <v>4909</v>
      </c>
      <c r="D1028" s="55" t="s">
        <v>153</v>
      </c>
      <c r="E1028" s="55" t="s">
        <v>11010</v>
      </c>
      <c r="H1028" s="84">
        <f t="shared" si="71"/>
        <v>2004</v>
      </c>
      <c r="K1028" t="s">
        <v>11419</v>
      </c>
      <c r="L1028" t="s">
        <v>11420</v>
      </c>
    </row>
    <row r="1029" spans="1:12" x14ac:dyDescent="0.2">
      <c r="A1029" s="55" t="s">
        <v>10609</v>
      </c>
      <c r="B1029" s="85" t="s">
        <v>10643</v>
      </c>
      <c r="C1029" s="55" t="s">
        <v>4909</v>
      </c>
      <c r="D1029" s="55" t="s">
        <v>153</v>
      </c>
      <c r="E1029" s="55" t="s">
        <v>6514</v>
      </c>
      <c r="H1029" s="84">
        <f t="shared" si="71"/>
        <v>2004</v>
      </c>
      <c r="K1029" t="s">
        <v>11421</v>
      </c>
      <c r="L1029" t="s">
        <v>11422</v>
      </c>
    </row>
    <row r="1030" spans="1:12" x14ac:dyDescent="0.2">
      <c r="A1030" s="55" t="s">
        <v>10609</v>
      </c>
      <c r="B1030" s="85" t="s">
        <v>10643</v>
      </c>
      <c r="C1030" s="55" t="s">
        <v>4909</v>
      </c>
      <c r="D1030" s="55" t="s">
        <v>153</v>
      </c>
      <c r="E1030" s="55" t="s">
        <v>11448</v>
      </c>
      <c r="H1030" s="84">
        <f t="shared" si="71"/>
        <v>2004</v>
      </c>
      <c r="K1030" t="s">
        <v>11423</v>
      </c>
      <c r="L1030" t="s">
        <v>11424</v>
      </c>
    </row>
    <row r="1031" spans="1:12" x14ac:dyDescent="0.2">
      <c r="A1031" s="55" t="s">
        <v>10609</v>
      </c>
      <c r="B1031" s="85" t="s">
        <v>10643</v>
      </c>
      <c r="C1031" s="55" t="s">
        <v>4909</v>
      </c>
      <c r="D1031" s="55" t="s">
        <v>153</v>
      </c>
      <c r="E1031" s="55" t="s">
        <v>11258</v>
      </c>
      <c r="H1031" s="84">
        <f t="shared" si="71"/>
        <v>2004</v>
      </c>
      <c r="K1031" t="s">
        <v>11425</v>
      </c>
      <c r="L1031" t="s">
        <v>11426</v>
      </c>
    </row>
    <row r="1032" spans="1:12" x14ac:dyDescent="0.2">
      <c r="A1032" s="55" t="s">
        <v>10609</v>
      </c>
      <c r="B1032" s="85" t="s">
        <v>10643</v>
      </c>
      <c r="C1032" s="55" t="s">
        <v>4909</v>
      </c>
      <c r="D1032" s="55" t="s">
        <v>153</v>
      </c>
      <c r="E1032" s="55" t="s">
        <v>3764</v>
      </c>
      <c r="H1032" s="84">
        <f t="shared" si="71"/>
        <v>2004</v>
      </c>
      <c r="K1032" t="s">
        <v>11427</v>
      </c>
      <c r="L1032" t="s">
        <v>11428</v>
      </c>
    </row>
    <row r="1033" spans="1:12" x14ac:dyDescent="0.2">
      <c r="A1033" s="55" t="s">
        <v>10609</v>
      </c>
      <c r="B1033" s="85" t="s">
        <v>10643</v>
      </c>
      <c r="C1033" s="55" t="s">
        <v>4909</v>
      </c>
      <c r="D1033" s="55" t="s">
        <v>154</v>
      </c>
      <c r="E1033" s="55" t="s">
        <v>11394</v>
      </c>
      <c r="H1033" s="84">
        <f t="shared" si="71"/>
        <v>2004</v>
      </c>
      <c r="K1033" t="s">
        <v>11429</v>
      </c>
      <c r="L1033" t="s">
        <v>11430</v>
      </c>
    </row>
    <row r="1034" spans="1:12" x14ac:dyDescent="0.2">
      <c r="A1034" s="55" t="s">
        <v>10609</v>
      </c>
      <c r="B1034" s="85" t="s">
        <v>10643</v>
      </c>
      <c r="C1034" s="55" t="s">
        <v>4909</v>
      </c>
      <c r="D1034" s="55" t="s">
        <v>153</v>
      </c>
      <c r="E1034" s="55" t="s">
        <v>3634</v>
      </c>
      <c r="H1034" s="84">
        <f t="shared" si="71"/>
        <v>2004</v>
      </c>
      <c r="K1034" t="s">
        <v>11431</v>
      </c>
      <c r="L1034" t="s">
        <v>11432</v>
      </c>
    </row>
    <row r="1035" spans="1:12" x14ac:dyDescent="0.2">
      <c r="A1035" s="55" t="s">
        <v>10609</v>
      </c>
      <c r="B1035" s="85" t="s">
        <v>10643</v>
      </c>
      <c r="C1035" s="55" t="s">
        <v>4909</v>
      </c>
      <c r="D1035" s="55" t="s">
        <v>153</v>
      </c>
      <c r="E1035" s="55" t="s">
        <v>11449</v>
      </c>
      <c r="H1035" s="84">
        <f t="shared" si="71"/>
        <v>2004</v>
      </c>
      <c r="K1035" t="s">
        <v>11433</v>
      </c>
      <c r="L1035" t="s">
        <v>11434</v>
      </c>
    </row>
    <row r="1036" spans="1:12" x14ac:dyDescent="0.2">
      <c r="A1036" s="55" t="s">
        <v>10609</v>
      </c>
      <c r="B1036" s="85" t="s">
        <v>10643</v>
      </c>
      <c r="C1036" s="55" t="s">
        <v>4909</v>
      </c>
      <c r="D1036" s="55" t="s">
        <v>153</v>
      </c>
      <c r="E1036" s="55" t="s">
        <v>10965</v>
      </c>
      <c r="H1036" s="84">
        <f t="shared" si="71"/>
        <v>2004</v>
      </c>
      <c r="K1036" t="s">
        <v>11435</v>
      </c>
      <c r="L1036" t="s">
        <v>11436</v>
      </c>
    </row>
    <row r="1037" spans="1:12" x14ac:dyDescent="0.2">
      <c r="A1037" s="55" t="s">
        <v>10609</v>
      </c>
      <c r="B1037" s="85" t="s">
        <v>10643</v>
      </c>
      <c r="C1037" s="55" t="s">
        <v>4909</v>
      </c>
      <c r="D1037" s="55" t="s">
        <v>153</v>
      </c>
      <c r="E1037" s="55" t="s">
        <v>11450</v>
      </c>
      <c r="H1037" s="84">
        <f t="shared" si="71"/>
        <v>2004</v>
      </c>
      <c r="K1037" t="s">
        <v>11437</v>
      </c>
      <c r="L1037" t="s">
        <v>11438</v>
      </c>
    </row>
    <row r="1038" spans="1:12" x14ac:dyDescent="0.2">
      <c r="A1038" s="55" t="s">
        <v>10609</v>
      </c>
      <c r="B1038" s="85" t="s">
        <v>10643</v>
      </c>
      <c r="C1038" s="55" t="s">
        <v>4909</v>
      </c>
      <c r="D1038" s="55" t="s">
        <v>153</v>
      </c>
      <c r="E1038" s="55" t="s">
        <v>6567</v>
      </c>
      <c r="H1038" s="84">
        <f t="shared" si="71"/>
        <v>2004</v>
      </c>
      <c r="K1038" t="s">
        <v>11439</v>
      </c>
      <c r="L1038" t="s">
        <v>11440</v>
      </c>
    </row>
    <row r="1039" spans="1:12" x14ac:dyDescent="0.2">
      <c r="A1039" s="55" t="s">
        <v>10609</v>
      </c>
      <c r="B1039" s="85" t="s">
        <v>10643</v>
      </c>
      <c r="C1039" s="55" t="s">
        <v>4909</v>
      </c>
      <c r="D1039" s="55" t="s">
        <v>153</v>
      </c>
      <c r="E1039" s="55" t="s">
        <v>11451</v>
      </c>
      <c r="H1039" s="84">
        <f t="shared" si="71"/>
        <v>2004</v>
      </c>
      <c r="K1039" t="s">
        <v>11441</v>
      </c>
      <c r="L1039" t="s">
        <v>11442</v>
      </c>
    </row>
    <row r="1040" spans="1:12" x14ac:dyDescent="0.2">
      <c r="A1040" s="55" t="s">
        <v>10609</v>
      </c>
      <c r="B1040" s="85" t="s">
        <v>10643</v>
      </c>
      <c r="C1040" s="55" t="s">
        <v>4909</v>
      </c>
      <c r="D1040" s="55" t="s">
        <v>153</v>
      </c>
      <c r="E1040" s="55" t="s">
        <v>3779</v>
      </c>
      <c r="H1040" s="84">
        <f t="shared" si="71"/>
        <v>2004</v>
      </c>
      <c r="K1040" t="s">
        <v>11443</v>
      </c>
      <c r="L1040" t="s">
        <v>11444</v>
      </c>
    </row>
    <row r="1041" spans="1:12" x14ac:dyDescent="0.2">
      <c r="A1041" s="55" t="s">
        <v>10609</v>
      </c>
      <c r="B1041" s="85" t="s">
        <v>10643</v>
      </c>
      <c r="C1041" s="55" t="s">
        <v>4909</v>
      </c>
      <c r="D1041" s="55" t="s">
        <v>153</v>
      </c>
      <c r="E1041" s="55" t="s">
        <v>6535</v>
      </c>
      <c r="H1041" s="84">
        <f t="shared" si="71"/>
        <v>2004</v>
      </c>
      <c r="K1041" t="s">
        <v>11445</v>
      </c>
      <c r="L1041" t="s">
        <v>11446</v>
      </c>
    </row>
    <row r="1042" spans="1:12" x14ac:dyDescent="0.2">
      <c r="A1042" s="55" t="s">
        <v>10609</v>
      </c>
      <c r="B1042" s="85" t="s">
        <v>10634</v>
      </c>
      <c r="C1042" s="55" t="s">
        <v>4909</v>
      </c>
      <c r="D1042" s="55" t="s">
        <v>153</v>
      </c>
      <c r="E1042" s="55" t="s">
        <v>11467</v>
      </c>
      <c r="H1042" s="84">
        <f t="shared" si="71"/>
        <v>1984</v>
      </c>
      <c r="K1042" t="s">
        <v>11452</v>
      </c>
      <c r="L1042" t="s">
        <v>11453</v>
      </c>
    </row>
    <row r="1043" spans="1:12" x14ac:dyDescent="0.2">
      <c r="A1043" s="55" t="s">
        <v>10609</v>
      </c>
      <c r="B1043" s="85" t="s">
        <v>10864</v>
      </c>
      <c r="C1043" s="55" t="s">
        <v>4909</v>
      </c>
      <c r="D1043" s="55" t="s">
        <v>153</v>
      </c>
      <c r="E1043" s="55" t="s">
        <v>11467</v>
      </c>
      <c r="H1043" s="84">
        <f t="shared" si="71"/>
        <v>1985</v>
      </c>
      <c r="K1043" t="s">
        <v>11454</v>
      </c>
      <c r="L1043" t="s">
        <v>11455</v>
      </c>
    </row>
    <row r="1044" spans="1:12" x14ac:dyDescent="0.2">
      <c r="A1044" s="55" t="s">
        <v>10609</v>
      </c>
      <c r="B1044" s="85" t="s">
        <v>10636</v>
      </c>
      <c r="C1044" s="55" t="s">
        <v>4909</v>
      </c>
      <c r="D1044" s="55" t="s">
        <v>153</v>
      </c>
      <c r="E1044" s="55" t="s">
        <v>11467</v>
      </c>
      <c r="H1044" s="84">
        <f t="shared" si="71"/>
        <v>1987</v>
      </c>
      <c r="K1044" t="s">
        <v>11456</v>
      </c>
      <c r="L1044" t="s">
        <v>11453</v>
      </c>
    </row>
    <row r="1045" spans="1:12" x14ac:dyDescent="0.2">
      <c r="A1045" s="55" t="s">
        <v>10609</v>
      </c>
      <c r="B1045" s="85" t="s">
        <v>10649</v>
      </c>
      <c r="C1045" s="55" t="s">
        <v>4909</v>
      </c>
      <c r="D1045" s="55" t="s">
        <v>153</v>
      </c>
      <c r="E1045" s="55" t="s">
        <v>11467</v>
      </c>
      <c r="H1045" s="84">
        <f t="shared" si="71"/>
        <v>1989</v>
      </c>
      <c r="K1045" t="s">
        <v>11457</v>
      </c>
      <c r="L1045" t="s">
        <v>11453</v>
      </c>
    </row>
    <row r="1046" spans="1:12" x14ac:dyDescent="0.2">
      <c r="A1046" s="55" t="s">
        <v>10609</v>
      </c>
      <c r="B1046" s="85" t="s">
        <v>10639</v>
      </c>
      <c r="C1046" s="55" t="s">
        <v>4909</v>
      </c>
      <c r="D1046" s="55" t="s">
        <v>153</v>
      </c>
      <c r="E1046" s="55" t="s">
        <v>11467</v>
      </c>
      <c r="H1046" s="84">
        <f t="shared" si="71"/>
        <v>1990</v>
      </c>
      <c r="K1046" t="s">
        <v>11458</v>
      </c>
      <c r="L1046" t="s">
        <v>11453</v>
      </c>
    </row>
    <row r="1047" spans="1:12" x14ac:dyDescent="0.2">
      <c r="A1047" s="55" t="s">
        <v>10609</v>
      </c>
      <c r="B1047" s="85" t="s">
        <v>10650</v>
      </c>
      <c r="C1047" s="55" t="s">
        <v>4909</v>
      </c>
      <c r="D1047" s="55" t="s">
        <v>153</v>
      </c>
      <c r="E1047" s="55" t="s">
        <v>11467</v>
      </c>
      <c r="H1047" s="84">
        <f t="shared" si="71"/>
        <v>1992</v>
      </c>
      <c r="K1047" t="s">
        <v>11459</v>
      </c>
      <c r="L1047" t="s">
        <v>11453</v>
      </c>
    </row>
    <row r="1048" spans="1:12" x14ac:dyDescent="0.2">
      <c r="A1048" s="55" t="s">
        <v>10609</v>
      </c>
      <c r="B1048" s="85" t="s">
        <v>10641</v>
      </c>
      <c r="C1048" s="55" t="s">
        <v>4909</v>
      </c>
      <c r="D1048" s="55" t="s">
        <v>153</v>
      </c>
      <c r="E1048" s="55" t="s">
        <v>11467</v>
      </c>
      <c r="H1048" s="84">
        <f t="shared" si="71"/>
        <v>1993</v>
      </c>
      <c r="K1048" t="s">
        <v>11460</v>
      </c>
      <c r="L1048" t="s">
        <v>11453</v>
      </c>
    </row>
    <row r="1049" spans="1:12" x14ac:dyDescent="0.2">
      <c r="A1049" s="55" t="s">
        <v>10609</v>
      </c>
      <c r="B1049" s="85" t="s">
        <v>10648</v>
      </c>
      <c r="C1049" s="55" t="s">
        <v>4909</v>
      </c>
      <c r="D1049" s="55" t="s">
        <v>153</v>
      </c>
      <c r="E1049" s="55" t="s">
        <v>11467</v>
      </c>
      <c r="H1049" s="84">
        <f t="shared" si="71"/>
        <v>1999</v>
      </c>
      <c r="K1049" t="s">
        <v>11461</v>
      </c>
      <c r="L1049" t="s">
        <v>11453</v>
      </c>
    </row>
    <row r="1050" spans="1:12" x14ac:dyDescent="0.2">
      <c r="A1050" s="55" t="s">
        <v>10609</v>
      </c>
      <c r="B1050" s="85" t="s">
        <v>10652</v>
      </c>
      <c r="C1050" s="55" t="s">
        <v>4909</v>
      </c>
      <c r="D1050" s="55" t="s">
        <v>153</v>
      </c>
      <c r="E1050" s="55" t="s">
        <v>11467</v>
      </c>
      <c r="H1050" s="84">
        <f t="shared" si="71"/>
        <v>2002</v>
      </c>
      <c r="K1050" t="s">
        <v>11462</v>
      </c>
      <c r="L1050" t="s">
        <v>11453</v>
      </c>
    </row>
    <row r="1051" spans="1:12" x14ac:dyDescent="0.2">
      <c r="A1051" s="55" t="s">
        <v>10609</v>
      </c>
      <c r="B1051" s="85" t="s">
        <v>10643</v>
      </c>
      <c r="C1051" s="55" t="s">
        <v>4909</v>
      </c>
      <c r="D1051" s="55" t="s">
        <v>153</v>
      </c>
      <c r="E1051" s="55" t="s">
        <v>11467</v>
      </c>
      <c r="H1051" s="84">
        <f t="shared" si="71"/>
        <v>2004</v>
      </c>
      <c r="K1051" t="s">
        <v>11463</v>
      </c>
      <c r="L1051" t="s">
        <v>11453</v>
      </c>
    </row>
    <row r="1052" spans="1:12" x14ac:dyDescent="0.2">
      <c r="A1052" s="55" t="s">
        <v>10609</v>
      </c>
      <c r="B1052" s="85" t="s">
        <v>10654</v>
      </c>
      <c r="C1052" s="55" t="s">
        <v>4909</v>
      </c>
      <c r="D1052" s="55" t="s">
        <v>153</v>
      </c>
      <c r="E1052" s="55" t="s">
        <v>11467</v>
      </c>
      <c r="H1052" s="84">
        <f t="shared" si="71"/>
        <v>2005</v>
      </c>
      <c r="K1052" t="s">
        <v>11464</v>
      </c>
      <c r="L1052" t="s">
        <v>11453</v>
      </c>
    </row>
    <row r="1053" spans="1:12" x14ac:dyDescent="0.2">
      <c r="A1053" s="55" t="s">
        <v>10609</v>
      </c>
      <c r="B1053" s="85" t="s">
        <v>10864</v>
      </c>
      <c r="C1053" s="55" t="s">
        <v>4909</v>
      </c>
      <c r="D1053" s="55" t="s">
        <v>153</v>
      </c>
      <c r="E1053" s="55" t="s">
        <v>11467</v>
      </c>
      <c r="H1053" s="84">
        <f t="shared" si="71"/>
        <v>1985</v>
      </c>
      <c r="K1053" t="s">
        <v>11465</v>
      </c>
      <c r="L1053" t="s">
        <v>11466</v>
      </c>
    </row>
    <row r="1054" spans="1:12" x14ac:dyDescent="0.2">
      <c r="A1054" s="55" t="s">
        <v>10609</v>
      </c>
      <c r="B1054" s="85" t="s">
        <v>10634</v>
      </c>
      <c r="C1054" s="55" t="s">
        <v>4909</v>
      </c>
      <c r="D1054" s="55" t="s">
        <v>153</v>
      </c>
      <c r="E1054" s="55" t="s">
        <v>3634</v>
      </c>
      <c r="H1054" s="84">
        <f t="shared" si="71"/>
        <v>1984</v>
      </c>
      <c r="K1054" t="s">
        <v>11468</v>
      </c>
      <c r="L1054" t="s">
        <v>11469</v>
      </c>
    </row>
    <row r="1055" spans="1:12" x14ac:dyDescent="0.2">
      <c r="A1055" s="55" t="s">
        <v>10609</v>
      </c>
      <c r="B1055" s="85" t="s">
        <v>10864</v>
      </c>
      <c r="C1055" s="55" t="s">
        <v>4909</v>
      </c>
      <c r="D1055" s="55" t="s">
        <v>153</v>
      </c>
      <c r="E1055" s="55" t="s">
        <v>3634</v>
      </c>
      <c r="H1055" s="84">
        <f t="shared" si="71"/>
        <v>1985</v>
      </c>
      <c r="K1055" t="s">
        <v>11470</v>
      </c>
      <c r="L1055" t="s">
        <v>11469</v>
      </c>
    </row>
    <row r="1056" spans="1:12" x14ac:dyDescent="0.2">
      <c r="A1056" s="55" t="s">
        <v>10609</v>
      </c>
      <c r="B1056" s="85" t="s">
        <v>10636</v>
      </c>
      <c r="C1056" s="55" t="s">
        <v>4909</v>
      </c>
      <c r="D1056" s="55" t="s">
        <v>153</v>
      </c>
      <c r="E1056" s="55" t="s">
        <v>3634</v>
      </c>
      <c r="H1056" s="84">
        <f t="shared" si="71"/>
        <v>1987</v>
      </c>
      <c r="K1056" t="s">
        <v>11471</v>
      </c>
      <c r="L1056" t="s">
        <v>11469</v>
      </c>
    </row>
    <row r="1057" spans="1:12" x14ac:dyDescent="0.2">
      <c r="A1057" s="55" t="s">
        <v>10609</v>
      </c>
      <c r="B1057" s="85" t="s">
        <v>10649</v>
      </c>
      <c r="C1057" s="55" t="s">
        <v>4909</v>
      </c>
      <c r="D1057" s="55" t="s">
        <v>153</v>
      </c>
      <c r="E1057" s="55" t="s">
        <v>3634</v>
      </c>
      <c r="H1057" s="84">
        <f t="shared" si="71"/>
        <v>1989</v>
      </c>
      <c r="K1057" t="s">
        <v>11472</v>
      </c>
      <c r="L1057" t="s">
        <v>11469</v>
      </c>
    </row>
    <row r="1058" spans="1:12" x14ac:dyDescent="0.2">
      <c r="A1058" s="55" t="s">
        <v>10609</v>
      </c>
      <c r="B1058" s="85" t="s">
        <v>10639</v>
      </c>
      <c r="C1058" s="55" t="s">
        <v>4909</v>
      </c>
      <c r="D1058" s="55" t="s">
        <v>153</v>
      </c>
      <c r="E1058" s="55" t="s">
        <v>3634</v>
      </c>
      <c r="H1058" s="84">
        <f t="shared" si="71"/>
        <v>1990</v>
      </c>
      <c r="K1058" t="s">
        <v>11473</v>
      </c>
      <c r="L1058" t="s">
        <v>11469</v>
      </c>
    </row>
    <row r="1059" spans="1:12" x14ac:dyDescent="0.2">
      <c r="A1059" s="55" t="s">
        <v>10609</v>
      </c>
      <c r="B1059" s="85" t="s">
        <v>10650</v>
      </c>
      <c r="C1059" s="55" t="s">
        <v>4909</v>
      </c>
      <c r="D1059" s="55" t="s">
        <v>153</v>
      </c>
      <c r="E1059" s="55" t="s">
        <v>3634</v>
      </c>
      <c r="H1059" s="84">
        <f t="shared" si="71"/>
        <v>1992</v>
      </c>
      <c r="K1059" t="s">
        <v>11474</v>
      </c>
      <c r="L1059" t="s">
        <v>11469</v>
      </c>
    </row>
    <row r="1060" spans="1:12" x14ac:dyDescent="0.2">
      <c r="A1060" s="55" t="s">
        <v>10609</v>
      </c>
      <c r="B1060" s="85" t="s">
        <v>10641</v>
      </c>
      <c r="C1060" s="55" t="s">
        <v>4909</v>
      </c>
      <c r="D1060" s="55" t="s">
        <v>153</v>
      </c>
      <c r="E1060" s="55" t="s">
        <v>3634</v>
      </c>
      <c r="H1060" s="84">
        <f t="shared" si="71"/>
        <v>1993</v>
      </c>
      <c r="K1060" t="s">
        <v>11475</v>
      </c>
      <c r="L1060" t="s">
        <v>11469</v>
      </c>
    </row>
    <row r="1061" spans="1:12" x14ac:dyDescent="0.2">
      <c r="A1061" s="55" t="s">
        <v>10609</v>
      </c>
      <c r="B1061" s="85" t="s">
        <v>10865</v>
      </c>
      <c r="C1061" s="55" t="s">
        <v>4909</v>
      </c>
      <c r="D1061" s="55" t="s">
        <v>153</v>
      </c>
      <c r="E1061" s="55" t="s">
        <v>3634</v>
      </c>
      <c r="H1061" s="84">
        <f t="shared" si="71"/>
        <v>1995</v>
      </c>
      <c r="K1061" t="s">
        <v>11476</v>
      </c>
      <c r="L1061" t="s">
        <v>11469</v>
      </c>
    </row>
    <row r="1062" spans="1:12" x14ac:dyDescent="0.2">
      <c r="A1062" s="55" t="s">
        <v>10609</v>
      </c>
      <c r="B1062" s="85" t="s">
        <v>10648</v>
      </c>
      <c r="C1062" s="55" t="s">
        <v>4909</v>
      </c>
      <c r="D1062" s="55" t="s">
        <v>153</v>
      </c>
      <c r="E1062" s="55" t="s">
        <v>3634</v>
      </c>
      <c r="H1062" s="84">
        <f t="shared" si="71"/>
        <v>1999</v>
      </c>
      <c r="K1062" t="s">
        <v>11477</v>
      </c>
      <c r="L1062" t="s">
        <v>11469</v>
      </c>
    </row>
    <row r="1063" spans="1:12" x14ac:dyDescent="0.2">
      <c r="A1063" s="55" t="s">
        <v>10609</v>
      </c>
      <c r="B1063" s="85" t="s">
        <v>10652</v>
      </c>
      <c r="C1063" s="55" t="s">
        <v>4909</v>
      </c>
      <c r="D1063" s="55" t="s">
        <v>153</v>
      </c>
      <c r="E1063" s="55" t="s">
        <v>3634</v>
      </c>
      <c r="H1063" s="84">
        <f t="shared" si="71"/>
        <v>2002</v>
      </c>
      <c r="K1063" t="s">
        <v>11478</v>
      </c>
      <c r="L1063" t="s">
        <v>11469</v>
      </c>
    </row>
    <row r="1064" spans="1:12" x14ac:dyDescent="0.2">
      <c r="A1064" s="55" t="s">
        <v>10609</v>
      </c>
      <c r="B1064" s="85" t="s">
        <v>10654</v>
      </c>
      <c r="C1064" s="55" t="s">
        <v>4909</v>
      </c>
      <c r="D1064" s="55" t="s">
        <v>153</v>
      </c>
      <c r="E1064" s="55" t="s">
        <v>3634</v>
      </c>
      <c r="H1064" s="84">
        <f t="shared" si="71"/>
        <v>2005</v>
      </c>
      <c r="K1064" t="s">
        <v>11479</v>
      </c>
      <c r="L1064" t="s">
        <v>11469</v>
      </c>
    </row>
    <row r="1065" spans="1:12" x14ac:dyDescent="0.2">
      <c r="A1065" s="55" t="s">
        <v>10609</v>
      </c>
      <c r="B1065" s="85" t="s">
        <v>10864</v>
      </c>
      <c r="C1065" s="55" t="s">
        <v>4909</v>
      </c>
      <c r="D1065" s="55" t="s">
        <v>153</v>
      </c>
      <c r="E1065" s="55" t="s">
        <v>11447</v>
      </c>
      <c r="H1065" s="84">
        <f t="shared" si="71"/>
        <v>1985</v>
      </c>
      <c r="K1065" t="s">
        <v>11480</v>
      </c>
      <c r="L1065" t="s">
        <v>11481</v>
      </c>
    </row>
    <row r="1066" spans="1:12" x14ac:dyDescent="0.2">
      <c r="A1066" s="55" t="s">
        <v>10609</v>
      </c>
      <c r="B1066" s="85" t="s">
        <v>10636</v>
      </c>
      <c r="C1066" s="55" t="s">
        <v>4909</v>
      </c>
      <c r="D1066" s="55" t="s">
        <v>153</v>
      </c>
      <c r="E1066" s="55" t="s">
        <v>11447</v>
      </c>
      <c r="H1066" s="84">
        <f t="shared" si="71"/>
        <v>1987</v>
      </c>
      <c r="K1066" t="s">
        <v>11482</v>
      </c>
      <c r="L1066" t="s">
        <v>11483</v>
      </c>
    </row>
    <row r="1067" spans="1:12" x14ac:dyDescent="0.2">
      <c r="A1067" s="55" t="s">
        <v>10609</v>
      </c>
      <c r="B1067" s="85" t="s">
        <v>10649</v>
      </c>
      <c r="C1067" s="55" t="s">
        <v>4909</v>
      </c>
      <c r="D1067" s="55" t="s">
        <v>153</v>
      </c>
      <c r="E1067" s="55" t="s">
        <v>11447</v>
      </c>
      <c r="H1067" s="84">
        <f t="shared" si="71"/>
        <v>1989</v>
      </c>
      <c r="K1067" t="s">
        <v>11484</v>
      </c>
      <c r="L1067" t="s">
        <v>11483</v>
      </c>
    </row>
    <row r="1068" spans="1:12" x14ac:dyDescent="0.2">
      <c r="A1068" s="55" t="s">
        <v>10609</v>
      </c>
      <c r="B1068" s="85" t="s">
        <v>10639</v>
      </c>
      <c r="C1068" s="55" t="s">
        <v>4909</v>
      </c>
      <c r="D1068" s="55" t="s">
        <v>153</v>
      </c>
      <c r="E1068" s="55" t="s">
        <v>11447</v>
      </c>
      <c r="H1068" s="84">
        <f t="shared" si="71"/>
        <v>1990</v>
      </c>
      <c r="K1068" t="s">
        <v>11485</v>
      </c>
      <c r="L1068" t="s">
        <v>11483</v>
      </c>
    </row>
    <row r="1069" spans="1:12" x14ac:dyDescent="0.2">
      <c r="A1069" s="55" t="s">
        <v>10609</v>
      </c>
      <c r="B1069" s="85" t="s">
        <v>10650</v>
      </c>
      <c r="C1069" s="55" t="s">
        <v>4909</v>
      </c>
      <c r="D1069" s="55" t="s">
        <v>153</v>
      </c>
      <c r="E1069" s="55" t="s">
        <v>11447</v>
      </c>
      <c r="H1069" s="84">
        <f t="shared" si="71"/>
        <v>1992</v>
      </c>
      <c r="K1069" t="s">
        <v>11486</v>
      </c>
      <c r="L1069" t="s">
        <v>11483</v>
      </c>
    </row>
    <row r="1070" spans="1:12" x14ac:dyDescent="0.2">
      <c r="A1070" s="55" t="s">
        <v>10609</v>
      </c>
      <c r="B1070" s="85" t="s">
        <v>10641</v>
      </c>
      <c r="C1070" s="55" t="s">
        <v>4909</v>
      </c>
      <c r="D1070" s="55" t="s">
        <v>153</v>
      </c>
      <c r="E1070" s="55" t="s">
        <v>11447</v>
      </c>
      <c r="H1070" s="84">
        <f t="shared" si="71"/>
        <v>1993</v>
      </c>
      <c r="K1070" t="s">
        <v>11487</v>
      </c>
      <c r="L1070" t="s">
        <v>11483</v>
      </c>
    </row>
    <row r="1071" spans="1:12" x14ac:dyDescent="0.2">
      <c r="A1071" s="55" t="s">
        <v>10609</v>
      </c>
      <c r="B1071" s="85" t="s">
        <v>10865</v>
      </c>
      <c r="C1071" s="55" t="s">
        <v>4909</v>
      </c>
      <c r="D1071" s="55" t="s">
        <v>153</v>
      </c>
      <c r="E1071" s="55" t="s">
        <v>11447</v>
      </c>
      <c r="H1071" s="84">
        <f t="shared" si="71"/>
        <v>1995</v>
      </c>
      <c r="K1071" t="s">
        <v>11488</v>
      </c>
      <c r="L1071" t="s">
        <v>11483</v>
      </c>
    </row>
    <row r="1072" spans="1:12" x14ac:dyDescent="0.2">
      <c r="A1072" s="55" t="s">
        <v>10609</v>
      </c>
      <c r="B1072" s="85" t="s">
        <v>10648</v>
      </c>
      <c r="C1072" s="55" t="s">
        <v>4909</v>
      </c>
      <c r="D1072" s="55" t="s">
        <v>153</v>
      </c>
      <c r="E1072" s="55" t="s">
        <v>11447</v>
      </c>
      <c r="H1072" s="84">
        <f t="shared" ref="H1072:H1129" si="72">IF(B1072="SATSA_Q1",1984,IF(B1072="SATSA_IPT1",1985,IF(B1072="SATSA_Q2",1987,IF(B1072="SATSA_IPT2",1989,IF(B1072="SATSA_Q3",1990,IF(B1072="SATSA_IPT3",1992,IF(B1072="SATSA_Q4",1993,IF(B1072="SATSA_IPT4",1995,IF(B1072="SATSA_IPT5",1999,IF(B1072="SATSA_IPT6",2002,IF(B1072="SATSA_Q5",2004,IF(B1072="SATSA_IPT7",2005,IF(B1072="SATSA_Q6",2007,IF(B1072="SATSA_IPT8",2008,IF(B1072="SATSA_Q7",2010,IF(B1072="SATSA_IPT9",2010,IF(B1072="SATSA_Q8",2012,IF(B1072="SATSA_IPT10",2012,IF(B1072="SATSA_Q9",2014,"HELP")))))))))))))))))))</f>
        <v>1999</v>
      </c>
      <c r="K1072" t="s">
        <v>11489</v>
      </c>
      <c r="L1072" t="s">
        <v>11483</v>
      </c>
    </row>
    <row r="1073" spans="1:12" x14ac:dyDescent="0.2">
      <c r="A1073" s="55" t="s">
        <v>10609</v>
      </c>
      <c r="B1073" s="85" t="s">
        <v>10652</v>
      </c>
      <c r="C1073" s="55" t="s">
        <v>4909</v>
      </c>
      <c r="D1073" s="55" t="s">
        <v>153</v>
      </c>
      <c r="E1073" s="55" t="s">
        <v>11447</v>
      </c>
      <c r="H1073" s="84">
        <f t="shared" si="72"/>
        <v>2002</v>
      </c>
      <c r="K1073" t="s">
        <v>11490</v>
      </c>
      <c r="L1073" t="s">
        <v>11483</v>
      </c>
    </row>
    <row r="1074" spans="1:12" x14ac:dyDescent="0.2">
      <c r="A1074" s="55" t="s">
        <v>10609</v>
      </c>
      <c r="B1074" s="85" t="s">
        <v>10654</v>
      </c>
      <c r="C1074" s="55" t="s">
        <v>4909</v>
      </c>
      <c r="D1074" s="55" t="s">
        <v>153</v>
      </c>
      <c r="E1074" s="55" t="s">
        <v>11447</v>
      </c>
      <c r="H1074" s="84">
        <f t="shared" si="72"/>
        <v>2005</v>
      </c>
      <c r="K1074" t="s">
        <v>11491</v>
      </c>
      <c r="L1074" t="s">
        <v>11483</v>
      </c>
    </row>
    <row r="1075" spans="1:12" x14ac:dyDescent="0.2">
      <c r="A1075" s="55" t="s">
        <v>10609</v>
      </c>
      <c r="B1075" s="85" t="s">
        <v>10634</v>
      </c>
      <c r="C1075" s="55" t="s">
        <v>4909</v>
      </c>
      <c r="D1075" s="55" t="s">
        <v>153</v>
      </c>
      <c r="E1075" s="55" t="s">
        <v>3779</v>
      </c>
      <c r="H1075" s="84">
        <f t="shared" si="72"/>
        <v>1984</v>
      </c>
      <c r="K1075" t="s">
        <v>11492</v>
      </c>
      <c r="L1075" t="s">
        <v>11493</v>
      </c>
    </row>
    <row r="1076" spans="1:12" x14ac:dyDescent="0.2">
      <c r="A1076" s="55" t="s">
        <v>10609</v>
      </c>
      <c r="B1076" s="85" t="s">
        <v>10864</v>
      </c>
      <c r="C1076" s="55" t="s">
        <v>4909</v>
      </c>
      <c r="D1076" s="55" t="s">
        <v>153</v>
      </c>
      <c r="E1076" s="55" t="s">
        <v>3779</v>
      </c>
      <c r="H1076" s="84">
        <f t="shared" si="72"/>
        <v>1985</v>
      </c>
      <c r="K1076" t="s">
        <v>11494</v>
      </c>
      <c r="L1076" t="s">
        <v>11493</v>
      </c>
    </row>
    <row r="1077" spans="1:12" x14ac:dyDescent="0.2">
      <c r="A1077" s="55" t="s">
        <v>10609</v>
      </c>
      <c r="B1077" s="85" t="s">
        <v>10636</v>
      </c>
      <c r="C1077" s="55" t="s">
        <v>4909</v>
      </c>
      <c r="D1077" s="55" t="s">
        <v>153</v>
      </c>
      <c r="E1077" s="55" t="s">
        <v>3779</v>
      </c>
      <c r="H1077" s="84">
        <f t="shared" si="72"/>
        <v>1987</v>
      </c>
      <c r="K1077" t="s">
        <v>11495</v>
      </c>
      <c r="L1077" t="s">
        <v>11493</v>
      </c>
    </row>
    <row r="1078" spans="1:12" x14ac:dyDescent="0.2">
      <c r="A1078" s="55" t="s">
        <v>10609</v>
      </c>
      <c r="B1078" s="85" t="s">
        <v>10649</v>
      </c>
      <c r="C1078" s="55" t="s">
        <v>4909</v>
      </c>
      <c r="D1078" s="55" t="s">
        <v>153</v>
      </c>
      <c r="E1078" s="55" t="s">
        <v>3779</v>
      </c>
      <c r="H1078" s="84">
        <f t="shared" si="72"/>
        <v>1989</v>
      </c>
      <c r="K1078" t="s">
        <v>11496</v>
      </c>
      <c r="L1078" t="s">
        <v>11493</v>
      </c>
    </row>
    <row r="1079" spans="1:12" x14ac:dyDescent="0.2">
      <c r="A1079" s="55" t="s">
        <v>10609</v>
      </c>
      <c r="B1079" s="85" t="s">
        <v>10639</v>
      </c>
      <c r="C1079" s="55" t="s">
        <v>4909</v>
      </c>
      <c r="D1079" s="55" t="s">
        <v>153</v>
      </c>
      <c r="E1079" s="55" t="s">
        <v>3779</v>
      </c>
      <c r="H1079" s="84">
        <f t="shared" si="72"/>
        <v>1990</v>
      </c>
      <c r="K1079" t="s">
        <v>11497</v>
      </c>
      <c r="L1079" t="s">
        <v>11493</v>
      </c>
    </row>
    <row r="1080" spans="1:12" x14ac:dyDescent="0.2">
      <c r="A1080" s="55" t="s">
        <v>10609</v>
      </c>
      <c r="B1080" s="85" t="s">
        <v>10650</v>
      </c>
      <c r="C1080" s="55" t="s">
        <v>4909</v>
      </c>
      <c r="D1080" s="55" t="s">
        <v>153</v>
      </c>
      <c r="E1080" s="55" t="s">
        <v>3779</v>
      </c>
      <c r="H1080" s="84">
        <f t="shared" si="72"/>
        <v>1992</v>
      </c>
      <c r="K1080" t="s">
        <v>11498</v>
      </c>
      <c r="L1080" t="s">
        <v>11493</v>
      </c>
    </row>
    <row r="1081" spans="1:12" x14ac:dyDescent="0.2">
      <c r="A1081" s="55" t="s">
        <v>10609</v>
      </c>
      <c r="B1081" s="85" t="s">
        <v>10641</v>
      </c>
      <c r="C1081" s="55" t="s">
        <v>4909</v>
      </c>
      <c r="D1081" s="55" t="s">
        <v>153</v>
      </c>
      <c r="E1081" s="55" t="s">
        <v>3779</v>
      </c>
      <c r="H1081" s="84">
        <f t="shared" si="72"/>
        <v>1993</v>
      </c>
      <c r="K1081" t="s">
        <v>11499</v>
      </c>
      <c r="L1081" t="s">
        <v>11493</v>
      </c>
    </row>
    <row r="1082" spans="1:12" x14ac:dyDescent="0.2">
      <c r="A1082" s="55" t="s">
        <v>10609</v>
      </c>
      <c r="B1082" s="85" t="s">
        <v>10865</v>
      </c>
      <c r="C1082" s="55" t="s">
        <v>4909</v>
      </c>
      <c r="D1082" s="55" t="s">
        <v>153</v>
      </c>
      <c r="E1082" s="55" t="s">
        <v>3779</v>
      </c>
      <c r="H1082" s="84">
        <f t="shared" si="72"/>
        <v>1995</v>
      </c>
      <c r="K1082" t="s">
        <v>11500</v>
      </c>
      <c r="L1082" t="s">
        <v>11493</v>
      </c>
    </row>
    <row r="1083" spans="1:12" x14ac:dyDescent="0.2">
      <c r="A1083" s="55" t="s">
        <v>10609</v>
      </c>
      <c r="B1083" s="85" t="s">
        <v>10648</v>
      </c>
      <c r="C1083" s="55" t="s">
        <v>4909</v>
      </c>
      <c r="D1083" s="55" t="s">
        <v>153</v>
      </c>
      <c r="E1083" s="55" t="s">
        <v>3779</v>
      </c>
      <c r="H1083" s="84">
        <f t="shared" si="72"/>
        <v>1999</v>
      </c>
      <c r="K1083" t="s">
        <v>11501</v>
      </c>
      <c r="L1083" t="s">
        <v>11493</v>
      </c>
    </row>
    <row r="1084" spans="1:12" x14ac:dyDescent="0.2">
      <c r="A1084" s="55" t="s">
        <v>10609</v>
      </c>
      <c r="B1084" s="85" t="s">
        <v>10652</v>
      </c>
      <c r="C1084" s="55" t="s">
        <v>4909</v>
      </c>
      <c r="D1084" s="55" t="s">
        <v>153</v>
      </c>
      <c r="E1084" s="55" t="s">
        <v>3779</v>
      </c>
      <c r="H1084" s="84">
        <f t="shared" si="72"/>
        <v>2002</v>
      </c>
      <c r="K1084" t="s">
        <v>11502</v>
      </c>
      <c r="L1084" t="s">
        <v>11493</v>
      </c>
    </row>
    <row r="1085" spans="1:12" x14ac:dyDescent="0.2">
      <c r="A1085" s="55" t="s">
        <v>10609</v>
      </c>
      <c r="B1085" s="85" t="s">
        <v>10654</v>
      </c>
      <c r="C1085" s="55" t="s">
        <v>4909</v>
      </c>
      <c r="D1085" s="55" t="s">
        <v>153</v>
      </c>
      <c r="E1085" s="55" t="s">
        <v>3779</v>
      </c>
      <c r="H1085" s="84">
        <f t="shared" si="72"/>
        <v>2005</v>
      </c>
      <c r="K1085" t="s">
        <v>11503</v>
      </c>
      <c r="L1085" t="s">
        <v>11493</v>
      </c>
    </row>
    <row r="1086" spans="1:12" x14ac:dyDescent="0.2">
      <c r="A1086" s="55" t="s">
        <v>10609</v>
      </c>
      <c r="B1086" s="85" t="s">
        <v>10634</v>
      </c>
      <c r="C1086" s="55" t="s">
        <v>4909</v>
      </c>
      <c r="D1086" s="55" t="s">
        <v>153</v>
      </c>
      <c r="E1086" s="55" t="s">
        <v>6535</v>
      </c>
      <c r="H1086" s="84">
        <f t="shared" si="72"/>
        <v>1984</v>
      </c>
      <c r="K1086" t="s">
        <v>6535</v>
      </c>
      <c r="L1086" t="s">
        <v>11504</v>
      </c>
    </row>
    <row r="1087" spans="1:12" x14ac:dyDescent="0.2">
      <c r="A1087" s="55" t="s">
        <v>10609</v>
      </c>
      <c r="B1087" s="85" t="s">
        <v>10864</v>
      </c>
      <c r="C1087" s="55" t="s">
        <v>4909</v>
      </c>
      <c r="D1087" s="55" t="s">
        <v>153</v>
      </c>
      <c r="E1087" s="55" t="s">
        <v>6535</v>
      </c>
      <c r="H1087" s="84">
        <f t="shared" si="72"/>
        <v>1985</v>
      </c>
      <c r="K1087" t="s">
        <v>11505</v>
      </c>
      <c r="L1087" t="s">
        <v>11504</v>
      </c>
    </row>
    <row r="1088" spans="1:12" x14ac:dyDescent="0.2">
      <c r="A1088" s="55" t="s">
        <v>10609</v>
      </c>
      <c r="B1088" s="85" t="s">
        <v>10636</v>
      </c>
      <c r="C1088" s="55" t="s">
        <v>4909</v>
      </c>
      <c r="D1088" s="55" t="s">
        <v>153</v>
      </c>
      <c r="E1088" s="55" t="s">
        <v>6535</v>
      </c>
      <c r="H1088" s="84">
        <f t="shared" si="72"/>
        <v>1987</v>
      </c>
      <c r="K1088" t="s">
        <v>11506</v>
      </c>
      <c r="L1088" t="s">
        <v>11504</v>
      </c>
    </row>
    <row r="1089" spans="1:12" x14ac:dyDescent="0.2">
      <c r="A1089" s="55" t="s">
        <v>10609</v>
      </c>
      <c r="B1089" s="85" t="s">
        <v>10649</v>
      </c>
      <c r="C1089" s="55" t="s">
        <v>4909</v>
      </c>
      <c r="D1089" s="55" t="s">
        <v>153</v>
      </c>
      <c r="E1089" s="55" t="s">
        <v>6535</v>
      </c>
      <c r="H1089" s="84">
        <f t="shared" si="72"/>
        <v>1989</v>
      </c>
      <c r="K1089" t="s">
        <v>11507</v>
      </c>
      <c r="L1089" t="s">
        <v>11504</v>
      </c>
    </row>
    <row r="1090" spans="1:12" x14ac:dyDescent="0.2">
      <c r="A1090" s="55" t="s">
        <v>10609</v>
      </c>
      <c r="B1090" s="85" t="s">
        <v>10639</v>
      </c>
      <c r="C1090" s="55" t="s">
        <v>4909</v>
      </c>
      <c r="D1090" s="55" t="s">
        <v>153</v>
      </c>
      <c r="E1090" s="55" t="s">
        <v>6535</v>
      </c>
      <c r="H1090" s="84">
        <f t="shared" si="72"/>
        <v>1990</v>
      </c>
      <c r="K1090" t="s">
        <v>11508</v>
      </c>
      <c r="L1090" t="s">
        <v>11504</v>
      </c>
    </row>
    <row r="1091" spans="1:12" x14ac:dyDescent="0.2">
      <c r="A1091" s="55" t="s">
        <v>10609</v>
      </c>
      <c r="B1091" s="85" t="s">
        <v>10650</v>
      </c>
      <c r="C1091" s="55" t="s">
        <v>4909</v>
      </c>
      <c r="D1091" s="55" t="s">
        <v>153</v>
      </c>
      <c r="E1091" s="55" t="s">
        <v>6535</v>
      </c>
      <c r="H1091" s="84">
        <f t="shared" si="72"/>
        <v>1992</v>
      </c>
      <c r="K1091" t="s">
        <v>11509</v>
      </c>
      <c r="L1091" t="s">
        <v>11504</v>
      </c>
    </row>
    <row r="1092" spans="1:12" x14ac:dyDescent="0.2">
      <c r="A1092" s="55" t="s">
        <v>10609</v>
      </c>
      <c r="B1092" s="85" t="s">
        <v>10641</v>
      </c>
      <c r="C1092" s="55" t="s">
        <v>4909</v>
      </c>
      <c r="D1092" s="55" t="s">
        <v>153</v>
      </c>
      <c r="E1092" s="55" t="s">
        <v>6535</v>
      </c>
      <c r="H1092" s="84">
        <f t="shared" si="72"/>
        <v>1993</v>
      </c>
      <c r="K1092" t="s">
        <v>11510</v>
      </c>
      <c r="L1092" t="s">
        <v>11504</v>
      </c>
    </row>
    <row r="1093" spans="1:12" x14ac:dyDescent="0.2">
      <c r="A1093" s="55" t="s">
        <v>10609</v>
      </c>
      <c r="B1093" s="85" t="s">
        <v>10865</v>
      </c>
      <c r="C1093" s="55" t="s">
        <v>4909</v>
      </c>
      <c r="D1093" s="55" t="s">
        <v>153</v>
      </c>
      <c r="E1093" s="55" t="s">
        <v>6535</v>
      </c>
      <c r="H1093" s="84">
        <f t="shared" si="72"/>
        <v>1995</v>
      </c>
      <c r="K1093" t="s">
        <v>11511</v>
      </c>
      <c r="L1093" t="s">
        <v>11504</v>
      </c>
    </row>
    <row r="1094" spans="1:12" x14ac:dyDescent="0.2">
      <c r="A1094" s="55" t="s">
        <v>10609</v>
      </c>
      <c r="B1094" s="85" t="s">
        <v>10648</v>
      </c>
      <c r="C1094" s="55" t="s">
        <v>4909</v>
      </c>
      <c r="D1094" s="55" t="s">
        <v>153</v>
      </c>
      <c r="E1094" s="55" t="s">
        <v>6535</v>
      </c>
      <c r="H1094" s="84">
        <f t="shared" si="72"/>
        <v>1999</v>
      </c>
      <c r="K1094" t="s">
        <v>11512</v>
      </c>
      <c r="L1094" t="s">
        <v>11504</v>
      </c>
    </row>
    <row r="1095" spans="1:12" x14ac:dyDescent="0.2">
      <c r="A1095" s="55" t="s">
        <v>10609</v>
      </c>
      <c r="B1095" s="85" t="s">
        <v>10652</v>
      </c>
      <c r="C1095" s="55" t="s">
        <v>4909</v>
      </c>
      <c r="D1095" s="55" t="s">
        <v>153</v>
      </c>
      <c r="E1095" s="55" t="s">
        <v>6535</v>
      </c>
      <c r="H1095" s="84">
        <f t="shared" si="72"/>
        <v>2002</v>
      </c>
      <c r="K1095" t="s">
        <v>11513</v>
      </c>
      <c r="L1095" t="s">
        <v>11504</v>
      </c>
    </row>
    <row r="1096" spans="1:12" x14ac:dyDescent="0.2">
      <c r="A1096" s="55" t="s">
        <v>10609</v>
      </c>
      <c r="B1096" s="85" t="s">
        <v>10654</v>
      </c>
      <c r="C1096" s="55" t="s">
        <v>4909</v>
      </c>
      <c r="D1096" s="55" t="s">
        <v>153</v>
      </c>
      <c r="E1096" s="55" t="s">
        <v>6535</v>
      </c>
      <c r="H1096" s="84">
        <f t="shared" si="72"/>
        <v>2005</v>
      </c>
      <c r="K1096" t="s">
        <v>11514</v>
      </c>
      <c r="L1096" t="s">
        <v>11504</v>
      </c>
    </row>
    <row r="1097" spans="1:12" x14ac:dyDescent="0.2">
      <c r="A1097" s="55" t="s">
        <v>10609</v>
      </c>
      <c r="B1097" s="85" t="s">
        <v>10634</v>
      </c>
      <c r="C1097" s="55" t="s">
        <v>4909</v>
      </c>
      <c r="D1097" s="55" t="s">
        <v>139</v>
      </c>
      <c r="E1097" s="55" t="s">
        <v>1850</v>
      </c>
      <c r="H1097" s="84">
        <f t="shared" si="72"/>
        <v>1984</v>
      </c>
      <c r="K1097" t="s">
        <v>11515</v>
      </c>
      <c r="L1097" t="s">
        <v>11516</v>
      </c>
    </row>
    <row r="1098" spans="1:12" x14ac:dyDescent="0.2">
      <c r="A1098" s="55" t="s">
        <v>10609</v>
      </c>
      <c r="B1098" s="85" t="s">
        <v>10649</v>
      </c>
      <c r="C1098" s="55" t="s">
        <v>4909</v>
      </c>
      <c r="D1098" s="55" t="s">
        <v>139</v>
      </c>
      <c r="E1098" s="55" t="s">
        <v>1850</v>
      </c>
      <c r="H1098" s="84">
        <f t="shared" si="72"/>
        <v>1989</v>
      </c>
      <c r="K1098" t="s">
        <v>11517</v>
      </c>
      <c r="L1098" t="s">
        <v>11516</v>
      </c>
    </row>
    <row r="1099" spans="1:12" x14ac:dyDescent="0.2">
      <c r="A1099" s="55" t="s">
        <v>10609</v>
      </c>
      <c r="B1099" s="85" t="s">
        <v>10650</v>
      </c>
      <c r="C1099" s="55" t="s">
        <v>4909</v>
      </c>
      <c r="D1099" s="55" t="s">
        <v>139</v>
      </c>
      <c r="E1099" s="55" t="s">
        <v>1850</v>
      </c>
      <c r="H1099" s="84">
        <f t="shared" si="72"/>
        <v>1992</v>
      </c>
      <c r="K1099" t="s">
        <v>11518</v>
      </c>
      <c r="L1099" t="s">
        <v>11516</v>
      </c>
    </row>
    <row r="1100" spans="1:12" x14ac:dyDescent="0.2">
      <c r="A1100" s="55" t="s">
        <v>10609</v>
      </c>
      <c r="B1100" s="85" t="s">
        <v>10641</v>
      </c>
      <c r="C1100" s="55" t="s">
        <v>4909</v>
      </c>
      <c r="D1100" s="55" t="s">
        <v>139</v>
      </c>
      <c r="E1100" s="55" t="s">
        <v>1850</v>
      </c>
      <c r="H1100" s="84">
        <f t="shared" si="72"/>
        <v>1993</v>
      </c>
      <c r="K1100" t="s">
        <v>11519</v>
      </c>
      <c r="L1100" t="s">
        <v>11516</v>
      </c>
    </row>
    <row r="1101" spans="1:12" x14ac:dyDescent="0.2">
      <c r="A1101" s="55" t="s">
        <v>10609</v>
      </c>
      <c r="B1101" s="85" t="s">
        <v>10865</v>
      </c>
      <c r="C1101" s="55" t="s">
        <v>4909</v>
      </c>
      <c r="D1101" s="55" t="s">
        <v>139</v>
      </c>
      <c r="E1101" s="55" t="s">
        <v>1850</v>
      </c>
      <c r="H1101" s="84">
        <f t="shared" si="72"/>
        <v>1995</v>
      </c>
      <c r="K1101" t="s">
        <v>11520</v>
      </c>
      <c r="L1101" t="s">
        <v>11516</v>
      </c>
    </row>
    <row r="1102" spans="1:12" x14ac:dyDescent="0.2">
      <c r="A1102" s="55" t="s">
        <v>10609</v>
      </c>
      <c r="B1102" s="85" t="s">
        <v>10643</v>
      </c>
      <c r="C1102" s="55" t="s">
        <v>4909</v>
      </c>
      <c r="D1102" s="55" t="s">
        <v>139</v>
      </c>
      <c r="E1102" s="55" t="s">
        <v>1850</v>
      </c>
      <c r="H1102" s="84">
        <f t="shared" si="72"/>
        <v>2004</v>
      </c>
      <c r="K1102" t="s">
        <v>11521</v>
      </c>
      <c r="L1102" t="s">
        <v>11516</v>
      </c>
    </row>
    <row r="1103" spans="1:12" x14ac:dyDescent="0.2">
      <c r="A1103" s="55" t="s">
        <v>10609</v>
      </c>
      <c r="B1103" s="85" t="s">
        <v>10644</v>
      </c>
      <c r="C1103" s="55" t="s">
        <v>4909</v>
      </c>
      <c r="D1103" s="55" t="s">
        <v>139</v>
      </c>
      <c r="E1103" s="55" t="s">
        <v>1850</v>
      </c>
      <c r="H1103" s="84">
        <f t="shared" si="72"/>
        <v>2007</v>
      </c>
      <c r="K1103" t="s">
        <v>11522</v>
      </c>
      <c r="L1103" t="s">
        <v>11516</v>
      </c>
    </row>
    <row r="1104" spans="1:12" x14ac:dyDescent="0.2">
      <c r="A1104" s="55" t="s">
        <v>10609</v>
      </c>
      <c r="B1104" s="85" t="s">
        <v>10636</v>
      </c>
      <c r="C1104" s="55" t="s">
        <v>4909</v>
      </c>
      <c r="D1104" s="55" t="s">
        <v>139</v>
      </c>
      <c r="E1104" s="55" t="s">
        <v>1850</v>
      </c>
      <c r="H1104" s="84">
        <f t="shared" si="72"/>
        <v>1987</v>
      </c>
      <c r="K1104" t="s">
        <v>11523</v>
      </c>
      <c r="L1104" t="s">
        <v>11524</v>
      </c>
    </row>
    <row r="1105" spans="1:12" x14ac:dyDescent="0.2">
      <c r="A1105" s="55" t="s">
        <v>10609</v>
      </c>
      <c r="B1105" s="85" t="s">
        <v>10639</v>
      </c>
      <c r="C1105" s="55" t="s">
        <v>4909</v>
      </c>
      <c r="D1105" s="55" t="s">
        <v>139</v>
      </c>
      <c r="E1105" s="55" t="s">
        <v>1850</v>
      </c>
      <c r="H1105" s="84">
        <f t="shared" si="72"/>
        <v>1990</v>
      </c>
      <c r="K1105" t="s">
        <v>11525</v>
      </c>
      <c r="L1105" t="s">
        <v>11524</v>
      </c>
    </row>
    <row r="1106" spans="1:12" x14ac:dyDescent="0.2">
      <c r="A1106" s="55" t="s">
        <v>10609</v>
      </c>
      <c r="B1106" s="85" t="s">
        <v>10636</v>
      </c>
      <c r="C1106" s="55" t="s">
        <v>4909</v>
      </c>
      <c r="D1106" s="55" t="s">
        <v>148</v>
      </c>
      <c r="E1106" s="55" t="s">
        <v>11537</v>
      </c>
      <c r="H1106" s="84">
        <f t="shared" si="72"/>
        <v>1987</v>
      </c>
      <c r="K1106" t="s">
        <v>11526</v>
      </c>
      <c r="L1106" t="s">
        <v>11527</v>
      </c>
    </row>
    <row r="1107" spans="1:12" x14ac:dyDescent="0.2">
      <c r="A1107" s="55" t="s">
        <v>10609</v>
      </c>
      <c r="B1107" s="85" t="s">
        <v>10649</v>
      </c>
      <c r="C1107" s="55" t="s">
        <v>4909</v>
      </c>
      <c r="D1107" s="55" t="s">
        <v>148</v>
      </c>
      <c r="E1107" s="55" t="s">
        <v>11537</v>
      </c>
      <c r="H1107" s="84">
        <f t="shared" si="72"/>
        <v>1989</v>
      </c>
      <c r="K1107" t="s">
        <v>11528</v>
      </c>
      <c r="L1107" t="s">
        <v>11527</v>
      </c>
    </row>
    <row r="1108" spans="1:12" x14ac:dyDescent="0.2">
      <c r="A1108" s="55" t="s">
        <v>10609</v>
      </c>
      <c r="B1108" s="85" t="s">
        <v>10639</v>
      </c>
      <c r="C1108" s="55" t="s">
        <v>4909</v>
      </c>
      <c r="D1108" s="55" t="s">
        <v>148</v>
      </c>
      <c r="E1108" s="55" t="s">
        <v>11537</v>
      </c>
      <c r="H1108" s="84">
        <f t="shared" si="72"/>
        <v>1990</v>
      </c>
      <c r="K1108" t="s">
        <v>11529</v>
      </c>
      <c r="L1108" t="s">
        <v>11527</v>
      </c>
    </row>
    <row r="1109" spans="1:12" x14ac:dyDescent="0.2">
      <c r="A1109" s="55" t="s">
        <v>10609</v>
      </c>
      <c r="B1109" s="85" t="s">
        <v>10650</v>
      </c>
      <c r="C1109" s="55" t="s">
        <v>4909</v>
      </c>
      <c r="D1109" s="55" t="s">
        <v>148</v>
      </c>
      <c r="E1109" s="55" t="s">
        <v>11537</v>
      </c>
      <c r="H1109" s="84">
        <f t="shared" si="72"/>
        <v>1992</v>
      </c>
      <c r="K1109" t="s">
        <v>11530</v>
      </c>
      <c r="L1109" t="s">
        <v>11527</v>
      </c>
    </row>
    <row r="1110" spans="1:12" x14ac:dyDescent="0.2">
      <c r="A1110" s="55" t="s">
        <v>10609</v>
      </c>
      <c r="B1110" s="85" t="s">
        <v>10641</v>
      </c>
      <c r="C1110" s="55" t="s">
        <v>4909</v>
      </c>
      <c r="D1110" s="55" t="s">
        <v>148</v>
      </c>
      <c r="E1110" s="55" t="s">
        <v>11537</v>
      </c>
      <c r="H1110" s="84">
        <f t="shared" si="72"/>
        <v>1993</v>
      </c>
      <c r="K1110" t="s">
        <v>11531</v>
      </c>
      <c r="L1110" t="s">
        <v>11527</v>
      </c>
    </row>
    <row r="1111" spans="1:12" x14ac:dyDescent="0.2">
      <c r="A1111" s="55" t="s">
        <v>10609</v>
      </c>
      <c r="B1111" s="85" t="s">
        <v>10865</v>
      </c>
      <c r="C1111" s="55" t="s">
        <v>4909</v>
      </c>
      <c r="D1111" s="55" t="s">
        <v>148</v>
      </c>
      <c r="E1111" s="55" t="s">
        <v>11537</v>
      </c>
      <c r="H1111" s="84">
        <f t="shared" si="72"/>
        <v>1995</v>
      </c>
      <c r="K1111" t="s">
        <v>11532</v>
      </c>
      <c r="L1111" t="s">
        <v>11527</v>
      </c>
    </row>
    <row r="1112" spans="1:12" x14ac:dyDescent="0.2">
      <c r="A1112" s="55" t="s">
        <v>10609</v>
      </c>
      <c r="B1112" s="85" t="s">
        <v>10648</v>
      </c>
      <c r="C1112" s="55" t="s">
        <v>4909</v>
      </c>
      <c r="D1112" s="55" t="s">
        <v>148</v>
      </c>
      <c r="E1112" s="55" t="s">
        <v>11537</v>
      </c>
      <c r="H1112" s="84">
        <f t="shared" si="72"/>
        <v>1999</v>
      </c>
      <c r="K1112" t="s">
        <v>11533</v>
      </c>
      <c r="L1112" t="s">
        <v>11527</v>
      </c>
    </row>
    <row r="1113" spans="1:12" x14ac:dyDescent="0.2">
      <c r="A1113" s="55" t="s">
        <v>10609</v>
      </c>
      <c r="B1113" s="85" t="s">
        <v>10652</v>
      </c>
      <c r="C1113" s="55" t="s">
        <v>4909</v>
      </c>
      <c r="D1113" s="55" t="s">
        <v>148</v>
      </c>
      <c r="E1113" s="55" t="s">
        <v>11537</v>
      </c>
      <c r="H1113" s="84">
        <f t="shared" si="72"/>
        <v>2002</v>
      </c>
      <c r="K1113" t="s">
        <v>11534</v>
      </c>
      <c r="L1113" t="s">
        <v>11527</v>
      </c>
    </row>
    <row r="1114" spans="1:12" x14ac:dyDescent="0.2">
      <c r="A1114" s="55" t="s">
        <v>10609</v>
      </c>
      <c r="B1114" s="85" t="s">
        <v>10654</v>
      </c>
      <c r="C1114" s="55" t="s">
        <v>4909</v>
      </c>
      <c r="D1114" s="55" t="s">
        <v>148</v>
      </c>
      <c r="E1114" s="55" t="s">
        <v>11537</v>
      </c>
      <c r="H1114" s="84">
        <f t="shared" si="72"/>
        <v>2005</v>
      </c>
      <c r="K1114" t="s">
        <v>11535</v>
      </c>
      <c r="L1114" t="s">
        <v>11527</v>
      </c>
    </row>
    <row r="1115" spans="1:12" x14ac:dyDescent="0.2">
      <c r="A1115" s="55" t="s">
        <v>10609</v>
      </c>
      <c r="B1115" s="85" t="s">
        <v>10644</v>
      </c>
      <c r="C1115" s="55" t="s">
        <v>4909</v>
      </c>
      <c r="D1115" s="55" t="s">
        <v>148</v>
      </c>
      <c r="E1115" s="55" t="s">
        <v>11537</v>
      </c>
      <c r="H1115" s="84">
        <f t="shared" si="72"/>
        <v>2007</v>
      </c>
      <c r="K1115" t="s">
        <v>11536</v>
      </c>
      <c r="L1115" t="s">
        <v>11527</v>
      </c>
    </row>
    <row r="1116" spans="1:12" x14ac:dyDescent="0.2">
      <c r="A1116" s="55" t="s">
        <v>10609</v>
      </c>
      <c r="B1116" s="85" t="s">
        <v>10634</v>
      </c>
      <c r="C1116" s="55" t="s">
        <v>4909</v>
      </c>
      <c r="D1116" s="55" t="s">
        <v>149</v>
      </c>
      <c r="E1116" s="55" t="s">
        <v>149</v>
      </c>
      <c r="H1116" s="84">
        <f t="shared" si="72"/>
        <v>1984</v>
      </c>
      <c r="K1116" t="s">
        <v>11538</v>
      </c>
      <c r="L1116" t="s">
        <v>11539</v>
      </c>
    </row>
    <row r="1117" spans="1:12" x14ac:dyDescent="0.2">
      <c r="A1117" s="55" t="s">
        <v>10609</v>
      </c>
      <c r="B1117" s="85" t="s">
        <v>10634</v>
      </c>
      <c r="C1117" s="55" t="s">
        <v>4909</v>
      </c>
      <c r="D1117" s="55" t="s">
        <v>149</v>
      </c>
      <c r="E1117" s="55" t="s">
        <v>149</v>
      </c>
      <c r="H1117" s="84">
        <f t="shared" si="72"/>
        <v>1984</v>
      </c>
      <c r="K1117" t="s">
        <v>11540</v>
      </c>
      <c r="L1117" t="s">
        <v>11541</v>
      </c>
    </row>
    <row r="1118" spans="1:12" x14ac:dyDescent="0.2">
      <c r="A1118" s="55" t="s">
        <v>10609</v>
      </c>
      <c r="B1118" s="85" t="s">
        <v>10634</v>
      </c>
      <c r="C1118" s="55" t="s">
        <v>4909</v>
      </c>
      <c r="D1118" s="55" t="s">
        <v>149</v>
      </c>
      <c r="E1118" s="55" t="s">
        <v>149</v>
      </c>
      <c r="H1118" s="84">
        <f t="shared" si="72"/>
        <v>1984</v>
      </c>
      <c r="K1118" t="s">
        <v>11542</v>
      </c>
      <c r="L1118" t="s">
        <v>11543</v>
      </c>
    </row>
    <row r="1119" spans="1:12" x14ac:dyDescent="0.2">
      <c r="A1119" s="55" t="s">
        <v>10609</v>
      </c>
      <c r="B1119" s="85" t="s">
        <v>10634</v>
      </c>
      <c r="C1119" s="55" t="s">
        <v>4909</v>
      </c>
      <c r="D1119" s="55" t="s">
        <v>149</v>
      </c>
      <c r="E1119" s="55" t="s">
        <v>149</v>
      </c>
      <c r="H1119" s="84">
        <f t="shared" si="72"/>
        <v>1984</v>
      </c>
      <c r="K1119" t="s">
        <v>11544</v>
      </c>
      <c r="L1119" t="s">
        <v>11545</v>
      </c>
    </row>
    <row r="1120" spans="1:12" x14ac:dyDescent="0.2">
      <c r="A1120" s="55" t="s">
        <v>10609</v>
      </c>
      <c r="B1120" s="85" t="s">
        <v>10634</v>
      </c>
      <c r="C1120" s="55" t="s">
        <v>4909</v>
      </c>
      <c r="D1120" s="55" t="s">
        <v>148</v>
      </c>
      <c r="E1120" s="55" t="s">
        <v>510</v>
      </c>
      <c r="H1120" s="84">
        <f t="shared" si="72"/>
        <v>1984</v>
      </c>
      <c r="K1120" t="s">
        <v>11546</v>
      </c>
      <c r="L1120" t="s">
        <v>11547</v>
      </c>
    </row>
    <row r="1121" spans="1:12" x14ac:dyDescent="0.2">
      <c r="A1121" s="55" t="s">
        <v>10609</v>
      </c>
      <c r="B1121" s="85" t="s">
        <v>10636</v>
      </c>
      <c r="C1121" s="55" t="s">
        <v>4909</v>
      </c>
      <c r="D1121" s="55" t="s">
        <v>148</v>
      </c>
      <c r="E1121" s="55" t="s">
        <v>510</v>
      </c>
      <c r="H1121" s="84">
        <f t="shared" si="72"/>
        <v>1987</v>
      </c>
      <c r="K1121" t="s">
        <v>11548</v>
      </c>
      <c r="L1121" t="s">
        <v>11547</v>
      </c>
    </row>
    <row r="1122" spans="1:12" x14ac:dyDescent="0.2">
      <c r="A1122" s="55" t="s">
        <v>10609</v>
      </c>
      <c r="B1122" s="85" t="s">
        <v>10649</v>
      </c>
      <c r="C1122" s="55" t="s">
        <v>4909</v>
      </c>
      <c r="D1122" s="55" t="s">
        <v>148</v>
      </c>
      <c r="E1122" s="55" t="s">
        <v>510</v>
      </c>
      <c r="H1122" s="84">
        <f t="shared" si="72"/>
        <v>1989</v>
      </c>
      <c r="K1122" t="s">
        <v>11549</v>
      </c>
      <c r="L1122" t="s">
        <v>11547</v>
      </c>
    </row>
    <row r="1123" spans="1:12" x14ac:dyDescent="0.2">
      <c r="A1123" s="55" t="s">
        <v>10609</v>
      </c>
      <c r="B1123" s="85" t="s">
        <v>10639</v>
      </c>
      <c r="C1123" s="55" t="s">
        <v>4909</v>
      </c>
      <c r="D1123" s="55" t="s">
        <v>148</v>
      </c>
      <c r="E1123" s="55" t="s">
        <v>510</v>
      </c>
      <c r="H1123" s="84">
        <f t="shared" si="72"/>
        <v>1990</v>
      </c>
      <c r="K1123" t="s">
        <v>11550</v>
      </c>
      <c r="L1123" t="s">
        <v>11547</v>
      </c>
    </row>
    <row r="1124" spans="1:12" x14ac:dyDescent="0.2">
      <c r="A1124" s="55" t="s">
        <v>10609</v>
      </c>
      <c r="B1124" s="85" t="s">
        <v>10641</v>
      </c>
      <c r="C1124" s="55" t="s">
        <v>4909</v>
      </c>
      <c r="D1124" s="55" t="s">
        <v>148</v>
      </c>
      <c r="E1124" s="55" t="s">
        <v>510</v>
      </c>
      <c r="H1124" s="84">
        <f t="shared" si="72"/>
        <v>1993</v>
      </c>
      <c r="K1124" t="s">
        <v>11551</v>
      </c>
      <c r="L1124" t="s">
        <v>11547</v>
      </c>
    </row>
    <row r="1125" spans="1:12" x14ac:dyDescent="0.2">
      <c r="A1125" s="55" t="s">
        <v>10609</v>
      </c>
      <c r="B1125" s="85" t="s">
        <v>10648</v>
      </c>
      <c r="C1125" s="55" t="s">
        <v>4909</v>
      </c>
      <c r="D1125" s="55" t="s">
        <v>148</v>
      </c>
      <c r="E1125" s="55" t="s">
        <v>510</v>
      </c>
      <c r="H1125" s="84">
        <f t="shared" si="72"/>
        <v>1999</v>
      </c>
      <c r="K1125" t="s">
        <v>11552</v>
      </c>
      <c r="L1125" t="s">
        <v>11547</v>
      </c>
    </row>
    <row r="1126" spans="1:12" x14ac:dyDescent="0.2">
      <c r="A1126" s="55" t="s">
        <v>10609</v>
      </c>
      <c r="B1126" s="85" t="s">
        <v>10652</v>
      </c>
      <c r="C1126" s="55" t="s">
        <v>4909</v>
      </c>
      <c r="D1126" s="55" t="s">
        <v>148</v>
      </c>
      <c r="E1126" s="55" t="s">
        <v>510</v>
      </c>
      <c r="H1126" s="84">
        <f t="shared" si="72"/>
        <v>2002</v>
      </c>
      <c r="K1126" t="s">
        <v>11553</v>
      </c>
      <c r="L1126" t="s">
        <v>11547</v>
      </c>
    </row>
    <row r="1127" spans="1:12" x14ac:dyDescent="0.2">
      <c r="A1127" s="55" t="s">
        <v>10609</v>
      </c>
      <c r="B1127" s="85" t="s">
        <v>10643</v>
      </c>
      <c r="C1127" s="55" t="s">
        <v>4909</v>
      </c>
      <c r="D1127" s="55" t="s">
        <v>148</v>
      </c>
      <c r="E1127" s="55" t="s">
        <v>510</v>
      </c>
      <c r="H1127" s="84">
        <f t="shared" si="72"/>
        <v>2004</v>
      </c>
      <c r="K1127" t="s">
        <v>11554</v>
      </c>
      <c r="L1127" t="s">
        <v>11547</v>
      </c>
    </row>
    <row r="1128" spans="1:12" x14ac:dyDescent="0.2">
      <c r="A1128" s="55" t="s">
        <v>10609</v>
      </c>
      <c r="B1128" s="85" t="s">
        <v>10654</v>
      </c>
      <c r="C1128" s="55" t="s">
        <v>4909</v>
      </c>
      <c r="D1128" s="55" t="s">
        <v>148</v>
      </c>
      <c r="E1128" s="55" t="s">
        <v>510</v>
      </c>
      <c r="H1128" s="84">
        <f t="shared" si="72"/>
        <v>2005</v>
      </c>
      <c r="K1128" t="s">
        <v>11555</v>
      </c>
      <c r="L1128" t="s">
        <v>11547</v>
      </c>
    </row>
    <row r="1129" spans="1:12" x14ac:dyDescent="0.2">
      <c r="A1129" s="55" t="s">
        <v>10609</v>
      </c>
      <c r="B1129" s="85" t="s">
        <v>10644</v>
      </c>
      <c r="C1129" s="55" t="s">
        <v>4909</v>
      </c>
      <c r="D1129" s="55" t="s">
        <v>148</v>
      </c>
      <c r="E1129" s="55" t="s">
        <v>510</v>
      </c>
      <c r="H1129" s="84">
        <f t="shared" si="72"/>
        <v>2007</v>
      </c>
      <c r="K1129" t="s">
        <v>11556</v>
      </c>
      <c r="L1129" t="s">
        <v>11547</v>
      </c>
    </row>
    <row r="1130" spans="1:12" s="84" customFormat="1" x14ac:dyDescent="0.2">
      <c r="A1130" s="55" t="s">
        <v>10609</v>
      </c>
      <c r="B1130" s="85" t="s">
        <v>10634</v>
      </c>
      <c r="C1130" s="55" t="s">
        <v>4909</v>
      </c>
      <c r="D1130" s="55" t="s">
        <v>149</v>
      </c>
      <c r="E1130" s="55" t="s">
        <v>510</v>
      </c>
      <c r="H1130" s="84">
        <f t="shared" ref="H1130:H1160" si="73">IF(B1130="SATSA_Q1",1984,IF(B1130="SATSA_IPT1",1985,IF(B1130="SATSA_Q2",1987,IF(B1130="SATSA_IPT2",1989,IF(B1130="SATSA_Q3",1990,IF(B1130="SATSA_IPT3",1992,IF(B1130="SATSA_Q4",1993,IF(B1130="SATSA_IPT4",1995,IF(B1130="SATSA_IPT5",1999,IF(B1130="SATSA_IPT6",2002,IF(B1130="SATSA_Q5",2004,IF(B1130="SATSA_IPT7",2005,IF(B1130="SATSA_Q6",2007,IF(B1130="SATSA_IPT8",2008,IF(B1130="SATSA_Q7",2010,IF(B1130="SATSA_IPT9",2010,IF(B1130="SATSA_Q8",2012,IF(B1130="SATSA_IPT10",2012,IF(B1130="SATSA_Q9",2014,"HELP")))))))))))))))))))</f>
        <v>1984</v>
      </c>
      <c r="K1130" s="84" t="s">
        <v>11546</v>
      </c>
      <c r="L1130" s="84" t="s">
        <v>11547</v>
      </c>
    </row>
    <row r="1131" spans="1:12" s="84" customFormat="1" x14ac:dyDescent="0.2">
      <c r="A1131" s="55" t="s">
        <v>10609</v>
      </c>
      <c r="B1131" s="85" t="s">
        <v>10636</v>
      </c>
      <c r="C1131" s="55" t="s">
        <v>4909</v>
      </c>
      <c r="D1131" s="55" t="s">
        <v>149</v>
      </c>
      <c r="E1131" s="55" t="s">
        <v>510</v>
      </c>
      <c r="H1131" s="84">
        <f t="shared" si="73"/>
        <v>1987</v>
      </c>
      <c r="K1131" s="84" t="s">
        <v>11548</v>
      </c>
      <c r="L1131" s="84" t="s">
        <v>11547</v>
      </c>
    </row>
    <row r="1132" spans="1:12" s="84" customFormat="1" x14ac:dyDescent="0.2">
      <c r="A1132" s="55" t="s">
        <v>10609</v>
      </c>
      <c r="B1132" s="85" t="s">
        <v>10649</v>
      </c>
      <c r="C1132" s="55" t="s">
        <v>4909</v>
      </c>
      <c r="D1132" s="55" t="s">
        <v>149</v>
      </c>
      <c r="E1132" s="55" t="s">
        <v>510</v>
      </c>
      <c r="H1132" s="84">
        <f t="shared" si="73"/>
        <v>1989</v>
      </c>
      <c r="K1132" s="84" t="s">
        <v>11549</v>
      </c>
      <c r="L1132" s="84" t="s">
        <v>11547</v>
      </c>
    </row>
    <row r="1133" spans="1:12" s="84" customFormat="1" x14ac:dyDescent="0.2">
      <c r="A1133" s="55" t="s">
        <v>10609</v>
      </c>
      <c r="B1133" s="85" t="s">
        <v>10639</v>
      </c>
      <c r="C1133" s="55" t="s">
        <v>4909</v>
      </c>
      <c r="D1133" s="55" t="s">
        <v>149</v>
      </c>
      <c r="E1133" s="55" t="s">
        <v>510</v>
      </c>
      <c r="H1133" s="84">
        <f t="shared" si="73"/>
        <v>1990</v>
      </c>
      <c r="K1133" s="84" t="s">
        <v>11550</v>
      </c>
      <c r="L1133" s="84" t="s">
        <v>11547</v>
      </c>
    </row>
    <row r="1134" spans="1:12" s="84" customFormat="1" x14ac:dyDescent="0.2">
      <c r="A1134" s="55" t="s">
        <v>10609</v>
      </c>
      <c r="B1134" s="85" t="s">
        <v>10641</v>
      </c>
      <c r="C1134" s="55" t="s">
        <v>4909</v>
      </c>
      <c r="D1134" s="55" t="s">
        <v>149</v>
      </c>
      <c r="E1134" s="55" t="s">
        <v>510</v>
      </c>
      <c r="H1134" s="84">
        <f t="shared" si="73"/>
        <v>1993</v>
      </c>
      <c r="K1134" s="84" t="s">
        <v>11551</v>
      </c>
      <c r="L1134" s="84" t="s">
        <v>11547</v>
      </c>
    </row>
    <row r="1135" spans="1:12" s="84" customFormat="1" x14ac:dyDescent="0.2">
      <c r="A1135" s="55" t="s">
        <v>10609</v>
      </c>
      <c r="B1135" s="85" t="s">
        <v>10648</v>
      </c>
      <c r="C1135" s="55" t="s">
        <v>4909</v>
      </c>
      <c r="D1135" s="55" t="s">
        <v>149</v>
      </c>
      <c r="E1135" s="55" t="s">
        <v>510</v>
      </c>
      <c r="H1135" s="84">
        <f t="shared" si="73"/>
        <v>1999</v>
      </c>
      <c r="K1135" s="84" t="s">
        <v>11552</v>
      </c>
      <c r="L1135" s="84" t="s">
        <v>11547</v>
      </c>
    </row>
    <row r="1136" spans="1:12" s="84" customFormat="1" x14ac:dyDescent="0.2">
      <c r="A1136" s="55" t="s">
        <v>10609</v>
      </c>
      <c r="B1136" s="85" t="s">
        <v>10652</v>
      </c>
      <c r="C1136" s="55" t="s">
        <v>4909</v>
      </c>
      <c r="D1136" s="55" t="s">
        <v>149</v>
      </c>
      <c r="E1136" s="55" t="s">
        <v>510</v>
      </c>
      <c r="H1136" s="84">
        <f t="shared" si="73"/>
        <v>2002</v>
      </c>
      <c r="K1136" s="84" t="s">
        <v>11553</v>
      </c>
      <c r="L1136" s="84" t="s">
        <v>11547</v>
      </c>
    </row>
    <row r="1137" spans="1:15" s="84" customFormat="1" x14ac:dyDescent="0.2">
      <c r="A1137" s="55" t="s">
        <v>10609</v>
      </c>
      <c r="B1137" s="85" t="s">
        <v>10643</v>
      </c>
      <c r="C1137" s="55" t="s">
        <v>4909</v>
      </c>
      <c r="D1137" s="55" t="s">
        <v>149</v>
      </c>
      <c r="E1137" s="55" t="s">
        <v>510</v>
      </c>
      <c r="H1137" s="84">
        <f t="shared" si="73"/>
        <v>2004</v>
      </c>
      <c r="K1137" s="84" t="s">
        <v>11554</v>
      </c>
      <c r="L1137" s="84" t="s">
        <v>11547</v>
      </c>
    </row>
    <row r="1138" spans="1:15" s="84" customFormat="1" x14ac:dyDescent="0.2">
      <c r="A1138" s="55" t="s">
        <v>10609</v>
      </c>
      <c r="B1138" s="85" t="s">
        <v>10654</v>
      </c>
      <c r="C1138" s="55" t="s">
        <v>4909</v>
      </c>
      <c r="D1138" s="55" t="s">
        <v>149</v>
      </c>
      <c r="E1138" s="55" t="s">
        <v>510</v>
      </c>
      <c r="H1138" s="84">
        <f t="shared" si="73"/>
        <v>2005</v>
      </c>
      <c r="K1138" s="84" t="s">
        <v>11555</v>
      </c>
      <c r="L1138" s="84" t="s">
        <v>11547</v>
      </c>
    </row>
    <row r="1139" spans="1:15" s="84" customFormat="1" x14ac:dyDescent="0.2">
      <c r="A1139" s="55" t="s">
        <v>10609</v>
      </c>
      <c r="B1139" s="85" t="s">
        <v>10644</v>
      </c>
      <c r="C1139" s="55" t="s">
        <v>4909</v>
      </c>
      <c r="D1139" s="55" t="s">
        <v>149</v>
      </c>
      <c r="E1139" s="55" t="s">
        <v>510</v>
      </c>
      <c r="H1139" s="84">
        <f t="shared" si="73"/>
        <v>2007</v>
      </c>
      <c r="K1139" s="84" t="s">
        <v>11556</v>
      </c>
      <c r="L1139" s="84" t="s">
        <v>11547</v>
      </c>
    </row>
    <row r="1140" spans="1:15" x14ac:dyDescent="0.2">
      <c r="A1140" s="55" t="s">
        <v>10609</v>
      </c>
      <c r="B1140" s="85" t="s">
        <v>10634</v>
      </c>
      <c r="C1140" s="55" t="s">
        <v>17</v>
      </c>
      <c r="D1140" s="55" t="s">
        <v>109</v>
      </c>
      <c r="E1140" s="55" t="s">
        <v>11561</v>
      </c>
      <c r="H1140" s="87">
        <f t="shared" si="73"/>
        <v>1984</v>
      </c>
      <c r="K1140" t="s">
        <v>11557</v>
      </c>
      <c r="L1140" t="s">
        <v>11558</v>
      </c>
      <c r="M1140" s="55" t="s">
        <v>11603</v>
      </c>
      <c r="N1140" s="55" t="s">
        <v>223</v>
      </c>
      <c r="O1140" s="55" t="s">
        <v>11605</v>
      </c>
    </row>
    <row r="1141" spans="1:15" x14ac:dyDescent="0.2">
      <c r="A1141" s="55" t="s">
        <v>10609</v>
      </c>
      <c r="B1141" s="85" t="s">
        <v>10634</v>
      </c>
      <c r="C1141" s="55" t="s">
        <v>17</v>
      </c>
      <c r="D1141" s="55" t="s">
        <v>109</v>
      </c>
      <c r="E1141" s="55" t="s">
        <v>1747</v>
      </c>
      <c r="H1141" s="87">
        <f t="shared" si="73"/>
        <v>1984</v>
      </c>
      <c r="K1141" t="s">
        <v>11559</v>
      </c>
      <c r="L1141" t="s">
        <v>11560</v>
      </c>
      <c r="M1141" s="55" t="s">
        <v>11603</v>
      </c>
      <c r="N1141" s="55" t="s">
        <v>223</v>
      </c>
      <c r="O1141" s="55" t="s">
        <v>11605</v>
      </c>
    </row>
    <row r="1142" spans="1:15" x14ac:dyDescent="0.2">
      <c r="A1142" s="55" t="s">
        <v>10609</v>
      </c>
      <c r="B1142" s="85" t="s">
        <v>10634</v>
      </c>
      <c r="C1142" s="55" t="s">
        <v>17</v>
      </c>
      <c r="D1142" s="55" t="s">
        <v>109</v>
      </c>
      <c r="E1142" s="55" t="s">
        <v>11576</v>
      </c>
      <c r="H1142" s="87">
        <f t="shared" si="73"/>
        <v>1984</v>
      </c>
      <c r="K1142" t="s">
        <v>11562</v>
      </c>
      <c r="L1142" t="s">
        <v>11563</v>
      </c>
      <c r="M1142" s="55" t="s">
        <v>11603</v>
      </c>
      <c r="N1142" s="55" t="s">
        <v>223</v>
      </c>
      <c r="O1142" s="55" t="s">
        <v>11605</v>
      </c>
    </row>
    <row r="1143" spans="1:15" x14ac:dyDescent="0.2">
      <c r="A1143" s="55" t="s">
        <v>10609</v>
      </c>
      <c r="B1143" s="85" t="s">
        <v>10634</v>
      </c>
      <c r="C1143" s="55" t="s">
        <v>17</v>
      </c>
      <c r="D1143" s="55" t="s">
        <v>109</v>
      </c>
      <c r="E1143" s="55" t="s">
        <v>11577</v>
      </c>
      <c r="H1143" s="87">
        <f t="shared" si="73"/>
        <v>1984</v>
      </c>
      <c r="K1143" s="85" t="s">
        <v>11564</v>
      </c>
      <c r="L1143" s="85" t="s">
        <v>11565</v>
      </c>
      <c r="M1143" s="55" t="s">
        <v>11603</v>
      </c>
      <c r="N1143" s="55" t="s">
        <v>223</v>
      </c>
      <c r="O1143" s="55" t="s">
        <v>11605</v>
      </c>
    </row>
    <row r="1144" spans="1:15" x14ac:dyDescent="0.2">
      <c r="A1144" s="55" t="s">
        <v>10609</v>
      </c>
      <c r="B1144" s="85" t="s">
        <v>10634</v>
      </c>
      <c r="C1144" s="55" t="s">
        <v>17</v>
      </c>
      <c r="D1144" s="55" t="s">
        <v>109</v>
      </c>
      <c r="E1144" s="55" t="s">
        <v>11578</v>
      </c>
      <c r="H1144" s="87">
        <f t="shared" si="73"/>
        <v>1984</v>
      </c>
      <c r="K1144" s="85" t="s">
        <v>11566</v>
      </c>
      <c r="L1144" s="85" t="s">
        <v>11567</v>
      </c>
      <c r="M1144" s="55" t="s">
        <v>11603</v>
      </c>
      <c r="N1144" s="55" t="s">
        <v>223</v>
      </c>
      <c r="O1144" s="55" t="s">
        <v>11605</v>
      </c>
    </row>
    <row r="1145" spans="1:15" x14ac:dyDescent="0.2">
      <c r="A1145" s="55" t="s">
        <v>10609</v>
      </c>
      <c r="B1145" s="85" t="s">
        <v>10634</v>
      </c>
      <c r="C1145" s="55" t="s">
        <v>17</v>
      </c>
      <c r="D1145" s="55" t="s">
        <v>109</v>
      </c>
      <c r="E1145" s="55" t="s">
        <v>11581</v>
      </c>
      <c r="H1145" s="87">
        <f t="shared" si="73"/>
        <v>1984</v>
      </c>
      <c r="K1145" t="s">
        <v>11568</v>
      </c>
      <c r="L1145" t="s">
        <v>11569</v>
      </c>
      <c r="M1145" s="55" t="s">
        <v>11603</v>
      </c>
      <c r="N1145" s="55" t="s">
        <v>223</v>
      </c>
      <c r="O1145" s="55" t="s">
        <v>11605</v>
      </c>
    </row>
    <row r="1146" spans="1:15" x14ac:dyDescent="0.2">
      <c r="A1146" s="55" t="s">
        <v>10609</v>
      </c>
      <c r="B1146" s="85" t="s">
        <v>10634</v>
      </c>
      <c r="C1146" s="55" t="s">
        <v>17</v>
      </c>
      <c r="D1146" s="55" t="s">
        <v>109</v>
      </c>
      <c r="E1146" s="55" t="s">
        <v>11579</v>
      </c>
      <c r="H1146" s="87">
        <f t="shared" si="73"/>
        <v>1984</v>
      </c>
      <c r="K1146" s="85" t="s">
        <v>11570</v>
      </c>
      <c r="L1146" s="85" t="s">
        <v>11571</v>
      </c>
      <c r="M1146" s="55" t="s">
        <v>11603</v>
      </c>
      <c r="N1146" s="55" t="s">
        <v>223</v>
      </c>
      <c r="O1146" s="55" t="s">
        <v>11605</v>
      </c>
    </row>
    <row r="1147" spans="1:15" x14ac:dyDescent="0.2">
      <c r="A1147" s="55" t="s">
        <v>10609</v>
      </c>
      <c r="B1147" s="85" t="s">
        <v>10634</v>
      </c>
      <c r="C1147" s="55" t="s">
        <v>17</v>
      </c>
      <c r="D1147" s="55" t="s">
        <v>109</v>
      </c>
      <c r="E1147" s="55" t="s">
        <v>11580</v>
      </c>
      <c r="H1147" s="87">
        <f t="shared" si="73"/>
        <v>1984</v>
      </c>
      <c r="K1147" s="85" t="s">
        <v>11574</v>
      </c>
      <c r="L1147" s="85" t="s">
        <v>11575</v>
      </c>
      <c r="M1147" s="55" t="s">
        <v>11604</v>
      </c>
      <c r="N1147" s="55" t="s">
        <v>223</v>
      </c>
      <c r="O1147" s="55" t="s">
        <v>11606</v>
      </c>
    </row>
    <row r="1148" spans="1:15" x14ac:dyDescent="0.2">
      <c r="A1148" s="55" t="s">
        <v>10609</v>
      </c>
      <c r="B1148" s="85" t="s">
        <v>10634</v>
      </c>
      <c r="C1148" s="55" t="s">
        <v>17</v>
      </c>
      <c r="D1148" s="55" t="s">
        <v>109</v>
      </c>
      <c r="E1148" s="55" t="s">
        <v>11582</v>
      </c>
      <c r="H1148" s="87">
        <f t="shared" si="73"/>
        <v>1984</v>
      </c>
      <c r="K1148" s="85" t="s">
        <v>11572</v>
      </c>
      <c r="L1148" s="85" t="s">
        <v>11573</v>
      </c>
      <c r="M1148" s="55" t="s">
        <v>11603</v>
      </c>
      <c r="N1148" s="55" t="s">
        <v>223</v>
      </c>
      <c r="O1148" s="55" t="s">
        <v>11605</v>
      </c>
    </row>
    <row r="1149" spans="1:15" x14ac:dyDescent="0.2">
      <c r="A1149" s="55" t="s">
        <v>10609</v>
      </c>
      <c r="B1149" s="85" t="s">
        <v>10636</v>
      </c>
      <c r="C1149" s="55" t="s">
        <v>17</v>
      </c>
      <c r="D1149" s="55" t="s">
        <v>109</v>
      </c>
      <c r="E1149" s="55" t="s">
        <v>11576</v>
      </c>
      <c r="G1149" s="79" t="s">
        <v>10638</v>
      </c>
      <c r="H1149" s="87">
        <f t="shared" si="73"/>
        <v>1987</v>
      </c>
      <c r="J1149" t="s">
        <v>11562</v>
      </c>
      <c r="K1149" t="str">
        <f>G1149&amp;J1149</f>
        <v>VINTER1</v>
      </c>
      <c r="L1149" s="87" t="s">
        <v>11563</v>
      </c>
      <c r="M1149" s="55" t="s">
        <v>11603</v>
      </c>
      <c r="N1149" s="55" t="s">
        <v>223</v>
      </c>
      <c r="O1149" s="55" t="s">
        <v>11605</v>
      </c>
    </row>
    <row r="1150" spans="1:15" x14ac:dyDescent="0.2">
      <c r="A1150" s="55" t="s">
        <v>10609</v>
      </c>
      <c r="B1150" s="85" t="s">
        <v>10636</v>
      </c>
      <c r="C1150" s="55" t="s">
        <v>17</v>
      </c>
      <c r="D1150" s="55" t="s">
        <v>109</v>
      </c>
      <c r="E1150" s="55" t="s">
        <v>11577</v>
      </c>
      <c r="G1150" s="87" t="s">
        <v>10638</v>
      </c>
      <c r="H1150" s="87">
        <f t="shared" si="73"/>
        <v>1987</v>
      </c>
      <c r="J1150" s="79" t="s">
        <v>11564</v>
      </c>
      <c r="K1150" s="87" t="str">
        <f>G1150&amp;J1150</f>
        <v>VDROPIN1</v>
      </c>
      <c r="L1150" s="85" t="s">
        <v>11565</v>
      </c>
      <c r="M1150" s="55" t="s">
        <v>11603</v>
      </c>
      <c r="N1150" s="55" t="s">
        <v>223</v>
      </c>
      <c r="O1150" s="55" t="s">
        <v>11605</v>
      </c>
    </row>
    <row r="1151" spans="1:15" x14ac:dyDescent="0.2">
      <c r="A1151" s="55" t="s">
        <v>10609</v>
      </c>
      <c r="B1151" s="85" t="s">
        <v>10636</v>
      </c>
      <c r="C1151" s="55" t="s">
        <v>17</v>
      </c>
      <c r="D1151" s="55" t="s">
        <v>109</v>
      </c>
      <c r="E1151" s="55" t="s">
        <v>11578</v>
      </c>
      <c r="G1151" s="87" t="s">
        <v>10638</v>
      </c>
      <c r="H1151" s="87">
        <f t="shared" si="73"/>
        <v>1987</v>
      </c>
      <c r="J1151" s="79" t="s">
        <v>11568</v>
      </c>
      <c r="K1151" s="87" t="str">
        <f>G1151&amp;J1151</f>
        <v>VNEIGHB1</v>
      </c>
      <c r="L1151" s="85" t="s">
        <v>11569</v>
      </c>
      <c r="M1151" s="55" t="s">
        <v>11603</v>
      </c>
      <c r="N1151" s="55" t="s">
        <v>223</v>
      </c>
      <c r="O1151" s="55" t="s">
        <v>11605</v>
      </c>
    </row>
    <row r="1152" spans="1:15" x14ac:dyDescent="0.2">
      <c r="A1152" s="55" t="s">
        <v>10609</v>
      </c>
      <c r="B1152" s="85" t="s">
        <v>10636</v>
      </c>
      <c r="C1152" s="55" t="s">
        <v>17</v>
      </c>
      <c r="D1152" s="55" t="s">
        <v>109</v>
      </c>
      <c r="E1152" s="55" t="s">
        <v>11579</v>
      </c>
      <c r="G1152" s="87" t="s">
        <v>10638</v>
      </c>
      <c r="H1152" s="87">
        <f t="shared" si="73"/>
        <v>1987</v>
      </c>
      <c r="J1152" s="87" t="s">
        <v>11570</v>
      </c>
      <c r="K1152" s="87" t="str">
        <f>G1152&amp;J1152</f>
        <v>VHELPER1</v>
      </c>
      <c r="L1152" s="85" t="s">
        <v>11571</v>
      </c>
      <c r="M1152" s="55" t="s">
        <v>11603</v>
      </c>
      <c r="N1152" s="55" t="s">
        <v>223</v>
      </c>
      <c r="O1152" s="55" t="s">
        <v>11605</v>
      </c>
    </row>
    <row r="1153" spans="1:15" x14ac:dyDescent="0.2">
      <c r="A1153" s="55" t="s">
        <v>10609</v>
      </c>
      <c r="B1153" s="85" t="s">
        <v>10636</v>
      </c>
      <c r="C1153" s="55" t="s">
        <v>17</v>
      </c>
      <c r="D1153" s="55" t="s">
        <v>109</v>
      </c>
      <c r="E1153" s="55" t="s">
        <v>1747</v>
      </c>
      <c r="G1153" s="87" t="s">
        <v>10638</v>
      </c>
      <c r="H1153" s="87">
        <f t="shared" si="73"/>
        <v>1987</v>
      </c>
      <c r="J1153" s="85" t="s">
        <v>11584</v>
      </c>
      <c r="K1153" s="87" t="str">
        <f>G1153&amp;J1153</f>
        <v>VNUMSE1V</v>
      </c>
      <c r="L1153" s="85" t="s">
        <v>11583</v>
      </c>
      <c r="M1153" s="55" t="s">
        <v>11603</v>
      </c>
      <c r="N1153" s="55" t="s">
        <v>223</v>
      </c>
      <c r="O1153" s="55" t="s">
        <v>11605</v>
      </c>
    </row>
    <row r="1154" spans="1:15" x14ac:dyDescent="0.2">
      <c r="A1154" s="55" t="s">
        <v>10609</v>
      </c>
      <c r="B1154" s="85" t="s">
        <v>10636</v>
      </c>
      <c r="C1154" s="55" t="s">
        <v>17</v>
      </c>
      <c r="D1154" s="55" t="s">
        <v>109</v>
      </c>
      <c r="E1154" s="55" t="s">
        <v>11580</v>
      </c>
      <c r="G1154" s="87" t="s">
        <v>10638</v>
      </c>
      <c r="H1154" s="87">
        <f t="shared" si="73"/>
        <v>1987</v>
      </c>
      <c r="J1154" s="85" t="s">
        <v>11588</v>
      </c>
      <c r="K1154" s="87" t="str">
        <f t="shared" ref="K1154:K1160" si="74">G1154&amp;J1154</f>
        <v>VFRND1V</v>
      </c>
      <c r="L1154" s="85" t="s">
        <v>11587</v>
      </c>
      <c r="M1154" s="55" t="s">
        <v>11604</v>
      </c>
      <c r="N1154" s="55" t="s">
        <v>223</v>
      </c>
      <c r="O1154" s="55" t="s">
        <v>11606</v>
      </c>
    </row>
    <row r="1155" spans="1:15" x14ac:dyDescent="0.2">
      <c r="A1155" s="55" t="s">
        <v>10609</v>
      </c>
      <c r="B1155" s="85" t="s">
        <v>10636</v>
      </c>
      <c r="C1155" s="55" t="s">
        <v>17</v>
      </c>
      <c r="D1155" s="55" t="s">
        <v>109</v>
      </c>
      <c r="E1155" s="55" t="s">
        <v>11582</v>
      </c>
      <c r="G1155" s="87" t="s">
        <v>10638</v>
      </c>
      <c r="H1155" s="87">
        <f t="shared" si="73"/>
        <v>1987</v>
      </c>
      <c r="J1155" s="89" t="s">
        <v>11594</v>
      </c>
      <c r="K1155" s="87" t="str">
        <f t="shared" si="74"/>
        <v>VCLOSE1V</v>
      </c>
      <c r="L1155" t="s">
        <v>11589</v>
      </c>
      <c r="M1155" s="55" t="s">
        <v>11603</v>
      </c>
      <c r="N1155" s="55" t="s">
        <v>223</v>
      </c>
      <c r="O1155" s="55" t="s">
        <v>11605</v>
      </c>
    </row>
    <row r="1156" spans="1:15" x14ac:dyDescent="0.2">
      <c r="A1156" s="55" t="s">
        <v>10609</v>
      </c>
      <c r="B1156" s="85" t="s">
        <v>10636</v>
      </c>
      <c r="C1156" s="55" t="s">
        <v>17</v>
      </c>
      <c r="D1156" s="55" t="s">
        <v>109</v>
      </c>
      <c r="E1156" s="55" t="s">
        <v>11581</v>
      </c>
      <c r="G1156" s="87" t="s">
        <v>10638</v>
      </c>
      <c r="H1156" s="87">
        <f t="shared" si="73"/>
        <v>1987</v>
      </c>
      <c r="J1156" s="85" t="s">
        <v>11595</v>
      </c>
      <c r="K1156" s="87" t="str">
        <f t="shared" si="74"/>
        <v>VJOY1V</v>
      </c>
      <c r="L1156" s="85" t="s">
        <v>11590</v>
      </c>
      <c r="M1156" s="55" t="s">
        <v>11603</v>
      </c>
      <c r="N1156" s="55" t="s">
        <v>223</v>
      </c>
      <c r="O1156" s="55" t="s">
        <v>11605</v>
      </c>
    </row>
    <row r="1157" spans="1:15" x14ac:dyDescent="0.2">
      <c r="A1157" s="55" t="s">
        <v>10609</v>
      </c>
      <c r="B1157" s="85" t="s">
        <v>10636</v>
      </c>
      <c r="C1157" s="55" t="s">
        <v>17</v>
      </c>
      <c r="D1157" s="55" t="s">
        <v>109</v>
      </c>
      <c r="E1157" s="55" t="s">
        <v>11599</v>
      </c>
      <c r="G1157" s="87" t="s">
        <v>10638</v>
      </c>
      <c r="H1157" s="87">
        <f t="shared" si="73"/>
        <v>1987</v>
      </c>
      <c r="J1157" t="s">
        <v>11596</v>
      </c>
      <c r="K1157" s="87" t="str">
        <f t="shared" si="74"/>
        <v>VNUMSE1S</v>
      </c>
      <c r="L1157" t="s">
        <v>11591</v>
      </c>
      <c r="M1157" s="55" t="s">
        <v>11603</v>
      </c>
      <c r="N1157" s="55" t="s">
        <v>223</v>
      </c>
      <c r="O1157" s="55" t="s">
        <v>11605</v>
      </c>
    </row>
    <row r="1158" spans="1:15" x14ac:dyDescent="0.2">
      <c r="A1158" s="55" t="s">
        <v>10609</v>
      </c>
      <c r="B1158" s="85" t="s">
        <v>10636</v>
      </c>
      <c r="C1158" s="55" t="s">
        <v>17</v>
      </c>
      <c r="D1158" s="55" t="s">
        <v>109</v>
      </c>
      <c r="E1158" s="55" t="s">
        <v>11600</v>
      </c>
      <c r="G1158" s="87" t="s">
        <v>10638</v>
      </c>
      <c r="H1158" s="87">
        <f t="shared" si="73"/>
        <v>1987</v>
      </c>
      <c r="J1158" t="s">
        <v>11586</v>
      </c>
      <c r="K1158" s="87" t="str">
        <f t="shared" si="74"/>
        <v>VFRND1S</v>
      </c>
      <c r="L1158" t="s">
        <v>11585</v>
      </c>
      <c r="M1158" s="55" t="s">
        <v>11604</v>
      </c>
      <c r="N1158" s="55" t="s">
        <v>223</v>
      </c>
      <c r="O1158" s="55" t="s">
        <v>11606</v>
      </c>
    </row>
    <row r="1159" spans="1:15" x14ac:dyDescent="0.2">
      <c r="A1159" s="55" t="s">
        <v>10609</v>
      </c>
      <c r="B1159" s="85" t="s">
        <v>10636</v>
      </c>
      <c r="C1159" s="55" t="s">
        <v>17</v>
      </c>
      <c r="D1159" s="55" t="s">
        <v>109</v>
      </c>
      <c r="E1159" s="55" t="s">
        <v>11601</v>
      </c>
      <c r="G1159" s="87" t="s">
        <v>10638</v>
      </c>
      <c r="H1159" s="87">
        <f t="shared" si="73"/>
        <v>1987</v>
      </c>
      <c r="J1159" s="85" t="s">
        <v>11597</v>
      </c>
      <c r="K1159" s="87" t="str">
        <f t="shared" si="74"/>
        <v>VCLOSE1S</v>
      </c>
      <c r="L1159" s="85" t="s">
        <v>11592</v>
      </c>
      <c r="M1159" s="55" t="s">
        <v>11603</v>
      </c>
      <c r="N1159" s="55" t="s">
        <v>223</v>
      </c>
      <c r="O1159" s="55" t="s">
        <v>11605</v>
      </c>
    </row>
    <row r="1160" spans="1:15" x14ac:dyDescent="0.2">
      <c r="A1160" s="55" t="s">
        <v>10609</v>
      </c>
      <c r="B1160" s="85" t="s">
        <v>10636</v>
      </c>
      <c r="C1160" s="55" t="s">
        <v>17</v>
      </c>
      <c r="D1160" s="55" t="s">
        <v>109</v>
      </c>
      <c r="E1160" s="55" t="s">
        <v>11602</v>
      </c>
      <c r="G1160" s="87" t="s">
        <v>10638</v>
      </c>
      <c r="H1160" s="87">
        <f t="shared" si="73"/>
        <v>1987</v>
      </c>
      <c r="J1160" s="85" t="s">
        <v>11598</v>
      </c>
      <c r="K1160" s="87" t="str">
        <f t="shared" si="74"/>
        <v>VJOY1S</v>
      </c>
      <c r="L1160" s="85" t="s">
        <v>11593</v>
      </c>
      <c r="M1160" s="55" t="s">
        <v>11603</v>
      </c>
      <c r="N1160" s="55" t="s">
        <v>223</v>
      </c>
      <c r="O1160" s="55" t="s">
        <v>11605</v>
      </c>
    </row>
    <row r="1161" spans="1:15" s="87" customFormat="1" x14ac:dyDescent="0.2">
      <c r="A1161" s="55" t="s">
        <v>10609</v>
      </c>
      <c r="B1161" s="85" t="s">
        <v>10639</v>
      </c>
      <c r="C1161" s="55" t="s">
        <v>17</v>
      </c>
      <c r="D1161" s="55" t="s">
        <v>109</v>
      </c>
      <c r="E1161" s="55" t="s">
        <v>11576</v>
      </c>
      <c r="G1161" s="87" t="s">
        <v>10640</v>
      </c>
      <c r="H1161" s="87">
        <f t="shared" ref="H1161:H1172" si="75">IF(B1161="SATSA_Q1",1984,IF(B1161="SATSA_IPT1",1985,IF(B1161="SATSA_Q2",1987,IF(B1161="SATSA_IPT2",1989,IF(B1161="SATSA_Q3",1990,IF(B1161="SATSA_IPT3",1992,IF(B1161="SATSA_Q4",1993,IF(B1161="SATSA_IPT4",1995,IF(B1161="SATSA_IPT5",1999,IF(B1161="SATSA_IPT6",2002,IF(B1161="SATSA_Q5",2004,IF(B1161="SATSA_IPT7",2005,IF(B1161="SATSA_Q6",2007,IF(B1161="SATSA_IPT8",2008,IF(B1161="SATSA_Q7",2010,IF(B1161="SATSA_IPT9",2010,IF(B1161="SATSA_Q8",2012,IF(B1161="SATSA_IPT10",2012,IF(B1161="SATSA_Q9",2014,"HELP")))))))))))))))))))</f>
        <v>1990</v>
      </c>
      <c r="J1161" s="87" t="s">
        <v>11562</v>
      </c>
      <c r="K1161" s="87" t="str">
        <f>G1161&amp;J1161</f>
        <v>GINTER1</v>
      </c>
      <c r="L1161" s="87" t="s">
        <v>11563</v>
      </c>
      <c r="M1161" s="55" t="s">
        <v>11603</v>
      </c>
      <c r="N1161" s="55" t="s">
        <v>223</v>
      </c>
      <c r="O1161" s="55" t="s">
        <v>11605</v>
      </c>
    </row>
    <row r="1162" spans="1:15" s="87" customFormat="1" x14ac:dyDescent="0.2">
      <c r="A1162" s="55" t="s">
        <v>10609</v>
      </c>
      <c r="B1162" s="85" t="s">
        <v>10639</v>
      </c>
      <c r="C1162" s="55" t="s">
        <v>17</v>
      </c>
      <c r="D1162" s="55" t="s">
        <v>109</v>
      </c>
      <c r="E1162" s="55" t="s">
        <v>11577</v>
      </c>
      <c r="G1162" s="87" t="s">
        <v>10640</v>
      </c>
      <c r="H1162" s="87">
        <f t="shared" si="75"/>
        <v>1990</v>
      </c>
      <c r="J1162" s="87" t="s">
        <v>11564</v>
      </c>
      <c r="K1162" s="87" t="str">
        <f>G1162&amp;J1162</f>
        <v>GDROPIN1</v>
      </c>
      <c r="L1162" s="85" t="s">
        <v>11565</v>
      </c>
      <c r="M1162" s="55" t="s">
        <v>11603</v>
      </c>
      <c r="N1162" s="55" t="s">
        <v>223</v>
      </c>
      <c r="O1162" s="55" t="s">
        <v>11605</v>
      </c>
    </row>
    <row r="1163" spans="1:15" s="87" customFormat="1" x14ac:dyDescent="0.2">
      <c r="A1163" s="55" t="s">
        <v>10609</v>
      </c>
      <c r="B1163" s="85" t="s">
        <v>10639</v>
      </c>
      <c r="C1163" s="55" t="s">
        <v>17</v>
      </c>
      <c r="D1163" s="55" t="s">
        <v>109</v>
      </c>
      <c r="E1163" s="55" t="s">
        <v>11578</v>
      </c>
      <c r="G1163" s="87" t="s">
        <v>10640</v>
      </c>
      <c r="H1163" s="87">
        <f t="shared" si="75"/>
        <v>1990</v>
      </c>
      <c r="J1163" s="87" t="s">
        <v>11568</v>
      </c>
      <c r="K1163" s="87" t="str">
        <f>G1163&amp;J1163</f>
        <v>GNEIGHB1</v>
      </c>
      <c r="L1163" s="85" t="s">
        <v>11569</v>
      </c>
      <c r="M1163" s="55" t="s">
        <v>11603</v>
      </c>
      <c r="N1163" s="55" t="s">
        <v>223</v>
      </c>
      <c r="O1163" s="55" t="s">
        <v>11605</v>
      </c>
    </row>
    <row r="1164" spans="1:15" s="87" customFormat="1" x14ac:dyDescent="0.2">
      <c r="A1164" s="55" t="s">
        <v>10609</v>
      </c>
      <c r="B1164" s="85" t="s">
        <v>10639</v>
      </c>
      <c r="C1164" s="55" t="s">
        <v>17</v>
      </c>
      <c r="D1164" s="55" t="s">
        <v>109</v>
      </c>
      <c r="E1164" s="55" t="s">
        <v>11579</v>
      </c>
      <c r="G1164" s="87" t="s">
        <v>10640</v>
      </c>
      <c r="H1164" s="87">
        <f t="shared" si="75"/>
        <v>1990</v>
      </c>
      <c r="J1164" s="87" t="s">
        <v>11570</v>
      </c>
      <c r="K1164" s="87" t="str">
        <f>G1164&amp;J1164</f>
        <v>GHELPER1</v>
      </c>
      <c r="L1164" s="85" t="s">
        <v>11571</v>
      </c>
      <c r="M1164" s="55" t="s">
        <v>11603</v>
      </c>
      <c r="N1164" s="55" t="s">
        <v>223</v>
      </c>
      <c r="O1164" s="55" t="s">
        <v>11605</v>
      </c>
    </row>
    <row r="1165" spans="1:15" s="87" customFormat="1" x14ac:dyDescent="0.2">
      <c r="A1165" s="55" t="s">
        <v>10609</v>
      </c>
      <c r="B1165" s="85" t="s">
        <v>10639</v>
      </c>
      <c r="C1165" s="55" t="s">
        <v>17</v>
      </c>
      <c r="D1165" s="55" t="s">
        <v>109</v>
      </c>
      <c r="E1165" s="55" t="s">
        <v>1747</v>
      </c>
      <c r="G1165" s="87" t="s">
        <v>10640</v>
      </c>
      <c r="H1165" s="87">
        <f t="shared" si="75"/>
        <v>1990</v>
      </c>
      <c r="J1165" s="85" t="s">
        <v>11584</v>
      </c>
      <c r="K1165" s="87" t="str">
        <f>G1165&amp;J1165</f>
        <v>GNUMSE1V</v>
      </c>
      <c r="L1165" s="85" t="s">
        <v>11583</v>
      </c>
      <c r="M1165" s="55" t="s">
        <v>11603</v>
      </c>
      <c r="N1165" s="55" t="s">
        <v>223</v>
      </c>
      <c r="O1165" s="55" t="s">
        <v>11605</v>
      </c>
    </row>
    <row r="1166" spans="1:15" s="87" customFormat="1" x14ac:dyDescent="0.2">
      <c r="A1166" s="55" t="s">
        <v>10609</v>
      </c>
      <c r="B1166" s="85" t="s">
        <v>10639</v>
      </c>
      <c r="C1166" s="55" t="s">
        <v>17</v>
      </c>
      <c r="D1166" s="55" t="s">
        <v>109</v>
      </c>
      <c r="E1166" s="55" t="s">
        <v>11580</v>
      </c>
      <c r="G1166" s="87" t="s">
        <v>10640</v>
      </c>
      <c r="H1166" s="87">
        <f t="shared" si="75"/>
        <v>1990</v>
      </c>
      <c r="J1166" s="85" t="s">
        <v>11588</v>
      </c>
      <c r="K1166" s="87" t="str">
        <f t="shared" ref="K1166:K1172" si="76">G1166&amp;J1166</f>
        <v>GFRND1V</v>
      </c>
      <c r="L1166" s="85" t="s">
        <v>11587</v>
      </c>
      <c r="M1166" s="55" t="s">
        <v>11604</v>
      </c>
      <c r="N1166" s="55" t="s">
        <v>223</v>
      </c>
      <c r="O1166" s="55" t="s">
        <v>11606</v>
      </c>
    </row>
    <row r="1167" spans="1:15" s="87" customFormat="1" x14ac:dyDescent="0.2">
      <c r="A1167" s="55" t="s">
        <v>10609</v>
      </c>
      <c r="B1167" s="85" t="s">
        <v>10639</v>
      </c>
      <c r="C1167" s="55" t="s">
        <v>17</v>
      </c>
      <c r="D1167" s="55" t="s">
        <v>109</v>
      </c>
      <c r="E1167" s="55" t="s">
        <v>11582</v>
      </c>
      <c r="G1167" s="87" t="s">
        <v>10640</v>
      </c>
      <c r="H1167" s="87">
        <f t="shared" si="75"/>
        <v>1990</v>
      </c>
      <c r="J1167" s="89" t="s">
        <v>11594</v>
      </c>
      <c r="K1167" s="87" t="str">
        <f t="shared" si="76"/>
        <v>GCLOSE1V</v>
      </c>
      <c r="L1167" s="87" t="s">
        <v>11589</v>
      </c>
      <c r="M1167" s="55" t="s">
        <v>11603</v>
      </c>
      <c r="N1167" s="55" t="s">
        <v>223</v>
      </c>
      <c r="O1167" s="55" t="s">
        <v>11605</v>
      </c>
    </row>
    <row r="1168" spans="1:15" s="87" customFormat="1" x14ac:dyDescent="0.2">
      <c r="A1168" s="55" t="s">
        <v>10609</v>
      </c>
      <c r="B1168" s="85" t="s">
        <v>10639</v>
      </c>
      <c r="C1168" s="55" t="s">
        <v>17</v>
      </c>
      <c r="D1168" s="55" t="s">
        <v>109</v>
      </c>
      <c r="E1168" s="55" t="s">
        <v>11581</v>
      </c>
      <c r="G1168" s="87" t="s">
        <v>10640</v>
      </c>
      <c r="H1168" s="87">
        <f t="shared" si="75"/>
        <v>1990</v>
      </c>
      <c r="J1168" s="85" t="s">
        <v>11595</v>
      </c>
      <c r="K1168" s="87" t="str">
        <f t="shared" si="76"/>
        <v>GJOY1V</v>
      </c>
      <c r="L1168" s="85" t="s">
        <v>11590</v>
      </c>
      <c r="M1168" s="55" t="s">
        <v>11603</v>
      </c>
      <c r="N1168" s="55" t="s">
        <v>223</v>
      </c>
      <c r="O1168" s="55" t="s">
        <v>11605</v>
      </c>
    </row>
    <row r="1169" spans="1:15" s="87" customFormat="1" x14ac:dyDescent="0.2">
      <c r="A1169" s="55" t="s">
        <v>10609</v>
      </c>
      <c r="B1169" s="85" t="s">
        <v>10639</v>
      </c>
      <c r="C1169" s="55" t="s">
        <v>17</v>
      </c>
      <c r="D1169" s="55" t="s">
        <v>109</v>
      </c>
      <c r="E1169" s="55" t="s">
        <v>11599</v>
      </c>
      <c r="G1169" s="87" t="s">
        <v>10640</v>
      </c>
      <c r="H1169" s="87">
        <f t="shared" si="75"/>
        <v>1990</v>
      </c>
      <c r="J1169" s="87" t="s">
        <v>11596</v>
      </c>
      <c r="K1169" s="87" t="str">
        <f t="shared" si="76"/>
        <v>GNUMSE1S</v>
      </c>
      <c r="L1169" s="87" t="s">
        <v>11591</v>
      </c>
      <c r="M1169" s="55" t="s">
        <v>11603</v>
      </c>
      <c r="N1169" s="55" t="s">
        <v>223</v>
      </c>
      <c r="O1169" s="55" t="s">
        <v>11605</v>
      </c>
    </row>
    <row r="1170" spans="1:15" s="87" customFormat="1" x14ac:dyDescent="0.2">
      <c r="A1170" s="55" t="s">
        <v>10609</v>
      </c>
      <c r="B1170" s="85" t="s">
        <v>10639</v>
      </c>
      <c r="C1170" s="55" t="s">
        <v>17</v>
      </c>
      <c r="D1170" s="55" t="s">
        <v>109</v>
      </c>
      <c r="E1170" s="55" t="s">
        <v>11600</v>
      </c>
      <c r="G1170" s="87" t="s">
        <v>10640</v>
      </c>
      <c r="H1170" s="87">
        <f t="shared" si="75"/>
        <v>1990</v>
      </c>
      <c r="J1170" s="87" t="s">
        <v>11586</v>
      </c>
      <c r="K1170" s="87" t="str">
        <f t="shared" si="76"/>
        <v>GFRND1S</v>
      </c>
      <c r="L1170" s="87" t="s">
        <v>11585</v>
      </c>
      <c r="M1170" s="55" t="s">
        <v>11604</v>
      </c>
      <c r="N1170" s="55" t="s">
        <v>223</v>
      </c>
      <c r="O1170" s="55" t="s">
        <v>11606</v>
      </c>
    </row>
    <row r="1171" spans="1:15" s="87" customFormat="1" x14ac:dyDescent="0.2">
      <c r="A1171" s="55" t="s">
        <v>10609</v>
      </c>
      <c r="B1171" s="85" t="s">
        <v>10639</v>
      </c>
      <c r="C1171" s="55" t="s">
        <v>17</v>
      </c>
      <c r="D1171" s="55" t="s">
        <v>109</v>
      </c>
      <c r="E1171" s="55" t="s">
        <v>11601</v>
      </c>
      <c r="G1171" s="87" t="s">
        <v>10640</v>
      </c>
      <c r="H1171" s="87">
        <f t="shared" si="75"/>
        <v>1990</v>
      </c>
      <c r="J1171" s="85" t="s">
        <v>11597</v>
      </c>
      <c r="K1171" s="87" t="str">
        <f t="shared" si="76"/>
        <v>GCLOSE1S</v>
      </c>
      <c r="L1171" s="85" t="s">
        <v>11592</v>
      </c>
      <c r="M1171" s="55" t="s">
        <v>11603</v>
      </c>
      <c r="N1171" s="55" t="s">
        <v>223</v>
      </c>
      <c r="O1171" s="55" t="s">
        <v>11605</v>
      </c>
    </row>
    <row r="1172" spans="1:15" s="87" customFormat="1" x14ac:dyDescent="0.2">
      <c r="A1172" s="55" t="s">
        <v>10609</v>
      </c>
      <c r="B1172" s="85" t="s">
        <v>10639</v>
      </c>
      <c r="C1172" s="55" t="s">
        <v>17</v>
      </c>
      <c r="D1172" s="55" t="s">
        <v>109</v>
      </c>
      <c r="E1172" s="55" t="s">
        <v>11602</v>
      </c>
      <c r="G1172" s="87" t="s">
        <v>10640</v>
      </c>
      <c r="H1172" s="87">
        <f t="shared" si="75"/>
        <v>1990</v>
      </c>
      <c r="J1172" s="85" t="s">
        <v>11598</v>
      </c>
      <c r="K1172" s="87" t="str">
        <f t="shared" si="76"/>
        <v>GJOY1S</v>
      </c>
      <c r="L1172" s="85" t="s">
        <v>11593</v>
      </c>
      <c r="M1172" s="55" t="s">
        <v>11603</v>
      </c>
      <c r="N1172" s="55" t="s">
        <v>223</v>
      </c>
      <c r="O1172" s="55" t="s">
        <v>11605</v>
      </c>
    </row>
    <row r="1173" spans="1:15" s="87" customFormat="1" x14ac:dyDescent="0.2">
      <c r="A1173" s="55" t="s">
        <v>10609</v>
      </c>
      <c r="B1173" s="85" t="s">
        <v>10649</v>
      </c>
      <c r="C1173" s="55" t="s">
        <v>17</v>
      </c>
      <c r="D1173" s="55" t="s">
        <v>109</v>
      </c>
      <c r="E1173" s="55" t="s">
        <v>11576</v>
      </c>
      <c r="G1173" s="87" t="s">
        <v>10642</v>
      </c>
      <c r="H1173" s="87">
        <f t="shared" ref="H1173:H1184" si="77">IF(B1173="SATSA_Q1",1984,IF(B1173="SATSA_IPT1",1985,IF(B1173="SATSA_Q2",1987,IF(B1173="SATSA_IPT2",1989,IF(B1173="SATSA_Q3",1990,IF(B1173="SATSA_IPT3",1992,IF(B1173="SATSA_Q4",1993,IF(B1173="SATSA_IPT4",1995,IF(B1173="SATSA_IPT5",1999,IF(B1173="SATSA_IPT6",2002,IF(B1173="SATSA_Q5",2004,IF(B1173="SATSA_IPT7",2005,IF(B1173="SATSA_Q6",2007,IF(B1173="SATSA_IPT8",2008,IF(B1173="SATSA_Q7",2010,IF(B1173="SATSA_IPT9",2010,IF(B1173="SATSA_Q8",2012,IF(B1173="SATSA_IPT10",2012,IF(B1173="SATSA_Q9",2014,"HELP")))))))))))))))))))</f>
        <v>1989</v>
      </c>
      <c r="J1173" s="87" t="s">
        <v>11562</v>
      </c>
      <c r="K1173" s="87" t="str">
        <f>G1173&amp;J1173</f>
        <v>QINTER1</v>
      </c>
      <c r="L1173" s="87" t="s">
        <v>11563</v>
      </c>
      <c r="M1173" s="55" t="s">
        <v>11603</v>
      </c>
      <c r="N1173" s="55" t="s">
        <v>223</v>
      </c>
      <c r="O1173" s="55" t="s">
        <v>11605</v>
      </c>
    </row>
    <row r="1174" spans="1:15" s="87" customFormat="1" x14ac:dyDescent="0.2">
      <c r="A1174" s="55" t="s">
        <v>10609</v>
      </c>
      <c r="B1174" s="85" t="s">
        <v>10649</v>
      </c>
      <c r="C1174" s="55" t="s">
        <v>17</v>
      </c>
      <c r="D1174" s="55" t="s">
        <v>109</v>
      </c>
      <c r="E1174" s="55" t="s">
        <v>11577</v>
      </c>
      <c r="G1174" s="87" t="s">
        <v>10642</v>
      </c>
      <c r="H1174" s="87">
        <f t="shared" si="77"/>
        <v>1989</v>
      </c>
      <c r="J1174" s="87" t="s">
        <v>11564</v>
      </c>
      <c r="K1174" s="87" t="str">
        <f>G1174&amp;J1174</f>
        <v>QDROPIN1</v>
      </c>
      <c r="L1174" s="85" t="s">
        <v>11565</v>
      </c>
      <c r="M1174" s="55" t="s">
        <v>11603</v>
      </c>
      <c r="N1174" s="55" t="s">
        <v>223</v>
      </c>
      <c r="O1174" s="55" t="s">
        <v>11605</v>
      </c>
    </row>
    <row r="1175" spans="1:15" s="87" customFormat="1" x14ac:dyDescent="0.2">
      <c r="A1175" s="55" t="s">
        <v>10609</v>
      </c>
      <c r="B1175" s="85" t="s">
        <v>10649</v>
      </c>
      <c r="C1175" s="55" t="s">
        <v>17</v>
      </c>
      <c r="D1175" s="55" t="s">
        <v>109</v>
      </c>
      <c r="E1175" s="55" t="s">
        <v>11578</v>
      </c>
      <c r="G1175" s="87" t="s">
        <v>10642</v>
      </c>
      <c r="H1175" s="87">
        <f t="shared" si="77"/>
        <v>1989</v>
      </c>
      <c r="J1175" s="87" t="s">
        <v>11568</v>
      </c>
      <c r="K1175" s="87" t="str">
        <f>G1175&amp;J1175</f>
        <v>QNEIGHB1</v>
      </c>
      <c r="L1175" s="85" t="s">
        <v>11569</v>
      </c>
      <c r="M1175" s="55" t="s">
        <v>11603</v>
      </c>
      <c r="N1175" s="55" t="s">
        <v>223</v>
      </c>
      <c r="O1175" s="55" t="s">
        <v>11605</v>
      </c>
    </row>
    <row r="1176" spans="1:15" s="87" customFormat="1" x14ac:dyDescent="0.2">
      <c r="A1176" s="55" t="s">
        <v>10609</v>
      </c>
      <c r="B1176" s="85" t="s">
        <v>10649</v>
      </c>
      <c r="C1176" s="55" t="s">
        <v>17</v>
      </c>
      <c r="D1176" s="55" t="s">
        <v>109</v>
      </c>
      <c r="E1176" s="55" t="s">
        <v>11579</v>
      </c>
      <c r="G1176" s="87" t="s">
        <v>10642</v>
      </c>
      <c r="H1176" s="87">
        <f t="shared" si="77"/>
        <v>1989</v>
      </c>
      <c r="J1176" s="87" t="s">
        <v>11570</v>
      </c>
      <c r="K1176" s="87" t="str">
        <f>G1176&amp;J1176</f>
        <v>QHELPER1</v>
      </c>
      <c r="L1176" s="85" t="s">
        <v>11571</v>
      </c>
      <c r="M1176" s="55" t="s">
        <v>11603</v>
      </c>
      <c r="N1176" s="55" t="s">
        <v>223</v>
      </c>
      <c r="O1176" s="55" t="s">
        <v>11605</v>
      </c>
    </row>
    <row r="1177" spans="1:15" s="87" customFormat="1" x14ac:dyDescent="0.2">
      <c r="A1177" s="55" t="s">
        <v>10609</v>
      </c>
      <c r="B1177" s="85" t="s">
        <v>10649</v>
      </c>
      <c r="C1177" s="55" t="s">
        <v>17</v>
      </c>
      <c r="D1177" s="55" t="s">
        <v>109</v>
      </c>
      <c r="E1177" s="55" t="s">
        <v>1747</v>
      </c>
      <c r="G1177" s="87" t="s">
        <v>10642</v>
      </c>
      <c r="H1177" s="87">
        <f t="shared" si="77"/>
        <v>1989</v>
      </c>
      <c r="J1177" s="85" t="s">
        <v>11584</v>
      </c>
      <c r="K1177" s="87" t="str">
        <f>G1177&amp;J1177</f>
        <v>QNUMSE1V</v>
      </c>
      <c r="L1177" s="85" t="s">
        <v>11583</v>
      </c>
      <c r="M1177" s="55" t="s">
        <v>11603</v>
      </c>
      <c r="N1177" s="55" t="s">
        <v>223</v>
      </c>
      <c r="O1177" s="55" t="s">
        <v>11605</v>
      </c>
    </row>
    <row r="1178" spans="1:15" s="87" customFormat="1" x14ac:dyDescent="0.2">
      <c r="A1178" s="55" t="s">
        <v>10609</v>
      </c>
      <c r="B1178" s="85" t="s">
        <v>10649</v>
      </c>
      <c r="C1178" s="55" t="s">
        <v>17</v>
      </c>
      <c r="D1178" s="55" t="s">
        <v>109</v>
      </c>
      <c r="E1178" s="55" t="s">
        <v>11580</v>
      </c>
      <c r="G1178" s="87" t="s">
        <v>10642</v>
      </c>
      <c r="H1178" s="87">
        <f t="shared" si="77"/>
        <v>1989</v>
      </c>
      <c r="J1178" s="85" t="s">
        <v>11588</v>
      </c>
      <c r="K1178" s="87" t="str">
        <f t="shared" ref="K1178:K1184" si="78">G1178&amp;J1178</f>
        <v>QFRND1V</v>
      </c>
      <c r="L1178" s="85" t="s">
        <v>11587</v>
      </c>
      <c r="M1178" s="55" t="s">
        <v>11604</v>
      </c>
      <c r="N1178" s="55" t="s">
        <v>223</v>
      </c>
      <c r="O1178" s="55" t="s">
        <v>11606</v>
      </c>
    </row>
    <row r="1179" spans="1:15" s="87" customFormat="1" x14ac:dyDescent="0.2">
      <c r="A1179" s="55" t="s">
        <v>10609</v>
      </c>
      <c r="B1179" s="85" t="s">
        <v>10649</v>
      </c>
      <c r="C1179" s="55" t="s">
        <v>17</v>
      </c>
      <c r="D1179" s="55" t="s">
        <v>109</v>
      </c>
      <c r="E1179" s="55" t="s">
        <v>11582</v>
      </c>
      <c r="G1179" s="87" t="s">
        <v>10642</v>
      </c>
      <c r="H1179" s="87">
        <f t="shared" si="77"/>
        <v>1989</v>
      </c>
      <c r="J1179" s="89" t="s">
        <v>11594</v>
      </c>
      <c r="K1179" s="87" t="str">
        <f t="shared" si="78"/>
        <v>QCLOSE1V</v>
      </c>
      <c r="L1179" s="87" t="s">
        <v>11589</v>
      </c>
      <c r="M1179" s="55" t="s">
        <v>11603</v>
      </c>
      <c r="N1179" s="55" t="s">
        <v>223</v>
      </c>
      <c r="O1179" s="55" t="s">
        <v>11605</v>
      </c>
    </row>
    <row r="1180" spans="1:15" s="87" customFormat="1" x14ac:dyDescent="0.2">
      <c r="A1180" s="55" t="s">
        <v>10609</v>
      </c>
      <c r="B1180" s="85" t="s">
        <v>10649</v>
      </c>
      <c r="C1180" s="55" t="s">
        <v>17</v>
      </c>
      <c r="D1180" s="55" t="s">
        <v>109</v>
      </c>
      <c r="E1180" s="55" t="s">
        <v>11581</v>
      </c>
      <c r="G1180" s="87" t="s">
        <v>10642</v>
      </c>
      <c r="H1180" s="87">
        <f t="shared" si="77"/>
        <v>1989</v>
      </c>
      <c r="J1180" s="85" t="s">
        <v>11595</v>
      </c>
      <c r="K1180" s="87" t="str">
        <f t="shared" si="78"/>
        <v>QJOY1V</v>
      </c>
      <c r="L1180" s="85" t="s">
        <v>11590</v>
      </c>
      <c r="M1180" s="55" t="s">
        <v>11603</v>
      </c>
      <c r="N1180" s="55" t="s">
        <v>223</v>
      </c>
      <c r="O1180" s="55" t="s">
        <v>11605</v>
      </c>
    </row>
    <row r="1181" spans="1:15" s="87" customFormat="1" x14ac:dyDescent="0.2">
      <c r="A1181" s="55" t="s">
        <v>10609</v>
      </c>
      <c r="B1181" s="85" t="s">
        <v>10649</v>
      </c>
      <c r="C1181" s="55" t="s">
        <v>17</v>
      </c>
      <c r="D1181" s="55" t="s">
        <v>109</v>
      </c>
      <c r="E1181" s="55" t="s">
        <v>11599</v>
      </c>
      <c r="G1181" s="87" t="s">
        <v>10642</v>
      </c>
      <c r="H1181" s="87">
        <f t="shared" si="77"/>
        <v>1989</v>
      </c>
      <c r="J1181" s="87" t="s">
        <v>11596</v>
      </c>
      <c r="K1181" s="87" t="str">
        <f t="shared" si="78"/>
        <v>QNUMSE1S</v>
      </c>
      <c r="L1181" s="87" t="s">
        <v>11591</v>
      </c>
      <c r="M1181" s="55" t="s">
        <v>11603</v>
      </c>
      <c r="N1181" s="55" t="s">
        <v>223</v>
      </c>
      <c r="O1181" s="55" t="s">
        <v>11605</v>
      </c>
    </row>
    <row r="1182" spans="1:15" s="87" customFormat="1" x14ac:dyDescent="0.2">
      <c r="A1182" s="55" t="s">
        <v>10609</v>
      </c>
      <c r="B1182" s="85" t="s">
        <v>10649</v>
      </c>
      <c r="C1182" s="55" t="s">
        <v>17</v>
      </c>
      <c r="D1182" s="55" t="s">
        <v>109</v>
      </c>
      <c r="E1182" s="55" t="s">
        <v>11600</v>
      </c>
      <c r="G1182" s="87" t="s">
        <v>10642</v>
      </c>
      <c r="H1182" s="87">
        <f t="shared" si="77"/>
        <v>1989</v>
      </c>
      <c r="J1182" s="87" t="s">
        <v>11586</v>
      </c>
      <c r="K1182" s="87" t="str">
        <f t="shared" si="78"/>
        <v>QFRND1S</v>
      </c>
      <c r="L1182" s="87" t="s">
        <v>11585</v>
      </c>
      <c r="M1182" s="55" t="s">
        <v>11604</v>
      </c>
      <c r="N1182" s="55" t="s">
        <v>223</v>
      </c>
      <c r="O1182" s="55" t="s">
        <v>11606</v>
      </c>
    </row>
    <row r="1183" spans="1:15" s="87" customFormat="1" x14ac:dyDescent="0.2">
      <c r="A1183" s="55" t="s">
        <v>10609</v>
      </c>
      <c r="B1183" s="85" t="s">
        <v>10649</v>
      </c>
      <c r="C1183" s="55" t="s">
        <v>17</v>
      </c>
      <c r="D1183" s="55" t="s">
        <v>109</v>
      </c>
      <c r="E1183" s="55" t="s">
        <v>11601</v>
      </c>
      <c r="G1183" s="87" t="s">
        <v>10642</v>
      </c>
      <c r="H1183" s="87">
        <f t="shared" si="77"/>
        <v>1989</v>
      </c>
      <c r="J1183" s="85" t="s">
        <v>11597</v>
      </c>
      <c r="K1183" s="87" t="str">
        <f t="shared" si="78"/>
        <v>QCLOSE1S</v>
      </c>
      <c r="L1183" s="85" t="s">
        <v>11592</v>
      </c>
      <c r="M1183" s="55" t="s">
        <v>11603</v>
      </c>
      <c r="N1183" s="55" t="s">
        <v>223</v>
      </c>
      <c r="O1183" s="55" t="s">
        <v>11605</v>
      </c>
    </row>
    <row r="1184" spans="1:15" s="87" customFormat="1" x14ac:dyDescent="0.2">
      <c r="A1184" s="55" t="s">
        <v>10609</v>
      </c>
      <c r="B1184" s="85" t="s">
        <v>10649</v>
      </c>
      <c r="C1184" s="55" t="s">
        <v>17</v>
      </c>
      <c r="D1184" s="55" t="s">
        <v>109</v>
      </c>
      <c r="E1184" s="55" t="s">
        <v>11602</v>
      </c>
      <c r="G1184" s="87" t="s">
        <v>10642</v>
      </c>
      <c r="H1184" s="87">
        <f t="shared" si="77"/>
        <v>1989</v>
      </c>
      <c r="J1184" s="85" t="s">
        <v>11598</v>
      </c>
      <c r="K1184" s="87" t="str">
        <f t="shared" si="78"/>
        <v>QJOY1S</v>
      </c>
      <c r="L1184" s="85" t="s">
        <v>11593</v>
      </c>
      <c r="M1184" s="55" t="s">
        <v>11603</v>
      </c>
      <c r="N1184" s="55" t="s">
        <v>223</v>
      </c>
      <c r="O1184" s="55" t="s">
        <v>11605</v>
      </c>
    </row>
    <row r="1185" spans="1:15" s="87" customFormat="1" x14ac:dyDescent="0.2">
      <c r="A1185" s="55" t="s">
        <v>10609</v>
      </c>
      <c r="B1185" s="85" t="s">
        <v>10641</v>
      </c>
      <c r="C1185" s="55" t="s">
        <v>17</v>
      </c>
      <c r="D1185" s="55" t="s">
        <v>109</v>
      </c>
      <c r="E1185" s="55" t="s">
        <v>11576</v>
      </c>
      <c r="G1185" s="87" t="s">
        <v>9029</v>
      </c>
      <c r="H1185" s="87">
        <f t="shared" ref="H1185:H1196" si="79">IF(B1185="SATSA_Q1",1984,IF(B1185="SATSA_IPT1",1985,IF(B1185="SATSA_Q2",1987,IF(B1185="SATSA_IPT2",1989,IF(B1185="SATSA_Q3",1990,IF(B1185="SATSA_IPT3",1992,IF(B1185="SATSA_Q4",1993,IF(B1185="SATSA_IPT4",1995,IF(B1185="SATSA_IPT5",1999,IF(B1185="SATSA_IPT6",2002,IF(B1185="SATSA_Q5",2004,IF(B1185="SATSA_IPT7",2005,IF(B1185="SATSA_Q6",2007,IF(B1185="SATSA_IPT8",2008,IF(B1185="SATSA_Q7",2010,IF(B1185="SATSA_IPT9",2010,IF(B1185="SATSA_Q8",2012,IF(B1185="SATSA_IPT10",2012,IF(B1185="SATSA_Q9",2014,"HELP")))))))))))))))))))</f>
        <v>1993</v>
      </c>
      <c r="J1185" s="87" t="s">
        <v>11562</v>
      </c>
      <c r="K1185" s="87" t="str">
        <f>G1185&amp;J1185</f>
        <v>HINTER1</v>
      </c>
      <c r="L1185" s="87" t="s">
        <v>11563</v>
      </c>
      <c r="M1185" s="55" t="s">
        <v>11603</v>
      </c>
      <c r="N1185" s="55" t="s">
        <v>223</v>
      </c>
      <c r="O1185" s="55" t="s">
        <v>11605</v>
      </c>
    </row>
    <row r="1186" spans="1:15" s="87" customFormat="1" x14ac:dyDescent="0.2">
      <c r="A1186" s="55" t="s">
        <v>10609</v>
      </c>
      <c r="B1186" s="85" t="s">
        <v>10641</v>
      </c>
      <c r="C1186" s="55" t="s">
        <v>17</v>
      </c>
      <c r="D1186" s="55" t="s">
        <v>109</v>
      </c>
      <c r="E1186" s="55" t="s">
        <v>11577</v>
      </c>
      <c r="G1186" s="87" t="s">
        <v>9029</v>
      </c>
      <c r="H1186" s="87">
        <f t="shared" si="79"/>
        <v>1993</v>
      </c>
      <c r="J1186" s="87" t="s">
        <v>11564</v>
      </c>
      <c r="K1186" s="87" t="str">
        <f>G1186&amp;J1186</f>
        <v>HDROPIN1</v>
      </c>
      <c r="L1186" s="85" t="s">
        <v>11565</v>
      </c>
      <c r="M1186" s="55" t="s">
        <v>11603</v>
      </c>
      <c r="N1186" s="55" t="s">
        <v>223</v>
      </c>
      <c r="O1186" s="55" t="s">
        <v>11605</v>
      </c>
    </row>
    <row r="1187" spans="1:15" s="87" customFormat="1" x14ac:dyDescent="0.2">
      <c r="A1187" s="55" t="s">
        <v>10609</v>
      </c>
      <c r="B1187" s="85" t="s">
        <v>10641</v>
      </c>
      <c r="C1187" s="55" t="s">
        <v>17</v>
      </c>
      <c r="D1187" s="55" t="s">
        <v>109</v>
      </c>
      <c r="E1187" s="55" t="s">
        <v>11578</v>
      </c>
      <c r="G1187" s="87" t="s">
        <v>9029</v>
      </c>
      <c r="H1187" s="87">
        <f t="shared" si="79"/>
        <v>1993</v>
      </c>
      <c r="J1187" s="87" t="s">
        <v>11568</v>
      </c>
      <c r="K1187" s="87" t="str">
        <f>G1187&amp;J1187</f>
        <v>HNEIGHB1</v>
      </c>
      <c r="L1187" s="85" t="s">
        <v>11569</v>
      </c>
      <c r="M1187" s="55" t="s">
        <v>11603</v>
      </c>
      <c r="N1187" s="55" t="s">
        <v>223</v>
      </c>
      <c r="O1187" s="55" t="s">
        <v>11605</v>
      </c>
    </row>
    <row r="1188" spans="1:15" s="87" customFormat="1" x14ac:dyDescent="0.2">
      <c r="A1188" s="55" t="s">
        <v>10609</v>
      </c>
      <c r="B1188" s="85" t="s">
        <v>10641</v>
      </c>
      <c r="C1188" s="55" t="s">
        <v>17</v>
      </c>
      <c r="D1188" s="55" t="s">
        <v>109</v>
      </c>
      <c r="E1188" s="55" t="s">
        <v>11579</v>
      </c>
      <c r="G1188" s="87" t="s">
        <v>9029</v>
      </c>
      <c r="H1188" s="87">
        <f t="shared" si="79"/>
        <v>1993</v>
      </c>
      <c r="J1188" s="87" t="s">
        <v>11570</v>
      </c>
      <c r="K1188" s="87" t="str">
        <f>G1188&amp;J1188</f>
        <v>HHELPER1</v>
      </c>
      <c r="L1188" s="85" t="s">
        <v>11571</v>
      </c>
      <c r="M1188" s="55" t="s">
        <v>11603</v>
      </c>
      <c r="N1188" s="55" t="s">
        <v>223</v>
      </c>
      <c r="O1188" s="55" t="s">
        <v>11605</v>
      </c>
    </row>
    <row r="1189" spans="1:15" s="87" customFormat="1" x14ac:dyDescent="0.2">
      <c r="A1189" s="55" t="s">
        <v>10609</v>
      </c>
      <c r="B1189" s="85" t="s">
        <v>10641</v>
      </c>
      <c r="C1189" s="55" t="s">
        <v>17</v>
      </c>
      <c r="D1189" s="55" t="s">
        <v>109</v>
      </c>
      <c r="E1189" s="55" t="s">
        <v>1747</v>
      </c>
      <c r="G1189" s="87" t="s">
        <v>9029</v>
      </c>
      <c r="H1189" s="87">
        <f t="shared" si="79"/>
        <v>1993</v>
      </c>
      <c r="J1189" s="85" t="s">
        <v>11584</v>
      </c>
      <c r="K1189" s="87" t="str">
        <f>G1189&amp;J1189</f>
        <v>HNUMSE1V</v>
      </c>
      <c r="L1189" s="85" t="s">
        <v>11583</v>
      </c>
      <c r="M1189" s="55" t="s">
        <v>11603</v>
      </c>
      <c r="N1189" s="55" t="s">
        <v>223</v>
      </c>
      <c r="O1189" s="55" t="s">
        <v>11605</v>
      </c>
    </row>
    <row r="1190" spans="1:15" s="87" customFormat="1" x14ac:dyDescent="0.2">
      <c r="A1190" s="55" t="s">
        <v>10609</v>
      </c>
      <c r="B1190" s="85" t="s">
        <v>10641</v>
      </c>
      <c r="C1190" s="55" t="s">
        <v>17</v>
      </c>
      <c r="D1190" s="55" t="s">
        <v>109</v>
      </c>
      <c r="E1190" s="55" t="s">
        <v>11580</v>
      </c>
      <c r="G1190" s="87" t="s">
        <v>9029</v>
      </c>
      <c r="H1190" s="87">
        <f t="shared" si="79"/>
        <v>1993</v>
      </c>
      <c r="J1190" s="85" t="s">
        <v>11588</v>
      </c>
      <c r="K1190" s="87" t="str">
        <f t="shared" ref="K1190:K1196" si="80">G1190&amp;J1190</f>
        <v>HFRND1V</v>
      </c>
      <c r="L1190" s="85" t="s">
        <v>11587</v>
      </c>
      <c r="M1190" s="55" t="s">
        <v>11604</v>
      </c>
      <c r="N1190" s="55" t="s">
        <v>223</v>
      </c>
      <c r="O1190" s="55" t="s">
        <v>11606</v>
      </c>
    </row>
    <row r="1191" spans="1:15" s="87" customFormat="1" x14ac:dyDescent="0.2">
      <c r="A1191" s="55" t="s">
        <v>10609</v>
      </c>
      <c r="B1191" s="85" t="s">
        <v>10641</v>
      </c>
      <c r="C1191" s="55" t="s">
        <v>17</v>
      </c>
      <c r="D1191" s="55" t="s">
        <v>109</v>
      </c>
      <c r="E1191" s="55" t="s">
        <v>11582</v>
      </c>
      <c r="G1191" s="87" t="s">
        <v>9029</v>
      </c>
      <c r="H1191" s="87">
        <f t="shared" si="79"/>
        <v>1993</v>
      </c>
      <c r="J1191" s="89" t="s">
        <v>11594</v>
      </c>
      <c r="K1191" s="87" t="str">
        <f t="shared" si="80"/>
        <v>HCLOSE1V</v>
      </c>
      <c r="L1191" s="87" t="s">
        <v>11589</v>
      </c>
      <c r="M1191" s="55" t="s">
        <v>11603</v>
      </c>
      <c r="N1191" s="55" t="s">
        <v>223</v>
      </c>
      <c r="O1191" s="55" t="s">
        <v>11605</v>
      </c>
    </row>
    <row r="1192" spans="1:15" s="87" customFormat="1" x14ac:dyDescent="0.2">
      <c r="A1192" s="55" t="s">
        <v>10609</v>
      </c>
      <c r="B1192" s="85" t="s">
        <v>10641</v>
      </c>
      <c r="C1192" s="55" t="s">
        <v>17</v>
      </c>
      <c r="D1192" s="55" t="s">
        <v>109</v>
      </c>
      <c r="E1192" s="55" t="s">
        <v>11581</v>
      </c>
      <c r="G1192" s="87" t="s">
        <v>9029</v>
      </c>
      <c r="H1192" s="87">
        <f t="shared" si="79"/>
        <v>1993</v>
      </c>
      <c r="J1192" s="85" t="s">
        <v>11595</v>
      </c>
      <c r="K1192" s="87" t="str">
        <f t="shared" si="80"/>
        <v>HJOY1V</v>
      </c>
      <c r="L1192" s="85" t="s">
        <v>11590</v>
      </c>
      <c r="M1192" s="55" t="s">
        <v>11603</v>
      </c>
      <c r="N1192" s="55" t="s">
        <v>223</v>
      </c>
      <c r="O1192" s="55" t="s">
        <v>11605</v>
      </c>
    </row>
    <row r="1193" spans="1:15" s="87" customFormat="1" x14ac:dyDescent="0.2">
      <c r="A1193" s="55" t="s">
        <v>10609</v>
      </c>
      <c r="B1193" s="85" t="s">
        <v>10641</v>
      </c>
      <c r="C1193" s="55" t="s">
        <v>17</v>
      </c>
      <c r="D1193" s="55" t="s">
        <v>109</v>
      </c>
      <c r="E1193" s="55" t="s">
        <v>11599</v>
      </c>
      <c r="G1193" s="87" t="s">
        <v>9029</v>
      </c>
      <c r="H1193" s="87">
        <f t="shared" si="79"/>
        <v>1993</v>
      </c>
      <c r="J1193" s="87" t="s">
        <v>11596</v>
      </c>
      <c r="K1193" s="87" t="str">
        <f t="shared" si="80"/>
        <v>HNUMSE1S</v>
      </c>
      <c r="L1193" s="87" t="s">
        <v>11591</v>
      </c>
      <c r="M1193" s="55" t="s">
        <v>11603</v>
      </c>
      <c r="N1193" s="55" t="s">
        <v>223</v>
      </c>
      <c r="O1193" s="55" t="s">
        <v>11605</v>
      </c>
    </row>
    <row r="1194" spans="1:15" s="87" customFormat="1" x14ac:dyDescent="0.2">
      <c r="A1194" s="55" t="s">
        <v>10609</v>
      </c>
      <c r="B1194" s="85" t="s">
        <v>10641</v>
      </c>
      <c r="C1194" s="55" t="s">
        <v>17</v>
      </c>
      <c r="D1194" s="55" t="s">
        <v>109</v>
      </c>
      <c r="E1194" s="55" t="s">
        <v>11600</v>
      </c>
      <c r="G1194" s="87" t="s">
        <v>9029</v>
      </c>
      <c r="H1194" s="87">
        <f t="shared" si="79"/>
        <v>1993</v>
      </c>
      <c r="J1194" s="87" t="s">
        <v>11586</v>
      </c>
      <c r="K1194" s="87" t="str">
        <f t="shared" si="80"/>
        <v>HFRND1S</v>
      </c>
      <c r="L1194" s="87" t="s">
        <v>11585</v>
      </c>
      <c r="M1194" s="55" t="s">
        <v>11604</v>
      </c>
      <c r="N1194" s="55" t="s">
        <v>223</v>
      </c>
      <c r="O1194" s="55" t="s">
        <v>11606</v>
      </c>
    </row>
    <row r="1195" spans="1:15" s="87" customFormat="1" x14ac:dyDescent="0.2">
      <c r="A1195" s="55" t="s">
        <v>10609</v>
      </c>
      <c r="B1195" s="85" t="s">
        <v>10641</v>
      </c>
      <c r="C1195" s="55" t="s">
        <v>17</v>
      </c>
      <c r="D1195" s="55" t="s">
        <v>109</v>
      </c>
      <c r="E1195" s="55" t="s">
        <v>11601</v>
      </c>
      <c r="G1195" s="87" t="s">
        <v>9029</v>
      </c>
      <c r="H1195" s="87">
        <f t="shared" si="79"/>
        <v>1993</v>
      </c>
      <c r="J1195" s="85" t="s">
        <v>11597</v>
      </c>
      <c r="K1195" s="87" t="str">
        <f t="shared" si="80"/>
        <v>HCLOSE1S</v>
      </c>
      <c r="L1195" s="85" t="s">
        <v>11592</v>
      </c>
      <c r="M1195" s="55" t="s">
        <v>11603</v>
      </c>
      <c r="N1195" s="55" t="s">
        <v>223</v>
      </c>
      <c r="O1195" s="55" t="s">
        <v>11605</v>
      </c>
    </row>
    <row r="1196" spans="1:15" s="87" customFormat="1" x14ac:dyDescent="0.2">
      <c r="A1196" s="55" t="s">
        <v>10609</v>
      </c>
      <c r="B1196" s="85" t="s">
        <v>10641</v>
      </c>
      <c r="C1196" s="55" t="s">
        <v>17</v>
      </c>
      <c r="D1196" s="55" t="s">
        <v>109</v>
      </c>
      <c r="E1196" s="55" t="s">
        <v>11602</v>
      </c>
      <c r="G1196" s="87" t="s">
        <v>9029</v>
      </c>
      <c r="H1196" s="87">
        <f t="shared" si="79"/>
        <v>1993</v>
      </c>
      <c r="J1196" s="85" t="s">
        <v>11598</v>
      </c>
      <c r="K1196" s="87" t="str">
        <f t="shared" si="80"/>
        <v>HJOY1S</v>
      </c>
      <c r="L1196" s="85" t="s">
        <v>11593</v>
      </c>
      <c r="M1196" s="55" t="s">
        <v>11603</v>
      </c>
      <c r="N1196" s="55" t="s">
        <v>223</v>
      </c>
      <c r="O1196" s="55" t="s">
        <v>11605</v>
      </c>
    </row>
    <row r="1197" spans="1:15" s="87" customFormat="1" x14ac:dyDescent="0.2">
      <c r="A1197" s="55" t="s">
        <v>10609</v>
      </c>
      <c r="B1197" s="85" t="s">
        <v>10643</v>
      </c>
      <c r="C1197" s="55" t="s">
        <v>17</v>
      </c>
      <c r="D1197" s="55" t="s">
        <v>109</v>
      </c>
      <c r="E1197" s="55" t="s">
        <v>11576</v>
      </c>
      <c r="G1197" s="87" t="s">
        <v>10645</v>
      </c>
      <c r="H1197" s="87">
        <f t="shared" ref="H1197:H1208" si="81">IF(B1197="SATSA_Q1",1984,IF(B1197="SATSA_IPT1",1985,IF(B1197="SATSA_Q2",1987,IF(B1197="SATSA_IPT2",1989,IF(B1197="SATSA_Q3",1990,IF(B1197="SATSA_IPT3",1992,IF(B1197="SATSA_Q4",1993,IF(B1197="SATSA_IPT4",1995,IF(B1197="SATSA_IPT5",1999,IF(B1197="SATSA_IPT6",2002,IF(B1197="SATSA_Q5",2004,IF(B1197="SATSA_IPT7",2005,IF(B1197="SATSA_Q6",2007,IF(B1197="SATSA_IPT8",2008,IF(B1197="SATSA_Q7",2010,IF(B1197="SATSA_IPT9",2010,IF(B1197="SATSA_Q8",2012,IF(B1197="SATSA_IPT10",2012,IF(B1197="SATSA_Q9",2014,"HELP")))))))))))))))))))</f>
        <v>2004</v>
      </c>
      <c r="J1197" s="87" t="s">
        <v>11562</v>
      </c>
      <c r="K1197" s="87" t="str">
        <f>G1197&amp;J1197</f>
        <v>JINTER1</v>
      </c>
      <c r="L1197" s="87" t="s">
        <v>11563</v>
      </c>
      <c r="M1197" s="55" t="s">
        <v>11603</v>
      </c>
      <c r="N1197" s="55" t="s">
        <v>223</v>
      </c>
      <c r="O1197" s="55" t="s">
        <v>11605</v>
      </c>
    </row>
    <row r="1198" spans="1:15" s="87" customFormat="1" x14ac:dyDescent="0.2">
      <c r="A1198" s="55" t="s">
        <v>10609</v>
      </c>
      <c r="B1198" s="85" t="s">
        <v>10643</v>
      </c>
      <c r="C1198" s="55" t="s">
        <v>17</v>
      </c>
      <c r="D1198" s="55" t="s">
        <v>109</v>
      </c>
      <c r="E1198" s="55" t="s">
        <v>11577</v>
      </c>
      <c r="G1198" s="87" t="s">
        <v>10645</v>
      </c>
      <c r="H1198" s="87">
        <f t="shared" si="81"/>
        <v>2004</v>
      </c>
      <c r="J1198" s="87" t="s">
        <v>11564</v>
      </c>
      <c r="K1198" s="87" t="str">
        <f>G1198&amp;J1198</f>
        <v>JDROPIN1</v>
      </c>
      <c r="L1198" s="85" t="s">
        <v>11565</v>
      </c>
      <c r="M1198" s="55" t="s">
        <v>11603</v>
      </c>
      <c r="N1198" s="55" t="s">
        <v>223</v>
      </c>
      <c r="O1198" s="55" t="s">
        <v>11605</v>
      </c>
    </row>
    <row r="1199" spans="1:15" s="87" customFormat="1" x14ac:dyDescent="0.2">
      <c r="A1199" s="55" t="s">
        <v>10609</v>
      </c>
      <c r="B1199" s="85" t="s">
        <v>10643</v>
      </c>
      <c r="C1199" s="55" t="s">
        <v>17</v>
      </c>
      <c r="D1199" s="55" t="s">
        <v>109</v>
      </c>
      <c r="E1199" s="55" t="s">
        <v>11578</v>
      </c>
      <c r="G1199" s="87" t="s">
        <v>10645</v>
      </c>
      <c r="H1199" s="87">
        <f t="shared" si="81"/>
        <v>2004</v>
      </c>
      <c r="J1199" s="87" t="s">
        <v>11568</v>
      </c>
      <c r="K1199" s="87" t="str">
        <f>G1199&amp;J1199</f>
        <v>JNEIGHB1</v>
      </c>
      <c r="L1199" s="85" t="s">
        <v>11569</v>
      </c>
      <c r="M1199" s="55" t="s">
        <v>11603</v>
      </c>
      <c r="N1199" s="55" t="s">
        <v>223</v>
      </c>
      <c r="O1199" s="55" t="s">
        <v>11605</v>
      </c>
    </row>
    <row r="1200" spans="1:15" s="87" customFormat="1" x14ac:dyDescent="0.2">
      <c r="A1200" s="55" t="s">
        <v>10609</v>
      </c>
      <c r="B1200" s="85" t="s">
        <v>10643</v>
      </c>
      <c r="C1200" s="55" t="s">
        <v>17</v>
      </c>
      <c r="D1200" s="55" t="s">
        <v>109</v>
      </c>
      <c r="E1200" s="55" t="s">
        <v>11579</v>
      </c>
      <c r="G1200" s="87" t="s">
        <v>10645</v>
      </c>
      <c r="H1200" s="87">
        <f t="shared" si="81"/>
        <v>2004</v>
      </c>
      <c r="J1200" s="87" t="s">
        <v>11570</v>
      </c>
      <c r="K1200" s="87" t="str">
        <f>G1200&amp;J1200</f>
        <v>JHELPER1</v>
      </c>
      <c r="L1200" s="85" t="s">
        <v>11571</v>
      </c>
      <c r="M1200" s="55" t="s">
        <v>11603</v>
      </c>
      <c r="N1200" s="55" t="s">
        <v>223</v>
      </c>
      <c r="O1200" s="55" t="s">
        <v>11605</v>
      </c>
    </row>
    <row r="1201" spans="1:15" s="87" customFormat="1" x14ac:dyDescent="0.2">
      <c r="A1201" s="55" t="s">
        <v>10609</v>
      </c>
      <c r="B1201" s="85" t="s">
        <v>10643</v>
      </c>
      <c r="C1201" s="55" t="s">
        <v>17</v>
      </c>
      <c r="D1201" s="55" t="s">
        <v>109</v>
      </c>
      <c r="E1201" s="55" t="s">
        <v>1747</v>
      </c>
      <c r="G1201" s="87" t="s">
        <v>10645</v>
      </c>
      <c r="H1201" s="87">
        <f t="shared" si="81"/>
        <v>2004</v>
      </c>
      <c r="J1201" s="85" t="s">
        <v>11584</v>
      </c>
      <c r="K1201" s="87" t="str">
        <f>G1201&amp;J1201</f>
        <v>JNUMSE1V</v>
      </c>
      <c r="L1201" s="85" t="s">
        <v>11583</v>
      </c>
      <c r="M1201" s="55" t="s">
        <v>11603</v>
      </c>
      <c r="N1201" s="55" t="s">
        <v>223</v>
      </c>
      <c r="O1201" s="55" t="s">
        <v>11605</v>
      </c>
    </row>
    <row r="1202" spans="1:15" s="87" customFormat="1" x14ac:dyDescent="0.2">
      <c r="A1202" s="55" t="s">
        <v>10609</v>
      </c>
      <c r="B1202" s="85" t="s">
        <v>10643</v>
      </c>
      <c r="C1202" s="55" t="s">
        <v>17</v>
      </c>
      <c r="D1202" s="55" t="s">
        <v>109</v>
      </c>
      <c r="E1202" s="55" t="s">
        <v>11580</v>
      </c>
      <c r="G1202" s="87" t="s">
        <v>10645</v>
      </c>
      <c r="H1202" s="87">
        <f t="shared" si="81"/>
        <v>2004</v>
      </c>
      <c r="J1202" s="85" t="s">
        <v>11588</v>
      </c>
      <c r="K1202" s="87" t="str">
        <f t="shared" ref="K1202:K1208" si="82">G1202&amp;J1202</f>
        <v>JFRND1V</v>
      </c>
      <c r="L1202" s="85" t="s">
        <v>11587</v>
      </c>
      <c r="M1202" s="55" t="s">
        <v>11604</v>
      </c>
      <c r="N1202" s="55" t="s">
        <v>223</v>
      </c>
      <c r="O1202" s="55" t="s">
        <v>11606</v>
      </c>
    </row>
    <row r="1203" spans="1:15" s="87" customFormat="1" x14ac:dyDescent="0.2">
      <c r="A1203" s="55" t="s">
        <v>10609</v>
      </c>
      <c r="B1203" s="85" t="s">
        <v>10643</v>
      </c>
      <c r="C1203" s="55" t="s">
        <v>17</v>
      </c>
      <c r="D1203" s="55" t="s">
        <v>109</v>
      </c>
      <c r="E1203" s="55" t="s">
        <v>11582</v>
      </c>
      <c r="G1203" s="87" t="s">
        <v>10645</v>
      </c>
      <c r="H1203" s="87">
        <f t="shared" si="81"/>
        <v>2004</v>
      </c>
      <c r="J1203" s="89" t="s">
        <v>11594</v>
      </c>
      <c r="K1203" s="87" t="str">
        <f t="shared" si="82"/>
        <v>JCLOSE1V</v>
      </c>
      <c r="L1203" s="87" t="s">
        <v>11589</v>
      </c>
      <c r="M1203" s="55" t="s">
        <v>11603</v>
      </c>
      <c r="N1203" s="55" t="s">
        <v>223</v>
      </c>
      <c r="O1203" s="55" t="s">
        <v>11605</v>
      </c>
    </row>
    <row r="1204" spans="1:15" s="87" customFormat="1" x14ac:dyDescent="0.2">
      <c r="A1204" s="55" t="s">
        <v>10609</v>
      </c>
      <c r="B1204" s="85" t="s">
        <v>10643</v>
      </c>
      <c r="C1204" s="55" t="s">
        <v>17</v>
      </c>
      <c r="D1204" s="55" t="s">
        <v>109</v>
      </c>
      <c r="E1204" s="55" t="s">
        <v>11581</v>
      </c>
      <c r="G1204" s="87" t="s">
        <v>10645</v>
      </c>
      <c r="H1204" s="87">
        <f t="shared" si="81"/>
        <v>2004</v>
      </c>
      <c r="J1204" s="85" t="s">
        <v>11595</v>
      </c>
      <c r="K1204" s="87" t="str">
        <f t="shared" si="82"/>
        <v>JJOY1V</v>
      </c>
      <c r="L1204" s="85" t="s">
        <v>11590</v>
      </c>
      <c r="M1204" s="55" t="s">
        <v>11603</v>
      </c>
      <c r="N1204" s="55" t="s">
        <v>223</v>
      </c>
      <c r="O1204" s="55" t="s">
        <v>11605</v>
      </c>
    </row>
    <row r="1205" spans="1:15" s="87" customFormat="1" x14ac:dyDescent="0.2">
      <c r="A1205" s="55" t="s">
        <v>10609</v>
      </c>
      <c r="B1205" s="85" t="s">
        <v>10643</v>
      </c>
      <c r="C1205" s="55" t="s">
        <v>17</v>
      </c>
      <c r="D1205" s="55" t="s">
        <v>109</v>
      </c>
      <c r="E1205" s="55" t="s">
        <v>11599</v>
      </c>
      <c r="G1205" s="87" t="s">
        <v>10645</v>
      </c>
      <c r="H1205" s="87">
        <f t="shared" si="81"/>
        <v>2004</v>
      </c>
      <c r="J1205" s="87" t="s">
        <v>11596</v>
      </c>
      <c r="K1205" s="87" t="str">
        <f t="shared" si="82"/>
        <v>JNUMSE1S</v>
      </c>
      <c r="L1205" s="87" t="s">
        <v>11591</v>
      </c>
      <c r="M1205" s="55" t="s">
        <v>11603</v>
      </c>
      <c r="N1205" s="55" t="s">
        <v>223</v>
      </c>
      <c r="O1205" s="55" t="s">
        <v>11605</v>
      </c>
    </row>
    <row r="1206" spans="1:15" s="87" customFormat="1" x14ac:dyDescent="0.2">
      <c r="A1206" s="55" t="s">
        <v>10609</v>
      </c>
      <c r="B1206" s="85" t="s">
        <v>10643</v>
      </c>
      <c r="C1206" s="55" t="s">
        <v>17</v>
      </c>
      <c r="D1206" s="55" t="s">
        <v>109</v>
      </c>
      <c r="E1206" s="55" t="s">
        <v>11600</v>
      </c>
      <c r="G1206" s="87" t="s">
        <v>10645</v>
      </c>
      <c r="H1206" s="87">
        <f t="shared" si="81"/>
        <v>2004</v>
      </c>
      <c r="J1206" s="87" t="s">
        <v>11586</v>
      </c>
      <c r="K1206" s="87" t="str">
        <f t="shared" si="82"/>
        <v>JFRND1S</v>
      </c>
      <c r="L1206" s="87" t="s">
        <v>11585</v>
      </c>
      <c r="M1206" s="55" t="s">
        <v>11604</v>
      </c>
      <c r="N1206" s="55" t="s">
        <v>223</v>
      </c>
      <c r="O1206" s="55" t="s">
        <v>11606</v>
      </c>
    </row>
    <row r="1207" spans="1:15" s="87" customFormat="1" x14ac:dyDescent="0.2">
      <c r="A1207" s="55" t="s">
        <v>10609</v>
      </c>
      <c r="B1207" s="85" t="s">
        <v>10643</v>
      </c>
      <c r="C1207" s="55" t="s">
        <v>17</v>
      </c>
      <c r="D1207" s="55" t="s">
        <v>109</v>
      </c>
      <c r="E1207" s="55" t="s">
        <v>11601</v>
      </c>
      <c r="G1207" s="87" t="s">
        <v>10645</v>
      </c>
      <c r="H1207" s="87">
        <f t="shared" si="81"/>
        <v>2004</v>
      </c>
      <c r="J1207" s="85" t="s">
        <v>11597</v>
      </c>
      <c r="K1207" s="87" t="str">
        <f t="shared" si="82"/>
        <v>JCLOSE1S</v>
      </c>
      <c r="L1207" s="85" t="s">
        <v>11592</v>
      </c>
      <c r="M1207" s="55" t="s">
        <v>11603</v>
      </c>
      <c r="N1207" s="55" t="s">
        <v>223</v>
      </c>
      <c r="O1207" s="55" t="s">
        <v>11605</v>
      </c>
    </row>
    <row r="1208" spans="1:15" s="87" customFormat="1" x14ac:dyDescent="0.2">
      <c r="A1208" s="55" t="s">
        <v>10609</v>
      </c>
      <c r="B1208" s="85" t="s">
        <v>10643</v>
      </c>
      <c r="C1208" s="55" t="s">
        <v>17</v>
      </c>
      <c r="D1208" s="55" t="s">
        <v>109</v>
      </c>
      <c r="E1208" s="55" t="s">
        <v>11602</v>
      </c>
      <c r="G1208" s="87" t="s">
        <v>10645</v>
      </c>
      <c r="H1208" s="87">
        <f t="shared" si="81"/>
        <v>2004</v>
      </c>
      <c r="J1208" s="85" t="s">
        <v>11598</v>
      </c>
      <c r="K1208" s="87" t="str">
        <f t="shared" si="82"/>
        <v>JJOY1S</v>
      </c>
      <c r="L1208" s="85" t="s">
        <v>11593</v>
      </c>
      <c r="M1208" s="55" t="s">
        <v>11603</v>
      </c>
      <c r="N1208" s="55" t="s">
        <v>223</v>
      </c>
      <c r="O1208" s="55" t="s">
        <v>11605</v>
      </c>
    </row>
    <row r="1209" spans="1:15" s="87" customFormat="1" x14ac:dyDescent="0.2">
      <c r="A1209" s="55" t="s">
        <v>10609</v>
      </c>
      <c r="B1209" s="85" t="s">
        <v>10644</v>
      </c>
      <c r="C1209" s="55" t="s">
        <v>17</v>
      </c>
      <c r="D1209" s="55" t="s">
        <v>109</v>
      </c>
      <c r="E1209" s="55" t="s">
        <v>11576</v>
      </c>
      <c r="G1209" s="87" t="s">
        <v>10646</v>
      </c>
      <c r="H1209" s="87">
        <f t="shared" ref="H1209:H1273" si="83">IF(B1209="SATSA_Q1",1984,IF(B1209="SATSA_IPT1",1985,IF(B1209="SATSA_Q2",1987,IF(B1209="SATSA_IPT2",1989,IF(B1209="SATSA_Q3",1990,IF(B1209="SATSA_IPT3",1992,IF(B1209="SATSA_Q4",1993,IF(B1209="SATSA_IPT4",1995,IF(B1209="SATSA_IPT5",1999,IF(B1209="SATSA_IPT6",2002,IF(B1209="SATSA_Q5",2004,IF(B1209="SATSA_IPT7",2005,IF(B1209="SATSA_Q6",2007,IF(B1209="SATSA_IPT8",2008,IF(B1209="SATSA_Q7",2010,IF(B1209="SATSA_IPT9",2010,IF(B1209="SATSA_Q8",2012,IF(B1209="SATSA_IPT10",2012,IF(B1209="SATSA_Q9",2014,"HELP")))))))))))))))))))</f>
        <v>2007</v>
      </c>
      <c r="J1209" s="87" t="s">
        <v>11562</v>
      </c>
      <c r="K1209" s="87" t="str">
        <f>G1209&amp;J1209</f>
        <v>KINTER1</v>
      </c>
      <c r="L1209" s="87" t="s">
        <v>11563</v>
      </c>
      <c r="M1209" s="55" t="s">
        <v>11603</v>
      </c>
      <c r="N1209" s="55" t="s">
        <v>223</v>
      </c>
      <c r="O1209" s="55" t="s">
        <v>11605</v>
      </c>
    </row>
    <row r="1210" spans="1:15" s="87" customFormat="1" x14ac:dyDescent="0.2">
      <c r="A1210" s="55" t="s">
        <v>10609</v>
      </c>
      <c r="B1210" s="85" t="s">
        <v>10644</v>
      </c>
      <c r="C1210" s="55" t="s">
        <v>17</v>
      </c>
      <c r="D1210" s="55" t="s">
        <v>109</v>
      </c>
      <c r="E1210" s="55" t="s">
        <v>11577</v>
      </c>
      <c r="G1210" s="87" t="s">
        <v>10646</v>
      </c>
      <c r="H1210" s="87">
        <f t="shared" si="83"/>
        <v>2007</v>
      </c>
      <c r="J1210" s="87" t="s">
        <v>11564</v>
      </c>
      <c r="K1210" s="87" t="str">
        <f>G1210&amp;J1210</f>
        <v>KDROPIN1</v>
      </c>
      <c r="L1210" s="85" t="s">
        <v>11565</v>
      </c>
      <c r="M1210" s="55" t="s">
        <v>11603</v>
      </c>
      <c r="N1210" s="55" t="s">
        <v>223</v>
      </c>
      <c r="O1210" s="55" t="s">
        <v>11605</v>
      </c>
    </row>
    <row r="1211" spans="1:15" s="87" customFormat="1" x14ac:dyDescent="0.2">
      <c r="A1211" s="55" t="s">
        <v>10609</v>
      </c>
      <c r="B1211" s="85" t="s">
        <v>10644</v>
      </c>
      <c r="C1211" s="55" t="s">
        <v>17</v>
      </c>
      <c r="D1211" s="55" t="s">
        <v>109</v>
      </c>
      <c r="E1211" s="55" t="s">
        <v>11578</v>
      </c>
      <c r="G1211" s="87" t="s">
        <v>10646</v>
      </c>
      <c r="H1211" s="87">
        <f t="shared" si="83"/>
        <v>2007</v>
      </c>
      <c r="J1211" s="87" t="s">
        <v>11568</v>
      </c>
      <c r="K1211" s="87" t="str">
        <f>G1211&amp;J1211</f>
        <v>KNEIGHB1</v>
      </c>
      <c r="L1211" s="85" t="s">
        <v>11569</v>
      </c>
      <c r="M1211" s="55" t="s">
        <v>11603</v>
      </c>
      <c r="N1211" s="55" t="s">
        <v>223</v>
      </c>
      <c r="O1211" s="55" t="s">
        <v>11605</v>
      </c>
    </row>
    <row r="1212" spans="1:15" s="87" customFormat="1" x14ac:dyDescent="0.2">
      <c r="A1212" s="55" t="s">
        <v>10609</v>
      </c>
      <c r="B1212" s="85" t="s">
        <v>10644</v>
      </c>
      <c r="C1212" s="55" t="s">
        <v>17</v>
      </c>
      <c r="D1212" s="55" t="s">
        <v>109</v>
      </c>
      <c r="E1212" s="55" t="s">
        <v>11579</v>
      </c>
      <c r="G1212" s="87" t="s">
        <v>10646</v>
      </c>
      <c r="H1212" s="87">
        <f t="shared" si="83"/>
        <v>2007</v>
      </c>
      <c r="J1212" s="87" t="s">
        <v>11570</v>
      </c>
      <c r="K1212" s="87" t="str">
        <f>G1212&amp;J1212</f>
        <v>KHELPER1</v>
      </c>
      <c r="L1212" s="85" t="s">
        <v>11571</v>
      </c>
      <c r="M1212" s="55" t="s">
        <v>11603</v>
      </c>
      <c r="N1212" s="55" t="s">
        <v>223</v>
      </c>
      <c r="O1212" s="55" t="s">
        <v>11605</v>
      </c>
    </row>
    <row r="1213" spans="1:15" s="87" customFormat="1" x14ac:dyDescent="0.2">
      <c r="A1213" s="55" t="s">
        <v>10609</v>
      </c>
      <c r="B1213" s="85" t="s">
        <v>10644</v>
      </c>
      <c r="C1213" s="55" t="s">
        <v>17</v>
      </c>
      <c r="D1213" s="55" t="s">
        <v>109</v>
      </c>
      <c r="E1213" s="55" t="s">
        <v>1747</v>
      </c>
      <c r="G1213" s="87" t="s">
        <v>10646</v>
      </c>
      <c r="H1213" s="87">
        <f t="shared" si="83"/>
        <v>2007</v>
      </c>
      <c r="J1213" s="85" t="s">
        <v>11584</v>
      </c>
      <c r="K1213" s="87" t="str">
        <f>G1213&amp;J1213</f>
        <v>KNUMSE1V</v>
      </c>
      <c r="L1213" s="85" t="s">
        <v>11583</v>
      </c>
      <c r="M1213" s="55" t="s">
        <v>11603</v>
      </c>
      <c r="N1213" s="55" t="s">
        <v>223</v>
      </c>
      <c r="O1213" s="55" t="s">
        <v>11605</v>
      </c>
    </row>
    <row r="1214" spans="1:15" s="87" customFormat="1" x14ac:dyDescent="0.2">
      <c r="A1214" s="55" t="s">
        <v>10609</v>
      </c>
      <c r="B1214" s="85" t="s">
        <v>10644</v>
      </c>
      <c r="C1214" s="55" t="s">
        <v>17</v>
      </c>
      <c r="D1214" s="55" t="s">
        <v>109</v>
      </c>
      <c r="E1214" s="55" t="s">
        <v>11580</v>
      </c>
      <c r="G1214" s="87" t="s">
        <v>10646</v>
      </c>
      <c r="H1214" s="87">
        <f t="shared" si="83"/>
        <v>2007</v>
      </c>
      <c r="J1214" s="85" t="s">
        <v>11588</v>
      </c>
      <c r="K1214" s="87" t="str">
        <f t="shared" ref="K1214:K1220" si="84">G1214&amp;J1214</f>
        <v>KFRND1V</v>
      </c>
      <c r="L1214" s="85" t="s">
        <v>11587</v>
      </c>
      <c r="M1214" s="55" t="s">
        <v>11604</v>
      </c>
      <c r="N1214" s="55" t="s">
        <v>223</v>
      </c>
      <c r="O1214" s="55" t="s">
        <v>11606</v>
      </c>
    </row>
    <row r="1215" spans="1:15" s="87" customFormat="1" x14ac:dyDescent="0.2">
      <c r="A1215" s="55" t="s">
        <v>10609</v>
      </c>
      <c r="B1215" s="85" t="s">
        <v>10644</v>
      </c>
      <c r="C1215" s="55" t="s">
        <v>17</v>
      </c>
      <c r="D1215" s="55" t="s">
        <v>109</v>
      </c>
      <c r="E1215" s="55" t="s">
        <v>11582</v>
      </c>
      <c r="G1215" s="87" t="s">
        <v>10646</v>
      </c>
      <c r="H1215" s="87">
        <f t="shared" si="83"/>
        <v>2007</v>
      </c>
      <c r="J1215" s="89" t="s">
        <v>11594</v>
      </c>
      <c r="K1215" s="87" t="str">
        <f t="shared" si="84"/>
        <v>KCLOSE1V</v>
      </c>
      <c r="L1215" s="87" t="s">
        <v>11589</v>
      </c>
      <c r="M1215" s="55" t="s">
        <v>11603</v>
      </c>
      <c r="N1215" s="55" t="s">
        <v>223</v>
      </c>
      <c r="O1215" s="55" t="s">
        <v>11605</v>
      </c>
    </row>
    <row r="1216" spans="1:15" s="87" customFormat="1" x14ac:dyDescent="0.2">
      <c r="A1216" s="55" t="s">
        <v>10609</v>
      </c>
      <c r="B1216" s="85" t="s">
        <v>10644</v>
      </c>
      <c r="C1216" s="55" t="s">
        <v>17</v>
      </c>
      <c r="D1216" s="55" t="s">
        <v>109</v>
      </c>
      <c r="E1216" s="55" t="s">
        <v>11581</v>
      </c>
      <c r="G1216" s="87" t="s">
        <v>10646</v>
      </c>
      <c r="H1216" s="87">
        <f t="shared" si="83"/>
        <v>2007</v>
      </c>
      <c r="J1216" s="85" t="s">
        <v>11595</v>
      </c>
      <c r="K1216" s="87" t="str">
        <f t="shared" si="84"/>
        <v>KJOY1V</v>
      </c>
      <c r="L1216" s="85" t="s">
        <v>11590</v>
      </c>
      <c r="M1216" s="55" t="s">
        <v>11603</v>
      </c>
      <c r="N1216" s="55" t="s">
        <v>223</v>
      </c>
      <c r="O1216" s="55" t="s">
        <v>11605</v>
      </c>
    </row>
    <row r="1217" spans="1:15" s="87" customFormat="1" x14ac:dyDescent="0.2">
      <c r="A1217" s="55" t="s">
        <v>10609</v>
      </c>
      <c r="B1217" s="85" t="s">
        <v>10644</v>
      </c>
      <c r="C1217" s="55" t="s">
        <v>17</v>
      </c>
      <c r="D1217" s="55" t="s">
        <v>109</v>
      </c>
      <c r="E1217" s="55" t="s">
        <v>11599</v>
      </c>
      <c r="G1217" s="87" t="s">
        <v>10646</v>
      </c>
      <c r="H1217" s="87">
        <f t="shared" si="83"/>
        <v>2007</v>
      </c>
      <c r="J1217" s="87" t="s">
        <v>11596</v>
      </c>
      <c r="K1217" s="87" t="str">
        <f t="shared" si="84"/>
        <v>KNUMSE1S</v>
      </c>
      <c r="L1217" s="87" t="s">
        <v>11591</v>
      </c>
      <c r="M1217" s="55" t="s">
        <v>11603</v>
      </c>
      <c r="N1217" s="55" t="s">
        <v>223</v>
      </c>
      <c r="O1217" s="55" t="s">
        <v>11605</v>
      </c>
    </row>
    <row r="1218" spans="1:15" s="87" customFormat="1" x14ac:dyDescent="0.2">
      <c r="A1218" s="55" t="s">
        <v>10609</v>
      </c>
      <c r="B1218" s="85" t="s">
        <v>10644</v>
      </c>
      <c r="C1218" s="55" t="s">
        <v>17</v>
      </c>
      <c r="D1218" s="55" t="s">
        <v>109</v>
      </c>
      <c r="E1218" s="55" t="s">
        <v>11600</v>
      </c>
      <c r="G1218" s="87" t="s">
        <v>10646</v>
      </c>
      <c r="H1218" s="87">
        <f t="shared" si="83"/>
        <v>2007</v>
      </c>
      <c r="J1218" s="87" t="s">
        <v>11586</v>
      </c>
      <c r="K1218" s="87" t="str">
        <f t="shared" si="84"/>
        <v>KFRND1S</v>
      </c>
      <c r="L1218" s="87" t="s">
        <v>11585</v>
      </c>
      <c r="M1218" s="55" t="s">
        <v>11604</v>
      </c>
      <c r="N1218" s="55" t="s">
        <v>223</v>
      </c>
      <c r="O1218" s="55" t="s">
        <v>11606</v>
      </c>
    </row>
    <row r="1219" spans="1:15" s="87" customFormat="1" x14ac:dyDescent="0.2">
      <c r="A1219" s="55" t="s">
        <v>10609</v>
      </c>
      <c r="B1219" s="85" t="s">
        <v>10644</v>
      </c>
      <c r="C1219" s="55" t="s">
        <v>17</v>
      </c>
      <c r="D1219" s="55" t="s">
        <v>109</v>
      </c>
      <c r="E1219" s="55" t="s">
        <v>11601</v>
      </c>
      <c r="G1219" s="87" t="s">
        <v>10646</v>
      </c>
      <c r="H1219" s="87">
        <f t="shared" si="83"/>
        <v>2007</v>
      </c>
      <c r="J1219" s="85" t="s">
        <v>11597</v>
      </c>
      <c r="K1219" s="87" t="str">
        <f t="shared" si="84"/>
        <v>KCLOSE1S</v>
      </c>
      <c r="L1219" s="85" t="s">
        <v>11592</v>
      </c>
      <c r="M1219" s="55" t="s">
        <v>11603</v>
      </c>
      <c r="N1219" s="55" t="s">
        <v>223</v>
      </c>
      <c r="O1219" s="55" t="s">
        <v>11605</v>
      </c>
    </row>
    <row r="1220" spans="1:15" s="87" customFormat="1" x14ac:dyDescent="0.2">
      <c r="A1220" s="55" t="s">
        <v>10609</v>
      </c>
      <c r="B1220" s="85" t="s">
        <v>10644</v>
      </c>
      <c r="C1220" s="55" t="s">
        <v>17</v>
      </c>
      <c r="D1220" s="55" t="s">
        <v>109</v>
      </c>
      <c r="E1220" s="55" t="s">
        <v>11602</v>
      </c>
      <c r="G1220" s="87" t="s">
        <v>10646</v>
      </c>
      <c r="H1220" s="87">
        <f t="shared" si="83"/>
        <v>2007</v>
      </c>
      <c r="J1220" s="85" t="s">
        <v>11598</v>
      </c>
      <c r="K1220" s="87" t="str">
        <f t="shared" si="84"/>
        <v>KJOY1S</v>
      </c>
      <c r="L1220" s="85" t="s">
        <v>11593</v>
      </c>
      <c r="M1220" s="55" t="s">
        <v>11603</v>
      </c>
      <c r="N1220" s="55" t="s">
        <v>223</v>
      </c>
      <c r="O1220" s="55" t="s">
        <v>11605</v>
      </c>
    </row>
    <row r="1221" spans="1:15" x14ac:dyDescent="0.2">
      <c r="A1221" s="55" t="s">
        <v>10609</v>
      </c>
      <c r="B1221" s="88" t="s">
        <v>10634</v>
      </c>
      <c r="C1221" s="55" t="s">
        <v>165</v>
      </c>
      <c r="D1221" s="55" t="s">
        <v>208</v>
      </c>
      <c r="E1221" s="55" t="s">
        <v>208</v>
      </c>
      <c r="H1221" s="88">
        <f t="shared" si="83"/>
        <v>1984</v>
      </c>
      <c r="J1221" s="88" t="s">
        <v>11607</v>
      </c>
      <c r="K1221" s="55" t="s">
        <v>11607</v>
      </c>
      <c r="L1221" s="88" t="s">
        <v>122</v>
      </c>
      <c r="M1221" s="55" t="s">
        <v>11608</v>
      </c>
      <c r="O1221" s="55" t="s">
        <v>11609</v>
      </c>
    </row>
    <row r="1222" spans="1:15" x14ac:dyDescent="0.2">
      <c r="A1222" s="55" t="s">
        <v>10609</v>
      </c>
      <c r="B1222" s="85" t="s">
        <v>10650</v>
      </c>
      <c r="C1222" s="55" t="s">
        <v>165</v>
      </c>
      <c r="D1222" s="55" t="s">
        <v>174</v>
      </c>
      <c r="E1222" s="55" t="s">
        <v>11614</v>
      </c>
      <c r="G1222" s="55" t="s">
        <v>141</v>
      </c>
      <c r="H1222" s="88">
        <f t="shared" si="83"/>
        <v>1992</v>
      </c>
      <c r="K1222" t="s">
        <v>11610</v>
      </c>
      <c r="L1222" t="s">
        <v>11611</v>
      </c>
      <c r="O1222" s="55" t="s">
        <v>11616</v>
      </c>
    </row>
    <row r="1223" spans="1:15" x14ac:dyDescent="0.2">
      <c r="A1223" s="55" t="s">
        <v>10609</v>
      </c>
      <c r="B1223" s="85" t="s">
        <v>10650</v>
      </c>
      <c r="C1223" s="55" t="s">
        <v>165</v>
      </c>
      <c r="D1223" s="55" t="s">
        <v>180</v>
      </c>
      <c r="E1223" s="55" t="s">
        <v>11615</v>
      </c>
      <c r="G1223" s="55" t="s">
        <v>141</v>
      </c>
      <c r="H1223" s="88">
        <f t="shared" si="83"/>
        <v>1992</v>
      </c>
      <c r="K1223" t="s">
        <v>11612</v>
      </c>
      <c r="L1223" t="s">
        <v>11613</v>
      </c>
      <c r="O1223" s="55" t="s">
        <v>11616</v>
      </c>
    </row>
    <row r="1224" spans="1:15" x14ac:dyDescent="0.2">
      <c r="A1224" s="55" t="s">
        <v>10609</v>
      </c>
      <c r="B1224" s="85" t="s">
        <v>10634</v>
      </c>
      <c r="C1224" s="55" t="s">
        <v>165</v>
      </c>
      <c r="D1224" s="55" t="s">
        <v>131</v>
      </c>
      <c r="E1224" s="55" t="s">
        <v>6511</v>
      </c>
      <c r="H1224" s="90">
        <f t="shared" si="83"/>
        <v>1984</v>
      </c>
      <c r="K1224" s="85" t="s">
        <v>8982</v>
      </c>
      <c r="L1224" s="85" t="s">
        <v>8982</v>
      </c>
      <c r="M1224" s="55" t="s">
        <v>11617</v>
      </c>
      <c r="O1224" s="55" t="s">
        <v>11618</v>
      </c>
    </row>
    <row r="1225" spans="1:15" x14ac:dyDescent="0.2">
      <c r="A1225" s="55" t="s">
        <v>10609</v>
      </c>
      <c r="B1225" s="85" t="s">
        <v>10864</v>
      </c>
      <c r="C1225" s="55" t="s">
        <v>165</v>
      </c>
      <c r="D1225" s="55" t="s">
        <v>131</v>
      </c>
      <c r="E1225" s="55" t="s">
        <v>6511</v>
      </c>
      <c r="H1225" s="90">
        <f t="shared" si="83"/>
        <v>1985</v>
      </c>
      <c r="K1225" s="85" t="s">
        <v>8982</v>
      </c>
      <c r="L1225" s="85" t="s">
        <v>8982</v>
      </c>
      <c r="M1225" s="55" t="s">
        <v>11617</v>
      </c>
      <c r="O1225" s="55" t="s">
        <v>11618</v>
      </c>
    </row>
    <row r="1226" spans="1:15" x14ac:dyDescent="0.2">
      <c r="A1226" s="55" t="s">
        <v>10609</v>
      </c>
      <c r="B1226" s="85" t="s">
        <v>10636</v>
      </c>
      <c r="C1226" s="55" t="s">
        <v>165</v>
      </c>
      <c r="D1226" s="55" t="s">
        <v>131</v>
      </c>
      <c r="E1226" s="55" t="s">
        <v>6511</v>
      </c>
      <c r="H1226" s="90">
        <f t="shared" si="83"/>
        <v>1987</v>
      </c>
      <c r="K1226" s="85" t="s">
        <v>8982</v>
      </c>
      <c r="L1226" s="85" t="s">
        <v>8982</v>
      </c>
      <c r="M1226" s="55" t="s">
        <v>11617</v>
      </c>
      <c r="O1226" s="55" t="s">
        <v>11618</v>
      </c>
    </row>
    <row r="1227" spans="1:15" x14ac:dyDescent="0.2">
      <c r="A1227" s="55" t="s">
        <v>10609</v>
      </c>
      <c r="B1227" s="85" t="s">
        <v>10649</v>
      </c>
      <c r="C1227" s="55" t="s">
        <v>165</v>
      </c>
      <c r="D1227" s="55" t="s">
        <v>131</v>
      </c>
      <c r="E1227" s="55" t="s">
        <v>6511</v>
      </c>
      <c r="H1227" s="90">
        <f t="shared" si="83"/>
        <v>1989</v>
      </c>
      <c r="K1227" s="85" t="s">
        <v>8982</v>
      </c>
      <c r="L1227" s="85" t="s">
        <v>8982</v>
      </c>
      <c r="M1227" s="55" t="s">
        <v>11617</v>
      </c>
      <c r="O1227" s="55" t="s">
        <v>11618</v>
      </c>
    </row>
    <row r="1228" spans="1:15" x14ac:dyDescent="0.2">
      <c r="A1228" s="55" t="s">
        <v>10609</v>
      </c>
      <c r="B1228" s="85" t="s">
        <v>10639</v>
      </c>
      <c r="C1228" s="55" t="s">
        <v>165</v>
      </c>
      <c r="D1228" s="55" t="s">
        <v>131</v>
      </c>
      <c r="E1228" s="55" t="s">
        <v>6511</v>
      </c>
      <c r="H1228" s="90">
        <f t="shared" si="83"/>
        <v>1990</v>
      </c>
      <c r="K1228" s="85" t="s">
        <v>8982</v>
      </c>
      <c r="L1228" s="85" t="s">
        <v>8982</v>
      </c>
      <c r="M1228" s="55" t="s">
        <v>11617</v>
      </c>
      <c r="O1228" s="55" t="s">
        <v>11618</v>
      </c>
    </row>
    <row r="1229" spans="1:15" x14ac:dyDescent="0.2">
      <c r="A1229" s="55" t="s">
        <v>10609</v>
      </c>
      <c r="B1229" s="85" t="s">
        <v>10650</v>
      </c>
      <c r="C1229" s="55" t="s">
        <v>165</v>
      </c>
      <c r="D1229" s="55" t="s">
        <v>131</v>
      </c>
      <c r="E1229" s="55" t="s">
        <v>6511</v>
      </c>
      <c r="H1229" s="90">
        <f t="shared" si="83"/>
        <v>1992</v>
      </c>
      <c r="K1229" s="85" t="s">
        <v>8982</v>
      </c>
      <c r="L1229" s="85" t="s">
        <v>8982</v>
      </c>
      <c r="M1229" s="55" t="s">
        <v>11617</v>
      </c>
      <c r="O1229" s="55" t="s">
        <v>11618</v>
      </c>
    </row>
    <row r="1230" spans="1:15" x14ac:dyDescent="0.2">
      <c r="A1230" s="55" t="s">
        <v>10609</v>
      </c>
      <c r="B1230" s="85" t="s">
        <v>10641</v>
      </c>
      <c r="C1230" s="55" t="s">
        <v>165</v>
      </c>
      <c r="D1230" s="55" t="s">
        <v>131</v>
      </c>
      <c r="E1230" s="55" t="s">
        <v>6511</v>
      </c>
      <c r="H1230" s="90">
        <f t="shared" si="83"/>
        <v>1993</v>
      </c>
      <c r="K1230" s="85" t="s">
        <v>8982</v>
      </c>
      <c r="L1230" s="85" t="s">
        <v>8982</v>
      </c>
      <c r="M1230" s="55" t="s">
        <v>11617</v>
      </c>
      <c r="O1230" s="55" t="s">
        <v>11618</v>
      </c>
    </row>
    <row r="1231" spans="1:15" x14ac:dyDescent="0.2">
      <c r="A1231" s="55" t="s">
        <v>10609</v>
      </c>
      <c r="B1231" s="85" t="s">
        <v>10865</v>
      </c>
      <c r="C1231" s="55" t="s">
        <v>165</v>
      </c>
      <c r="D1231" s="55" t="s">
        <v>131</v>
      </c>
      <c r="E1231" s="55" t="s">
        <v>6511</v>
      </c>
      <c r="H1231" s="90">
        <f t="shared" si="83"/>
        <v>1995</v>
      </c>
      <c r="K1231" s="85" t="s">
        <v>8982</v>
      </c>
      <c r="L1231" s="85" t="s">
        <v>8982</v>
      </c>
      <c r="M1231" s="55" t="s">
        <v>11617</v>
      </c>
      <c r="O1231" s="55" t="s">
        <v>11618</v>
      </c>
    </row>
    <row r="1232" spans="1:15" x14ac:dyDescent="0.2">
      <c r="A1232" s="55" t="s">
        <v>10609</v>
      </c>
      <c r="B1232" s="85" t="s">
        <v>10648</v>
      </c>
      <c r="C1232" s="55" t="s">
        <v>165</v>
      </c>
      <c r="D1232" s="55" t="s">
        <v>131</v>
      </c>
      <c r="E1232" s="55" t="s">
        <v>6511</v>
      </c>
      <c r="H1232" s="90">
        <f t="shared" si="83"/>
        <v>1999</v>
      </c>
      <c r="K1232" s="85" t="s">
        <v>8982</v>
      </c>
      <c r="L1232" s="85" t="s">
        <v>8982</v>
      </c>
      <c r="M1232" s="55" t="s">
        <v>11617</v>
      </c>
      <c r="O1232" s="55" t="s">
        <v>11618</v>
      </c>
    </row>
    <row r="1233" spans="1:15" x14ac:dyDescent="0.2">
      <c r="A1233" s="55" t="s">
        <v>10609</v>
      </c>
      <c r="B1233" s="85" t="s">
        <v>10652</v>
      </c>
      <c r="C1233" s="55" t="s">
        <v>165</v>
      </c>
      <c r="D1233" s="55" t="s">
        <v>131</v>
      </c>
      <c r="E1233" s="55" t="s">
        <v>6511</v>
      </c>
      <c r="H1233" s="90">
        <f t="shared" si="83"/>
        <v>2002</v>
      </c>
      <c r="K1233" s="85" t="s">
        <v>8982</v>
      </c>
      <c r="L1233" s="85" t="s">
        <v>8982</v>
      </c>
      <c r="M1233" s="55" t="s">
        <v>11617</v>
      </c>
      <c r="O1233" s="55" t="s">
        <v>11618</v>
      </c>
    </row>
    <row r="1234" spans="1:15" x14ac:dyDescent="0.2">
      <c r="A1234" s="55" t="s">
        <v>10609</v>
      </c>
      <c r="B1234" s="85" t="s">
        <v>10643</v>
      </c>
      <c r="C1234" s="55" t="s">
        <v>165</v>
      </c>
      <c r="D1234" s="55" t="s">
        <v>131</v>
      </c>
      <c r="E1234" s="55" t="s">
        <v>6511</v>
      </c>
      <c r="H1234" s="90">
        <f t="shared" si="83"/>
        <v>2004</v>
      </c>
      <c r="K1234" s="85" t="s">
        <v>8982</v>
      </c>
      <c r="L1234" s="85" t="s">
        <v>8982</v>
      </c>
      <c r="M1234" s="55" t="s">
        <v>11617</v>
      </c>
      <c r="O1234" s="55" t="s">
        <v>11618</v>
      </c>
    </row>
    <row r="1235" spans="1:15" x14ac:dyDescent="0.2">
      <c r="A1235" s="55" t="s">
        <v>10609</v>
      </c>
      <c r="B1235" s="85" t="s">
        <v>10654</v>
      </c>
      <c r="C1235" s="55" t="s">
        <v>165</v>
      </c>
      <c r="D1235" s="55" t="s">
        <v>131</v>
      </c>
      <c r="E1235" s="55" t="s">
        <v>6511</v>
      </c>
      <c r="H1235" s="90">
        <f t="shared" si="83"/>
        <v>2005</v>
      </c>
      <c r="K1235" s="85" t="s">
        <v>8982</v>
      </c>
      <c r="L1235" s="85" t="s">
        <v>8982</v>
      </c>
      <c r="M1235" s="55" t="s">
        <v>11617</v>
      </c>
      <c r="O1235" s="55" t="s">
        <v>11618</v>
      </c>
    </row>
    <row r="1236" spans="1:15" x14ac:dyDescent="0.2">
      <c r="A1236" s="55" t="s">
        <v>10609</v>
      </c>
      <c r="B1236" s="85" t="s">
        <v>10644</v>
      </c>
      <c r="C1236" s="55" t="s">
        <v>165</v>
      </c>
      <c r="D1236" s="55" t="s">
        <v>131</v>
      </c>
      <c r="E1236" s="55" t="s">
        <v>6511</v>
      </c>
      <c r="H1236" s="90">
        <f t="shared" si="83"/>
        <v>2007</v>
      </c>
      <c r="K1236" s="85" t="s">
        <v>8982</v>
      </c>
      <c r="L1236" s="85" t="s">
        <v>8982</v>
      </c>
      <c r="M1236" s="55" t="s">
        <v>11617</v>
      </c>
      <c r="O1236" s="55" t="s">
        <v>11618</v>
      </c>
    </row>
    <row r="1237" spans="1:15" x14ac:dyDescent="0.2">
      <c r="A1237" s="55" t="s">
        <v>10609</v>
      </c>
      <c r="B1237" s="85" t="s">
        <v>10634</v>
      </c>
      <c r="C1237" s="55" t="s">
        <v>165</v>
      </c>
      <c r="D1237" s="55" t="s">
        <v>166</v>
      </c>
      <c r="E1237" s="55" t="s">
        <v>11632</v>
      </c>
      <c r="H1237" s="90">
        <f t="shared" si="83"/>
        <v>1984</v>
      </c>
      <c r="K1237" s="85" t="s">
        <v>11619</v>
      </c>
      <c r="L1237" s="85" t="s">
        <v>488</v>
      </c>
      <c r="M1237" s="55" t="s">
        <v>1091</v>
      </c>
      <c r="O1237" s="55" t="s">
        <v>11623</v>
      </c>
    </row>
    <row r="1238" spans="1:15" x14ac:dyDescent="0.2">
      <c r="A1238" s="55" t="s">
        <v>10609</v>
      </c>
      <c r="B1238" s="85" t="s">
        <v>10634</v>
      </c>
      <c r="C1238" s="55" t="s">
        <v>165</v>
      </c>
      <c r="D1238" s="55" t="s">
        <v>166</v>
      </c>
      <c r="E1238" s="55" t="s">
        <v>11631</v>
      </c>
      <c r="H1238" s="90">
        <f t="shared" si="83"/>
        <v>1984</v>
      </c>
      <c r="K1238" s="85" t="s">
        <v>11620</v>
      </c>
      <c r="L1238" s="85" t="s">
        <v>11621</v>
      </c>
      <c r="M1238" s="55" t="s">
        <v>1091</v>
      </c>
      <c r="O1238" s="55" t="s">
        <v>11623</v>
      </c>
    </row>
    <row r="1239" spans="1:15" x14ac:dyDescent="0.2">
      <c r="A1239" s="55" t="s">
        <v>10609</v>
      </c>
      <c r="B1239" s="85" t="s">
        <v>10864</v>
      </c>
      <c r="C1239" s="55" t="s">
        <v>165</v>
      </c>
      <c r="D1239" s="55" t="s">
        <v>166</v>
      </c>
      <c r="E1239" s="55" t="s">
        <v>11632</v>
      </c>
      <c r="H1239" s="90">
        <f t="shared" si="83"/>
        <v>1985</v>
      </c>
      <c r="K1239" s="85" t="s">
        <v>11619</v>
      </c>
      <c r="L1239" s="85" t="s">
        <v>488</v>
      </c>
      <c r="M1239" s="55" t="s">
        <v>1091</v>
      </c>
      <c r="O1239" s="55" t="s">
        <v>11623</v>
      </c>
    </row>
    <row r="1240" spans="1:15" x14ac:dyDescent="0.2">
      <c r="A1240" s="55" t="s">
        <v>10609</v>
      </c>
      <c r="B1240" s="85" t="s">
        <v>10864</v>
      </c>
      <c r="C1240" s="55" t="s">
        <v>165</v>
      </c>
      <c r="D1240" s="55" t="s">
        <v>166</v>
      </c>
      <c r="E1240" s="55" t="s">
        <v>11631</v>
      </c>
      <c r="H1240" s="90">
        <f t="shared" si="83"/>
        <v>1985</v>
      </c>
      <c r="K1240" s="85" t="s">
        <v>11622</v>
      </c>
      <c r="L1240" s="85" t="s">
        <v>11621</v>
      </c>
      <c r="M1240" s="55" t="s">
        <v>1091</v>
      </c>
      <c r="O1240" s="55" t="s">
        <v>11623</v>
      </c>
    </row>
    <row r="1241" spans="1:15" x14ac:dyDescent="0.2">
      <c r="A1241" s="55" t="s">
        <v>10609</v>
      </c>
      <c r="B1241" s="85" t="s">
        <v>10636</v>
      </c>
      <c r="C1241" s="55" t="s">
        <v>165</v>
      </c>
      <c r="D1241" s="55" t="s">
        <v>166</v>
      </c>
      <c r="E1241" s="55" t="s">
        <v>11632</v>
      </c>
      <c r="H1241" s="90">
        <f t="shared" si="83"/>
        <v>1987</v>
      </c>
      <c r="K1241" s="85" t="s">
        <v>11619</v>
      </c>
      <c r="L1241" s="85" t="s">
        <v>488</v>
      </c>
      <c r="M1241" s="55" t="s">
        <v>1091</v>
      </c>
      <c r="O1241" s="55" t="s">
        <v>11623</v>
      </c>
    </row>
    <row r="1242" spans="1:15" x14ac:dyDescent="0.2">
      <c r="A1242" s="55" t="s">
        <v>10609</v>
      </c>
      <c r="B1242" s="85" t="s">
        <v>10636</v>
      </c>
      <c r="C1242" s="55" t="s">
        <v>165</v>
      </c>
      <c r="D1242" s="55" t="s">
        <v>166</v>
      </c>
      <c r="E1242" s="55" t="s">
        <v>11631</v>
      </c>
      <c r="H1242" s="90">
        <f t="shared" si="83"/>
        <v>1987</v>
      </c>
      <c r="K1242" s="85" t="s">
        <v>11622</v>
      </c>
      <c r="L1242" s="85" t="s">
        <v>11621</v>
      </c>
      <c r="M1242" s="55" t="s">
        <v>1091</v>
      </c>
      <c r="O1242" s="55" t="s">
        <v>11623</v>
      </c>
    </row>
    <row r="1243" spans="1:15" x14ac:dyDescent="0.2">
      <c r="A1243" s="55" t="s">
        <v>10609</v>
      </c>
      <c r="B1243" s="85" t="s">
        <v>10649</v>
      </c>
      <c r="C1243" s="55" t="s">
        <v>165</v>
      </c>
      <c r="D1243" s="55" t="s">
        <v>166</v>
      </c>
      <c r="E1243" s="55" t="s">
        <v>11632</v>
      </c>
      <c r="H1243" s="90">
        <f t="shared" si="83"/>
        <v>1989</v>
      </c>
      <c r="K1243" s="85" t="s">
        <v>11619</v>
      </c>
      <c r="L1243" s="85" t="s">
        <v>488</v>
      </c>
      <c r="M1243" s="55" t="s">
        <v>1091</v>
      </c>
      <c r="O1243" s="55" t="s">
        <v>11623</v>
      </c>
    </row>
    <row r="1244" spans="1:15" x14ac:dyDescent="0.2">
      <c r="A1244" s="55" t="s">
        <v>10609</v>
      </c>
      <c r="B1244" s="85" t="s">
        <v>10649</v>
      </c>
      <c r="C1244" s="55" t="s">
        <v>165</v>
      </c>
      <c r="D1244" s="55" t="s">
        <v>166</v>
      </c>
      <c r="E1244" s="55" t="s">
        <v>11631</v>
      </c>
      <c r="H1244" s="90">
        <f t="shared" si="83"/>
        <v>1989</v>
      </c>
      <c r="K1244" s="85" t="s">
        <v>11622</v>
      </c>
      <c r="L1244" s="85" t="s">
        <v>11621</v>
      </c>
      <c r="M1244" s="55" t="s">
        <v>1091</v>
      </c>
      <c r="O1244" s="55" t="s">
        <v>11623</v>
      </c>
    </row>
    <row r="1245" spans="1:15" x14ac:dyDescent="0.2">
      <c r="A1245" s="55" t="s">
        <v>10609</v>
      </c>
      <c r="B1245" s="85" t="s">
        <v>10639</v>
      </c>
      <c r="C1245" s="55" t="s">
        <v>165</v>
      </c>
      <c r="D1245" s="55" t="s">
        <v>166</v>
      </c>
      <c r="E1245" s="55" t="s">
        <v>11632</v>
      </c>
      <c r="H1245" s="90">
        <f t="shared" si="83"/>
        <v>1990</v>
      </c>
      <c r="K1245" s="85" t="s">
        <v>11619</v>
      </c>
      <c r="L1245" s="85" t="s">
        <v>488</v>
      </c>
      <c r="M1245" s="55" t="s">
        <v>1091</v>
      </c>
      <c r="O1245" s="55" t="s">
        <v>11623</v>
      </c>
    </row>
    <row r="1246" spans="1:15" x14ac:dyDescent="0.2">
      <c r="A1246" s="55" t="s">
        <v>10609</v>
      </c>
      <c r="B1246" s="85" t="s">
        <v>10639</v>
      </c>
      <c r="C1246" s="55" t="s">
        <v>165</v>
      </c>
      <c r="D1246" s="55" t="s">
        <v>166</v>
      </c>
      <c r="E1246" s="55" t="s">
        <v>11631</v>
      </c>
      <c r="H1246" s="90">
        <f t="shared" si="83"/>
        <v>1990</v>
      </c>
      <c r="K1246" s="85" t="s">
        <v>11622</v>
      </c>
      <c r="L1246" s="85" t="s">
        <v>11621</v>
      </c>
      <c r="M1246" s="55" t="s">
        <v>1091</v>
      </c>
      <c r="O1246" s="55" t="s">
        <v>11623</v>
      </c>
    </row>
    <row r="1247" spans="1:15" x14ac:dyDescent="0.2">
      <c r="A1247" s="55" t="s">
        <v>10609</v>
      </c>
      <c r="B1247" s="85" t="s">
        <v>10650</v>
      </c>
      <c r="C1247" s="55" t="s">
        <v>165</v>
      </c>
      <c r="D1247" s="55" t="s">
        <v>166</v>
      </c>
      <c r="E1247" s="55" t="s">
        <v>11632</v>
      </c>
      <c r="H1247" s="90">
        <f t="shared" si="83"/>
        <v>1992</v>
      </c>
      <c r="K1247" s="85" t="s">
        <v>11619</v>
      </c>
      <c r="L1247" s="85" t="s">
        <v>488</v>
      </c>
      <c r="M1247" s="55" t="s">
        <v>1091</v>
      </c>
      <c r="O1247" s="55" t="s">
        <v>11623</v>
      </c>
    </row>
    <row r="1248" spans="1:15" x14ac:dyDescent="0.2">
      <c r="A1248" s="55" t="s">
        <v>10609</v>
      </c>
      <c r="B1248" s="85" t="s">
        <v>10650</v>
      </c>
      <c r="C1248" s="55" t="s">
        <v>165</v>
      </c>
      <c r="D1248" s="55" t="s">
        <v>166</v>
      </c>
      <c r="E1248" s="55" t="s">
        <v>11631</v>
      </c>
      <c r="H1248" s="90">
        <f t="shared" si="83"/>
        <v>1992</v>
      </c>
      <c r="K1248" s="85" t="s">
        <v>11622</v>
      </c>
      <c r="L1248" s="85" t="s">
        <v>11621</v>
      </c>
      <c r="M1248" s="55" t="s">
        <v>1091</v>
      </c>
      <c r="O1248" s="55" t="s">
        <v>11623</v>
      </c>
    </row>
    <row r="1249" spans="1:15" x14ac:dyDescent="0.2">
      <c r="A1249" s="55" t="s">
        <v>10609</v>
      </c>
      <c r="B1249" s="85" t="s">
        <v>10641</v>
      </c>
      <c r="C1249" s="55" t="s">
        <v>165</v>
      </c>
      <c r="D1249" s="55" t="s">
        <v>166</v>
      </c>
      <c r="E1249" s="55" t="s">
        <v>11632</v>
      </c>
      <c r="H1249" s="90">
        <f t="shared" si="83"/>
        <v>1993</v>
      </c>
      <c r="K1249" s="85" t="s">
        <v>11619</v>
      </c>
      <c r="L1249" s="85" t="s">
        <v>488</v>
      </c>
      <c r="M1249" s="55" t="s">
        <v>1091</v>
      </c>
      <c r="O1249" s="55" t="s">
        <v>11623</v>
      </c>
    </row>
    <row r="1250" spans="1:15" x14ac:dyDescent="0.2">
      <c r="A1250" s="55" t="s">
        <v>10609</v>
      </c>
      <c r="B1250" s="85" t="s">
        <v>10641</v>
      </c>
      <c r="C1250" s="55" t="s">
        <v>165</v>
      </c>
      <c r="D1250" s="55" t="s">
        <v>166</v>
      </c>
      <c r="E1250" s="55" t="s">
        <v>11631</v>
      </c>
      <c r="H1250" s="90">
        <f t="shared" si="83"/>
        <v>1993</v>
      </c>
      <c r="K1250" s="85" t="s">
        <v>11622</v>
      </c>
      <c r="L1250" s="85" t="s">
        <v>11621</v>
      </c>
      <c r="M1250" s="55" t="s">
        <v>1091</v>
      </c>
      <c r="O1250" s="55" t="s">
        <v>11623</v>
      </c>
    </row>
    <row r="1251" spans="1:15" x14ac:dyDescent="0.2">
      <c r="A1251" s="55" t="s">
        <v>10609</v>
      </c>
      <c r="B1251" s="85" t="s">
        <v>10865</v>
      </c>
      <c r="C1251" s="55" t="s">
        <v>165</v>
      </c>
      <c r="D1251" s="55" t="s">
        <v>166</v>
      </c>
      <c r="E1251" s="55" t="s">
        <v>11632</v>
      </c>
      <c r="H1251" s="90">
        <f t="shared" si="83"/>
        <v>1995</v>
      </c>
      <c r="K1251" s="85" t="s">
        <v>11619</v>
      </c>
      <c r="L1251" s="85" t="s">
        <v>488</v>
      </c>
      <c r="M1251" s="55" t="s">
        <v>1091</v>
      </c>
      <c r="O1251" s="55" t="s">
        <v>11623</v>
      </c>
    </row>
    <row r="1252" spans="1:15" x14ac:dyDescent="0.2">
      <c r="A1252" s="55" t="s">
        <v>10609</v>
      </c>
      <c r="B1252" s="85" t="s">
        <v>10865</v>
      </c>
      <c r="C1252" s="55" t="s">
        <v>165</v>
      </c>
      <c r="D1252" s="55" t="s">
        <v>166</v>
      </c>
      <c r="E1252" s="55" t="s">
        <v>11631</v>
      </c>
      <c r="H1252" s="90">
        <f t="shared" si="83"/>
        <v>1995</v>
      </c>
      <c r="K1252" s="85" t="s">
        <v>11622</v>
      </c>
      <c r="L1252" s="85" t="s">
        <v>11621</v>
      </c>
      <c r="M1252" s="55" t="s">
        <v>1091</v>
      </c>
      <c r="O1252" s="55" t="s">
        <v>11623</v>
      </c>
    </row>
    <row r="1253" spans="1:15" x14ac:dyDescent="0.2">
      <c r="A1253" s="55" t="s">
        <v>10609</v>
      </c>
      <c r="B1253" s="85" t="s">
        <v>10648</v>
      </c>
      <c r="C1253" s="55" t="s">
        <v>165</v>
      </c>
      <c r="D1253" s="55" t="s">
        <v>166</v>
      </c>
      <c r="E1253" s="55" t="s">
        <v>11632</v>
      </c>
      <c r="H1253" s="90">
        <f t="shared" si="83"/>
        <v>1999</v>
      </c>
      <c r="K1253" s="85" t="s">
        <v>11619</v>
      </c>
      <c r="L1253" s="85" t="s">
        <v>488</v>
      </c>
      <c r="M1253" s="55" t="s">
        <v>1091</v>
      </c>
      <c r="O1253" s="55" t="s">
        <v>11623</v>
      </c>
    </row>
    <row r="1254" spans="1:15" x14ac:dyDescent="0.2">
      <c r="A1254" s="55" t="s">
        <v>10609</v>
      </c>
      <c r="B1254" s="85" t="s">
        <v>10648</v>
      </c>
      <c r="C1254" s="55" t="s">
        <v>165</v>
      </c>
      <c r="D1254" s="55" t="s">
        <v>166</v>
      </c>
      <c r="E1254" s="55" t="s">
        <v>11631</v>
      </c>
      <c r="H1254" s="90">
        <f t="shared" si="83"/>
        <v>1999</v>
      </c>
      <c r="K1254" s="85" t="s">
        <v>11622</v>
      </c>
      <c r="L1254" s="85" t="s">
        <v>11621</v>
      </c>
      <c r="M1254" s="55" t="s">
        <v>1091</v>
      </c>
      <c r="O1254" s="55" t="s">
        <v>11623</v>
      </c>
    </row>
    <row r="1255" spans="1:15" x14ac:dyDescent="0.2">
      <c r="A1255" s="55" t="s">
        <v>10609</v>
      </c>
      <c r="B1255" s="85" t="s">
        <v>10652</v>
      </c>
      <c r="C1255" s="55" t="s">
        <v>165</v>
      </c>
      <c r="D1255" s="55" t="s">
        <v>166</v>
      </c>
      <c r="E1255" s="55" t="s">
        <v>11632</v>
      </c>
      <c r="H1255" s="90">
        <f t="shared" si="83"/>
        <v>2002</v>
      </c>
      <c r="K1255" s="85" t="s">
        <v>11619</v>
      </c>
      <c r="L1255" s="85" t="s">
        <v>488</v>
      </c>
      <c r="M1255" s="55" t="s">
        <v>1091</v>
      </c>
      <c r="O1255" s="55" t="s">
        <v>11623</v>
      </c>
    </row>
    <row r="1256" spans="1:15" x14ac:dyDescent="0.2">
      <c r="A1256" s="55" t="s">
        <v>10609</v>
      </c>
      <c r="B1256" s="85" t="s">
        <v>10652</v>
      </c>
      <c r="C1256" s="55" t="s">
        <v>165</v>
      </c>
      <c r="D1256" s="55" t="s">
        <v>166</v>
      </c>
      <c r="E1256" s="55" t="s">
        <v>11631</v>
      </c>
      <c r="H1256" s="90">
        <f t="shared" si="83"/>
        <v>2002</v>
      </c>
      <c r="K1256" s="85" t="s">
        <v>11622</v>
      </c>
      <c r="L1256" s="85" t="s">
        <v>11621</v>
      </c>
      <c r="M1256" s="55" t="s">
        <v>1091</v>
      </c>
      <c r="O1256" s="55" t="s">
        <v>11623</v>
      </c>
    </row>
    <row r="1257" spans="1:15" x14ac:dyDescent="0.2">
      <c r="A1257" s="55" t="s">
        <v>10609</v>
      </c>
      <c r="B1257" s="85" t="s">
        <v>10643</v>
      </c>
      <c r="C1257" s="55" t="s">
        <v>165</v>
      </c>
      <c r="D1257" s="55" t="s">
        <v>166</v>
      </c>
      <c r="E1257" s="55" t="s">
        <v>11632</v>
      </c>
      <c r="H1257" s="90">
        <f t="shared" si="83"/>
        <v>2004</v>
      </c>
      <c r="K1257" s="85" t="s">
        <v>11619</v>
      </c>
      <c r="L1257" s="85" t="s">
        <v>488</v>
      </c>
      <c r="M1257" s="55" t="s">
        <v>1091</v>
      </c>
      <c r="O1257" s="55" t="s">
        <v>11623</v>
      </c>
    </row>
    <row r="1258" spans="1:15" x14ac:dyDescent="0.2">
      <c r="A1258" s="55" t="s">
        <v>10609</v>
      </c>
      <c r="B1258" s="85" t="s">
        <v>10643</v>
      </c>
      <c r="C1258" s="55" t="s">
        <v>165</v>
      </c>
      <c r="D1258" s="55" t="s">
        <v>166</v>
      </c>
      <c r="E1258" s="55" t="s">
        <v>11631</v>
      </c>
      <c r="H1258" s="90">
        <f t="shared" si="83"/>
        <v>2004</v>
      </c>
      <c r="K1258" s="85" t="s">
        <v>11622</v>
      </c>
      <c r="L1258" s="85" t="s">
        <v>11621</v>
      </c>
      <c r="M1258" s="55" t="s">
        <v>1091</v>
      </c>
      <c r="O1258" s="55" t="s">
        <v>11623</v>
      </c>
    </row>
    <row r="1259" spans="1:15" x14ac:dyDescent="0.2">
      <c r="A1259" s="55" t="s">
        <v>10609</v>
      </c>
      <c r="B1259" s="85" t="s">
        <v>10654</v>
      </c>
      <c r="C1259" s="55" t="s">
        <v>165</v>
      </c>
      <c r="D1259" s="55" t="s">
        <v>166</v>
      </c>
      <c r="E1259" s="55" t="s">
        <v>11632</v>
      </c>
      <c r="H1259" s="90">
        <f t="shared" si="83"/>
        <v>2005</v>
      </c>
      <c r="K1259" s="85" t="s">
        <v>11619</v>
      </c>
      <c r="L1259" s="85" t="s">
        <v>488</v>
      </c>
      <c r="M1259" s="55" t="s">
        <v>1091</v>
      </c>
      <c r="O1259" s="55" t="s">
        <v>11623</v>
      </c>
    </row>
    <row r="1260" spans="1:15" x14ac:dyDescent="0.2">
      <c r="A1260" s="55" t="s">
        <v>10609</v>
      </c>
      <c r="B1260" s="85" t="s">
        <v>10654</v>
      </c>
      <c r="C1260" s="55" t="s">
        <v>165</v>
      </c>
      <c r="D1260" s="55" t="s">
        <v>166</v>
      </c>
      <c r="E1260" s="55" t="s">
        <v>11631</v>
      </c>
      <c r="H1260" s="90">
        <f t="shared" si="83"/>
        <v>2005</v>
      </c>
      <c r="K1260" s="85" t="s">
        <v>11622</v>
      </c>
      <c r="L1260" s="85" t="s">
        <v>11621</v>
      </c>
      <c r="M1260" s="55" t="s">
        <v>1091</v>
      </c>
      <c r="O1260" s="55" t="s">
        <v>11623</v>
      </c>
    </row>
    <row r="1261" spans="1:15" x14ac:dyDescent="0.2">
      <c r="A1261" s="55" t="s">
        <v>10609</v>
      </c>
      <c r="B1261" s="85" t="s">
        <v>10644</v>
      </c>
      <c r="C1261" s="55" t="s">
        <v>165</v>
      </c>
      <c r="D1261" s="55" t="s">
        <v>166</v>
      </c>
      <c r="E1261" s="55" t="s">
        <v>11632</v>
      </c>
      <c r="H1261" s="90">
        <f t="shared" si="83"/>
        <v>2007</v>
      </c>
      <c r="K1261" s="85" t="s">
        <v>11619</v>
      </c>
      <c r="L1261" s="85" t="s">
        <v>488</v>
      </c>
      <c r="M1261" s="55" t="s">
        <v>1091</v>
      </c>
      <c r="O1261" s="55" t="s">
        <v>11623</v>
      </c>
    </row>
    <row r="1262" spans="1:15" x14ac:dyDescent="0.2">
      <c r="A1262" s="55" t="s">
        <v>10609</v>
      </c>
      <c r="B1262" s="85" t="s">
        <v>10644</v>
      </c>
      <c r="C1262" s="55" t="s">
        <v>165</v>
      </c>
      <c r="D1262" s="55" t="s">
        <v>166</v>
      </c>
      <c r="E1262" s="55" t="s">
        <v>11631</v>
      </c>
      <c r="H1262" s="90">
        <f t="shared" si="83"/>
        <v>2007</v>
      </c>
      <c r="K1262" s="85" t="s">
        <v>11622</v>
      </c>
      <c r="L1262" s="85" t="s">
        <v>11621</v>
      </c>
      <c r="M1262" s="55" t="s">
        <v>1091</v>
      </c>
      <c r="O1262" s="55" t="s">
        <v>11623</v>
      </c>
    </row>
    <row r="1263" spans="1:15" x14ac:dyDescent="0.2">
      <c r="A1263" s="55" t="s">
        <v>10609</v>
      </c>
      <c r="B1263" s="85" t="s">
        <v>10634</v>
      </c>
      <c r="C1263" s="55" t="s">
        <v>165</v>
      </c>
      <c r="D1263" s="55" t="s">
        <v>11629</v>
      </c>
      <c r="E1263" s="55" t="s">
        <v>11629</v>
      </c>
      <c r="H1263" s="90">
        <f t="shared" si="83"/>
        <v>1984</v>
      </c>
      <c r="K1263" t="s">
        <v>11624</v>
      </c>
      <c r="L1263" t="s">
        <v>11625</v>
      </c>
      <c r="M1263" s="55" t="s">
        <v>11644</v>
      </c>
      <c r="O1263" s="55" t="s">
        <v>11645</v>
      </c>
    </row>
    <row r="1264" spans="1:15" x14ac:dyDescent="0.2">
      <c r="A1264" s="55" t="s">
        <v>10609</v>
      </c>
      <c r="B1264" s="85" t="s">
        <v>10634</v>
      </c>
      <c r="C1264" s="55" t="s">
        <v>165</v>
      </c>
      <c r="D1264" s="55" t="s">
        <v>11629</v>
      </c>
      <c r="E1264" s="55" t="s">
        <v>11630</v>
      </c>
      <c r="H1264" s="90">
        <f t="shared" si="83"/>
        <v>1984</v>
      </c>
      <c r="K1264" t="s">
        <v>11626</v>
      </c>
      <c r="L1264" t="s">
        <v>11627</v>
      </c>
      <c r="M1264" s="55" t="s">
        <v>11644</v>
      </c>
      <c r="O1264" s="55" t="s">
        <v>11645</v>
      </c>
    </row>
    <row r="1265" spans="1:15" x14ac:dyDescent="0.2">
      <c r="A1265" s="55" t="s">
        <v>10609</v>
      </c>
      <c r="B1265" s="85" t="s">
        <v>10634</v>
      </c>
      <c r="C1265" s="55" t="s">
        <v>165</v>
      </c>
      <c r="D1265" s="55" t="s">
        <v>11628</v>
      </c>
      <c r="E1265" s="55" t="s">
        <v>11640</v>
      </c>
      <c r="H1265" s="90">
        <f t="shared" si="83"/>
        <v>1984</v>
      </c>
      <c r="K1265" t="s">
        <v>11633</v>
      </c>
      <c r="L1265" t="s">
        <v>11634</v>
      </c>
      <c r="M1265" s="55" t="s">
        <v>1091</v>
      </c>
      <c r="O1265" s="55" t="s">
        <v>11636</v>
      </c>
    </row>
    <row r="1266" spans="1:15" x14ac:dyDescent="0.2">
      <c r="A1266" s="55" t="s">
        <v>10609</v>
      </c>
      <c r="B1266" s="85" t="s">
        <v>10634</v>
      </c>
      <c r="C1266" s="55" t="s">
        <v>165</v>
      </c>
      <c r="D1266" s="55" t="s">
        <v>11628</v>
      </c>
      <c r="E1266" s="55" t="s">
        <v>11635</v>
      </c>
      <c r="H1266" s="90">
        <f t="shared" si="83"/>
        <v>1984</v>
      </c>
      <c r="K1266" t="s">
        <v>11635</v>
      </c>
      <c r="L1266" t="s">
        <v>11637</v>
      </c>
      <c r="M1266" s="55" t="s">
        <v>1091</v>
      </c>
      <c r="O1266" s="55" t="s">
        <v>11636</v>
      </c>
    </row>
    <row r="1267" spans="1:15" x14ac:dyDescent="0.2">
      <c r="A1267" s="55" t="s">
        <v>10609</v>
      </c>
      <c r="B1267" s="85" t="s">
        <v>10634</v>
      </c>
      <c r="C1267" s="55" t="s">
        <v>165</v>
      </c>
      <c r="D1267" s="55" t="s">
        <v>11628</v>
      </c>
      <c r="E1267" s="55" t="s">
        <v>11641</v>
      </c>
      <c r="H1267" s="90">
        <f t="shared" si="83"/>
        <v>1984</v>
      </c>
      <c r="K1267" t="s">
        <v>11638</v>
      </c>
      <c r="L1267" t="s">
        <v>11639</v>
      </c>
      <c r="M1267" s="55" t="s">
        <v>1091</v>
      </c>
      <c r="O1267" s="55" t="s">
        <v>11636</v>
      </c>
    </row>
    <row r="1268" spans="1:15" x14ac:dyDescent="0.2">
      <c r="A1268" s="55" t="s">
        <v>10609</v>
      </c>
      <c r="B1268" s="90" t="s">
        <v>10636</v>
      </c>
      <c r="C1268" s="55" t="s">
        <v>165</v>
      </c>
      <c r="D1268" s="55" t="s">
        <v>11628</v>
      </c>
      <c r="E1268" s="55" t="s">
        <v>11635</v>
      </c>
      <c r="H1268" s="90">
        <f t="shared" si="83"/>
        <v>1987</v>
      </c>
      <c r="K1268" t="s">
        <v>11642</v>
      </c>
      <c r="L1268" t="s">
        <v>11643</v>
      </c>
      <c r="M1268" s="55" t="s">
        <v>1091</v>
      </c>
      <c r="O1268" s="55" t="s">
        <v>11636</v>
      </c>
    </row>
    <row r="1269" spans="1:15" x14ac:dyDescent="0.2">
      <c r="A1269" s="55" t="s">
        <v>10609</v>
      </c>
      <c r="B1269" s="85" t="s">
        <v>10634</v>
      </c>
      <c r="C1269" s="55" t="s">
        <v>165</v>
      </c>
      <c r="D1269" s="55" t="s">
        <v>197</v>
      </c>
      <c r="E1269" s="55" t="s">
        <v>197</v>
      </c>
      <c r="H1269" s="90">
        <f t="shared" si="83"/>
        <v>1984</v>
      </c>
      <c r="K1269" t="s">
        <v>11538</v>
      </c>
      <c r="L1269" t="s">
        <v>11539</v>
      </c>
      <c r="M1269" s="55" t="s">
        <v>11646</v>
      </c>
      <c r="O1269" s="55" t="s">
        <v>11648</v>
      </c>
    </row>
    <row r="1270" spans="1:15" x14ac:dyDescent="0.2">
      <c r="A1270" s="55" t="s">
        <v>10609</v>
      </c>
      <c r="B1270" s="85" t="s">
        <v>10634</v>
      </c>
      <c r="C1270" s="55" t="s">
        <v>165</v>
      </c>
      <c r="D1270" s="55" t="s">
        <v>10454</v>
      </c>
      <c r="E1270" s="55" t="s">
        <v>10454</v>
      </c>
      <c r="H1270" s="90">
        <f t="shared" si="83"/>
        <v>1984</v>
      </c>
      <c r="K1270" t="s">
        <v>11540</v>
      </c>
      <c r="L1270" t="s">
        <v>11541</v>
      </c>
      <c r="M1270" s="55" t="s">
        <v>11647</v>
      </c>
    </row>
    <row r="1271" spans="1:15" x14ac:dyDescent="0.2">
      <c r="A1271" s="55" t="s">
        <v>10609</v>
      </c>
      <c r="B1271" s="85" t="s">
        <v>10634</v>
      </c>
      <c r="C1271" s="55" t="s">
        <v>165</v>
      </c>
      <c r="D1271" s="55" t="s">
        <v>198</v>
      </c>
      <c r="E1271" s="55" t="s">
        <v>198</v>
      </c>
      <c r="H1271" s="90">
        <f t="shared" si="83"/>
        <v>1984</v>
      </c>
      <c r="K1271" t="s">
        <v>11542</v>
      </c>
      <c r="L1271" t="s">
        <v>11543</v>
      </c>
      <c r="M1271" s="55" t="s">
        <v>11646</v>
      </c>
      <c r="O1271" s="55" t="s">
        <v>11648</v>
      </c>
    </row>
    <row r="1272" spans="1:15" x14ac:dyDescent="0.2">
      <c r="A1272" s="55" t="s">
        <v>10609</v>
      </c>
      <c r="B1272" s="85" t="s">
        <v>10634</v>
      </c>
      <c r="C1272" s="55" t="s">
        <v>165</v>
      </c>
      <c r="D1272" s="55" t="s">
        <v>10459</v>
      </c>
      <c r="E1272" s="55" t="s">
        <v>10459</v>
      </c>
      <c r="H1272" s="90">
        <f t="shared" si="83"/>
        <v>1984</v>
      </c>
      <c r="K1272" t="s">
        <v>11544</v>
      </c>
      <c r="L1272" t="s">
        <v>11545</v>
      </c>
      <c r="M1272" s="55" t="s">
        <v>11647</v>
      </c>
    </row>
    <row r="1273" spans="1:15" x14ac:dyDescent="0.2">
      <c r="A1273" s="55" t="s">
        <v>10609</v>
      </c>
      <c r="B1273" s="85" t="s">
        <v>10634</v>
      </c>
      <c r="C1273" s="55" t="s">
        <v>165</v>
      </c>
      <c r="D1273" s="55" t="s">
        <v>184</v>
      </c>
      <c r="E1273" s="55" t="s">
        <v>11655</v>
      </c>
      <c r="H1273" s="90">
        <f t="shared" si="83"/>
        <v>1984</v>
      </c>
      <c r="K1273" t="s">
        <v>11649</v>
      </c>
      <c r="L1273" t="s">
        <v>11650</v>
      </c>
      <c r="M1273" s="55" t="s">
        <v>11656</v>
      </c>
      <c r="O1273" s="55" t="s">
        <v>11657</v>
      </c>
    </row>
    <row r="1274" spans="1:15" x14ac:dyDescent="0.2">
      <c r="A1274" s="55" t="s">
        <v>10609</v>
      </c>
      <c r="B1274" s="85" t="s">
        <v>10636</v>
      </c>
      <c r="C1274" s="55" t="s">
        <v>165</v>
      </c>
      <c r="D1274" s="55" t="s">
        <v>184</v>
      </c>
      <c r="E1274" s="55" t="s">
        <v>11655</v>
      </c>
      <c r="H1274" s="90">
        <f t="shared" ref="H1274:H1336" si="85">IF(B1274="SATSA_Q1",1984,IF(B1274="SATSA_IPT1",1985,IF(B1274="SATSA_Q2",1987,IF(B1274="SATSA_IPT2",1989,IF(B1274="SATSA_Q3",1990,IF(B1274="SATSA_IPT3",1992,IF(B1274="SATSA_Q4",1993,IF(B1274="SATSA_IPT4",1995,IF(B1274="SATSA_IPT5",1999,IF(B1274="SATSA_IPT6",2002,IF(B1274="SATSA_Q5",2004,IF(B1274="SATSA_IPT7",2005,IF(B1274="SATSA_Q6",2007,IF(B1274="SATSA_IPT8",2008,IF(B1274="SATSA_Q7",2010,IF(B1274="SATSA_IPT9",2010,IF(B1274="SATSA_Q8",2012,IF(B1274="SATSA_IPT10",2012,IF(B1274="SATSA_Q9",2014,"HELP")))))))))))))))))))</f>
        <v>1987</v>
      </c>
      <c r="K1274" t="s">
        <v>11651</v>
      </c>
      <c r="L1274" t="s">
        <v>11650</v>
      </c>
      <c r="M1274" s="55" t="s">
        <v>11656</v>
      </c>
      <c r="O1274" s="55" t="s">
        <v>11657</v>
      </c>
    </row>
    <row r="1275" spans="1:15" x14ac:dyDescent="0.2">
      <c r="A1275" s="55" t="s">
        <v>10609</v>
      </c>
      <c r="B1275" s="85" t="s">
        <v>10649</v>
      </c>
      <c r="C1275" s="55" t="s">
        <v>165</v>
      </c>
      <c r="D1275" s="55" t="s">
        <v>184</v>
      </c>
      <c r="E1275" s="55" t="s">
        <v>11655</v>
      </c>
      <c r="H1275" s="90">
        <f t="shared" si="85"/>
        <v>1989</v>
      </c>
      <c r="K1275" t="s">
        <v>11652</v>
      </c>
      <c r="L1275" t="s">
        <v>11650</v>
      </c>
      <c r="M1275" s="55" t="s">
        <v>11656</v>
      </c>
      <c r="O1275" s="55" t="s">
        <v>11657</v>
      </c>
    </row>
    <row r="1276" spans="1:15" x14ac:dyDescent="0.2">
      <c r="A1276" s="55" t="s">
        <v>10609</v>
      </c>
      <c r="B1276" s="85" t="s">
        <v>10639</v>
      </c>
      <c r="C1276" s="55" t="s">
        <v>165</v>
      </c>
      <c r="D1276" s="55" t="s">
        <v>184</v>
      </c>
      <c r="E1276" s="55" t="s">
        <v>11655</v>
      </c>
      <c r="H1276" s="90">
        <f t="shared" si="85"/>
        <v>1990</v>
      </c>
      <c r="K1276" t="s">
        <v>11653</v>
      </c>
      <c r="L1276" t="s">
        <v>11650</v>
      </c>
      <c r="M1276" s="55" t="s">
        <v>11656</v>
      </c>
      <c r="O1276" s="55" t="s">
        <v>11657</v>
      </c>
    </row>
    <row r="1277" spans="1:15" x14ac:dyDescent="0.2">
      <c r="A1277" s="55" t="s">
        <v>10609</v>
      </c>
      <c r="B1277" s="85" t="s">
        <v>10641</v>
      </c>
      <c r="C1277" s="55" t="s">
        <v>165</v>
      </c>
      <c r="D1277" s="55" t="s">
        <v>184</v>
      </c>
      <c r="E1277" s="55" t="s">
        <v>11655</v>
      </c>
      <c r="H1277" s="91">
        <f t="shared" si="85"/>
        <v>1993</v>
      </c>
      <c r="K1277" t="s">
        <v>11654</v>
      </c>
      <c r="L1277" t="s">
        <v>11650</v>
      </c>
      <c r="M1277" s="55" t="s">
        <v>11656</v>
      </c>
      <c r="O1277" s="55" t="s">
        <v>11657</v>
      </c>
    </row>
    <row r="1278" spans="1:15" x14ac:dyDescent="0.2">
      <c r="A1278" s="55" t="s">
        <v>10609</v>
      </c>
      <c r="B1278" s="85" t="s">
        <v>10634</v>
      </c>
      <c r="C1278" s="55" t="s">
        <v>165</v>
      </c>
      <c r="D1278" s="55" t="s">
        <v>210</v>
      </c>
      <c r="E1278" s="55" t="s">
        <v>11663</v>
      </c>
      <c r="H1278" s="91">
        <f t="shared" si="85"/>
        <v>1984</v>
      </c>
      <c r="K1278" t="s">
        <v>11658</v>
      </c>
      <c r="L1278" t="s">
        <v>11659</v>
      </c>
      <c r="M1278" s="55" t="s">
        <v>11835</v>
      </c>
      <c r="O1278" s="55" t="s">
        <v>11836</v>
      </c>
    </row>
    <row r="1279" spans="1:15" x14ac:dyDescent="0.2">
      <c r="A1279" s="55" t="s">
        <v>10609</v>
      </c>
      <c r="B1279" s="85" t="s">
        <v>10636</v>
      </c>
      <c r="C1279" s="55" t="s">
        <v>165</v>
      </c>
      <c r="D1279" s="55" t="s">
        <v>210</v>
      </c>
      <c r="E1279" s="55" t="s">
        <v>11663</v>
      </c>
      <c r="H1279" s="91">
        <f t="shared" si="85"/>
        <v>1987</v>
      </c>
      <c r="K1279" t="s">
        <v>11660</v>
      </c>
      <c r="L1279" t="s">
        <v>11659</v>
      </c>
      <c r="M1279" s="55" t="s">
        <v>11835</v>
      </c>
      <c r="N1279" s="91"/>
      <c r="O1279" s="55" t="s">
        <v>11836</v>
      </c>
    </row>
    <row r="1280" spans="1:15" x14ac:dyDescent="0.2">
      <c r="A1280" s="55" t="s">
        <v>10609</v>
      </c>
      <c r="B1280" s="85" t="s">
        <v>10649</v>
      </c>
      <c r="C1280" s="55" t="s">
        <v>165</v>
      </c>
      <c r="D1280" s="55" t="s">
        <v>210</v>
      </c>
      <c r="E1280" s="55" t="s">
        <v>11663</v>
      </c>
      <c r="H1280" s="91">
        <f t="shared" si="85"/>
        <v>1989</v>
      </c>
      <c r="K1280" t="s">
        <v>11661</v>
      </c>
      <c r="L1280" t="s">
        <v>11659</v>
      </c>
      <c r="M1280" s="55" t="s">
        <v>11835</v>
      </c>
      <c r="N1280" s="91"/>
      <c r="O1280" s="55" t="s">
        <v>11836</v>
      </c>
    </row>
    <row r="1281" spans="1:15" x14ac:dyDescent="0.2">
      <c r="A1281" s="55" t="s">
        <v>10609</v>
      </c>
      <c r="B1281" s="85" t="s">
        <v>10639</v>
      </c>
      <c r="C1281" s="55" t="s">
        <v>165</v>
      </c>
      <c r="D1281" s="55" t="s">
        <v>210</v>
      </c>
      <c r="E1281" s="55" t="s">
        <v>11663</v>
      </c>
      <c r="H1281" s="91">
        <f t="shared" si="85"/>
        <v>1990</v>
      </c>
      <c r="K1281" t="s">
        <v>11662</v>
      </c>
      <c r="L1281" t="s">
        <v>11659</v>
      </c>
      <c r="M1281" s="55" t="s">
        <v>11835</v>
      </c>
      <c r="N1281" s="91"/>
      <c r="O1281" s="55" t="s">
        <v>11836</v>
      </c>
    </row>
    <row r="1282" spans="1:15" x14ac:dyDescent="0.2">
      <c r="A1282" s="55" t="s">
        <v>10609</v>
      </c>
      <c r="B1282" s="85" t="s">
        <v>10634</v>
      </c>
      <c r="C1282" s="55" t="s">
        <v>165</v>
      </c>
      <c r="D1282" s="55" t="s">
        <v>210</v>
      </c>
      <c r="E1282" s="55" t="s">
        <v>11688</v>
      </c>
      <c r="H1282" s="91">
        <f t="shared" si="85"/>
        <v>1984</v>
      </c>
      <c r="K1282" t="s">
        <v>11664</v>
      </c>
      <c r="L1282" s="55" t="s">
        <v>11665</v>
      </c>
      <c r="M1282" s="55" t="s">
        <v>11839</v>
      </c>
      <c r="N1282" s="91"/>
      <c r="O1282" s="55" t="s">
        <v>11840</v>
      </c>
    </row>
    <row r="1283" spans="1:15" x14ac:dyDescent="0.2">
      <c r="A1283" s="55" t="s">
        <v>10609</v>
      </c>
      <c r="B1283" s="85" t="s">
        <v>10634</v>
      </c>
      <c r="C1283" s="55" t="s">
        <v>165</v>
      </c>
      <c r="D1283" s="55" t="s">
        <v>210</v>
      </c>
      <c r="E1283" s="55" t="s">
        <v>11689</v>
      </c>
      <c r="H1283" s="91">
        <f t="shared" si="85"/>
        <v>1984</v>
      </c>
      <c r="K1283" t="s">
        <v>11666</v>
      </c>
      <c r="L1283" t="s">
        <v>11665</v>
      </c>
      <c r="M1283" s="55" t="s">
        <v>11835</v>
      </c>
      <c r="N1283" s="91"/>
      <c r="O1283" s="55" t="s">
        <v>11836</v>
      </c>
    </row>
    <row r="1284" spans="1:15" x14ac:dyDescent="0.2">
      <c r="A1284" s="55" t="s">
        <v>10609</v>
      </c>
      <c r="B1284" s="85" t="s">
        <v>10636</v>
      </c>
      <c r="C1284" s="55" t="s">
        <v>165</v>
      </c>
      <c r="D1284" s="55" t="s">
        <v>210</v>
      </c>
      <c r="E1284" s="55" t="s">
        <v>11688</v>
      </c>
      <c r="H1284" s="91">
        <f t="shared" si="85"/>
        <v>1987</v>
      </c>
      <c r="K1284" t="s">
        <v>11667</v>
      </c>
      <c r="L1284" t="s">
        <v>11665</v>
      </c>
      <c r="M1284" s="55" t="s">
        <v>11839</v>
      </c>
      <c r="N1284" s="91"/>
      <c r="O1284" s="55" t="s">
        <v>11840</v>
      </c>
    </row>
    <row r="1285" spans="1:15" x14ac:dyDescent="0.2">
      <c r="A1285" s="55" t="s">
        <v>10609</v>
      </c>
      <c r="B1285" s="85" t="s">
        <v>10636</v>
      </c>
      <c r="C1285" s="55" t="s">
        <v>165</v>
      </c>
      <c r="D1285" s="55" t="s">
        <v>210</v>
      </c>
      <c r="E1285" s="55" t="s">
        <v>11689</v>
      </c>
      <c r="H1285" s="91">
        <f t="shared" si="85"/>
        <v>1987</v>
      </c>
      <c r="K1285" t="s">
        <v>11668</v>
      </c>
      <c r="L1285" t="s">
        <v>11665</v>
      </c>
      <c r="M1285" s="55" t="s">
        <v>11835</v>
      </c>
      <c r="N1285" s="91"/>
      <c r="O1285" s="55" t="s">
        <v>11836</v>
      </c>
    </row>
    <row r="1286" spans="1:15" x14ac:dyDescent="0.2">
      <c r="A1286" s="55" t="s">
        <v>10609</v>
      </c>
      <c r="B1286" s="85" t="s">
        <v>10649</v>
      </c>
      <c r="C1286" s="55" t="s">
        <v>165</v>
      </c>
      <c r="D1286" s="55" t="s">
        <v>210</v>
      </c>
      <c r="E1286" s="55" t="s">
        <v>11688</v>
      </c>
      <c r="H1286" s="91">
        <f t="shared" si="85"/>
        <v>1989</v>
      </c>
      <c r="K1286" t="s">
        <v>11669</v>
      </c>
      <c r="L1286" t="s">
        <v>11665</v>
      </c>
      <c r="M1286" s="55" t="s">
        <v>11839</v>
      </c>
      <c r="N1286" s="91"/>
      <c r="O1286" s="55" t="s">
        <v>11840</v>
      </c>
    </row>
    <row r="1287" spans="1:15" x14ac:dyDescent="0.2">
      <c r="A1287" s="55" t="s">
        <v>10609</v>
      </c>
      <c r="B1287" s="85" t="s">
        <v>10649</v>
      </c>
      <c r="C1287" s="55" t="s">
        <v>165</v>
      </c>
      <c r="D1287" s="55" t="s">
        <v>210</v>
      </c>
      <c r="E1287" s="55" t="s">
        <v>11689</v>
      </c>
      <c r="H1287" s="91">
        <f t="shared" si="85"/>
        <v>1989</v>
      </c>
      <c r="K1287" t="s">
        <v>11670</v>
      </c>
      <c r="L1287" t="s">
        <v>11665</v>
      </c>
      <c r="M1287" s="55" t="s">
        <v>11835</v>
      </c>
      <c r="N1287" s="91"/>
      <c r="O1287" s="55" t="s">
        <v>11836</v>
      </c>
    </row>
    <row r="1288" spans="1:15" x14ac:dyDescent="0.2">
      <c r="A1288" s="55" t="s">
        <v>10609</v>
      </c>
      <c r="B1288" s="85" t="s">
        <v>10639</v>
      </c>
      <c r="C1288" s="55" t="s">
        <v>165</v>
      </c>
      <c r="D1288" s="55" t="s">
        <v>210</v>
      </c>
      <c r="E1288" s="55" t="s">
        <v>11688</v>
      </c>
      <c r="H1288" s="91">
        <f t="shared" si="85"/>
        <v>1990</v>
      </c>
      <c r="K1288" t="s">
        <v>11671</v>
      </c>
      <c r="L1288" t="s">
        <v>11665</v>
      </c>
      <c r="M1288" s="55" t="s">
        <v>11839</v>
      </c>
      <c r="N1288" s="91"/>
      <c r="O1288" s="55" t="s">
        <v>11840</v>
      </c>
    </row>
    <row r="1289" spans="1:15" x14ac:dyDescent="0.2">
      <c r="A1289" s="55" t="s">
        <v>10609</v>
      </c>
      <c r="B1289" s="85" t="s">
        <v>10639</v>
      </c>
      <c r="C1289" s="55" t="s">
        <v>165</v>
      </c>
      <c r="D1289" s="55" t="s">
        <v>210</v>
      </c>
      <c r="E1289" s="55" t="s">
        <v>11689</v>
      </c>
      <c r="H1289" s="91">
        <f t="shared" si="85"/>
        <v>1990</v>
      </c>
      <c r="K1289" t="s">
        <v>11672</v>
      </c>
      <c r="L1289" t="s">
        <v>11665</v>
      </c>
      <c r="M1289" s="55" t="s">
        <v>11835</v>
      </c>
      <c r="N1289" s="91"/>
      <c r="O1289" s="55" t="s">
        <v>11836</v>
      </c>
    </row>
    <row r="1290" spans="1:15" x14ac:dyDescent="0.2">
      <c r="A1290" s="55" t="s">
        <v>10609</v>
      </c>
      <c r="B1290" s="85" t="s">
        <v>10634</v>
      </c>
      <c r="C1290" s="55" t="s">
        <v>165</v>
      </c>
      <c r="D1290" s="55" t="s">
        <v>210</v>
      </c>
      <c r="E1290" s="55" t="s">
        <v>11690</v>
      </c>
      <c r="H1290" s="91">
        <f t="shared" si="85"/>
        <v>1984</v>
      </c>
      <c r="K1290" t="s">
        <v>11673</v>
      </c>
      <c r="L1290" t="s">
        <v>11674</v>
      </c>
      <c r="M1290" s="55" t="s">
        <v>11837</v>
      </c>
      <c r="N1290" s="91"/>
      <c r="O1290" s="55" t="s">
        <v>11838</v>
      </c>
    </row>
    <row r="1291" spans="1:15" x14ac:dyDescent="0.2">
      <c r="A1291" s="55" t="s">
        <v>10609</v>
      </c>
      <c r="B1291" s="85" t="s">
        <v>10636</v>
      </c>
      <c r="C1291" s="55" t="s">
        <v>165</v>
      </c>
      <c r="D1291" s="55" t="s">
        <v>210</v>
      </c>
      <c r="E1291" s="55" t="s">
        <v>11690</v>
      </c>
      <c r="H1291" s="91">
        <f t="shared" si="85"/>
        <v>1987</v>
      </c>
      <c r="K1291" t="s">
        <v>11675</v>
      </c>
      <c r="L1291" t="s">
        <v>11674</v>
      </c>
      <c r="M1291" s="55" t="s">
        <v>11837</v>
      </c>
      <c r="N1291" s="91"/>
      <c r="O1291" s="55" t="s">
        <v>11838</v>
      </c>
    </row>
    <row r="1292" spans="1:15" x14ac:dyDescent="0.2">
      <c r="A1292" s="55" t="s">
        <v>10609</v>
      </c>
      <c r="B1292" s="85" t="s">
        <v>10649</v>
      </c>
      <c r="C1292" s="55" t="s">
        <v>165</v>
      </c>
      <c r="D1292" s="55" t="s">
        <v>210</v>
      </c>
      <c r="E1292" s="55" t="s">
        <v>11690</v>
      </c>
      <c r="H1292" s="91">
        <f t="shared" si="85"/>
        <v>1989</v>
      </c>
      <c r="K1292" t="s">
        <v>11676</v>
      </c>
      <c r="L1292" t="s">
        <v>11674</v>
      </c>
      <c r="M1292" s="55" t="s">
        <v>11837</v>
      </c>
      <c r="N1292" s="91"/>
      <c r="O1292" s="55" t="s">
        <v>11838</v>
      </c>
    </row>
    <row r="1293" spans="1:15" x14ac:dyDescent="0.2">
      <c r="A1293" s="55" t="s">
        <v>10609</v>
      </c>
      <c r="B1293" s="85" t="s">
        <v>10639</v>
      </c>
      <c r="C1293" s="55" t="s">
        <v>165</v>
      </c>
      <c r="D1293" s="55" t="s">
        <v>210</v>
      </c>
      <c r="E1293" s="55" t="s">
        <v>11690</v>
      </c>
      <c r="H1293" s="91">
        <f t="shared" si="85"/>
        <v>1990</v>
      </c>
      <c r="K1293" t="s">
        <v>11677</v>
      </c>
      <c r="L1293" t="s">
        <v>11674</v>
      </c>
      <c r="M1293" s="55" t="s">
        <v>11837</v>
      </c>
      <c r="N1293" s="91"/>
      <c r="O1293" s="55" t="s">
        <v>11838</v>
      </c>
    </row>
    <row r="1294" spans="1:15" x14ac:dyDescent="0.2">
      <c r="A1294" s="55" t="s">
        <v>10609</v>
      </c>
      <c r="B1294" s="85" t="s">
        <v>10634</v>
      </c>
      <c r="C1294" s="55" t="s">
        <v>165</v>
      </c>
      <c r="D1294" s="55" t="s">
        <v>210</v>
      </c>
      <c r="E1294" s="55" t="s">
        <v>11691</v>
      </c>
      <c r="H1294" s="91">
        <f t="shared" si="85"/>
        <v>1984</v>
      </c>
      <c r="K1294" t="s">
        <v>11678</v>
      </c>
      <c r="L1294" t="s">
        <v>11679</v>
      </c>
      <c r="M1294" s="55" t="s">
        <v>11656</v>
      </c>
      <c r="N1294" s="91"/>
      <c r="O1294" s="55" t="s">
        <v>11657</v>
      </c>
    </row>
    <row r="1295" spans="1:15" x14ac:dyDescent="0.2">
      <c r="A1295" s="55" t="s">
        <v>10609</v>
      </c>
      <c r="B1295" s="85" t="s">
        <v>10636</v>
      </c>
      <c r="C1295" s="55" t="s">
        <v>165</v>
      </c>
      <c r="D1295" s="55" t="s">
        <v>210</v>
      </c>
      <c r="E1295" s="55" t="s">
        <v>11691</v>
      </c>
      <c r="H1295" s="91">
        <f t="shared" si="85"/>
        <v>1987</v>
      </c>
      <c r="K1295" t="s">
        <v>11680</v>
      </c>
      <c r="L1295" t="s">
        <v>11679</v>
      </c>
      <c r="M1295" s="55" t="s">
        <v>11656</v>
      </c>
      <c r="N1295" s="91"/>
      <c r="O1295" s="55" t="s">
        <v>11657</v>
      </c>
    </row>
    <row r="1296" spans="1:15" x14ac:dyDescent="0.2">
      <c r="A1296" s="55" t="s">
        <v>10609</v>
      </c>
      <c r="B1296" s="85" t="s">
        <v>10649</v>
      </c>
      <c r="C1296" s="55" t="s">
        <v>165</v>
      </c>
      <c r="D1296" s="55" t="s">
        <v>210</v>
      </c>
      <c r="E1296" s="55" t="s">
        <v>11691</v>
      </c>
      <c r="H1296" s="91">
        <f t="shared" si="85"/>
        <v>1989</v>
      </c>
      <c r="K1296" t="s">
        <v>11681</v>
      </c>
      <c r="L1296" t="s">
        <v>11679</v>
      </c>
      <c r="M1296" s="55" t="s">
        <v>11656</v>
      </c>
      <c r="N1296" s="91"/>
      <c r="O1296" s="55" t="s">
        <v>11657</v>
      </c>
    </row>
    <row r="1297" spans="1:15" x14ac:dyDescent="0.2">
      <c r="A1297" s="55" t="s">
        <v>10609</v>
      </c>
      <c r="B1297" s="85" t="s">
        <v>10639</v>
      </c>
      <c r="C1297" s="55" t="s">
        <v>165</v>
      </c>
      <c r="D1297" s="55" t="s">
        <v>210</v>
      </c>
      <c r="E1297" s="55" t="s">
        <v>11691</v>
      </c>
      <c r="H1297" s="91">
        <f t="shared" si="85"/>
        <v>1990</v>
      </c>
      <c r="K1297" t="s">
        <v>11682</v>
      </c>
      <c r="L1297" t="s">
        <v>11679</v>
      </c>
      <c r="M1297" s="55" t="s">
        <v>11656</v>
      </c>
      <c r="N1297" s="91"/>
      <c r="O1297" s="55" t="s">
        <v>11657</v>
      </c>
    </row>
    <row r="1298" spans="1:15" x14ac:dyDescent="0.2">
      <c r="A1298" s="55" t="s">
        <v>10609</v>
      </c>
      <c r="B1298" s="85" t="s">
        <v>10634</v>
      </c>
      <c r="C1298" s="55" t="s">
        <v>165</v>
      </c>
      <c r="D1298" s="55" t="s">
        <v>210</v>
      </c>
      <c r="E1298" s="55" t="s">
        <v>11692</v>
      </c>
      <c r="H1298" s="91">
        <f t="shared" si="85"/>
        <v>1984</v>
      </c>
      <c r="K1298" t="s">
        <v>11683</v>
      </c>
      <c r="L1298" t="s">
        <v>11684</v>
      </c>
      <c r="M1298" s="55" t="s">
        <v>11656</v>
      </c>
      <c r="N1298" s="91"/>
      <c r="O1298" s="55" t="s">
        <v>11657</v>
      </c>
    </row>
    <row r="1299" spans="1:15" x14ac:dyDescent="0.2">
      <c r="A1299" s="55" t="s">
        <v>10609</v>
      </c>
      <c r="B1299" s="85" t="s">
        <v>10636</v>
      </c>
      <c r="C1299" s="55" t="s">
        <v>165</v>
      </c>
      <c r="D1299" s="55" t="s">
        <v>210</v>
      </c>
      <c r="E1299" s="55" t="s">
        <v>11692</v>
      </c>
      <c r="H1299" s="91">
        <f t="shared" si="85"/>
        <v>1987</v>
      </c>
      <c r="K1299" t="s">
        <v>11685</v>
      </c>
      <c r="L1299" t="s">
        <v>11684</v>
      </c>
      <c r="M1299" s="55" t="s">
        <v>11656</v>
      </c>
      <c r="N1299" s="91"/>
      <c r="O1299" s="55" t="s">
        <v>11657</v>
      </c>
    </row>
    <row r="1300" spans="1:15" x14ac:dyDescent="0.2">
      <c r="A1300" s="55" t="s">
        <v>10609</v>
      </c>
      <c r="B1300" s="85" t="s">
        <v>10649</v>
      </c>
      <c r="C1300" s="55" t="s">
        <v>165</v>
      </c>
      <c r="D1300" s="55" t="s">
        <v>210</v>
      </c>
      <c r="E1300" s="55" t="s">
        <v>11692</v>
      </c>
      <c r="H1300" s="91">
        <f t="shared" si="85"/>
        <v>1989</v>
      </c>
      <c r="K1300" t="s">
        <v>11686</v>
      </c>
      <c r="L1300" t="s">
        <v>11684</v>
      </c>
      <c r="M1300" s="55" t="s">
        <v>11656</v>
      </c>
      <c r="N1300" s="91"/>
      <c r="O1300" s="55" t="s">
        <v>11657</v>
      </c>
    </row>
    <row r="1301" spans="1:15" x14ac:dyDescent="0.2">
      <c r="A1301" s="55" t="s">
        <v>10609</v>
      </c>
      <c r="B1301" s="85" t="s">
        <v>10639</v>
      </c>
      <c r="C1301" s="55" t="s">
        <v>165</v>
      </c>
      <c r="D1301" s="55" t="s">
        <v>210</v>
      </c>
      <c r="E1301" s="55" t="s">
        <v>11692</v>
      </c>
      <c r="H1301" s="91">
        <f t="shared" si="85"/>
        <v>1990</v>
      </c>
      <c r="K1301" t="s">
        <v>11687</v>
      </c>
      <c r="L1301" t="s">
        <v>11684</v>
      </c>
      <c r="M1301" s="55" t="s">
        <v>11656</v>
      </c>
      <c r="N1301" s="91"/>
      <c r="O1301" s="55" t="s">
        <v>11657</v>
      </c>
    </row>
    <row r="1302" spans="1:15" x14ac:dyDescent="0.2">
      <c r="A1302" s="55" t="s">
        <v>10609</v>
      </c>
      <c r="B1302" s="85" t="s">
        <v>10634</v>
      </c>
      <c r="C1302" s="55" t="s">
        <v>165</v>
      </c>
      <c r="D1302" s="55" t="s">
        <v>213</v>
      </c>
      <c r="E1302" s="55" t="s">
        <v>11701</v>
      </c>
      <c r="H1302" s="91">
        <f t="shared" si="85"/>
        <v>1984</v>
      </c>
      <c r="K1302" t="s">
        <v>11693</v>
      </c>
      <c r="L1302" t="s">
        <v>11694</v>
      </c>
      <c r="M1302" s="55" t="s">
        <v>11841</v>
      </c>
      <c r="O1302" s="55" t="s">
        <v>11842</v>
      </c>
    </row>
    <row r="1303" spans="1:15" x14ac:dyDescent="0.2">
      <c r="A1303" s="55" t="s">
        <v>10609</v>
      </c>
      <c r="B1303" s="85" t="s">
        <v>10636</v>
      </c>
      <c r="C1303" s="55" t="s">
        <v>165</v>
      </c>
      <c r="D1303" s="55" t="s">
        <v>213</v>
      </c>
      <c r="E1303" s="55" t="s">
        <v>11701</v>
      </c>
      <c r="H1303" s="91">
        <f t="shared" si="85"/>
        <v>1987</v>
      </c>
      <c r="K1303" t="s">
        <v>11695</v>
      </c>
      <c r="L1303" t="s">
        <v>11694</v>
      </c>
      <c r="M1303" s="55" t="s">
        <v>11841</v>
      </c>
      <c r="O1303" s="55" t="s">
        <v>11842</v>
      </c>
    </row>
    <row r="1304" spans="1:15" x14ac:dyDescent="0.2">
      <c r="A1304" s="55" t="s">
        <v>10609</v>
      </c>
      <c r="B1304" s="85" t="s">
        <v>10649</v>
      </c>
      <c r="C1304" s="55" t="s">
        <v>165</v>
      </c>
      <c r="D1304" s="55" t="s">
        <v>213</v>
      </c>
      <c r="E1304" s="55" t="s">
        <v>11701</v>
      </c>
      <c r="H1304" s="91">
        <f t="shared" si="85"/>
        <v>1989</v>
      </c>
      <c r="K1304" t="s">
        <v>11696</v>
      </c>
      <c r="L1304" t="s">
        <v>11694</v>
      </c>
      <c r="M1304" s="55" t="s">
        <v>11841</v>
      </c>
      <c r="O1304" s="55" t="s">
        <v>11842</v>
      </c>
    </row>
    <row r="1305" spans="1:15" x14ac:dyDescent="0.2">
      <c r="A1305" s="55" t="s">
        <v>10609</v>
      </c>
      <c r="B1305" s="85" t="s">
        <v>10639</v>
      </c>
      <c r="C1305" s="55" t="s">
        <v>165</v>
      </c>
      <c r="D1305" s="55" t="s">
        <v>213</v>
      </c>
      <c r="E1305" s="55" t="s">
        <v>11701</v>
      </c>
      <c r="H1305" s="91">
        <f t="shared" si="85"/>
        <v>1990</v>
      </c>
      <c r="K1305" t="s">
        <v>11697</v>
      </c>
      <c r="L1305" t="s">
        <v>11694</v>
      </c>
      <c r="M1305" s="55" t="s">
        <v>11841</v>
      </c>
      <c r="O1305" s="55" t="s">
        <v>11842</v>
      </c>
    </row>
    <row r="1306" spans="1:15" x14ac:dyDescent="0.2">
      <c r="A1306" s="55" t="s">
        <v>10609</v>
      </c>
      <c r="B1306" s="85" t="s">
        <v>10650</v>
      </c>
      <c r="C1306" s="55" t="s">
        <v>165</v>
      </c>
      <c r="D1306" s="55" t="s">
        <v>213</v>
      </c>
      <c r="E1306" s="55" t="s">
        <v>11701</v>
      </c>
      <c r="H1306" s="91">
        <f t="shared" si="85"/>
        <v>1992</v>
      </c>
      <c r="K1306" t="s">
        <v>11698</v>
      </c>
      <c r="L1306" t="s">
        <v>11694</v>
      </c>
      <c r="M1306" s="55" t="s">
        <v>11841</v>
      </c>
      <c r="O1306" s="55" t="s">
        <v>11842</v>
      </c>
    </row>
    <row r="1307" spans="1:15" x14ac:dyDescent="0.2">
      <c r="A1307" s="55" t="s">
        <v>10609</v>
      </c>
      <c r="B1307" s="85" t="s">
        <v>10641</v>
      </c>
      <c r="C1307" s="55" t="s">
        <v>165</v>
      </c>
      <c r="D1307" s="55" t="s">
        <v>213</v>
      </c>
      <c r="E1307" s="55" t="s">
        <v>11701</v>
      </c>
      <c r="H1307" s="91">
        <f t="shared" si="85"/>
        <v>1993</v>
      </c>
      <c r="K1307" t="s">
        <v>11699</v>
      </c>
      <c r="L1307" t="s">
        <v>11694</v>
      </c>
      <c r="M1307" s="55" t="s">
        <v>11841</v>
      </c>
      <c r="O1307" s="55" t="s">
        <v>11842</v>
      </c>
    </row>
    <row r="1308" spans="1:15" x14ac:dyDescent="0.2">
      <c r="A1308" s="55" t="s">
        <v>10609</v>
      </c>
      <c r="B1308" s="85" t="s">
        <v>10865</v>
      </c>
      <c r="C1308" s="55" t="s">
        <v>165</v>
      </c>
      <c r="D1308" s="55" t="s">
        <v>213</v>
      </c>
      <c r="E1308" s="55" t="s">
        <v>11701</v>
      </c>
      <c r="H1308" s="91">
        <f t="shared" si="85"/>
        <v>1995</v>
      </c>
      <c r="K1308" t="s">
        <v>11700</v>
      </c>
      <c r="L1308" t="s">
        <v>11694</v>
      </c>
      <c r="M1308" s="55" t="s">
        <v>11841</v>
      </c>
      <c r="O1308" s="55" t="s">
        <v>11842</v>
      </c>
    </row>
    <row r="1309" spans="1:15" x14ac:dyDescent="0.2">
      <c r="A1309" s="55" t="s">
        <v>10609</v>
      </c>
      <c r="B1309" s="85" t="s">
        <v>10636</v>
      </c>
      <c r="C1309" s="55" t="s">
        <v>165</v>
      </c>
      <c r="D1309" s="55" t="s">
        <v>213</v>
      </c>
      <c r="E1309" s="55" t="s">
        <v>213</v>
      </c>
      <c r="H1309" s="91">
        <f t="shared" si="85"/>
        <v>1987</v>
      </c>
      <c r="K1309" s="85" t="s">
        <v>11702</v>
      </c>
      <c r="L1309" s="85" t="s">
        <v>11703</v>
      </c>
      <c r="M1309" s="55" t="s">
        <v>11843</v>
      </c>
      <c r="O1309" s="55" t="s">
        <v>11844</v>
      </c>
    </row>
    <row r="1310" spans="1:15" x14ac:dyDescent="0.2">
      <c r="A1310" s="55" t="s">
        <v>10609</v>
      </c>
      <c r="B1310" s="85" t="s">
        <v>10649</v>
      </c>
      <c r="C1310" s="55" t="s">
        <v>165</v>
      </c>
      <c r="D1310" s="55" t="s">
        <v>213</v>
      </c>
      <c r="E1310" s="55" t="s">
        <v>213</v>
      </c>
      <c r="H1310" s="91">
        <f t="shared" si="85"/>
        <v>1989</v>
      </c>
      <c r="K1310" s="85" t="s">
        <v>11704</v>
      </c>
      <c r="L1310" s="85" t="s">
        <v>11703</v>
      </c>
      <c r="M1310" s="55" t="s">
        <v>11843</v>
      </c>
      <c r="O1310" s="55" t="s">
        <v>11844</v>
      </c>
    </row>
    <row r="1311" spans="1:15" x14ac:dyDescent="0.2">
      <c r="A1311" s="55" t="s">
        <v>10609</v>
      </c>
      <c r="B1311" s="85" t="s">
        <v>10639</v>
      </c>
      <c r="C1311" s="55" t="s">
        <v>165</v>
      </c>
      <c r="D1311" s="55" t="s">
        <v>213</v>
      </c>
      <c r="E1311" s="55" t="s">
        <v>213</v>
      </c>
      <c r="H1311" s="91">
        <f t="shared" si="85"/>
        <v>1990</v>
      </c>
      <c r="K1311" s="85" t="s">
        <v>11705</v>
      </c>
      <c r="L1311" s="85" t="s">
        <v>11703</v>
      </c>
      <c r="M1311" s="55" t="s">
        <v>11843</v>
      </c>
      <c r="O1311" s="55" t="s">
        <v>11844</v>
      </c>
    </row>
    <row r="1312" spans="1:15" x14ac:dyDescent="0.2">
      <c r="A1312" s="55" t="s">
        <v>10609</v>
      </c>
      <c r="B1312" s="85" t="s">
        <v>10650</v>
      </c>
      <c r="C1312" s="55" t="s">
        <v>165</v>
      </c>
      <c r="D1312" s="55" t="s">
        <v>213</v>
      </c>
      <c r="E1312" s="55" t="s">
        <v>213</v>
      </c>
      <c r="H1312" s="91">
        <f t="shared" si="85"/>
        <v>1992</v>
      </c>
      <c r="K1312" s="85" t="s">
        <v>11706</v>
      </c>
      <c r="L1312" s="85" t="s">
        <v>11703</v>
      </c>
      <c r="M1312" s="55" t="s">
        <v>11843</v>
      </c>
      <c r="O1312" s="55" t="s">
        <v>11844</v>
      </c>
    </row>
    <row r="1313" spans="1:15" x14ac:dyDescent="0.2">
      <c r="A1313" s="55" t="s">
        <v>10609</v>
      </c>
      <c r="B1313" s="85" t="s">
        <v>10641</v>
      </c>
      <c r="C1313" s="55" t="s">
        <v>165</v>
      </c>
      <c r="D1313" s="55" t="s">
        <v>213</v>
      </c>
      <c r="E1313" s="55" t="s">
        <v>213</v>
      </c>
      <c r="H1313" s="91">
        <f t="shared" si="85"/>
        <v>1993</v>
      </c>
      <c r="K1313" s="85" t="s">
        <v>11707</v>
      </c>
      <c r="L1313" s="85" t="s">
        <v>11703</v>
      </c>
      <c r="M1313" s="55" t="s">
        <v>11843</v>
      </c>
      <c r="O1313" s="55" t="s">
        <v>11844</v>
      </c>
    </row>
    <row r="1314" spans="1:15" x14ac:dyDescent="0.2">
      <c r="A1314" s="55" t="s">
        <v>10609</v>
      </c>
      <c r="B1314" s="85" t="s">
        <v>10865</v>
      </c>
      <c r="C1314" s="55" t="s">
        <v>165</v>
      </c>
      <c r="D1314" s="55" t="s">
        <v>213</v>
      </c>
      <c r="E1314" s="55" t="s">
        <v>213</v>
      </c>
      <c r="H1314" s="91">
        <f t="shared" si="85"/>
        <v>1995</v>
      </c>
      <c r="K1314" s="85" t="s">
        <v>11708</v>
      </c>
      <c r="L1314" s="85" t="s">
        <v>11703</v>
      </c>
      <c r="M1314" s="55" t="s">
        <v>11843</v>
      </c>
      <c r="O1314" s="55" t="s">
        <v>11844</v>
      </c>
    </row>
    <row r="1315" spans="1:15" x14ac:dyDescent="0.2">
      <c r="A1315" s="55" t="s">
        <v>10609</v>
      </c>
      <c r="B1315" s="85" t="s">
        <v>10648</v>
      </c>
      <c r="C1315" s="55" t="s">
        <v>165</v>
      </c>
      <c r="D1315" s="55" t="s">
        <v>213</v>
      </c>
      <c r="E1315" s="55" t="s">
        <v>213</v>
      </c>
      <c r="H1315" s="91">
        <f t="shared" si="85"/>
        <v>1999</v>
      </c>
      <c r="K1315" s="85" t="s">
        <v>11709</v>
      </c>
      <c r="L1315" s="85" t="s">
        <v>11703</v>
      </c>
      <c r="M1315" s="55" t="s">
        <v>11843</v>
      </c>
      <c r="O1315" s="55" t="s">
        <v>11844</v>
      </c>
    </row>
    <row r="1316" spans="1:15" x14ac:dyDescent="0.2">
      <c r="A1316" s="55" t="s">
        <v>10609</v>
      </c>
      <c r="B1316" s="85" t="s">
        <v>10652</v>
      </c>
      <c r="C1316" s="55" t="s">
        <v>165</v>
      </c>
      <c r="D1316" s="55" t="s">
        <v>213</v>
      </c>
      <c r="E1316" s="55" t="s">
        <v>213</v>
      </c>
      <c r="H1316" s="91">
        <f t="shared" si="85"/>
        <v>2002</v>
      </c>
      <c r="K1316" s="85" t="s">
        <v>11710</v>
      </c>
      <c r="L1316" s="85" t="s">
        <v>11703</v>
      </c>
      <c r="M1316" s="55" t="s">
        <v>11843</v>
      </c>
      <c r="O1316" s="55" t="s">
        <v>11844</v>
      </c>
    </row>
    <row r="1317" spans="1:15" x14ac:dyDescent="0.2">
      <c r="A1317" s="55" t="s">
        <v>10609</v>
      </c>
      <c r="B1317" s="85" t="s">
        <v>10643</v>
      </c>
      <c r="C1317" s="55" t="s">
        <v>165</v>
      </c>
      <c r="D1317" s="55" t="s">
        <v>213</v>
      </c>
      <c r="E1317" s="55" t="s">
        <v>213</v>
      </c>
      <c r="H1317" s="91">
        <f t="shared" si="85"/>
        <v>2004</v>
      </c>
      <c r="K1317" s="85" t="s">
        <v>11711</v>
      </c>
      <c r="L1317" s="85" t="s">
        <v>11703</v>
      </c>
      <c r="M1317" s="55" t="s">
        <v>11843</v>
      </c>
      <c r="O1317" s="55" t="s">
        <v>11844</v>
      </c>
    </row>
    <row r="1318" spans="1:15" x14ac:dyDescent="0.2">
      <c r="A1318" s="55" t="s">
        <v>10609</v>
      </c>
      <c r="B1318" s="85" t="s">
        <v>10654</v>
      </c>
      <c r="C1318" s="55" t="s">
        <v>165</v>
      </c>
      <c r="D1318" s="55" t="s">
        <v>213</v>
      </c>
      <c r="E1318" s="55" t="s">
        <v>213</v>
      </c>
      <c r="H1318" s="91">
        <f t="shared" si="85"/>
        <v>2005</v>
      </c>
      <c r="K1318" s="85" t="s">
        <v>11712</v>
      </c>
      <c r="L1318" s="85" t="s">
        <v>11703</v>
      </c>
      <c r="M1318" s="55" t="s">
        <v>11843</v>
      </c>
      <c r="O1318" s="55" t="s">
        <v>11844</v>
      </c>
    </row>
    <row r="1319" spans="1:15" x14ac:dyDescent="0.2">
      <c r="A1319" s="55" t="s">
        <v>10609</v>
      </c>
      <c r="B1319" s="85" t="s">
        <v>10644</v>
      </c>
      <c r="C1319" s="55" t="s">
        <v>165</v>
      </c>
      <c r="D1319" s="55" t="s">
        <v>213</v>
      </c>
      <c r="E1319" s="55" t="s">
        <v>213</v>
      </c>
      <c r="H1319" s="91">
        <f t="shared" si="85"/>
        <v>2007</v>
      </c>
      <c r="K1319" s="85" t="s">
        <v>11713</v>
      </c>
      <c r="L1319" s="85" t="s">
        <v>11703</v>
      </c>
      <c r="M1319" s="55" t="s">
        <v>11843</v>
      </c>
      <c r="O1319" s="55" t="s">
        <v>11844</v>
      </c>
    </row>
    <row r="1320" spans="1:15" x14ac:dyDescent="0.2">
      <c r="A1320" s="55" t="s">
        <v>10609</v>
      </c>
      <c r="B1320" s="85" t="s">
        <v>10634</v>
      </c>
      <c r="C1320" s="55" t="s">
        <v>165</v>
      </c>
      <c r="D1320" s="55" t="s">
        <v>213</v>
      </c>
      <c r="E1320" s="55" t="s">
        <v>213</v>
      </c>
      <c r="H1320" s="91">
        <f t="shared" si="85"/>
        <v>1984</v>
      </c>
      <c r="K1320" s="85" t="s">
        <v>11714</v>
      </c>
      <c r="L1320" s="85" t="s">
        <v>11715</v>
      </c>
      <c r="M1320" s="55" t="s">
        <v>11843</v>
      </c>
      <c r="O1320" s="55" t="s">
        <v>11844</v>
      </c>
    </row>
    <row r="1321" spans="1:15" x14ac:dyDescent="0.2">
      <c r="A1321" s="55" t="s">
        <v>10609</v>
      </c>
      <c r="B1321" s="85" t="s">
        <v>10634</v>
      </c>
      <c r="C1321" s="55" t="s">
        <v>165</v>
      </c>
      <c r="D1321" s="55" t="s">
        <v>213</v>
      </c>
      <c r="E1321" s="55" t="s">
        <v>11728</v>
      </c>
      <c r="H1321" s="91">
        <f t="shared" si="85"/>
        <v>1984</v>
      </c>
      <c r="K1321" s="85" t="s">
        <v>11716</v>
      </c>
      <c r="L1321" s="85" t="s">
        <v>11717</v>
      </c>
      <c r="M1321" s="55" t="s">
        <v>11845</v>
      </c>
      <c r="O1321" s="55" t="s">
        <v>11846</v>
      </c>
    </row>
    <row r="1322" spans="1:15" x14ac:dyDescent="0.2">
      <c r="A1322" s="55" t="s">
        <v>10609</v>
      </c>
      <c r="B1322" s="85" t="s">
        <v>10636</v>
      </c>
      <c r="C1322" s="55" t="s">
        <v>165</v>
      </c>
      <c r="D1322" s="55" t="s">
        <v>213</v>
      </c>
      <c r="E1322" s="55" t="s">
        <v>11728</v>
      </c>
      <c r="H1322" s="91">
        <f t="shared" si="85"/>
        <v>1987</v>
      </c>
      <c r="K1322" s="85" t="s">
        <v>11718</v>
      </c>
      <c r="L1322" s="85" t="s">
        <v>11717</v>
      </c>
      <c r="M1322" s="55" t="s">
        <v>11845</v>
      </c>
      <c r="O1322" s="55" t="s">
        <v>11846</v>
      </c>
    </row>
    <row r="1323" spans="1:15" x14ac:dyDescent="0.2">
      <c r="A1323" s="55" t="s">
        <v>10609</v>
      </c>
      <c r="B1323" s="85" t="s">
        <v>10649</v>
      </c>
      <c r="C1323" s="55" t="s">
        <v>165</v>
      </c>
      <c r="D1323" s="55" t="s">
        <v>213</v>
      </c>
      <c r="E1323" s="55" t="s">
        <v>11728</v>
      </c>
      <c r="H1323" s="91">
        <f t="shared" si="85"/>
        <v>1989</v>
      </c>
      <c r="K1323" s="85" t="s">
        <v>11719</v>
      </c>
      <c r="L1323" s="85" t="s">
        <v>11717</v>
      </c>
      <c r="M1323" s="55" t="s">
        <v>11845</v>
      </c>
      <c r="O1323" s="55" t="s">
        <v>11846</v>
      </c>
    </row>
    <row r="1324" spans="1:15" x14ac:dyDescent="0.2">
      <c r="A1324" s="55" t="s">
        <v>10609</v>
      </c>
      <c r="B1324" s="85" t="s">
        <v>10639</v>
      </c>
      <c r="C1324" s="55" t="s">
        <v>165</v>
      </c>
      <c r="D1324" s="55" t="s">
        <v>213</v>
      </c>
      <c r="E1324" s="55" t="s">
        <v>11728</v>
      </c>
      <c r="H1324" s="91">
        <f t="shared" si="85"/>
        <v>1990</v>
      </c>
      <c r="K1324" s="85" t="s">
        <v>11720</v>
      </c>
      <c r="L1324" s="85" t="s">
        <v>11717</v>
      </c>
      <c r="M1324" s="55" t="s">
        <v>11845</v>
      </c>
      <c r="O1324" s="55" t="s">
        <v>11846</v>
      </c>
    </row>
    <row r="1325" spans="1:15" x14ac:dyDescent="0.2">
      <c r="A1325" s="55" t="s">
        <v>10609</v>
      </c>
      <c r="B1325" s="85" t="s">
        <v>10650</v>
      </c>
      <c r="C1325" s="55" t="s">
        <v>165</v>
      </c>
      <c r="D1325" s="55" t="s">
        <v>213</v>
      </c>
      <c r="E1325" s="55" t="s">
        <v>11728</v>
      </c>
      <c r="H1325" s="91">
        <f t="shared" si="85"/>
        <v>1992</v>
      </c>
      <c r="K1325" s="85" t="s">
        <v>11721</v>
      </c>
      <c r="L1325" s="85" t="s">
        <v>11717</v>
      </c>
      <c r="M1325" s="55" t="s">
        <v>11845</v>
      </c>
      <c r="O1325" s="55" t="s">
        <v>11846</v>
      </c>
    </row>
    <row r="1326" spans="1:15" x14ac:dyDescent="0.2">
      <c r="A1326" s="55" t="s">
        <v>10609</v>
      </c>
      <c r="B1326" s="85" t="s">
        <v>10641</v>
      </c>
      <c r="C1326" s="55" t="s">
        <v>165</v>
      </c>
      <c r="D1326" s="55" t="s">
        <v>213</v>
      </c>
      <c r="E1326" s="55" t="s">
        <v>11728</v>
      </c>
      <c r="H1326" s="91">
        <f t="shared" si="85"/>
        <v>1993</v>
      </c>
      <c r="K1326" s="85" t="s">
        <v>11722</v>
      </c>
      <c r="L1326" s="85" t="s">
        <v>11717</v>
      </c>
      <c r="M1326" s="55" t="s">
        <v>11845</v>
      </c>
      <c r="O1326" s="55" t="s">
        <v>11846</v>
      </c>
    </row>
    <row r="1327" spans="1:15" x14ac:dyDescent="0.2">
      <c r="A1327" s="55" t="s">
        <v>10609</v>
      </c>
      <c r="B1327" s="85" t="s">
        <v>10648</v>
      </c>
      <c r="C1327" s="55" t="s">
        <v>165</v>
      </c>
      <c r="D1327" s="55" t="s">
        <v>213</v>
      </c>
      <c r="E1327" s="55" t="s">
        <v>11728</v>
      </c>
      <c r="H1327" s="91">
        <f t="shared" si="85"/>
        <v>1999</v>
      </c>
      <c r="K1327" s="85" t="s">
        <v>11723</v>
      </c>
      <c r="L1327" s="85" t="s">
        <v>11717</v>
      </c>
      <c r="M1327" s="55" t="s">
        <v>11845</v>
      </c>
      <c r="O1327" s="55" t="s">
        <v>11846</v>
      </c>
    </row>
    <row r="1328" spans="1:15" x14ac:dyDescent="0.2">
      <c r="A1328" s="55" t="s">
        <v>10609</v>
      </c>
      <c r="B1328" s="85" t="s">
        <v>10652</v>
      </c>
      <c r="C1328" s="55" t="s">
        <v>165</v>
      </c>
      <c r="D1328" s="55" t="s">
        <v>213</v>
      </c>
      <c r="E1328" s="55" t="s">
        <v>11728</v>
      </c>
      <c r="H1328" s="91">
        <f t="shared" si="85"/>
        <v>2002</v>
      </c>
      <c r="K1328" s="85" t="s">
        <v>11724</v>
      </c>
      <c r="L1328" s="85" t="s">
        <v>11717</v>
      </c>
      <c r="M1328" s="55" t="s">
        <v>11845</v>
      </c>
      <c r="O1328" s="55" t="s">
        <v>11846</v>
      </c>
    </row>
    <row r="1329" spans="1:17" x14ac:dyDescent="0.2">
      <c r="A1329" s="55" t="s">
        <v>10609</v>
      </c>
      <c r="B1329" s="85" t="s">
        <v>10643</v>
      </c>
      <c r="C1329" s="55" t="s">
        <v>165</v>
      </c>
      <c r="D1329" s="55" t="s">
        <v>213</v>
      </c>
      <c r="E1329" s="55" t="s">
        <v>11728</v>
      </c>
      <c r="H1329" s="91">
        <f t="shared" si="85"/>
        <v>2004</v>
      </c>
      <c r="K1329" s="85" t="s">
        <v>11725</v>
      </c>
      <c r="L1329" s="85" t="s">
        <v>11717</v>
      </c>
      <c r="M1329" s="55" t="s">
        <v>11845</v>
      </c>
      <c r="O1329" s="55" t="s">
        <v>11846</v>
      </c>
    </row>
    <row r="1330" spans="1:17" x14ac:dyDescent="0.2">
      <c r="A1330" s="55" t="s">
        <v>10609</v>
      </c>
      <c r="B1330" s="85" t="s">
        <v>10654</v>
      </c>
      <c r="C1330" s="55" t="s">
        <v>165</v>
      </c>
      <c r="D1330" s="55" t="s">
        <v>213</v>
      </c>
      <c r="E1330" s="55" t="s">
        <v>11728</v>
      </c>
      <c r="H1330" s="91">
        <f t="shared" si="85"/>
        <v>2005</v>
      </c>
      <c r="K1330" s="85" t="s">
        <v>11726</v>
      </c>
      <c r="L1330" s="85" t="s">
        <v>11717</v>
      </c>
      <c r="M1330" s="55" t="s">
        <v>11845</v>
      </c>
      <c r="O1330" s="55" t="s">
        <v>11846</v>
      </c>
    </row>
    <row r="1331" spans="1:17" x14ac:dyDescent="0.2">
      <c r="A1331" s="55" t="s">
        <v>10609</v>
      </c>
      <c r="B1331" s="85" t="s">
        <v>10644</v>
      </c>
      <c r="C1331" s="55" t="s">
        <v>165</v>
      </c>
      <c r="D1331" s="55" t="s">
        <v>213</v>
      </c>
      <c r="E1331" s="55" t="s">
        <v>11728</v>
      </c>
      <c r="H1331" s="91">
        <f t="shared" si="85"/>
        <v>2007</v>
      </c>
      <c r="K1331" s="85" t="s">
        <v>11727</v>
      </c>
      <c r="L1331" s="85" t="s">
        <v>11717</v>
      </c>
      <c r="M1331" s="55" t="s">
        <v>11845</v>
      </c>
      <c r="O1331" s="55" t="s">
        <v>11846</v>
      </c>
    </row>
    <row r="1332" spans="1:17" x14ac:dyDescent="0.2">
      <c r="A1332" s="55" t="s">
        <v>10609</v>
      </c>
      <c r="B1332" s="85" t="s">
        <v>10643</v>
      </c>
      <c r="C1332" s="55" t="s">
        <v>165</v>
      </c>
      <c r="D1332" s="55" t="s">
        <v>209</v>
      </c>
      <c r="E1332" s="55" t="s">
        <v>11745</v>
      </c>
      <c r="H1332" s="91">
        <f t="shared" si="85"/>
        <v>2004</v>
      </c>
      <c r="K1332" t="s">
        <v>11729</v>
      </c>
      <c r="L1332" t="s">
        <v>11730</v>
      </c>
      <c r="M1332" s="55" t="s">
        <v>11831</v>
      </c>
      <c r="N1332" s="55" t="s">
        <v>225</v>
      </c>
      <c r="O1332" s="55" t="s">
        <v>11829</v>
      </c>
      <c r="P1332" s="91">
        <v>1</v>
      </c>
      <c r="Q1332" s="91">
        <v>5</v>
      </c>
    </row>
    <row r="1333" spans="1:17" x14ac:dyDescent="0.2">
      <c r="A1333" s="55" t="s">
        <v>10609</v>
      </c>
      <c r="B1333" s="85" t="s">
        <v>10650</v>
      </c>
      <c r="C1333" s="55" t="s">
        <v>165</v>
      </c>
      <c r="D1333" s="55" t="s">
        <v>209</v>
      </c>
      <c r="E1333" s="55" t="s">
        <v>11745</v>
      </c>
      <c r="H1333" s="91">
        <f t="shared" si="85"/>
        <v>1992</v>
      </c>
      <c r="K1333" t="s">
        <v>11731</v>
      </c>
      <c r="L1333" t="s">
        <v>11732</v>
      </c>
      <c r="M1333" s="55" t="s">
        <v>11831</v>
      </c>
      <c r="N1333" s="55" t="s">
        <v>225</v>
      </c>
      <c r="O1333" s="55" t="s">
        <v>11829</v>
      </c>
      <c r="P1333" s="91">
        <v>1</v>
      </c>
      <c r="Q1333" s="91">
        <v>5</v>
      </c>
    </row>
    <row r="1334" spans="1:17" x14ac:dyDescent="0.2">
      <c r="A1334" s="55" t="s">
        <v>10609</v>
      </c>
      <c r="B1334" s="85" t="s">
        <v>10641</v>
      </c>
      <c r="C1334" s="55" t="s">
        <v>165</v>
      </c>
      <c r="D1334" s="55" t="s">
        <v>209</v>
      </c>
      <c r="E1334" s="55" t="s">
        <v>11745</v>
      </c>
      <c r="H1334" s="91">
        <f t="shared" si="85"/>
        <v>1993</v>
      </c>
      <c r="K1334" t="s">
        <v>11733</v>
      </c>
      <c r="L1334" t="s">
        <v>11732</v>
      </c>
      <c r="M1334" s="55" t="s">
        <v>11831</v>
      </c>
      <c r="N1334" s="55" t="s">
        <v>225</v>
      </c>
      <c r="O1334" s="55" t="s">
        <v>11829</v>
      </c>
      <c r="P1334" s="91">
        <v>1</v>
      </c>
      <c r="Q1334" s="91">
        <v>5</v>
      </c>
    </row>
    <row r="1335" spans="1:17" x14ac:dyDescent="0.2">
      <c r="A1335" s="55" t="s">
        <v>10609</v>
      </c>
      <c r="B1335" s="85" t="s">
        <v>10865</v>
      </c>
      <c r="C1335" s="55" t="s">
        <v>165</v>
      </c>
      <c r="D1335" s="55" t="s">
        <v>209</v>
      </c>
      <c r="E1335" s="55" t="s">
        <v>11745</v>
      </c>
      <c r="H1335" s="91">
        <f t="shared" si="85"/>
        <v>1995</v>
      </c>
      <c r="K1335" t="s">
        <v>11734</v>
      </c>
      <c r="L1335" t="s">
        <v>11732</v>
      </c>
      <c r="M1335" s="55" t="s">
        <v>11831</v>
      </c>
      <c r="N1335" s="55" t="s">
        <v>225</v>
      </c>
      <c r="O1335" s="55" t="s">
        <v>11829</v>
      </c>
      <c r="P1335" s="91">
        <v>1</v>
      </c>
      <c r="Q1335" s="91">
        <v>5</v>
      </c>
    </row>
    <row r="1336" spans="1:17" x14ac:dyDescent="0.2">
      <c r="A1336" s="55" t="s">
        <v>10609</v>
      </c>
      <c r="B1336" s="85" t="s">
        <v>10644</v>
      </c>
      <c r="C1336" s="55" t="s">
        <v>165</v>
      </c>
      <c r="D1336" s="55" t="s">
        <v>209</v>
      </c>
      <c r="E1336" s="55" t="s">
        <v>11745</v>
      </c>
      <c r="H1336" s="91">
        <f t="shared" si="85"/>
        <v>2007</v>
      </c>
      <c r="K1336" t="s">
        <v>11735</v>
      </c>
      <c r="L1336" t="s">
        <v>11732</v>
      </c>
      <c r="M1336" s="55" t="s">
        <v>11831</v>
      </c>
      <c r="N1336" s="55" t="s">
        <v>225</v>
      </c>
      <c r="O1336" s="55" t="s">
        <v>11829</v>
      </c>
      <c r="P1336" s="91">
        <v>1</v>
      </c>
      <c r="Q1336" s="91">
        <v>5</v>
      </c>
    </row>
    <row r="1337" spans="1:17" x14ac:dyDescent="0.2">
      <c r="A1337" s="55" t="s">
        <v>10609</v>
      </c>
      <c r="B1337" s="85" t="s">
        <v>10654</v>
      </c>
      <c r="C1337" s="55" t="s">
        <v>165</v>
      </c>
      <c r="D1337" s="55" t="s">
        <v>209</v>
      </c>
      <c r="E1337" s="55" t="s">
        <v>11746</v>
      </c>
      <c r="H1337" s="91">
        <f t="shared" ref="H1337:H1400" si="86">IF(B1337="SATSA_Q1",1984,IF(B1337="SATSA_IPT1",1985,IF(B1337="SATSA_Q2",1987,IF(B1337="SATSA_IPT2",1989,IF(B1337="SATSA_Q3",1990,IF(B1337="SATSA_IPT3",1992,IF(B1337="SATSA_Q4",1993,IF(B1337="SATSA_IPT4",1995,IF(B1337="SATSA_IPT5",1999,IF(B1337="SATSA_IPT6",2002,IF(B1337="SATSA_Q5",2004,IF(B1337="SATSA_IPT7",2005,IF(B1337="SATSA_Q6",2007,IF(B1337="SATSA_IPT8",2008,IF(B1337="SATSA_Q7",2010,IF(B1337="SATSA_IPT9",2010,IF(B1337="SATSA_Q8",2012,IF(B1337="SATSA_IPT10",2012,IF(B1337="SATSA_Q9",2014,"HELP")))))))))))))))))))</f>
        <v>2005</v>
      </c>
      <c r="K1337" s="85" t="s">
        <v>11736</v>
      </c>
      <c r="L1337" s="91" t="s">
        <v>11737</v>
      </c>
      <c r="M1337" s="55" t="s">
        <v>11831</v>
      </c>
      <c r="N1337" s="55" t="s">
        <v>225</v>
      </c>
      <c r="O1337" s="55" t="s">
        <v>11829</v>
      </c>
      <c r="P1337" s="91">
        <v>1</v>
      </c>
      <c r="Q1337" s="91">
        <v>5</v>
      </c>
    </row>
    <row r="1338" spans="1:17" x14ac:dyDescent="0.2">
      <c r="A1338" s="55" t="s">
        <v>10609</v>
      </c>
      <c r="B1338" s="85" t="s">
        <v>10650</v>
      </c>
      <c r="C1338" s="55" t="s">
        <v>165</v>
      </c>
      <c r="D1338" s="55" t="s">
        <v>209</v>
      </c>
      <c r="E1338" s="55" t="s">
        <v>11747</v>
      </c>
      <c r="H1338" s="91">
        <f t="shared" si="86"/>
        <v>1992</v>
      </c>
      <c r="K1338" s="85" t="s">
        <v>11738</v>
      </c>
      <c r="L1338" s="91" t="s">
        <v>11739</v>
      </c>
      <c r="M1338" s="55" t="s">
        <v>11831</v>
      </c>
      <c r="N1338" s="55" t="s">
        <v>225</v>
      </c>
      <c r="O1338" s="55" t="s">
        <v>11829</v>
      </c>
      <c r="P1338" s="91">
        <v>1</v>
      </c>
      <c r="Q1338" s="91">
        <v>5</v>
      </c>
    </row>
    <row r="1339" spans="1:17" x14ac:dyDescent="0.2">
      <c r="A1339" s="55" t="s">
        <v>10609</v>
      </c>
      <c r="B1339" s="85" t="s">
        <v>10641</v>
      </c>
      <c r="C1339" s="55" t="s">
        <v>165</v>
      </c>
      <c r="D1339" s="55" t="s">
        <v>209</v>
      </c>
      <c r="E1339" s="55" t="s">
        <v>11747</v>
      </c>
      <c r="H1339" s="91">
        <f t="shared" si="86"/>
        <v>1993</v>
      </c>
      <c r="K1339" s="85" t="s">
        <v>11740</v>
      </c>
      <c r="L1339" s="91" t="s">
        <v>11739</v>
      </c>
      <c r="M1339" s="55" t="s">
        <v>11831</v>
      </c>
      <c r="N1339" s="55" t="s">
        <v>225</v>
      </c>
      <c r="O1339" s="55" t="s">
        <v>11829</v>
      </c>
      <c r="P1339" s="91">
        <v>1</v>
      </c>
      <c r="Q1339" s="91">
        <v>5</v>
      </c>
    </row>
    <row r="1340" spans="1:17" x14ac:dyDescent="0.2">
      <c r="A1340" s="55" t="s">
        <v>10609</v>
      </c>
      <c r="B1340" s="85" t="s">
        <v>10865</v>
      </c>
      <c r="C1340" s="55" t="s">
        <v>165</v>
      </c>
      <c r="D1340" s="55" t="s">
        <v>209</v>
      </c>
      <c r="E1340" s="55" t="s">
        <v>11747</v>
      </c>
      <c r="H1340" s="91">
        <f t="shared" si="86"/>
        <v>1995</v>
      </c>
      <c r="K1340" s="85" t="s">
        <v>11741</v>
      </c>
      <c r="L1340" s="91" t="s">
        <v>11739</v>
      </c>
      <c r="M1340" s="55" t="s">
        <v>11831</v>
      </c>
      <c r="N1340" s="55" t="s">
        <v>225</v>
      </c>
      <c r="O1340" s="55" t="s">
        <v>11829</v>
      </c>
      <c r="P1340" s="91">
        <v>1</v>
      </c>
      <c r="Q1340" s="91">
        <v>5</v>
      </c>
    </row>
    <row r="1341" spans="1:17" x14ac:dyDescent="0.2">
      <c r="A1341" s="55" t="s">
        <v>10609</v>
      </c>
      <c r="B1341" s="85" t="s">
        <v>10644</v>
      </c>
      <c r="C1341" s="55" t="s">
        <v>165</v>
      </c>
      <c r="D1341" s="55" t="s">
        <v>209</v>
      </c>
      <c r="E1341" s="55" t="s">
        <v>11747</v>
      </c>
      <c r="H1341" s="91">
        <f t="shared" si="86"/>
        <v>2007</v>
      </c>
      <c r="K1341" s="85" t="s">
        <v>11742</v>
      </c>
      <c r="L1341" s="91" t="s">
        <v>11739</v>
      </c>
      <c r="M1341" s="55" t="s">
        <v>11831</v>
      </c>
      <c r="N1341" s="55" t="s">
        <v>225</v>
      </c>
      <c r="O1341" s="55" t="s">
        <v>11829</v>
      </c>
      <c r="P1341" s="91">
        <v>1</v>
      </c>
      <c r="Q1341" s="91">
        <v>5</v>
      </c>
    </row>
    <row r="1342" spans="1:17" x14ac:dyDescent="0.2">
      <c r="A1342" s="55" t="s">
        <v>10609</v>
      </c>
      <c r="B1342" s="85" t="s">
        <v>10643</v>
      </c>
      <c r="C1342" s="55" t="s">
        <v>165</v>
      </c>
      <c r="D1342" s="55" t="s">
        <v>209</v>
      </c>
      <c r="E1342" s="55" t="s">
        <v>11747</v>
      </c>
      <c r="H1342" s="91">
        <f t="shared" si="86"/>
        <v>2004</v>
      </c>
      <c r="K1342" s="85" t="s">
        <v>11743</v>
      </c>
      <c r="L1342" s="91" t="s">
        <v>11744</v>
      </c>
      <c r="M1342" s="55" t="s">
        <v>11831</v>
      </c>
      <c r="N1342" s="55" t="s">
        <v>225</v>
      </c>
      <c r="O1342" s="55" t="s">
        <v>11829</v>
      </c>
      <c r="P1342" s="91">
        <v>1</v>
      </c>
      <c r="Q1342" s="91">
        <v>5</v>
      </c>
    </row>
    <row r="1343" spans="1:17" x14ac:dyDescent="0.2">
      <c r="A1343" s="55" t="s">
        <v>10609</v>
      </c>
      <c r="B1343" s="85" t="s">
        <v>10648</v>
      </c>
      <c r="C1343" s="55" t="s">
        <v>165</v>
      </c>
      <c r="D1343" s="55" t="s">
        <v>209</v>
      </c>
      <c r="E1343" s="55" t="s">
        <v>11786</v>
      </c>
      <c r="H1343" s="91">
        <f t="shared" si="86"/>
        <v>1999</v>
      </c>
      <c r="K1343" t="s">
        <v>11748</v>
      </c>
      <c r="L1343" t="s">
        <v>11749</v>
      </c>
      <c r="M1343" s="55" t="s">
        <v>1091</v>
      </c>
      <c r="O1343" s="55" t="s">
        <v>11833</v>
      </c>
    </row>
    <row r="1344" spans="1:17" x14ac:dyDescent="0.2">
      <c r="A1344" s="55" t="s">
        <v>10609</v>
      </c>
      <c r="B1344" s="85" t="s">
        <v>10652</v>
      </c>
      <c r="C1344" s="55" t="s">
        <v>165</v>
      </c>
      <c r="D1344" s="55" t="s">
        <v>209</v>
      </c>
      <c r="E1344" s="55" t="s">
        <v>11786</v>
      </c>
      <c r="H1344" s="91">
        <f t="shared" si="86"/>
        <v>2002</v>
      </c>
      <c r="K1344" t="s">
        <v>11750</v>
      </c>
      <c r="L1344" t="s">
        <v>11749</v>
      </c>
      <c r="M1344" s="55" t="s">
        <v>1091</v>
      </c>
      <c r="O1344" s="55" t="s">
        <v>11833</v>
      </c>
    </row>
    <row r="1345" spans="1:15" x14ac:dyDescent="0.2">
      <c r="A1345" s="55" t="s">
        <v>10609</v>
      </c>
      <c r="B1345" s="85" t="s">
        <v>10654</v>
      </c>
      <c r="C1345" s="55" t="s">
        <v>165</v>
      </c>
      <c r="D1345" s="55" t="s">
        <v>209</v>
      </c>
      <c r="E1345" s="55" t="s">
        <v>11786</v>
      </c>
      <c r="H1345" s="91">
        <f t="shared" si="86"/>
        <v>2005</v>
      </c>
      <c r="K1345" t="s">
        <v>11751</v>
      </c>
      <c r="L1345" t="s">
        <v>11749</v>
      </c>
      <c r="M1345" s="55" t="s">
        <v>1091</v>
      </c>
      <c r="O1345" s="55" t="s">
        <v>11833</v>
      </c>
    </row>
    <row r="1346" spans="1:15" x14ac:dyDescent="0.2">
      <c r="A1346" s="55" t="s">
        <v>10609</v>
      </c>
      <c r="B1346" s="85" t="s">
        <v>10648</v>
      </c>
      <c r="C1346" s="55" t="s">
        <v>165</v>
      </c>
      <c r="D1346" s="55" t="s">
        <v>209</v>
      </c>
      <c r="E1346" s="55" t="s">
        <v>11780</v>
      </c>
      <c r="H1346" s="91">
        <f t="shared" si="86"/>
        <v>1999</v>
      </c>
      <c r="K1346" t="s">
        <v>11752</v>
      </c>
      <c r="L1346" t="s">
        <v>11753</v>
      </c>
      <c r="M1346" s="55" t="s">
        <v>11832</v>
      </c>
      <c r="O1346" s="55" t="s">
        <v>11834</v>
      </c>
    </row>
    <row r="1347" spans="1:15" x14ac:dyDescent="0.2">
      <c r="A1347" s="55" t="s">
        <v>10609</v>
      </c>
      <c r="B1347" s="85" t="s">
        <v>10652</v>
      </c>
      <c r="C1347" s="55" t="s">
        <v>165</v>
      </c>
      <c r="D1347" s="55" t="s">
        <v>209</v>
      </c>
      <c r="E1347" s="55" t="s">
        <v>11780</v>
      </c>
      <c r="H1347" s="91">
        <f t="shared" si="86"/>
        <v>2002</v>
      </c>
      <c r="K1347" t="s">
        <v>11754</v>
      </c>
      <c r="L1347" t="s">
        <v>11753</v>
      </c>
      <c r="M1347" s="55" t="s">
        <v>11832</v>
      </c>
      <c r="O1347" s="55" t="s">
        <v>11834</v>
      </c>
    </row>
    <row r="1348" spans="1:15" x14ac:dyDescent="0.2">
      <c r="A1348" s="55" t="s">
        <v>10609</v>
      </c>
      <c r="B1348" s="85" t="s">
        <v>10654</v>
      </c>
      <c r="C1348" s="55" t="s">
        <v>165</v>
      </c>
      <c r="D1348" s="55" t="s">
        <v>209</v>
      </c>
      <c r="E1348" s="55" t="s">
        <v>11780</v>
      </c>
      <c r="H1348" s="91">
        <f t="shared" si="86"/>
        <v>2005</v>
      </c>
      <c r="K1348" t="s">
        <v>11755</v>
      </c>
      <c r="L1348" t="s">
        <v>11753</v>
      </c>
      <c r="M1348" s="55" t="s">
        <v>11832</v>
      </c>
      <c r="O1348" s="55" t="s">
        <v>11834</v>
      </c>
    </row>
    <row r="1349" spans="1:15" x14ac:dyDescent="0.2">
      <c r="A1349" s="55" t="s">
        <v>10609</v>
      </c>
      <c r="B1349" s="85" t="s">
        <v>10648</v>
      </c>
      <c r="C1349" s="55" t="s">
        <v>165</v>
      </c>
      <c r="D1349" s="55" t="s">
        <v>209</v>
      </c>
      <c r="E1349" s="55" t="s">
        <v>11781</v>
      </c>
      <c r="H1349" s="91">
        <f t="shared" si="86"/>
        <v>1999</v>
      </c>
      <c r="K1349" t="s">
        <v>11756</v>
      </c>
      <c r="L1349" t="s">
        <v>11757</v>
      </c>
      <c r="M1349" s="55" t="s">
        <v>1091</v>
      </c>
      <c r="O1349" s="55" t="s">
        <v>11833</v>
      </c>
    </row>
    <row r="1350" spans="1:15" x14ac:dyDescent="0.2">
      <c r="A1350" s="55" t="s">
        <v>10609</v>
      </c>
      <c r="B1350" s="85" t="s">
        <v>10652</v>
      </c>
      <c r="C1350" s="55" t="s">
        <v>165</v>
      </c>
      <c r="D1350" s="55" t="s">
        <v>209</v>
      </c>
      <c r="E1350" s="55" t="s">
        <v>11781</v>
      </c>
      <c r="H1350" s="91">
        <f t="shared" si="86"/>
        <v>2002</v>
      </c>
      <c r="K1350" t="s">
        <v>11758</v>
      </c>
      <c r="L1350" t="s">
        <v>11757</v>
      </c>
      <c r="M1350" s="55" t="s">
        <v>1091</v>
      </c>
      <c r="O1350" s="55" t="s">
        <v>11833</v>
      </c>
    </row>
    <row r="1351" spans="1:15" x14ac:dyDescent="0.2">
      <c r="A1351" s="55" t="s">
        <v>10609</v>
      </c>
      <c r="B1351" s="85" t="s">
        <v>10654</v>
      </c>
      <c r="C1351" s="55" t="s">
        <v>165</v>
      </c>
      <c r="D1351" s="55" t="s">
        <v>209</v>
      </c>
      <c r="E1351" s="55" t="s">
        <v>11781</v>
      </c>
      <c r="H1351" s="91">
        <f t="shared" si="86"/>
        <v>2005</v>
      </c>
      <c r="K1351" t="s">
        <v>11759</v>
      </c>
      <c r="L1351" t="s">
        <v>11757</v>
      </c>
      <c r="M1351" s="55" t="s">
        <v>1091</v>
      </c>
      <c r="O1351" s="55" t="s">
        <v>11833</v>
      </c>
    </row>
    <row r="1352" spans="1:15" x14ac:dyDescent="0.2">
      <c r="A1352" s="55" t="s">
        <v>10609</v>
      </c>
      <c r="B1352" s="85" t="s">
        <v>10648</v>
      </c>
      <c r="C1352" s="55" t="s">
        <v>165</v>
      </c>
      <c r="D1352" s="55" t="s">
        <v>209</v>
      </c>
      <c r="E1352" s="55" t="s">
        <v>11782</v>
      </c>
      <c r="H1352" s="91">
        <f t="shared" si="86"/>
        <v>1999</v>
      </c>
      <c r="K1352" t="s">
        <v>11760</v>
      </c>
      <c r="L1352" t="s">
        <v>11761</v>
      </c>
      <c r="M1352" s="55" t="s">
        <v>11832</v>
      </c>
      <c r="O1352" s="55" t="s">
        <v>11834</v>
      </c>
    </row>
    <row r="1353" spans="1:15" x14ac:dyDescent="0.2">
      <c r="A1353" s="55" t="s">
        <v>10609</v>
      </c>
      <c r="B1353" s="85" t="s">
        <v>10652</v>
      </c>
      <c r="C1353" s="55" t="s">
        <v>165</v>
      </c>
      <c r="D1353" s="55" t="s">
        <v>209</v>
      </c>
      <c r="E1353" s="55" t="s">
        <v>11782</v>
      </c>
      <c r="H1353" s="91">
        <f t="shared" si="86"/>
        <v>2002</v>
      </c>
      <c r="K1353" t="s">
        <v>11762</v>
      </c>
      <c r="L1353" t="s">
        <v>11761</v>
      </c>
      <c r="M1353" s="55" t="s">
        <v>11832</v>
      </c>
      <c r="O1353" s="55" t="s">
        <v>11834</v>
      </c>
    </row>
    <row r="1354" spans="1:15" x14ac:dyDescent="0.2">
      <c r="A1354" s="55" t="s">
        <v>10609</v>
      </c>
      <c r="B1354" s="85" t="s">
        <v>10654</v>
      </c>
      <c r="C1354" s="55" t="s">
        <v>165</v>
      </c>
      <c r="D1354" s="55" t="s">
        <v>209</v>
      </c>
      <c r="E1354" s="55" t="s">
        <v>11782</v>
      </c>
      <c r="H1354" s="91">
        <f t="shared" si="86"/>
        <v>2005</v>
      </c>
      <c r="K1354" t="s">
        <v>11763</v>
      </c>
      <c r="L1354" t="s">
        <v>11761</v>
      </c>
      <c r="M1354" s="55" t="s">
        <v>11832</v>
      </c>
      <c r="O1354" s="55" t="s">
        <v>11834</v>
      </c>
    </row>
    <row r="1355" spans="1:15" x14ac:dyDescent="0.2">
      <c r="A1355" s="55" t="s">
        <v>10609</v>
      </c>
      <c r="B1355" s="85" t="s">
        <v>10648</v>
      </c>
      <c r="C1355" s="55" t="s">
        <v>165</v>
      </c>
      <c r="D1355" s="55" t="s">
        <v>209</v>
      </c>
      <c r="E1355" s="55" t="s">
        <v>11783</v>
      </c>
      <c r="H1355" s="91">
        <f t="shared" si="86"/>
        <v>1999</v>
      </c>
      <c r="K1355" t="s">
        <v>11764</v>
      </c>
      <c r="L1355" t="s">
        <v>11765</v>
      </c>
      <c r="M1355" s="55" t="s">
        <v>1091</v>
      </c>
      <c r="O1355" s="55" t="s">
        <v>11833</v>
      </c>
    </row>
    <row r="1356" spans="1:15" x14ac:dyDescent="0.2">
      <c r="A1356" s="55" t="s">
        <v>10609</v>
      </c>
      <c r="B1356" s="85" t="s">
        <v>10652</v>
      </c>
      <c r="C1356" s="55" t="s">
        <v>165</v>
      </c>
      <c r="D1356" s="55" t="s">
        <v>209</v>
      </c>
      <c r="E1356" s="55" t="s">
        <v>11783</v>
      </c>
      <c r="H1356" s="91">
        <f t="shared" si="86"/>
        <v>2002</v>
      </c>
      <c r="K1356" t="s">
        <v>11766</v>
      </c>
      <c r="L1356" t="s">
        <v>11765</v>
      </c>
      <c r="M1356" s="55" t="s">
        <v>1091</v>
      </c>
      <c r="O1356" s="55" t="s">
        <v>11833</v>
      </c>
    </row>
    <row r="1357" spans="1:15" x14ac:dyDescent="0.2">
      <c r="A1357" s="55" t="s">
        <v>10609</v>
      </c>
      <c r="B1357" s="85" t="s">
        <v>10654</v>
      </c>
      <c r="C1357" s="55" t="s">
        <v>165</v>
      </c>
      <c r="D1357" s="55" t="s">
        <v>209</v>
      </c>
      <c r="E1357" s="55" t="s">
        <v>11783</v>
      </c>
      <c r="H1357" s="91">
        <f t="shared" si="86"/>
        <v>2005</v>
      </c>
      <c r="K1357" t="s">
        <v>11767</v>
      </c>
      <c r="L1357" t="s">
        <v>11765</v>
      </c>
      <c r="M1357" s="55" t="s">
        <v>1091</v>
      </c>
      <c r="O1357" s="55" t="s">
        <v>11833</v>
      </c>
    </row>
    <row r="1358" spans="1:15" x14ac:dyDescent="0.2">
      <c r="A1358" s="55" t="s">
        <v>10609</v>
      </c>
      <c r="B1358" s="85" t="s">
        <v>10648</v>
      </c>
      <c r="C1358" s="55" t="s">
        <v>165</v>
      </c>
      <c r="D1358" s="55" t="s">
        <v>209</v>
      </c>
      <c r="E1358" s="55" t="s">
        <v>11784</v>
      </c>
      <c r="H1358" s="91">
        <f t="shared" si="86"/>
        <v>1999</v>
      </c>
      <c r="K1358" t="s">
        <v>11768</v>
      </c>
      <c r="L1358" t="s">
        <v>11769</v>
      </c>
      <c r="M1358" s="55" t="s">
        <v>11832</v>
      </c>
      <c r="O1358" s="55" t="s">
        <v>11834</v>
      </c>
    </row>
    <row r="1359" spans="1:15" x14ac:dyDescent="0.2">
      <c r="A1359" s="55" t="s">
        <v>10609</v>
      </c>
      <c r="B1359" s="85" t="s">
        <v>10652</v>
      </c>
      <c r="C1359" s="55" t="s">
        <v>165</v>
      </c>
      <c r="D1359" s="55" t="s">
        <v>209</v>
      </c>
      <c r="E1359" s="55" t="s">
        <v>11784</v>
      </c>
      <c r="H1359" s="91">
        <f t="shared" si="86"/>
        <v>2002</v>
      </c>
      <c r="K1359" t="s">
        <v>11770</v>
      </c>
      <c r="L1359" t="s">
        <v>11769</v>
      </c>
      <c r="M1359" s="55" t="s">
        <v>11832</v>
      </c>
      <c r="O1359" s="55" t="s">
        <v>11834</v>
      </c>
    </row>
    <row r="1360" spans="1:15" x14ac:dyDescent="0.2">
      <c r="A1360" s="55" t="s">
        <v>10609</v>
      </c>
      <c r="B1360" s="85" t="s">
        <v>10654</v>
      </c>
      <c r="C1360" s="55" t="s">
        <v>165</v>
      </c>
      <c r="D1360" s="55" t="s">
        <v>209</v>
      </c>
      <c r="E1360" s="55" t="s">
        <v>11784</v>
      </c>
      <c r="H1360" s="91">
        <f t="shared" si="86"/>
        <v>2005</v>
      </c>
      <c r="K1360" t="s">
        <v>11771</v>
      </c>
      <c r="L1360" t="s">
        <v>11769</v>
      </c>
      <c r="M1360" s="55" t="s">
        <v>11832</v>
      </c>
      <c r="O1360" s="55" t="s">
        <v>11834</v>
      </c>
    </row>
    <row r="1361" spans="1:17" x14ac:dyDescent="0.2">
      <c r="A1361" s="55" t="s">
        <v>10609</v>
      </c>
      <c r="B1361" s="85" t="s">
        <v>10648</v>
      </c>
      <c r="C1361" s="55" t="s">
        <v>165</v>
      </c>
      <c r="D1361" s="55" t="s">
        <v>209</v>
      </c>
      <c r="E1361" s="55" t="s">
        <v>11785</v>
      </c>
      <c r="H1361" s="91">
        <f t="shared" si="86"/>
        <v>1999</v>
      </c>
      <c r="K1361" t="s">
        <v>11772</v>
      </c>
      <c r="L1361" t="s">
        <v>11773</v>
      </c>
      <c r="M1361" s="55" t="s">
        <v>1091</v>
      </c>
      <c r="O1361" s="55" t="s">
        <v>11833</v>
      </c>
    </row>
    <row r="1362" spans="1:17" x14ac:dyDescent="0.2">
      <c r="A1362" s="55" t="s">
        <v>10609</v>
      </c>
      <c r="B1362" s="85" t="s">
        <v>10652</v>
      </c>
      <c r="C1362" s="55" t="s">
        <v>165</v>
      </c>
      <c r="D1362" s="55" t="s">
        <v>209</v>
      </c>
      <c r="E1362" s="55" t="s">
        <v>11785</v>
      </c>
      <c r="H1362" s="91">
        <f t="shared" si="86"/>
        <v>2002</v>
      </c>
      <c r="K1362" t="s">
        <v>11774</v>
      </c>
      <c r="L1362" t="s">
        <v>11773</v>
      </c>
      <c r="M1362" s="55" t="s">
        <v>1091</v>
      </c>
      <c r="O1362" s="55" t="s">
        <v>11833</v>
      </c>
    </row>
    <row r="1363" spans="1:17" x14ac:dyDescent="0.2">
      <c r="A1363" s="55" t="s">
        <v>10609</v>
      </c>
      <c r="B1363" s="85" t="s">
        <v>10654</v>
      </c>
      <c r="C1363" s="55" t="s">
        <v>165</v>
      </c>
      <c r="D1363" s="55" t="s">
        <v>209</v>
      </c>
      <c r="E1363" s="55" t="s">
        <v>11785</v>
      </c>
      <c r="H1363" s="91">
        <f t="shared" si="86"/>
        <v>2005</v>
      </c>
      <c r="K1363" t="s">
        <v>11775</v>
      </c>
      <c r="L1363" t="s">
        <v>11773</v>
      </c>
      <c r="M1363" s="55" t="s">
        <v>1091</v>
      </c>
      <c r="O1363" s="55" t="s">
        <v>11833</v>
      </c>
    </row>
    <row r="1364" spans="1:17" x14ac:dyDescent="0.2">
      <c r="A1364" s="55" t="s">
        <v>10609</v>
      </c>
      <c r="B1364" s="85" t="s">
        <v>10648</v>
      </c>
      <c r="C1364" s="55" t="s">
        <v>165</v>
      </c>
      <c r="D1364" s="55" t="s">
        <v>209</v>
      </c>
      <c r="E1364" s="55" t="s">
        <v>11747</v>
      </c>
      <c r="H1364" s="91">
        <f t="shared" si="86"/>
        <v>1999</v>
      </c>
      <c r="K1364" t="s">
        <v>11776</v>
      </c>
      <c r="L1364" t="s">
        <v>11777</v>
      </c>
      <c r="M1364" s="55" t="s">
        <v>11832</v>
      </c>
      <c r="O1364" s="55" t="s">
        <v>11834</v>
      </c>
    </row>
    <row r="1365" spans="1:17" x14ac:dyDescent="0.2">
      <c r="A1365" s="55" t="s">
        <v>10609</v>
      </c>
      <c r="B1365" s="85" t="s">
        <v>10652</v>
      </c>
      <c r="C1365" s="55" t="s">
        <v>165</v>
      </c>
      <c r="D1365" s="55" t="s">
        <v>209</v>
      </c>
      <c r="E1365" s="55" t="s">
        <v>11747</v>
      </c>
      <c r="H1365" s="91">
        <f t="shared" si="86"/>
        <v>2002</v>
      </c>
      <c r="K1365" t="s">
        <v>11778</v>
      </c>
      <c r="L1365" t="s">
        <v>11777</v>
      </c>
      <c r="M1365" s="55" t="s">
        <v>11832</v>
      </c>
      <c r="O1365" s="55" t="s">
        <v>11834</v>
      </c>
    </row>
    <row r="1366" spans="1:17" x14ac:dyDescent="0.2">
      <c r="A1366" s="55" t="s">
        <v>10609</v>
      </c>
      <c r="B1366" s="85" t="s">
        <v>10654</v>
      </c>
      <c r="C1366" s="55" t="s">
        <v>165</v>
      </c>
      <c r="D1366" s="55" t="s">
        <v>209</v>
      </c>
      <c r="E1366" s="55" t="s">
        <v>11747</v>
      </c>
      <c r="H1366" s="91">
        <f t="shared" si="86"/>
        <v>2005</v>
      </c>
      <c r="K1366" t="s">
        <v>11779</v>
      </c>
      <c r="L1366" t="s">
        <v>11777</v>
      </c>
      <c r="M1366" s="55" t="s">
        <v>11832</v>
      </c>
      <c r="O1366" s="55" t="s">
        <v>11834</v>
      </c>
    </row>
    <row r="1367" spans="1:17" x14ac:dyDescent="0.2">
      <c r="A1367" s="55" t="s">
        <v>10609</v>
      </c>
      <c r="B1367" s="85" t="s">
        <v>10864</v>
      </c>
      <c r="C1367" s="55" t="s">
        <v>165</v>
      </c>
      <c r="D1367" s="55" t="s">
        <v>6499</v>
      </c>
      <c r="E1367" s="55" t="s">
        <v>11793</v>
      </c>
      <c r="H1367" s="91">
        <f t="shared" si="86"/>
        <v>1985</v>
      </c>
      <c r="K1367" t="s">
        <v>11787</v>
      </c>
      <c r="L1367" t="s">
        <v>11788</v>
      </c>
      <c r="M1367" s="55" t="s">
        <v>11828</v>
      </c>
      <c r="N1367" s="55" t="s">
        <v>225</v>
      </c>
      <c r="O1367" s="55" t="s">
        <v>11829</v>
      </c>
      <c r="P1367">
        <v>1</v>
      </c>
      <c r="Q1367">
        <v>5</v>
      </c>
    </row>
    <row r="1368" spans="1:17" x14ac:dyDescent="0.2">
      <c r="A1368" s="55" t="s">
        <v>10609</v>
      </c>
      <c r="B1368" s="85" t="s">
        <v>10649</v>
      </c>
      <c r="C1368" s="55" t="s">
        <v>165</v>
      </c>
      <c r="D1368" s="55" t="s">
        <v>6499</v>
      </c>
      <c r="E1368" s="55" t="s">
        <v>11793</v>
      </c>
      <c r="H1368" s="91">
        <f t="shared" si="86"/>
        <v>1989</v>
      </c>
      <c r="K1368" t="s">
        <v>11789</v>
      </c>
      <c r="L1368" t="s">
        <v>11788</v>
      </c>
      <c r="M1368" s="55" t="s">
        <v>11828</v>
      </c>
      <c r="N1368" s="55" t="s">
        <v>225</v>
      </c>
      <c r="O1368" s="55" t="s">
        <v>11829</v>
      </c>
      <c r="P1368" s="91">
        <v>1</v>
      </c>
      <c r="Q1368" s="91">
        <v>5</v>
      </c>
    </row>
    <row r="1369" spans="1:17" x14ac:dyDescent="0.2">
      <c r="A1369" s="55" t="s">
        <v>10609</v>
      </c>
      <c r="B1369" s="85" t="s">
        <v>10864</v>
      </c>
      <c r="C1369" s="55" t="s">
        <v>165</v>
      </c>
      <c r="D1369" s="55" t="s">
        <v>6499</v>
      </c>
      <c r="E1369" s="55" t="s">
        <v>11794</v>
      </c>
      <c r="H1369" s="91">
        <f t="shared" si="86"/>
        <v>1985</v>
      </c>
      <c r="K1369" t="s">
        <v>11790</v>
      </c>
      <c r="L1369" t="s">
        <v>11791</v>
      </c>
      <c r="M1369" s="55" t="s">
        <v>11828</v>
      </c>
      <c r="N1369" s="55" t="s">
        <v>225</v>
      </c>
      <c r="O1369" s="55" t="s">
        <v>11829</v>
      </c>
      <c r="P1369" s="91">
        <v>1</v>
      </c>
      <c r="Q1369" s="91">
        <v>5</v>
      </c>
    </row>
    <row r="1370" spans="1:17" x14ac:dyDescent="0.2">
      <c r="A1370" s="55" t="s">
        <v>10609</v>
      </c>
      <c r="B1370" s="85" t="s">
        <v>10649</v>
      </c>
      <c r="C1370" s="55" t="s">
        <v>165</v>
      </c>
      <c r="D1370" s="55" t="s">
        <v>6499</v>
      </c>
      <c r="E1370" s="55" t="s">
        <v>11794</v>
      </c>
      <c r="H1370" s="91">
        <f t="shared" si="86"/>
        <v>1989</v>
      </c>
      <c r="K1370" t="s">
        <v>11792</v>
      </c>
      <c r="L1370" t="s">
        <v>11791</v>
      </c>
      <c r="M1370" s="55" t="s">
        <v>11828</v>
      </c>
      <c r="N1370" s="55" t="s">
        <v>225</v>
      </c>
      <c r="O1370" s="55" t="s">
        <v>11829</v>
      </c>
      <c r="P1370" s="91">
        <v>1</v>
      </c>
      <c r="Q1370" s="91">
        <v>5</v>
      </c>
    </row>
    <row r="1371" spans="1:17" x14ac:dyDescent="0.2">
      <c r="A1371" s="55" t="s">
        <v>10609</v>
      </c>
      <c r="B1371" s="85" t="s">
        <v>10864</v>
      </c>
      <c r="C1371" s="55" t="s">
        <v>165</v>
      </c>
      <c r="D1371" s="55" t="s">
        <v>6499</v>
      </c>
      <c r="E1371" s="55" t="s">
        <v>11801</v>
      </c>
      <c r="H1371" s="91">
        <f t="shared" si="86"/>
        <v>1985</v>
      </c>
      <c r="K1371" t="s">
        <v>11795</v>
      </c>
      <c r="L1371" t="s">
        <v>11796</v>
      </c>
      <c r="M1371" s="55" t="s">
        <v>11828</v>
      </c>
      <c r="N1371" s="55" t="s">
        <v>225</v>
      </c>
      <c r="O1371" s="55" t="s">
        <v>11829</v>
      </c>
      <c r="P1371" s="91">
        <v>1</v>
      </c>
      <c r="Q1371" s="91">
        <v>5</v>
      </c>
    </row>
    <row r="1372" spans="1:17" x14ac:dyDescent="0.2">
      <c r="A1372" s="55" t="s">
        <v>10609</v>
      </c>
      <c r="B1372" s="85" t="s">
        <v>10649</v>
      </c>
      <c r="C1372" s="55" t="s">
        <v>165</v>
      </c>
      <c r="D1372" s="55" t="s">
        <v>6499</v>
      </c>
      <c r="E1372" s="55" t="s">
        <v>11801</v>
      </c>
      <c r="H1372" s="91">
        <f t="shared" si="86"/>
        <v>1989</v>
      </c>
      <c r="K1372" t="s">
        <v>11797</v>
      </c>
      <c r="L1372" t="s">
        <v>11796</v>
      </c>
      <c r="M1372" s="55" t="s">
        <v>11828</v>
      </c>
      <c r="N1372" s="55" t="s">
        <v>225</v>
      </c>
      <c r="O1372" s="55" t="s">
        <v>11829</v>
      </c>
      <c r="P1372" s="91">
        <v>1</v>
      </c>
      <c r="Q1372" s="91">
        <v>5</v>
      </c>
    </row>
    <row r="1373" spans="1:17" x14ac:dyDescent="0.2">
      <c r="A1373" s="55" t="s">
        <v>10609</v>
      </c>
      <c r="B1373" s="85" t="s">
        <v>10864</v>
      </c>
      <c r="C1373" s="55" t="s">
        <v>165</v>
      </c>
      <c r="D1373" s="55" t="s">
        <v>6499</v>
      </c>
      <c r="E1373" s="55" t="s">
        <v>11802</v>
      </c>
      <c r="H1373" s="91">
        <f t="shared" si="86"/>
        <v>1985</v>
      </c>
      <c r="K1373" t="s">
        <v>11798</v>
      </c>
      <c r="L1373" t="s">
        <v>11799</v>
      </c>
      <c r="M1373" s="55" t="s">
        <v>11828</v>
      </c>
      <c r="N1373" s="55" t="s">
        <v>225</v>
      </c>
      <c r="O1373" s="55" t="s">
        <v>11829</v>
      </c>
      <c r="P1373" s="91">
        <v>1</v>
      </c>
      <c r="Q1373" s="91">
        <v>5</v>
      </c>
    </row>
    <row r="1374" spans="1:17" x14ac:dyDescent="0.2">
      <c r="A1374" s="55" t="s">
        <v>10609</v>
      </c>
      <c r="B1374" s="85" t="s">
        <v>10649</v>
      </c>
      <c r="C1374" s="55" t="s">
        <v>165</v>
      </c>
      <c r="D1374" s="55" t="s">
        <v>6499</v>
      </c>
      <c r="E1374" s="55" t="s">
        <v>11802</v>
      </c>
      <c r="H1374" s="91">
        <f t="shared" si="86"/>
        <v>1989</v>
      </c>
      <c r="K1374" t="s">
        <v>11800</v>
      </c>
      <c r="L1374" t="s">
        <v>11799</v>
      </c>
      <c r="M1374" s="55" t="s">
        <v>11828</v>
      </c>
      <c r="N1374" s="55" t="s">
        <v>225</v>
      </c>
      <c r="O1374" s="55" t="s">
        <v>11829</v>
      </c>
      <c r="P1374" s="91">
        <v>1</v>
      </c>
      <c r="Q1374" s="91">
        <v>5</v>
      </c>
    </row>
    <row r="1375" spans="1:17" x14ac:dyDescent="0.2">
      <c r="A1375" s="55" t="s">
        <v>10609</v>
      </c>
      <c r="B1375" s="85" t="s">
        <v>10864</v>
      </c>
      <c r="C1375" s="55" t="s">
        <v>165</v>
      </c>
      <c r="D1375" s="55" t="s">
        <v>11815</v>
      </c>
      <c r="E1375" s="55" t="s">
        <v>11806</v>
      </c>
      <c r="H1375" s="91">
        <f t="shared" si="86"/>
        <v>1985</v>
      </c>
      <c r="K1375" t="s">
        <v>11803</v>
      </c>
      <c r="L1375" t="s">
        <v>11804</v>
      </c>
      <c r="M1375" s="55" t="s">
        <v>11828</v>
      </c>
      <c r="N1375" s="55" t="s">
        <v>225</v>
      </c>
      <c r="O1375" s="55" t="s">
        <v>11829</v>
      </c>
      <c r="P1375" s="91">
        <v>1</v>
      </c>
      <c r="Q1375" s="91">
        <v>5</v>
      </c>
    </row>
    <row r="1376" spans="1:17" x14ac:dyDescent="0.2">
      <c r="A1376" s="55" t="s">
        <v>10609</v>
      </c>
      <c r="B1376" s="85" t="s">
        <v>10649</v>
      </c>
      <c r="C1376" s="55" t="s">
        <v>165</v>
      </c>
      <c r="D1376" s="55" t="s">
        <v>11815</v>
      </c>
      <c r="E1376" s="55" t="s">
        <v>11806</v>
      </c>
      <c r="H1376" s="91">
        <f t="shared" si="86"/>
        <v>1989</v>
      </c>
      <c r="K1376" t="s">
        <v>11805</v>
      </c>
      <c r="L1376" t="s">
        <v>11804</v>
      </c>
      <c r="M1376" s="55" t="s">
        <v>11828</v>
      </c>
      <c r="N1376" s="55" t="s">
        <v>225</v>
      </c>
      <c r="O1376" s="55" t="s">
        <v>11829</v>
      </c>
      <c r="P1376" s="91">
        <v>1</v>
      </c>
      <c r="Q1376" s="91">
        <v>5</v>
      </c>
    </row>
    <row r="1377" spans="1:17" x14ac:dyDescent="0.2">
      <c r="A1377" s="55" t="s">
        <v>10609</v>
      </c>
      <c r="B1377" s="85" t="s">
        <v>10864</v>
      </c>
      <c r="C1377" s="55" t="s">
        <v>165</v>
      </c>
      <c r="D1377" s="55" t="s">
        <v>6503</v>
      </c>
      <c r="E1377" s="91" t="s">
        <v>11810</v>
      </c>
      <c r="H1377" s="91">
        <f t="shared" si="86"/>
        <v>1985</v>
      </c>
      <c r="K1377" t="s">
        <v>11807</v>
      </c>
      <c r="L1377" t="s">
        <v>11808</v>
      </c>
      <c r="M1377" s="55" t="s">
        <v>11828</v>
      </c>
      <c r="N1377" s="55" t="s">
        <v>225</v>
      </c>
      <c r="O1377" s="55" t="s">
        <v>11829</v>
      </c>
      <c r="P1377" s="91">
        <v>1</v>
      </c>
      <c r="Q1377" s="91">
        <v>5</v>
      </c>
    </row>
    <row r="1378" spans="1:17" x14ac:dyDescent="0.2">
      <c r="A1378" s="55" t="s">
        <v>10609</v>
      </c>
      <c r="B1378" s="85" t="s">
        <v>10649</v>
      </c>
      <c r="C1378" s="55" t="s">
        <v>165</v>
      </c>
      <c r="D1378" s="55" t="s">
        <v>6503</v>
      </c>
      <c r="E1378" t="s">
        <v>11810</v>
      </c>
      <c r="H1378" s="91">
        <f t="shared" si="86"/>
        <v>1989</v>
      </c>
      <c r="K1378" t="s">
        <v>11809</v>
      </c>
      <c r="L1378" t="s">
        <v>11808</v>
      </c>
      <c r="M1378" s="55" t="s">
        <v>11828</v>
      </c>
      <c r="N1378" s="55" t="s">
        <v>225</v>
      </c>
      <c r="O1378" s="55" t="s">
        <v>11829</v>
      </c>
      <c r="P1378" s="91">
        <v>1</v>
      </c>
      <c r="Q1378" s="91">
        <v>5</v>
      </c>
    </row>
    <row r="1379" spans="1:17" x14ac:dyDescent="0.2">
      <c r="A1379" s="55" t="s">
        <v>10609</v>
      </c>
      <c r="B1379" s="85" t="s">
        <v>10864</v>
      </c>
      <c r="C1379" s="55" t="s">
        <v>165</v>
      </c>
      <c r="D1379" s="55" t="s">
        <v>6499</v>
      </c>
      <c r="E1379" t="s">
        <v>11814</v>
      </c>
      <c r="H1379" s="91">
        <f t="shared" si="86"/>
        <v>1985</v>
      </c>
      <c r="K1379" t="s">
        <v>11811</v>
      </c>
      <c r="L1379" t="s">
        <v>11812</v>
      </c>
      <c r="M1379" s="55" t="s">
        <v>11828</v>
      </c>
      <c r="N1379" s="55" t="s">
        <v>225</v>
      </c>
      <c r="O1379" s="55" t="s">
        <v>11829</v>
      </c>
      <c r="P1379" s="91">
        <v>1</v>
      </c>
      <c r="Q1379" s="91">
        <v>5</v>
      </c>
    </row>
    <row r="1380" spans="1:17" x14ac:dyDescent="0.2">
      <c r="A1380" s="55" t="s">
        <v>10609</v>
      </c>
      <c r="B1380" s="85" t="s">
        <v>10649</v>
      </c>
      <c r="C1380" s="55" t="s">
        <v>165</v>
      </c>
      <c r="D1380" s="55" t="s">
        <v>6499</v>
      </c>
      <c r="E1380" s="91" t="s">
        <v>11814</v>
      </c>
      <c r="H1380" s="91">
        <f t="shared" si="86"/>
        <v>1989</v>
      </c>
      <c r="K1380" t="s">
        <v>11813</v>
      </c>
      <c r="L1380" t="s">
        <v>11812</v>
      </c>
      <c r="M1380" s="55" t="s">
        <v>11828</v>
      </c>
      <c r="N1380" s="55" t="s">
        <v>225</v>
      </c>
      <c r="O1380" s="55" t="s">
        <v>11829</v>
      </c>
      <c r="P1380" s="91">
        <v>1</v>
      </c>
      <c r="Q1380" s="91">
        <v>5</v>
      </c>
    </row>
    <row r="1381" spans="1:17" x14ac:dyDescent="0.2">
      <c r="A1381" s="55" t="s">
        <v>10609</v>
      </c>
      <c r="B1381" s="85" t="s">
        <v>10864</v>
      </c>
      <c r="C1381" s="55" t="s">
        <v>165</v>
      </c>
      <c r="D1381" s="55" t="s">
        <v>11815</v>
      </c>
      <c r="E1381" s="91" t="s">
        <v>11819</v>
      </c>
      <c r="H1381" s="91">
        <f t="shared" si="86"/>
        <v>1985</v>
      </c>
      <c r="K1381" t="s">
        <v>11816</v>
      </c>
      <c r="L1381" t="s">
        <v>11817</v>
      </c>
      <c r="M1381" s="55" t="s">
        <v>11828</v>
      </c>
      <c r="N1381" s="55" t="s">
        <v>225</v>
      </c>
      <c r="O1381" s="55" t="s">
        <v>11829</v>
      </c>
      <c r="P1381" s="91">
        <v>1</v>
      </c>
      <c r="Q1381" s="91">
        <v>5</v>
      </c>
    </row>
    <row r="1382" spans="1:17" x14ac:dyDescent="0.2">
      <c r="A1382" s="55" t="s">
        <v>10609</v>
      </c>
      <c r="B1382" s="85" t="s">
        <v>10649</v>
      </c>
      <c r="C1382" s="55" t="s">
        <v>165</v>
      </c>
      <c r="D1382" s="55" t="s">
        <v>11815</v>
      </c>
      <c r="E1382" s="91" t="s">
        <v>11819</v>
      </c>
      <c r="H1382" s="91">
        <f t="shared" si="86"/>
        <v>1989</v>
      </c>
      <c r="K1382" t="s">
        <v>11818</v>
      </c>
      <c r="L1382" t="s">
        <v>11817</v>
      </c>
      <c r="M1382" s="55" t="s">
        <v>11828</v>
      </c>
      <c r="N1382" s="55" t="s">
        <v>225</v>
      </c>
      <c r="O1382" s="55" t="s">
        <v>11829</v>
      </c>
      <c r="P1382" s="91">
        <v>1</v>
      </c>
      <c r="Q1382" s="91">
        <v>5</v>
      </c>
    </row>
    <row r="1383" spans="1:17" x14ac:dyDescent="0.2">
      <c r="A1383" s="55" t="s">
        <v>10609</v>
      </c>
      <c r="B1383" s="85" t="s">
        <v>10864</v>
      </c>
      <c r="C1383" s="55" t="s">
        <v>165</v>
      </c>
      <c r="D1383" s="55" t="s">
        <v>11815</v>
      </c>
      <c r="E1383" s="91" t="s">
        <v>11826</v>
      </c>
      <c r="H1383" s="91">
        <f t="shared" si="86"/>
        <v>1985</v>
      </c>
      <c r="K1383" t="s">
        <v>11820</v>
      </c>
      <c r="L1383" t="s">
        <v>11821</v>
      </c>
      <c r="M1383" s="55" t="s">
        <v>1091</v>
      </c>
      <c r="O1383" s="55" t="s">
        <v>11830</v>
      </c>
    </row>
    <row r="1384" spans="1:17" x14ac:dyDescent="0.2">
      <c r="A1384" s="55" t="s">
        <v>10609</v>
      </c>
      <c r="B1384" s="85" t="s">
        <v>10649</v>
      </c>
      <c r="C1384" s="55" t="s">
        <v>165</v>
      </c>
      <c r="D1384" s="55" t="s">
        <v>11815</v>
      </c>
      <c r="E1384" s="91" t="s">
        <v>11826</v>
      </c>
      <c r="H1384" s="91">
        <f t="shared" si="86"/>
        <v>1989</v>
      </c>
      <c r="K1384" t="s">
        <v>11822</v>
      </c>
      <c r="L1384" t="s">
        <v>11821</v>
      </c>
      <c r="M1384" s="55" t="s">
        <v>1091</v>
      </c>
      <c r="O1384" s="55" t="s">
        <v>11830</v>
      </c>
    </row>
    <row r="1385" spans="1:17" x14ac:dyDescent="0.2">
      <c r="A1385" s="55" t="s">
        <v>10609</v>
      </c>
      <c r="B1385" s="85" t="s">
        <v>10864</v>
      </c>
      <c r="C1385" s="55" t="s">
        <v>165</v>
      </c>
      <c r="D1385" s="55" t="s">
        <v>11815</v>
      </c>
      <c r="E1385" s="91" t="s">
        <v>11827</v>
      </c>
      <c r="H1385" s="91">
        <f t="shared" si="86"/>
        <v>1985</v>
      </c>
      <c r="K1385" t="s">
        <v>11823</v>
      </c>
      <c r="L1385" t="s">
        <v>11824</v>
      </c>
      <c r="M1385" s="55" t="s">
        <v>1091</v>
      </c>
      <c r="O1385" s="55" t="s">
        <v>11830</v>
      </c>
    </row>
    <row r="1386" spans="1:17" x14ac:dyDescent="0.2">
      <c r="A1386" s="55" t="s">
        <v>10609</v>
      </c>
      <c r="B1386" s="85" t="s">
        <v>10649</v>
      </c>
      <c r="C1386" s="55" t="s">
        <v>165</v>
      </c>
      <c r="D1386" s="55" t="s">
        <v>11815</v>
      </c>
      <c r="E1386" s="91" t="s">
        <v>11827</v>
      </c>
      <c r="H1386" s="91">
        <f t="shared" si="86"/>
        <v>1989</v>
      </c>
      <c r="K1386" t="s">
        <v>11825</v>
      </c>
      <c r="L1386" t="s">
        <v>11824</v>
      </c>
      <c r="M1386" s="55" t="s">
        <v>1091</v>
      </c>
      <c r="O1386" s="55" t="s">
        <v>11830</v>
      </c>
    </row>
    <row r="1387" spans="1:17" x14ac:dyDescent="0.2">
      <c r="A1387" s="55" t="s">
        <v>10609</v>
      </c>
      <c r="B1387" s="85" t="s">
        <v>10650</v>
      </c>
      <c r="C1387" s="55" t="s">
        <v>165</v>
      </c>
      <c r="D1387" s="55" t="s">
        <v>238</v>
      </c>
      <c r="E1387" s="55" t="s">
        <v>238</v>
      </c>
      <c r="H1387" s="91">
        <f t="shared" si="86"/>
        <v>1992</v>
      </c>
      <c r="K1387" t="s">
        <v>11847</v>
      </c>
      <c r="L1387" t="s">
        <v>11848</v>
      </c>
      <c r="M1387" s="55" t="s">
        <v>1091</v>
      </c>
      <c r="N1387" s="55"/>
      <c r="O1387" s="55" t="s">
        <v>11864</v>
      </c>
    </row>
    <row r="1388" spans="1:17" x14ac:dyDescent="0.2">
      <c r="A1388" s="55" t="s">
        <v>10609</v>
      </c>
      <c r="B1388" s="85" t="s">
        <v>10865</v>
      </c>
      <c r="C1388" s="55" t="s">
        <v>165</v>
      </c>
      <c r="D1388" s="55" t="s">
        <v>216</v>
      </c>
      <c r="E1388" s="55" t="s">
        <v>11859</v>
      </c>
      <c r="H1388" s="91">
        <f t="shared" si="86"/>
        <v>1995</v>
      </c>
      <c r="K1388" t="s">
        <v>11849</v>
      </c>
      <c r="L1388" t="s">
        <v>11850</v>
      </c>
      <c r="M1388" s="55" t="s">
        <v>11862</v>
      </c>
      <c r="O1388" s="55" t="s">
        <v>11865</v>
      </c>
    </row>
    <row r="1389" spans="1:17" x14ac:dyDescent="0.2">
      <c r="A1389" s="55" t="s">
        <v>10609</v>
      </c>
      <c r="B1389" s="85" t="s">
        <v>10865</v>
      </c>
      <c r="C1389" s="55" t="s">
        <v>165</v>
      </c>
      <c r="D1389" s="55" t="s">
        <v>216</v>
      </c>
      <c r="E1389" s="55" t="s">
        <v>11860</v>
      </c>
      <c r="H1389" s="91">
        <f t="shared" si="86"/>
        <v>1995</v>
      </c>
      <c r="K1389" t="s">
        <v>11851</v>
      </c>
      <c r="L1389" t="s">
        <v>11850</v>
      </c>
      <c r="M1389" s="55" t="s">
        <v>11862</v>
      </c>
      <c r="O1389" s="55" t="s">
        <v>11865</v>
      </c>
    </row>
    <row r="1390" spans="1:17" x14ac:dyDescent="0.2">
      <c r="A1390" s="55" t="s">
        <v>10609</v>
      </c>
      <c r="B1390" s="85" t="s">
        <v>10648</v>
      </c>
      <c r="C1390" s="55" t="s">
        <v>165</v>
      </c>
      <c r="D1390" s="55" t="s">
        <v>216</v>
      </c>
      <c r="E1390" s="55" t="s">
        <v>11859</v>
      </c>
      <c r="H1390" s="91">
        <f t="shared" si="86"/>
        <v>1999</v>
      </c>
      <c r="K1390" t="s">
        <v>11852</v>
      </c>
      <c r="L1390" t="s">
        <v>11853</v>
      </c>
      <c r="M1390" s="55" t="s">
        <v>11863</v>
      </c>
      <c r="O1390" s="55" t="s">
        <v>11866</v>
      </c>
    </row>
    <row r="1391" spans="1:17" x14ac:dyDescent="0.2">
      <c r="A1391" s="55" t="s">
        <v>10609</v>
      </c>
      <c r="B1391" s="85" t="s">
        <v>10652</v>
      </c>
      <c r="C1391" s="55" t="s">
        <v>165</v>
      </c>
      <c r="D1391" s="55" t="s">
        <v>216</v>
      </c>
      <c r="E1391" s="55" t="s">
        <v>11859</v>
      </c>
      <c r="H1391" s="91">
        <f t="shared" si="86"/>
        <v>2002</v>
      </c>
      <c r="K1391" s="86" t="s">
        <v>11854</v>
      </c>
      <c r="L1391" s="86" t="s">
        <v>11853</v>
      </c>
      <c r="M1391" s="55" t="s">
        <v>11863</v>
      </c>
      <c r="O1391" s="55" t="s">
        <v>11866</v>
      </c>
    </row>
    <row r="1392" spans="1:17" x14ac:dyDescent="0.2">
      <c r="A1392" s="55" t="s">
        <v>10609</v>
      </c>
      <c r="B1392" s="85" t="s">
        <v>10652</v>
      </c>
      <c r="C1392" s="55" t="s">
        <v>165</v>
      </c>
      <c r="D1392" s="55" t="s">
        <v>216</v>
      </c>
      <c r="E1392" s="55" t="s">
        <v>11861</v>
      </c>
      <c r="H1392" s="91">
        <f t="shared" si="86"/>
        <v>2002</v>
      </c>
      <c r="K1392" s="86" t="s">
        <v>11855</v>
      </c>
      <c r="L1392" s="86" t="s">
        <v>11856</v>
      </c>
      <c r="M1392" s="55" t="s">
        <v>11863</v>
      </c>
      <c r="O1392" s="55" t="s">
        <v>11866</v>
      </c>
    </row>
    <row r="1393" spans="1:15" x14ac:dyDescent="0.2">
      <c r="A1393" s="55" t="s">
        <v>10609</v>
      </c>
      <c r="B1393" s="85" t="s">
        <v>10654</v>
      </c>
      <c r="C1393" s="55" t="s">
        <v>165</v>
      </c>
      <c r="D1393" s="55" t="s">
        <v>216</v>
      </c>
      <c r="E1393" s="55" t="s">
        <v>11859</v>
      </c>
      <c r="H1393" s="91">
        <f t="shared" si="86"/>
        <v>2005</v>
      </c>
      <c r="K1393" t="s">
        <v>11857</v>
      </c>
      <c r="L1393" t="s">
        <v>11858</v>
      </c>
      <c r="M1393" s="55" t="s">
        <v>11863</v>
      </c>
      <c r="O1393" s="55" t="s">
        <v>11866</v>
      </c>
    </row>
    <row r="1394" spans="1:15" x14ac:dyDescent="0.2">
      <c r="A1394" s="55" t="s">
        <v>10609</v>
      </c>
      <c r="B1394" s="85" t="s">
        <v>10654</v>
      </c>
      <c r="C1394" s="55" t="s">
        <v>165</v>
      </c>
      <c r="D1394" s="55" t="s">
        <v>187</v>
      </c>
      <c r="E1394" s="55" t="s">
        <v>187</v>
      </c>
      <c r="H1394" s="91">
        <f t="shared" si="86"/>
        <v>2005</v>
      </c>
      <c r="K1394" t="s">
        <v>11867</v>
      </c>
      <c r="L1394" t="s">
        <v>187</v>
      </c>
      <c r="M1394" s="55" t="s">
        <v>11880</v>
      </c>
      <c r="O1394" s="55" t="s">
        <v>11881</v>
      </c>
    </row>
    <row r="1395" spans="1:15" x14ac:dyDescent="0.2">
      <c r="A1395" s="55" t="s">
        <v>10609</v>
      </c>
      <c r="B1395" s="85" t="s">
        <v>10634</v>
      </c>
      <c r="C1395" s="55" t="s">
        <v>165</v>
      </c>
      <c r="D1395" s="55" t="s">
        <v>187</v>
      </c>
      <c r="E1395" s="55" t="s">
        <v>187</v>
      </c>
      <c r="H1395" s="91">
        <f t="shared" si="86"/>
        <v>1984</v>
      </c>
      <c r="K1395" t="s">
        <v>11868</v>
      </c>
      <c r="L1395" t="s">
        <v>11869</v>
      </c>
      <c r="M1395" s="55" t="s">
        <v>11880</v>
      </c>
      <c r="O1395" s="55" t="s">
        <v>11881</v>
      </c>
    </row>
    <row r="1396" spans="1:15" x14ac:dyDescent="0.2">
      <c r="A1396" s="55" t="s">
        <v>10609</v>
      </c>
      <c r="B1396" s="85" t="s">
        <v>10636</v>
      </c>
      <c r="C1396" s="55" t="s">
        <v>165</v>
      </c>
      <c r="D1396" s="55" t="s">
        <v>187</v>
      </c>
      <c r="E1396" s="55" t="s">
        <v>187</v>
      </c>
      <c r="H1396" s="91">
        <f t="shared" si="86"/>
        <v>1987</v>
      </c>
      <c r="K1396" t="s">
        <v>11870</v>
      </c>
      <c r="L1396" t="s">
        <v>11869</v>
      </c>
      <c r="M1396" s="55" t="s">
        <v>11880</v>
      </c>
      <c r="O1396" s="55" t="s">
        <v>11881</v>
      </c>
    </row>
    <row r="1397" spans="1:15" x14ac:dyDescent="0.2">
      <c r="A1397" s="55" t="s">
        <v>10609</v>
      </c>
      <c r="B1397" s="85" t="s">
        <v>10649</v>
      </c>
      <c r="C1397" s="55" t="s">
        <v>165</v>
      </c>
      <c r="D1397" s="55" t="s">
        <v>187</v>
      </c>
      <c r="E1397" s="55" t="s">
        <v>187</v>
      </c>
      <c r="H1397" s="91">
        <f t="shared" si="86"/>
        <v>1989</v>
      </c>
      <c r="K1397" t="s">
        <v>11871</v>
      </c>
      <c r="L1397" t="s">
        <v>11869</v>
      </c>
      <c r="M1397" s="55" t="s">
        <v>11880</v>
      </c>
      <c r="O1397" s="55" t="s">
        <v>11881</v>
      </c>
    </row>
    <row r="1398" spans="1:15" x14ac:dyDescent="0.2">
      <c r="A1398" s="55" t="s">
        <v>10609</v>
      </c>
      <c r="B1398" s="85" t="s">
        <v>10639</v>
      </c>
      <c r="C1398" s="55" t="s">
        <v>165</v>
      </c>
      <c r="D1398" s="55" t="s">
        <v>187</v>
      </c>
      <c r="E1398" s="55" t="s">
        <v>187</v>
      </c>
      <c r="H1398" s="91">
        <f t="shared" si="86"/>
        <v>1990</v>
      </c>
      <c r="K1398" t="s">
        <v>11872</v>
      </c>
      <c r="L1398" t="s">
        <v>11869</v>
      </c>
      <c r="M1398" s="55" t="s">
        <v>11880</v>
      </c>
      <c r="O1398" s="55" t="s">
        <v>11881</v>
      </c>
    </row>
    <row r="1399" spans="1:15" x14ac:dyDescent="0.2">
      <c r="A1399" s="55" t="s">
        <v>10609</v>
      </c>
      <c r="B1399" s="85" t="s">
        <v>10650</v>
      </c>
      <c r="C1399" s="55" t="s">
        <v>165</v>
      </c>
      <c r="D1399" s="55" t="s">
        <v>187</v>
      </c>
      <c r="E1399" s="55" t="s">
        <v>187</v>
      </c>
      <c r="H1399" s="91">
        <f t="shared" si="86"/>
        <v>1992</v>
      </c>
      <c r="K1399" t="s">
        <v>11873</v>
      </c>
      <c r="L1399" t="s">
        <v>11869</v>
      </c>
      <c r="M1399" s="55" t="s">
        <v>11880</v>
      </c>
      <c r="O1399" s="55" t="s">
        <v>11881</v>
      </c>
    </row>
    <row r="1400" spans="1:15" x14ac:dyDescent="0.2">
      <c r="A1400" s="55" t="s">
        <v>10609</v>
      </c>
      <c r="B1400" s="85" t="s">
        <v>10641</v>
      </c>
      <c r="C1400" s="55" t="s">
        <v>165</v>
      </c>
      <c r="D1400" s="55" t="s">
        <v>187</v>
      </c>
      <c r="E1400" s="55" t="s">
        <v>187</v>
      </c>
      <c r="H1400" s="91">
        <f t="shared" si="86"/>
        <v>1993</v>
      </c>
      <c r="K1400" t="s">
        <v>11874</v>
      </c>
      <c r="L1400" t="s">
        <v>11869</v>
      </c>
      <c r="M1400" s="55" t="s">
        <v>11880</v>
      </c>
      <c r="O1400" s="55" t="s">
        <v>11881</v>
      </c>
    </row>
    <row r="1401" spans="1:15" x14ac:dyDescent="0.2">
      <c r="A1401" s="55" t="s">
        <v>10609</v>
      </c>
      <c r="B1401" s="85" t="s">
        <v>10648</v>
      </c>
      <c r="C1401" s="55" t="s">
        <v>165</v>
      </c>
      <c r="D1401" s="55" t="s">
        <v>187</v>
      </c>
      <c r="E1401" s="55" t="s">
        <v>187</v>
      </c>
      <c r="H1401" s="91">
        <f t="shared" ref="H1401:H1464" si="87">IF(B1401="SATSA_Q1",1984,IF(B1401="SATSA_IPT1",1985,IF(B1401="SATSA_Q2",1987,IF(B1401="SATSA_IPT2",1989,IF(B1401="SATSA_Q3",1990,IF(B1401="SATSA_IPT3",1992,IF(B1401="SATSA_Q4",1993,IF(B1401="SATSA_IPT4",1995,IF(B1401="SATSA_IPT5",1999,IF(B1401="SATSA_IPT6",2002,IF(B1401="SATSA_Q5",2004,IF(B1401="SATSA_IPT7",2005,IF(B1401="SATSA_Q6",2007,IF(B1401="SATSA_IPT8",2008,IF(B1401="SATSA_Q7",2010,IF(B1401="SATSA_IPT9",2010,IF(B1401="SATSA_Q8",2012,IF(B1401="SATSA_IPT10",2012,IF(B1401="SATSA_Q9",2014,"HELP")))))))))))))))))))</f>
        <v>1999</v>
      </c>
      <c r="K1401" t="s">
        <v>11875</v>
      </c>
      <c r="L1401" t="s">
        <v>11869</v>
      </c>
      <c r="M1401" s="55" t="s">
        <v>11880</v>
      </c>
      <c r="O1401" s="55" t="s">
        <v>11881</v>
      </c>
    </row>
    <row r="1402" spans="1:15" x14ac:dyDescent="0.2">
      <c r="A1402" s="55" t="s">
        <v>10609</v>
      </c>
      <c r="B1402" s="85" t="s">
        <v>10652</v>
      </c>
      <c r="C1402" s="55" t="s">
        <v>165</v>
      </c>
      <c r="D1402" s="55" t="s">
        <v>187</v>
      </c>
      <c r="E1402" s="55" t="s">
        <v>187</v>
      </c>
      <c r="H1402" s="91">
        <f t="shared" si="87"/>
        <v>2002</v>
      </c>
      <c r="K1402" t="s">
        <v>11876</v>
      </c>
      <c r="L1402" t="s">
        <v>11869</v>
      </c>
      <c r="M1402" s="55" t="s">
        <v>11880</v>
      </c>
      <c r="O1402" s="55" t="s">
        <v>11881</v>
      </c>
    </row>
    <row r="1403" spans="1:15" x14ac:dyDescent="0.2">
      <c r="A1403" s="55" t="s">
        <v>10609</v>
      </c>
      <c r="B1403" s="85" t="s">
        <v>10643</v>
      </c>
      <c r="C1403" s="55" t="s">
        <v>165</v>
      </c>
      <c r="D1403" s="55" t="s">
        <v>187</v>
      </c>
      <c r="E1403" s="55" t="s">
        <v>187</v>
      </c>
      <c r="H1403" s="91">
        <f t="shared" si="87"/>
        <v>2004</v>
      </c>
      <c r="K1403" t="s">
        <v>11877</v>
      </c>
      <c r="L1403" t="s">
        <v>11869</v>
      </c>
      <c r="M1403" s="55" t="s">
        <v>11880</v>
      </c>
      <c r="O1403" s="55" t="s">
        <v>11881</v>
      </c>
    </row>
    <row r="1404" spans="1:15" x14ac:dyDescent="0.2">
      <c r="A1404" s="55" t="s">
        <v>10609</v>
      </c>
      <c r="B1404" s="85" t="s">
        <v>10654</v>
      </c>
      <c r="C1404" s="55" t="s">
        <v>165</v>
      </c>
      <c r="D1404" s="55" t="s">
        <v>187</v>
      </c>
      <c r="E1404" s="55" t="s">
        <v>187</v>
      </c>
      <c r="H1404" s="91">
        <f t="shared" si="87"/>
        <v>2005</v>
      </c>
      <c r="K1404" t="s">
        <v>11878</v>
      </c>
      <c r="L1404" t="s">
        <v>11869</v>
      </c>
      <c r="M1404" s="55" t="s">
        <v>11880</v>
      </c>
      <c r="O1404" s="55" t="s">
        <v>11881</v>
      </c>
    </row>
    <row r="1405" spans="1:15" x14ac:dyDescent="0.2">
      <c r="A1405" s="55" t="s">
        <v>10609</v>
      </c>
      <c r="B1405" s="85" t="s">
        <v>10644</v>
      </c>
      <c r="C1405" s="55" t="s">
        <v>165</v>
      </c>
      <c r="D1405" s="55" t="s">
        <v>187</v>
      </c>
      <c r="E1405" s="55" t="s">
        <v>187</v>
      </c>
      <c r="H1405" s="91">
        <f t="shared" si="87"/>
        <v>2007</v>
      </c>
      <c r="K1405" t="s">
        <v>11879</v>
      </c>
      <c r="L1405" t="s">
        <v>11869</v>
      </c>
      <c r="M1405" s="55" t="s">
        <v>11880</v>
      </c>
      <c r="O1405" s="55" t="s">
        <v>11881</v>
      </c>
    </row>
    <row r="1406" spans="1:15" x14ac:dyDescent="0.2">
      <c r="A1406" s="55" t="s">
        <v>10609</v>
      </c>
      <c r="B1406" s="85" t="s">
        <v>10634</v>
      </c>
      <c r="C1406" s="55" t="s">
        <v>165</v>
      </c>
      <c r="D1406" s="55" t="s">
        <v>205</v>
      </c>
      <c r="E1406" s="55" t="s">
        <v>6551</v>
      </c>
      <c r="H1406" s="91">
        <f t="shared" si="87"/>
        <v>1984</v>
      </c>
      <c r="K1406" t="s">
        <v>11882</v>
      </c>
      <c r="L1406" t="s">
        <v>9017</v>
      </c>
      <c r="M1406" s="55" t="s">
        <v>1091</v>
      </c>
      <c r="O1406" s="55" t="s">
        <v>11893</v>
      </c>
    </row>
    <row r="1407" spans="1:15" x14ac:dyDescent="0.2">
      <c r="A1407" s="55" t="s">
        <v>10609</v>
      </c>
      <c r="B1407" s="85" t="s">
        <v>10636</v>
      </c>
      <c r="C1407" s="55" t="s">
        <v>165</v>
      </c>
      <c r="D1407" s="55" t="s">
        <v>205</v>
      </c>
      <c r="E1407" s="55" t="s">
        <v>6551</v>
      </c>
      <c r="H1407" s="91">
        <f t="shared" si="87"/>
        <v>1987</v>
      </c>
      <c r="K1407" t="s">
        <v>11883</v>
      </c>
      <c r="L1407" t="s">
        <v>9017</v>
      </c>
      <c r="M1407" s="55" t="s">
        <v>1091</v>
      </c>
      <c r="O1407" s="55" t="s">
        <v>11893</v>
      </c>
    </row>
    <row r="1408" spans="1:15" x14ac:dyDescent="0.2">
      <c r="A1408" s="55" t="s">
        <v>10609</v>
      </c>
      <c r="B1408" s="85" t="s">
        <v>10649</v>
      </c>
      <c r="C1408" s="55" t="s">
        <v>165</v>
      </c>
      <c r="D1408" s="55" t="s">
        <v>205</v>
      </c>
      <c r="E1408" s="55" t="s">
        <v>6551</v>
      </c>
      <c r="H1408" s="91">
        <f t="shared" si="87"/>
        <v>1989</v>
      </c>
      <c r="K1408" t="s">
        <v>11884</v>
      </c>
      <c r="L1408" t="s">
        <v>9017</v>
      </c>
      <c r="M1408" s="55" t="s">
        <v>1091</v>
      </c>
      <c r="O1408" s="55" t="s">
        <v>11893</v>
      </c>
    </row>
    <row r="1409" spans="1:15" x14ac:dyDescent="0.2">
      <c r="A1409" s="55" t="s">
        <v>10609</v>
      </c>
      <c r="B1409" s="85" t="s">
        <v>10639</v>
      </c>
      <c r="C1409" s="55" t="s">
        <v>165</v>
      </c>
      <c r="D1409" s="55" t="s">
        <v>205</v>
      </c>
      <c r="E1409" s="55" t="s">
        <v>6551</v>
      </c>
      <c r="H1409" s="91">
        <f t="shared" si="87"/>
        <v>1990</v>
      </c>
      <c r="K1409" t="s">
        <v>11885</v>
      </c>
      <c r="L1409" t="s">
        <v>9017</v>
      </c>
      <c r="M1409" s="55" t="s">
        <v>1091</v>
      </c>
      <c r="O1409" s="55" t="s">
        <v>11893</v>
      </c>
    </row>
    <row r="1410" spans="1:15" x14ac:dyDescent="0.2">
      <c r="A1410" s="55" t="s">
        <v>10609</v>
      </c>
      <c r="B1410" s="85" t="s">
        <v>10650</v>
      </c>
      <c r="C1410" s="55" t="s">
        <v>165</v>
      </c>
      <c r="D1410" s="55" t="s">
        <v>205</v>
      </c>
      <c r="E1410" s="55" t="s">
        <v>6551</v>
      </c>
      <c r="H1410" s="91">
        <f t="shared" si="87"/>
        <v>1992</v>
      </c>
      <c r="K1410" t="s">
        <v>11886</v>
      </c>
      <c r="L1410" t="s">
        <v>9017</v>
      </c>
      <c r="M1410" s="55" t="s">
        <v>1091</v>
      </c>
      <c r="O1410" s="55" t="s">
        <v>11893</v>
      </c>
    </row>
    <row r="1411" spans="1:15" x14ac:dyDescent="0.2">
      <c r="A1411" s="55" t="s">
        <v>10609</v>
      </c>
      <c r="B1411" s="85" t="s">
        <v>10641</v>
      </c>
      <c r="C1411" s="55" t="s">
        <v>165</v>
      </c>
      <c r="D1411" s="55" t="s">
        <v>205</v>
      </c>
      <c r="E1411" s="55" t="s">
        <v>6551</v>
      </c>
      <c r="H1411" s="91">
        <f t="shared" si="87"/>
        <v>1993</v>
      </c>
      <c r="K1411" t="s">
        <v>11887</v>
      </c>
      <c r="L1411" t="s">
        <v>9017</v>
      </c>
      <c r="M1411" s="55" t="s">
        <v>1091</v>
      </c>
      <c r="O1411" s="55" t="s">
        <v>11893</v>
      </c>
    </row>
    <row r="1412" spans="1:15" x14ac:dyDescent="0.2">
      <c r="A1412" s="55" t="s">
        <v>10609</v>
      </c>
      <c r="B1412" s="85" t="s">
        <v>10648</v>
      </c>
      <c r="C1412" s="55" t="s">
        <v>165</v>
      </c>
      <c r="D1412" s="55" t="s">
        <v>205</v>
      </c>
      <c r="E1412" s="55" t="s">
        <v>6551</v>
      </c>
      <c r="H1412" s="91">
        <f t="shared" si="87"/>
        <v>1999</v>
      </c>
      <c r="K1412" t="s">
        <v>11888</v>
      </c>
      <c r="L1412" t="s">
        <v>9017</v>
      </c>
      <c r="M1412" s="55" t="s">
        <v>1091</v>
      </c>
      <c r="O1412" s="55" t="s">
        <v>11893</v>
      </c>
    </row>
    <row r="1413" spans="1:15" x14ac:dyDescent="0.2">
      <c r="A1413" s="55" t="s">
        <v>10609</v>
      </c>
      <c r="B1413" s="85" t="s">
        <v>10652</v>
      </c>
      <c r="C1413" s="55" t="s">
        <v>165</v>
      </c>
      <c r="D1413" s="55" t="s">
        <v>205</v>
      </c>
      <c r="E1413" s="55" t="s">
        <v>6551</v>
      </c>
      <c r="H1413" s="91">
        <f t="shared" si="87"/>
        <v>2002</v>
      </c>
      <c r="K1413" t="s">
        <v>11889</v>
      </c>
      <c r="L1413" t="s">
        <v>9017</v>
      </c>
      <c r="M1413" s="55" t="s">
        <v>1091</v>
      </c>
      <c r="O1413" s="55" t="s">
        <v>11893</v>
      </c>
    </row>
    <row r="1414" spans="1:15" x14ac:dyDescent="0.2">
      <c r="A1414" s="55" t="s">
        <v>10609</v>
      </c>
      <c r="B1414" s="85" t="s">
        <v>10643</v>
      </c>
      <c r="C1414" s="55" t="s">
        <v>165</v>
      </c>
      <c r="D1414" s="55" t="s">
        <v>205</v>
      </c>
      <c r="E1414" s="55" t="s">
        <v>6551</v>
      </c>
      <c r="H1414" s="91">
        <f t="shared" si="87"/>
        <v>2004</v>
      </c>
      <c r="K1414" t="s">
        <v>11890</v>
      </c>
      <c r="L1414" t="s">
        <v>9017</v>
      </c>
      <c r="M1414" s="55" t="s">
        <v>1091</v>
      </c>
      <c r="O1414" s="55" t="s">
        <v>11893</v>
      </c>
    </row>
    <row r="1415" spans="1:15" x14ac:dyDescent="0.2">
      <c r="A1415" s="55" t="s">
        <v>10609</v>
      </c>
      <c r="B1415" s="85" t="s">
        <v>10654</v>
      </c>
      <c r="C1415" s="55" t="s">
        <v>165</v>
      </c>
      <c r="D1415" s="55" t="s">
        <v>205</v>
      </c>
      <c r="E1415" s="55" t="s">
        <v>6551</v>
      </c>
      <c r="H1415" s="91">
        <f t="shared" si="87"/>
        <v>2005</v>
      </c>
      <c r="K1415" t="s">
        <v>11891</v>
      </c>
      <c r="L1415" t="s">
        <v>9017</v>
      </c>
      <c r="M1415" s="55" t="s">
        <v>1091</v>
      </c>
      <c r="O1415" s="55" t="s">
        <v>11893</v>
      </c>
    </row>
    <row r="1416" spans="1:15" x14ac:dyDescent="0.2">
      <c r="A1416" s="55" t="s">
        <v>10609</v>
      </c>
      <c r="B1416" s="85" t="s">
        <v>10644</v>
      </c>
      <c r="C1416" s="55" t="s">
        <v>165</v>
      </c>
      <c r="D1416" s="55" t="s">
        <v>205</v>
      </c>
      <c r="E1416" s="55" t="s">
        <v>6551</v>
      </c>
      <c r="H1416" s="91">
        <f t="shared" si="87"/>
        <v>2007</v>
      </c>
      <c r="K1416" t="s">
        <v>11892</v>
      </c>
      <c r="L1416" t="s">
        <v>9017</v>
      </c>
      <c r="M1416" s="55" t="s">
        <v>1091</v>
      </c>
      <c r="O1416" s="55" t="s">
        <v>11893</v>
      </c>
    </row>
    <row r="1417" spans="1:15" x14ac:dyDescent="0.2">
      <c r="A1417" s="55" t="s">
        <v>10609</v>
      </c>
      <c r="B1417" s="85" t="s">
        <v>10634</v>
      </c>
      <c r="C1417" s="55" t="s">
        <v>165</v>
      </c>
      <c r="D1417" s="55" t="s">
        <v>207</v>
      </c>
      <c r="E1417" s="55" t="s">
        <v>11913</v>
      </c>
      <c r="H1417" s="91">
        <f t="shared" si="87"/>
        <v>1984</v>
      </c>
      <c r="K1417" t="s">
        <v>11894</v>
      </c>
      <c r="L1417" t="s">
        <v>9030</v>
      </c>
      <c r="M1417" s="55" t="s">
        <v>1091</v>
      </c>
      <c r="N1417" s="91"/>
      <c r="O1417" s="55" t="s">
        <v>11893</v>
      </c>
    </row>
    <row r="1418" spans="1:15" x14ac:dyDescent="0.2">
      <c r="A1418" s="55" t="s">
        <v>10609</v>
      </c>
      <c r="B1418" s="85" t="s">
        <v>10636</v>
      </c>
      <c r="C1418" s="55" t="s">
        <v>165</v>
      </c>
      <c r="D1418" s="55" t="s">
        <v>207</v>
      </c>
      <c r="E1418" s="55" t="s">
        <v>11913</v>
      </c>
      <c r="H1418" s="91">
        <f t="shared" si="87"/>
        <v>1987</v>
      </c>
      <c r="K1418" t="s">
        <v>11895</v>
      </c>
      <c r="L1418" t="s">
        <v>9030</v>
      </c>
      <c r="M1418" s="55" t="s">
        <v>1091</v>
      </c>
      <c r="O1418" s="55" t="s">
        <v>11893</v>
      </c>
    </row>
    <row r="1419" spans="1:15" x14ac:dyDescent="0.2">
      <c r="A1419" s="55" t="s">
        <v>10609</v>
      </c>
      <c r="B1419" s="85" t="s">
        <v>10649</v>
      </c>
      <c r="C1419" s="55" t="s">
        <v>165</v>
      </c>
      <c r="D1419" s="55" t="s">
        <v>207</v>
      </c>
      <c r="E1419" s="55" t="s">
        <v>11913</v>
      </c>
      <c r="H1419" s="91">
        <f t="shared" si="87"/>
        <v>1989</v>
      </c>
      <c r="K1419" t="s">
        <v>11896</v>
      </c>
      <c r="L1419" t="s">
        <v>9030</v>
      </c>
      <c r="M1419" s="55" t="s">
        <v>1091</v>
      </c>
      <c r="O1419" s="55" t="s">
        <v>11893</v>
      </c>
    </row>
    <row r="1420" spans="1:15" x14ac:dyDescent="0.2">
      <c r="A1420" s="55" t="s">
        <v>10609</v>
      </c>
      <c r="B1420" s="85" t="s">
        <v>10639</v>
      </c>
      <c r="C1420" s="55" t="s">
        <v>165</v>
      </c>
      <c r="D1420" s="55" t="s">
        <v>207</v>
      </c>
      <c r="E1420" s="55" t="s">
        <v>11913</v>
      </c>
      <c r="H1420" s="91">
        <f t="shared" si="87"/>
        <v>1990</v>
      </c>
      <c r="K1420" t="s">
        <v>11897</v>
      </c>
      <c r="L1420" t="s">
        <v>9030</v>
      </c>
      <c r="M1420" s="55" t="s">
        <v>1091</v>
      </c>
      <c r="O1420" s="55" t="s">
        <v>11893</v>
      </c>
    </row>
    <row r="1421" spans="1:15" x14ac:dyDescent="0.2">
      <c r="A1421" s="55" t="s">
        <v>10609</v>
      </c>
      <c r="B1421" s="85" t="s">
        <v>10650</v>
      </c>
      <c r="C1421" s="55" t="s">
        <v>165</v>
      </c>
      <c r="D1421" s="55" t="s">
        <v>207</v>
      </c>
      <c r="E1421" s="55" t="s">
        <v>11913</v>
      </c>
      <c r="H1421" s="91">
        <f t="shared" si="87"/>
        <v>1992</v>
      </c>
      <c r="K1421" t="s">
        <v>11898</v>
      </c>
      <c r="L1421" t="s">
        <v>9030</v>
      </c>
      <c r="M1421" s="55" t="s">
        <v>1091</v>
      </c>
      <c r="O1421" s="55" t="s">
        <v>11893</v>
      </c>
    </row>
    <row r="1422" spans="1:15" x14ac:dyDescent="0.2">
      <c r="A1422" s="55" t="s">
        <v>10609</v>
      </c>
      <c r="B1422" s="85" t="s">
        <v>10641</v>
      </c>
      <c r="C1422" s="55" t="s">
        <v>165</v>
      </c>
      <c r="D1422" s="55" t="s">
        <v>207</v>
      </c>
      <c r="E1422" s="55" t="s">
        <v>11913</v>
      </c>
      <c r="H1422" s="91">
        <f t="shared" si="87"/>
        <v>1993</v>
      </c>
      <c r="K1422" t="s">
        <v>11899</v>
      </c>
      <c r="L1422" t="s">
        <v>9030</v>
      </c>
      <c r="M1422" s="55" t="s">
        <v>1091</v>
      </c>
      <c r="O1422" s="55" t="s">
        <v>11893</v>
      </c>
    </row>
    <row r="1423" spans="1:15" x14ac:dyDescent="0.2">
      <c r="A1423" s="55" t="s">
        <v>10609</v>
      </c>
      <c r="B1423" s="85" t="s">
        <v>10648</v>
      </c>
      <c r="C1423" s="55" t="s">
        <v>165</v>
      </c>
      <c r="D1423" s="55" t="s">
        <v>207</v>
      </c>
      <c r="E1423" s="55" t="s">
        <v>11913</v>
      </c>
      <c r="H1423" s="91">
        <f t="shared" si="87"/>
        <v>1999</v>
      </c>
      <c r="K1423" t="s">
        <v>11900</v>
      </c>
      <c r="L1423" t="s">
        <v>9030</v>
      </c>
      <c r="M1423" s="55" t="s">
        <v>1091</v>
      </c>
      <c r="O1423" s="55" t="s">
        <v>11893</v>
      </c>
    </row>
    <row r="1424" spans="1:15" x14ac:dyDescent="0.2">
      <c r="A1424" s="55" t="s">
        <v>10609</v>
      </c>
      <c r="B1424" s="85" t="s">
        <v>10652</v>
      </c>
      <c r="C1424" s="55" t="s">
        <v>165</v>
      </c>
      <c r="D1424" s="55" t="s">
        <v>207</v>
      </c>
      <c r="E1424" s="55" t="s">
        <v>11913</v>
      </c>
      <c r="H1424" s="91">
        <f t="shared" si="87"/>
        <v>2002</v>
      </c>
      <c r="K1424" t="s">
        <v>11901</v>
      </c>
      <c r="L1424" t="s">
        <v>9030</v>
      </c>
      <c r="M1424" s="55" t="s">
        <v>1091</v>
      </c>
      <c r="O1424" s="55" t="s">
        <v>11893</v>
      </c>
    </row>
    <row r="1425" spans="1:15" x14ac:dyDescent="0.2">
      <c r="A1425" s="55" t="s">
        <v>10609</v>
      </c>
      <c r="B1425" s="85" t="s">
        <v>10643</v>
      </c>
      <c r="C1425" s="55" t="s">
        <v>165</v>
      </c>
      <c r="D1425" s="55" t="s">
        <v>207</v>
      </c>
      <c r="E1425" s="55" t="s">
        <v>11913</v>
      </c>
      <c r="H1425" s="91">
        <f t="shared" si="87"/>
        <v>2004</v>
      </c>
      <c r="K1425" t="s">
        <v>11902</v>
      </c>
      <c r="L1425" t="s">
        <v>9030</v>
      </c>
      <c r="M1425" s="55" t="s">
        <v>1091</v>
      </c>
      <c r="O1425" s="55" t="s">
        <v>11893</v>
      </c>
    </row>
    <row r="1426" spans="1:15" x14ac:dyDescent="0.2">
      <c r="A1426" s="55" t="s">
        <v>10609</v>
      </c>
      <c r="B1426" s="85" t="s">
        <v>10654</v>
      </c>
      <c r="C1426" s="55" t="s">
        <v>165</v>
      </c>
      <c r="D1426" s="55" t="s">
        <v>207</v>
      </c>
      <c r="E1426" s="55" t="s">
        <v>11913</v>
      </c>
      <c r="H1426" s="91">
        <f t="shared" si="87"/>
        <v>2005</v>
      </c>
      <c r="K1426" t="s">
        <v>11903</v>
      </c>
      <c r="L1426" t="s">
        <v>9030</v>
      </c>
      <c r="M1426" s="55" t="s">
        <v>1091</v>
      </c>
      <c r="O1426" s="55" t="s">
        <v>11893</v>
      </c>
    </row>
    <row r="1427" spans="1:15" x14ac:dyDescent="0.2">
      <c r="A1427" s="55" t="s">
        <v>10609</v>
      </c>
      <c r="B1427" s="85" t="s">
        <v>10644</v>
      </c>
      <c r="C1427" s="55" t="s">
        <v>165</v>
      </c>
      <c r="D1427" s="55" t="s">
        <v>207</v>
      </c>
      <c r="E1427" s="55" t="s">
        <v>11913</v>
      </c>
      <c r="H1427" s="91">
        <f t="shared" si="87"/>
        <v>2007</v>
      </c>
      <c r="K1427" t="s">
        <v>11904</v>
      </c>
      <c r="L1427" t="s">
        <v>9030</v>
      </c>
      <c r="M1427" s="55" t="s">
        <v>1091</v>
      </c>
      <c r="O1427" s="55" t="s">
        <v>11893</v>
      </c>
    </row>
    <row r="1428" spans="1:15" x14ac:dyDescent="0.2">
      <c r="A1428" s="55" t="s">
        <v>10609</v>
      </c>
      <c r="B1428" s="85" t="s">
        <v>10864</v>
      </c>
      <c r="C1428" s="55" t="s">
        <v>165</v>
      </c>
      <c r="D1428" s="55" t="s">
        <v>207</v>
      </c>
      <c r="E1428" s="55" t="s">
        <v>11914</v>
      </c>
      <c r="H1428" s="91">
        <f t="shared" si="87"/>
        <v>1985</v>
      </c>
      <c r="K1428" t="s">
        <v>11905</v>
      </c>
      <c r="L1428" t="s">
        <v>8411</v>
      </c>
      <c r="M1428" s="55" t="s">
        <v>1091</v>
      </c>
      <c r="O1428" s="55" t="s">
        <v>11893</v>
      </c>
    </row>
    <row r="1429" spans="1:15" x14ac:dyDescent="0.2">
      <c r="A1429" s="55" t="s">
        <v>10609</v>
      </c>
      <c r="B1429" s="85" t="s">
        <v>10649</v>
      </c>
      <c r="C1429" s="55" t="s">
        <v>165</v>
      </c>
      <c r="D1429" s="55" t="s">
        <v>207</v>
      </c>
      <c r="E1429" s="55" t="s">
        <v>11914</v>
      </c>
      <c r="H1429" s="91">
        <f t="shared" si="87"/>
        <v>1989</v>
      </c>
      <c r="K1429" t="s">
        <v>11906</v>
      </c>
      <c r="L1429" t="s">
        <v>8411</v>
      </c>
      <c r="M1429" s="55" t="s">
        <v>1091</v>
      </c>
      <c r="O1429" s="55" t="s">
        <v>11893</v>
      </c>
    </row>
    <row r="1430" spans="1:15" x14ac:dyDescent="0.2">
      <c r="A1430" s="55" t="s">
        <v>10609</v>
      </c>
      <c r="B1430" s="85" t="s">
        <v>10650</v>
      </c>
      <c r="C1430" s="55" t="s">
        <v>165</v>
      </c>
      <c r="D1430" s="55" t="s">
        <v>207</v>
      </c>
      <c r="E1430" s="55" t="s">
        <v>11914</v>
      </c>
      <c r="H1430" s="91">
        <f t="shared" si="87"/>
        <v>1992</v>
      </c>
      <c r="K1430" t="s">
        <v>11907</v>
      </c>
      <c r="L1430" t="s">
        <v>8411</v>
      </c>
      <c r="M1430" s="55" t="s">
        <v>1091</v>
      </c>
      <c r="O1430" s="55" t="s">
        <v>11893</v>
      </c>
    </row>
    <row r="1431" spans="1:15" x14ac:dyDescent="0.2">
      <c r="A1431" s="55" t="s">
        <v>10609</v>
      </c>
      <c r="B1431" s="85" t="s">
        <v>10865</v>
      </c>
      <c r="C1431" s="55" t="s">
        <v>165</v>
      </c>
      <c r="D1431" s="55" t="s">
        <v>207</v>
      </c>
      <c r="E1431" s="55" t="s">
        <v>11914</v>
      </c>
      <c r="H1431" s="91">
        <f t="shared" si="87"/>
        <v>1995</v>
      </c>
      <c r="K1431" t="s">
        <v>11908</v>
      </c>
      <c r="L1431" t="s">
        <v>8411</v>
      </c>
      <c r="M1431" s="55" t="s">
        <v>1091</v>
      </c>
      <c r="O1431" s="55" t="s">
        <v>11893</v>
      </c>
    </row>
    <row r="1432" spans="1:15" x14ac:dyDescent="0.2">
      <c r="A1432" s="55" t="s">
        <v>10609</v>
      </c>
      <c r="B1432" s="85" t="s">
        <v>10648</v>
      </c>
      <c r="C1432" s="55" t="s">
        <v>165</v>
      </c>
      <c r="D1432" s="55" t="s">
        <v>207</v>
      </c>
      <c r="E1432" s="55" t="s">
        <v>11914</v>
      </c>
      <c r="H1432" s="91">
        <f t="shared" si="87"/>
        <v>1999</v>
      </c>
      <c r="K1432" t="s">
        <v>11909</v>
      </c>
      <c r="L1432" t="s">
        <v>8411</v>
      </c>
      <c r="M1432" s="55" t="s">
        <v>1091</v>
      </c>
      <c r="O1432" s="55" t="s">
        <v>11893</v>
      </c>
    </row>
    <row r="1433" spans="1:15" x14ac:dyDescent="0.2">
      <c r="A1433" s="55" t="s">
        <v>10609</v>
      </c>
      <c r="B1433" s="85" t="s">
        <v>10652</v>
      </c>
      <c r="C1433" s="55" t="s">
        <v>165</v>
      </c>
      <c r="D1433" s="55" t="s">
        <v>207</v>
      </c>
      <c r="E1433" s="55" t="s">
        <v>11914</v>
      </c>
      <c r="H1433" s="91">
        <f t="shared" si="87"/>
        <v>2002</v>
      </c>
      <c r="K1433" t="s">
        <v>11910</v>
      </c>
      <c r="L1433" t="s">
        <v>8411</v>
      </c>
      <c r="M1433" s="55" t="s">
        <v>1091</v>
      </c>
      <c r="O1433" s="55" t="s">
        <v>11893</v>
      </c>
    </row>
    <row r="1434" spans="1:15" x14ac:dyDescent="0.2">
      <c r="A1434" s="55" t="s">
        <v>10609</v>
      </c>
      <c r="B1434" s="85" t="s">
        <v>10654</v>
      </c>
      <c r="C1434" s="55" t="s">
        <v>165</v>
      </c>
      <c r="D1434" s="55" t="s">
        <v>207</v>
      </c>
      <c r="E1434" s="55" t="s">
        <v>11914</v>
      </c>
      <c r="H1434" s="91">
        <f t="shared" si="87"/>
        <v>2005</v>
      </c>
      <c r="K1434" t="s">
        <v>11911</v>
      </c>
      <c r="L1434" t="s">
        <v>11912</v>
      </c>
      <c r="M1434" s="55" t="s">
        <v>1091</v>
      </c>
      <c r="O1434" s="55" t="s">
        <v>11893</v>
      </c>
    </row>
    <row r="1435" spans="1:15" x14ac:dyDescent="0.2">
      <c r="A1435" s="55" t="s">
        <v>10609</v>
      </c>
      <c r="B1435" s="85" t="s">
        <v>10864</v>
      </c>
      <c r="C1435" s="55" t="s">
        <v>165</v>
      </c>
      <c r="D1435" s="55" t="s">
        <v>205</v>
      </c>
      <c r="E1435" s="55" t="s">
        <v>11922</v>
      </c>
      <c r="H1435" s="91">
        <f t="shared" si="87"/>
        <v>1985</v>
      </c>
      <c r="K1435" t="s">
        <v>11915</v>
      </c>
      <c r="L1435" t="s">
        <v>7923</v>
      </c>
      <c r="M1435" s="55" t="s">
        <v>1091</v>
      </c>
      <c r="N1435" s="91"/>
      <c r="O1435" s="55" t="s">
        <v>11893</v>
      </c>
    </row>
    <row r="1436" spans="1:15" x14ac:dyDescent="0.2">
      <c r="A1436" s="55" t="s">
        <v>10609</v>
      </c>
      <c r="B1436" s="85" t="s">
        <v>10649</v>
      </c>
      <c r="C1436" s="55" t="s">
        <v>165</v>
      </c>
      <c r="D1436" s="55" t="s">
        <v>205</v>
      </c>
      <c r="E1436" s="55" t="s">
        <v>11922</v>
      </c>
      <c r="H1436" s="91">
        <f t="shared" si="87"/>
        <v>1989</v>
      </c>
      <c r="K1436" t="s">
        <v>11916</v>
      </c>
      <c r="L1436" t="s">
        <v>7923</v>
      </c>
      <c r="M1436" s="55" t="s">
        <v>1091</v>
      </c>
      <c r="N1436" s="91"/>
      <c r="O1436" s="55" t="s">
        <v>11893</v>
      </c>
    </row>
    <row r="1437" spans="1:15" x14ac:dyDescent="0.2">
      <c r="A1437" s="55" t="s">
        <v>10609</v>
      </c>
      <c r="B1437" s="85" t="s">
        <v>10650</v>
      </c>
      <c r="C1437" s="55" t="s">
        <v>165</v>
      </c>
      <c r="D1437" s="55" t="s">
        <v>205</v>
      </c>
      <c r="E1437" s="55" t="s">
        <v>11922</v>
      </c>
      <c r="H1437" s="91">
        <f t="shared" si="87"/>
        <v>1992</v>
      </c>
      <c r="K1437" t="s">
        <v>11917</v>
      </c>
      <c r="L1437" t="s">
        <v>7923</v>
      </c>
      <c r="M1437" s="55" t="s">
        <v>1091</v>
      </c>
      <c r="N1437" s="91"/>
      <c r="O1437" s="55" t="s">
        <v>11893</v>
      </c>
    </row>
    <row r="1438" spans="1:15" x14ac:dyDescent="0.2">
      <c r="A1438" s="55" t="s">
        <v>10609</v>
      </c>
      <c r="B1438" s="85" t="s">
        <v>10865</v>
      </c>
      <c r="C1438" s="55" t="s">
        <v>165</v>
      </c>
      <c r="D1438" s="55" t="s">
        <v>205</v>
      </c>
      <c r="E1438" s="55" t="s">
        <v>11922</v>
      </c>
      <c r="H1438" s="91">
        <f t="shared" si="87"/>
        <v>1995</v>
      </c>
      <c r="K1438" t="s">
        <v>11918</v>
      </c>
      <c r="L1438" t="s">
        <v>7923</v>
      </c>
      <c r="M1438" s="55" t="s">
        <v>1091</v>
      </c>
      <c r="N1438" s="91"/>
      <c r="O1438" s="55" t="s">
        <v>11893</v>
      </c>
    </row>
    <row r="1439" spans="1:15" x14ac:dyDescent="0.2">
      <c r="A1439" s="55" t="s">
        <v>10609</v>
      </c>
      <c r="B1439" s="85" t="s">
        <v>10648</v>
      </c>
      <c r="C1439" s="55" t="s">
        <v>165</v>
      </c>
      <c r="D1439" s="55" t="s">
        <v>205</v>
      </c>
      <c r="E1439" s="55" t="s">
        <v>11922</v>
      </c>
      <c r="H1439" s="91">
        <f t="shared" si="87"/>
        <v>1999</v>
      </c>
      <c r="K1439" t="s">
        <v>11919</v>
      </c>
      <c r="L1439" t="s">
        <v>7923</v>
      </c>
      <c r="M1439" s="55" t="s">
        <v>1091</v>
      </c>
      <c r="N1439" s="91"/>
      <c r="O1439" s="55" t="s">
        <v>11893</v>
      </c>
    </row>
    <row r="1440" spans="1:15" x14ac:dyDescent="0.2">
      <c r="A1440" s="55" t="s">
        <v>10609</v>
      </c>
      <c r="B1440" s="85" t="s">
        <v>10652</v>
      </c>
      <c r="C1440" s="55" t="s">
        <v>165</v>
      </c>
      <c r="D1440" s="55" t="s">
        <v>205</v>
      </c>
      <c r="E1440" s="55" t="s">
        <v>11922</v>
      </c>
      <c r="H1440" s="91">
        <f t="shared" si="87"/>
        <v>2002</v>
      </c>
      <c r="K1440" t="s">
        <v>11920</v>
      </c>
      <c r="L1440" t="s">
        <v>7923</v>
      </c>
      <c r="M1440" s="55" t="s">
        <v>1091</v>
      </c>
      <c r="N1440" s="91"/>
      <c r="O1440" s="55" t="s">
        <v>11893</v>
      </c>
    </row>
    <row r="1441" spans="1:15" x14ac:dyDescent="0.2">
      <c r="A1441" s="55" t="s">
        <v>10609</v>
      </c>
      <c r="B1441" s="85" t="s">
        <v>10654</v>
      </c>
      <c r="C1441" s="55" t="s">
        <v>165</v>
      </c>
      <c r="D1441" s="55" t="s">
        <v>205</v>
      </c>
      <c r="E1441" s="55" t="s">
        <v>11922</v>
      </c>
      <c r="H1441" s="91">
        <f t="shared" si="87"/>
        <v>2005</v>
      </c>
      <c r="K1441" t="s">
        <v>11921</v>
      </c>
      <c r="L1441" t="s">
        <v>7923</v>
      </c>
      <c r="M1441" s="55" t="s">
        <v>1091</v>
      </c>
      <c r="N1441" s="91"/>
      <c r="O1441" s="55" t="s">
        <v>11893</v>
      </c>
    </row>
    <row r="1442" spans="1:15" x14ac:dyDescent="0.2">
      <c r="A1442" s="55" t="s">
        <v>10609</v>
      </c>
      <c r="B1442" s="85" t="s">
        <v>10634</v>
      </c>
      <c r="C1442" s="55" t="s">
        <v>165</v>
      </c>
      <c r="D1442" s="55" t="s">
        <v>185</v>
      </c>
      <c r="E1442" s="55" t="s">
        <v>11931</v>
      </c>
      <c r="H1442" s="91">
        <f t="shared" si="87"/>
        <v>1984</v>
      </c>
      <c r="K1442" t="s">
        <v>11923</v>
      </c>
      <c r="L1442" t="s">
        <v>11924</v>
      </c>
      <c r="M1442" s="55" t="s">
        <v>1091</v>
      </c>
      <c r="O1442" s="55" t="s">
        <v>11932</v>
      </c>
    </row>
    <row r="1443" spans="1:15" x14ac:dyDescent="0.2">
      <c r="A1443" s="55" t="s">
        <v>10609</v>
      </c>
      <c r="B1443" s="85" t="s">
        <v>10636</v>
      </c>
      <c r="C1443" s="55" t="s">
        <v>165</v>
      </c>
      <c r="D1443" s="55" t="s">
        <v>185</v>
      </c>
      <c r="E1443" s="55" t="s">
        <v>11931</v>
      </c>
      <c r="H1443" s="91">
        <f t="shared" si="87"/>
        <v>1987</v>
      </c>
      <c r="K1443" t="s">
        <v>11925</v>
      </c>
      <c r="L1443" t="s">
        <v>11924</v>
      </c>
      <c r="M1443" s="55" t="s">
        <v>1091</v>
      </c>
      <c r="O1443" s="55" t="s">
        <v>11932</v>
      </c>
    </row>
    <row r="1444" spans="1:15" x14ac:dyDescent="0.2">
      <c r="A1444" s="55" t="s">
        <v>10609</v>
      </c>
      <c r="B1444" s="85" t="s">
        <v>10649</v>
      </c>
      <c r="C1444" s="55" t="s">
        <v>165</v>
      </c>
      <c r="D1444" s="55" t="s">
        <v>185</v>
      </c>
      <c r="E1444" s="55" t="s">
        <v>11931</v>
      </c>
      <c r="H1444" s="91">
        <f t="shared" si="87"/>
        <v>1989</v>
      </c>
      <c r="K1444" t="s">
        <v>11926</v>
      </c>
      <c r="L1444" t="s">
        <v>11924</v>
      </c>
      <c r="M1444" s="55" t="s">
        <v>1091</v>
      </c>
      <c r="O1444" s="55" t="s">
        <v>11932</v>
      </c>
    </row>
    <row r="1445" spans="1:15" x14ac:dyDescent="0.2">
      <c r="A1445" s="55" t="s">
        <v>10609</v>
      </c>
      <c r="B1445" s="85" t="s">
        <v>10639</v>
      </c>
      <c r="C1445" s="55" t="s">
        <v>165</v>
      </c>
      <c r="D1445" s="55" t="s">
        <v>185</v>
      </c>
      <c r="E1445" s="55" t="s">
        <v>11931</v>
      </c>
      <c r="H1445" s="91">
        <f t="shared" si="87"/>
        <v>1990</v>
      </c>
      <c r="K1445" t="s">
        <v>11927</v>
      </c>
      <c r="L1445" t="s">
        <v>11924</v>
      </c>
      <c r="M1445" s="55" t="s">
        <v>1091</v>
      </c>
      <c r="O1445" s="55" t="s">
        <v>11932</v>
      </c>
    </row>
    <row r="1446" spans="1:15" x14ac:dyDescent="0.2">
      <c r="A1446" s="55" t="s">
        <v>10609</v>
      </c>
      <c r="B1446" s="85" t="s">
        <v>10641</v>
      </c>
      <c r="C1446" s="55" t="s">
        <v>165</v>
      </c>
      <c r="D1446" s="55" t="s">
        <v>185</v>
      </c>
      <c r="E1446" s="55" t="s">
        <v>11931</v>
      </c>
      <c r="H1446" s="91">
        <f t="shared" si="87"/>
        <v>1993</v>
      </c>
      <c r="K1446" t="s">
        <v>11928</v>
      </c>
      <c r="L1446" t="s">
        <v>11924</v>
      </c>
      <c r="M1446" s="55" t="s">
        <v>1091</v>
      </c>
      <c r="O1446" s="55" t="s">
        <v>11932</v>
      </c>
    </row>
    <row r="1447" spans="1:15" x14ac:dyDescent="0.2">
      <c r="A1447" s="55" t="s">
        <v>10609</v>
      </c>
      <c r="B1447" s="85" t="s">
        <v>10643</v>
      </c>
      <c r="C1447" s="55" t="s">
        <v>165</v>
      </c>
      <c r="D1447" s="55" t="s">
        <v>185</v>
      </c>
      <c r="E1447" s="55" t="s">
        <v>11931</v>
      </c>
      <c r="H1447" s="91">
        <f t="shared" si="87"/>
        <v>2004</v>
      </c>
      <c r="K1447" t="s">
        <v>11929</v>
      </c>
      <c r="L1447" t="s">
        <v>11924</v>
      </c>
      <c r="M1447" s="55" t="s">
        <v>1091</v>
      </c>
      <c r="O1447" s="55" t="s">
        <v>11932</v>
      </c>
    </row>
    <row r="1448" spans="1:15" x14ac:dyDescent="0.2">
      <c r="A1448" s="55" t="s">
        <v>10609</v>
      </c>
      <c r="B1448" s="85" t="s">
        <v>10644</v>
      </c>
      <c r="C1448" s="55" t="s">
        <v>165</v>
      </c>
      <c r="D1448" s="55" t="s">
        <v>185</v>
      </c>
      <c r="E1448" s="55" t="s">
        <v>11931</v>
      </c>
      <c r="H1448" s="91">
        <f t="shared" si="87"/>
        <v>2007</v>
      </c>
      <c r="K1448" t="s">
        <v>11930</v>
      </c>
      <c r="L1448" t="s">
        <v>11924</v>
      </c>
      <c r="M1448" s="55" t="s">
        <v>1091</v>
      </c>
      <c r="O1448" s="55" t="s">
        <v>11932</v>
      </c>
    </row>
    <row r="1449" spans="1:15" x14ac:dyDescent="0.2">
      <c r="A1449" s="55" t="s">
        <v>10609</v>
      </c>
      <c r="B1449" s="85" t="s">
        <v>10634</v>
      </c>
      <c r="C1449" s="55" t="s">
        <v>165</v>
      </c>
      <c r="D1449" s="55" t="s">
        <v>11946</v>
      </c>
      <c r="E1449" s="55" t="s">
        <v>11946</v>
      </c>
      <c r="H1449" s="91">
        <f t="shared" si="87"/>
        <v>1984</v>
      </c>
      <c r="K1449" t="s">
        <v>11933</v>
      </c>
      <c r="L1449" t="s">
        <v>11934</v>
      </c>
      <c r="M1449" s="55" t="s">
        <v>12130</v>
      </c>
      <c r="O1449" s="55" t="s">
        <v>12131</v>
      </c>
    </row>
    <row r="1450" spans="1:15" x14ac:dyDescent="0.2">
      <c r="A1450" s="55" t="s">
        <v>10609</v>
      </c>
      <c r="B1450" s="85" t="s">
        <v>10636</v>
      </c>
      <c r="C1450" s="55" t="s">
        <v>165</v>
      </c>
      <c r="D1450" s="55" t="s">
        <v>11946</v>
      </c>
      <c r="E1450" s="55" t="s">
        <v>11946</v>
      </c>
      <c r="H1450" s="91">
        <f t="shared" si="87"/>
        <v>1987</v>
      </c>
      <c r="K1450" t="s">
        <v>11935</v>
      </c>
      <c r="L1450" t="s">
        <v>11934</v>
      </c>
      <c r="M1450" s="55" t="s">
        <v>12130</v>
      </c>
      <c r="O1450" s="55" t="s">
        <v>12131</v>
      </c>
    </row>
    <row r="1451" spans="1:15" x14ac:dyDescent="0.2">
      <c r="A1451" s="55" t="s">
        <v>10609</v>
      </c>
      <c r="B1451" s="85" t="s">
        <v>10649</v>
      </c>
      <c r="C1451" s="55" t="s">
        <v>165</v>
      </c>
      <c r="D1451" s="55" t="s">
        <v>11946</v>
      </c>
      <c r="E1451" s="55" t="s">
        <v>11946</v>
      </c>
      <c r="H1451" s="91">
        <f t="shared" si="87"/>
        <v>1989</v>
      </c>
      <c r="K1451" t="s">
        <v>11936</v>
      </c>
      <c r="L1451" t="s">
        <v>11934</v>
      </c>
      <c r="M1451" s="55" t="s">
        <v>12130</v>
      </c>
      <c r="O1451" s="55" t="s">
        <v>12131</v>
      </c>
    </row>
    <row r="1452" spans="1:15" x14ac:dyDescent="0.2">
      <c r="A1452" s="55" t="s">
        <v>10609</v>
      </c>
      <c r="B1452" s="85" t="s">
        <v>10639</v>
      </c>
      <c r="C1452" s="55" t="s">
        <v>165</v>
      </c>
      <c r="D1452" s="55" t="s">
        <v>11946</v>
      </c>
      <c r="E1452" s="55" t="s">
        <v>11946</v>
      </c>
      <c r="H1452" s="91">
        <f t="shared" si="87"/>
        <v>1990</v>
      </c>
      <c r="K1452" t="s">
        <v>11937</v>
      </c>
      <c r="L1452" t="s">
        <v>11934</v>
      </c>
      <c r="M1452" s="55" t="s">
        <v>12130</v>
      </c>
      <c r="O1452" s="55" t="s">
        <v>12131</v>
      </c>
    </row>
    <row r="1453" spans="1:15" x14ac:dyDescent="0.2">
      <c r="A1453" s="55" t="s">
        <v>10609</v>
      </c>
      <c r="B1453" s="85" t="s">
        <v>10650</v>
      </c>
      <c r="C1453" s="55" t="s">
        <v>165</v>
      </c>
      <c r="D1453" s="55" t="s">
        <v>11946</v>
      </c>
      <c r="E1453" s="55" t="s">
        <v>11946</v>
      </c>
      <c r="H1453" s="91">
        <f t="shared" si="87"/>
        <v>1992</v>
      </c>
      <c r="K1453" t="s">
        <v>11938</v>
      </c>
      <c r="L1453" t="s">
        <v>11934</v>
      </c>
      <c r="M1453" s="55" t="s">
        <v>12130</v>
      </c>
      <c r="O1453" s="55" t="s">
        <v>12131</v>
      </c>
    </row>
    <row r="1454" spans="1:15" x14ac:dyDescent="0.2">
      <c r="A1454" s="55" t="s">
        <v>10609</v>
      </c>
      <c r="B1454" s="85" t="s">
        <v>10641</v>
      </c>
      <c r="C1454" s="55" t="s">
        <v>165</v>
      </c>
      <c r="D1454" s="55" t="s">
        <v>11946</v>
      </c>
      <c r="E1454" s="55" t="s">
        <v>11946</v>
      </c>
      <c r="H1454" s="91">
        <f t="shared" si="87"/>
        <v>1993</v>
      </c>
      <c r="K1454" t="s">
        <v>11939</v>
      </c>
      <c r="L1454" t="s">
        <v>11934</v>
      </c>
      <c r="M1454" s="55" t="s">
        <v>12130</v>
      </c>
      <c r="O1454" s="55" t="s">
        <v>12131</v>
      </c>
    </row>
    <row r="1455" spans="1:15" x14ac:dyDescent="0.2">
      <c r="A1455" s="55" t="s">
        <v>10609</v>
      </c>
      <c r="B1455" s="85" t="s">
        <v>10865</v>
      </c>
      <c r="C1455" s="55" t="s">
        <v>165</v>
      </c>
      <c r="D1455" s="55" t="s">
        <v>11946</v>
      </c>
      <c r="E1455" s="55" t="s">
        <v>11946</v>
      </c>
      <c r="H1455" s="91">
        <f t="shared" si="87"/>
        <v>1995</v>
      </c>
      <c r="K1455" t="s">
        <v>11940</v>
      </c>
      <c r="L1455" t="s">
        <v>11934</v>
      </c>
      <c r="M1455" s="55" t="s">
        <v>12130</v>
      </c>
      <c r="O1455" s="55" t="s">
        <v>12131</v>
      </c>
    </row>
    <row r="1456" spans="1:15" x14ac:dyDescent="0.2">
      <c r="A1456" s="55" t="s">
        <v>10609</v>
      </c>
      <c r="B1456" s="85" t="s">
        <v>10648</v>
      </c>
      <c r="C1456" s="55" t="s">
        <v>165</v>
      </c>
      <c r="D1456" s="55" t="s">
        <v>11946</v>
      </c>
      <c r="E1456" s="55" t="s">
        <v>11946</v>
      </c>
      <c r="H1456" s="91">
        <f t="shared" si="87"/>
        <v>1999</v>
      </c>
      <c r="K1456" t="s">
        <v>11941</v>
      </c>
      <c r="L1456" t="s">
        <v>11934</v>
      </c>
      <c r="M1456" s="55" t="s">
        <v>12130</v>
      </c>
      <c r="O1456" s="55" t="s">
        <v>12131</v>
      </c>
    </row>
    <row r="1457" spans="1:15" x14ac:dyDescent="0.2">
      <c r="A1457" s="55" t="s">
        <v>10609</v>
      </c>
      <c r="B1457" s="85" t="s">
        <v>10652</v>
      </c>
      <c r="C1457" s="55" t="s">
        <v>165</v>
      </c>
      <c r="D1457" s="55" t="s">
        <v>11946</v>
      </c>
      <c r="E1457" s="55" t="s">
        <v>11946</v>
      </c>
      <c r="H1457" s="91">
        <f t="shared" si="87"/>
        <v>2002</v>
      </c>
      <c r="K1457" t="s">
        <v>11942</v>
      </c>
      <c r="L1457" t="s">
        <v>11934</v>
      </c>
      <c r="M1457" s="55" t="s">
        <v>12130</v>
      </c>
      <c r="O1457" s="55" t="s">
        <v>12131</v>
      </c>
    </row>
    <row r="1458" spans="1:15" x14ac:dyDescent="0.2">
      <c r="A1458" s="55" t="s">
        <v>10609</v>
      </c>
      <c r="B1458" s="85" t="s">
        <v>10643</v>
      </c>
      <c r="C1458" s="55" t="s">
        <v>165</v>
      </c>
      <c r="D1458" s="55" t="s">
        <v>11946</v>
      </c>
      <c r="E1458" s="55" t="s">
        <v>11946</v>
      </c>
      <c r="H1458" s="91">
        <f t="shared" si="87"/>
        <v>2004</v>
      </c>
      <c r="K1458" t="s">
        <v>11943</v>
      </c>
      <c r="L1458" t="s">
        <v>11934</v>
      </c>
      <c r="M1458" s="55" t="s">
        <v>12130</v>
      </c>
      <c r="O1458" s="55" t="s">
        <v>12131</v>
      </c>
    </row>
    <row r="1459" spans="1:15" x14ac:dyDescent="0.2">
      <c r="A1459" s="55" t="s">
        <v>10609</v>
      </c>
      <c r="B1459" s="85" t="s">
        <v>10654</v>
      </c>
      <c r="C1459" s="55" t="s">
        <v>165</v>
      </c>
      <c r="D1459" s="55" t="s">
        <v>11946</v>
      </c>
      <c r="E1459" s="55" t="s">
        <v>11946</v>
      </c>
      <c r="H1459" s="91">
        <f t="shared" si="87"/>
        <v>2005</v>
      </c>
      <c r="K1459" t="s">
        <v>11944</v>
      </c>
      <c r="L1459" t="s">
        <v>11934</v>
      </c>
      <c r="M1459" s="55" t="s">
        <v>12130</v>
      </c>
      <c r="O1459" s="55" t="s">
        <v>12131</v>
      </c>
    </row>
    <row r="1460" spans="1:15" x14ac:dyDescent="0.2">
      <c r="A1460" s="55" t="s">
        <v>10609</v>
      </c>
      <c r="B1460" s="85" t="s">
        <v>10644</v>
      </c>
      <c r="C1460" s="55" t="s">
        <v>165</v>
      </c>
      <c r="D1460" s="55" t="s">
        <v>11946</v>
      </c>
      <c r="E1460" s="55" t="s">
        <v>11946</v>
      </c>
      <c r="H1460" s="91">
        <f t="shared" si="87"/>
        <v>2007</v>
      </c>
      <c r="K1460" t="s">
        <v>11945</v>
      </c>
      <c r="L1460" t="s">
        <v>11934</v>
      </c>
      <c r="M1460" s="55" t="s">
        <v>12130</v>
      </c>
      <c r="O1460" s="55" t="s">
        <v>12131</v>
      </c>
    </row>
    <row r="1461" spans="1:15" x14ac:dyDescent="0.2">
      <c r="A1461" s="55" t="s">
        <v>10609</v>
      </c>
      <c r="B1461" s="85" t="s">
        <v>10634</v>
      </c>
      <c r="C1461" s="55" t="s">
        <v>165</v>
      </c>
      <c r="D1461" s="55" t="s">
        <v>186</v>
      </c>
      <c r="E1461" s="55" t="s">
        <v>11960</v>
      </c>
      <c r="H1461" s="91">
        <f t="shared" si="87"/>
        <v>1984</v>
      </c>
      <c r="K1461" t="s">
        <v>11947</v>
      </c>
      <c r="L1461" t="s">
        <v>11948</v>
      </c>
      <c r="M1461" s="55" t="s">
        <v>12129</v>
      </c>
      <c r="N1461" s="55" t="s">
        <v>223</v>
      </c>
      <c r="O1461" s="55" t="s">
        <v>12131</v>
      </c>
    </row>
    <row r="1462" spans="1:15" x14ac:dyDescent="0.2">
      <c r="A1462" s="55" t="s">
        <v>10609</v>
      </c>
      <c r="B1462" s="85" t="s">
        <v>10636</v>
      </c>
      <c r="C1462" s="55" t="s">
        <v>165</v>
      </c>
      <c r="D1462" s="55" t="s">
        <v>186</v>
      </c>
      <c r="E1462" s="55" t="s">
        <v>11960</v>
      </c>
      <c r="H1462" s="91">
        <f t="shared" si="87"/>
        <v>1987</v>
      </c>
      <c r="K1462" t="s">
        <v>11949</v>
      </c>
      <c r="L1462" t="s">
        <v>11948</v>
      </c>
      <c r="M1462" s="55" t="s">
        <v>12129</v>
      </c>
      <c r="N1462" s="55" t="s">
        <v>223</v>
      </c>
      <c r="O1462" s="55" t="s">
        <v>12131</v>
      </c>
    </row>
    <row r="1463" spans="1:15" x14ac:dyDescent="0.2">
      <c r="A1463" s="55" t="s">
        <v>10609</v>
      </c>
      <c r="B1463" s="85" t="s">
        <v>10649</v>
      </c>
      <c r="C1463" s="55" t="s">
        <v>165</v>
      </c>
      <c r="D1463" s="55" t="s">
        <v>186</v>
      </c>
      <c r="E1463" s="55" t="s">
        <v>11960</v>
      </c>
      <c r="H1463" s="91">
        <f t="shared" si="87"/>
        <v>1989</v>
      </c>
      <c r="K1463" t="s">
        <v>11950</v>
      </c>
      <c r="L1463" t="s">
        <v>11948</v>
      </c>
      <c r="M1463" s="55" t="s">
        <v>12129</v>
      </c>
      <c r="N1463" s="55" t="s">
        <v>223</v>
      </c>
      <c r="O1463" s="55" t="s">
        <v>12131</v>
      </c>
    </row>
    <row r="1464" spans="1:15" x14ac:dyDescent="0.2">
      <c r="A1464" s="55" t="s">
        <v>10609</v>
      </c>
      <c r="B1464" s="85" t="s">
        <v>10639</v>
      </c>
      <c r="C1464" s="55" t="s">
        <v>165</v>
      </c>
      <c r="D1464" s="55" t="s">
        <v>186</v>
      </c>
      <c r="E1464" s="55" t="s">
        <v>11960</v>
      </c>
      <c r="H1464" s="91">
        <f t="shared" si="87"/>
        <v>1990</v>
      </c>
      <c r="K1464" t="s">
        <v>11951</v>
      </c>
      <c r="L1464" t="s">
        <v>11948</v>
      </c>
      <c r="M1464" s="55" t="s">
        <v>12129</v>
      </c>
      <c r="N1464" s="55" t="s">
        <v>223</v>
      </c>
      <c r="O1464" s="55" t="s">
        <v>12131</v>
      </c>
    </row>
    <row r="1465" spans="1:15" x14ac:dyDescent="0.2">
      <c r="A1465" s="55" t="s">
        <v>10609</v>
      </c>
      <c r="B1465" s="85" t="s">
        <v>10650</v>
      </c>
      <c r="C1465" s="55" t="s">
        <v>165</v>
      </c>
      <c r="D1465" s="55" t="s">
        <v>186</v>
      </c>
      <c r="E1465" s="55" t="s">
        <v>11960</v>
      </c>
      <c r="H1465" s="91">
        <f t="shared" ref="H1465:H1528" si="88">IF(B1465="SATSA_Q1",1984,IF(B1465="SATSA_IPT1",1985,IF(B1465="SATSA_Q2",1987,IF(B1465="SATSA_IPT2",1989,IF(B1465="SATSA_Q3",1990,IF(B1465="SATSA_IPT3",1992,IF(B1465="SATSA_Q4",1993,IF(B1465="SATSA_IPT4",1995,IF(B1465="SATSA_IPT5",1999,IF(B1465="SATSA_IPT6",2002,IF(B1465="SATSA_Q5",2004,IF(B1465="SATSA_IPT7",2005,IF(B1465="SATSA_Q6",2007,IF(B1465="SATSA_IPT8",2008,IF(B1465="SATSA_Q7",2010,IF(B1465="SATSA_IPT9",2010,IF(B1465="SATSA_Q8",2012,IF(B1465="SATSA_IPT10",2012,IF(B1465="SATSA_Q9",2014,"HELP")))))))))))))))))))</f>
        <v>1992</v>
      </c>
      <c r="K1465" t="s">
        <v>11952</v>
      </c>
      <c r="L1465" t="s">
        <v>11948</v>
      </c>
      <c r="M1465" s="55" t="s">
        <v>12129</v>
      </c>
      <c r="N1465" s="55" t="s">
        <v>223</v>
      </c>
      <c r="O1465" s="55" t="s">
        <v>12131</v>
      </c>
    </row>
    <row r="1466" spans="1:15" x14ac:dyDescent="0.2">
      <c r="A1466" s="55" t="s">
        <v>10609</v>
      </c>
      <c r="B1466" s="85" t="s">
        <v>10641</v>
      </c>
      <c r="C1466" s="55" t="s">
        <v>165</v>
      </c>
      <c r="D1466" s="55" t="s">
        <v>186</v>
      </c>
      <c r="E1466" s="55" t="s">
        <v>11960</v>
      </c>
      <c r="H1466" s="91">
        <f t="shared" si="88"/>
        <v>1993</v>
      </c>
      <c r="K1466" t="s">
        <v>11953</v>
      </c>
      <c r="L1466" t="s">
        <v>11948</v>
      </c>
      <c r="M1466" s="55" t="s">
        <v>12129</v>
      </c>
      <c r="N1466" s="55" t="s">
        <v>223</v>
      </c>
      <c r="O1466" s="55" t="s">
        <v>12131</v>
      </c>
    </row>
    <row r="1467" spans="1:15" x14ac:dyDescent="0.2">
      <c r="A1467" s="55" t="s">
        <v>10609</v>
      </c>
      <c r="B1467" s="85" t="s">
        <v>10865</v>
      </c>
      <c r="C1467" s="55" t="s">
        <v>165</v>
      </c>
      <c r="D1467" s="55" t="s">
        <v>186</v>
      </c>
      <c r="E1467" s="55" t="s">
        <v>11960</v>
      </c>
      <c r="H1467" s="91">
        <f t="shared" si="88"/>
        <v>1995</v>
      </c>
      <c r="K1467" t="s">
        <v>11954</v>
      </c>
      <c r="L1467" t="s">
        <v>11948</v>
      </c>
      <c r="M1467" s="55" t="s">
        <v>12129</v>
      </c>
      <c r="N1467" s="55" t="s">
        <v>223</v>
      </c>
      <c r="O1467" s="55" t="s">
        <v>12131</v>
      </c>
    </row>
    <row r="1468" spans="1:15" x14ac:dyDescent="0.2">
      <c r="A1468" s="55" t="s">
        <v>10609</v>
      </c>
      <c r="B1468" s="85" t="s">
        <v>10648</v>
      </c>
      <c r="C1468" s="55" t="s">
        <v>165</v>
      </c>
      <c r="D1468" s="55" t="s">
        <v>186</v>
      </c>
      <c r="E1468" s="55" t="s">
        <v>11960</v>
      </c>
      <c r="H1468" s="91">
        <f t="shared" si="88"/>
        <v>1999</v>
      </c>
      <c r="K1468" t="s">
        <v>11955</v>
      </c>
      <c r="L1468" t="s">
        <v>11948</v>
      </c>
      <c r="M1468" s="55" t="s">
        <v>12129</v>
      </c>
      <c r="N1468" s="55" t="s">
        <v>223</v>
      </c>
      <c r="O1468" s="55" t="s">
        <v>12131</v>
      </c>
    </row>
    <row r="1469" spans="1:15" x14ac:dyDescent="0.2">
      <c r="A1469" s="55" t="s">
        <v>10609</v>
      </c>
      <c r="B1469" s="85" t="s">
        <v>10652</v>
      </c>
      <c r="C1469" s="55" t="s">
        <v>165</v>
      </c>
      <c r="D1469" s="55" t="s">
        <v>186</v>
      </c>
      <c r="E1469" s="55" t="s">
        <v>11960</v>
      </c>
      <c r="H1469" s="91">
        <f t="shared" si="88"/>
        <v>2002</v>
      </c>
      <c r="K1469" t="s">
        <v>11956</v>
      </c>
      <c r="L1469" t="s">
        <v>11948</v>
      </c>
      <c r="M1469" s="55" t="s">
        <v>12129</v>
      </c>
      <c r="N1469" s="55" t="s">
        <v>223</v>
      </c>
      <c r="O1469" s="55" t="s">
        <v>12131</v>
      </c>
    </row>
    <row r="1470" spans="1:15" x14ac:dyDescent="0.2">
      <c r="A1470" s="55" t="s">
        <v>10609</v>
      </c>
      <c r="B1470" s="85" t="s">
        <v>10643</v>
      </c>
      <c r="C1470" s="55" t="s">
        <v>165</v>
      </c>
      <c r="D1470" s="55" t="s">
        <v>186</v>
      </c>
      <c r="E1470" s="55" t="s">
        <v>11960</v>
      </c>
      <c r="H1470" s="91">
        <f t="shared" si="88"/>
        <v>2004</v>
      </c>
      <c r="K1470" t="s">
        <v>11957</v>
      </c>
      <c r="L1470" t="s">
        <v>11948</v>
      </c>
      <c r="M1470" s="55" t="s">
        <v>12129</v>
      </c>
      <c r="N1470" s="55" t="s">
        <v>223</v>
      </c>
      <c r="O1470" s="55" t="s">
        <v>12131</v>
      </c>
    </row>
    <row r="1471" spans="1:15" x14ac:dyDescent="0.2">
      <c r="A1471" s="55" t="s">
        <v>10609</v>
      </c>
      <c r="B1471" s="85" t="s">
        <v>10654</v>
      </c>
      <c r="C1471" s="55" t="s">
        <v>165</v>
      </c>
      <c r="D1471" s="55" t="s">
        <v>186</v>
      </c>
      <c r="E1471" s="55" t="s">
        <v>11960</v>
      </c>
      <c r="H1471" s="91">
        <f t="shared" si="88"/>
        <v>2005</v>
      </c>
      <c r="K1471" t="s">
        <v>11958</v>
      </c>
      <c r="L1471" t="s">
        <v>11948</v>
      </c>
      <c r="M1471" s="55" t="s">
        <v>12129</v>
      </c>
      <c r="N1471" s="55" t="s">
        <v>223</v>
      </c>
      <c r="O1471" s="55" t="s">
        <v>12131</v>
      </c>
    </row>
    <row r="1472" spans="1:15" x14ac:dyDescent="0.2">
      <c r="A1472" s="55" t="s">
        <v>10609</v>
      </c>
      <c r="B1472" s="85" t="s">
        <v>10644</v>
      </c>
      <c r="C1472" s="55" t="s">
        <v>165</v>
      </c>
      <c r="D1472" s="55" t="s">
        <v>186</v>
      </c>
      <c r="E1472" s="55" t="s">
        <v>11960</v>
      </c>
      <c r="H1472" s="91">
        <f t="shared" si="88"/>
        <v>2007</v>
      </c>
      <c r="K1472" t="s">
        <v>11959</v>
      </c>
      <c r="L1472" t="s">
        <v>11948</v>
      </c>
      <c r="M1472" s="55" t="s">
        <v>12129</v>
      </c>
      <c r="N1472" s="55" t="s">
        <v>223</v>
      </c>
      <c r="O1472" s="55" t="s">
        <v>12131</v>
      </c>
    </row>
    <row r="1473" spans="1:18" x14ac:dyDescent="0.2">
      <c r="A1473" s="55" t="s">
        <v>10609</v>
      </c>
      <c r="B1473" s="85" t="s">
        <v>10634</v>
      </c>
      <c r="C1473" s="55" t="s">
        <v>165</v>
      </c>
      <c r="D1473" s="55" t="s">
        <v>12127</v>
      </c>
      <c r="E1473" s="55" t="s">
        <v>12127</v>
      </c>
      <c r="H1473" s="91">
        <f t="shared" si="88"/>
        <v>1984</v>
      </c>
      <c r="K1473" t="s">
        <v>12014</v>
      </c>
      <c r="L1473" t="s">
        <v>12015</v>
      </c>
      <c r="M1473" s="55" t="s">
        <v>12128</v>
      </c>
      <c r="N1473" s="55" t="s">
        <v>225</v>
      </c>
      <c r="O1473" s="55" t="s">
        <v>12132</v>
      </c>
      <c r="P1473">
        <v>1</v>
      </c>
      <c r="Q1473">
        <v>5</v>
      </c>
      <c r="R1473" s="55" t="s">
        <v>224</v>
      </c>
    </row>
    <row r="1474" spans="1:18" x14ac:dyDescent="0.2">
      <c r="A1474" s="55" t="s">
        <v>10609</v>
      </c>
      <c r="B1474" s="85" t="s">
        <v>10634</v>
      </c>
      <c r="C1474" s="55" t="s">
        <v>165</v>
      </c>
      <c r="D1474" s="55" t="s">
        <v>12124</v>
      </c>
      <c r="E1474" s="55" t="s">
        <v>12124</v>
      </c>
      <c r="H1474" s="91">
        <f t="shared" si="88"/>
        <v>1984</v>
      </c>
      <c r="K1474" t="s">
        <v>12016</v>
      </c>
      <c r="L1474" t="s">
        <v>12017</v>
      </c>
      <c r="M1474" s="55" t="s">
        <v>12128</v>
      </c>
      <c r="N1474" s="55" t="s">
        <v>223</v>
      </c>
      <c r="O1474" s="55" t="s">
        <v>12132</v>
      </c>
      <c r="P1474" s="91">
        <v>1</v>
      </c>
      <c r="Q1474" s="91">
        <v>5</v>
      </c>
      <c r="R1474" s="55" t="s">
        <v>224</v>
      </c>
    </row>
    <row r="1475" spans="1:18" x14ac:dyDescent="0.2">
      <c r="A1475" s="55" t="s">
        <v>10609</v>
      </c>
      <c r="B1475" s="85" t="s">
        <v>10634</v>
      </c>
      <c r="C1475" s="55" t="s">
        <v>165</v>
      </c>
      <c r="D1475" s="93" t="s">
        <v>12126</v>
      </c>
      <c r="E1475" s="93" t="s">
        <v>12126</v>
      </c>
      <c r="H1475" s="91">
        <f t="shared" si="88"/>
        <v>1984</v>
      </c>
      <c r="K1475" t="s">
        <v>11983</v>
      </c>
      <c r="L1475" t="s">
        <v>11984</v>
      </c>
      <c r="M1475" s="55" t="s">
        <v>12128</v>
      </c>
      <c r="N1475" s="55" t="s">
        <v>225</v>
      </c>
      <c r="O1475" s="55" t="s">
        <v>12132</v>
      </c>
      <c r="P1475" s="91">
        <v>1</v>
      </c>
      <c r="Q1475" s="91">
        <v>5</v>
      </c>
      <c r="R1475" s="55" t="s">
        <v>224</v>
      </c>
    </row>
    <row r="1476" spans="1:18" x14ac:dyDescent="0.2">
      <c r="A1476" s="55" t="s">
        <v>10609</v>
      </c>
      <c r="B1476" s="85" t="s">
        <v>10634</v>
      </c>
      <c r="C1476" s="55" t="s">
        <v>165</v>
      </c>
      <c r="D1476" s="93" t="s">
        <v>12126</v>
      </c>
      <c r="E1476" s="93" t="s">
        <v>12126</v>
      </c>
      <c r="H1476" s="91">
        <f t="shared" si="88"/>
        <v>1984</v>
      </c>
      <c r="K1476" t="s">
        <v>11981</v>
      </c>
      <c r="L1476" t="s">
        <v>11982</v>
      </c>
      <c r="M1476" s="55" t="s">
        <v>12128</v>
      </c>
      <c r="N1476" s="55" t="s">
        <v>225</v>
      </c>
      <c r="O1476" s="55" t="s">
        <v>12132</v>
      </c>
      <c r="P1476" s="91">
        <v>1</v>
      </c>
      <c r="Q1476" s="91">
        <v>5</v>
      </c>
      <c r="R1476" s="55" t="s">
        <v>224</v>
      </c>
    </row>
    <row r="1477" spans="1:18" x14ac:dyDescent="0.2">
      <c r="A1477" s="55" t="s">
        <v>10609</v>
      </c>
      <c r="B1477" s="85" t="s">
        <v>10634</v>
      </c>
      <c r="C1477" s="55" t="s">
        <v>165</v>
      </c>
      <c r="D1477" s="93" t="s">
        <v>12126</v>
      </c>
      <c r="E1477" s="93" t="s">
        <v>12126</v>
      </c>
      <c r="H1477" s="91">
        <f t="shared" si="88"/>
        <v>1984</v>
      </c>
      <c r="K1477" t="s">
        <v>12007</v>
      </c>
      <c r="L1477" t="s">
        <v>12008</v>
      </c>
      <c r="M1477" s="55" t="s">
        <v>12128</v>
      </c>
      <c r="N1477" s="55" t="s">
        <v>225</v>
      </c>
      <c r="O1477" s="55" t="s">
        <v>12132</v>
      </c>
      <c r="P1477" s="91">
        <v>1</v>
      </c>
      <c r="Q1477" s="91">
        <v>5</v>
      </c>
      <c r="R1477" s="55" t="s">
        <v>224</v>
      </c>
    </row>
    <row r="1478" spans="1:18" x14ac:dyDescent="0.2">
      <c r="A1478" s="55" t="s">
        <v>10609</v>
      </c>
      <c r="B1478" s="85" t="s">
        <v>10634</v>
      </c>
      <c r="C1478" s="55" t="s">
        <v>165</v>
      </c>
      <c r="D1478" s="93" t="s">
        <v>12126</v>
      </c>
      <c r="E1478" s="93" t="s">
        <v>12126</v>
      </c>
      <c r="H1478" s="91">
        <f t="shared" si="88"/>
        <v>1984</v>
      </c>
      <c r="K1478" t="s">
        <v>11979</v>
      </c>
      <c r="L1478" t="s">
        <v>11980</v>
      </c>
      <c r="M1478" s="55" t="s">
        <v>12128</v>
      </c>
      <c r="N1478" s="55" t="s">
        <v>225</v>
      </c>
      <c r="O1478" s="55" t="s">
        <v>12132</v>
      </c>
      <c r="P1478" s="91">
        <v>1</v>
      </c>
      <c r="Q1478" s="91">
        <v>5</v>
      </c>
      <c r="R1478" s="55" t="s">
        <v>224</v>
      </c>
    </row>
    <row r="1479" spans="1:18" x14ac:dyDescent="0.2">
      <c r="A1479" s="55" t="s">
        <v>10609</v>
      </c>
      <c r="B1479" s="85" t="s">
        <v>10634</v>
      </c>
      <c r="C1479" s="55" t="s">
        <v>165</v>
      </c>
      <c r="D1479" s="93" t="s">
        <v>12126</v>
      </c>
      <c r="E1479" s="93" t="s">
        <v>12126</v>
      </c>
      <c r="H1479" s="91">
        <f t="shared" si="88"/>
        <v>1984</v>
      </c>
      <c r="K1479" t="s">
        <v>12018</v>
      </c>
      <c r="L1479" t="s">
        <v>12019</v>
      </c>
      <c r="M1479" s="55" t="s">
        <v>12128</v>
      </c>
      <c r="N1479" s="55" t="s">
        <v>225</v>
      </c>
      <c r="O1479" s="55" t="s">
        <v>12132</v>
      </c>
      <c r="P1479" s="91">
        <v>1</v>
      </c>
      <c r="Q1479" s="91">
        <v>5</v>
      </c>
      <c r="R1479" s="55" t="s">
        <v>224</v>
      </c>
    </row>
    <row r="1480" spans="1:18" x14ac:dyDescent="0.2">
      <c r="A1480" s="55" t="s">
        <v>10609</v>
      </c>
      <c r="B1480" s="85" t="s">
        <v>10634</v>
      </c>
      <c r="C1480" s="55" t="s">
        <v>165</v>
      </c>
      <c r="D1480" s="93" t="s">
        <v>12124</v>
      </c>
      <c r="E1480" s="93" t="s">
        <v>12124</v>
      </c>
      <c r="H1480" s="91">
        <f t="shared" si="88"/>
        <v>1984</v>
      </c>
      <c r="K1480" t="s">
        <v>12009</v>
      </c>
      <c r="L1480" t="s">
        <v>12010</v>
      </c>
      <c r="M1480" s="55" t="s">
        <v>12128</v>
      </c>
      <c r="N1480" s="55" t="s">
        <v>225</v>
      </c>
      <c r="O1480" s="55" t="s">
        <v>12132</v>
      </c>
      <c r="P1480" s="91">
        <v>1</v>
      </c>
      <c r="Q1480" s="91">
        <v>5</v>
      </c>
      <c r="R1480" s="55" t="s">
        <v>224</v>
      </c>
    </row>
    <row r="1481" spans="1:18" x14ac:dyDescent="0.2">
      <c r="A1481" s="55" t="s">
        <v>10609</v>
      </c>
      <c r="B1481" s="85" t="s">
        <v>10634</v>
      </c>
      <c r="C1481" s="55" t="s">
        <v>165</v>
      </c>
      <c r="D1481" s="93" t="s">
        <v>12124</v>
      </c>
      <c r="E1481" s="93" t="s">
        <v>12124</v>
      </c>
      <c r="H1481" s="91">
        <f t="shared" si="88"/>
        <v>1984</v>
      </c>
      <c r="K1481" t="s">
        <v>11975</v>
      </c>
      <c r="L1481" t="s">
        <v>11976</v>
      </c>
      <c r="M1481" s="55" t="s">
        <v>12128</v>
      </c>
      <c r="N1481" s="55" t="s">
        <v>225</v>
      </c>
      <c r="O1481" s="55" t="s">
        <v>12132</v>
      </c>
      <c r="P1481" s="91">
        <v>1</v>
      </c>
      <c r="Q1481" s="91">
        <v>5</v>
      </c>
      <c r="R1481" s="55" t="s">
        <v>224</v>
      </c>
    </row>
    <row r="1482" spans="1:18" x14ac:dyDescent="0.2">
      <c r="A1482" s="55" t="s">
        <v>10609</v>
      </c>
      <c r="B1482" s="85" t="s">
        <v>10634</v>
      </c>
      <c r="C1482" s="55" t="s">
        <v>165</v>
      </c>
      <c r="D1482" s="93" t="s">
        <v>12127</v>
      </c>
      <c r="E1482" s="93" t="s">
        <v>12127</v>
      </c>
      <c r="H1482" s="91">
        <f t="shared" si="88"/>
        <v>1984</v>
      </c>
      <c r="K1482" t="s">
        <v>11961</v>
      </c>
      <c r="L1482" t="s">
        <v>11962</v>
      </c>
      <c r="M1482" s="55" t="s">
        <v>12128</v>
      </c>
      <c r="N1482" s="55" t="s">
        <v>225</v>
      </c>
      <c r="O1482" s="55" t="s">
        <v>12132</v>
      </c>
      <c r="P1482" s="91">
        <v>1</v>
      </c>
      <c r="Q1482" s="91">
        <v>5</v>
      </c>
      <c r="R1482" s="55" t="s">
        <v>224</v>
      </c>
    </row>
    <row r="1483" spans="1:18" x14ac:dyDescent="0.2">
      <c r="A1483" s="55" t="s">
        <v>10609</v>
      </c>
      <c r="B1483" s="85" t="s">
        <v>10634</v>
      </c>
      <c r="C1483" s="55" t="s">
        <v>165</v>
      </c>
      <c r="D1483" s="93" t="s">
        <v>12126</v>
      </c>
      <c r="E1483" s="93" t="s">
        <v>12126</v>
      </c>
      <c r="H1483" s="91">
        <f t="shared" si="88"/>
        <v>1984</v>
      </c>
      <c r="K1483" t="s">
        <v>11977</v>
      </c>
      <c r="L1483" t="s">
        <v>11978</v>
      </c>
      <c r="M1483" s="55" t="s">
        <v>12128</v>
      </c>
      <c r="N1483" s="55" t="s">
        <v>223</v>
      </c>
      <c r="O1483" s="55" t="s">
        <v>12132</v>
      </c>
      <c r="P1483" s="91">
        <v>1</v>
      </c>
      <c r="Q1483" s="91">
        <v>5</v>
      </c>
      <c r="R1483" s="55" t="s">
        <v>224</v>
      </c>
    </row>
    <row r="1484" spans="1:18" x14ac:dyDescent="0.2">
      <c r="A1484" s="55" t="s">
        <v>10609</v>
      </c>
      <c r="B1484" s="85" t="s">
        <v>10634</v>
      </c>
      <c r="C1484" s="55" t="s">
        <v>165</v>
      </c>
      <c r="D1484" s="93" t="s">
        <v>12124</v>
      </c>
      <c r="E1484" s="93" t="s">
        <v>12124</v>
      </c>
      <c r="H1484" s="91">
        <f t="shared" si="88"/>
        <v>1984</v>
      </c>
      <c r="K1484" t="s">
        <v>12020</v>
      </c>
      <c r="L1484" t="s">
        <v>12021</v>
      </c>
      <c r="M1484" s="55" t="s">
        <v>12128</v>
      </c>
      <c r="N1484" s="55" t="s">
        <v>225</v>
      </c>
      <c r="O1484" s="55" t="s">
        <v>12132</v>
      </c>
      <c r="P1484" s="91">
        <v>1</v>
      </c>
      <c r="Q1484" s="91">
        <v>5</v>
      </c>
      <c r="R1484" s="55" t="s">
        <v>224</v>
      </c>
    </row>
    <row r="1485" spans="1:18" x14ac:dyDescent="0.2">
      <c r="A1485" s="55" t="s">
        <v>10609</v>
      </c>
      <c r="B1485" s="85" t="s">
        <v>10634</v>
      </c>
      <c r="C1485" s="55" t="s">
        <v>165</v>
      </c>
      <c r="D1485" s="93" t="s">
        <v>12124</v>
      </c>
      <c r="E1485" s="93" t="s">
        <v>12124</v>
      </c>
      <c r="H1485" s="91">
        <f t="shared" si="88"/>
        <v>1984</v>
      </c>
      <c r="K1485" t="s">
        <v>12022</v>
      </c>
      <c r="L1485" t="s">
        <v>12023</v>
      </c>
      <c r="M1485" s="55" t="s">
        <v>12128</v>
      </c>
      <c r="N1485" s="55" t="s">
        <v>225</v>
      </c>
      <c r="O1485" s="55" t="s">
        <v>12132</v>
      </c>
      <c r="P1485" s="91">
        <v>1</v>
      </c>
      <c r="Q1485" s="91">
        <v>5</v>
      </c>
      <c r="R1485" s="55" t="s">
        <v>224</v>
      </c>
    </row>
    <row r="1486" spans="1:18" x14ac:dyDescent="0.2">
      <c r="A1486" s="55" t="s">
        <v>10609</v>
      </c>
      <c r="B1486" s="85" t="s">
        <v>10634</v>
      </c>
      <c r="C1486" s="55" t="s">
        <v>165</v>
      </c>
      <c r="D1486" s="93" t="s">
        <v>12127</v>
      </c>
      <c r="E1486" s="93" t="s">
        <v>12127</v>
      </c>
      <c r="H1486" s="91">
        <f t="shared" si="88"/>
        <v>1984</v>
      </c>
      <c r="K1486" t="s">
        <v>12005</v>
      </c>
      <c r="L1486" t="s">
        <v>12006</v>
      </c>
      <c r="M1486" s="55" t="s">
        <v>12128</v>
      </c>
      <c r="N1486" s="55" t="s">
        <v>225</v>
      </c>
      <c r="O1486" s="55" t="s">
        <v>12132</v>
      </c>
      <c r="P1486" s="91">
        <v>1</v>
      </c>
      <c r="Q1486" s="91">
        <v>5</v>
      </c>
      <c r="R1486" s="55" t="s">
        <v>224</v>
      </c>
    </row>
    <row r="1487" spans="1:18" x14ac:dyDescent="0.2">
      <c r="A1487" s="55" t="s">
        <v>10609</v>
      </c>
      <c r="B1487" s="85" t="s">
        <v>10634</v>
      </c>
      <c r="C1487" s="55" t="s">
        <v>165</v>
      </c>
      <c r="D1487" s="93" t="s">
        <v>12127</v>
      </c>
      <c r="E1487" s="93" t="s">
        <v>12127</v>
      </c>
      <c r="H1487" s="91">
        <f t="shared" si="88"/>
        <v>1984</v>
      </c>
      <c r="K1487" t="s">
        <v>12003</v>
      </c>
      <c r="L1487" t="s">
        <v>12004</v>
      </c>
      <c r="M1487" s="55" t="s">
        <v>12128</v>
      </c>
      <c r="N1487" s="55" t="s">
        <v>225</v>
      </c>
      <c r="O1487" s="55" t="s">
        <v>12132</v>
      </c>
      <c r="P1487" s="91">
        <v>1</v>
      </c>
      <c r="Q1487" s="91">
        <v>5</v>
      </c>
      <c r="R1487" s="55" t="s">
        <v>224</v>
      </c>
    </row>
    <row r="1488" spans="1:18" x14ac:dyDescent="0.2">
      <c r="A1488" s="55" t="s">
        <v>10609</v>
      </c>
      <c r="B1488" s="85" t="s">
        <v>10634</v>
      </c>
      <c r="C1488" s="55" t="s">
        <v>165</v>
      </c>
      <c r="D1488" s="93" t="s">
        <v>12124</v>
      </c>
      <c r="E1488" s="93" t="s">
        <v>12124</v>
      </c>
      <c r="H1488" s="91">
        <f t="shared" si="88"/>
        <v>1984</v>
      </c>
      <c r="K1488" t="s">
        <v>11999</v>
      </c>
      <c r="L1488" t="s">
        <v>12000</v>
      </c>
      <c r="M1488" s="55" t="s">
        <v>12128</v>
      </c>
      <c r="N1488" s="55" t="s">
        <v>225</v>
      </c>
      <c r="O1488" s="55" t="s">
        <v>12132</v>
      </c>
      <c r="P1488" s="91">
        <v>1</v>
      </c>
      <c r="Q1488" s="91">
        <v>5</v>
      </c>
      <c r="R1488" s="55" t="s">
        <v>224</v>
      </c>
    </row>
    <row r="1489" spans="1:18" x14ac:dyDescent="0.2">
      <c r="A1489" s="55" t="s">
        <v>10609</v>
      </c>
      <c r="B1489" s="85" t="s">
        <v>10634</v>
      </c>
      <c r="C1489" s="55" t="s">
        <v>165</v>
      </c>
      <c r="D1489" s="93" t="s">
        <v>12124</v>
      </c>
      <c r="E1489" s="93" t="s">
        <v>12124</v>
      </c>
      <c r="H1489" s="91">
        <f t="shared" si="88"/>
        <v>1984</v>
      </c>
      <c r="K1489" t="s">
        <v>12024</v>
      </c>
      <c r="L1489" t="s">
        <v>12025</v>
      </c>
      <c r="M1489" s="55" t="s">
        <v>12128</v>
      </c>
      <c r="N1489" s="55" t="s">
        <v>225</v>
      </c>
      <c r="O1489" s="55" t="s">
        <v>12132</v>
      </c>
      <c r="P1489" s="91">
        <v>1</v>
      </c>
      <c r="Q1489" s="91">
        <v>5</v>
      </c>
      <c r="R1489" s="55" t="s">
        <v>224</v>
      </c>
    </row>
    <row r="1490" spans="1:18" x14ac:dyDescent="0.2">
      <c r="A1490" s="55" t="s">
        <v>10609</v>
      </c>
      <c r="B1490" s="85" t="s">
        <v>10634</v>
      </c>
      <c r="C1490" s="55" t="s">
        <v>165</v>
      </c>
      <c r="D1490" s="93" t="s">
        <v>12127</v>
      </c>
      <c r="E1490" s="93" t="s">
        <v>12127</v>
      </c>
      <c r="H1490" s="91">
        <f t="shared" si="88"/>
        <v>1984</v>
      </c>
      <c r="K1490" t="s">
        <v>12011</v>
      </c>
      <c r="L1490" t="s">
        <v>12012</v>
      </c>
      <c r="M1490" s="55" t="s">
        <v>12128</v>
      </c>
      <c r="N1490" s="55" t="s">
        <v>225</v>
      </c>
      <c r="O1490" s="55" t="s">
        <v>12132</v>
      </c>
      <c r="P1490" s="91">
        <v>1</v>
      </c>
      <c r="Q1490" s="91">
        <v>5</v>
      </c>
      <c r="R1490" s="55" t="s">
        <v>224</v>
      </c>
    </row>
    <row r="1491" spans="1:18" x14ac:dyDescent="0.2">
      <c r="A1491" s="55" t="s">
        <v>10609</v>
      </c>
      <c r="B1491" s="85" t="s">
        <v>10634</v>
      </c>
      <c r="C1491" s="55" t="s">
        <v>165</v>
      </c>
      <c r="D1491" s="93" t="s">
        <v>12124</v>
      </c>
      <c r="E1491" s="93" t="s">
        <v>12124</v>
      </c>
      <c r="H1491" s="91">
        <f t="shared" si="88"/>
        <v>1984</v>
      </c>
      <c r="K1491" t="s">
        <v>11967</v>
      </c>
      <c r="L1491" t="s">
        <v>11968</v>
      </c>
      <c r="M1491" s="55" t="s">
        <v>12128</v>
      </c>
      <c r="N1491" s="55" t="s">
        <v>225</v>
      </c>
      <c r="O1491" s="55" t="s">
        <v>12132</v>
      </c>
      <c r="P1491" s="91">
        <v>1</v>
      </c>
      <c r="Q1491" s="91">
        <v>5</v>
      </c>
      <c r="R1491" s="55" t="s">
        <v>224</v>
      </c>
    </row>
    <row r="1492" spans="1:18" x14ac:dyDescent="0.2">
      <c r="A1492" s="55" t="s">
        <v>10609</v>
      </c>
      <c r="B1492" s="85" t="s">
        <v>10634</v>
      </c>
      <c r="C1492" s="55" t="s">
        <v>165</v>
      </c>
      <c r="D1492" s="93" t="s">
        <v>12124</v>
      </c>
      <c r="E1492" s="93" t="s">
        <v>12124</v>
      </c>
      <c r="H1492" s="91">
        <f t="shared" si="88"/>
        <v>1984</v>
      </c>
      <c r="K1492" t="s">
        <v>11971</v>
      </c>
      <c r="L1492" t="s">
        <v>11972</v>
      </c>
      <c r="M1492" s="55" t="s">
        <v>12128</v>
      </c>
      <c r="N1492" s="55" t="s">
        <v>225</v>
      </c>
      <c r="O1492" s="55" t="s">
        <v>12132</v>
      </c>
      <c r="P1492" s="91">
        <v>1</v>
      </c>
      <c r="Q1492" s="91">
        <v>5</v>
      </c>
      <c r="R1492" s="55" t="s">
        <v>224</v>
      </c>
    </row>
    <row r="1493" spans="1:18" x14ac:dyDescent="0.2">
      <c r="A1493" s="55" t="s">
        <v>10609</v>
      </c>
      <c r="B1493" s="85" t="s">
        <v>10634</v>
      </c>
      <c r="C1493" s="55" t="s">
        <v>165</v>
      </c>
      <c r="D1493" s="94" t="s">
        <v>12125</v>
      </c>
      <c r="E1493" s="94" t="s">
        <v>12125</v>
      </c>
      <c r="H1493" s="91">
        <f t="shared" si="88"/>
        <v>1984</v>
      </c>
      <c r="K1493" t="s">
        <v>11969</v>
      </c>
      <c r="L1493" t="s">
        <v>11970</v>
      </c>
      <c r="M1493" s="55" t="s">
        <v>12128</v>
      </c>
      <c r="N1493" s="55" t="s">
        <v>225</v>
      </c>
      <c r="O1493" s="55" t="s">
        <v>12132</v>
      </c>
      <c r="P1493" s="91">
        <v>1</v>
      </c>
      <c r="Q1493" s="91">
        <v>5</v>
      </c>
      <c r="R1493" s="55" t="s">
        <v>224</v>
      </c>
    </row>
    <row r="1494" spans="1:18" x14ac:dyDescent="0.2">
      <c r="A1494" s="55" t="s">
        <v>10609</v>
      </c>
      <c r="B1494" s="85" t="s">
        <v>10634</v>
      </c>
      <c r="C1494" s="55" t="s">
        <v>165</v>
      </c>
      <c r="D1494" s="93" t="s">
        <v>12125</v>
      </c>
      <c r="E1494" s="93" t="s">
        <v>12125</v>
      </c>
      <c r="H1494" s="91">
        <f t="shared" si="88"/>
        <v>1984</v>
      </c>
      <c r="K1494" t="s">
        <v>11987</v>
      </c>
      <c r="L1494" t="s">
        <v>11988</v>
      </c>
      <c r="M1494" s="55" t="s">
        <v>12128</v>
      </c>
      <c r="N1494" s="55" t="s">
        <v>225</v>
      </c>
      <c r="O1494" s="55" t="s">
        <v>12132</v>
      </c>
      <c r="P1494" s="91">
        <v>1</v>
      </c>
      <c r="Q1494" s="91">
        <v>5</v>
      </c>
      <c r="R1494" s="55" t="s">
        <v>224</v>
      </c>
    </row>
    <row r="1495" spans="1:18" x14ac:dyDescent="0.2">
      <c r="A1495" s="55" t="s">
        <v>10609</v>
      </c>
      <c r="B1495" s="85" t="s">
        <v>10634</v>
      </c>
      <c r="C1495" s="55" t="s">
        <v>165</v>
      </c>
      <c r="D1495" s="93" t="s">
        <v>12125</v>
      </c>
      <c r="E1495" s="93" t="s">
        <v>12125</v>
      </c>
      <c r="H1495" s="91">
        <f t="shared" si="88"/>
        <v>1984</v>
      </c>
      <c r="K1495" t="s">
        <v>11985</v>
      </c>
      <c r="L1495" t="s">
        <v>11986</v>
      </c>
      <c r="M1495" s="55" t="s">
        <v>12128</v>
      </c>
      <c r="N1495" s="55" t="s">
        <v>225</v>
      </c>
      <c r="O1495" s="55" t="s">
        <v>12132</v>
      </c>
      <c r="P1495" s="91">
        <v>1</v>
      </c>
      <c r="Q1495" s="91">
        <v>5</v>
      </c>
      <c r="R1495" s="55" t="s">
        <v>224</v>
      </c>
    </row>
    <row r="1496" spans="1:18" x14ac:dyDescent="0.2">
      <c r="A1496" s="55" t="s">
        <v>10609</v>
      </c>
      <c r="B1496" s="85" t="s">
        <v>10634</v>
      </c>
      <c r="C1496" s="55" t="s">
        <v>165</v>
      </c>
      <c r="D1496" s="93" t="s">
        <v>12125</v>
      </c>
      <c r="E1496" s="93" t="s">
        <v>12125</v>
      </c>
      <c r="H1496" s="91">
        <f t="shared" si="88"/>
        <v>1984</v>
      </c>
      <c r="K1496" t="s">
        <v>11991</v>
      </c>
      <c r="L1496" t="s">
        <v>11992</v>
      </c>
      <c r="M1496" s="55" t="s">
        <v>12128</v>
      </c>
      <c r="N1496" s="55" t="s">
        <v>225</v>
      </c>
      <c r="O1496" s="55" t="s">
        <v>12132</v>
      </c>
      <c r="P1496" s="91">
        <v>1</v>
      </c>
      <c r="Q1496" s="91">
        <v>5</v>
      </c>
      <c r="R1496" s="55" t="s">
        <v>224</v>
      </c>
    </row>
    <row r="1497" spans="1:18" x14ac:dyDescent="0.2">
      <c r="A1497" s="55" t="s">
        <v>10609</v>
      </c>
      <c r="B1497" s="85" t="s">
        <v>10634</v>
      </c>
      <c r="C1497" s="55" t="s">
        <v>165</v>
      </c>
      <c r="D1497" s="93" t="s">
        <v>12125</v>
      </c>
      <c r="E1497" s="93" t="s">
        <v>12125</v>
      </c>
      <c r="H1497" s="91">
        <f t="shared" si="88"/>
        <v>1984</v>
      </c>
      <c r="K1497" t="s">
        <v>11965</v>
      </c>
      <c r="L1497" t="s">
        <v>11966</v>
      </c>
      <c r="M1497" s="55" t="s">
        <v>12128</v>
      </c>
      <c r="N1497" s="55" t="s">
        <v>225</v>
      </c>
      <c r="O1497" s="55" t="s">
        <v>12132</v>
      </c>
      <c r="P1497" s="91">
        <v>1</v>
      </c>
      <c r="Q1497" s="91">
        <v>5</v>
      </c>
      <c r="R1497" s="55" t="s">
        <v>224</v>
      </c>
    </row>
    <row r="1498" spans="1:18" x14ac:dyDescent="0.2">
      <c r="A1498" s="55" t="s">
        <v>10609</v>
      </c>
      <c r="B1498" s="85" t="s">
        <v>10634</v>
      </c>
      <c r="C1498" s="55" t="s">
        <v>165</v>
      </c>
      <c r="D1498" s="93" t="s">
        <v>12125</v>
      </c>
      <c r="E1498" s="93" t="s">
        <v>12125</v>
      </c>
      <c r="H1498" s="91">
        <f t="shared" si="88"/>
        <v>1984</v>
      </c>
      <c r="K1498" t="s">
        <v>11995</v>
      </c>
      <c r="L1498" t="s">
        <v>11996</v>
      </c>
      <c r="M1498" s="55" t="s">
        <v>12128</v>
      </c>
      <c r="N1498" s="55" t="s">
        <v>225</v>
      </c>
      <c r="O1498" s="55" t="s">
        <v>12132</v>
      </c>
      <c r="P1498" s="91">
        <v>1</v>
      </c>
      <c r="Q1498" s="91">
        <v>5</v>
      </c>
      <c r="R1498" s="55" t="s">
        <v>224</v>
      </c>
    </row>
    <row r="1499" spans="1:18" x14ac:dyDescent="0.2">
      <c r="A1499" s="55" t="s">
        <v>10609</v>
      </c>
      <c r="B1499" s="85" t="s">
        <v>10634</v>
      </c>
      <c r="C1499" s="55" t="s">
        <v>165</v>
      </c>
      <c r="D1499" s="93" t="s">
        <v>12125</v>
      </c>
      <c r="E1499" s="93" t="s">
        <v>12125</v>
      </c>
      <c r="H1499" s="91">
        <f t="shared" si="88"/>
        <v>1984</v>
      </c>
      <c r="K1499" t="s">
        <v>11963</v>
      </c>
      <c r="L1499" t="s">
        <v>11964</v>
      </c>
      <c r="M1499" s="55" t="s">
        <v>12128</v>
      </c>
      <c r="N1499" s="55" t="s">
        <v>225</v>
      </c>
      <c r="O1499" s="55" t="s">
        <v>12132</v>
      </c>
      <c r="P1499" s="91">
        <v>1</v>
      </c>
      <c r="Q1499" s="91">
        <v>5</v>
      </c>
      <c r="R1499" s="55" t="s">
        <v>224</v>
      </c>
    </row>
    <row r="1500" spans="1:18" x14ac:dyDescent="0.2">
      <c r="A1500" s="55" t="s">
        <v>10609</v>
      </c>
      <c r="B1500" s="85" t="s">
        <v>10634</v>
      </c>
      <c r="C1500" s="55" t="s">
        <v>165</v>
      </c>
      <c r="D1500" s="93" t="s">
        <v>12125</v>
      </c>
      <c r="E1500" s="93" t="s">
        <v>12125</v>
      </c>
      <c r="H1500" s="91">
        <f t="shared" si="88"/>
        <v>1984</v>
      </c>
      <c r="K1500" t="s">
        <v>11989</v>
      </c>
      <c r="L1500" t="s">
        <v>11990</v>
      </c>
      <c r="M1500" s="55" t="s">
        <v>12128</v>
      </c>
      <c r="N1500" s="55" t="s">
        <v>225</v>
      </c>
      <c r="O1500" s="55" t="s">
        <v>12132</v>
      </c>
      <c r="P1500" s="91">
        <v>1</v>
      </c>
      <c r="Q1500" s="91">
        <v>5</v>
      </c>
      <c r="R1500" s="55" t="s">
        <v>224</v>
      </c>
    </row>
    <row r="1501" spans="1:18" x14ac:dyDescent="0.2">
      <c r="A1501" s="55" t="s">
        <v>10609</v>
      </c>
      <c r="B1501" s="85" t="s">
        <v>10634</v>
      </c>
      <c r="C1501" s="55" t="s">
        <v>165</v>
      </c>
      <c r="D1501" s="93" t="s">
        <v>12125</v>
      </c>
      <c r="E1501" s="93" t="s">
        <v>12125</v>
      </c>
      <c r="H1501" s="91">
        <f t="shared" si="88"/>
        <v>1984</v>
      </c>
      <c r="K1501" t="s">
        <v>11993</v>
      </c>
      <c r="L1501" t="s">
        <v>11994</v>
      </c>
      <c r="M1501" s="55" t="s">
        <v>12128</v>
      </c>
      <c r="N1501" s="55" t="s">
        <v>225</v>
      </c>
      <c r="O1501" s="55" t="s">
        <v>12132</v>
      </c>
      <c r="P1501" s="91">
        <v>1</v>
      </c>
      <c r="Q1501" s="91">
        <v>5</v>
      </c>
      <c r="R1501" s="55" t="s">
        <v>224</v>
      </c>
    </row>
    <row r="1502" spans="1:18" x14ac:dyDescent="0.2">
      <c r="A1502" s="55" t="s">
        <v>10609</v>
      </c>
      <c r="B1502" s="85" t="s">
        <v>10634</v>
      </c>
      <c r="C1502" s="55" t="s">
        <v>165</v>
      </c>
      <c r="D1502" s="94" t="s">
        <v>12126</v>
      </c>
      <c r="E1502" s="94" t="s">
        <v>12126</v>
      </c>
      <c r="H1502" s="91">
        <f t="shared" si="88"/>
        <v>1984</v>
      </c>
      <c r="K1502" t="s">
        <v>11997</v>
      </c>
      <c r="L1502" t="s">
        <v>11998</v>
      </c>
      <c r="M1502" s="55" t="s">
        <v>12128</v>
      </c>
      <c r="N1502" s="55" t="s">
        <v>225</v>
      </c>
      <c r="O1502" s="55" t="s">
        <v>12132</v>
      </c>
      <c r="P1502" s="91">
        <v>1</v>
      </c>
      <c r="Q1502" s="91">
        <v>5</v>
      </c>
      <c r="R1502" s="55" t="s">
        <v>224</v>
      </c>
    </row>
    <row r="1503" spans="1:18" x14ac:dyDescent="0.2">
      <c r="A1503" s="55" t="s">
        <v>10609</v>
      </c>
      <c r="B1503" s="85" t="s">
        <v>10634</v>
      </c>
      <c r="C1503" s="55" t="s">
        <v>165</v>
      </c>
      <c r="D1503" s="94" t="s">
        <v>12126</v>
      </c>
      <c r="E1503" s="94" t="s">
        <v>12126</v>
      </c>
      <c r="H1503" s="91">
        <f t="shared" si="88"/>
        <v>1984</v>
      </c>
      <c r="K1503" t="s">
        <v>11973</v>
      </c>
      <c r="L1503" t="s">
        <v>11974</v>
      </c>
      <c r="M1503" s="55" t="s">
        <v>12128</v>
      </c>
      <c r="N1503" s="55" t="s">
        <v>225</v>
      </c>
      <c r="O1503" s="55" t="s">
        <v>12132</v>
      </c>
      <c r="P1503" s="91">
        <v>1</v>
      </c>
      <c r="Q1503" s="91">
        <v>5</v>
      </c>
      <c r="R1503" s="55" t="s">
        <v>224</v>
      </c>
    </row>
    <row r="1504" spans="1:18" x14ac:dyDescent="0.2">
      <c r="A1504" s="55" t="s">
        <v>10609</v>
      </c>
      <c r="B1504" s="85" t="s">
        <v>10634</v>
      </c>
      <c r="C1504" s="55" t="s">
        <v>165</v>
      </c>
      <c r="D1504" s="94" t="s">
        <v>12126</v>
      </c>
      <c r="E1504" s="94" t="s">
        <v>12126</v>
      </c>
      <c r="H1504" s="91">
        <f t="shared" si="88"/>
        <v>1984</v>
      </c>
      <c r="K1504" t="s">
        <v>12001</v>
      </c>
      <c r="L1504" t="s">
        <v>12002</v>
      </c>
      <c r="M1504" s="55" t="s">
        <v>12128</v>
      </c>
      <c r="N1504" s="55" t="s">
        <v>225</v>
      </c>
      <c r="O1504" s="55" t="s">
        <v>12132</v>
      </c>
      <c r="P1504" s="91">
        <v>1</v>
      </c>
      <c r="Q1504" s="91">
        <v>5</v>
      </c>
      <c r="R1504" s="55" t="s">
        <v>224</v>
      </c>
    </row>
    <row r="1505" spans="1:18" x14ac:dyDescent="0.2">
      <c r="A1505" s="55" t="s">
        <v>10609</v>
      </c>
      <c r="B1505" s="85" t="s">
        <v>10634</v>
      </c>
      <c r="C1505" s="55" t="s">
        <v>165</v>
      </c>
      <c r="D1505" s="55" t="s">
        <v>12116</v>
      </c>
      <c r="E1505" s="55" t="s">
        <v>12116</v>
      </c>
      <c r="H1505" s="91">
        <f t="shared" si="88"/>
        <v>1984</v>
      </c>
      <c r="K1505" t="s">
        <v>12026</v>
      </c>
      <c r="L1505" t="s">
        <v>12027</v>
      </c>
      <c r="M1505" s="55" t="s">
        <v>12128</v>
      </c>
      <c r="N1505" s="55" t="s">
        <v>223</v>
      </c>
      <c r="O1505" s="55" t="s">
        <v>12132</v>
      </c>
      <c r="P1505" s="91">
        <v>1</v>
      </c>
      <c r="Q1505" s="91">
        <v>5</v>
      </c>
      <c r="R1505" s="55" t="s">
        <v>224</v>
      </c>
    </row>
    <row r="1506" spans="1:18" x14ac:dyDescent="0.2">
      <c r="A1506" s="55" t="s">
        <v>10609</v>
      </c>
      <c r="B1506" s="85" t="s">
        <v>10634</v>
      </c>
      <c r="C1506" s="55" t="s">
        <v>165</v>
      </c>
      <c r="D1506" s="55" t="s">
        <v>12116</v>
      </c>
      <c r="E1506" s="55" t="s">
        <v>12116</v>
      </c>
      <c r="H1506" s="91">
        <f t="shared" si="88"/>
        <v>1984</v>
      </c>
      <c r="K1506" t="s">
        <v>12028</v>
      </c>
      <c r="L1506" t="s">
        <v>12029</v>
      </c>
      <c r="M1506" s="55" t="s">
        <v>12128</v>
      </c>
      <c r="N1506" s="55" t="s">
        <v>225</v>
      </c>
      <c r="O1506" s="55" t="s">
        <v>12132</v>
      </c>
      <c r="P1506" s="91">
        <v>1</v>
      </c>
      <c r="Q1506" s="91">
        <v>5</v>
      </c>
      <c r="R1506" s="55" t="s">
        <v>224</v>
      </c>
    </row>
    <row r="1507" spans="1:18" x14ac:dyDescent="0.2">
      <c r="A1507" s="55" t="s">
        <v>10609</v>
      </c>
      <c r="B1507" s="85" t="s">
        <v>10634</v>
      </c>
      <c r="C1507" s="55" t="s">
        <v>165</v>
      </c>
      <c r="D1507" s="55" t="s">
        <v>12116</v>
      </c>
      <c r="E1507" s="55" t="s">
        <v>12116</v>
      </c>
      <c r="H1507" s="91">
        <f t="shared" si="88"/>
        <v>1984</v>
      </c>
      <c r="K1507" t="s">
        <v>12030</v>
      </c>
      <c r="L1507" t="s">
        <v>12031</v>
      </c>
      <c r="M1507" s="55" t="s">
        <v>12128</v>
      </c>
      <c r="N1507" s="55" t="s">
        <v>225</v>
      </c>
      <c r="O1507" s="55" t="s">
        <v>12132</v>
      </c>
      <c r="P1507" s="91">
        <v>1</v>
      </c>
      <c r="Q1507" s="91">
        <v>5</v>
      </c>
      <c r="R1507" s="55" t="s">
        <v>224</v>
      </c>
    </row>
    <row r="1508" spans="1:18" x14ac:dyDescent="0.2">
      <c r="A1508" s="55" t="s">
        <v>10609</v>
      </c>
      <c r="B1508" s="85" t="s">
        <v>10634</v>
      </c>
      <c r="C1508" s="55" t="s">
        <v>165</v>
      </c>
      <c r="D1508" s="55" t="s">
        <v>12116</v>
      </c>
      <c r="E1508" s="55" t="s">
        <v>12116</v>
      </c>
      <c r="H1508" s="91">
        <f t="shared" si="88"/>
        <v>1984</v>
      </c>
      <c r="K1508" t="s">
        <v>12032</v>
      </c>
      <c r="L1508" t="s">
        <v>12033</v>
      </c>
      <c r="M1508" s="55" t="s">
        <v>12128</v>
      </c>
      <c r="N1508" s="55" t="s">
        <v>225</v>
      </c>
      <c r="O1508" s="55" t="s">
        <v>12132</v>
      </c>
      <c r="P1508" s="91">
        <v>1</v>
      </c>
      <c r="Q1508" s="91">
        <v>5</v>
      </c>
      <c r="R1508" s="55" t="s">
        <v>224</v>
      </c>
    </row>
    <row r="1509" spans="1:18" x14ac:dyDescent="0.2">
      <c r="A1509" s="55" t="s">
        <v>10609</v>
      </c>
      <c r="B1509" s="85" t="s">
        <v>10634</v>
      </c>
      <c r="C1509" s="55" t="s">
        <v>165</v>
      </c>
      <c r="D1509" s="93" t="s">
        <v>12117</v>
      </c>
      <c r="E1509" s="93" t="s">
        <v>12117</v>
      </c>
      <c r="H1509" s="91">
        <f t="shared" si="88"/>
        <v>1984</v>
      </c>
      <c r="K1509" t="s">
        <v>12034</v>
      </c>
      <c r="L1509" t="s">
        <v>12035</v>
      </c>
      <c r="M1509" s="55" t="s">
        <v>12128</v>
      </c>
      <c r="N1509" s="55" t="s">
        <v>225</v>
      </c>
      <c r="O1509" s="55" t="s">
        <v>12132</v>
      </c>
      <c r="P1509" s="91">
        <v>1</v>
      </c>
      <c r="Q1509" s="91">
        <v>5</v>
      </c>
      <c r="R1509" s="55" t="s">
        <v>224</v>
      </c>
    </row>
    <row r="1510" spans="1:18" x14ac:dyDescent="0.2">
      <c r="A1510" s="55" t="s">
        <v>10609</v>
      </c>
      <c r="B1510" s="85" t="s">
        <v>10634</v>
      </c>
      <c r="C1510" s="55" t="s">
        <v>165</v>
      </c>
      <c r="D1510" s="93" t="s">
        <v>12118</v>
      </c>
      <c r="E1510" s="93" t="s">
        <v>12118</v>
      </c>
      <c r="H1510" s="91">
        <f t="shared" si="88"/>
        <v>1984</v>
      </c>
      <c r="K1510" t="s">
        <v>12036</v>
      </c>
      <c r="L1510" t="s">
        <v>12037</v>
      </c>
      <c r="M1510" s="55" t="s">
        <v>12128</v>
      </c>
      <c r="N1510" s="55" t="s">
        <v>223</v>
      </c>
      <c r="O1510" s="55" t="s">
        <v>12132</v>
      </c>
      <c r="P1510" s="91">
        <v>1</v>
      </c>
      <c r="Q1510" s="91">
        <v>5</v>
      </c>
      <c r="R1510" s="55" t="s">
        <v>224</v>
      </c>
    </row>
    <row r="1511" spans="1:18" x14ac:dyDescent="0.2">
      <c r="A1511" s="55" t="s">
        <v>10609</v>
      </c>
      <c r="B1511" s="85" t="s">
        <v>10634</v>
      </c>
      <c r="C1511" s="55" t="s">
        <v>165</v>
      </c>
      <c r="D1511" s="93" t="s">
        <v>12119</v>
      </c>
      <c r="E1511" s="93" t="s">
        <v>12119</v>
      </c>
      <c r="H1511" s="91">
        <f t="shared" si="88"/>
        <v>1984</v>
      </c>
      <c r="K1511" t="s">
        <v>12038</v>
      </c>
      <c r="L1511" t="s">
        <v>12039</v>
      </c>
      <c r="M1511" s="55" t="s">
        <v>12128</v>
      </c>
      <c r="N1511" s="55" t="s">
        <v>225</v>
      </c>
      <c r="O1511" s="55" t="s">
        <v>12132</v>
      </c>
      <c r="P1511" s="91">
        <v>1</v>
      </c>
      <c r="Q1511" s="91">
        <v>5</v>
      </c>
      <c r="R1511" s="55" t="s">
        <v>224</v>
      </c>
    </row>
    <row r="1512" spans="1:18" x14ac:dyDescent="0.2">
      <c r="A1512" s="55" t="s">
        <v>10609</v>
      </c>
      <c r="B1512" s="85" t="s">
        <v>10634</v>
      </c>
      <c r="C1512" s="55" t="s">
        <v>165</v>
      </c>
      <c r="D1512" s="94" t="s">
        <v>12120</v>
      </c>
      <c r="E1512" s="94" t="s">
        <v>12120</v>
      </c>
      <c r="H1512" s="91">
        <f t="shared" si="88"/>
        <v>1984</v>
      </c>
      <c r="K1512" t="s">
        <v>12040</v>
      </c>
      <c r="L1512" t="s">
        <v>12041</v>
      </c>
      <c r="M1512" s="55" t="s">
        <v>12128</v>
      </c>
      <c r="N1512" s="55" t="s">
        <v>225</v>
      </c>
      <c r="O1512" s="55" t="s">
        <v>12132</v>
      </c>
      <c r="P1512" s="91">
        <v>1</v>
      </c>
      <c r="Q1512" s="91">
        <v>5</v>
      </c>
      <c r="R1512" s="55" t="s">
        <v>224</v>
      </c>
    </row>
    <row r="1513" spans="1:18" x14ac:dyDescent="0.2">
      <c r="A1513" s="55" t="s">
        <v>10609</v>
      </c>
      <c r="B1513" s="85" t="s">
        <v>10634</v>
      </c>
      <c r="C1513" s="55" t="s">
        <v>165</v>
      </c>
      <c r="D1513" s="93" t="s">
        <v>12122</v>
      </c>
      <c r="E1513" s="93" t="s">
        <v>12122</v>
      </c>
      <c r="H1513" s="91">
        <f t="shared" si="88"/>
        <v>1984</v>
      </c>
      <c r="K1513" t="s">
        <v>12042</v>
      </c>
      <c r="L1513" t="s">
        <v>12043</v>
      </c>
      <c r="M1513" s="55" t="s">
        <v>12128</v>
      </c>
      <c r="N1513" s="55" t="s">
        <v>225</v>
      </c>
      <c r="O1513" s="55" t="s">
        <v>12132</v>
      </c>
      <c r="P1513" s="91">
        <v>1</v>
      </c>
      <c r="Q1513" s="91">
        <v>5</v>
      </c>
      <c r="R1513" s="55" t="s">
        <v>224</v>
      </c>
    </row>
    <row r="1514" spans="1:18" x14ac:dyDescent="0.2">
      <c r="A1514" s="55" t="s">
        <v>10609</v>
      </c>
      <c r="B1514" s="85" t="s">
        <v>10634</v>
      </c>
      <c r="C1514" s="55" t="s">
        <v>165</v>
      </c>
      <c r="D1514" s="55" t="s">
        <v>12013</v>
      </c>
      <c r="E1514" s="55" t="s">
        <v>12013</v>
      </c>
      <c r="H1514" s="91">
        <f t="shared" si="88"/>
        <v>1984</v>
      </c>
      <c r="K1514" t="s">
        <v>12044</v>
      </c>
      <c r="L1514" t="s">
        <v>12045</v>
      </c>
      <c r="M1514" s="55" t="s">
        <v>12128</v>
      </c>
      <c r="N1514" s="55" t="s">
        <v>223</v>
      </c>
      <c r="O1514" s="55" t="s">
        <v>12132</v>
      </c>
      <c r="P1514" s="91">
        <v>1</v>
      </c>
      <c r="Q1514" s="91">
        <v>5</v>
      </c>
      <c r="R1514" s="55" t="s">
        <v>224</v>
      </c>
    </row>
    <row r="1515" spans="1:18" x14ac:dyDescent="0.2">
      <c r="A1515" s="55" t="s">
        <v>10609</v>
      </c>
      <c r="B1515" s="85" t="s">
        <v>10634</v>
      </c>
      <c r="C1515" s="55" t="s">
        <v>165</v>
      </c>
      <c r="D1515" s="93" t="s">
        <v>12117</v>
      </c>
      <c r="E1515" s="93" t="s">
        <v>12117</v>
      </c>
      <c r="H1515" s="91">
        <f t="shared" si="88"/>
        <v>1984</v>
      </c>
      <c r="K1515" t="s">
        <v>12046</v>
      </c>
      <c r="L1515" t="s">
        <v>12047</v>
      </c>
      <c r="M1515" s="55" t="s">
        <v>12128</v>
      </c>
      <c r="N1515" s="55" t="s">
        <v>223</v>
      </c>
      <c r="O1515" s="55" t="s">
        <v>12132</v>
      </c>
      <c r="P1515" s="91">
        <v>1</v>
      </c>
      <c r="Q1515" s="91">
        <v>5</v>
      </c>
      <c r="R1515" s="55" t="s">
        <v>224</v>
      </c>
    </row>
    <row r="1516" spans="1:18" x14ac:dyDescent="0.2">
      <c r="A1516" s="55" t="s">
        <v>10609</v>
      </c>
      <c r="B1516" s="85" t="s">
        <v>10634</v>
      </c>
      <c r="C1516" s="55" t="s">
        <v>165</v>
      </c>
      <c r="D1516" s="93" t="s">
        <v>12123</v>
      </c>
      <c r="E1516" s="93" t="s">
        <v>12123</v>
      </c>
      <c r="H1516" s="91">
        <f t="shared" si="88"/>
        <v>1984</v>
      </c>
      <c r="K1516" t="s">
        <v>12048</v>
      </c>
      <c r="L1516" t="s">
        <v>12049</v>
      </c>
      <c r="M1516" s="55" t="s">
        <v>12128</v>
      </c>
      <c r="N1516" s="55" t="s">
        <v>225</v>
      </c>
      <c r="O1516" s="55" t="s">
        <v>12132</v>
      </c>
      <c r="P1516" s="91">
        <v>1</v>
      </c>
      <c r="Q1516" s="91">
        <v>5</v>
      </c>
      <c r="R1516" s="55" t="s">
        <v>224</v>
      </c>
    </row>
    <row r="1517" spans="1:18" x14ac:dyDescent="0.2">
      <c r="A1517" s="55" t="s">
        <v>10609</v>
      </c>
      <c r="B1517" s="85" t="s">
        <v>10634</v>
      </c>
      <c r="C1517" s="55" t="s">
        <v>165</v>
      </c>
      <c r="D1517" s="93" t="s">
        <v>12120</v>
      </c>
      <c r="E1517" s="93" t="s">
        <v>12120</v>
      </c>
      <c r="H1517" s="91">
        <f t="shared" si="88"/>
        <v>1984</v>
      </c>
      <c r="K1517" t="s">
        <v>12050</v>
      </c>
      <c r="L1517" t="s">
        <v>12051</v>
      </c>
      <c r="M1517" s="55" t="s">
        <v>12128</v>
      </c>
      <c r="N1517" s="55" t="s">
        <v>223</v>
      </c>
      <c r="O1517" s="55" t="s">
        <v>12132</v>
      </c>
      <c r="P1517" s="91">
        <v>1</v>
      </c>
      <c r="Q1517" s="91">
        <v>5</v>
      </c>
      <c r="R1517" s="55" t="s">
        <v>224</v>
      </c>
    </row>
    <row r="1518" spans="1:18" x14ac:dyDescent="0.2">
      <c r="A1518" s="55" t="s">
        <v>10609</v>
      </c>
      <c r="B1518" s="85" t="s">
        <v>10634</v>
      </c>
      <c r="C1518" s="55" t="s">
        <v>165</v>
      </c>
      <c r="D1518" s="93" t="s">
        <v>12121</v>
      </c>
      <c r="E1518" s="93" t="s">
        <v>12121</v>
      </c>
      <c r="H1518" s="91">
        <f t="shared" si="88"/>
        <v>1984</v>
      </c>
      <c r="K1518" t="s">
        <v>12052</v>
      </c>
      <c r="L1518" t="s">
        <v>12053</v>
      </c>
      <c r="M1518" s="55" t="s">
        <v>12128</v>
      </c>
      <c r="N1518" s="55" t="s">
        <v>225</v>
      </c>
      <c r="O1518" s="55" t="s">
        <v>12132</v>
      </c>
      <c r="P1518" s="91">
        <v>1</v>
      </c>
      <c r="Q1518" s="91">
        <v>5</v>
      </c>
      <c r="R1518" s="55" t="s">
        <v>224</v>
      </c>
    </row>
    <row r="1519" spans="1:18" x14ac:dyDescent="0.2">
      <c r="A1519" s="55" t="s">
        <v>10609</v>
      </c>
      <c r="B1519" s="85" t="s">
        <v>10634</v>
      </c>
      <c r="C1519" s="55" t="s">
        <v>165</v>
      </c>
      <c r="D1519" s="55" t="s">
        <v>12117</v>
      </c>
      <c r="E1519" s="55" t="s">
        <v>12117</v>
      </c>
      <c r="H1519" s="91">
        <f t="shared" si="88"/>
        <v>1984</v>
      </c>
      <c r="K1519" t="s">
        <v>12054</v>
      </c>
      <c r="L1519" t="s">
        <v>12055</v>
      </c>
      <c r="M1519" s="55" t="s">
        <v>12128</v>
      </c>
      <c r="N1519" s="55" t="s">
        <v>223</v>
      </c>
      <c r="O1519" s="55" t="s">
        <v>12132</v>
      </c>
      <c r="P1519" s="91">
        <v>1</v>
      </c>
      <c r="Q1519" s="91">
        <v>5</v>
      </c>
      <c r="R1519" s="55" t="s">
        <v>224</v>
      </c>
    </row>
    <row r="1520" spans="1:18" x14ac:dyDescent="0.2">
      <c r="A1520" s="55" t="s">
        <v>10609</v>
      </c>
      <c r="B1520" s="85" t="s">
        <v>10634</v>
      </c>
      <c r="C1520" s="55" t="s">
        <v>165</v>
      </c>
      <c r="D1520" s="55" t="s">
        <v>12013</v>
      </c>
      <c r="E1520" s="55" t="s">
        <v>12013</v>
      </c>
      <c r="H1520" s="91">
        <f t="shared" si="88"/>
        <v>1984</v>
      </c>
      <c r="K1520" t="s">
        <v>12056</v>
      </c>
      <c r="L1520" t="s">
        <v>12057</v>
      </c>
      <c r="M1520" s="55" t="s">
        <v>12128</v>
      </c>
      <c r="N1520" s="55" t="s">
        <v>225</v>
      </c>
      <c r="O1520" s="55" t="s">
        <v>12132</v>
      </c>
      <c r="P1520" s="91">
        <v>1</v>
      </c>
      <c r="Q1520" s="91">
        <v>5</v>
      </c>
      <c r="R1520" s="55" t="s">
        <v>224</v>
      </c>
    </row>
    <row r="1521" spans="1:18" x14ac:dyDescent="0.2">
      <c r="A1521" s="55" t="s">
        <v>10609</v>
      </c>
      <c r="B1521" s="85" t="s">
        <v>10634</v>
      </c>
      <c r="C1521" s="55" t="s">
        <v>165</v>
      </c>
      <c r="D1521" s="93" t="s">
        <v>12117</v>
      </c>
      <c r="E1521" s="93" t="s">
        <v>12117</v>
      </c>
      <c r="H1521" s="91">
        <f t="shared" si="88"/>
        <v>1984</v>
      </c>
      <c r="K1521" t="s">
        <v>12058</v>
      </c>
      <c r="L1521" t="s">
        <v>12059</v>
      </c>
      <c r="M1521" s="55" t="s">
        <v>12128</v>
      </c>
      <c r="N1521" s="55" t="s">
        <v>223</v>
      </c>
      <c r="O1521" s="55" t="s">
        <v>12132</v>
      </c>
      <c r="P1521" s="91">
        <v>1</v>
      </c>
      <c r="Q1521" s="91">
        <v>5</v>
      </c>
      <c r="R1521" s="55" t="s">
        <v>224</v>
      </c>
    </row>
    <row r="1522" spans="1:18" x14ac:dyDescent="0.2">
      <c r="A1522" s="55" t="s">
        <v>10609</v>
      </c>
      <c r="B1522" s="85" t="s">
        <v>10634</v>
      </c>
      <c r="C1522" s="55" t="s">
        <v>165</v>
      </c>
      <c r="D1522" s="55" t="s">
        <v>12123</v>
      </c>
      <c r="E1522" s="55" t="s">
        <v>12123</v>
      </c>
      <c r="H1522" s="91">
        <f t="shared" si="88"/>
        <v>1984</v>
      </c>
      <c r="K1522" t="s">
        <v>12060</v>
      </c>
      <c r="L1522" t="s">
        <v>12061</v>
      </c>
      <c r="M1522" s="55" t="s">
        <v>12128</v>
      </c>
      <c r="N1522" s="55" t="s">
        <v>225</v>
      </c>
      <c r="O1522" s="55" t="s">
        <v>12132</v>
      </c>
      <c r="P1522" s="91">
        <v>1</v>
      </c>
      <c r="Q1522" s="91">
        <v>5</v>
      </c>
      <c r="R1522" s="55" t="s">
        <v>224</v>
      </c>
    </row>
    <row r="1523" spans="1:18" x14ac:dyDescent="0.2">
      <c r="A1523" s="55" t="s">
        <v>10609</v>
      </c>
      <c r="B1523" s="85" t="s">
        <v>10634</v>
      </c>
      <c r="C1523" s="55" t="s">
        <v>165</v>
      </c>
      <c r="D1523" s="93" t="s">
        <v>12118</v>
      </c>
      <c r="E1523" s="93" t="s">
        <v>12118</v>
      </c>
      <c r="H1523" s="91">
        <f t="shared" si="88"/>
        <v>1984</v>
      </c>
      <c r="K1523" t="s">
        <v>12062</v>
      </c>
      <c r="L1523" t="s">
        <v>12063</v>
      </c>
      <c r="M1523" s="55" t="s">
        <v>12128</v>
      </c>
      <c r="N1523" s="55" t="s">
        <v>225</v>
      </c>
      <c r="O1523" s="55" t="s">
        <v>12132</v>
      </c>
      <c r="P1523" s="91">
        <v>1</v>
      </c>
      <c r="Q1523" s="91">
        <v>5</v>
      </c>
      <c r="R1523" s="55" t="s">
        <v>224</v>
      </c>
    </row>
    <row r="1524" spans="1:18" x14ac:dyDescent="0.2">
      <c r="A1524" s="55" t="s">
        <v>10609</v>
      </c>
      <c r="B1524" s="85" t="s">
        <v>10634</v>
      </c>
      <c r="C1524" s="55" t="s">
        <v>165</v>
      </c>
      <c r="D1524" s="93" t="s">
        <v>12119</v>
      </c>
      <c r="E1524" s="93" t="s">
        <v>12119</v>
      </c>
      <c r="H1524" s="91">
        <f t="shared" si="88"/>
        <v>1984</v>
      </c>
      <c r="K1524" t="s">
        <v>12064</v>
      </c>
      <c r="L1524" t="s">
        <v>12065</v>
      </c>
      <c r="M1524" s="55" t="s">
        <v>12128</v>
      </c>
      <c r="N1524" s="55" t="s">
        <v>223</v>
      </c>
      <c r="O1524" s="55" t="s">
        <v>12132</v>
      </c>
      <c r="P1524" s="91">
        <v>1</v>
      </c>
      <c r="Q1524" s="91">
        <v>5</v>
      </c>
      <c r="R1524" s="55" t="s">
        <v>224</v>
      </c>
    </row>
    <row r="1525" spans="1:18" x14ac:dyDescent="0.2">
      <c r="A1525" s="55" t="s">
        <v>10609</v>
      </c>
      <c r="B1525" s="85" t="s">
        <v>10634</v>
      </c>
      <c r="C1525" s="55" t="s">
        <v>165</v>
      </c>
      <c r="D1525" s="93" t="s">
        <v>12120</v>
      </c>
      <c r="E1525" s="93" t="s">
        <v>12120</v>
      </c>
      <c r="H1525" s="91">
        <f t="shared" si="88"/>
        <v>1984</v>
      </c>
      <c r="K1525" t="s">
        <v>12066</v>
      </c>
      <c r="L1525" t="s">
        <v>12067</v>
      </c>
      <c r="M1525" s="55" t="s">
        <v>12128</v>
      </c>
      <c r="N1525" s="55" t="s">
        <v>225</v>
      </c>
      <c r="O1525" s="55" t="s">
        <v>12132</v>
      </c>
      <c r="P1525" s="91">
        <v>1</v>
      </c>
      <c r="Q1525" s="91">
        <v>5</v>
      </c>
      <c r="R1525" s="55" t="s">
        <v>224</v>
      </c>
    </row>
    <row r="1526" spans="1:18" x14ac:dyDescent="0.2">
      <c r="A1526" s="55" t="s">
        <v>10609</v>
      </c>
      <c r="B1526" s="85" t="s">
        <v>10634</v>
      </c>
      <c r="C1526" s="55" t="s">
        <v>165</v>
      </c>
      <c r="D1526" s="93" t="s">
        <v>12121</v>
      </c>
      <c r="E1526" s="93" t="s">
        <v>12121</v>
      </c>
      <c r="H1526" s="91">
        <f t="shared" si="88"/>
        <v>1984</v>
      </c>
      <c r="K1526" t="s">
        <v>12068</v>
      </c>
      <c r="L1526" t="s">
        <v>12069</v>
      </c>
      <c r="M1526" s="55" t="s">
        <v>12128</v>
      </c>
      <c r="N1526" s="55" t="s">
        <v>225</v>
      </c>
      <c r="O1526" s="55" t="s">
        <v>12132</v>
      </c>
      <c r="P1526" s="91">
        <v>1</v>
      </c>
      <c r="Q1526" s="91">
        <v>5</v>
      </c>
      <c r="R1526" s="55" t="s">
        <v>224</v>
      </c>
    </row>
    <row r="1527" spans="1:18" x14ac:dyDescent="0.2">
      <c r="A1527" s="55" t="s">
        <v>10609</v>
      </c>
      <c r="B1527" s="85" t="s">
        <v>10634</v>
      </c>
      <c r="C1527" s="55" t="s">
        <v>165</v>
      </c>
      <c r="D1527" s="93" t="s">
        <v>12123</v>
      </c>
      <c r="E1527" s="93" t="s">
        <v>12123</v>
      </c>
      <c r="H1527" s="91">
        <f t="shared" si="88"/>
        <v>1984</v>
      </c>
      <c r="K1527" t="s">
        <v>12070</v>
      </c>
      <c r="L1527" t="s">
        <v>12071</v>
      </c>
      <c r="M1527" s="55" t="s">
        <v>12128</v>
      </c>
      <c r="N1527" s="55" t="s">
        <v>223</v>
      </c>
      <c r="O1527" s="55" t="s">
        <v>12132</v>
      </c>
      <c r="P1527" s="91">
        <v>1</v>
      </c>
      <c r="Q1527" s="91">
        <v>5</v>
      </c>
      <c r="R1527" s="55" t="s">
        <v>224</v>
      </c>
    </row>
    <row r="1528" spans="1:18" x14ac:dyDescent="0.2">
      <c r="A1528" s="55" t="s">
        <v>10609</v>
      </c>
      <c r="B1528" s="85" t="s">
        <v>10634</v>
      </c>
      <c r="C1528" s="55" t="s">
        <v>165</v>
      </c>
      <c r="D1528" s="93" t="s">
        <v>12013</v>
      </c>
      <c r="E1528" s="93" t="s">
        <v>12013</v>
      </c>
      <c r="H1528" s="91">
        <f t="shared" si="88"/>
        <v>1984</v>
      </c>
      <c r="K1528" t="s">
        <v>12072</v>
      </c>
      <c r="L1528" t="s">
        <v>12073</v>
      </c>
      <c r="M1528" s="55" t="s">
        <v>12128</v>
      </c>
      <c r="N1528" s="55" t="s">
        <v>225</v>
      </c>
      <c r="O1528" s="55" t="s">
        <v>12132</v>
      </c>
      <c r="P1528" s="91">
        <v>1</v>
      </c>
      <c r="Q1528" s="91">
        <v>5</v>
      </c>
      <c r="R1528" s="55" t="s">
        <v>224</v>
      </c>
    </row>
    <row r="1529" spans="1:18" x14ac:dyDescent="0.2">
      <c r="A1529" s="55" t="s">
        <v>10609</v>
      </c>
      <c r="B1529" s="85" t="s">
        <v>10634</v>
      </c>
      <c r="C1529" s="55" t="s">
        <v>165</v>
      </c>
      <c r="D1529" s="93" t="s">
        <v>12123</v>
      </c>
      <c r="E1529" s="93" t="s">
        <v>12123</v>
      </c>
      <c r="H1529" s="91">
        <f t="shared" ref="H1529:H1592" si="89">IF(B1529="SATSA_Q1",1984,IF(B1529="SATSA_IPT1",1985,IF(B1529="SATSA_Q2",1987,IF(B1529="SATSA_IPT2",1989,IF(B1529="SATSA_Q3",1990,IF(B1529="SATSA_IPT3",1992,IF(B1529="SATSA_Q4",1993,IF(B1529="SATSA_IPT4",1995,IF(B1529="SATSA_IPT5",1999,IF(B1529="SATSA_IPT6",2002,IF(B1529="SATSA_Q5",2004,IF(B1529="SATSA_IPT7",2005,IF(B1529="SATSA_Q6",2007,IF(B1529="SATSA_IPT8",2008,IF(B1529="SATSA_Q7",2010,IF(B1529="SATSA_IPT9",2010,IF(B1529="SATSA_Q8",2012,IF(B1529="SATSA_IPT10",2012,IF(B1529="SATSA_Q9",2014,"HELP")))))))))))))))))))</f>
        <v>1984</v>
      </c>
      <c r="K1529" t="s">
        <v>12074</v>
      </c>
      <c r="L1529" t="s">
        <v>12075</v>
      </c>
      <c r="M1529" s="55" t="s">
        <v>12128</v>
      </c>
      <c r="N1529" s="55" t="s">
        <v>225</v>
      </c>
      <c r="O1529" s="55" t="s">
        <v>12132</v>
      </c>
      <c r="P1529" s="91">
        <v>1</v>
      </c>
      <c r="Q1529" s="91">
        <v>5</v>
      </c>
      <c r="R1529" s="55" t="s">
        <v>224</v>
      </c>
    </row>
    <row r="1530" spans="1:18" x14ac:dyDescent="0.2">
      <c r="A1530" s="55" t="s">
        <v>10609</v>
      </c>
      <c r="B1530" s="85" t="s">
        <v>10634</v>
      </c>
      <c r="C1530" s="55" t="s">
        <v>165</v>
      </c>
      <c r="D1530" s="93" t="s">
        <v>12118</v>
      </c>
      <c r="E1530" s="93" t="s">
        <v>12118</v>
      </c>
      <c r="H1530" s="91">
        <f t="shared" si="89"/>
        <v>1984</v>
      </c>
      <c r="K1530" t="s">
        <v>12076</v>
      </c>
      <c r="L1530" t="s">
        <v>12077</v>
      </c>
      <c r="M1530" s="55" t="s">
        <v>12128</v>
      </c>
      <c r="N1530" s="55" t="s">
        <v>225</v>
      </c>
      <c r="O1530" s="55" t="s">
        <v>12132</v>
      </c>
      <c r="P1530" s="91">
        <v>1</v>
      </c>
      <c r="Q1530" s="91">
        <v>5</v>
      </c>
      <c r="R1530" s="55" t="s">
        <v>224</v>
      </c>
    </row>
    <row r="1531" spans="1:18" x14ac:dyDescent="0.2">
      <c r="A1531" s="55" t="s">
        <v>10609</v>
      </c>
      <c r="B1531" s="85" t="s">
        <v>10634</v>
      </c>
      <c r="C1531" s="55" t="s">
        <v>165</v>
      </c>
      <c r="D1531" s="93" t="s">
        <v>12119</v>
      </c>
      <c r="E1531" s="93" t="s">
        <v>12119</v>
      </c>
      <c r="H1531" s="91">
        <f t="shared" si="89"/>
        <v>1984</v>
      </c>
      <c r="K1531" t="s">
        <v>12078</v>
      </c>
      <c r="L1531" t="s">
        <v>12079</v>
      </c>
      <c r="M1531" s="55" t="s">
        <v>12128</v>
      </c>
      <c r="N1531" s="55" t="s">
        <v>223</v>
      </c>
      <c r="O1531" s="55" t="s">
        <v>12132</v>
      </c>
      <c r="P1531" s="91">
        <v>1</v>
      </c>
      <c r="Q1531" s="91">
        <v>5</v>
      </c>
      <c r="R1531" s="55" t="s">
        <v>224</v>
      </c>
    </row>
    <row r="1532" spans="1:18" x14ac:dyDescent="0.2">
      <c r="A1532" s="55" t="s">
        <v>10609</v>
      </c>
      <c r="B1532" s="85" t="s">
        <v>10634</v>
      </c>
      <c r="C1532" s="55" t="s">
        <v>165</v>
      </c>
      <c r="D1532" s="93" t="s">
        <v>12120</v>
      </c>
      <c r="E1532" s="93" t="s">
        <v>12120</v>
      </c>
      <c r="H1532" s="91">
        <f t="shared" si="89"/>
        <v>1984</v>
      </c>
      <c r="K1532" t="s">
        <v>12080</v>
      </c>
      <c r="L1532" t="s">
        <v>12081</v>
      </c>
      <c r="M1532" s="55" t="s">
        <v>12128</v>
      </c>
      <c r="N1532" s="55" t="s">
        <v>225</v>
      </c>
      <c r="O1532" s="55" t="s">
        <v>12132</v>
      </c>
      <c r="P1532" s="91">
        <v>1</v>
      </c>
      <c r="Q1532" s="91">
        <v>5</v>
      </c>
      <c r="R1532" s="55" t="s">
        <v>224</v>
      </c>
    </row>
    <row r="1533" spans="1:18" x14ac:dyDescent="0.2">
      <c r="A1533" s="55" t="s">
        <v>10609</v>
      </c>
      <c r="B1533" s="85" t="s">
        <v>10634</v>
      </c>
      <c r="C1533" s="55" t="s">
        <v>165</v>
      </c>
      <c r="D1533" s="93" t="s">
        <v>12122</v>
      </c>
      <c r="E1533" s="93" t="s">
        <v>12122</v>
      </c>
      <c r="H1533" s="91">
        <f t="shared" si="89"/>
        <v>1984</v>
      </c>
      <c r="K1533" t="s">
        <v>12082</v>
      </c>
      <c r="L1533" t="s">
        <v>12083</v>
      </c>
      <c r="M1533" s="55" t="s">
        <v>12128</v>
      </c>
      <c r="N1533" s="55" t="s">
        <v>223</v>
      </c>
      <c r="O1533" s="55" t="s">
        <v>12132</v>
      </c>
      <c r="P1533" s="91">
        <v>1</v>
      </c>
      <c r="Q1533" s="91">
        <v>5</v>
      </c>
      <c r="R1533" s="55" t="s">
        <v>224</v>
      </c>
    </row>
    <row r="1534" spans="1:18" x14ac:dyDescent="0.2">
      <c r="A1534" s="55" t="s">
        <v>10609</v>
      </c>
      <c r="B1534" s="85" t="s">
        <v>10634</v>
      </c>
      <c r="C1534" s="55" t="s">
        <v>165</v>
      </c>
      <c r="D1534" s="55" t="s">
        <v>12118</v>
      </c>
      <c r="E1534" s="55" t="s">
        <v>12118</v>
      </c>
      <c r="H1534" s="91">
        <f t="shared" si="89"/>
        <v>1984</v>
      </c>
      <c r="K1534" t="s">
        <v>12084</v>
      </c>
      <c r="L1534" t="s">
        <v>12085</v>
      </c>
      <c r="M1534" s="55" t="s">
        <v>12128</v>
      </c>
      <c r="N1534" s="55" t="s">
        <v>225</v>
      </c>
      <c r="O1534" s="55" t="s">
        <v>12132</v>
      </c>
      <c r="P1534" s="91">
        <v>1</v>
      </c>
      <c r="Q1534" s="91">
        <v>5</v>
      </c>
      <c r="R1534" s="55" t="s">
        <v>224</v>
      </c>
    </row>
    <row r="1535" spans="1:18" x14ac:dyDescent="0.2">
      <c r="A1535" s="55" t="s">
        <v>10609</v>
      </c>
      <c r="B1535" s="85" t="s">
        <v>10634</v>
      </c>
      <c r="C1535" s="55" t="s">
        <v>165</v>
      </c>
      <c r="D1535" s="93" t="s">
        <v>12013</v>
      </c>
      <c r="E1535" s="93" t="s">
        <v>12013</v>
      </c>
      <c r="H1535" s="91">
        <f t="shared" si="89"/>
        <v>1984</v>
      </c>
      <c r="K1535" t="s">
        <v>12086</v>
      </c>
      <c r="L1535" t="s">
        <v>12087</v>
      </c>
      <c r="M1535" s="55" t="s">
        <v>12128</v>
      </c>
      <c r="N1535" s="55" t="s">
        <v>223</v>
      </c>
      <c r="O1535" s="55" t="s">
        <v>12132</v>
      </c>
      <c r="P1535" s="91">
        <v>1</v>
      </c>
      <c r="Q1535" s="91">
        <v>5</v>
      </c>
      <c r="R1535" s="55" t="s">
        <v>224</v>
      </c>
    </row>
    <row r="1536" spans="1:18" x14ac:dyDescent="0.2">
      <c r="A1536" s="55" t="s">
        <v>10609</v>
      </c>
      <c r="B1536" s="85" t="s">
        <v>10634</v>
      </c>
      <c r="C1536" s="55" t="s">
        <v>165</v>
      </c>
      <c r="D1536" s="93" t="s">
        <v>12118</v>
      </c>
      <c r="E1536" s="93" t="s">
        <v>12118</v>
      </c>
      <c r="H1536" s="91">
        <f t="shared" si="89"/>
        <v>1984</v>
      </c>
      <c r="K1536" t="s">
        <v>12088</v>
      </c>
      <c r="L1536" t="s">
        <v>12089</v>
      </c>
      <c r="M1536" s="55" t="s">
        <v>12128</v>
      </c>
      <c r="N1536" s="55" t="s">
        <v>225</v>
      </c>
      <c r="O1536" s="55" t="s">
        <v>12132</v>
      </c>
      <c r="P1536" s="91">
        <v>1</v>
      </c>
      <c r="Q1536" s="91">
        <v>5</v>
      </c>
      <c r="R1536" s="55" t="s">
        <v>224</v>
      </c>
    </row>
    <row r="1537" spans="1:18" x14ac:dyDescent="0.2">
      <c r="A1537" s="55" t="s">
        <v>10609</v>
      </c>
      <c r="B1537" s="85" t="s">
        <v>10634</v>
      </c>
      <c r="C1537" s="55" t="s">
        <v>165</v>
      </c>
      <c r="D1537" s="93" t="s">
        <v>12119</v>
      </c>
      <c r="E1537" s="93" t="s">
        <v>12119</v>
      </c>
      <c r="H1537" s="91">
        <f t="shared" si="89"/>
        <v>1984</v>
      </c>
      <c r="K1537" t="s">
        <v>12090</v>
      </c>
      <c r="L1537" t="s">
        <v>12091</v>
      </c>
      <c r="M1537" s="55" t="s">
        <v>12128</v>
      </c>
      <c r="N1537" s="55" t="s">
        <v>225</v>
      </c>
      <c r="O1537" s="55" t="s">
        <v>12132</v>
      </c>
      <c r="P1537" s="91">
        <v>1</v>
      </c>
      <c r="Q1537" s="91">
        <v>5</v>
      </c>
      <c r="R1537" s="55" t="s">
        <v>224</v>
      </c>
    </row>
    <row r="1538" spans="1:18" x14ac:dyDescent="0.2">
      <c r="A1538" s="55" t="s">
        <v>10609</v>
      </c>
      <c r="B1538" s="85" t="s">
        <v>10634</v>
      </c>
      <c r="C1538" s="55" t="s">
        <v>165</v>
      </c>
      <c r="D1538" s="93" t="s">
        <v>12120</v>
      </c>
      <c r="E1538" s="93" t="s">
        <v>12120</v>
      </c>
      <c r="H1538" s="91">
        <f t="shared" si="89"/>
        <v>1984</v>
      </c>
      <c r="K1538" t="s">
        <v>12092</v>
      </c>
      <c r="L1538" t="s">
        <v>12093</v>
      </c>
      <c r="M1538" s="55" t="s">
        <v>12128</v>
      </c>
      <c r="N1538" s="55" t="s">
        <v>223</v>
      </c>
      <c r="O1538" s="55" t="s">
        <v>12132</v>
      </c>
      <c r="P1538" s="91">
        <v>1</v>
      </c>
      <c r="Q1538" s="91">
        <v>5</v>
      </c>
      <c r="R1538" s="55" t="s">
        <v>224</v>
      </c>
    </row>
    <row r="1539" spans="1:18" x14ac:dyDescent="0.2">
      <c r="A1539" s="55" t="s">
        <v>10609</v>
      </c>
      <c r="B1539" s="85" t="s">
        <v>10634</v>
      </c>
      <c r="C1539" s="55" t="s">
        <v>165</v>
      </c>
      <c r="D1539" s="55" t="s">
        <v>12119</v>
      </c>
      <c r="E1539" s="55" t="s">
        <v>12119</v>
      </c>
      <c r="H1539" s="91">
        <f t="shared" si="89"/>
        <v>1984</v>
      </c>
      <c r="K1539" t="s">
        <v>12094</v>
      </c>
      <c r="L1539" t="s">
        <v>12095</v>
      </c>
      <c r="M1539" s="55" t="s">
        <v>12128</v>
      </c>
      <c r="N1539" s="55" t="s">
        <v>225</v>
      </c>
      <c r="O1539" s="55" t="s">
        <v>12132</v>
      </c>
      <c r="P1539" s="91">
        <v>1</v>
      </c>
      <c r="Q1539" s="91">
        <v>5</v>
      </c>
      <c r="R1539" s="55" t="s">
        <v>224</v>
      </c>
    </row>
    <row r="1540" spans="1:18" x14ac:dyDescent="0.2">
      <c r="A1540" s="55" t="s">
        <v>10609</v>
      </c>
      <c r="B1540" s="85" t="s">
        <v>10634</v>
      </c>
      <c r="C1540" s="55" t="s">
        <v>165</v>
      </c>
      <c r="D1540" s="55" t="s">
        <v>12116</v>
      </c>
      <c r="E1540" s="55" t="s">
        <v>12116</v>
      </c>
      <c r="H1540" s="91">
        <f t="shared" si="89"/>
        <v>1984</v>
      </c>
      <c r="K1540" t="s">
        <v>12096</v>
      </c>
      <c r="L1540" t="s">
        <v>12097</v>
      </c>
      <c r="M1540" s="55" t="s">
        <v>12128</v>
      </c>
      <c r="N1540" s="55" t="s">
        <v>223</v>
      </c>
      <c r="O1540" s="55" t="s">
        <v>12132</v>
      </c>
      <c r="P1540" s="91">
        <v>1</v>
      </c>
      <c r="Q1540" s="91">
        <v>5</v>
      </c>
      <c r="R1540" s="55" t="s">
        <v>224</v>
      </c>
    </row>
    <row r="1541" spans="1:18" x14ac:dyDescent="0.2">
      <c r="A1541" s="55" t="s">
        <v>10609</v>
      </c>
      <c r="B1541" s="85" t="s">
        <v>10634</v>
      </c>
      <c r="C1541" s="55" t="s">
        <v>165</v>
      </c>
      <c r="D1541" s="93" t="s">
        <v>12121</v>
      </c>
      <c r="E1541" s="93" t="s">
        <v>12121</v>
      </c>
      <c r="H1541" s="91">
        <f t="shared" si="89"/>
        <v>1984</v>
      </c>
      <c r="K1541" t="s">
        <v>12098</v>
      </c>
      <c r="L1541" t="s">
        <v>12099</v>
      </c>
      <c r="M1541" s="55" t="s">
        <v>12128</v>
      </c>
      <c r="N1541" s="55" t="s">
        <v>225</v>
      </c>
      <c r="O1541" s="55" t="s">
        <v>12132</v>
      </c>
      <c r="P1541" s="91">
        <v>1</v>
      </c>
      <c r="Q1541" s="91">
        <v>5</v>
      </c>
      <c r="R1541" s="55" t="s">
        <v>224</v>
      </c>
    </row>
    <row r="1542" spans="1:18" x14ac:dyDescent="0.2">
      <c r="A1542" s="55" t="s">
        <v>10609</v>
      </c>
      <c r="B1542" s="85" t="s">
        <v>10634</v>
      </c>
      <c r="C1542" s="55" t="s">
        <v>165</v>
      </c>
      <c r="D1542" s="93" t="s">
        <v>12122</v>
      </c>
      <c r="E1542" s="93" t="s">
        <v>12122</v>
      </c>
      <c r="H1542" s="91">
        <f t="shared" si="89"/>
        <v>1984</v>
      </c>
      <c r="K1542" t="s">
        <v>12100</v>
      </c>
      <c r="L1542" t="s">
        <v>12101</v>
      </c>
      <c r="M1542" s="55" t="s">
        <v>12128</v>
      </c>
      <c r="N1542" s="55" t="s">
        <v>223</v>
      </c>
      <c r="O1542" s="55" t="s">
        <v>12132</v>
      </c>
      <c r="P1542" s="91">
        <v>1</v>
      </c>
      <c r="Q1542" s="91">
        <v>5</v>
      </c>
      <c r="R1542" s="55" t="s">
        <v>224</v>
      </c>
    </row>
    <row r="1543" spans="1:18" x14ac:dyDescent="0.2">
      <c r="A1543" s="55" t="s">
        <v>10609</v>
      </c>
      <c r="B1543" s="85" t="s">
        <v>10634</v>
      </c>
      <c r="C1543" s="55" t="s">
        <v>165</v>
      </c>
      <c r="D1543" s="93" t="s">
        <v>12013</v>
      </c>
      <c r="E1543" s="93" t="s">
        <v>12013</v>
      </c>
      <c r="H1543" s="91">
        <f t="shared" si="89"/>
        <v>1984</v>
      </c>
      <c r="K1543" t="s">
        <v>12102</v>
      </c>
      <c r="L1543" t="s">
        <v>12103</v>
      </c>
      <c r="M1543" s="55" t="s">
        <v>12128</v>
      </c>
      <c r="N1543" s="55" t="s">
        <v>223</v>
      </c>
      <c r="O1543" s="55" t="s">
        <v>12132</v>
      </c>
      <c r="P1543" s="91">
        <v>1</v>
      </c>
      <c r="Q1543" s="91">
        <v>5</v>
      </c>
      <c r="R1543" s="55" t="s">
        <v>224</v>
      </c>
    </row>
    <row r="1544" spans="1:18" x14ac:dyDescent="0.2">
      <c r="A1544" s="55" t="s">
        <v>10609</v>
      </c>
      <c r="B1544" s="85" t="s">
        <v>10634</v>
      </c>
      <c r="C1544" s="55" t="s">
        <v>165</v>
      </c>
      <c r="D1544" s="93" t="s">
        <v>12123</v>
      </c>
      <c r="E1544" s="93" t="s">
        <v>12123</v>
      </c>
      <c r="H1544" s="91">
        <f t="shared" si="89"/>
        <v>1984</v>
      </c>
      <c r="K1544" t="s">
        <v>12104</v>
      </c>
      <c r="L1544" t="s">
        <v>12105</v>
      </c>
      <c r="M1544" s="55" t="s">
        <v>12128</v>
      </c>
      <c r="N1544" s="55" t="s">
        <v>225</v>
      </c>
      <c r="O1544" s="55" t="s">
        <v>12132</v>
      </c>
      <c r="P1544" s="91">
        <v>1</v>
      </c>
      <c r="Q1544" s="91">
        <v>5</v>
      </c>
      <c r="R1544" s="55" t="s">
        <v>224</v>
      </c>
    </row>
    <row r="1545" spans="1:18" x14ac:dyDescent="0.2">
      <c r="A1545" s="55" t="s">
        <v>10609</v>
      </c>
      <c r="B1545" s="85" t="s">
        <v>10634</v>
      </c>
      <c r="C1545" s="55" t="s">
        <v>165</v>
      </c>
      <c r="D1545" s="93" t="s">
        <v>12121</v>
      </c>
      <c r="E1545" s="93" t="s">
        <v>12121</v>
      </c>
      <c r="H1545" s="91">
        <f t="shared" si="89"/>
        <v>1984</v>
      </c>
      <c r="K1545" t="s">
        <v>12106</v>
      </c>
      <c r="L1545" t="s">
        <v>12107</v>
      </c>
      <c r="M1545" s="55" t="s">
        <v>12128</v>
      </c>
      <c r="N1545" s="55" t="s">
        <v>225</v>
      </c>
      <c r="O1545" s="55" t="s">
        <v>12132</v>
      </c>
      <c r="P1545" s="91">
        <v>1</v>
      </c>
      <c r="Q1545" s="91">
        <v>5</v>
      </c>
      <c r="R1545" s="55" t="s">
        <v>224</v>
      </c>
    </row>
    <row r="1546" spans="1:18" x14ac:dyDescent="0.2">
      <c r="A1546" s="55" t="s">
        <v>10609</v>
      </c>
      <c r="B1546" s="85" t="s">
        <v>10634</v>
      </c>
      <c r="C1546" s="55" t="s">
        <v>165</v>
      </c>
      <c r="D1546" s="55" t="s">
        <v>12121</v>
      </c>
      <c r="E1546" s="55" t="s">
        <v>12121</v>
      </c>
      <c r="H1546" s="91">
        <f t="shared" si="89"/>
        <v>1984</v>
      </c>
      <c r="K1546" t="s">
        <v>12108</v>
      </c>
      <c r="L1546" t="s">
        <v>12109</v>
      </c>
      <c r="M1546" s="55" t="s">
        <v>12128</v>
      </c>
      <c r="N1546" s="55" t="s">
        <v>225</v>
      </c>
      <c r="O1546" s="55" t="s">
        <v>12132</v>
      </c>
      <c r="P1546" s="91">
        <v>1</v>
      </c>
      <c r="Q1546" s="91">
        <v>5</v>
      </c>
      <c r="R1546" s="55" t="s">
        <v>224</v>
      </c>
    </row>
    <row r="1547" spans="1:18" x14ac:dyDescent="0.2">
      <c r="A1547" s="55" t="s">
        <v>10609</v>
      </c>
      <c r="B1547" s="85" t="s">
        <v>10634</v>
      </c>
      <c r="C1547" s="55" t="s">
        <v>165</v>
      </c>
      <c r="D1547" s="55" t="s">
        <v>12116</v>
      </c>
      <c r="E1547" s="55" t="s">
        <v>12116</v>
      </c>
      <c r="H1547" s="91">
        <f t="shared" si="89"/>
        <v>1984</v>
      </c>
      <c r="K1547" t="s">
        <v>12110</v>
      </c>
      <c r="L1547" t="s">
        <v>12111</v>
      </c>
      <c r="M1547" s="55" t="s">
        <v>12128</v>
      </c>
      <c r="N1547" s="55" t="s">
        <v>223</v>
      </c>
      <c r="O1547" s="55" t="s">
        <v>12132</v>
      </c>
      <c r="P1547" s="91">
        <v>1</v>
      </c>
      <c r="Q1547" s="91">
        <v>5</v>
      </c>
      <c r="R1547" s="55" t="s">
        <v>224</v>
      </c>
    </row>
    <row r="1548" spans="1:18" x14ac:dyDescent="0.2">
      <c r="A1548" s="55" t="s">
        <v>10609</v>
      </c>
      <c r="B1548" s="85" t="s">
        <v>10634</v>
      </c>
      <c r="C1548" s="55" t="s">
        <v>165</v>
      </c>
      <c r="D1548" s="93" t="s">
        <v>12117</v>
      </c>
      <c r="E1548" s="93" t="s">
        <v>12117</v>
      </c>
      <c r="H1548" s="91">
        <f t="shared" si="89"/>
        <v>1984</v>
      </c>
      <c r="K1548" t="s">
        <v>12112</v>
      </c>
      <c r="L1548" t="s">
        <v>12113</v>
      </c>
      <c r="M1548" s="55" t="s">
        <v>12128</v>
      </c>
      <c r="N1548" s="55" t="s">
        <v>225</v>
      </c>
      <c r="O1548" s="55" t="s">
        <v>12132</v>
      </c>
      <c r="P1548" s="91">
        <v>1</v>
      </c>
      <c r="Q1548" s="91">
        <v>5</v>
      </c>
      <c r="R1548" s="55" t="s">
        <v>224</v>
      </c>
    </row>
    <row r="1549" spans="1:18" x14ac:dyDescent="0.2">
      <c r="A1549" s="55" t="s">
        <v>10609</v>
      </c>
      <c r="B1549" s="85" t="s">
        <v>10634</v>
      </c>
      <c r="C1549" s="55" t="s">
        <v>165</v>
      </c>
      <c r="D1549" s="55" t="s">
        <v>12122</v>
      </c>
      <c r="E1549" s="55" t="s">
        <v>12122</v>
      </c>
      <c r="H1549" s="91">
        <f t="shared" si="89"/>
        <v>1984</v>
      </c>
      <c r="K1549" t="s">
        <v>12114</v>
      </c>
      <c r="L1549" t="s">
        <v>12115</v>
      </c>
      <c r="M1549" s="55" t="s">
        <v>12128</v>
      </c>
      <c r="N1549" s="55" t="s">
        <v>225</v>
      </c>
      <c r="O1549" s="55" t="s">
        <v>12132</v>
      </c>
      <c r="P1549" s="91">
        <v>1</v>
      </c>
      <c r="Q1549" s="91">
        <v>5</v>
      </c>
      <c r="R1549" s="55" t="s">
        <v>224</v>
      </c>
    </row>
    <row r="1550" spans="1:18" x14ac:dyDescent="0.2">
      <c r="A1550" s="55" t="s">
        <v>10609</v>
      </c>
      <c r="B1550" s="85" t="s">
        <v>10865</v>
      </c>
      <c r="C1550" s="55" t="s">
        <v>165</v>
      </c>
      <c r="D1550" s="55" t="s">
        <v>239</v>
      </c>
      <c r="E1550" s="55" t="s">
        <v>12143</v>
      </c>
      <c r="H1550" s="91">
        <f t="shared" si="89"/>
        <v>1995</v>
      </c>
      <c r="K1550" t="s">
        <v>12133</v>
      </c>
      <c r="L1550" t="s">
        <v>12134</v>
      </c>
      <c r="O1550" s="55"/>
    </row>
    <row r="1551" spans="1:18" x14ac:dyDescent="0.2">
      <c r="A1551" s="55" t="s">
        <v>10609</v>
      </c>
      <c r="B1551" s="85" t="s">
        <v>10639</v>
      </c>
      <c r="C1551" s="55" t="s">
        <v>165</v>
      </c>
      <c r="D1551" s="55" t="s">
        <v>239</v>
      </c>
      <c r="E1551" s="55" t="s">
        <v>12143</v>
      </c>
      <c r="H1551" s="91">
        <f t="shared" si="89"/>
        <v>1990</v>
      </c>
      <c r="K1551" t="s">
        <v>12135</v>
      </c>
      <c r="L1551" t="s">
        <v>12134</v>
      </c>
      <c r="O1551" s="55"/>
    </row>
    <row r="1552" spans="1:18" x14ac:dyDescent="0.2">
      <c r="A1552" s="55" t="s">
        <v>10609</v>
      </c>
      <c r="B1552" s="85" t="s">
        <v>10641</v>
      </c>
      <c r="C1552" s="55" t="s">
        <v>165</v>
      </c>
      <c r="D1552" s="55" t="s">
        <v>239</v>
      </c>
      <c r="E1552" s="55" t="s">
        <v>12143</v>
      </c>
      <c r="H1552" s="91">
        <f t="shared" si="89"/>
        <v>1993</v>
      </c>
      <c r="K1552" t="s">
        <v>12136</v>
      </c>
      <c r="L1552" t="s">
        <v>12134</v>
      </c>
      <c r="O1552" s="55"/>
    </row>
    <row r="1553" spans="1:18" x14ac:dyDescent="0.2">
      <c r="A1553" s="55" t="s">
        <v>10609</v>
      </c>
      <c r="B1553" s="85" t="s">
        <v>10649</v>
      </c>
      <c r="C1553" s="55" t="s">
        <v>165</v>
      </c>
      <c r="D1553" s="55" t="s">
        <v>239</v>
      </c>
      <c r="E1553" s="55" t="s">
        <v>12143</v>
      </c>
      <c r="H1553" s="91">
        <f t="shared" si="89"/>
        <v>1989</v>
      </c>
      <c r="K1553" t="s">
        <v>12137</v>
      </c>
      <c r="L1553" t="s">
        <v>12134</v>
      </c>
      <c r="O1553" s="55"/>
    </row>
    <row r="1554" spans="1:18" x14ac:dyDescent="0.2">
      <c r="A1554" s="55" t="s">
        <v>10609</v>
      </c>
      <c r="B1554" s="85" t="s">
        <v>10648</v>
      </c>
      <c r="C1554" s="55" t="s">
        <v>165</v>
      </c>
      <c r="D1554" s="55" t="s">
        <v>239</v>
      </c>
      <c r="E1554" s="55" t="s">
        <v>12143</v>
      </c>
      <c r="H1554" s="91">
        <f t="shared" si="89"/>
        <v>1999</v>
      </c>
      <c r="K1554" t="s">
        <v>12138</v>
      </c>
      <c r="L1554" t="s">
        <v>12134</v>
      </c>
      <c r="O1554" s="55"/>
    </row>
    <row r="1555" spans="1:18" x14ac:dyDescent="0.2">
      <c r="A1555" s="55" t="s">
        <v>10609</v>
      </c>
      <c r="B1555" s="85" t="s">
        <v>10652</v>
      </c>
      <c r="C1555" s="55" t="s">
        <v>165</v>
      </c>
      <c r="D1555" s="55" t="s">
        <v>239</v>
      </c>
      <c r="E1555" s="55" t="s">
        <v>12143</v>
      </c>
      <c r="H1555" s="91">
        <f t="shared" si="89"/>
        <v>2002</v>
      </c>
      <c r="K1555" t="s">
        <v>12139</v>
      </c>
      <c r="L1555" t="s">
        <v>12134</v>
      </c>
      <c r="O1555" s="55"/>
    </row>
    <row r="1556" spans="1:18" x14ac:dyDescent="0.2">
      <c r="A1556" s="55" t="s">
        <v>10609</v>
      </c>
      <c r="B1556" s="85" t="s">
        <v>10654</v>
      </c>
      <c r="C1556" s="55" t="s">
        <v>165</v>
      </c>
      <c r="D1556" s="55" t="s">
        <v>239</v>
      </c>
      <c r="E1556" s="55" t="s">
        <v>12143</v>
      </c>
      <c r="H1556" s="91">
        <f t="shared" si="89"/>
        <v>2005</v>
      </c>
      <c r="K1556" t="s">
        <v>12140</v>
      </c>
      <c r="L1556" t="s">
        <v>12134</v>
      </c>
      <c r="O1556" s="55"/>
    </row>
    <row r="1557" spans="1:18" x14ac:dyDescent="0.2">
      <c r="A1557" s="55" t="s">
        <v>10609</v>
      </c>
      <c r="B1557" s="85" t="s">
        <v>10636</v>
      </c>
      <c r="C1557" s="55" t="s">
        <v>165</v>
      </c>
      <c r="D1557" s="55" t="s">
        <v>239</v>
      </c>
      <c r="E1557" s="55" t="s">
        <v>12143</v>
      </c>
      <c r="H1557" s="91">
        <f t="shared" si="89"/>
        <v>1987</v>
      </c>
      <c r="K1557" t="s">
        <v>12141</v>
      </c>
      <c r="L1557" t="s">
        <v>12134</v>
      </c>
      <c r="O1557" s="55"/>
    </row>
    <row r="1558" spans="1:18" x14ac:dyDescent="0.2">
      <c r="A1558" s="55" t="s">
        <v>10609</v>
      </c>
      <c r="B1558" s="85" t="s">
        <v>10650</v>
      </c>
      <c r="C1558" s="55" t="s">
        <v>165</v>
      </c>
      <c r="D1558" s="55" t="s">
        <v>239</v>
      </c>
      <c r="E1558" s="55" t="s">
        <v>12143</v>
      </c>
      <c r="H1558" s="91">
        <f t="shared" si="89"/>
        <v>1992</v>
      </c>
      <c r="K1558" t="s">
        <v>12142</v>
      </c>
      <c r="L1558" t="s">
        <v>12134</v>
      </c>
      <c r="O1558" s="55"/>
    </row>
    <row r="1559" spans="1:18" x14ac:dyDescent="0.2">
      <c r="A1559" s="55" t="s">
        <v>10609</v>
      </c>
      <c r="B1559" s="33" t="s">
        <v>10643</v>
      </c>
      <c r="C1559" s="55" t="s">
        <v>165</v>
      </c>
      <c r="D1559" s="55" t="s">
        <v>239</v>
      </c>
      <c r="E1559" s="55" t="s">
        <v>12143</v>
      </c>
      <c r="H1559" s="91">
        <f t="shared" si="89"/>
        <v>2004</v>
      </c>
      <c r="K1559" t="s">
        <v>12144</v>
      </c>
      <c r="L1559" t="s">
        <v>12145</v>
      </c>
      <c r="O1559" s="55"/>
    </row>
    <row r="1560" spans="1:18" x14ac:dyDescent="0.2">
      <c r="A1560" s="55" t="s">
        <v>10609</v>
      </c>
      <c r="B1560" s="85" t="s">
        <v>12154</v>
      </c>
      <c r="C1560" s="55" t="s">
        <v>165</v>
      </c>
      <c r="D1560" s="55" t="s">
        <v>106</v>
      </c>
      <c r="E1560" s="55" t="s">
        <v>12248</v>
      </c>
      <c r="H1560" s="91" t="str">
        <f t="shared" si="89"/>
        <v>HELP</v>
      </c>
      <c r="K1560" t="s">
        <v>12146</v>
      </c>
      <c r="L1560" t="s">
        <v>12147</v>
      </c>
      <c r="M1560" s="55" t="s">
        <v>10615</v>
      </c>
      <c r="N1560" s="55" t="s">
        <v>223</v>
      </c>
      <c r="O1560" s="55" t="s">
        <v>12258</v>
      </c>
      <c r="P1560" s="91">
        <v>1</v>
      </c>
      <c r="Q1560" s="91">
        <v>5</v>
      </c>
      <c r="R1560" s="55" t="s">
        <v>224</v>
      </c>
    </row>
    <row r="1561" spans="1:18" x14ac:dyDescent="0.2">
      <c r="A1561" s="55" t="s">
        <v>10609</v>
      </c>
      <c r="B1561" s="85" t="s">
        <v>12155</v>
      </c>
      <c r="C1561" s="55" t="s">
        <v>165</v>
      </c>
      <c r="D1561" s="55" t="s">
        <v>106</v>
      </c>
      <c r="E1561" s="55" t="s">
        <v>12248</v>
      </c>
      <c r="H1561" s="91" t="str">
        <f t="shared" si="89"/>
        <v>HELP</v>
      </c>
      <c r="K1561" t="s">
        <v>12148</v>
      </c>
      <c r="L1561" t="s">
        <v>12147</v>
      </c>
      <c r="M1561" s="55" t="s">
        <v>10615</v>
      </c>
      <c r="N1561" s="55" t="s">
        <v>223</v>
      </c>
      <c r="O1561" s="55" t="s">
        <v>12258</v>
      </c>
      <c r="P1561" s="91">
        <v>1</v>
      </c>
      <c r="Q1561" s="91">
        <v>5</v>
      </c>
      <c r="R1561" s="55" t="s">
        <v>224</v>
      </c>
    </row>
    <row r="1562" spans="1:18" x14ac:dyDescent="0.2">
      <c r="A1562" s="55" t="s">
        <v>10609</v>
      </c>
      <c r="B1562" s="85" t="s">
        <v>12156</v>
      </c>
      <c r="C1562" s="55" t="s">
        <v>165</v>
      </c>
      <c r="D1562" s="55" t="s">
        <v>106</v>
      </c>
      <c r="E1562" s="55" t="s">
        <v>12248</v>
      </c>
      <c r="H1562" s="91" t="str">
        <f t="shared" si="89"/>
        <v>HELP</v>
      </c>
      <c r="K1562" t="s">
        <v>12149</v>
      </c>
      <c r="L1562" t="s">
        <v>12147</v>
      </c>
      <c r="M1562" s="55" t="s">
        <v>10615</v>
      </c>
      <c r="N1562" s="55" t="s">
        <v>223</v>
      </c>
      <c r="O1562" s="55" t="s">
        <v>12258</v>
      </c>
      <c r="P1562" s="91">
        <v>1</v>
      </c>
      <c r="Q1562" s="91">
        <v>5</v>
      </c>
      <c r="R1562" s="55" t="s">
        <v>224</v>
      </c>
    </row>
    <row r="1563" spans="1:18" x14ac:dyDescent="0.2">
      <c r="A1563" s="55" t="s">
        <v>10609</v>
      </c>
      <c r="B1563" s="85" t="s">
        <v>12157</v>
      </c>
      <c r="C1563" s="55" t="s">
        <v>165</v>
      </c>
      <c r="D1563" s="55" t="s">
        <v>106</v>
      </c>
      <c r="E1563" s="55" t="s">
        <v>12248</v>
      </c>
      <c r="H1563" s="91" t="str">
        <f t="shared" si="89"/>
        <v>HELP</v>
      </c>
      <c r="K1563" t="s">
        <v>12150</v>
      </c>
      <c r="L1563" t="s">
        <v>12147</v>
      </c>
      <c r="M1563" s="55" t="s">
        <v>10615</v>
      </c>
      <c r="N1563" s="55" t="s">
        <v>223</v>
      </c>
      <c r="O1563" s="55" t="s">
        <v>12258</v>
      </c>
      <c r="P1563" s="91">
        <v>1</v>
      </c>
      <c r="Q1563" s="91">
        <v>5</v>
      </c>
      <c r="R1563" s="55" t="s">
        <v>224</v>
      </c>
    </row>
    <row r="1564" spans="1:18" x14ac:dyDescent="0.2">
      <c r="A1564" s="55" t="s">
        <v>10609</v>
      </c>
      <c r="B1564" s="85" t="s">
        <v>12158</v>
      </c>
      <c r="C1564" s="55" t="s">
        <v>165</v>
      </c>
      <c r="D1564" s="55" t="s">
        <v>106</v>
      </c>
      <c r="E1564" s="55" t="s">
        <v>12248</v>
      </c>
      <c r="H1564" s="91" t="str">
        <f t="shared" si="89"/>
        <v>HELP</v>
      </c>
      <c r="K1564" t="s">
        <v>12151</v>
      </c>
      <c r="L1564" t="s">
        <v>12147</v>
      </c>
      <c r="M1564" s="55" t="s">
        <v>10615</v>
      </c>
      <c r="N1564" s="55" t="s">
        <v>223</v>
      </c>
      <c r="O1564" s="55" t="s">
        <v>12258</v>
      </c>
      <c r="P1564" s="91">
        <v>1</v>
      </c>
      <c r="Q1564" s="91">
        <v>5</v>
      </c>
      <c r="R1564" s="55" t="s">
        <v>224</v>
      </c>
    </row>
    <row r="1565" spans="1:18" x14ac:dyDescent="0.2">
      <c r="A1565" s="55" t="s">
        <v>10609</v>
      </c>
      <c r="B1565" s="85" t="s">
        <v>12159</v>
      </c>
      <c r="C1565" s="55" t="s">
        <v>165</v>
      </c>
      <c r="D1565" s="55" t="s">
        <v>106</v>
      </c>
      <c r="E1565" s="55" t="s">
        <v>12248</v>
      </c>
      <c r="H1565" s="91" t="str">
        <f t="shared" si="89"/>
        <v>HELP</v>
      </c>
      <c r="K1565" t="s">
        <v>12152</v>
      </c>
      <c r="L1565" t="s">
        <v>12147</v>
      </c>
      <c r="M1565" s="55" t="s">
        <v>10615</v>
      </c>
      <c r="N1565" s="55" t="s">
        <v>223</v>
      </c>
      <c r="O1565" s="55" t="s">
        <v>12258</v>
      </c>
      <c r="P1565" s="91">
        <v>1</v>
      </c>
      <c r="Q1565" s="91">
        <v>5</v>
      </c>
      <c r="R1565" s="55" t="s">
        <v>224</v>
      </c>
    </row>
    <row r="1566" spans="1:18" x14ac:dyDescent="0.2">
      <c r="A1566" s="55" t="s">
        <v>10609</v>
      </c>
      <c r="B1566" s="85" t="s">
        <v>12160</v>
      </c>
      <c r="C1566" s="55" t="s">
        <v>165</v>
      </c>
      <c r="D1566" s="55" t="s">
        <v>106</v>
      </c>
      <c r="E1566" s="55" t="s">
        <v>12248</v>
      </c>
      <c r="H1566" s="91" t="str">
        <f t="shared" si="89"/>
        <v>HELP</v>
      </c>
      <c r="K1566" t="s">
        <v>12153</v>
      </c>
      <c r="L1566" t="s">
        <v>12147</v>
      </c>
      <c r="M1566" s="55" t="s">
        <v>10615</v>
      </c>
      <c r="N1566" s="55" t="s">
        <v>223</v>
      </c>
      <c r="O1566" s="55" t="s">
        <v>12258</v>
      </c>
      <c r="P1566" s="91">
        <v>1</v>
      </c>
      <c r="Q1566" s="91">
        <v>5</v>
      </c>
      <c r="R1566" s="55" t="s">
        <v>224</v>
      </c>
    </row>
    <row r="1567" spans="1:18" x14ac:dyDescent="0.2">
      <c r="A1567" s="55" t="s">
        <v>10609</v>
      </c>
      <c r="B1567" s="85" t="s">
        <v>10639</v>
      </c>
      <c r="C1567" s="55" t="s">
        <v>165</v>
      </c>
      <c r="D1567" s="55" t="s">
        <v>106</v>
      </c>
      <c r="E1567" s="55" t="s">
        <v>12249</v>
      </c>
      <c r="H1567" s="91">
        <f t="shared" si="89"/>
        <v>1990</v>
      </c>
      <c r="K1567" t="s">
        <v>12161</v>
      </c>
      <c r="L1567" t="s">
        <v>12162</v>
      </c>
      <c r="M1567" s="55" t="s">
        <v>10615</v>
      </c>
      <c r="N1567" s="55" t="s">
        <v>225</v>
      </c>
      <c r="O1567" s="55" t="s">
        <v>12258</v>
      </c>
      <c r="P1567" s="91">
        <v>1</v>
      </c>
      <c r="Q1567" s="91">
        <v>5</v>
      </c>
      <c r="R1567" s="55" t="s">
        <v>224</v>
      </c>
    </row>
    <row r="1568" spans="1:18" x14ac:dyDescent="0.2">
      <c r="A1568" s="55" t="s">
        <v>10609</v>
      </c>
      <c r="B1568" s="85" t="s">
        <v>10641</v>
      </c>
      <c r="C1568" s="55" t="s">
        <v>165</v>
      </c>
      <c r="D1568" s="55" t="s">
        <v>106</v>
      </c>
      <c r="E1568" s="55" t="s">
        <v>12249</v>
      </c>
      <c r="H1568" s="91">
        <f t="shared" si="89"/>
        <v>1993</v>
      </c>
      <c r="K1568" t="s">
        <v>12163</v>
      </c>
      <c r="L1568" t="s">
        <v>12162</v>
      </c>
      <c r="M1568" s="55" t="s">
        <v>10615</v>
      </c>
      <c r="N1568" s="55" t="s">
        <v>225</v>
      </c>
      <c r="O1568" s="55" t="s">
        <v>12258</v>
      </c>
      <c r="P1568" s="91">
        <v>1</v>
      </c>
      <c r="Q1568" s="91">
        <v>5</v>
      </c>
      <c r="R1568" s="55" t="s">
        <v>224</v>
      </c>
    </row>
    <row r="1569" spans="1:18" x14ac:dyDescent="0.2">
      <c r="A1569" s="55" t="s">
        <v>10609</v>
      </c>
      <c r="B1569" s="85" t="s">
        <v>10643</v>
      </c>
      <c r="C1569" s="55" t="s">
        <v>165</v>
      </c>
      <c r="D1569" s="55" t="s">
        <v>106</v>
      </c>
      <c r="E1569" s="55" t="s">
        <v>12249</v>
      </c>
      <c r="H1569" s="91">
        <f t="shared" si="89"/>
        <v>2004</v>
      </c>
      <c r="K1569" t="s">
        <v>12164</v>
      </c>
      <c r="L1569" t="s">
        <v>12162</v>
      </c>
      <c r="M1569" s="55" t="s">
        <v>10615</v>
      </c>
      <c r="N1569" s="55" t="s">
        <v>225</v>
      </c>
      <c r="O1569" s="55" t="s">
        <v>12258</v>
      </c>
      <c r="P1569" s="91">
        <v>1</v>
      </c>
      <c r="Q1569" s="91">
        <v>5</v>
      </c>
      <c r="R1569" s="55" t="s">
        <v>224</v>
      </c>
    </row>
    <row r="1570" spans="1:18" x14ac:dyDescent="0.2">
      <c r="A1570" s="55" t="s">
        <v>10609</v>
      </c>
      <c r="B1570" s="85" t="s">
        <v>10644</v>
      </c>
      <c r="C1570" s="55" t="s">
        <v>165</v>
      </c>
      <c r="D1570" s="55" t="s">
        <v>106</v>
      </c>
      <c r="E1570" s="55" t="s">
        <v>12249</v>
      </c>
      <c r="H1570" s="91">
        <f t="shared" si="89"/>
        <v>2007</v>
      </c>
      <c r="K1570" t="s">
        <v>12165</v>
      </c>
      <c r="L1570" t="s">
        <v>12162</v>
      </c>
      <c r="M1570" s="55" t="s">
        <v>10615</v>
      </c>
      <c r="N1570" s="55" t="s">
        <v>225</v>
      </c>
      <c r="O1570" s="55" t="s">
        <v>12258</v>
      </c>
      <c r="P1570" s="91">
        <v>1</v>
      </c>
      <c r="Q1570" s="91">
        <v>5</v>
      </c>
      <c r="R1570" s="55" t="s">
        <v>224</v>
      </c>
    </row>
    <row r="1571" spans="1:18" x14ac:dyDescent="0.2">
      <c r="A1571" s="55" t="s">
        <v>10609</v>
      </c>
      <c r="B1571" s="85" t="s">
        <v>10634</v>
      </c>
      <c r="C1571" s="55" t="s">
        <v>165</v>
      </c>
      <c r="D1571" s="55" t="s">
        <v>106</v>
      </c>
      <c r="E1571" s="55" t="s">
        <v>12249</v>
      </c>
      <c r="H1571" s="91">
        <f t="shared" si="89"/>
        <v>1984</v>
      </c>
      <c r="K1571" t="s">
        <v>12166</v>
      </c>
      <c r="L1571" t="s">
        <v>12162</v>
      </c>
      <c r="M1571" s="55" t="s">
        <v>10615</v>
      </c>
      <c r="N1571" s="55" t="s">
        <v>225</v>
      </c>
      <c r="O1571" s="55" t="s">
        <v>12258</v>
      </c>
      <c r="P1571" s="91">
        <v>1</v>
      </c>
      <c r="Q1571" s="91">
        <v>5</v>
      </c>
      <c r="R1571" s="55" t="s">
        <v>224</v>
      </c>
    </row>
    <row r="1572" spans="1:18" x14ac:dyDescent="0.2">
      <c r="A1572" s="55" t="s">
        <v>10609</v>
      </c>
      <c r="B1572" s="85" t="s">
        <v>10649</v>
      </c>
      <c r="C1572" s="55" t="s">
        <v>165</v>
      </c>
      <c r="D1572" s="55" t="s">
        <v>106</v>
      </c>
      <c r="E1572" s="55" t="s">
        <v>12249</v>
      </c>
      <c r="H1572" s="91">
        <f t="shared" si="89"/>
        <v>1989</v>
      </c>
      <c r="K1572" t="s">
        <v>12167</v>
      </c>
      <c r="L1572" t="s">
        <v>12162</v>
      </c>
      <c r="M1572" s="55" t="s">
        <v>10615</v>
      </c>
      <c r="N1572" s="55" t="s">
        <v>225</v>
      </c>
      <c r="O1572" s="55" t="s">
        <v>12258</v>
      </c>
      <c r="P1572" s="91">
        <v>1</v>
      </c>
      <c r="Q1572" s="91">
        <v>5</v>
      </c>
      <c r="R1572" s="55" t="s">
        <v>224</v>
      </c>
    </row>
    <row r="1573" spans="1:18" x14ac:dyDescent="0.2">
      <c r="A1573" s="55" t="s">
        <v>10609</v>
      </c>
      <c r="B1573" s="85" t="s">
        <v>10636</v>
      </c>
      <c r="C1573" s="55" t="s">
        <v>165</v>
      </c>
      <c r="D1573" s="55" t="s">
        <v>106</v>
      </c>
      <c r="E1573" s="55" t="s">
        <v>12249</v>
      </c>
      <c r="H1573" s="91">
        <f t="shared" si="89"/>
        <v>1987</v>
      </c>
      <c r="K1573" t="s">
        <v>12168</v>
      </c>
      <c r="L1573" t="s">
        <v>12162</v>
      </c>
      <c r="M1573" s="55" t="s">
        <v>10615</v>
      </c>
      <c r="N1573" s="55" t="s">
        <v>225</v>
      </c>
      <c r="O1573" s="55" t="s">
        <v>12258</v>
      </c>
      <c r="P1573" s="91">
        <v>1</v>
      </c>
      <c r="Q1573" s="91">
        <v>5</v>
      </c>
      <c r="R1573" s="55" t="s">
        <v>224</v>
      </c>
    </row>
    <row r="1574" spans="1:18" x14ac:dyDescent="0.2">
      <c r="A1574" s="55" t="s">
        <v>10609</v>
      </c>
      <c r="B1574" s="85" t="s">
        <v>10639</v>
      </c>
      <c r="C1574" s="55" t="s">
        <v>165</v>
      </c>
      <c r="D1574" s="55" t="s">
        <v>106</v>
      </c>
      <c r="E1574" s="55" t="s">
        <v>12250</v>
      </c>
      <c r="H1574" s="91">
        <f t="shared" si="89"/>
        <v>1990</v>
      </c>
      <c r="K1574" t="s">
        <v>12169</v>
      </c>
      <c r="L1574" t="s">
        <v>12170</v>
      </c>
      <c r="M1574" s="55" t="s">
        <v>10615</v>
      </c>
      <c r="N1574" s="55" t="s">
        <v>223</v>
      </c>
      <c r="O1574" s="55" t="s">
        <v>12258</v>
      </c>
      <c r="P1574" s="91">
        <v>1</v>
      </c>
      <c r="Q1574" s="91">
        <v>5</v>
      </c>
      <c r="R1574" s="55" t="s">
        <v>224</v>
      </c>
    </row>
    <row r="1575" spans="1:18" x14ac:dyDescent="0.2">
      <c r="A1575" s="55" t="s">
        <v>10609</v>
      </c>
      <c r="B1575" s="85" t="s">
        <v>10641</v>
      </c>
      <c r="C1575" s="55" t="s">
        <v>165</v>
      </c>
      <c r="D1575" s="55" t="s">
        <v>106</v>
      </c>
      <c r="E1575" s="55" t="s">
        <v>12250</v>
      </c>
      <c r="H1575" s="91">
        <f t="shared" si="89"/>
        <v>1993</v>
      </c>
      <c r="K1575" t="s">
        <v>12171</v>
      </c>
      <c r="L1575" t="s">
        <v>12170</v>
      </c>
      <c r="M1575" s="55" t="s">
        <v>10615</v>
      </c>
      <c r="N1575" s="55" t="s">
        <v>223</v>
      </c>
      <c r="O1575" s="55" t="s">
        <v>12258</v>
      </c>
      <c r="P1575" s="91">
        <v>1</v>
      </c>
      <c r="Q1575" s="91">
        <v>5</v>
      </c>
      <c r="R1575" s="55" t="s">
        <v>224</v>
      </c>
    </row>
    <row r="1576" spans="1:18" x14ac:dyDescent="0.2">
      <c r="A1576" s="55" t="s">
        <v>10609</v>
      </c>
      <c r="B1576" s="85" t="s">
        <v>10643</v>
      </c>
      <c r="C1576" s="55" t="s">
        <v>165</v>
      </c>
      <c r="D1576" s="55" t="s">
        <v>106</v>
      </c>
      <c r="E1576" s="55" t="s">
        <v>12250</v>
      </c>
      <c r="H1576" s="91">
        <f t="shared" si="89"/>
        <v>2004</v>
      </c>
      <c r="K1576" t="s">
        <v>12172</v>
      </c>
      <c r="L1576" t="s">
        <v>12170</v>
      </c>
      <c r="M1576" s="55" t="s">
        <v>10615</v>
      </c>
      <c r="N1576" s="55" t="s">
        <v>223</v>
      </c>
      <c r="O1576" s="55" t="s">
        <v>12258</v>
      </c>
      <c r="P1576" s="91">
        <v>1</v>
      </c>
      <c r="Q1576" s="91">
        <v>5</v>
      </c>
      <c r="R1576" s="55" t="s">
        <v>224</v>
      </c>
    </row>
    <row r="1577" spans="1:18" x14ac:dyDescent="0.2">
      <c r="A1577" s="55" t="s">
        <v>10609</v>
      </c>
      <c r="B1577" s="85" t="s">
        <v>10644</v>
      </c>
      <c r="C1577" s="55" t="s">
        <v>165</v>
      </c>
      <c r="D1577" s="55" t="s">
        <v>106</v>
      </c>
      <c r="E1577" s="55" t="s">
        <v>12250</v>
      </c>
      <c r="H1577" s="91">
        <f t="shared" si="89"/>
        <v>2007</v>
      </c>
      <c r="K1577" t="s">
        <v>12173</v>
      </c>
      <c r="L1577" t="s">
        <v>12170</v>
      </c>
      <c r="M1577" s="55" t="s">
        <v>10615</v>
      </c>
      <c r="N1577" s="55" t="s">
        <v>223</v>
      </c>
      <c r="O1577" s="55" t="s">
        <v>12258</v>
      </c>
      <c r="P1577" s="91">
        <v>1</v>
      </c>
      <c r="Q1577" s="91">
        <v>5</v>
      </c>
      <c r="R1577" s="55" t="s">
        <v>224</v>
      </c>
    </row>
    <row r="1578" spans="1:18" x14ac:dyDescent="0.2">
      <c r="A1578" s="55" t="s">
        <v>10609</v>
      </c>
      <c r="B1578" s="85" t="s">
        <v>10634</v>
      </c>
      <c r="C1578" s="55" t="s">
        <v>165</v>
      </c>
      <c r="D1578" s="55" t="s">
        <v>106</v>
      </c>
      <c r="E1578" s="55" t="s">
        <v>12250</v>
      </c>
      <c r="H1578" s="91">
        <f t="shared" si="89"/>
        <v>1984</v>
      </c>
      <c r="K1578" t="s">
        <v>12174</v>
      </c>
      <c r="L1578" t="s">
        <v>12170</v>
      </c>
      <c r="M1578" s="55" t="s">
        <v>10615</v>
      </c>
      <c r="N1578" s="55" t="s">
        <v>223</v>
      </c>
      <c r="O1578" s="55" t="s">
        <v>12258</v>
      </c>
      <c r="P1578" s="91">
        <v>1</v>
      </c>
      <c r="Q1578" s="91">
        <v>5</v>
      </c>
      <c r="R1578" s="55" t="s">
        <v>224</v>
      </c>
    </row>
    <row r="1579" spans="1:18" x14ac:dyDescent="0.2">
      <c r="A1579" s="55" t="s">
        <v>10609</v>
      </c>
      <c r="B1579" s="85" t="s">
        <v>10649</v>
      </c>
      <c r="C1579" s="55" t="s">
        <v>165</v>
      </c>
      <c r="D1579" s="55" t="s">
        <v>106</v>
      </c>
      <c r="E1579" s="55" t="s">
        <v>12250</v>
      </c>
      <c r="H1579" s="91">
        <f t="shared" si="89"/>
        <v>1989</v>
      </c>
      <c r="K1579" t="s">
        <v>12175</v>
      </c>
      <c r="L1579" t="s">
        <v>12170</v>
      </c>
      <c r="M1579" s="55" t="s">
        <v>10615</v>
      </c>
      <c r="N1579" s="55" t="s">
        <v>223</v>
      </c>
      <c r="O1579" s="55" t="s">
        <v>12258</v>
      </c>
      <c r="P1579" s="91">
        <v>1</v>
      </c>
      <c r="Q1579" s="91">
        <v>5</v>
      </c>
      <c r="R1579" s="55" t="s">
        <v>224</v>
      </c>
    </row>
    <row r="1580" spans="1:18" x14ac:dyDescent="0.2">
      <c r="A1580" s="55" t="s">
        <v>10609</v>
      </c>
      <c r="B1580" s="85" t="s">
        <v>10636</v>
      </c>
      <c r="C1580" s="55" t="s">
        <v>165</v>
      </c>
      <c r="D1580" s="55" t="s">
        <v>106</v>
      </c>
      <c r="E1580" s="55" t="s">
        <v>12250</v>
      </c>
      <c r="H1580" s="91">
        <f t="shared" si="89"/>
        <v>1987</v>
      </c>
      <c r="K1580" t="s">
        <v>12176</v>
      </c>
      <c r="L1580" t="s">
        <v>12170</v>
      </c>
      <c r="M1580" s="55" t="s">
        <v>10615</v>
      </c>
      <c r="N1580" s="55" t="s">
        <v>223</v>
      </c>
      <c r="O1580" s="55" t="s">
        <v>12258</v>
      </c>
      <c r="P1580" s="91">
        <v>1</v>
      </c>
      <c r="Q1580" s="91">
        <v>5</v>
      </c>
      <c r="R1580" s="55" t="s">
        <v>224</v>
      </c>
    </row>
    <row r="1581" spans="1:18" x14ac:dyDescent="0.2">
      <c r="A1581" s="55" t="s">
        <v>10609</v>
      </c>
      <c r="B1581" s="85" t="s">
        <v>10639</v>
      </c>
      <c r="C1581" s="55" t="s">
        <v>165</v>
      </c>
      <c r="D1581" s="55" t="s">
        <v>106</v>
      </c>
      <c r="E1581" s="55" t="s">
        <v>12251</v>
      </c>
      <c r="H1581" s="91">
        <f t="shared" si="89"/>
        <v>1990</v>
      </c>
      <c r="K1581" t="s">
        <v>12177</v>
      </c>
      <c r="L1581" t="s">
        <v>12178</v>
      </c>
      <c r="M1581" s="55" t="s">
        <v>10615</v>
      </c>
      <c r="N1581" s="55" t="s">
        <v>223</v>
      </c>
      <c r="O1581" s="55" t="s">
        <v>12258</v>
      </c>
      <c r="P1581" s="91">
        <v>1</v>
      </c>
      <c r="Q1581" s="91">
        <v>5</v>
      </c>
      <c r="R1581" s="55" t="s">
        <v>224</v>
      </c>
    </row>
    <row r="1582" spans="1:18" x14ac:dyDescent="0.2">
      <c r="A1582" s="55" t="s">
        <v>10609</v>
      </c>
      <c r="B1582" s="85" t="s">
        <v>10641</v>
      </c>
      <c r="C1582" s="55" t="s">
        <v>165</v>
      </c>
      <c r="D1582" s="55" t="s">
        <v>106</v>
      </c>
      <c r="E1582" s="55" t="s">
        <v>12251</v>
      </c>
      <c r="H1582" s="91">
        <f t="shared" si="89"/>
        <v>1993</v>
      </c>
      <c r="K1582" t="s">
        <v>12179</v>
      </c>
      <c r="L1582" t="s">
        <v>12178</v>
      </c>
      <c r="M1582" s="55" t="s">
        <v>10615</v>
      </c>
      <c r="N1582" s="55" t="s">
        <v>223</v>
      </c>
      <c r="O1582" s="55" t="s">
        <v>12258</v>
      </c>
      <c r="P1582" s="91">
        <v>1</v>
      </c>
      <c r="Q1582" s="91">
        <v>5</v>
      </c>
      <c r="R1582" s="55" t="s">
        <v>224</v>
      </c>
    </row>
    <row r="1583" spans="1:18" x14ac:dyDescent="0.2">
      <c r="A1583" s="55" t="s">
        <v>10609</v>
      </c>
      <c r="B1583" s="85" t="s">
        <v>10643</v>
      </c>
      <c r="C1583" s="55" t="s">
        <v>165</v>
      </c>
      <c r="D1583" s="55" t="s">
        <v>106</v>
      </c>
      <c r="E1583" s="55" t="s">
        <v>12251</v>
      </c>
      <c r="H1583" s="91">
        <f t="shared" si="89"/>
        <v>2004</v>
      </c>
      <c r="K1583" t="s">
        <v>12180</v>
      </c>
      <c r="L1583" t="s">
        <v>12178</v>
      </c>
      <c r="M1583" s="55" t="s">
        <v>10615</v>
      </c>
      <c r="N1583" s="55" t="s">
        <v>223</v>
      </c>
      <c r="O1583" s="55" t="s">
        <v>12258</v>
      </c>
      <c r="P1583" s="91">
        <v>1</v>
      </c>
      <c r="Q1583" s="91">
        <v>5</v>
      </c>
      <c r="R1583" s="55" t="s">
        <v>224</v>
      </c>
    </row>
    <row r="1584" spans="1:18" x14ac:dyDescent="0.2">
      <c r="A1584" s="55" t="s">
        <v>10609</v>
      </c>
      <c r="B1584" s="85" t="s">
        <v>10644</v>
      </c>
      <c r="C1584" s="55" t="s">
        <v>165</v>
      </c>
      <c r="D1584" s="55" t="s">
        <v>106</v>
      </c>
      <c r="E1584" s="55" t="s">
        <v>12251</v>
      </c>
      <c r="H1584" s="91">
        <f t="shared" si="89"/>
        <v>2007</v>
      </c>
      <c r="K1584" t="s">
        <v>12181</v>
      </c>
      <c r="L1584" t="s">
        <v>12178</v>
      </c>
      <c r="M1584" s="55" t="s">
        <v>10615</v>
      </c>
      <c r="N1584" s="55" t="s">
        <v>223</v>
      </c>
      <c r="O1584" s="55" t="s">
        <v>12258</v>
      </c>
      <c r="P1584" s="91">
        <v>1</v>
      </c>
      <c r="Q1584" s="91">
        <v>5</v>
      </c>
      <c r="R1584" s="55" t="s">
        <v>224</v>
      </c>
    </row>
    <row r="1585" spans="1:18" x14ac:dyDescent="0.2">
      <c r="A1585" s="55" t="s">
        <v>10609</v>
      </c>
      <c r="B1585" s="85" t="s">
        <v>10634</v>
      </c>
      <c r="C1585" s="55" t="s">
        <v>165</v>
      </c>
      <c r="D1585" s="55" t="s">
        <v>106</v>
      </c>
      <c r="E1585" s="55" t="s">
        <v>12251</v>
      </c>
      <c r="H1585" s="91">
        <f t="shared" si="89"/>
        <v>1984</v>
      </c>
      <c r="K1585" t="s">
        <v>12182</v>
      </c>
      <c r="L1585" t="s">
        <v>12178</v>
      </c>
      <c r="M1585" s="55" t="s">
        <v>10615</v>
      </c>
      <c r="N1585" s="55" t="s">
        <v>223</v>
      </c>
      <c r="O1585" s="55" t="s">
        <v>12258</v>
      </c>
      <c r="P1585" s="91">
        <v>1</v>
      </c>
      <c r="Q1585" s="91">
        <v>5</v>
      </c>
      <c r="R1585" s="55" t="s">
        <v>224</v>
      </c>
    </row>
    <row r="1586" spans="1:18" x14ac:dyDescent="0.2">
      <c r="A1586" s="55" t="s">
        <v>10609</v>
      </c>
      <c r="B1586" s="85" t="s">
        <v>10649</v>
      </c>
      <c r="C1586" s="55" t="s">
        <v>165</v>
      </c>
      <c r="D1586" s="55" t="s">
        <v>106</v>
      </c>
      <c r="E1586" s="55" t="s">
        <v>12251</v>
      </c>
      <c r="H1586" s="91">
        <f t="shared" si="89"/>
        <v>1989</v>
      </c>
      <c r="K1586" t="s">
        <v>12183</v>
      </c>
      <c r="L1586" t="s">
        <v>12178</v>
      </c>
      <c r="M1586" s="55" t="s">
        <v>10615</v>
      </c>
      <c r="N1586" s="55" t="s">
        <v>223</v>
      </c>
      <c r="O1586" s="55" t="s">
        <v>12258</v>
      </c>
      <c r="P1586" s="91">
        <v>1</v>
      </c>
      <c r="Q1586" s="91">
        <v>5</v>
      </c>
      <c r="R1586" s="55" t="s">
        <v>224</v>
      </c>
    </row>
    <row r="1587" spans="1:18" x14ac:dyDescent="0.2">
      <c r="A1587" s="55" t="s">
        <v>10609</v>
      </c>
      <c r="B1587" s="85" t="s">
        <v>10636</v>
      </c>
      <c r="C1587" s="55" t="s">
        <v>165</v>
      </c>
      <c r="D1587" s="55" t="s">
        <v>106</v>
      </c>
      <c r="E1587" s="55" t="s">
        <v>12251</v>
      </c>
      <c r="H1587" s="91">
        <f t="shared" si="89"/>
        <v>1987</v>
      </c>
      <c r="K1587" t="s">
        <v>12184</v>
      </c>
      <c r="L1587" t="s">
        <v>12178</v>
      </c>
      <c r="M1587" s="55" t="s">
        <v>10615</v>
      </c>
      <c r="N1587" s="55" t="s">
        <v>223</v>
      </c>
      <c r="O1587" s="55" t="s">
        <v>12258</v>
      </c>
      <c r="P1587" s="91">
        <v>1</v>
      </c>
      <c r="Q1587" s="91">
        <v>5</v>
      </c>
      <c r="R1587" s="55" t="s">
        <v>224</v>
      </c>
    </row>
    <row r="1588" spans="1:18" x14ac:dyDescent="0.2">
      <c r="A1588" s="55" t="s">
        <v>10609</v>
      </c>
      <c r="B1588" s="85" t="s">
        <v>10639</v>
      </c>
      <c r="C1588" s="55" t="s">
        <v>165</v>
      </c>
      <c r="D1588" s="55" t="s">
        <v>106</v>
      </c>
      <c r="E1588" s="55" t="s">
        <v>12252</v>
      </c>
      <c r="H1588" s="91">
        <f t="shared" si="89"/>
        <v>1990</v>
      </c>
      <c r="K1588" t="s">
        <v>12185</v>
      </c>
      <c r="L1588" t="s">
        <v>12186</v>
      </c>
      <c r="M1588" s="55" t="s">
        <v>10615</v>
      </c>
      <c r="N1588" s="55" t="s">
        <v>225</v>
      </c>
      <c r="O1588" s="55" t="s">
        <v>12258</v>
      </c>
      <c r="P1588" s="91">
        <v>1</v>
      </c>
      <c r="Q1588" s="91">
        <v>5</v>
      </c>
      <c r="R1588" s="55" t="s">
        <v>224</v>
      </c>
    </row>
    <row r="1589" spans="1:18" x14ac:dyDescent="0.2">
      <c r="A1589" s="55" t="s">
        <v>10609</v>
      </c>
      <c r="B1589" s="85" t="s">
        <v>10641</v>
      </c>
      <c r="C1589" s="55" t="s">
        <v>165</v>
      </c>
      <c r="D1589" s="55" t="s">
        <v>106</v>
      </c>
      <c r="E1589" s="55" t="s">
        <v>12252</v>
      </c>
      <c r="H1589" s="91">
        <f t="shared" si="89"/>
        <v>1993</v>
      </c>
      <c r="K1589" t="s">
        <v>12187</v>
      </c>
      <c r="L1589" t="s">
        <v>12186</v>
      </c>
      <c r="M1589" s="55" t="s">
        <v>10615</v>
      </c>
      <c r="N1589" s="55" t="s">
        <v>225</v>
      </c>
      <c r="O1589" s="55" t="s">
        <v>12258</v>
      </c>
      <c r="P1589" s="91">
        <v>1</v>
      </c>
      <c r="Q1589" s="91">
        <v>5</v>
      </c>
      <c r="R1589" s="55" t="s">
        <v>224</v>
      </c>
    </row>
    <row r="1590" spans="1:18" x14ac:dyDescent="0.2">
      <c r="A1590" s="55" t="s">
        <v>10609</v>
      </c>
      <c r="B1590" s="85" t="s">
        <v>10643</v>
      </c>
      <c r="C1590" s="55" t="s">
        <v>165</v>
      </c>
      <c r="D1590" s="55" t="s">
        <v>106</v>
      </c>
      <c r="E1590" s="55" t="s">
        <v>12252</v>
      </c>
      <c r="H1590" s="91">
        <f t="shared" si="89"/>
        <v>2004</v>
      </c>
      <c r="K1590" t="s">
        <v>12188</v>
      </c>
      <c r="L1590" t="s">
        <v>12186</v>
      </c>
      <c r="M1590" s="55" t="s">
        <v>10615</v>
      </c>
      <c r="N1590" s="55" t="s">
        <v>225</v>
      </c>
      <c r="O1590" s="55" t="s">
        <v>12258</v>
      </c>
      <c r="P1590" s="91">
        <v>1</v>
      </c>
      <c r="Q1590" s="91">
        <v>5</v>
      </c>
      <c r="R1590" s="55" t="s">
        <v>224</v>
      </c>
    </row>
    <row r="1591" spans="1:18" x14ac:dyDescent="0.2">
      <c r="A1591" s="55" t="s">
        <v>10609</v>
      </c>
      <c r="B1591" s="85" t="s">
        <v>10644</v>
      </c>
      <c r="C1591" s="55" t="s">
        <v>165</v>
      </c>
      <c r="D1591" s="55" t="s">
        <v>106</v>
      </c>
      <c r="E1591" s="55" t="s">
        <v>12252</v>
      </c>
      <c r="H1591" s="91">
        <f t="shared" si="89"/>
        <v>2007</v>
      </c>
      <c r="K1591" t="s">
        <v>12189</v>
      </c>
      <c r="L1591" t="s">
        <v>12186</v>
      </c>
      <c r="M1591" s="55" t="s">
        <v>10615</v>
      </c>
      <c r="N1591" s="55" t="s">
        <v>225</v>
      </c>
      <c r="O1591" s="55" t="s">
        <v>12258</v>
      </c>
      <c r="P1591" s="91">
        <v>1</v>
      </c>
      <c r="Q1591" s="91">
        <v>5</v>
      </c>
      <c r="R1591" s="55" t="s">
        <v>224</v>
      </c>
    </row>
    <row r="1592" spans="1:18" x14ac:dyDescent="0.2">
      <c r="A1592" s="55" t="s">
        <v>10609</v>
      </c>
      <c r="B1592" s="85" t="s">
        <v>10634</v>
      </c>
      <c r="C1592" s="55" t="s">
        <v>165</v>
      </c>
      <c r="D1592" s="55" t="s">
        <v>106</v>
      </c>
      <c r="E1592" s="55" t="s">
        <v>12252</v>
      </c>
      <c r="H1592" s="91">
        <f t="shared" si="89"/>
        <v>1984</v>
      </c>
      <c r="K1592" t="s">
        <v>12190</v>
      </c>
      <c r="L1592" t="s">
        <v>12186</v>
      </c>
      <c r="M1592" s="55" t="s">
        <v>10615</v>
      </c>
      <c r="N1592" s="55" t="s">
        <v>225</v>
      </c>
      <c r="O1592" s="55" t="s">
        <v>12258</v>
      </c>
      <c r="P1592" s="91">
        <v>1</v>
      </c>
      <c r="Q1592" s="91">
        <v>5</v>
      </c>
      <c r="R1592" s="55" t="s">
        <v>224</v>
      </c>
    </row>
    <row r="1593" spans="1:18" x14ac:dyDescent="0.2">
      <c r="A1593" s="55" t="s">
        <v>10609</v>
      </c>
      <c r="B1593" s="85" t="s">
        <v>10649</v>
      </c>
      <c r="C1593" s="55" t="s">
        <v>165</v>
      </c>
      <c r="D1593" s="55" t="s">
        <v>106</v>
      </c>
      <c r="E1593" s="55" t="s">
        <v>12252</v>
      </c>
      <c r="H1593" s="91">
        <f t="shared" ref="H1593:H1656" si="90">IF(B1593="SATSA_Q1",1984,IF(B1593="SATSA_IPT1",1985,IF(B1593="SATSA_Q2",1987,IF(B1593="SATSA_IPT2",1989,IF(B1593="SATSA_Q3",1990,IF(B1593="SATSA_IPT3",1992,IF(B1593="SATSA_Q4",1993,IF(B1593="SATSA_IPT4",1995,IF(B1593="SATSA_IPT5",1999,IF(B1593="SATSA_IPT6",2002,IF(B1593="SATSA_Q5",2004,IF(B1593="SATSA_IPT7",2005,IF(B1593="SATSA_Q6",2007,IF(B1593="SATSA_IPT8",2008,IF(B1593="SATSA_Q7",2010,IF(B1593="SATSA_IPT9",2010,IF(B1593="SATSA_Q8",2012,IF(B1593="SATSA_IPT10",2012,IF(B1593="SATSA_Q9",2014,"HELP")))))))))))))))))))</f>
        <v>1989</v>
      </c>
      <c r="K1593" t="s">
        <v>12191</v>
      </c>
      <c r="L1593" t="s">
        <v>12186</v>
      </c>
      <c r="M1593" s="55" t="s">
        <v>10615</v>
      </c>
      <c r="N1593" s="55" t="s">
        <v>225</v>
      </c>
      <c r="O1593" s="55" t="s">
        <v>12258</v>
      </c>
      <c r="P1593" s="91">
        <v>1</v>
      </c>
      <c r="Q1593" s="91">
        <v>5</v>
      </c>
      <c r="R1593" s="55" t="s">
        <v>224</v>
      </c>
    </row>
    <row r="1594" spans="1:18" x14ac:dyDescent="0.2">
      <c r="A1594" s="55" t="s">
        <v>10609</v>
      </c>
      <c r="B1594" s="85" t="s">
        <v>10636</v>
      </c>
      <c r="C1594" s="55" t="s">
        <v>165</v>
      </c>
      <c r="D1594" s="55" t="s">
        <v>106</v>
      </c>
      <c r="E1594" s="55" t="s">
        <v>12252</v>
      </c>
      <c r="H1594" s="91">
        <f t="shared" si="90"/>
        <v>1987</v>
      </c>
      <c r="K1594" t="s">
        <v>12192</v>
      </c>
      <c r="L1594" t="s">
        <v>12186</v>
      </c>
      <c r="M1594" s="55" t="s">
        <v>10615</v>
      </c>
      <c r="N1594" s="55" t="s">
        <v>225</v>
      </c>
      <c r="O1594" s="55" t="s">
        <v>12258</v>
      </c>
      <c r="P1594" s="91">
        <v>1</v>
      </c>
      <c r="Q1594" s="91">
        <v>5</v>
      </c>
      <c r="R1594" s="55" t="s">
        <v>224</v>
      </c>
    </row>
    <row r="1595" spans="1:18" x14ac:dyDescent="0.2">
      <c r="A1595" s="55" t="s">
        <v>10609</v>
      </c>
      <c r="B1595" s="85" t="s">
        <v>10639</v>
      </c>
      <c r="C1595" s="55" t="s">
        <v>165</v>
      </c>
      <c r="D1595" s="55" t="s">
        <v>106</v>
      </c>
      <c r="E1595" s="55" t="s">
        <v>12253</v>
      </c>
      <c r="H1595" s="91">
        <f t="shared" si="90"/>
        <v>1990</v>
      </c>
      <c r="K1595" t="s">
        <v>12193</v>
      </c>
      <c r="L1595" t="s">
        <v>12194</v>
      </c>
      <c r="M1595" s="55" t="s">
        <v>10615</v>
      </c>
      <c r="N1595" s="55" t="s">
        <v>225</v>
      </c>
      <c r="O1595" s="55" t="s">
        <v>12258</v>
      </c>
      <c r="P1595" s="91">
        <v>1</v>
      </c>
      <c r="Q1595" s="91">
        <v>5</v>
      </c>
      <c r="R1595" s="55" t="s">
        <v>224</v>
      </c>
    </row>
    <row r="1596" spans="1:18" x14ac:dyDescent="0.2">
      <c r="A1596" s="55" t="s">
        <v>10609</v>
      </c>
      <c r="B1596" s="85" t="s">
        <v>10641</v>
      </c>
      <c r="C1596" s="55" t="s">
        <v>165</v>
      </c>
      <c r="D1596" s="55" t="s">
        <v>106</v>
      </c>
      <c r="E1596" s="55" t="s">
        <v>12253</v>
      </c>
      <c r="H1596" s="91">
        <f t="shared" si="90"/>
        <v>1993</v>
      </c>
      <c r="K1596" t="s">
        <v>12195</v>
      </c>
      <c r="L1596" t="s">
        <v>12194</v>
      </c>
      <c r="M1596" s="55" t="s">
        <v>10615</v>
      </c>
      <c r="N1596" s="55" t="s">
        <v>225</v>
      </c>
      <c r="O1596" s="55" t="s">
        <v>12258</v>
      </c>
      <c r="P1596" s="91">
        <v>1</v>
      </c>
      <c r="Q1596" s="91">
        <v>5</v>
      </c>
      <c r="R1596" s="55" t="s">
        <v>224</v>
      </c>
    </row>
    <row r="1597" spans="1:18" x14ac:dyDescent="0.2">
      <c r="A1597" s="55" t="s">
        <v>10609</v>
      </c>
      <c r="B1597" s="85" t="s">
        <v>10643</v>
      </c>
      <c r="C1597" s="55" t="s">
        <v>165</v>
      </c>
      <c r="D1597" s="55" t="s">
        <v>106</v>
      </c>
      <c r="E1597" s="55" t="s">
        <v>12253</v>
      </c>
      <c r="H1597" s="91">
        <f t="shared" si="90"/>
        <v>2004</v>
      </c>
      <c r="K1597" t="s">
        <v>12196</v>
      </c>
      <c r="L1597" t="s">
        <v>12194</v>
      </c>
      <c r="M1597" s="55" t="s">
        <v>10615</v>
      </c>
      <c r="N1597" s="55" t="s">
        <v>225</v>
      </c>
      <c r="O1597" s="55" t="s">
        <v>12258</v>
      </c>
      <c r="P1597" s="91">
        <v>1</v>
      </c>
      <c r="Q1597" s="91">
        <v>5</v>
      </c>
      <c r="R1597" s="55" t="s">
        <v>224</v>
      </c>
    </row>
    <row r="1598" spans="1:18" x14ac:dyDescent="0.2">
      <c r="A1598" s="55" t="s">
        <v>10609</v>
      </c>
      <c r="B1598" s="85" t="s">
        <v>10644</v>
      </c>
      <c r="C1598" s="55" t="s">
        <v>165</v>
      </c>
      <c r="D1598" s="55" t="s">
        <v>106</v>
      </c>
      <c r="E1598" s="55" t="s">
        <v>12253</v>
      </c>
      <c r="H1598" s="91">
        <f t="shared" si="90"/>
        <v>2007</v>
      </c>
      <c r="K1598" t="s">
        <v>12197</v>
      </c>
      <c r="L1598" t="s">
        <v>12194</v>
      </c>
      <c r="M1598" s="55" t="s">
        <v>10615</v>
      </c>
      <c r="N1598" s="55" t="s">
        <v>225</v>
      </c>
      <c r="O1598" s="55" t="s">
        <v>12258</v>
      </c>
      <c r="P1598" s="91">
        <v>1</v>
      </c>
      <c r="Q1598" s="91">
        <v>5</v>
      </c>
      <c r="R1598" s="55" t="s">
        <v>224</v>
      </c>
    </row>
    <row r="1599" spans="1:18" x14ac:dyDescent="0.2">
      <c r="A1599" s="55" t="s">
        <v>10609</v>
      </c>
      <c r="B1599" s="85" t="s">
        <v>10634</v>
      </c>
      <c r="C1599" s="55" t="s">
        <v>165</v>
      </c>
      <c r="D1599" s="55" t="s">
        <v>106</v>
      </c>
      <c r="E1599" s="55" t="s">
        <v>12253</v>
      </c>
      <c r="H1599" s="91">
        <f t="shared" si="90"/>
        <v>1984</v>
      </c>
      <c r="K1599" t="s">
        <v>12198</v>
      </c>
      <c r="L1599" t="s">
        <v>12194</v>
      </c>
      <c r="M1599" s="55" t="s">
        <v>10615</v>
      </c>
      <c r="N1599" s="55" t="s">
        <v>225</v>
      </c>
      <c r="O1599" s="55" t="s">
        <v>12258</v>
      </c>
      <c r="P1599" s="91">
        <v>1</v>
      </c>
      <c r="Q1599" s="91">
        <v>5</v>
      </c>
      <c r="R1599" s="55" t="s">
        <v>224</v>
      </c>
    </row>
    <row r="1600" spans="1:18" x14ac:dyDescent="0.2">
      <c r="A1600" s="55" t="s">
        <v>10609</v>
      </c>
      <c r="B1600" s="85" t="s">
        <v>10649</v>
      </c>
      <c r="C1600" s="55" t="s">
        <v>165</v>
      </c>
      <c r="D1600" s="55" t="s">
        <v>106</v>
      </c>
      <c r="E1600" s="55" t="s">
        <v>12253</v>
      </c>
      <c r="H1600" s="91">
        <f t="shared" si="90"/>
        <v>1989</v>
      </c>
      <c r="K1600" t="s">
        <v>12199</v>
      </c>
      <c r="L1600" t="s">
        <v>12194</v>
      </c>
      <c r="M1600" s="55" t="s">
        <v>10615</v>
      </c>
      <c r="N1600" s="55" t="s">
        <v>225</v>
      </c>
      <c r="O1600" s="55" t="s">
        <v>12258</v>
      </c>
      <c r="P1600" s="91">
        <v>1</v>
      </c>
      <c r="Q1600" s="91">
        <v>5</v>
      </c>
      <c r="R1600" s="55" t="s">
        <v>224</v>
      </c>
    </row>
    <row r="1601" spans="1:18" x14ac:dyDescent="0.2">
      <c r="A1601" s="55" t="s">
        <v>10609</v>
      </c>
      <c r="B1601" s="85" t="s">
        <v>10636</v>
      </c>
      <c r="C1601" s="55" t="s">
        <v>165</v>
      </c>
      <c r="D1601" s="55" t="s">
        <v>106</v>
      </c>
      <c r="E1601" s="55" t="s">
        <v>12253</v>
      </c>
      <c r="H1601" s="91">
        <f t="shared" si="90"/>
        <v>1987</v>
      </c>
      <c r="K1601" t="s">
        <v>12200</v>
      </c>
      <c r="L1601" t="s">
        <v>12194</v>
      </c>
      <c r="M1601" s="55" t="s">
        <v>10615</v>
      </c>
      <c r="N1601" s="55" t="s">
        <v>225</v>
      </c>
      <c r="O1601" s="55" t="s">
        <v>12258</v>
      </c>
      <c r="P1601" s="91">
        <v>1</v>
      </c>
      <c r="Q1601" s="91">
        <v>5</v>
      </c>
      <c r="R1601" s="55" t="s">
        <v>224</v>
      </c>
    </row>
    <row r="1602" spans="1:18" x14ac:dyDescent="0.2">
      <c r="A1602" s="55" t="s">
        <v>10609</v>
      </c>
      <c r="B1602" s="85" t="s">
        <v>10639</v>
      </c>
      <c r="C1602" s="55" t="s">
        <v>165</v>
      </c>
      <c r="D1602" s="55" t="s">
        <v>106</v>
      </c>
      <c r="E1602" s="55" t="s">
        <v>4630</v>
      </c>
      <c r="H1602" s="91">
        <f t="shared" si="90"/>
        <v>1990</v>
      </c>
      <c r="K1602" t="s">
        <v>12201</v>
      </c>
      <c r="L1602" t="s">
        <v>12202</v>
      </c>
      <c r="M1602" s="55" t="s">
        <v>10615</v>
      </c>
      <c r="N1602" s="55" t="s">
        <v>225</v>
      </c>
      <c r="O1602" s="55" t="s">
        <v>12258</v>
      </c>
      <c r="P1602" s="91">
        <v>1</v>
      </c>
      <c r="Q1602" s="91">
        <v>5</v>
      </c>
      <c r="R1602" s="55" t="s">
        <v>224</v>
      </c>
    </row>
    <row r="1603" spans="1:18" x14ac:dyDescent="0.2">
      <c r="A1603" s="55" t="s">
        <v>10609</v>
      </c>
      <c r="B1603" s="85" t="s">
        <v>10641</v>
      </c>
      <c r="C1603" s="55" t="s">
        <v>165</v>
      </c>
      <c r="D1603" s="55" t="s">
        <v>106</v>
      </c>
      <c r="E1603" s="55" t="s">
        <v>4630</v>
      </c>
      <c r="H1603" s="91">
        <f t="shared" si="90"/>
        <v>1993</v>
      </c>
      <c r="K1603" t="s">
        <v>12203</v>
      </c>
      <c r="L1603" t="s">
        <v>12202</v>
      </c>
      <c r="M1603" s="55" t="s">
        <v>10615</v>
      </c>
      <c r="N1603" s="55" t="s">
        <v>225</v>
      </c>
      <c r="O1603" s="55" t="s">
        <v>12258</v>
      </c>
      <c r="P1603" s="91">
        <v>1</v>
      </c>
      <c r="Q1603" s="91">
        <v>5</v>
      </c>
      <c r="R1603" s="55" t="s">
        <v>224</v>
      </c>
    </row>
    <row r="1604" spans="1:18" x14ac:dyDescent="0.2">
      <c r="A1604" s="55" t="s">
        <v>10609</v>
      </c>
      <c r="B1604" s="85" t="s">
        <v>10643</v>
      </c>
      <c r="C1604" s="55" t="s">
        <v>165</v>
      </c>
      <c r="D1604" s="55" t="s">
        <v>106</v>
      </c>
      <c r="E1604" s="55" t="s">
        <v>4630</v>
      </c>
      <c r="H1604" s="91">
        <f t="shared" si="90"/>
        <v>2004</v>
      </c>
      <c r="K1604" t="s">
        <v>12204</v>
      </c>
      <c r="L1604" t="s">
        <v>12202</v>
      </c>
      <c r="M1604" s="55" t="s">
        <v>10615</v>
      </c>
      <c r="N1604" s="55" t="s">
        <v>225</v>
      </c>
      <c r="O1604" s="55" t="s">
        <v>12258</v>
      </c>
      <c r="P1604" s="91">
        <v>1</v>
      </c>
      <c r="Q1604" s="91">
        <v>5</v>
      </c>
      <c r="R1604" s="55" t="s">
        <v>224</v>
      </c>
    </row>
    <row r="1605" spans="1:18" x14ac:dyDescent="0.2">
      <c r="A1605" s="55" t="s">
        <v>10609</v>
      </c>
      <c r="B1605" s="85" t="s">
        <v>10644</v>
      </c>
      <c r="C1605" s="55" t="s">
        <v>165</v>
      </c>
      <c r="D1605" s="55" t="s">
        <v>106</v>
      </c>
      <c r="E1605" s="55" t="s">
        <v>4630</v>
      </c>
      <c r="H1605" s="91">
        <f t="shared" si="90"/>
        <v>2007</v>
      </c>
      <c r="K1605" t="s">
        <v>12205</v>
      </c>
      <c r="L1605" t="s">
        <v>12202</v>
      </c>
      <c r="M1605" s="55" t="s">
        <v>10615</v>
      </c>
      <c r="N1605" s="55" t="s">
        <v>225</v>
      </c>
      <c r="O1605" s="55" t="s">
        <v>12258</v>
      </c>
      <c r="P1605" s="91">
        <v>1</v>
      </c>
      <c r="Q1605" s="91">
        <v>5</v>
      </c>
      <c r="R1605" s="55" t="s">
        <v>224</v>
      </c>
    </row>
    <row r="1606" spans="1:18" x14ac:dyDescent="0.2">
      <c r="A1606" s="55" t="s">
        <v>10609</v>
      </c>
      <c r="B1606" s="85" t="s">
        <v>10634</v>
      </c>
      <c r="C1606" s="55" t="s">
        <v>165</v>
      </c>
      <c r="D1606" s="55" t="s">
        <v>106</v>
      </c>
      <c r="E1606" s="55" t="s">
        <v>4630</v>
      </c>
      <c r="H1606" s="91">
        <f t="shared" si="90"/>
        <v>1984</v>
      </c>
      <c r="K1606" t="s">
        <v>12206</v>
      </c>
      <c r="L1606" t="s">
        <v>12202</v>
      </c>
      <c r="M1606" s="55" t="s">
        <v>10615</v>
      </c>
      <c r="N1606" s="55" t="s">
        <v>225</v>
      </c>
      <c r="O1606" s="55" t="s">
        <v>12258</v>
      </c>
      <c r="P1606" s="91">
        <v>1</v>
      </c>
      <c r="Q1606" s="91">
        <v>5</v>
      </c>
      <c r="R1606" s="55" t="s">
        <v>224</v>
      </c>
    </row>
    <row r="1607" spans="1:18" x14ac:dyDescent="0.2">
      <c r="A1607" s="55" t="s">
        <v>10609</v>
      </c>
      <c r="B1607" s="85" t="s">
        <v>10649</v>
      </c>
      <c r="C1607" s="55" t="s">
        <v>165</v>
      </c>
      <c r="D1607" s="55" t="s">
        <v>106</v>
      </c>
      <c r="E1607" s="55" t="s">
        <v>4630</v>
      </c>
      <c r="H1607" s="91">
        <f t="shared" si="90"/>
        <v>1989</v>
      </c>
      <c r="K1607" t="s">
        <v>12207</v>
      </c>
      <c r="L1607" t="s">
        <v>12202</v>
      </c>
      <c r="M1607" s="55" t="s">
        <v>10615</v>
      </c>
      <c r="N1607" s="55" t="s">
        <v>225</v>
      </c>
      <c r="O1607" s="55" t="s">
        <v>12258</v>
      </c>
      <c r="P1607" s="91">
        <v>1</v>
      </c>
      <c r="Q1607" s="91">
        <v>5</v>
      </c>
      <c r="R1607" s="55" t="s">
        <v>224</v>
      </c>
    </row>
    <row r="1608" spans="1:18" x14ac:dyDescent="0.2">
      <c r="A1608" s="55" t="s">
        <v>10609</v>
      </c>
      <c r="B1608" s="85" t="s">
        <v>10636</v>
      </c>
      <c r="C1608" s="55" t="s">
        <v>165</v>
      </c>
      <c r="D1608" s="55" t="s">
        <v>106</v>
      </c>
      <c r="E1608" s="55" t="s">
        <v>4630</v>
      </c>
      <c r="H1608" s="91">
        <f t="shared" si="90"/>
        <v>1987</v>
      </c>
      <c r="K1608" t="s">
        <v>12208</v>
      </c>
      <c r="L1608" t="s">
        <v>12202</v>
      </c>
      <c r="M1608" s="55" t="s">
        <v>10615</v>
      </c>
      <c r="N1608" s="55" t="s">
        <v>225</v>
      </c>
      <c r="O1608" s="55" t="s">
        <v>12258</v>
      </c>
      <c r="P1608" s="91">
        <v>1</v>
      </c>
      <c r="Q1608" s="91">
        <v>5</v>
      </c>
      <c r="R1608" s="55" t="s">
        <v>224</v>
      </c>
    </row>
    <row r="1609" spans="1:18" x14ac:dyDescent="0.2">
      <c r="A1609" s="55" t="s">
        <v>10609</v>
      </c>
      <c r="B1609" s="85" t="s">
        <v>10639</v>
      </c>
      <c r="C1609" s="55" t="s">
        <v>165</v>
      </c>
      <c r="D1609" s="55" t="s">
        <v>106</v>
      </c>
      <c r="E1609" s="55" t="s">
        <v>558</v>
      </c>
      <c r="H1609" s="91">
        <f t="shared" si="90"/>
        <v>1990</v>
      </c>
      <c r="K1609" t="s">
        <v>12209</v>
      </c>
      <c r="L1609" t="s">
        <v>12210</v>
      </c>
      <c r="M1609" s="55" t="s">
        <v>10615</v>
      </c>
      <c r="N1609" s="55" t="s">
        <v>225</v>
      </c>
      <c r="O1609" s="55" t="s">
        <v>12258</v>
      </c>
      <c r="P1609" s="91">
        <v>1</v>
      </c>
      <c r="Q1609" s="91">
        <v>5</v>
      </c>
      <c r="R1609" s="55" t="s">
        <v>224</v>
      </c>
    </row>
    <row r="1610" spans="1:18" x14ac:dyDescent="0.2">
      <c r="A1610" s="55" t="s">
        <v>10609</v>
      </c>
      <c r="B1610" s="85" t="s">
        <v>10641</v>
      </c>
      <c r="C1610" s="55" t="s">
        <v>165</v>
      </c>
      <c r="D1610" s="55" t="s">
        <v>106</v>
      </c>
      <c r="E1610" s="55" t="s">
        <v>558</v>
      </c>
      <c r="H1610" s="91">
        <f t="shared" si="90"/>
        <v>1993</v>
      </c>
      <c r="K1610" t="s">
        <v>12211</v>
      </c>
      <c r="L1610" t="s">
        <v>12210</v>
      </c>
      <c r="M1610" s="55" t="s">
        <v>10615</v>
      </c>
      <c r="N1610" s="55" t="s">
        <v>225</v>
      </c>
      <c r="O1610" s="55" t="s">
        <v>12258</v>
      </c>
      <c r="P1610" s="91">
        <v>1</v>
      </c>
      <c r="Q1610" s="91">
        <v>5</v>
      </c>
      <c r="R1610" s="55" t="s">
        <v>224</v>
      </c>
    </row>
    <row r="1611" spans="1:18" x14ac:dyDescent="0.2">
      <c r="A1611" s="55" t="s">
        <v>10609</v>
      </c>
      <c r="B1611" s="85" t="s">
        <v>10643</v>
      </c>
      <c r="C1611" s="55" t="s">
        <v>165</v>
      </c>
      <c r="D1611" s="55" t="s">
        <v>106</v>
      </c>
      <c r="E1611" s="55" t="s">
        <v>558</v>
      </c>
      <c r="H1611" s="91">
        <f t="shared" si="90"/>
        <v>2004</v>
      </c>
      <c r="K1611" t="s">
        <v>12212</v>
      </c>
      <c r="L1611" t="s">
        <v>12210</v>
      </c>
      <c r="M1611" s="55" t="s">
        <v>10615</v>
      </c>
      <c r="N1611" s="55" t="s">
        <v>225</v>
      </c>
      <c r="O1611" s="55" t="s">
        <v>12258</v>
      </c>
      <c r="P1611" s="91">
        <v>1</v>
      </c>
      <c r="Q1611" s="91">
        <v>5</v>
      </c>
      <c r="R1611" s="55" t="s">
        <v>224</v>
      </c>
    </row>
    <row r="1612" spans="1:18" x14ac:dyDescent="0.2">
      <c r="A1612" s="55" t="s">
        <v>10609</v>
      </c>
      <c r="B1612" s="85" t="s">
        <v>10644</v>
      </c>
      <c r="C1612" s="55" t="s">
        <v>165</v>
      </c>
      <c r="D1612" s="55" t="s">
        <v>106</v>
      </c>
      <c r="E1612" s="55" t="s">
        <v>558</v>
      </c>
      <c r="H1612" s="91">
        <f t="shared" si="90"/>
        <v>2007</v>
      </c>
      <c r="K1612" t="s">
        <v>12213</v>
      </c>
      <c r="L1612" t="s">
        <v>12210</v>
      </c>
      <c r="M1612" s="55" t="s">
        <v>10615</v>
      </c>
      <c r="N1612" s="55" t="s">
        <v>225</v>
      </c>
      <c r="O1612" s="55" t="s">
        <v>12258</v>
      </c>
      <c r="P1612" s="91">
        <v>1</v>
      </c>
      <c r="Q1612" s="91">
        <v>5</v>
      </c>
      <c r="R1612" s="55" t="s">
        <v>224</v>
      </c>
    </row>
    <row r="1613" spans="1:18" x14ac:dyDescent="0.2">
      <c r="A1613" s="55" t="s">
        <v>10609</v>
      </c>
      <c r="B1613" s="85" t="s">
        <v>10634</v>
      </c>
      <c r="C1613" s="55" t="s">
        <v>165</v>
      </c>
      <c r="D1613" s="55" t="s">
        <v>106</v>
      </c>
      <c r="E1613" s="55" t="s">
        <v>558</v>
      </c>
      <c r="H1613" s="91">
        <f t="shared" si="90"/>
        <v>1984</v>
      </c>
      <c r="K1613" t="s">
        <v>12214</v>
      </c>
      <c r="L1613" t="s">
        <v>12210</v>
      </c>
      <c r="M1613" s="55" t="s">
        <v>10615</v>
      </c>
      <c r="N1613" s="55" t="s">
        <v>225</v>
      </c>
      <c r="O1613" s="55" t="s">
        <v>12258</v>
      </c>
      <c r="P1613" s="91">
        <v>1</v>
      </c>
      <c r="Q1613" s="91">
        <v>5</v>
      </c>
      <c r="R1613" s="55" t="s">
        <v>224</v>
      </c>
    </row>
    <row r="1614" spans="1:18" x14ac:dyDescent="0.2">
      <c r="A1614" s="55" t="s">
        <v>10609</v>
      </c>
      <c r="B1614" s="85" t="s">
        <v>10649</v>
      </c>
      <c r="C1614" s="55" t="s">
        <v>165</v>
      </c>
      <c r="D1614" s="55" t="s">
        <v>106</v>
      </c>
      <c r="E1614" s="55" t="s">
        <v>558</v>
      </c>
      <c r="H1614" s="91">
        <f t="shared" si="90"/>
        <v>1989</v>
      </c>
      <c r="K1614" t="s">
        <v>12215</v>
      </c>
      <c r="L1614" t="s">
        <v>12210</v>
      </c>
      <c r="M1614" s="55" t="s">
        <v>10615</v>
      </c>
      <c r="N1614" s="55" t="s">
        <v>225</v>
      </c>
      <c r="O1614" s="55" t="s">
        <v>12258</v>
      </c>
      <c r="P1614" s="91">
        <v>1</v>
      </c>
      <c r="Q1614" s="91">
        <v>5</v>
      </c>
      <c r="R1614" s="55" t="s">
        <v>224</v>
      </c>
    </row>
    <row r="1615" spans="1:18" x14ac:dyDescent="0.2">
      <c r="A1615" s="55" t="s">
        <v>10609</v>
      </c>
      <c r="B1615" s="85" t="s">
        <v>10636</v>
      </c>
      <c r="C1615" s="55" t="s">
        <v>165</v>
      </c>
      <c r="D1615" s="55" t="s">
        <v>106</v>
      </c>
      <c r="E1615" s="55" t="s">
        <v>558</v>
      </c>
      <c r="H1615" s="91">
        <f t="shared" si="90"/>
        <v>1987</v>
      </c>
      <c r="K1615" t="s">
        <v>12216</v>
      </c>
      <c r="L1615" t="s">
        <v>12210</v>
      </c>
      <c r="M1615" s="55" t="s">
        <v>10615</v>
      </c>
      <c r="N1615" s="55" t="s">
        <v>225</v>
      </c>
      <c r="O1615" s="55" t="s">
        <v>12258</v>
      </c>
      <c r="P1615" s="91">
        <v>1</v>
      </c>
      <c r="Q1615" s="91">
        <v>5</v>
      </c>
      <c r="R1615" s="55" t="s">
        <v>224</v>
      </c>
    </row>
    <row r="1616" spans="1:18" x14ac:dyDescent="0.2">
      <c r="A1616" s="55" t="s">
        <v>10609</v>
      </c>
      <c r="B1616" s="85" t="s">
        <v>10639</v>
      </c>
      <c r="C1616" s="55" t="s">
        <v>165</v>
      </c>
      <c r="D1616" s="55" t="s">
        <v>106</v>
      </c>
      <c r="E1616" s="55" t="s">
        <v>12254</v>
      </c>
      <c r="H1616" s="91">
        <f t="shared" si="90"/>
        <v>1990</v>
      </c>
      <c r="K1616" t="s">
        <v>12217</v>
      </c>
      <c r="L1616" t="s">
        <v>12218</v>
      </c>
      <c r="M1616" s="55" t="s">
        <v>10615</v>
      </c>
      <c r="N1616" s="55" t="s">
        <v>225</v>
      </c>
      <c r="O1616" s="55" t="s">
        <v>12258</v>
      </c>
      <c r="P1616" s="91">
        <v>1</v>
      </c>
      <c r="Q1616" s="91">
        <v>5</v>
      </c>
      <c r="R1616" s="55" t="s">
        <v>224</v>
      </c>
    </row>
    <row r="1617" spans="1:18" x14ac:dyDescent="0.2">
      <c r="A1617" s="55" t="s">
        <v>10609</v>
      </c>
      <c r="B1617" s="85" t="s">
        <v>10641</v>
      </c>
      <c r="C1617" s="55" t="s">
        <v>165</v>
      </c>
      <c r="D1617" s="55" t="s">
        <v>106</v>
      </c>
      <c r="E1617" s="55" t="s">
        <v>12254</v>
      </c>
      <c r="H1617" s="91">
        <f t="shared" si="90"/>
        <v>1993</v>
      </c>
      <c r="K1617" t="s">
        <v>12219</v>
      </c>
      <c r="L1617" t="s">
        <v>12218</v>
      </c>
      <c r="M1617" s="55" t="s">
        <v>10615</v>
      </c>
      <c r="N1617" s="55" t="s">
        <v>225</v>
      </c>
      <c r="O1617" s="55" t="s">
        <v>12258</v>
      </c>
      <c r="P1617" s="91">
        <v>1</v>
      </c>
      <c r="Q1617" s="91">
        <v>5</v>
      </c>
      <c r="R1617" s="55" t="s">
        <v>224</v>
      </c>
    </row>
    <row r="1618" spans="1:18" x14ac:dyDescent="0.2">
      <c r="A1618" s="55" t="s">
        <v>10609</v>
      </c>
      <c r="B1618" s="85" t="s">
        <v>10643</v>
      </c>
      <c r="C1618" s="55" t="s">
        <v>165</v>
      </c>
      <c r="D1618" s="55" t="s">
        <v>106</v>
      </c>
      <c r="E1618" s="55" t="s">
        <v>12254</v>
      </c>
      <c r="H1618" s="91">
        <f t="shared" si="90"/>
        <v>2004</v>
      </c>
      <c r="K1618" t="s">
        <v>12220</v>
      </c>
      <c r="L1618" t="s">
        <v>12218</v>
      </c>
      <c r="M1618" s="55" t="s">
        <v>10615</v>
      </c>
      <c r="N1618" s="55" t="s">
        <v>225</v>
      </c>
      <c r="O1618" s="55" t="s">
        <v>12258</v>
      </c>
      <c r="P1618" s="91">
        <v>1</v>
      </c>
      <c r="Q1618" s="91">
        <v>5</v>
      </c>
      <c r="R1618" s="55" t="s">
        <v>224</v>
      </c>
    </row>
    <row r="1619" spans="1:18" x14ac:dyDescent="0.2">
      <c r="A1619" s="55" t="s">
        <v>10609</v>
      </c>
      <c r="B1619" s="85" t="s">
        <v>10644</v>
      </c>
      <c r="C1619" s="55" t="s">
        <v>165</v>
      </c>
      <c r="D1619" s="55" t="s">
        <v>106</v>
      </c>
      <c r="E1619" s="55" t="s">
        <v>12254</v>
      </c>
      <c r="H1619" s="91">
        <f t="shared" si="90"/>
        <v>2007</v>
      </c>
      <c r="K1619" t="s">
        <v>12221</v>
      </c>
      <c r="L1619" t="s">
        <v>12218</v>
      </c>
      <c r="M1619" s="55" t="s">
        <v>10615</v>
      </c>
      <c r="N1619" s="55" t="s">
        <v>225</v>
      </c>
      <c r="O1619" s="55" t="s">
        <v>12258</v>
      </c>
      <c r="P1619" s="91">
        <v>1</v>
      </c>
      <c r="Q1619" s="91">
        <v>5</v>
      </c>
      <c r="R1619" s="55" t="s">
        <v>224</v>
      </c>
    </row>
    <row r="1620" spans="1:18" x14ac:dyDescent="0.2">
      <c r="A1620" s="55" t="s">
        <v>10609</v>
      </c>
      <c r="B1620" s="85" t="s">
        <v>10634</v>
      </c>
      <c r="C1620" s="55" t="s">
        <v>165</v>
      </c>
      <c r="D1620" s="55" t="s">
        <v>106</v>
      </c>
      <c r="E1620" s="55" t="s">
        <v>12254</v>
      </c>
      <c r="H1620" s="91">
        <f t="shared" si="90"/>
        <v>1984</v>
      </c>
      <c r="K1620" t="s">
        <v>12222</v>
      </c>
      <c r="L1620" t="s">
        <v>12218</v>
      </c>
      <c r="M1620" s="55" t="s">
        <v>10615</v>
      </c>
      <c r="N1620" s="55" t="s">
        <v>225</v>
      </c>
      <c r="O1620" s="55" t="s">
        <v>12258</v>
      </c>
      <c r="P1620" s="91">
        <v>1</v>
      </c>
      <c r="Q1620" s="91">
        <v>5</v>
      </c>
      <c r="R1620" s="55" t="s">
        <v>224</v>
      </c>
    </row>
    <row r="1621" spans="1:18" x14ac:dyDescent="0.2">
      <c r="A1621" s="55" t="s">
        <v>10609</v>
      </c>
      <c r="B1621" s="85" t="s">
        <v>10649</v>
      </c>
      <c r="C1621" s="55" t="s">
        <v>165</v>
      </c>
      <c r="D1621" s="55" t="s">
        <v>106</v>
      </c>
      <c r="E1621" s="55" t="s">
        <v>12254</v>
      </c>
      <c r="H1621" s="91">
        <f t="shared" si="90"/>
        <v>1989</v>
      </c>
      <c r="K1621" t="s">
        <v>12223</v>
      </c>
      <c r="L1621" t="s">
        <v>12218</v>
      </c>
      <c r="M1621" s="55" t="s">
        <v>10615</v>
      </c>
      <c r="N1621" s="55" t="s">
        <v>225</v>
      </c>
      <c r="O1621" s="55" t="s">
        <v>12258</v>
      </c>
      <c r="P1621" s="91">
        <v>1</v>
      </c>
      <c r="Q1621" s="91">
        <v>5</v>
      </c>
      <c r="R1621" s="55" t="s">
        <v>224</v>
      </c>
    </row>
    <row r="1622" spans="1:18" x14ac:dyDescent="0.2">
      <c r="A1622" s="55" t="s">
        <v>10609</v>
      </c>
      <c r="B1622" s="85" t="s">
        <v>10636</v>
      </c>
      <c r="C1622" s="55" t="s">
        <v>165</v>
      </c>
      <c r="D1622" s="55" t="s">
        <v>106</v>
      </c>
      <c r="E1622" s="55" t="s">
        <v>12254</v>
      </c>
      <c r="H1622" s="91">
        <f t="shared" si="90"/>
        <v>1987</v>
      </c>
      <c r="K1622" t="s">
        <v>12224</v>
      </c>
      <c r="L1622" t="s">
        <v>12218</v>
      </c>
      <c r="M1622" s="55" t="s">
        <v>10615</v>
      </c>
      <c r="N1622" s="55" t="s">
        <v>225</v>
      </c>
      <c r="O1622" s="55" t="s">
        <v>12258</v>
      </c>
      <c r="P1622" s="91">
        <v>1</v>
      </c>
      <c r="Q1622" s="91">
        <v>5</v>
      </c>
      <c r="R1622" s="55" t="s">
        <v>224</v>
      </c>
    </row>
    <row r="1623" spans="1:18" x14ac:dyDescent="0.2">
      <c r="A1623" s="55" t="s">
        <v>10609</v>
      </c>
      <c r="B1623" s="85" t="s">
        <v>10639</v>
      </c>
      <c r="C1623" s="55" t="s">
        <v>165</v>
      </c>
      <c r="D1623" s="55" t="s">
        <v>106</v>
      </c>
      <c r="E1623" s="55" t="s">
        <v>12255</v>
      </c>
      <c r="H1623" s="91">
        <f t="shared" si="90"/>
        <v>1990</v>
      </c>
      <c r="K1623" t="s">
        <v>12225</v>
      </c>
      <c r="L1623" t="s">
        <v>12226</v>
      </c>
      <c r="M1623" s="55" t="s">
        <v>10615</v>
      </c>
      <c r="N1623" s="55" t="s">
        <v>223</v>
      </c>
      <c r="O1623" s="55" t="s">
        <v>12258</v>
      </c>
      <c r="P1623" s="91">
        <v>1</v>
      </c>
      <c r="Q1623" s="91">
        <v>5</v>
      </c>
      <c r="R1623" s="55" t="s">
        <v>224</v>
      </c>
    </row>
    <row r="1624" spans="1:18" x14ac:dyDescent="0.2">
      <c r="A1624" s="55" t="s">
        <v>10609</v>
      </c>
      <c r="B1624" s="85" t="s">
        <v>10641</v>
      </c>
      <c r="C1624" s="55" t="s">
        <v>165</v>
      </c>
      <c r="D1624" s="55" t="s">
        <v>106</v>
      </c>
      <c r="E1624" s="55" t="s">
        <v>12255</v>
      </c>
      <c r="H1624" s="91">
        <f t="shared" si="90"/>
        <v>1993</v>
      </c>
      <c r="K1624" t="s">
        <v>12227</v>
      </c>
      <c r="L1624" t="s">
        <v>12226</v>
      </c>
      <c r="M1624" s="55" t="s">
        <v>10615</v>
      </c>
      <c r="N1624" s="55" t="s">
        <v>223</v>
      </c>
      <c r="O1624" s="55" t="s">
        <v>12258</v>
      </c>
      <c r="P1624" s="91">
        <v>1</v>
      </c>
      <c r="Q1624" s="91">
        <v>5</v>
      </c>
      <c r="R1624" s="55" t="s">
        <v>224</v>
      </c>
    </row>
    <row r="1625" spans="1:18" x14ac:dyDescent="0.2">
      <c r="A1625" s="55" t="s">
        <v>10609</v>
      </c>
      <c r="B1625" s="85" t="s">
        <v>10643</v>
      </c>
      <c r="C1625" s="55" t="s">
        <v>165</v>
      </c>
      <c r="D1625" s="55" t="s">
        <v>106</v>
      </c>
      <c r="E1625" s="55" t="s">
        <v>12255</v>
      </c>
      <c r="H1625" s="91">
        <f t="shared" si="90"/>
        <v>2004</v>
      </c>
      <c r="K1625" t="s">
        <v>12228</v>
      </c>
      <c r="L1625" t="s">
        <v>12226</v>
      </c>
      <c r="M1625" s="55" t="s">
        <v>10615</v>
      </c>
      <c r="N1625" s="55" t="s">
        <v>223</v>
      </c>
      <c r="O1625" s="55" t="s">
        <v>12258</v>
      </c>
      <c r="P1625" s="91">
        <v>1</v>
      </c>
      <c r="Q1625" s="91">
        <v>5</v>
      </c>
      <c r="R1625" s="55" t="s">
        <v>224</v>
      </c>
    </row>
    <row r="1626" spans="1:18" x14ac:dyDescent="0.2">
      <c r="A1626" s="55" t="s">
        <v>10609</v>
      </c>
      <c r="B1626" s="85" t="s">
        <v>10644</v>
      </c>
      <c r="C1626" s="55" t="s">
        <v>165</v>
      </c>
      <c r="D1626" s="55" t="s">
        <v>106</v>
      </c>
      <c r="E1626" s="55" t="s">
        <v>12255</v>
      </c>
      <c r="H1626" s="91">
        <f t="shared" si="90"/>
        <v>2007</v>
      </c>
      <c r="K1626" t="s">
        <v>12229</v>
      </c>
      <c r="L1626" t="s">
        <v>12226</v>
      </c>
      <c r="M1626" s="55" t="s">
        <v>10615</v>
      </c>
      <c r="N1626" s="55" t="s">
        <v>223</v>
      </c>
      <c r="O1626" s="55" t="s">
        <v>12258</v>
      </c>
      <c r="P1626" s="91">
        <v>1</v>
      </c>
      <c r="Q1626" s="91">
        <v>5</v>
      </c>
      <c r="R1626" s="55" t="s">
        <v>224</v>
      </c>
    </row>
    <row r="1627" spans="1:18" x14ac:dyDescent="0.2">
      <c r="A1627" s="55" t="s">
        <v>10609</v>
      </c>
      <c r="B1627" s="85" t="s">
        <v>10634</v>
      </c>
      <c r="C1627" s="55" t="s">
        <v>165</v>
      </c>
      <c r="D1627" s="55" t="s">
        <v>106</v>
      </c>
      <c r="E1627" s="55" t="s">
        <v>12255</v>
      </c>
      <c r="H1627" s="91">
        <f t="shared" si="90"/>
        <v>1984</v>
      </c>
      <c r="K1627" t="s">
        <v>12230</v>
      </c>
      <c r="L1627" t="s">
        <v>12226</v>
      </c>
      <c r="M1627" s="55" t="s">
        <v>10615</v>
      </c>
      <c r="N1627" s="55" t="s">
        <v>223</v>
      </c>
      <c r="O1627" s="55" t="s">
        <v>12258</v>
      </c>
      <c r="P1627" s="91">
        <v>1</v>
      </c>
      <c r="Q1627" s="91">
        <v>5</v>
      </c>
      <c r="R1627" s="55" t="s">
        <v>224</v>
      </c>
    </row>
    <row r="1628" spans="1:18" x14ac:dyDescent="0.2">
      <c r="A1628" s="55" t="s">
        <v>10609</v>
      </c>
      <c r="B1628" s="85" t="s">
        <v>10649</v>
      </c>
      <c r="C1628" s="55" t="s">
        <v>165</v>
      </c>
      <c r="D1628" s="55" t="s">
        <v>106</v>
      </c>
      <c r="E1628" s="55" t="s">
        <v>12255</v>
      </c>
      <c r="H1628" s="91">
        <f t="shared" si="90"/>
        <v>1989</v>
      </c>
      <c r="K1628" t="s">
        <v>12231</v>
      </c>
      <c r="L1628" t="s">
        <v>12226</v>
      </c>
      <c r="M1628" s="55" t="s">
        <v>10615</v>
      </c>
      <c r="N1628" s="55" t="s">
        <v>223</v>
      </c>
      <c r="O1628" s="55" t="s">
        <v>12258</v>
      </c>
      <c r="P1628" s="91">
        <v>1</v>
      </c>
      <c r="Q1628" s="91">
        <v>5</v>
      </c>
      <c r="R1628" s="55" t="s">
        <v>224</v>
      </c>
    </row>
    <row r="1629" spans="1:18" x14ac:dyDescent="0.2">
      <c r="A1629" s="55" t="s">
        <v>10609</v>
      </c>
      <c r="B1629" s="85" t="s">
        <v>10636</v>
      </c>
      <c r="C1629" s="55" t="s">
        <v>165</v>
      </c>
      <c r="D1629" s="55" t="s">
        <v>106</v>
      </c>
      <c r="E1629" s="55" t="s">
        <v>12255</v>
      </c>
      <c r="H1629" s="91">
        <f t="shared" si="90"/>
        <v>1987</v>
      </c>
      <c r="K1629" t="s">
        <v>12232</v>
      </c>
      <c r="L1629" t="s">
        <v>12226</v>
      </c>
      <c r="M1629" s="55" t="s">
        <v>10615</v>
      </c>
      <c r="N1629" s="55" t="s">
        <v>223</v>
      </c>
      <c r="O1629" s="55" t="s">
        <v>12258</v>
      </c>
      <c r="P1629" s="91">
        <v>1</v>
      </c>
      <c r="Q1629" s="91">
        <v>5</v>
      </c>
      <c r="R1629" s="55" t="s">
        <v>224</v>
      </c>
    </row>
    <row r="1630" spans="1:18" x14ac:dyDescent="0.2">
      <c r="A1630" s="55" t="s">
        <v>10609</v>
      </c>
      <c r="B1630" s="85" t="s">
        <v>10639</v>
      </c>
      <c r="C1630" s="55" t="s">
        <v>165</v>
      </c>
      <c r="D1630" s="55" t="s">
        <v>106</v>
      </c>
      <c r="E1630" s="55" t="s">
        <v>12256</v>
      </c>
      <c r="H1630" s="91">
        <f t="shared" si="90"/>
        <v>1990</v>
      </c>
      <c r="K1630" t="s">
        <v>12233</v>
      </c>
      <c r="L1630" t="s">
        <v>12234</v>
      </c>
      <c r="M1630" s="55" t="s">
        <v>10615</v>
      </c>
      <c r="N1630" s="55" t="s">
        <v>223</v>
      </c>
      <c r="O1630" s="55" t="s">
        <v>12258</v>
      </c>
      <c r="P1630" s="91">
        <v>1</v>
      </c>
      <c r="Q1630" s="91">
        <v>5</v>
      </c>
      <c r="R1630" s="55" t="s">
        <v>224</v>
      </c>
    </row>
    <row r="1631" spans="1:18" x14ac:dyDescent="0.2">
      <c r="A1631" s="55" t="s">
        <v>10609</v>
      </c>
      <c r="B1631" s="85" t="s">
        <v>10641</v>
      </c>
      <c r="C1631" s="55" t="s">
        <v>165</v>
      </c>
      <c r="D1631" s="55" t="s">
        <v>106</v>
      </c>
      <c r="E1631" s="55" t="s">
        <v>12256</v>
      </c>
      <c r="H1631" s="91">
        <f t="shared" si="90"/>
        <v>1993</v>
      </c>
      <c r="K1631" t="s">
        <v>12235</v>
      </c>
      <c r="L1631" t="s">
        <v>12234</v>
      </c>
      <c r="M1631" s="55" t="s">
        <v>10615</v>
      </c>
      <c r="N1631" s="55" t="s">
        <v>223</v>
      </c>
      <c r="O1631" s="55" t="s">
        <v>12258</v>
      </c>
      <c r="P1631" s="91">
        <v>1</v>
      </c>
      <c r="Q1631" s="91">
        <v>5</v>
      </c>
      <c r="R1631" s="55" t="s">
        <v>224</v>
      </c>
    </row>
    <row r="1632" spans="1:18" x14ac:dyDescent="0.2">
      <c r="A1632" s="55" t="s">
        <v>10609</v>
      </c>
      <c r="B1632" s="85" t="s">
        <v>10643</v>
      </c>
      <c r="C1632" s="55" t="s">
        <v>165</v>
      </c>
      <c r="D1632" s="55" t="s">
        <v>106</v>
      </c>
      <c r="E1632" s="55" t="s">
        <v>12256</v>
      </c>
      <c r="H1632" s="91">
        <f t="shared" si="90"/>
        <v>2004</v>
      </c>
      <c r="K1632" t="s">
        <v>12236</v>
      </c>
      <c r="L1632" t="s">
        <v>12234</v>
      </c>
      <c r="M1632" s="55" t="s">
        <v>10615</v>
      </c>
      <c r="N1632" s="55" t="s">
        <v>223</v>
      </c>
      <c r="O1632" s="55" t="s">
        <v>12258</v>
      </c>
      <c r="P1632" s="91">
        <v>1</v>
      </c>
      <c r="Q1632" s="91">
        <v>5</v>
      </c>
      <c r="R1632" s="55" t="s">
        <v>224</v>
      </c>
    </row>
    <row r="1633" spans="1:18" x14ac:dyDescent="0.2">
      <c r="A1633" s="55" t="s">
        <v>10609</v>
      </c>
      <c r="B1633" s="85" t="s">
        <v>10644</v>
      </c>
      <c r="C1633" s="55" t="s">
        <v>165</v>
      </c>
      <c r="D1633" s="55" t="s">
        <v>106</v>
      </c>
      <c r="E1633" s="55" t="s">
        <v>12256</v>
      </c>
      <c r="H1633" s="91">
        <f t="shared" si="90"/>
        <v>2007</v>
      </c>
      <c r="K1633" t="s">
        <v>12237</v>
      </c>
      <c r="L1633" t="s">
        <v>12234</v>
      </c>
      <c r="M1633" s="55" t="s">
        <v>10615</v>
      </c>
      <c r="N1633" s="55" t="s">
        <v>223</v>
      </c>
      <c r="O1633" s="55" t="s">
        <v>12258</v>
      </c>
      <c r="P1633" s="91">
        <v>1</v>
      </c>
      <c r="Q1633" s="91">
        <v>5</v>
      </c>
      <c r="R1633" s="55" t="s">
        <v>224</v>
      </c>
    </row>
    <row r="1634" spans="1:18" x14ac:dyDescent="0.2">
      <c r="A1634" s="55" t="s">
        <v>10609</v>
      </c>
      <c r="B1634" s="85" t="s">
        <v>10634</v>
      </c>
      <c r="C1634" s="55" t="s">
        <v>165</v>
      </c>
      <c r="D1634" s="55" t="s">
        <v>106</v>
      </c>
      <c r="E1634" s="55" t="s">
        <v>12256</v>
      </c>
      <c r="H1634" s="91">
        <f t="shared" si="90"/>
        <v>1984</v>
      </c>
      <c r="K1634" t="s">
        <v>12238</v>
      </c>
      <c r="L1634" t="s">
        <v>12234</v>
      </c>
      <c r="M1634" s="55" t="s">
        <v>10615</v>
      </c>
      <c r="N1634" s="55" t="s">
        <v>223</v>
      </c>
      <c r="O1634" s="55" t="s">
        <v>12258</v>
      </c>
      <c r="P1634" s="91">
        <v>1</v>
      </c>
      <c r="Q1634" s="91">
        <v>5</v>
      </c>
      <c r="R1634" s="55" t="s">
        <v>224</v>
      </c>
    </row>
    <row r="1635" spans="1:18" x14ac:dyDescent="0.2">
      <c r="A1635" s="55" t="s">
        <v>10609</v>
      </c>
      <c r="B1635" s="85" t="s">
        <v>10649</v>
      </c>
      <c r="C1635" s="55" t="s">
        <v>165</v>
      </c>
      <c r="D1635" s="55" t="s">
        <v>106</v>
      </c>
      <c r="E1635" s="55" t="s">
        <v>12256</v>
      </c>
      <c r="H1635" s="91">
        <f t="shared" si="90"/>
        <v>1989</v>
      </c>
      <c r="K1635" t="s">
        <v>12239</v>
      </c>
      <c r="L1635" t="s">
        <v>12234</v>
      </c>
      <c r="M1635" s="55" t="s">
        <v>10615</v>
      </c>
      <c r="N1635" s="55" t="s">
        <v>223</v>
      </c>
      <c r="O1635" s="55" t="s">
        <v>12258</v>
      </c>
      <c r="P1635" s="91">
        <v>1</v>
      </c>
      <c r="Q1635" s="91">
        <v>5</v>
      </c>
      <c r="R1635" s="55" t="s">
        <v>224</v>
      </c>
    </row>
    <row r="1636" spans="1:18" x14ac:dyDescent="0.2">
      <c r="A1636" s="55" t="s">
        <v>10609</v>
      </c>
      <c r="B1636" s="85" t="s">
        <v>10639</v>
      </c>
      <c r="C1636" s="55" t="s">
        <v>165</v>
      </c>
      <c r="D1636" s="55" t="s">
        <v>106</v>
      </c>
      <c r="E1636" s="55" t="s">
        <v>12257</v>
      </c>
      <c r="H1636" s="91">
        <f t="shared" si="90"/>
        <v>1990</v>
      </c>
      <c r="K1636" t="s">
        <v>12240</v>
      </c>
      <c r="L1636" t="s">
        <v>12241</v>
      </c>
      <c r="M1636" s="55" t="s">
        <v>10615</v>
      </c>
      <c r="N1636" s="55" t="s">
        <v>223</v>
      </c>
      <c r="O1636" s="55" t="s">
        <v>12258</v>
      </c>
      <c r="P1636" s="91">
        <v>1</v>
      </c>
      <c r="Q1636" s="91">
        <v>5</v>
      </c>
      <c r="R1636" s="55" t="s">
        <v>224</v>
      </c>
    </row>
    <row r="1637" spans="1:18" x14ac:dyDescent="0.2">
      <c r="A1637" s="55" t="s">
        <v>10609</v>
      </c>
      <c r="B1637" s="85" t="s">
        <v>10641</v>
      </c>
      <c r="C1637" s="55" t="s">
        <v>165</v>
      </c>
      <c r="D1637" s="55" t="s">
        <v>106</v>
      </c>
      <c r="E1637" s="55" t="s">
        <v>12257</v>
      </c>
      <c r="H1637" s="91">
        <f t="shared" si="90"/>
        <v>1993</v>
      </c>
      <c r="K1637" t="s">
        <v>12242</v>
      </c>
      <c r="L1637" t="s">
        <v>12241</v>
      </c>
      <c r="M1637" s="55" t="s">
        <v>10615</v>
      </c>
      <c r="N1637" s="55" t="s">
        <v>223</v>
      </c>
      <c r="O1637" s="55" t="s">
        <v>12258</v>
      </c>
      <c r="P1637" s="91">
        <v>1</v>
      </c>
      <c r="Q1637" s="91">
        <v>5</v>
      </c>
      <c r="R1637" s="55" t="s">
        <v>224</v>
      </c>
    </row>
    <row r="1638" spans="1:18" x14ac:dyDescent="0.2">
      <c r="A1638" s="55" t="s">
        <v>10609</v>
      </c>
      <c r="B1638" s="85" t="s">
        <v>10643</v>
      </c>
      <c r="C1638" s="55" t="s">
        <v>165</v>
      </c>
      <c r="D1638" s="55" t="s">
        <v>106</v>
      </c>
      <c r="E1638" s="55" t="s">
        <v>12257</v>
      </c>
      <c r="H1638" s="91">
        <f t="shared" si="90"/>
        <v>2004</v>
      </c>
      <c r="K1638" t="s">
        <v>12243</v>
      </c>
      <c r="L1638" t="s">
        <v>12241</v>
      </c>
      <c r="M1638" s="55" t="s">
        <v>10615</v>
      </c>
      <c r="N1638" s="55" t="s">
        <v>223</v>
      </c>
      <c r="O1638" s="55" t="s">
        <v>12258</v>
      </c>
      <c r="P1638" s="91">
        <v>1</v>
      </c>
      <c r="Q1638" s="91">
        <v>5</v>
      </c>
      <c r="R1638" s="55" t="s">
        <v>224</v>
      </c>
    </row>
    <row r="1639" spans="1:18" x14ac:dyDescent="0.2">
      <c r="A1639" s="55" t="s">
        <v>10609</v>
      </c>
      <c r="B1639" s="85" t="s">
        <v>10644</v>
      </c>
      <c r="C1639" s="55" t="s">
        <v>165</v>
      </c>
      <c r="D1639" s="55" t="s">
        <v>106</v>
      </c>
      <c r="E1639" s="55" t="s">
        <v>12257</v>
      </c>
      <c r="H1639" s="91">
        <f t="shared" si="90"/>
        <v>2007</v>
      </c>
      <c r="K1639" t="s">
        <v>12244</v>
      </c>
      <c r="L1639" t="s">
        <v>12241</v>
      </c>
      <c r="M1639" s="55" t="s">
        <v>10615</v>
      </c>
      <c r="N1639" s="55" t="s">
        <v>223</v>
      </c>
      <c r="O1639" s="55" t="s">
        <v>12258</v>
      </c>
      <c r="P1639" s="91">
        <v>1</v>
      </c>
      <c r="Q1639" s="91">
        <v>5</v>
      </c>
      <c r="R1639" s="55" t="s">
        <v>224</v>
      </c>
    </row>
    <row r="1640" spans="1:18" x14ac:dyDescent="0.2">
      <c r="A1640" s="55" t="s">
        <v>10609</v>
      </c>
      <c r="B1640" s="85" t="s">
        <v>10634</v>
      </c>
      <c r="C1640" s="55" t="s">
        <v>165</v>
      </c>
      <c r="D1640" s="55" t="s">
        <v>106</v>
      </c>
      <c r="E1640" s="55" t="s">
        <v>12257</v>
      </c>
      <c r="H1640" s="91">
        <f t="shared" si="90"/>
        <v>1984</v>
      </c>
      <c r="K1640" t="s">
        <v>12245</v>
      </c>
      <c r="L1640" t="s">
        <v>12241</v>
      </c>
      <c r="M1640" s="55" t="s">
        <v>10615</v>
      </c>
      <c r="N1640" s="55" t="s">
        <v>223</v>
      </c>
      <c r="O1640" s="55" t="s">
        <v>12258</v>
      </c>
      <c r="P1640" s="91">
        <v>1</v>
      </c>
      <c r="Q1640" s="91">
        <v>5</v>
      </c>
      <c r="R1640" s="55" t="s">
        <v>224</v>
      </c>
    </row>
    <row r="1641" spans="1:18" x14ac:dyDescent="0.2">
      <c r="A1641" s="55" t="s">
        <v>10609</v>
      </c>
      <c r="B1641" s="85" t="s">
        <v>10649</v>
      </c>
      <c r="C1641" s="55" t="s">
        <v>165</v>
      </c>
      <c r="D1641" s="55" t="s">
        <v>106</v>
      </c>
      <c r="E1641" s="55" t="s">
        <v>12257</v>
      </c>
      <c r="H1641" s="91">
        <f t="shared" si="90"/>
        <v>1989</v>
      </c>
      <c r="K1641" t="s">
        <v>12246</v>
      </c>
      <c r="L1641" t="s">
        <v>12241</v>
      </c>
      <c r="M1641" s="55" t="s">
        <v>10615</v>
      </c>
      <c r="N1641" s="55" t="s">
        <v>223</v>
      </c>
      <c r="O1641" s="55" t="s">
        <v>12258</v>
      </c>
      <c r="P1641" s="91">
        <v>1</v>
      </c>
      <c r="Q1641" s="91">
        <v>5</v>
      </c>
      <c r="R1641" s="55" t="s">
        <v>224</v>
      </c>
    </row>
    <row r="1642" spans="1:18" x14ac:dyDescent="0.2">
      <c r="A1642" s="55" t="s">
        <v>10609</v>
      </c>
      <c r="B1642" s="85" t="s">
        <v>10636</v>
      </c>
      <c r="C1642" s="55" t="s">
        <v>165</v>
      </c>
      <c r="D1642" s="55" t="s">
        <v>106</v>
      </c>
      <c r="E1642" s="55" t="s">
        <v>12257</v>
      </c>
      <c r="H1642" s="91">
        <f t="shared" si="90"/>
        <v>1987</v>
      </c>
      <c r="K1642" t="s">
        <v>12247</v>
      </c>
      <c r="L1642" t="s">
        <v>12241</v>
      </c>
      <c r="M1642" s="55" t="s">
        <v>10615</v>
      </c>
      <c r="N1642" s="55" t="s">
        <v>223</v>
      </c>
      <c r="O1642" s="55" t="s">
        <v>12258</v>
      </c>
      <c r="P1642" s="91">
        <v>1</v>
      </c>
      <c r="Q1642" s="91">
        <v>5</v>
      </c>
      <c r="R1642" s="55" t="s">
        <v>224</v>
      </c>
    </row>
    <row r="1643" spans="1:18" ht="17" x14ac:dyDescent="0.2">
      <c r="A1643" s="55" t="s">
        <v>10609</v>
      </c>
      <c r="B1643" s="85" t="s">
        <v>10865</v>
      </c>
      <c r="C1643" s="55" t="s">
        <v>165</v>
      </c>
      <c r="D1643" s="55" t="s">
        <v>100</v>
      </c>
      <c r="E1643" s="55" t="s">
        <v>4566</v>
      </c>
      <c r="H1643" s="91">
        <f t="shared" si="90"/>
        <v>1995</v>
      </c>
      <c r="K1643" s="85" t="s">
        <v>12259</v>
      </c>
      <c r="L1643" s="92" t="s">
        <v>12260</v>
      </c>
      <c r="M1643" s="55" t="s">
        <v>10615</v>
      </c>
      <c r="N1643" s="55" t="s">
        <v>225</v>
      </c>
      <c r="O1643" s="55" t="s">
        <v>12352</v>
      </c>
      <c r="P1643" s="91">
        <v>1</v>
      </c>
      <c r="Q1643" s="91">
        <v>5</v>
      </c>
      <c r="R1643" s="55" t="s">
        <v>224</v>
      </c>
    </row>
    <row r="1644" spans="1:18" ht="17" x14ac:dyDescent="0.2">
      <c r="A1644" s="55" t="s">
        <v>10609</v>
      </c>
      <c r="B1644" s="85" t="s">
        <v>10865</v>
      </c>
      <c r="C1644" s="55" t="s">
        <v>165</v>
      </c>
      <c r="D1644" s="55" t="s">
        <v>100</v>
      </c>
      <c r="E1644" s="55" t="s">
        <v>4566</v>
      </c>
      <c r="H1644" s="91">
        <f t="shared" si="90"/>
        <v>1995</v>
      </c>
      <c r="K1644" s="85" t="s">
        <v>12261</v>
      </c>
      <c r="L1644" s="92" t="s">
        <v>12260</v>
      </c>
      <c r="M1644" s="55" t="s">
        <v>10615</v>
      </c>
      <c r="N1644" s="55" t="s">
        <v>225</v>
      </c>
      <c r="O1644" s="55" t="s">
        <v>12352</v>
      </c>
      <c r="P1644" s="91">
        <v>1</v>
      </c>
      <c r="Q1644" s="91">
        <v>5</v>
      </c>
      <c r="R1644" s="55" t="s">
        <v>224</v>
      </c>
    </row>
    <row r="1645" spans="1:18" ht="17" x14ac:dyDescent="0.2">
      <c r="A1645" s="55" t="s">
        <v>10609</v>
      </c>
      <c r="B1645" s="85" t="s">
        <v>10639</v>
      </c>
      <c r="C1645" s="55" t="s">
        <v>165</v>
      </c>
      <c r="D1645" s="55" t="s">
        <v>100</v>
      </c>
      <c r="E1645" s="55" t="s">
        <v>4566</v>
      </c>
      <c r="H1645" s="91">
        <f t="shared" si="90"/>
        <v>1990</v>
      </c>
      <c r="K1645" s="85" t="s">
        <v>12262</v>
      </c>
      <c r="L1645" s="92" t="s">
        <v>12260</v>
      </c>
      <c r="M1645" s="55" t="s">
        <v>10615</v>
      </c>
      <c r="N1645" s="55" t="s">
        <v>225</v>
      </c>
      <c r="O1645" s="55" t="s">
        <v>12352</v>
      </c>
      <c r="P1645" s="91">
        <v>1</v>
      </c>
      <c r="Q1645" s="91">
        <v>5</v>
      </c>
      <c r="R1645" s="55" t="s">
        <v>224</v>
      </c>
    </row>
    <row r="1646" spans="1:18" ht="17" x14ac:dyDescent="0.2">
      <c r="A1646" s="55" t="s">
        <v>10609</v>
      </c>
      <c r="B1646" s="85" t="s">
        <v>10641</v>
      </c>
      <c r="C1646" s="55" t="s">
        <v>165</v>
      </c>
      <c r="D1646" s="55" t="s">
        <v>100</v>
      </c>
      <c r="E1646" s="55" t="s">
        <v>4566</v>
      </c>
      <c r="H1646" s="91">
        <f t="shared" si="90"/>
        <v>1993</v>
      </c>
      <c r="K1646" s="85" t="s">
        <v>12263</v>
      </c>
      <c r="L1646" s="92" t="s">
        <v>12260</v>
      </c>
      <c r="M1646" s="55" t="s">
        <v>10615</v>
      </c>
      <c r="N1646" s="55" t="s">
        <v>225</v>
      </c>
      <c r="O1646" s="55" t="s">
        <v>12352</v>
      </c>
      <c r="P1646" s="91">
        <v>1</v>
      </c>
      <c r="Q1646" s="91">
        <v>5</v>
      </c>
      <c r="R1646" s="55" t="s">
        <v>224</v>
      </c>
    </row>
    <row r="1647" spans="1:18" ht="17" x14ac:dyDescent="0.2">
      <c r="A1647" s="55" t="s">
        <v>10609</v>
      </c>
      <c r="B1647" s="85" t="s">
        <v>10649</v>
      </c>
      <c r="C1647" s="55" t="s">
        <v>165</v>
      </c>
      <c r="D1647" s="55" t="s">
        <v>100</v>
      </c>
      <c r="E1647" s="55" t="s">
        <v>4566</v>
      </c>
      <c r="H1647" s="91">
        <f t="shared" si="90"/>
        <v>1989</v>
      </c>
      <c r="K1647" s="85" t="s">
        <v>12264</v>
      </c>
      <c r="L1647" s="92" t="s">
        <v>12260</v>
      </c>
      <c r="M1647" s="55" t="s">
        <v>10615</v>
      </c>
      <c r="N1647" s="55" t="s">
        <v>225</v>
      </c>
      <c r="O1647" s="55" t="s">
        <v>12352</v>
      </c>
      <c r="P1647" s="91">
        <v>1</v>
      </c>
      <c r="Q1647" s="91">
        <v>5</v>
      </c>
      <c r="R1647" s="55" t="s">
        <v>224</v>
      </c>
    </row>
    <row r="1648" spans="1:18" ht="17" x14ac:dyDescent="0.2">
      <c r="A1648" s="55" t="s">
        <v>10609</v>
      </c>
      <c r="B1648" s="85" t="s">
        <v>10634</v>
      </c>
      <c r="C1648" s="55" t="s">
        <v>165</v>
      </c>
      <c r="D1648" s="55" t="s">
        <v>100</v>
      </c>
      <c r="E1648" s="55" t="s">
        <v>4566</v>
      </c>
      <c r="H1648" s="91">
        <f t="shared" si="90"/>
        <v>1984</v>
      </c>
      <c r="K1648" s="85" t="s">
        <v>12265</v>
      </c>
      <c r="L1648" s="92" t="s">
        <v>12260</v>
      </c>
      <c r="M1648" s="55" t="s">
        <v>10615</v>
      </c>
      <c r="N1648" s="55" t="s">
        <v>225</v>
      </c>
      <c r="O1648" s="55" t="s">
        <v>12352</v>
      </c>
      <c r="P1648" s="91">
        <v>1</v>
      </c>
      <c r="Q1648" s="91">
        <v>5</v>
      </c>
      <c r="R1648" s="55" t="s">
        <v>224</v>
      </c>
    </row>
    <row r="1649" spans="1:18" ht="17" x14ac:dyDescent="0.2">
      <c r="A1649" s="55" t="s">
        <v>10609</v>
      </c>
      <c r="B1649" s="85" t="s">
        <v>10636</v>
      </c>
      <c r="C1649" s="55" t="s">
        <v>165</v>
      </c>
      <c r="D1649" s="55" t="s">
        <v>100</v>
      </c>
      <c r="E1649" s="55" t="s">
        <v>4566</v>
      </c>
      <c r="H1649" s="91">
        <f t="shared" si="90"/>
        <v>1987</v>
      </c>
      <c r="K1649" s="85" t="s">
        <v>12266</v>
      </c>
      <c r="L1649" s="92" t="s">
        <v>12260</v>
      </c>
      <c r="M1649" s="55" t="s">
        <v>10615</v>
      </c>
      <c r="N1649" s="55" t="s">
        <v>225</v>
      </c>
      <c r="O1649" s="55" t="s">
        <v>12352</v>
      </c>
      <c r="P1649" s="91">
        <v>1</v>
      </c>
      <c r="Q1649" s="91">
        <v>5</v>
      </c>
      <c r="R1649" s="55" t="s">
        <v>224</v>
      </c>
    </row>
    <row r="1650" spans="1:18" ht="17" x14ac:dyDescent="0.2">
      <c r="A1650" s="55" t="s">
        <v>10609</v>
      </c>
      <c r="B1650" s="85" t="s">
        <v>10650</v>
      </c>
      <c r="C1650" s="55" t="s">
        <v>165</v>
      </c>
      <c r="D1650" s="55" t="s">
        <v>100</v>
      </c>
      <c r="E1650" s="55" t="s">
        <v>4566</v>
      </c>
      <c r="H1650" s="91">
        <f t="shared" si="90"/>
        <v>1992</v>
      </c>
      <c r="K1650" s="85" t="s">
        <v>12267</v>
      </c>
      <c r="L1650" s="92" t="s">
        <v>12260</v>
      </c>
      <c r="M1650" s="55" t="s">
        <v>10615</v>
      </c>
      <c r="N1650" s="55" t="s">
        <v>225</v>
      </c>
      <c r="O1650" s="55" t="s">
        <v>12352</v>
      </c>
      <c r="P1650" s="91">
        <v>1</v>
      </c>
      <c r="Q1650" s="91">
        <v>5</v>
      </c>
      <c r="R1650" s="55" t="s">
        <v>224</v>
      </c>
    </row>
    <row r="1651" spans="1:18" x14ac:dyDescent="0.2">
      <c r="A1651" s="55" t="s">
        <v>10609</v>
      </c>
      <c r="B1651" s="85" t="s">
        <v>10865</v>
      </c>
      <c r="C1651" s="55" t="s">
        <v>165</v>
      </c>
      <c r="D1651" s="55" t="s">
        <v>100</v>
      </c>
      <c r="E1651" s="55" t="s">
        <v>6565</v>
      </c>
      <c r="H1651" s="91">
        <f t="shared" si="90"/>
        <v>1995</v>
      </c>
      <c r="K1651" t="s">
        <v>12268</v>
      </c>
      <c r="L1651" t="s">
        <v>12269</v>
      </c>
      <c r="M1651" s="55" t="s">
        <v>10615</v>
      </c>
      <c r="N1651" s="55" t="s">
        <v>225</v>
      </c>
      <c r="O1651" s="55" t="s">
        <v>12352</v>
      </c>
      <c r="P1651" s="91">
        <v>1</v>
      </c>
      <c r="Q1651" s="91">
        <v>5</v>
      </c>
      <c r="R1651" s="55" t="s">
        <v>224</v>
      </c>
    </row>
    <row r="1652" spans="1:18" x14ac:dyDescent="0.2">
      <c r="A1652" s="55" t="s">
        <v>10609</v>
      </c>
      <c r="B1652" s="85" t="s">
        <v>10639</v>
      </c>
      <c r="C1652" s="55" t="s">
        <v>165</v>
      </c>
      <c r="D1652" s="55" t="s">
        <v>100</v>
      </c>
      <c r="E1652" s="55" t="s">
        <v>6565</v>
      </c>
      <c r="H1652" s="91">
        <f t="shared" si="90"/>
        <v>1990</v>
      </c>
      <c r="K1652" t="s">
        <v>12270</v>
      </c>
      <c r="L1652" t="s">
        <v>12269</v>
      </c>
      <c r="M1652" s="55" t="s">
        <v>10615</v>
      </c>
      <c r="N1652" s="55" t="s">
        <v>225</v>
      </c>
      <c r="O1652" s="55" t="s">
        <v>12352</v>
      </c>
      <c r="P1652" s="91">
        <v>1</v>
      </c>
      <c r="Q1652" s="91">
        <v>5</v>
      </c>
      <c r="R1652" s="55" t="s">
        <v>224</v>
      </c>
    </row>
    <row r="1653" spans="1:18" x14ac:dyDescent="0.2">
      <c r="A1653" s="55" t="s">
        <v>10609</v>
      </c>
      <c r="B1653" s="85" t="s">
        <v>10641</v>
      </c>
      <c r="C1653" s="55" t="s">
        <v>165</v>
      </c>
      <c r="D1653" s="55" t="s">
        <v>100</v>
      </c>
      <c r="E1653" s="55" t="s">
        <v>6565</v>
      </c>
      <c r="H1653" s="91">
        <f t="shared" si="90"/>
        <v>1993</v>
      </c>
      <c r="K1653" t="s">
        <v>12271</v>
      </c>
      <c r="L1653" t="s">
        <v>12269</v>
      </c>
      <c r="M1653" s="55" t="s">
        <v>10615</v>
      </c>
      <c r="N1653" s="55" t="s">
        <v>225</v>
      </c>
      <c r="O1653" s="55" t="s">
        <v>12352</v>
      </c>
      <c r="P1653" s="91">
        <v>1</v>
      </c>
      <c r="Q1653" s="91">
        <v>5</v>
      </c>
      <c r="R1653" s="55" t="s">
        <v>224</v>
      </c>
    </row>
    <row r="1654" spans="1:18" x14ac:dyDescent="0.2">
      <c r="A1654" s="55" t="s">
        <v>10609</v>
      </c>
      <c r="B1654" s="85" t="s">
        <v>10649</v>
      </c>
      <c r="C1654" s="55" t="s">
        <v>165</v>
      </c>
      <c r="D1654" s="55" t="s">
        <v>100</v>
      </c>
      <c r="E1654" s="55" t="s">
        <v>6565</v>
      </c>
      <c r="H1654" s="91">
        <f t="shared" si="90"/>
        <v>1989</v>
      </c>
      <c r="K1654" t="s">
        <v>12272</v>
      </c>
      <c r="L1654" t="s">
        <v>12269</v>
      </c>
      <c r="M1654" s="55" t="s">
        <v>10615</v>
      </c>
      <c r="N1654" s="55" t="s">
        <v>225</v>
      </c>
      <c r="O1654" s="55" t="s">
        <v>12352</v>
      </c>
      <c r="P1654" s="91">
        <v>1</v>
      </c>
      <c r="Q1654" s="91">
        <v>5</v>
      </c>
      <c r="R1654" s="55" t="s">
        <v>224</v>
      </c>
    </row>
    <row r="1655" spans="1:18" x14ac:dyDescent="0.2">
      <c r="A1655" s="55" t="s">
        <v>10609</v>
      </c>
      <c r="B1655" s="85" t="s">
        <v>10634</v>
      </c>
      <c r="C1655" s="55" t="s">
        <v>165</v>
      </c>
      <c r="D1655" s="55" t="s">
        <v>100</v>
      </c>
      <c r="E1655" s="55" t="s">
        <v>6565</v>
      </c>
      <c r="H1655" s="91">
        <f t="shared" si="90"/>
        <v>1984</v>
      </c>
      <c r="K1655" t="s">
        <v>12273</v>
      </c>
      <c r="L1655" t="s">
        <v>12269</v>
      </c>
      <c r="M1655" s="55" t="s">
        <v>10615</v>
      </c>
      <c r="N1655" s="55" t="s">
        <v>225</v>
      </c>
      <c r="O1655" s="55" t="s">
        <v>12352</v>
      </c>
      <c r="P1655" s="91">
        <v>1</v>
      </c>
      <c r="Q1655" s="91">
        <v>5</v>
      </c>
      <c r="R1655" s="55" t="s">
        <v>224</v>
      </c>
    </row>
    <row r="1656" spans="1:18" x14ac:dyDescent="0.2">
      <c r="A1656" s="55" t="s">
        <v>10609</v>
      </c>
      <c r="B1656" s="85" t="s">
        <v>10636</v>
      </c>
      <c r="C1656" s="55" t="s">
        <v>165</v>
      </c>
      <c r="D1656" s="55" t="s">
        <v>100</v>
      </c>
      <c r="E1656" s="55" t="s">
        <v>6565</v>
      </c>
      <c r="H1656" s="91">
        <f t="shared" si="90"/>
        <v>1987</v>
      </c>
      <c r="K1656" t="s">
        <v>12274</v>
      </c>
      <c r="L1656" t="s">
        <v>12269</v>
      </c>
      <c r="M1656" s="55" t="s">
        <v>10615</v>
      </c>
      <c r="N1656" s="55" t="s">
        <v>225</v>
      </c>
      <c r="O1656" s="55" t="s">
        <v>12352</v>
      </c>
      <c r="P1656" s="91">
        <v>1</v>
      </c>
      <c r="Q1656" s="91">
        <v>5</v>
      </c>
      <c r="R1656" s="55" t="s">
        <v>224</v>
      </c>
    </row>
    <row r="1657" spans="1:18" x14ac:dyDescent="0.2">
      <c r="A1657" s="55" t="s">
        <v>10609</v>
      </c>
      <c r="B1657" s="85" t="s">
        <v>10650</v>
      </c>
      <c r="C1657" s="55" t="s">
        <v>165</v>
      </c>
      <c r="D1657" s="55" t="s">
        <v>100</v>
      </c>
      <c r="E1657" s="55" t="s">
        <v>6565</v>
      </c>
      <c r="H1657" s="91">
        <f t="shared" ref="H1657:H1720" si="91">IF(B1657="SATSA_Q1",1984,IF(B1657="SATSA_IPT1",1985,IF(B1657="SATSA_Q2",1987,IF(B1657="SATSA_IPT2",1989,IF(B1657="SATSA_Q3",1990,IF(B1657="SATSA_IPT3",1992,IF(B1657="SATSA_Q4",1993,IF(B1657="SATSA_IPT4",1995,IF(B1657="SATSA_IPT5",1999,IF(B1657="SATSA_IPT6",2002,IF(B1657="SATSA_Q5",2004,IF(B1657="SATSA_IPT7",2005,IF(B1657="SATSA_Q6",2007,IF(B1657="SATSA_IPT8",2008,IF(B1657="SATSA_Q7",2010,IF(B1657="SATSA_IPT9",2010,IF(B1657="SATSA_Q8",2012,IF(B1657="SATSA_IPT10",2012,IF(B1657="SATSA_Q9",2014,"HELP")))))))))))))))))))</f>
        <v>1992</v>
      </c>
      <c r="K1657" t="s">
        <v>12275</v>
      </c>
      <c r="L1657" t="s">
        <v>12269</v>
      </c>
      <c r="M1657" s="55" t="s">
        <v>10615</v>
      </c>
      <c r="N1657" s="55" t="s">
        <v>225</v>
      </c>
      <c r="O1657" s="55" t="s">
        <v>12352</v>
      </c>
      <c r="P1657" s="91">
        <v>1</v>
      </c>
      <c r="Q1657" s="91">
        <v>5</v>
      </c>
      <c r="R1657" s="55" t="s">
        <v>224</v>
      </c>
    </row>
    <row r="1658" spans="1:18" x14ac:dyDescent="0.2">
      <c r="A1658" s="55" t="s">
        <v>10609</v>
      </c>
      <c r="B1658" s="85" t="s">
        <v>10865</v>
      </c>
      <c r="C1658" s="55" t="s">
        <v>165</v>
      </c>
      <c r="D1658" s="55" t="s">
        <v>100</v>
      </c>
      <c r="E1658" s="55" t="s">
        <v>6523</v>
      </c>
      <c r="H1658" s="91">
        <f t="shared" si="91"/>
        <v>1995</v>
      </c>
      <c r="K1658" t="s">
        <v>12276</v>
      </c>
      <c r="L1658" t="s">
        <v>12277</v>
      </c>
      <c r="M1658" s="55" t="s">
        <v>10615</v>
      </c>
      <c r="N1658" s="55" t="s">
        <v>225</v>
      </c>
      <c r="O1658" s="55" t="s">
        <v>12352</v>
      </c>
      <c r="P1658" s="91">
        <v>1</v>
      </c>
      <c r="Q1658" s="91">
        <v>5</v>
      </c>
      <c r="R1658" s="55" t="s">
        <v>224</v>
      </c>
    </row>
    <row r="1659" spans="1:18" x14ac:dyDescent="0.2">
      <c r="A1659" s="55" t="s">
        <v>10609</v>
      </c>
      <c r="B1659" s="85" t="s">
        <v>10865</v>
      </c>
      <c r="C1659" s="55" t="s">
        <v>165</v>
      </c>
      <c r="D1659" s="55" t="s">
        <v>100</v>
      </c>
      <c r="E1659" s="55" t="s">
        <v>6523</v>
      </c>
      <c r="H1659" s="91">
        <f t="shared" si="91"/>
        <v>1995</v>
      </c>
      <c r="K1659" t="s">
        <v>12278</v>
      </c>
      <c r="L1659" t="s">
        <v>12277</v>
      </c>
      <c r="M1659" s="55" t="s">
        <v>10615</v>
      </c>
      <c r="N1659" s="55" t="s">
        <v>225</v>
      </c>
      <c r="O1659" s="55" t="s">
        <v>12352</v>
      </c>
      <c r="P1659" s="91">
        <v>1</v>
      </c>
      <c r="Q1659" s="91">
        <v>5</v>
      </c>
      <c r="R1659" s="55" t="s">
        <v>224</v>
      </c>
    </row>
    <row r="1660" spans="1:18" x14ac:dyDescent="0.2">
      <c r="A1660" s="55" t="s">
        <v>10609</v>
      </c>
      <c r="B1660" s="85" t="s">
        <v>10639</v>
      </c>
      <c r="C1660" s="55" t="s">
        <v>165</v>
      </c>
      <c r="D1660" s="55" t="s">
        <v>100</v>
      </c>
      <c r="E1660" s="55" t="s">
        <v>6523</v>
      </c>
      <c r="H1660" s="91">
        <f t="shared" si="91"/>
        <v>1990</v>
      </c>
      <c r="K1660" t="s">
        <v>12279</v>
      </c>
      <c r="L1660" t="s">
        <v>12277</v>
      </c>
      <c r="M1660" s="55" t="s">
        <v>10615</v>
      </c>
      <c r="N1660" s="55" t="s">
        <v>225</v>
      </c>
      <c r="O1660" s="55" t="s">
        <v>12352</v>
      </c>
      <c r="P1660" s="91">
        <v>1</v>
      </c>
      <c r="Q1660" s="91">
        <v>5</v>
      </c>
      <c r="R1660" s="55" t="s">
        <v>224</v>
      </c>
    </row>
    <row r="1661" spans="1:18" x14ac:dyDescent="0.2">
      <c r="A1661" s="55" t="s">
        <v>10609</v>
      </c>
      <c r="B1661" s="85" t="s">
        <v>10641</v>
      </c>
      <c r="C1661" s="55" t="s">
        <v>165</v>
      </c>
      <c r="D1661" s="55" t="s">
        <v>100</v>
      </c>
      <c r="E1661" s="55" t="s">
        <v>6523</v>
      </c>
      <c r="H1661" s="91">
        <f t="shared" si="91"/>
        <v>1993</v>
      </c>
      <c r="K1661" t="s">
        <v>12280</v>
      </c>
      <c r="L1661" t="s">
        <v>12277</v>
      </c>
      <c r="M1661" s="55" t="s">
        <v>10615</v>
      </c>
      <c r="N1661" s="55" t="s">
        <v>225</v>
      </c>
      <c r="O1661" s="55" t="s">
        <v>12352</v>
      </c>
      <c r="P1661" s="91">
        <v>1</v>
      </c>
      <c r="Q1661" s="91">
        <v>5</v>
      </c>
      <c r="R1661" s="55" t="s">
        <v>224</v>
      </c>
    </row>
    <row r="1662" spans="1:18" x14ac:dyDescent="0.2">
      <c r="A1662" s="55" t="s">
        <v>10609</v>
      </c>
      <c r="B1662" s="85" t="s">
        <v>10649</v>
      </c>
      <c r="C1662" s="55" t="s">
        <v>165</v>
      </c>
      <c r="D1662" s="55" t="s">
        <v>100</v>
      </c>
      <c r="E1662" s="55" t="s">
        <v>6523</v>
      </c>
      <c r="H1662" s="91">
        <f t="shared" si="91"/>
        <v>1989</v>
      </c>
      <c r="K1662" t="s">
        <v>12281</v>
      </c>
      <c r="L1662" t="s">
        <v>12277</v>
      </c>
      <c r="M1662" s="55" t="s">
        <v>10615</v>
      </c>
      <c r="N1662" s="55" t="s">
        <v>225</v>
      </c>
      <c r="O1662" s="55" t="s">
        <v>12352</v>
      </c>
      <c r="P1662" s="91">
        <v>1</v>
      </c>
      <c r="Q1662" s="91">
        <v>5</v>
      </c>
      <c r="R1662" s="55" t="s">
        <v>224</v>
      </c>
    </row>
    <row r="1663" spans="1:18" x14ac:dyDescent="0.2">
      <c r="A1663" s="55" t="s">
        <v>10609</v>
      </c>
      <c r="B1663" s="85" t="s">
        <v>10634</v>
      </c>
      <c r="C1663" s="55" t="s">
        <v>165</v>
      </c>
      <c r="D1663" s="55" t="s">
        <v>100</v>
      </c>
      <c r="E1663" s="55" t="s">
        <v>6523</v>
      </c>
      <c r="H1663" s="91">
        <f t="shared" si="91"/>
        <v>1984</v>
      </c>
      <c r="K1663" t="s">
        <v>12282</v>
      </c>
      <c r="L1663" t="s">
        <v>12277</v>
      </c>
      <c r="M1663" s="55" t="s">
        <v>10615</v>
      </c>
      <c r="N1663" s="55" t="s">
        <v>225</v>
      </c>
      <c r="O1663" s="55" t="s">
        <v>12352</v>
      </c>
      <c r="P1663" s="91">
        <v>1</v>
      </c>
      <c r="Q1663" s="91">
        <v>5</v>
      </c>
      <c r="R1663" s="55" t="s">
        <v>224</v>
      </c>
    </row>
    <row r="1664" spans="1:18" x14ac:dyDescent="0.2">
      <c r="A1664" s="55" t="s">
        <v>10609</v>
      </c>
      <c r="B1664" s="85" t="s">
        <v>10636</v>
      </c>
      <c r="C1664" s="55" t="s">
        <v>165</v>
      </c>
      <c r="D1664" s="55" t="s">
        <v>100</v>
      </c>
      <c r="E1664" s="55" t="s">
        <v>6523</v>
      </c>
      <c r="H1664" s="91">
        <f t="shared" si="91"/>
        <v>1987</v>
      </c>
      <c r="K1664" t="s">
        <v>12283</v>
      </c>
      <c r="L1664" t="s">
        <v>12277</v>
      </c>
      <c r="M1664" s="55" t="s">
        <v>10615</v>
      </c>
      <c r="N1664" s="55" t="s">
        <v>225</v>
      </c>
      <c r="O1664" s="55" t="s">
        <v>12352</v>
      </c>
      <c r="P1664" s="91">
        <v>1</v>
      </c>
      <c r="Q1664" s="91">
        <v>5</v>
      </c>
      <c r="R1664" s="55" t="s">
        <v>224</v>
      </c>
    </row>
    <row r="1665" spans="1:18" x14ac:dyDescent="0.2">
      <c r="A1665" s="55" t="s">
        <v>10609</v>
      </c>
      <c r="B1665" s="85" t="s">
        <v>10650</v>
      </c>
      <c r="C1665" s="55" t="s">
        <v>165</v>
      </c>
      <c r="D1665" s="55" t="s">
        <v>100</v>
      </c>
      <c r="E1665" s="55" t="s">
        <v>6523</v>
      </c>
      <c r="H1665" s="91">
        <f t="shared" si="91"/>
        <v>1992</v>
      </c>
      <c r="K1665" t="s">
        <v>12284</v>
      </c>
      <c r="L1665" t="s">
        <v>12277</v>
      </c>
      <c r="M1665" s="55" t="s">
        <v>10615</v>
      </c>
      <c r="N1665" s="55" t="s">
        <v>225</v>
      </c>
      <c r="O1665" s="55" t="s">
        <v>12352</v>
      </c>
      <c r="P1665" s="91">
        <v>1</v>
      </c>
      <c r="Q1665" s="91">
        <v>5</v>
      </c>
      <c r="R1665" s="55" t="s">
        <v>224</v>
      </c>
    </row>
    <row r="1666" spans="1:18" x14ac:dyDescent="0.2">
      <c r="A1666" s="55" t="s">
        <v>10609</v>
      </c>
      <c r="B1666" s="85" t="s">
        <v>10865</v>
      </c>
      <c r="C1666" s="55" t="s">
        <v>165</v>
      </c>
      <c r="D1666" s="55" t="s">
        <v>100</v>
      </c>
      <c r="E1666" s="55" t="s">
        <v>12349</v>
      </c>
      <c r="H1666" s="91">
        <f t="shared" si="91"/>
        <v>1995</v>
      </c>
      <c r="K1666" t="s">
        <v>12285</v>
      </c>
      <c r="L1666" t="s">
        <v>12286</v>
      </c>
      <c r="M1666" s="55" t="s">
        <v>10615</v>
      </c>
      <c r="N1666" s="55" t="s">
        <v>225</v>
      </c>
      <c r="O1666" s="55" t="s">
        <v>12352</v>
      </c>
      <c r="P1666" s="91">
        <v>1</v>
      </c>
      <c r="Q1666" s="91">
        <v>5</v>
      </c>
      <c r="R1666" s="55" t="s">
        <v>224</v>
      </c>
    </row>
    <row r="1667" spans="1:18" x14ac:dyDescent="0.2">
      <c r="A1667" s="55" t="s">
        <v>10609</v>
      </c>
      <c r="B1667" s="85" t="s">
        <v>10865</v>
      </c>
      <c r="C1667" s="55" t="s">
        <v>165</v>
      </c>
      <c r="D1667" s="55" t="s">
        <v>100</v>
      </c>
      <c r="E1667" s="55" t="s">
        <v>12349</v>
      </c>
      <c r="H1667" s="91">
        <f t="shared" si="91"/>
        <v>1995</v>
      </c>
      <c r="K1667" t="s">
        <v>12287</v>
      </c>
      <c r="L1667" t="s">
        <v>12286</v>
      </c>
      <c r="M1667" s="55" t="s">
        <v>10615</v>
      </c>
      <c r="N1667" s="55" t="s">
        <v>225</v>
      </c>
      <c r="O1667" s="55" t="s">
        <v>12352</v>
      </c>
      <c r="P1667" s="91">
        <v>1</v>
      </c>
      <c r="Q1667" s="91">
        <v>5</v>
      </c>
      <c r="R1667" s="55" t="s">
        <v>224</v>
      </c>
    </row>
    <row r="1668" spans="1:18" x14ac:dyDescent="0.2">
      <c r="A1668" s="55" t="s">
        <v>10609</v>
      </c>
      <c r="B1668" s="85" t="s">
        <v>10639</v>
      </c>
      <c r="C1668" s="55" t="s">
        <v>165</v>
      </c>
      <c r="D1668" s="55" t="s">
        <v>100</v>
      </c>
      <c r="E1668" s="55" t="s">
        <v>12349</v>
      </c>
      <c r="H1668" s="91">
        <f t="shared" si="91"/>
        <v>1990</v>
      </c>
      <c r="K1668" t="s">
        <v>12288</v>
      </c>
      <c r="L1668" t="s">
        <v>12286</v>
      </c>
      <c r="M1668" s="55" t="s">
        <v>10615</v>
      </c>
      <c r="N1668" s="55" t="s">
        <v>225</v>
      </c>
      <c r="O1668" s="55" t="s">
        <v>12352</v>
      </c>
      <c r="P1668" s="91">
        <v>1</v>
      </c>
      <c r="Q1668" s="91">
        <v>5</v>
      </c>
      <c r="R1668" s="55" t="s">
        <v>224</v>
      </c>
    </row>
    <row r="1669" spans="1:18" x14ac:dyDescent="0.2">
      <c r="A1669" s="55" t="s">
        <v>10609</v>
      </c>
      <c r="B1669" s="85" t="s">
        <v>10641</v>
      </c>
      <c r="C1669" s="55" t="s">
        <v>165</v>
      </c>
      <c r="D1669" s="55" t="s">
        <v>100</v>
      </c>
      <c r="E1669" s="55" t="s">
        <v>12349</v>
      </c>
      <c r="H1669" s="91">
        <f t="shared" si="91"/>
        <v>1993</v>
      </c>
      <c r="K1669" t="s">
        <v>12289</v>
      </c>
      <c r="L1669" t="s">
        <v>12286</v>
      </c>
      <c r="M1669" s="55" t="s">
        <v>10615</v>
      </c>
      <c r="N1669" s="55" t="s">
        <v>225</v>
      </c>
      <c r="O1669" s="55" t="s">
        <v>12352</v>
      </c>
      <c r="P1669" s="91">
        <v>1</v>
      </c>
      <c r="Q1669" s="91">
        <v>5</v>
      </c>
      <c r="R1669" s="55" t="s">
        <v>224</v>
      </c>
    </row>
    <row r="1670" spans="1:18" x14ac:dyDescent="0.2">
      <c r="A1670" s="55" t="s">
        <v>10609</v>
      </c>
      <c r="B1670" s="85" t="s">
        <v>10649</v>
      </c>
      <c r="C1670" s="55" t="s">
        <v>165</v>
      </c>
      <c r="D1670" s="55" t="s">
        <v>100</v>
      </c>
      <c r="E1670" s="55" t="s">
        <v>12349</v>
      </c>
      <c r="H1670" s="91">
        <f t="shared" si="91"/>
        <v>1989</v>
      </c>
      <c r="K1670" t="s">
        <v>12290</v>
      </c>
      <c r="L1670" t="s">
        <v>12286</v>
      </c>
      <c r="M1670" s="55" t="s">
        <v>10615</v>
      </c>
      <c r="N1670" s="55" t="s">
        <v>225</v>
      </c>
      <c r="O1670" s="55" t="s">
        <v>12352</v>
      </c>
      <c r="P1670" s="91">
        <v>1</v>
      </c>
      <c r="Q1670" s="91">
        <v>5</v>
      </c>
      <c r="R1670" s="55" t="s">
        <v>224</v>
      </c>
    </row>
    <row r="1671" spans="1:18" x14ac:dyDescent="0.2">
      <c r="A1671" s="55" t="s">
        <v>10609</v>
      </c>
      <c r="B1671" s="85" t="s">
        <v>10634</v>
      </c>
      <c r="C1671" s="55" t="s">
        <v>165</v>
      </c>
      <c r="D1671" s="55" t="s">
        <v>100</v>
      </c>
      <c r="E1671" s="55" t="s">
        <v>12349</v>
      </c>
      <c r="H1671" s="91">
        <f t="shared" si="91"/>
        <v>1984</v>
      </c>
      <c r="K1671" t="s">
        <v>12291</v>
      </c>
      <c r="L1671" t="s">
        <v>12286</v>
      </c>
      <c r="M1671" s="55" t="s">
        <v>10615</v>
      </c>
      <c r="N1671" s="55" t="s">
        <v>225</v>
      </c>
      <c r="O1671" s="55" t="s">
        <v>12352</v>
      </c>
      <c r="P1671" s="91">
        <v>1</v>
      </c>
      <c r="Q1671" s="91">
        <v>5</v>
      </c>
      <c r="R1671" s="55" t="s">
        <v>224</v>
      </c>
    </row>
    <row r="1672" spans="1:18" x14ac:dyDescent="0.2">
      <c r="A1672" s="55" t="s">
        <v>10609</v>
      </c>
      <c r="B1672" s="85" t="s">
        <v>10636</v>
      </c>
      <c r="C1672" s="55" t="s">
        <v>165</v>
      </c>
      <c r="D1672" s="55" t="s">
        <v>100</v>
      </c>
      <c r="E1672" s="55" t="s">
        <v>12349</v>
      </c>
      <c r="H1672" s="91">
        <f t="shared" si="91"/>
        <v>1987</v>
      </c>
      <c r="K1672" t="s">
        <v>12292</v>
      </c>
      <c r="L1672" t="s">
        <v>12286</v>
      </c>
      <c r="M1672" s="55" t="s">
        <v>10615</v>
      </c>
      <c r="N1672" s="55" t="s">
        <v>225</v>
      </c>
      <c r="O1672" s="55" t="s">
        <v>12352</v>
      </c>
      <c r="P1672" s="91">
        <v>1</v>
      </c>
      <c r="Q1672" s="91">
        <v>5</v>
      </c>
      <c r="R1672" s="55" t="s">
        <v>224</v>
      </c>
    </row>
    <row r="1673" spans="1:18" x14ac:dyDescent="0.2">
      <c r="A1673" s="55" t="s">
        <v>10609</v>
      </c>
      <c r="B1673" s="85" t="s">
        <v>10650</v>
      </c>
      <c r="C1673" s="55" t="s">
        <v>165</v>
      </c>
      <c r="D1673" s="55" t="s">
        <v>100</v>
      </c>
      <c r="E1673" s="55" t="s">
        <v>12349</v>
      </c>
      <c r="H1673" s="91">
        <f t="shared" si="91"/>
        <v>1992</v>
      </c>
      <c r="K1673" t="s">
        <v>12293</v>
      </c>
      <c r="L1673" t="s">
        <v>12286</v>
      </c>
      <c r="M1673" s="55" t="s">
        <v>10615</v>
      </c>
      <c r="N1673" s="55" t="s">
        <v>225</v>
      </c>
      <c r="O1673" s="55" t="s">
        <v>12352</v>
      </c>
      <c r="P1673" s="91">
        <v>1</v>
      </c>
      <c r="Q1673" s="91">
        <v>5</v>
      </c>
      <c r="R1673" s="55" t="s">
        <v>224</v>
      </c>
    </row>
    <row r="1674" spans="1:18" ht="17" x14ac:dyDescent="0.2">
      <c r="A1674" s="55" t="s">
        <v>10609</v>
      </c>
      <c r="B1674" s="85" t="s">
        <v>10865</v>
      </c>
      <c r="C1674" s="55" t="s">
        <v>165</v>
      </c>
      <c r="D1674" s="55" t="s">
        <v>102</v>
      </c>
      <c r="E1674" s="55" t="s">
        <v>6524</v>
      </c>
      <c r="H1674" s="91">
        <f t="shared" si="91"/>
        <v>1995</v>
      </c>
      <c r="K1674" s="85" t="s">
        <v>12294</v>
      </c>
      <c r="L1674" s="92" t="s">
        <v>12295</v>
      </c>
      <c r="M1674" s="55" t="s">
        <v>10615</v>
      </c>
      <c r="N1674" s="55" t="s">
        <v>225</v>
      </c>
      <c r="O1674" s="55" t="s">
        <v>12352</v>
      </c>
      <c r="P1674" s="91">
        <v>1</v>
      </c>
      <c r="Q1674" s="91">
        <v>5</v>
      </c>
      <c r="R1674" s="55" t="s">
        <v>224</v>
      </c>
    </row>
    <row r="1675" spans="1:18" ht="17" x14ac:dyDescent="0.2">
      <c r="A1675" s="55" t="s">
        <v>10609</v>
      </c>
      <c r="B1675" s="85" t="s">
        <v>10865</v>
      </c>
      <c r="C1675" s="55" t="s">
        <v>165</v>
      </c>
      <c r="D1675" s="55" t="s">
        <v>102</v>
      </c>
      <c r="E1675" s="55" t="s">
        <v>6524</v>
      </c>
      <c r="H1675" s="91">
        <f t="shared" si="91"/>
        <v>1995</v>
      </c>
      <c r="K1675" s="85" t="s">
        <v>12296</v>
      </c>
      <c r="L1675" s="92" t="s">
        <v>12295</v>
      </c>
      <c r="M1675" s="55" t="s">
        <v>10615</v>
      </c>
      <c r="N1675" s="55" t="s">
        <v>225</v>
      </c>
      <c r="O1675" s="55" t="s">
        <v>12352</v>
      </c>
      <c r="P1675" s="91">
        <v>1</v>
      </c>
      <c r="Q1675" s="91">
        <v>5</v>
      </c>
      <c r="R1675" s="55" t="s">
        <v>224</v>
      </c>
    </row>
    <row r="1676" spans="1:18" ht="17" x14ac:dyDescent="0.2">
      <c r="A1676" s="55" t="s">
        <v>10609</v>
      </c>
      <c r="B1676" s="85" t="s">
        <v>10639</v>
      </c>
      <c r="C1676" s="55" t="s">
        <v>165</v>
      </c>
      <c r="D1676" s="55" t="s">
        <v>102</v>
      </c>
      <c r="E1676" s="55" t="s">
        <v>6524</v>
      </c>
      <c r="H1676" s="91">
        <f t="shared" si="91"/>
        <v>1990</v>
      </c>
      <c r="K1676" s="85" t="s">
        <v>12297</v>
      </c>
      <c r="L1676" s="92" t="s">
        <v>12295</v>
      </c>
      <c r="M1676" s="55" t="s">
        <v>10615</v>
      </c>
      <c r="N1676" s="55" t="s">
        <v>225</v>
      </c>
      <c r="O1676" s="55" t="s">
        <v>12352</v>
      </c>
      <c r="P1676" s="91">
        <v>1</v>
      </c>
      <c r="Q1676" s="91">
        <v>5</v>
      </c>
      <c r="R1676" s="55" t="s">
        <v>224</v>
      </c>
    </row>
    <row r="1677" spans="1:18" ht="17" x14ac:dyDescent="0.2">
      <c r="A1677" s="55" t="s">
        <v>10609</v>
      </c>
      <c r="B1677" s="85" t="s">
        <v>10641</v>
      </c>
      <c r="C1677" s="55" t="s">
        <v>165</v>
      </c>
      <c r="D1677" s="55" t="s">
        <v>102</v>
      </c>
      <c r="E1677" s="55" t="s">
        <v>6524</v>
      </c>
      <c r="H1677" s="91">
        <f t="shared" si="91"/>
        <v>1993</v>
      </c>
      <c r="K1677" s="85" t="s">
        <v>12298</v>
      </c>
      <c r="L1677" s="92" t="s">
        <v>12295</v>
      </c>
      <c r="M1677" s="55" t="s">
        <v>10615</v>
      </c>
      <c r="N1677" s="55" t="s">
        <v>225</v>
      </c>
      <c r="O1677" s="55" t="s">
        <v>12352</v>
      </c>
      <c r="P1677" s="91">
        <v>1</v>
      </c>
      <c r="Q1677" s="91">
        <v>5</v>
      </c>
      <c r="R1677" s="55" t="s">
        <v>224</v>
      </c>
    </row>
    <row r="1678" spans="1:18" ht="17" x14ac:dyDescent="0.2">
      <c r="A1678" s="55" t="s">
        <v>10609</v>
      </c>
      <c r="B1678" s="85" t="s">
        <v>10649</v>
      </c>
      <c r="C1678" s="55" t="s">
        <v>165</v>
      </c>
      <c r="D1678" s="55" t="s">
        <v>102</v>
      </c>
      <c r="E1678" s="55" t="s">
        <v>6524</v>
      </c>
      <c r="H1678" s="91">
        <f t="shared" si="91"/>
        <v>1989</v>
      </c>
      <c r="K1678" s="85" t="s">
        <v>12299</v>
      </c>
      <c r="L1678" s="92" t="s">
        <v>12295</v>
      </c>
      <c r="M1678" s="55" t="s">
        <v>10615</v>
      </c>
      <c r="N1678" s="55" t="s">
        <v>225</v>
      </c>
      <c r="O1678" s="55" t="s">
        <v>12352</v>
      </c>
      <c r="P1678" s="91">
        <v>1</v>
      </c>
      <c r="Q1678" s="91">
        <v>5</v>
      </c>
      <c r="R1678" s="55" t="s">
        <v>224</v>
      </c>
    </row>
    <row r="1679" spans="1:18" ht="17" x14ac:dyDescent="0.2">
      <c r="A1679" s="55" t="s">
        <v>10609</v>
      </c>
      <c r="B1679" s="85" t="s">
        <v>10634</v>
      </c>
      <c r="C1679" s="55" t="s">
        <v>165</v>
      </c>
      <c r="D1679" s="55" t="s">
        <v>102</v>
      </c>
      <c r="E1679" s="55" t="s">
        <v>6524</v>
      </c>
      <c r="H1679" s="91">
        <f t="shared" si="91"/>
        <v>1984</v>
      </c>
      <c r="K1679" s="85" t="s">
        <v>12300</v>
      </c>
      <c r="L1679" s="92" t="s">
        <v>12295</v>
      </c>
      <c r="M1679" s="55" t="s">
        <v>10615</v>
      </c>
      <c r="N1679" s="55" t="s">
        <v>225</v>
      </c>
      <c r="O1679" s="55" t="s">
        <v>12352</v>
      </c>
      <c r="P1679" s="91">
        <v>1</v>
      </c>
      <c r="Q1679" s="91">
        <v>5</v>
      </c>
      <c r="R1679" s="55" t="s">
        <v>224</v>
      </c>
    </row>
    <row r="1680" spans="1:18" ht="17" x14ac:dyDescent="0.2">
      <c r="A1680" s="55" t="s">
        <v>10609</v>
      </c>
      <c r="B1680" s="85" t="s">
        <v>10636</v>
      </c>
      <c r="C1680" s="55" t="s">
        <v>165</v>
      </c>
      <c r="D1680" s="55" t="s">
        <v>102</v>
      </c>
      <c r="E1680" s="55" t="s">
        <v>6524</v>
      </c>
      <c r="H1680" s="91">
        <f t="shared" si="91"/>
        <v>1987</v>
      </c>
      <c r="K1680" s="85" t="s">
        <v>12301</v>
      </c>
      <c r="L1680" s="92" t="s">
        <v>12295</v>
      </c>
      <c r="M1680" s="55" t="s">
        <v>10615</v>
      </c>
      <c r="N1680" s="55" t="s">
        <v>225</v>
      </c>
      <c r="O1680" s="55" t="s">
        <v>12352</v>
      </c>
      <c r="P1680" s="91">
        <v>1</v>
      </c>
      <c r="Q1680" s="91">
        <v>5</v>
      </c>
      <c r="R1680" s="55" t="s">
        <v>224</v>
      </c>
    </row>
    <row r="1681" spans="1:18" ht="17" x14ac:dyDescent="0.2">
      <c r="A1681" s="55" t="s">
        <v>10609</v>
      </c>
      <c r="B1681" s="85" t="s">
        <v>10650</v>
      </c>
      <c r="C1681" s="55" t="s">
        <v>165</v>
      </c>
      <c r="D1681" s="55" t="s">
        <v>102</v>
      </c>
      <c r="E1681" s="55" t="s">
        <v>6524</v>
      </c>
      <c r="H1681" s="91">
        <f t="shared" si="91"/>
        <v>1992</v>
      </c>
      <c r="K1681" s="85" t="s">
        <v>12302</v>
      </c>
      <c r="L1681" s="92" t="s">
        <v>12295</v>
      </c>
      <c r="M1681" s="55" t="s">
        <v>10615</v>
      </c>
      <c r="N1681" s="55" t="s">
        <v>225</v>
      </c>
      <c r="O1681" s="55" t="s">
        <v>12352</v>
      </c>
      <c r="P1681" s="91">
        <v>1</v>
      </c>
      <c r="Q1681" s="91">
        <v>5</v>
      </c>
      <c r="R1681" s="55" t="s">
        <v>224</v>
      </c>
    </row>
    <row r="1682" spans="1:18" x14ac:dyDescent="0.2">
      <c r="A1682" s="55" t="s">
        <v>10609</v>
      </c>
      <c r="B1682" s="85" t="s">
        <v>10865</v>
      </c>
      <c r="C1682" s="55" t="s">
        <v>165</v>
      </c>
      <c r="D1682" s="55" t="s">
        <v>102</v>
      </c>
      <c r="E1682" s="55" t="s">
        <v>5086</v>
      </c>
      <c r="H1682" s="91">
        <f t="shared" si="91"/>
        <v>1995</v>
      </c>
      <c r="K1682" t="s">
        <v>12303</v>
      </c>
      <c r="L1682" t="s">
        <v>12304</v>
      </c>
      <c r="M1682" s="55" t="s">
        <v>10615</v>
      </c>
      <c r="N1682" s="55" t="s">
        <v>225</v>
      </c>
      <c r="O1682" s="55" t="s">
        <v>12352</v>
      </c>
      <c r="P1682" s="91">
        <v>1</v>
      </c>
      <c r="Q1682" s="91">
        <v>5</v>
      </c>
      <c r="R1682" s="55" t="s">
        <v>224</v>
      </c>
    </row>
    <row r="1683" spans="1:18" x14ac:dyDescent="0.2">
      <c r="A1683" s="55" t="s">
        <v>10609</v>
      </c>
      <c r="B1683" s="85" t="s">
        <v>10865</v>
      </c>
      <c r="C1683" s="55" t="s">
        <v>165</v>
      </c>
      <c r="D1683" s="55" t="s">
        <v>102</v>
      </c>
      <c r="E1683" s="55" t="s">
        <v>5086</v>
      </c>
      <c r="H1683" s="91">
        <f t="shared" si="91"/>
        <v>1995</v>
      </c>
      <c r="K1683" t="s">
        <v>12305</v>
      </c>
      <c r="L1683" t="s">
        <v>12304</v>
      </c>
      <c r="M1683" s="55" t="s">
        <v>10615</v>
      </c>
      <c r="N1683" s="55" t="s">
        <v>225</v>
      </c>
      <c r="O1683" s="55" t="s">
        <v>12352</v>
      </c>
      <c r="P1683" s="91">
        <v>1</v>
      </c>
      <c r="Q1683" s="91">
        <v>5</v>
      </c>
      <c r="R1683" s="55" t="s">
        <v>224</v>
      </c>
    </row>
    <row r="1684" spans="1:18" x14ac:dyDescent="0.2">
      <c r="A1684" s="55" t="s">
        <v>10609</v>
      </c>
      <c r="B1684" s="85" t="s">
        <v>10639</v>
      </c>
      <c r="C1684" s="55" t="s">
        <v>165</v>
      </c>
      <c r="D1684" s="55" t="s">
        <v>102</v>
      </c>
      <c r="E1684" s="55" t="s">
        <v>5086</v>
      </c>
      <c r="H1684" s="91">
        <f t="shared" si="91"/>
        <v>1990</v>
      </c>
      <c r="K1684" t="s">
        <v>12306</v>
      </c>
      <c r="L1684" t="s">
        <v>12304</v>
      </c>
      <c r="M1684" s="55" t="s">
        <v>10615</v>
      </c>
      <c r="N1684" s="55" t="s">
        <v>225</v>
      </c>
      <c r="O1684" s="55" t="s">
        <v>12352</v>
      </c>
      <c r="P1684" s="91">
        <v>1</v>
      </c>
      <c r="Q1684" s="91">
        <v>5</v>
      </c>
      <c r="R1684" s="55" t="s">
        <v>224</v>
      </c>
    </row>
    <row r="1685" spans="1:18" x14ac:dyDescent="0.2">
      <c r="A1685" s="55" t="s">
        <v>10609</v>
      </c>
      <c r="B1685" s="85" t="s">
        <v>10641</v>
      </c>
      <c r="C1685" s="55" t="s">
        <v>165</v>
      </c>
      <c r="D1685" s="55" t="s">
        <v>102</v>
      </c>
      <c r="E1685" s="55" t="s">
        <v>5086</v>
      </c>
      <c r="H1685" s="91">
        <f t="shared" si="91"/>
        <v>1993</v>
      </c>
      <c r="K1685" t="s">
        <v>12307</v>
      </c>
      <c r="L1685" t="s">
        <v>12304</v>
      </c>
      <c r="M1685" s="55" t="s">
        <v>10615</v>
      </c>
      <c r="N1685" s="55" t="s">
        <v>225</v>
      </c>
      <c r="O1685" s="55" t="s">
        <v>12352</v>
      </c>
      <c r="P1685" s="91">
        <v>1</v>
      </c>
      <c r="Q1685" s="91">
        <v>5</v>
      </c>
      <c r="R1685" s="55" t="s">
        <v>224</v>
      </c>
    </row>
    <row r="1686" spans="1:18" x14ac:dyDescent="0.2">
      <c r="A1686" s="55" t="s">
        <v>10609</v>
      </c>
      <c r="B1686" s="85" t="s">
        <v>10649</v>
      </c>
      <c r="C1686" s="55" t="s">
        <v>165</v>
      </c>
      <c r="D1686" s="55" t="s">
        <v>102</v>
      </c>
      <c r="E1686" s="55" t="s">
        <v>5086</v>
      </c>
      <c r="H1686" s="91">
        <f t="shared" si="91"/>
        <v>1989</v>
      </c>
      <c r="K1686" t="s">
        <v>12308</v>
      </c>
      <c r="L1686" t="s">
        <v>12304</v>
      </c>
      <c r="M1686" s="55" t="s">
        <v>10615</v>
      </c>
      <c r="N1686" s="55" t="s">
        <v>225</v>
      </c>
      <c r="O1686" s="55" t="s">
        <v>12352</v>
      </c>
      <c r="P1686" s="91">
        <v>1</v>
      </c>
      <c r="Q1686" s="91">
        <v>5</v>
      </c>
      <c r="R1686" s="55" t="s">
        <v>224</v>
      </c>
    </row>
    <row r="1687" spans="1:18" x14ac:dyDescent="0.2">
      <c r="A1687" s="55" t="s">
        <v>10609</v>
      </c>
      <c r="B1687" s="85" t="s">
        <v>10634</v>
      </c>
      <c r="C1687" s="55" t="s">
        <v>165</v>
      </c>
      <c r="D1687" s="55" t="s">
        <v>102</v>
      </c>
      <c r="E1687" s="55" t="s">
        <v>5086</v>
      </c>
      <c r="H1687" s="91">
        <f t="shared" si="91"/>
        <v>1984</v>
      </c>
      <c r="K1687" t="s">
        <v>12309</v>
      </c>
      <c r="L1687" t="s">
        <v>12304</v>
      </c>
      <c r="M1687" s="55" t="s">
        <v>10615</v>
      </c>
      <c r="N1687" s="55" t="s">
        <v>225</v>
      </c>
      <c r="O1687" s="55" t="s">
        <v>12352</v>
      </c>
      <c r="P1687" s="91">
        <v>1</v>
      </c>
      <c r="Q1687" s="91">
        <v>5</v>
      </c>
      <c r="R1687" s="55" t="s">
        <v>224</v>
      </c>
    </row>
    <row r="1688" spans="1:18" x14ac:dyDescent="0.2">
      <c r="A1688" s="55" t="s">
        <v>10609</v>
      </c>
      <c r="B1688" s="85" t="s">
        <v>10636</v>
      </c>
      <c r="C1688" s="55" t="s">
        <v>165</v>
      </c>
      <c r="D1688" s="55" t="s">
        <v>102</v>
      </c>
      <c r="E1688" s="55" t="s">
        <v>5086</v>
      </c>
      <c r="H1688" s="91">
        <f t="shared" si="91"/>
        <v>1987</v>
      </c>
      <c r="K1688" t="s">
        <v>12310</v>
      </c>
      <c r="L1688" t="s">
        <v>12304</v>
      </c>
      <c r="M1688" s="55" t="s">
        <v>10615</v>
      </c>
      <c r="N1688" s="55" t="s">
        <v>225</v>
      </c>
      <c r="O1688" s="55" t="s">
        <v>12352</v>
      </c>
      <c r="P1688" s="91">
        <v>1</v>
      </c>
      <c r="Q1688" s="91">
        <v>5</v>
      </c>
      <c r="R1688" s="55" t="s">
        <v>224</v>
      </c>
    </row>
    <row r="1689" spans="1:18" x14ac:dyDescent="0.2">
      <c r="A1689" s="55" t="s">
        <v>10609</v>
      </c>
      <c r="B1689" s="85" t="s">
        <v>10650</v>
      </c>
      <c r="C1689" s="55" t="s">
        <v>165</v>
      </c>
      <c r="D1689" s="55" t="s">
        <v>102</v>
      </c>
      <c r="E1689" s="55" t="s">
        <v>5086</v>
      </c>
      <c r="H1689" s="91">
        <f t="shared" si="91"/>
        <v>1992</v>
      </c>
      <c r="K1689" t="s">
        <v>12311</v>
      </c>
      <c r="L1689" t="s">
        <v>12304</v>
      </c>
      <c r="M1689" s="55" t="s">
        <v>10615</v>
      </c>
      <c r="N1689" s="55" t="s">
        <v>225</v>
      </c>
      <c r="O1689" s="55" t="s">
        <v>12352</v>
      </c>
      <c r="P1689" s="91">
        <v>1</v>
      </c>
      <c r="Q1689" s="91">
        <v>5</v>
      </c>
      <c r="R1689" s="55" t="s">
        <v>224</v>
      </c>
    </row>
    <row r="1690" spans="1:18" x14ac:dyDescent="0.2">
      <c r="A1690" s="55" t="s">
        <v>10609</v>
      </c>
      <c r="B1690" s="85" t="s">
        <v>10865</v>
      </c>
      <c r="C1690" s="55" t="s">
        <v>165</v>
      </c>
      <c r="D1690" s="55" t="s">
        <v>102</v>
      </c>
      <c r="E1690" s="55" t="s">
        <v>4973</v>
      </c>
      <c r="H1690" s="91">
        <f t="shared" si="91"/>
        <v>1995</v>
      </c>
      <c r="K1690" t="s">
        <v>12312</v>
      </c>
      <c r="L1690" t="s">
        <v>12313</v>
      </c>
      <c r="M1690" s="55" t="s">
        <v>10615</v>
      </c>
      <c r="N1690" s="55" t="s">
        <v>225</v>
      </c>
      <c r="O1690" s="55" t="s">
        <v>12352</v>
      </c>
      <c r="P1690" s="91">
        <v>1</v>
      </c>
      <c r="Q1690" s="91">
        <v>5</v>
      </c>
      <c r="R1690" s="55" t="s">
        <v>224</v>
      </c>
    </row>
    <row r="1691" spans="1:18" x14ac:dyDescent="0.2">
      <c r="A1691" s="55" t="s">
        <v>10609</v>
      </c>
      <c r="B1691" s="85" t="s">
        <v>10865</v>
      </c>
      <c r="C1691" s="55" t="s">
        <v>165</v>
      </c>
      <c r="D1691" s="55" t="s">
        <v>102</v>
      </c>
      <c r="E1691" s="55" t="s">
        <v>4973</v>
      </c>
      <c r="H1691" s="91">
        <f t="shared" si="91"/>
        <v>1995</v>
      </c>
      <c r="K1691" t="s">
        <v>12314</v>
      </c>
      <c r="L1691" t="s">
        <v>12313</v>
      </c>
      <c r="M1691" s="55" t="s">
        <v>10615</v>
      </c>
      <c r="N1691" s="55" t="s">
        <v>225</v>
      </c>
      <c r="O1691" s="55" t="s">
        <v>12352</v>
      </c>
      <c r="P1691" s="91">
        <v>1</v>
      </c>
      <c r="Q1691" s="91">
        <v>5</v>
      </c>
      <c r="R1691" s="55" t="s">
        <v>224</v>
      </c>
    </row>
    <row r="1692" spans="1:18" x14ac:dyDescent="0.2">
      <c r="A1692" s="55" t="s">
        <v>10609</v>
      </c>
      <c r="B1692" s="85" t="s">
        <v>10639</v>
      </c>
      <c r="C1692" s="55" t="s">
        <v>165</v>
      </c>
      <c r="D1692" s="55" t="s">
        <v>102</v>
      </c>
      <c r="E1692" s="55" t="s">
        <v>4973</v>
      </c>
      <c r="H1692" s="91">
        <f t="shared" si="91"/>
        <v>1990</v>
      </c>
      <c r="K1692" t="s">
        <v>12315</v>
      </c>
      <c r="L1692" t="s">
        <v>12313</v>
      </c>
      <c r="M1692" s="55" t="s">
        <v>10615</v>
      </c>
      <c r="N1692" s="55" t="s">
        <v>225</v>
      </c>
      <c r="O1692" s="55" t="s">
        <v>12352</v>
      </c>
      <c r="P1692" s="91">
        <v>1</v>
      </c>
      <c r="Q1692" s="91">
        <v>5</v>
      </c>
      <c r="R1692" s="55" t="s">
        <v>224</v>
      </c>
    </row>
    <row r="1693" spans="1:18" x14ac:dyDescent="0.2">
      <c r="A1693" s="55" t="s">
        <v>10609</v>
      </c>
      <c r="B1693" s="85" t="s">
        <v>10641</v>
      </c>
      <c r="C1693" s="55" t="s">
        <v>165</v>
      </c>
      <c r="D1693" s="55" t="s">
        <v>102</v>
      </c>
      <c r="E1693" s="55" t="s">
        <v>4973</v>
      </c>
      <c r="H1693" s="91">
        <f t="shared" si="91"/>
        <v>1993</v>
      </c>
      <c r="K1693" t="s">
        <v>12316</v>
      </c>
      <c r="L1693" t="s">
        <v>12313</v>
      </c>
      <c r="M1693" s="55" t="s">
        <v>10615</v>
      </c>
      <c r="N1693" s="55" t="s">
        <v>225</v>
      </c>
      <c r="O1693" s="55" t="s">
        <v>12352</v>
      </c>
      <c r="P1693" s="91">
        <v>1</v>
      </c>
      <c r="Q1693" s="91">
        <v>5</v>
      </c>
      <c r="R1693" s="55" t="s">
        <v>224</v>
      </c>
    </row>
    <row r="1694" spans="1:18" x14ac:dyDescent="0.2">
      <c r="A1694" s="55" t="s">
        <v>10609</v>
      </c>
      <c r="B1694" s="85" t="s">
        <v>10649</v>
      </c>
      <c r="C1694" s="55" t="s">
        <v>165</v>
      </c>
      <c r="D1694" s="55" t="s">
        <v>102</v>
      </c>
      <c r="E1694" s="55" t="s">
        <v>4973</v>
      </c>
      <c r="H1694" s="91">
        <f t="shared" si="91"/>
        <v>1989</v>
      </c>
      <c r="K1694" t="s">
        <v>12317</v>
      </c>
      <c r="L1694" t="s">
        <v>12313</v>
      </c>
      <c r="M1694" s="55" t="s">
        <v>10615</v>
      </c>
      <c r="N1694" s="55" t="s">
        <v>225</v>
      </c>
      <c r="O1694" s="55" t="s">
        <v>12352</v>
      </c>
      <c r="P1694" s="91">
        <v>1</v>
      </c>
      <c r="Q1694" s="91">
        <v>5</v>
      </c>
      <c r="R1694" s="55" t="s">
        <v>224</v>
      </c>
    </row>
    <row r="1695" spans="1:18" x14ac:dyDescent="0.2">
      <c r="A1695" s="55" t="s">
        <v>10609</v>
      </c>
      <c r="B1695" s="85" t="s">
        <v>10634</v>
      </c>
      <c r="C1695" s="55" t="s">
        <v>165</v>
      </c>
      <c r="D1695" s="55" t="s">
        <v>102</v>
      </c>
      <c r="E1695" s="55" t="s">
        <v>4973</v>
      </c>
      <c r="H1695" s="91">
        <f t="shared" si="91"/>
        <v>1984</v>
      </c>
      <c r="K1695" t="s">
        <v>12318</v>
      </c>
      <c r="L1695" t="s">
        <v>12313</v>
      </c>
      <c r="M1695" s="55" t="s">
        <v>10615</v>
      </c>
      <c r="N1695" s="55" t="s">
        <v>225</v>
      </c>
      <c r="O1695" s="55" t="s">
        <v>12352</v>
      </c>
      <c r="P1695" s="91">
        <v>1</v>
      </c>
      <c r="Q1695" s="91">
        <v>5</v>
      </c>
      <c r="R1695" s="55" t="s">
        <v>224</v>
      </c>
    </row>
    <row r="1696" spans="1:18" x14ac:dyDescent="0.2">
      <c r="A1696" s="55" t="s">
        <v>10609</v>
      </c>
      <c r="B1696" s="85" t="s">
        <v>10636</v>
      </c>
      <c r="C1696" s="55" t="s">
        <v>165</v>
      </c>
      <c r="D1696" s="55" t="s">
        <v>102</v>
      </c>
      <c r="E1696" s="55" t="s">
        <v>4973</v>
      </c>
      <c r="H1696" s="91">
        <f t="shared" si="91"/>
        <v>1987</v>
      </c>
      <c r="K1696" t="s">
        <v>12319</v>
      </c>
      <c r="L1696" t="s">
        <v>12313</v>
      </c>
      <c r="M1696" s="55" t="s">
        <v>10615</v>
      </c>
      <c r="N1696" s="55" t="s">
        <v>225</v>
      </c>
      <c r="O1696" s="55" t="s">
        <v>12352</v>
      </c>
      <c r="P1696" s="91">
        <v>1</v>
      </c>
      <c r="Q1696" s="91">
        <v>5</v>
      </c>
      <c r="R1696" s="55" t="s">
        <v>224</v>
      </c>
    </row>
    <row r="1697" spans="1:18" x14ac:dyDescent="0.2">
      <c r="A1697" s="55" t="s">
        <v>10609</v>
      </c>
      <c r="B1697" s="85" t="s">
        <v>10650</v>
      </c>
      <c r="C1697" s="55" t="s">
        <v>165</v>
      </c>
      <c r="D1697" s="55" t="s">
        <v>102</v>
      </c>
      <c r="E1697" s="55" t="s">
        <v>4973</v>
      </c>
      <c r="H1697" s="91">
        <f t="shared" si="91"/>
        <v>1992</v>
      </c>
      <c r="K1697" t="s">
        <v>12320</v>
      </c>
      <c r="L1697" t="s">
        <v>12313</v>
      </c>
      <c r="M1697" s="55" t="s">
        <v>10615</v>
      </c>
      <c r="N1697" s="55" t="s">
        <v>225</v>
      </c>
      <c r="O1697" s="55" t="s">
        <v>12352</v>
      </c>
      <c r="P1697" s="91">
        <v>1</v>
      </c>
      <c r="Q1697" s="91">
        <v>5</v>
      </c>
      <c r="R1697" s="55" t="s">
        <v>224</v>
      </c>
    </row>
    <row r="1698" spans="1:18" x14ac:dyDescent="0.2">
      <c r="A1698" s="55" t="s">
        <v>10609</v>
      </c>
      <c r="B1698" s="85" t="s">
        <v>10865</v>
      </c>
      <c r="C1698" s="55" t="s">
        <v>165</v>
      </c>
      <c r="D1698" s="55" t="s">
        <v>102</v>
      </c>
      <c r="E1698" s="55" t="s">
        <v>12350</v>
      </c>
      <c r="H1698" s="91">
        <f t="shared" si="91"/>
        <v>1995</v>
      </c>
      <c r="K1698" t="s">
        <v>12321</v>
      </c>
      <c r="L1698" t="s">
        <v>12322</v>
      </c>
      <c r="M1698" s="55" t="s">
        <v>10615</v>
      </c>
      <c r="N1698" s="55" t="s">
        <v>225</v>
      </c>
      <c r="O1698" s="55" t="s">
        <v>12352</v>
      </c>
      <c r="P1698" s="91">
        <v>1</v>
      </c>
      <c r="Q1698" s="91">
        <v>5</v>
      </c>
      <c r="R1698" s="55" t="s">
        <v>224</v>
      </c>
    </row>
    <row r="1699" spans="1:18" x14ac:dyDescent="0.2">
      <c r="A1699" s="55" t="s">
        <v>10609</v>
      </c>
      <c r="B1699" s="85" t="s">
        <v>10865</v>
      </c>
      <c r="C1699" s="55" t="s">
        <v>165</v>
      </c>
      <c r="D1699" s="55" t="s">
        <v>102</v>
      </c>
      <c r="E1699" s="55" t="s">
        <v>12350</v>
      </c>
      <c r="H1699" s="91">
        <f t="shared" si="91"/>
        <v>1995</v>
      </c>
      <c r="K1699" t="s">
        <v>12323</v>
      </c>
      <c r="L1699" t="s">
        <v>12322</v>
      </c>
      <c r="M1699" s="55" t="s">
        <v>10615</v>
      </c>
      <c r="N1699" s="55" t="s">
        <v>225</v>
      </c>
      <c r="O1699" s="55" t="s">
        <v>12352</v>
      </c>
      <c r="P1699" s="91">
        <v>1</v>
      </c>
      <c r="Q1699" s="91">
        <v>5</v>
      </c>
      <c r="R1699" s="55" t="s">
        <v>224</v>
      </c>
    </row>
    <row r="1700" spans="1:18" x14ac:dyDescent="0.2">
      <c r="A1700" s="55" t="s">
        <v>10609</v>
      </c>
      <c r="B1700" s="85" t="s">
        <v>10639</v>
      </c>
      <c r="C1700" s="55" t="s">
        <v>165</v>
      </c>
      <c r="D1700" s="55" t="s">
        <v>102</v>
      </c>
      <c r="E1700" s="55" t="s">
        <v>12350</v>
      </c>
      <c r="H1700" s="91">
        <f t="shared" si="91"/>
        <v>1990</v>
      </c>
      <c r="K1700" t="s">
        <v>12324</v>
      </c>
      <c r="L1700" t="s">
        <v>12322</v>
      </c>
      <c r="M1700" s="55" t="s">
        <v>10615</v>
      </c>
      <c r="N1700" s="55" t="s">
        <v>225</v>
      </c>
      <c r="O1700" s="55" t="s">
        <v>12352</v>
      </c>
      <c r="P1700" s="91">
        <v>1</v>
      </c>
      <c r="Q1700" s="91">
        <v>5</v>
      </c>
      <c r="R1700" s="55" t="s">
        <v>224</v>
      </c>
    </row>
    <row r="1701" spans="1:18" x14ac:dyDescent="0.2">
      <c r="A1701" s="55" t="s">
        <v>10609</v>
      </c>
      <c r="B1701" s="85" t="s">
        <v>10641</v>
      </c>
      <c r="C1701" s="55" t="s">
        <v>165</v>
      </c>
      <c r="D1701" s="55" t="s">
        <v>102</v>
      </c>
      <c r="E1701" s="55" t="s">
        <v>12350</v>
      </c>
      <c r="H1701" s="91">
        <f t="shared" si="91"/>
        <v>1993</v>
      </c>
      <c r="K1701" t="s">
        <v>12325</v>
      </c>
      <c r="L1701" t="s">
        <v>12322</v>
      </c>
      <c r="M1701" s="55" t="s">
        <v>10615</v>
      </c>
      <c r="N1701" s="55" t="s">
        <v>225</v>
      </c>
      <c r="O1701" s="55" t="s">
        <v>12352</v>
      </c>
      <c r="P1701" s="91">
        <v>1</v>
      </c>
      <c r="Q1701" s="91">
        <v>5</v>
      </c>
      <c r="R1701" s="55" t="s">
        <v>224</v>
      </c>
    </row>
    <row r="1702" spans="1:18" x14ac:dyDescent="0.2">
      <c r="A1702" s="55" t="s">
        <v>10609</v>
      </c>
      <c r="B1702" s="85" t="s">
        <v>10649</v>
      </c>
      <c r="C1702" s="55" t="s">
        <v>165</v>
      </c>
      <c r="D1702" s="55" t="s">
        <v>102</v>
      </c>
      <c r="E1702" s="55" t="s">
        <v>12350</v>
      </c>
      <c r="H1702" s="91">
        <f t="shared" si="91"/>
        <v>1989</v>
      </c>
      <c r="K1702" t="s">
        <v>12326</v>
      </c>
      <c r="L1702" t="s">
        <v>12322</v>
      </c>
      <c r="M1702" s="55" t="s">
        <v>10615</v>
      </c>
      <c r="N1702" s="55" t="s">
        <v>225</v>
      </c>
      <c r="O1702" s="55" t="s">
        <v>12352</v>
      </c>
      <c r="P1702" s="91">
        <v>1</v>
      </c>
      <c r="Q1702" s="91">
        <v>5</v>
      </c>
      <c r="R1702" s="55" t="s">
        <v>224</v>
      </c>
    </row>
    <row r="1703" spans="1:18" x14ac:dyDescent="0.2">
      <c r="A1703" s="55" t="s">
        <v>10609</v>
      </c>
      <c r="B1703" s="85" t="s">
        <v>10634</v>
      </c>
      <c r="C1703" s="55" t="s">
        <v>165</v>
      </c>
      <c r="D1703" s="55" t="s">
        <v>102</v>
      </c>
      <c r="E1703" s="55" t="s">
        <v>12350</v>
      </c>
      <c r="H1703" s="91">
        <f t="shared" si="91"/>
        <v>1984</v>
      </c>
      <c r="K1703" t="s">
        <v>12327</v>
      </c>
      <c r="L1703" t="s">
        <v>12322</v>
      </c>
      <c r="M1703" s="55" t="s">
        <v>10615</v>
      </c>
      <c r="N1703" s="55" t="s">
        <v>225</v>
      </c>
      <c r="O1703" s="55" t="s">
        <v>12352</v>
      </c>
      <c r="P1703" s="91">
        <v>1</v>
      </c>
      <c r="Q1703" s="91">
        <v>5</v>
      </c>
      <c r="R1703" s="55" t="s">
        <v>224</v>
      </c>
    </row>
    <row r="1704" spans="1:18" x14ac:dyDescent="0.2">
      <c r="A1704" s="55" t="s">
        <v>10609</v>
      </c>
      <c r="B1704" s="85" t="s">
        <v>10636</v>
      </c>
      <c r="C1704" s="55" t="s">
        <v>165</v>
      </c>
      <c r="D1704" s="55" t="s">
        <v>102</v>
      </c>
      <c r="E1704" s="55" t="s">
        <v>12350</v>
      </c>
      <c r="H1704" s="91">
        <f t="shared" si="91"/>
        <v>1987</v>
      </c>
      <c r="K1704" t="s">
        <v>12328</v>
      </c>
      <c r="L1704" t="s">
        <v>12322</v>
      </c>
      <c r="M1704" s="55" t="s">
        <v>10615</v>
      </c>
      <c r="N1704" s="55" t="s">
        <v>225</v>
      </c>
      <c r="O1704" s="55" t="s">
        <v>12352</v>
      </c>
      <c r="P1704" s="91">
        <v>1</v>
      </c>
      <c r="Q1704" s="91">
        <v>5</v>
      </c>
      <c r="R1704" s="55" t="s">
        <v>224</v>
      </c>
    </row>
    <row r="1705" spans="1:18" x14ac:dyDescent="0.2">
      <c r="A1705" s="55" t="s">
        <v>10609</v>
      </c>
      <c r="B1705" s="85" t="s">
        <v>10650</v>
      </c>
      <c r="C1705" s="55" t="s">
        <v>165</v>
      </c>
      <c r="D1705" s="55" t="s">
        <v>102</v>
      </c>
      <c r="E1705" s="55" t="s">
        <v>12350</v>
      </c>
      <c r="H1705" s="91">
        <f t="shared" si="91"/>
        <v>1992</v>
      </c>
      <c r="K1705" t="s">
        <v>12329</v>
      </c>
      <c r="L1705" t="s">
        <v>12322</v>
      </c>
      <c r="M1705" s="55" t="s">
        <v>10615</v>
      </c>
      <c r="N1705" s="55" t="s">
        <v>225</v>
      </c>
      <c r="O1705" s="55" t="s">
        <v>12352</v>
      </c>
      <c r="P1705" s="91">
        <v>1</v>
      </c>
      <c r="Q1705" s="91">
        <v>5</v>
      </c>
      <c r="R1705" s="55" t="s">
        <v>224</v>
      </c>
    </row>
    <row r="1706" spans="1:18" x14ac:dyDescent="0.2">
      <c r="A1706" s="55" t="s">
        <v>10609</v>
      </c>
      <c r="B1706" s="85" t="s">
        <v>10865</v>
      </c>
      <c r="C1706" s="55" t="s">
        <v>165</v>
      </c>
      <c r="D1706" s="55" t="s">
        <v>102</v>
      </c>
      <c r="E1706" s="55" t="s">
        <v>4532</v>
      </c>
      <c r="H1706" s="91">
        <f t="shared" si="91"/>
        <v>1995</v>
      </c>
      <c r="K1706" t="s">
        <v>12330</v>
      </c>
      <c r="L1706" t="s">
        <v>12331</v>
      </c>
      <c r="M1706" s="55" t="s">
        <v>10615</v>
      </c>
      <c r="N1706" s="55" t="s">
        <v>225</v>
      </c>
      <c r="O1706" s="55" t="s">
        <v>12352</v>
      </c>
      <c r="P1706" s="91">
        <v>1</v>
      </c>
      <c r="Q1706" s="91">
        <v>5</v>
      </c>
      <c r="R1706" s="55" t="s">
        <v>224</v>
      </c>
    </row>
    <row r="1707" spans="1:18" x14ac:dyDescent="0.2">
      <c r="A1707" s="55" t="s">
        <v>10609</v>
      </c>
      <c r="B1707" s="85" t="s">
        <v>10865</v>
      </c>
      <c r="C1707" s="55" t="s">
        <v>165</v>
      </c>
      <c r="D1707" s="55" t="s">
        <v>102</v>
      </c>
      <c r="E1707" s="55" t="s">
        <v>4532</v>
      </c>
      <c r="H1707" s="91">
        <f t="shared" si="91"/>
        <v>1995</v>
      </c>
      <c r="K1707" t="s">
        <v>12332</v>
      </c>
      <c r="L1707" t="s">
        <v>12331</v>
      </c>
      <c r="M1707" s="55" t="s">
        <v>10615</v>
      </c>
      <c r="N1707" s="55" t="s">
        <v>225</v>
      </c>
      <c r="O1707" s="55" t="s">
        <v>12352</v>
      </c>
      <c r="P1707" s="91">
        <v>1</v>
      </c>
      <c r="Q1707" s="91">
        <v>5</v>
      </c>
      <c r="R1707" s="55" t="s">
        <v>224</v>
      </c>
    </row>
    <row r="1708" spans="1:18" x14ac:dyDescent="0.2">
      <c r="A1708" s="55" t="s">
        <v>10609</v>
      </c>
      <c r="B1708" s="85" t="s">
        <v>10639</v>
      </c>
      <c r="C1708" s="55" t="s">
        <v>165</v>
      </c>
      <c r="D1708" s="55" t="s">
        <v>102</v>
      </c>
      <c r="E1708" s="55" t="s">
        <v>4532</v>
      </c>
      <c r="H1708" s="91">
        <f t="shared" si="91"/>
        <v>1990</v>
      </c>
      <c r="K1708" t="s">
        <v>12333</v>
      </c>
      <c r="L1708" t="s">
        <v>12331</v>
      </c>
      <c r="M1708" s="55" t="s">
        <v>10615</v>
      </c>
      <c r="N1708" s="55" t="s">
        <v>225</v>
      </c>
      <c r="O1708" s="55" t="s">
        <v>12352</v>
      </c>
      <c r="P1708" s="91">
        <v>1</v>
      </c>
      <c r="Q1708" s="91">
        <v>5</v>
      </c>
      <c r="R1708" s="55" t="s">
        <v>224</v>
      </c>
    </row>
    <row r="1709" spans="1:18" x14ac:dyDescent="0.2">
      <c r="A1709" s="55" t="s">
        <v>10609</v>
      </c>
      <c r="B1709" s="85" t="s">
        <v>10641</v>
      </c>
      <c r="C1709" s="55" t="s">
        <v>165</v>
      </c>
      <c r="D1709" s="55" t="s">
        <v>102</v>
      </c>
      <c r="E1709" s="55" t="s">
        <v>4532</v>
      </c>
      <c r="H1709" s="91">
        <f t="shared" si="91"/>
        <v>1993</v>
      </c>
      <c r="K1709" t="s">
        <v>12334</v>
      </c>
      <c r="L1709" t="s">
        <v>12331</v>
      </c>
      <c r="M1709" s="55" t="s">
        <v>10615</v>
      </c>
      <c r="N1709" s="55" t="s">
        <v>225</v>
      </c>
      <c r="O1709" s="55" t="s">
        <v>12352</v>
      </c>
      <c r="P1709" s="91">
        <v>1</v>
      </c>
      <c r="Q1709" s="91">
        <v>5</v>
      </c>
      <c r="R1709" s="55" t="s">
        <v>224</v>
      </c>
    </row>
    <row r="1710" spans="1:18" x14ac:dyDescent="0.2">
      <c r="A1710" s="55" t="s">
        <v>10609</v>
      </c>
      <c r="B1710" s="85" t="s">
        <v>10649</v>
      </c>
      <c r="C1710" s="55" t="s">
        <v>165</v>
      </c>
      <c r="D1710" s="55" t="s">
        <v>102</v>
      </c>
      <c r="E1710" s="55" t="s">
        <v>4532</v>
      </c>
      <c r="H1710" s="91">
        <f t="shared" si="91"/>
        <v>1989</v>
      </c>
      <c r="K1710" t="s">
        <v>12335</v>
      </c>
      <c r="L1710" t="s">
        <v>12331</v>
      </c>
      <c r="M1710" s="55" t="s">
        <v>10615</v>
      </c>
      <c r="N1710" s="55" t="s">
        <v>225</v>
      </c>
      <c r="O1710" s="55" t="s">
        <v>12352</v>
      </c>
      <c r="P1710" s="91">
        <v>1</v>
      </c>
      <c r="Q1710" s="91">
        <v>5</v>
      </c>
      <c r="R1710" s="55" t="s">
        <v>224</v>
      </c>
    </row>
    <row r="1711" spans="1:18" x14ac:dyDescent="0.2">
      <c r="A1711" s="55" t="s">
        <v>10609</v>
      </c>
      <c r="B1711" s="85" t="s">
        <v>10634</v>
      </c>
      <c r="C1711" s="55" t="s">
        <v>165</v>
      </c>
      <c r="D1711" s="55" t="s">
        <v>102</v>
      </c>
      <c r="E1711" s="55" t="s">
        <v>4532</v>
      </c>
      <c r="H1711" s="91">
        <f t="shared" si="91"/>
        <v>1984</v>
      </c>
      <c r="K1711" t="s">
        <v>12336</v>
      </c>
      <c r="L1711" t="s">
        <v>12331</v>
      </c>
      <c r="M1711" s="55" t="s">
        <v>10615</v>
      </c>
      <c r="N1711" s="55" t="s">
        <v>225</v>
      </c>
      <c r="O1711" s="55" t="s">
        <v>12352</v>
      </c>
      <c r="P1711" s="91">
        <v>1</v>
      </c>
      <c r="Q1711" s="91">
        <v>5</v>
      </c>
      <c r="R1711" s="55" t="s">
        <v>224</v>
      </c>
    </row>
    <row r="1712" spans="1:18" x14ac:dyDescent="0.2">
      <c r="A1712" s="55" t="s">
        <v>10609</v>
      </c>
      <c r="B1712" s="85" t="s">
        <v>10636</v>
      </c>
      <c r="C1712" s="55" t="s">
        <v>165</v>
      </c>
      <c r="D1712" s="55" t="s">
        <v>102</v>
      </c>
      <c r="E1712" s="55" t="s">
        <v>4532</v>
      </c>
      <c r="H1712" s="91">
        <f t="shared" si="91"/>
        <v>1987</v>
      </c>
      <c r="K1712" t="s">
        <v>12337</v>
      </c>
      <c r="L1712" t="s">
        <v>12331</v>
      </c>
      <c r="M1712" s="55" t="s">
        <v>10615</v>
      </c>
      <c r="N1712" s="55" t="s">
        <v>225</v>
      </c>
      <c r="O1712" s="55" t="s">
        <v>12352</v>
      </c>
      <c r="P1712" s="91">
        <v>1</v>
      </c>
      <c r="Q1712" s="91">
        <v>5</v>
      </c>
      <c r="R1712" s="55" t="s">
        <v>224</v>
      </c>
    </row>
    <row r="1713" spans="1:18" x14ac:dyDescent="0.2">
      <c r="A1713" s="55" t="s">
        <v>10609</v>
      </c>
      <c r="B1713" s="85" t="s">
        <v>10650</v>
      </c>
      <c r="C1713" s="55" t="s">
        <v>165</v>
      </c>
      <c r="D1713" s="55" t="s">
        <v>102</v>
      </c>
      <c r="E1713" s="55" t="s">
        <v>4532</v>
      </c>
      <c r="H1713" s="91">
        <f t="shared" si="91"/>
        <v>1992</v>
      </c>
      <c r="K1713" t="s">
        <v>12338</v>
      </c>
      <c r="L1713" t="s">
        <v>12331</v>
      </c>
      <c r="M1713" s="55" t="s">
        <v>10615</v>
      </c>
      <c r="N1713" s="55" t="s">
        <v>225</v>
      </c>
      <c r="O1713" s="55" t="s">
        <v>12352</v>
      </c>
      <c r="P1713" s="91">
        <v>1</v>
      </c>
      <c r="Q1713" s="91">
        <v>5</v>
      </c>
      <c r="R1713" s="55" t="s">
        <v>224</v>
      </c>
    </row>
    <row r="1714" spans="1:18" x14ac:dyDescent="0.2">
      <c r="A1714" s="55" t="s">
        <v>10609</v>
      </c>
      <c r="B1714" s="85" t="s">
        <v>10865</v>
      </c>
      <c r="C1714" s="55" t="s">
        <v>165</v>
      </c>
      <c r="D1714" s="55" t="s">
        <v>102</v>
      </c>
      <c r="E1714" s="55" t="s">
        <v>12351</v>
      </c>
      <c r="H1714" s="91">
        <f t="shared" si="91"/>
        <v>1995</v>
      </c>
      <c r="K1714" t="s">
        <v>12339</v>
      </c>
      <c r="L1714" t="s">
        <v>12340</v>
      </c>
      <c r="M1714" s="55" t="s">
        <v>10615</v>
      </c>
      <c r="N1714" s="55" t="s">
        <v>225</v>
      </c>
      <c r="O1714" s="55" t="s">
        <v>12352</v>
      </c>
      <c r="P1714" s="91">
        <v>1</v>
      </c>
      <c r="Q1714" s="91">
        <v>5</v>
      </c>
      <c r="R1714" s="55" t="s">
        <v>224</v>
      </c>
    </row>
    <row r="1715" spans="1:18" x14ac:dyDescent="0.2">
      <c r="A1715" s="55" t="s">
        <v>10609</v>
      </c>
      <c r="B1715" s="85" t="s">
        <v>10634</v>
      </c>
      <c r="C1715" s="55" t="s">
        <v>165</v>
      </c>
      <c r="D1715" s="55" t="s">
        <v>102</v>
      </c>
      <c r="E1715" s="55" t="s">
        <v>12351</v>
      </c>
      <c r="H1715" s="91">
        <f t="shared" si="91"/>
        <v>1984</v>
      </c>
      <c r="K1715" t="s">
        <v>12341</v>
      </c>
      <c r="L1715" t="s">
        <v>12340</v>
      </c>
      <c r="M1715" s="55" t="s">
        <v>10615</v>
      </c>
      <c r="N1715" s="55" t="s">
        <v>225</v>
      </c>
      <c r="O1715" s="55" t="s">
        <v>12352</v>
      </c>
      <c r="P1715" s="91">
        <v>1</v>
      </c>
      <c r="Q1715" s="91">
        <v>5</v>
      </c>
      <c r="R1715" s="55" t="s">
        <v>224</v>
      </c>
    </row>
    <row r="1716" spans="1:18" x14ac:dyDescent="0.2">
      <c r="A1716" s="55" t="s">
        <v>10609</v>
      </c>
      <c r="B1716" s="85" t="s">
        <v>10865</v>
      </c>
      <c r="C1716" s="55" t="s">
        <v>165</v>
      </c>
      <c r="D1716" s="55" t="s">
        <v>102</v>
      </c>
      <c r="E1716" s="55" t="s">
        <v>12351</v>
      </c>
      <c r="H1716" s="91">
        <f t="shared" si="91"/>
        <v>1995</v>
      </c>
      <c r="K1716" t="s">
        <v>12342</v>
      </c>
      <c r="L1716" t="s">
        <v>12343</v>
      </c>
      <c r="M1716" s="55" t="s">
        <v>10615</v>
      </c>
      <c r="N1716" s="55" t="s">
        <v>225</v>
      </c>
      <c r="O1716" s="55" t="s">
        <v>12352</v>
      </c>
      <c r="P1716" s="91">
        <v>1</v>
      </c>
      <c r="Q1716" s="91">
        <v>5</v>
      </c>
      <c r="R1716" s="55" t="s">
        <v>224</v>
      </c>
    </row>
    <row r="1717" spans="1:18" x14ac:dyDescent="0.2">
      <c r="A1717" s="55" t="s">
        <v>10609</v>
      </c>
      <c r="B1717" s="85" t="s">
        <v>10639</v>
      </c>
      <c r="C1717" s="55" t="s">
        <v>165</v>
      </c>
      <c r="D1717" s="55" t="s">
        <v>102</v>
      </c>
      <c r="E1717" s="55" t="s">
        <v>12351</v>
      </c>
      <c r="H1717" s="91">
        <f t="shared" si="91"/>
        <v>1990</v>
      </c>
      <c r="K1717" t="s">
        <v>12344</v>
      </c>
      <c r="L1717" t="s">
        <v>12343</v>
      </c>
      <c r="M1717" s="55" t="s">
        <v>10615</v>
      </c>
      <c r="N1717" s="55" t="s">
        <v>225</v>
      </c>
      <c r="O1717" s="55" t="s">
        <v>12352</v>
      </c>
      <c r="P1717" s="91">
        <v>1</v>
      </c>
      <c r="Q1717" s="91">
        <v>5</v>
      </c>
      <c r="R1717" s="55" t="s">
        <v>224</v>
      </c>
    </row>
    <row r="1718" spans="1:18" x14ac:dyDescent="0.2">
      <c r="A1718" s="55" t="s">
        <v>10609</v>
      </c>
      <c r="B1718" s="85" t="s">
        <v>10641</v>
      </c>
      <c r="C1718" s="55" t="s">
        <v>165</v>
      </c>
      <c r="D1718" s="55" t="s">
        <v>102</v>
      </c>
      <c r="E1718" s="55" t="s">
        <v>12351</v>
      </c>
      <c r="H1718" s="91">
        <f t="shared" si="91"/>
        <v>1993</v>
      </c>
      <c r="K1718" t="s">
        <v>12345</v>
      </c>
      <c r="L1718" t="s">
        <v>12343</v>
      </c>
      <c r="M1718" s="55" t="s">
        <v>10615</v>
      </c>
      <c r="N1718" s="55" t="s">
        <v>225</v>
      </c>
      <c r="O1718" s="55" t="s">
        <v>12352</v>
      </c>
      <c r="P1718" s="91">
        <v>1</v>
      </c>
      <c r="Q1718" s="91">
        <v>5</v>
      </c>
      <c r="R1718" s="55" t="s">
        <v>224</v>
      </c>
    </row>
    <row r="1719" spans="1:18" x14ac:dyDescent="0.2">
      <c r="A1719" s="55" t="s">
        <v>10609</v>
      </c>
      <c r="B1719" s="85" t="s">
        <v>10649</v>
      </c>
      <c r="C1719" s="55" t="s">
        <v>165</v>
      </c>
      <c r="D1719" s="55" t="s">
        <v>102</v>
      </c>
      <c r="E1719" s="55" t="s">
        <v>12351</v>
      </c>
      <c r="H1719" s="91">
        <f t="shared" si="91"/>
        <v>1989</v>
      </c>
      <c r="K1719" t="s">
        <v>12346</v>
      </c>
      <c r="L1719" t="s">
        <v>12343</v>
      </c>
      <c r="M1719" s="55" t="s">
        <v>10615</v>
      </c>
      <c r="N1719" s="55" t="s">
        <v>225</v>
      </c>
      <c r="O1719" s="55" t="s">
        <v>12352</v>
      </c>
      <c r="P1719" s="91">
        <v>1</v>
      </c>
      <c r="Q1719" s="91">
        <v>5</v>
      </c>
      <c r="R1719" s="55" t="s">
        <v>224</v>
      </c>
    </row>
    <row r="1720" spans="1:18" x14ac:dyDescent="0.2">
      <c r="A1720" s="55" t="s">
        <v>10609</v>
      </c>
      <c r="B1720" s="85" t="s">
        <v>10636</v>
      </c>
      <c r="C1720" s="55" t="s">
        <v>165</v>
      </c>
      <c r="D1720" s="55" t="s">
        <v>102</v>
      </c>
      <c r="E1720" s="55" t="s">
        <v>12351</v>
      </c>
      <c r="H1720" s="91">
        <f t="shared" si="91"/>
        <v>1987</v>
      </c>
      <c r="K1720" t="s">
        <v>12347</v>
      </c>
      <c r="L1720" t="s">
        <v>12343</v>
      </c>
      <c r="M1720" s="55" t="s">
        <v>10615</v>
      </c>
      <c r="N1720" s="55" t="s">
        <v>225</v>
      </c>
      <c r="O1720" s="55" t="s">
        <v>12352</v>
      </c>
      <c r="P1720" s="91">
        <v>1</v>
      </c>
      <c r="Q1720" s="91">
        <v>5</v>
      </c>
      <c r="R1720" s="55" t="s">
        <v>224</v>
      </c>
    </row>
    <row r="1721" spans="1:18" x14ac:dyDescent="0.2">
      <c r="A1721" s="55" t="s">
        <v>10609</v>
      </c>
      <c r="B1721" s="85" t="s">
        <v>10650</v>
      </c>
      <c r="C1721" s="55" t="s">
        <v>165</v>
      </c>
      <c r="D1721" s="55" t="s">
        <v>102</v>
      </c>
      <c r="E1721" s="55" t="s">
        <v>12351</v>
      </c>
      <c r="H1721" s="91">
        <f t="shared" ref="H1721:H1770" si="92">IF(B1721="SATSA_Q1",1984,IF(B1721="SATSA_IPT1",1985,IF(B1721="SATSA_Q2",1987,IF(B1721="SATSA_IPT2",1989,IF(B1721="SATSA_Q3",1990,IF(B1721="SATSA_IPT3",1992,IF(B1721="SATSA_Q4",1993,IF(B1721="SATSA_IPT4",1995,IF(B1721="SATSA_IPT5",1999,IF(B1721="SATSA_IPT6",2002,IF(B1721="SATSA_Q5",2004,IF(B1721="SATSA_IPT7",2005,IF(B1721="SATSA_Q6",2007,IF(B1721="SATSA_IPT8",2008,IF(B1721="SATSA_Q7",2010,IF(B1721="SATSA_IPT9",2010,IF(B1721="SATSA_Q8",2012,IF(B1721="SATSA_IPT10",2012,IF(B1721="SATSA_Q9",2014,"HELP")))))))))))))))))))</f>
        <v>1992</v>
      </c>
      <c r="K1721" t="s">
        <v>12348</v>
      </c>
      <c r="L1721" t="s">
        <v>12343</v>
      </c>
      <c r="M1721" s="55" t="s">
        <v>10615</v>
      </c>
      <c r="N1721" s="55" t="s">
        <v>225</v>
      </c>
      <c r="O1721" s="55" t="s">
        <v>12352</v>
      </c>
      <c r="P1721" s="91">
        <v>1</v>
      </c>
      <c r="Q1721" s="91">
        <v>5</v>
      </c>
      <c r="R1721" s="55" t="s">
        <v>224</v>
      </c>
    </row>
    <row r="1722" spans="1:18" x14ac:dyDescent="0.2">
      <c r="A1722" s="55" t="s">
        <v>10609</v>
      </c>
      <c r="B1722" s="85" t="s">
        <v>10864</v>
      </c>
      <c r="C1722" s="55" t="s">
        <v>17</v>
      </c>
      <c r="D1722" s="55" t="s">
        <v>12759</v>
      </c>
      <c r="E1722" s="55" t="s">
        <v>12361</v>
      </c>
      <c r="H1722" s="91">
        <f t="shared" si="92"/>
        <v>1985</v>
      </c>
      <c r="K1722" t="s">
        <v>12353</v>
      </c>
      <c r="L1722" t="s">
        <v>12354</v>
      </c>
      <c r="M1722" s="55" t="s">
        <v>1091</v>
      </c>
      <c r="N1722" s="55" t="s">
        <v>223</v>
      </c>
      <c r="O1722" s="55" t="s">
        <v>12407</v>
      </c>
    </row>
    <row r="1723" spans="1:18" x14ac:dyDescent="0.2">
      <c r="A1723" s="55" t="s">
        <v>10609</v>
      </c>
      <c r="B1723" s="85" t="s">
        <v>10649</v>
      </c>
      <c r="C1723" s="55" t="s">
        <v>17</v>
      </c>
      <c r="D1723" s="55" t="s">
        <v>12759</v>
      </c>
      <c r="E1723" s="55" t="s">
        <v>12361</v>
      </c>
      <c r="H1723" s="91">
        <f t="shared" si="92"/>
        <v>1989</v>
      </c>
      <c r="K1723" t="s">
        <v>12355</v>
      </c>
      <c r="L1723" t="s">
        <v>12354</v>
      </c>
      <c r="N1723" s="55" t="s">
        <v>223</v>
      </c>
      <c r="O1723" s="55" t="s">
        <v>12407</v>
      </c>
    </row>
    <row r="1724" spans="1:18" x14ac:dyDescent="0.2">
      <c r="A1724" s="55" t="s">
        <v>10609</v>
      </c>
      <c r="B1724" s="85" t="s">
        <v>10650</v>
      </c>
      <c r="C1724" s="55" t="s">
        <v>17</v>
      </c>
      <c r="D1724" s="55" t="s">
        <v>12759</v>
      </c>
      <c r="E1724" s="55" t="s">
        <v>12361</v>
      </c>
      <c r="H1724" s="91">
        <f t="shared" si="92"/>
        <v>1992</v>
      </c>
      <c r="K1724" t="s">
        <v>12356</v>
      </c>
      <c r="L1724" t="s">
        <v>12354</v>
      </c>
      <c r="N1724" s="55" t="s">
        <v>223</v>
      </c>
      <c r="O1724" s="55" t="s">
        <v>12407</v>
      </c>
    </row>
    <row r="1725" spans="1:18" x14ac:dyDescent="0.2">
      <c r="A1725" s="55" t="s">
        <v>10609</v>
      </c>
      <c r="B1725" s="85" t="s">
        <v>10865</v>
      </c>
      <c r="C1725" s="55" t="s">
        <v>17</v>
      </c>
      <c r="D1725" s="55" t="s">
        <v>12759</v>
      </c>
      <c r="E1725" s="55" t="s">
        <v>12361</v>
      </c>
      <c r="H1725" s="91">
        <f t="shared" si="92"/>
        <v>1995</v>
      </c>
      <c r="K1725" t="s">
        <v>12357</v>
      </c>
      <c r="L1725" t="s">
        <v>12354</v>
      </c>
      <c r="N1725" s="55" t="s">
        <v>223</v>
      </c>
      <c r="O1725" s="55" t="s">
        <v>12407</v>
      </c>
    </row>
    <row r="1726" spans="1:18" x14ac:dyDescent="0.2">
      <c r="A1726" s="55" t="s">
        <v>10609</v>
      </c>
      <c r="B1726" s="85" t="s">
        <v>10648</v>
      </c>
      <c r="C1726" s="55" t="s">
        <v>17</v>
      </c>
      <c r="D1726" s="55" t="s">
        <v>12759</v>
      </c>
      <c r="E1726" s="55" t="s">
        <v>12361</v>
      </c>
      <c r="H1726" s="91">
        <f t="shared" si="92"/>
        <v>1999</v>
      </c>
      <c r="K1726" t="s">
        <v>12358</v>
      </c>
      <c r="L1726" t="s">
        <v>12354</v>
      </c>
      <c r="N1726" s="55" t="s">
        <v>223</v>
      </c>
      <c r="O1726" s="55" t="s">
        <v>12407</v>
      </c>
    </row>
    <row r="1727" spans="1:18" x14ac:dyDescent="0.2">
      <c r="A1727" s="55" t="s">
        <v>10609</v>
      </c>
      <c r="B1727" s="85" t="s">
        <v>10652</v>
      </c>
      <c r="C1727" s="55" t="s">
        <v>17</v>
      </c>
      <c r="D1727" s="55" t="s">
        <v>12759</v>
      </c>
      <c r="E1727" s="55" t="s">
        <v>12361</v>
      </c>
      <c r="H1727" s="91">
        <f t="shared" si="92"/>
        <v>2002</v>
      </c>
      <c r="K1727" t="s">
        <v>12359</v>
      </c>
      <c r="L1727" t="s">
        <v>12354</v>
      </c>
      <c r="N1727" s="55" t="s">
        <v>223</v>
      </c>
      <c r="O1727" s="55" t="s">
        <v>12407</v>
      </c>
    </row>
    <row r="1728" spans="1:18" x14ac:dyDescent="0.2">
      <c r="A1728" s="55" t="s">
        <v>10609</v>
      </c>
      <c r="B1728" s="85" t="s">
        <v>10654</v>
      </c>
      <c r="C1728" s="55" t="s">
        <v>17</v>
      </c>
      <c r="D1728" s="55" t="s">
        <v>12759</v>
      </c>
      <c r="E1728" s="55" t="s">
        <v>12361</v>
      </c>
      <c r="H1728" s="91">
        <f t="shared" si="92"/>
        <v>2005</v>
      </c>
      <c r="K1728" t="s">
        <v>12360</v>
      </c>
      <c r="L1728" t="s">
        <v>12354</v>
      </c>
      <c r="N1728" s="55" t="s">
        <v>223</v>
      </c>
      <c r="O1728" s="55" t="s">
        <v>12407</v>
      </c>
    </row>
    <row r="1729" spans="1:15" x14ac:dyDescent="0.2">
      <c r="A1729" s="55" t="s">
        <v>10609</v>
      </c>
      <c r="B1729" s="85" t="s">
        <v>10864</v>
      </c>
      <c r="C1729" s="55" t="s">
        <v>17</v>
      </c>
      <c r="D1729" s="55" t="s">
        <v>12759</v>
      </c>
      <c r="E1729" s="55" t="s">
        <v>12370</v>
      </c>
      <c r="H1729" s="91">
        <f t="shared" si="92"/>
        <v>1985</v>
      </c>
      <c r="K1729" t="s">
        <v>12362</v>
      </c>
      <c r="L1729" t="s">
        <v>12363</v>
      </c>
      <c r="N1729" s="55" t="s">
        <v>223</v>
      </c>
      <c r="O1729" s="55" t="s">
        <v>12407</v>
      </c>
    </row>
    <row r="1730" spans="1:15" x14ac:dyDescent="0.2">
      <c r="A1730" s="55" t="s">
        <v>10609</v>
      </c>
      <c r="B1730" s="85" t="s">
        <v>10649</v>
      </c>
      <c r="C1730" s="55" t="s">
        <v>17</v>
      </c>
      <c r="D1730" s="55" t="s">
        <v>12759</v>
      </c>
      <c r="E1730" s="55" t="s">
        <v>12370</v>
      </c>
      <c r="H1730" s="91">
        <f t="shared" si="92"/>
        <v>1989</v>
      </c>
      <c r="K1730" t="s">
        <v>12364</v>
      </c>
      <c r="L1730" t="s">
        <v>12363</v>
      </c>
      <c r="N1730" s="55" t="s">
        <v>223</v>
      </c>
      <c r="O1730" s="55" t="s">
        <v>12407</v>
      </c>
    </row>
    <row r="1731" spans="1:15" x14ac:dyDescent="0.2">
      <c r="A1731" s="55" t="s">
        <v>10609</v>
      </c>
      <c r="B1731" s="85" t="s">
        <v>10650</v>
      </c>
      <c r="C1731" s="55" t="s">
        <v>17</v>
      </c>
      <c r="D1731" s="55" t="s">
        <v>12759</v>
      </c>
      <c r="E1731" s="55" t="s">
        <v>12370</v>
      </c>
      <c r="H1731" s="91">
        <f t="shared" si="92"/>
        <v>1992</v>
      </c>
      <c r="K1731" t="s">
        <v>12365</v>
      </c>
      <c r="L1731" t="s">
        <v>12363</v>
      </c>
      <c r="N1731" s="55" t="s">
        <v>223</v>
      </c>
      <c r="O1731" s="55" t="s">
        <v>12407</v>
      </c>
    </row>
    <row r="1732" spans="1:15" x14ac:dyDescent="0.2">
      <c r="A1732" s="55" t="s">
        <v>10609</v>
      </c>
      <c r="B1732" s="85" t="s">
        <v>10865</v>
      </c>
      <c r="C1732" s="55" t="s">
        <v>17</v>
      </c>
      <c r="D1732" s="55" t="s">
        <v>12759</v>
      </c>
      <c r="E1732" s="55" t="s">
        <v>12370</v>
      </c>
      <c r="H1732" s="91">
        <f t="shared" si="92"/>
        <v>1995</v>
      </c>
      <c r="K1732" t="s">
        <v>12366</v>
      </c>
      <c r="L1732" t="s">
        <v>12363</v>
      </c>
      <c r="N1732" s="55" t="s">
        <v>223</v>
      </c>
      <c r="O1732" s="55" t="s">
        <v>12407</v>
      </c>
    </row>
    <row r="1733" spans="1:15" x14ac:dyDescent="0.2">
      <c r="A1733" s="55" t="s">
        <v>10609</v>
      </c>
      <c r="B1733" s="85" t="s">
        <v>10648</v>
      </c>
      <c r="C1733" s="55" t="s">
        <v>17</v>
      </c>
      <c r="D1733" s="55" t="s">
        <v>12759</v>
      </c>
      <c r="E1733" s="55" t="s">
        <v>12370</v>
      </c>
      <c r="H1733" s="91">
        <f t="shared" si="92"/>
        <v>1999</v>
      </c>
      <c r="K1733" t="s">
        <v>12367</v>
      </c>
      <c r="L1733" t="s">
        <v>12363</v>
      </c>
      <c r="N1733" s="55" t="s">
        <v>223</v>
      </c>
      <c r="O1733" s="55" t="s">
        <v>12407</v>
      </c>
    </row>
    <row r="1734" spans="1:15" x14ac:dyDescent="0.2">
      <c r="A1734" s="55" t="s">
        <v>10609</v>
      </c>
      <c r="B1734" s="85" t="s">
        <v>10652</v>
      </c>
      <c r="C1734" s="55" t="s">
        <v>17</v>
      </c>
      <c r="D1734" s="55" t="s">
        <v>12759</v>
      </c>
      <c r="E1734" s="55" t="s">
        <v>12370</v>
      </c>
      <c r="H1734" s="91">
        <f t="shared" si="92"/>
        <v>2002</v>
      </c>
      <c r="K1734" t="s">
        <v>12368</v>
      </c>
      <c r="L1734" t="s">
        <v>12363</v>
      </c>
      <c r="N1734" s="55" t="s">
        <v>223</v>
      </c>
      <c r="O1734" s="55" t="s">
        <v>12407</v>
      </c>
    </row>
    <row r="1735" spans="1:15" x14ac:dyDescent="0.2">
      <c r="A1735" s="55" t="s">
        <v>10609</v>
      </c>
      <c r="B1735" s="85" t="s">
        <v>10654</v>
      </c>
      <c r="C1735" s="55" t="s">
        <v>17</v>
      </c>
      <c r="D1735" s="55" t="s">
        <v>12759</v>
      </c>
      <c r="E1735" s="55" t="s">
        <v>12370</v>
      </c>
      <c r="H1735" s="91">
        <f t="shared" si="92"/>
        <v>2005</v>
      </c>
      <c r="K1735" t="s">
        <v>12369</v>
      </c>
      <c r="L1735" t="s">
        <v>12363</v>
      </c>
      <c r="N1735" s="55" t="s">
        <v>223</v>
      </c>
      <c r="O1735" s="55" t="s">
        <v>12407</v>
      </c>
    </row>
    <row r="1736" spans="1:15" x14ac:dyDescent="0.2">
      <c r="A1736" s="55" t="s">
        <v>10609</v>
      </c>
      <c r="B1736" s="85" t="s">
        <v>10864</v>
      </c>
      <c r="C1736" s="55" t="s">
        <v>17</v>
      </c>
      <c r="D1736" s="55" t="s">
        <v>12759</v>
      </c>
      <c r="E1736" s="55" t="s">
        <v>12379</v>
      </c>
      <c r="H1736" s="91">
        <f t="shared" si="92"/>
        <v>1985</v>
      </c>
      <c r="K1736" t="s">
        <v>12371</v>
      </c>
      <c r="L1736" t="s">
        <v>12372</v>
      </c>
      <c r="N1736" s="55" t="s">
        <v>223</v>
      </c>
      <c r="O1736" s="55" t="s">
        <v>12407</v>
      </c>
    </row>
    <row r="1737" spans="1:15" x14ac:dyDescent="0.2">
      <c r="A1737" s="55" t="s">
        <v>10609</v>
      </c>
      <c r="B1737" s="85" t="s">
        <v>10649</v>
      </c>
      <c r="C1737" s="55" t="s">
        <v>17</v>
      </c>
      <c r="D1737" s="55" t="s">
        <v>12759</v>
      </c>
      <c r="E1737" s="55" t="s">
        <v>12379</v>
      </c>
      <c r="H1737" s="91">
        <f t="shared" si="92"/>
        <v>1989</v>
      </c>
      <c r="K1737" t="s">
        <v>12373</v>
      </c>
      <c r="L1737" t="s">
        <v>12372</v>
      </c>
      <c r="N1737" s="55" t="s">
        <v>223</v>
      </c>
      <c r="O1737" s="55" t="s">
        <v>12407</v>
      </c>
    </row>
    <row r="1738" spans="1:15" x14ac:dyDescent="0.2">
      <c r="A1738" s="55" t="s">
        <v>10609</v>
      </c>
      <c r="B1738" s="85" t="s">
        <v>10650</v>
      </c>
      <c r="C1738" s="55" t="s">
        <v>17</v>
      </c>
      <c r="D1738" s="55" t="s">
        <v>12759</v>
      </c>
      <c r="E1738" s="55" t="s">
        <v>12379</v>
      </c>
      <c r="H1738" s="91">
        <f t="shared" si="92"/>
        <v>1992</v>
      </c>
      <c r="K1738" t="s">
        <v>12374</v>
      </c>
      <c r="L1738" t="s">
        <v>12372</v>
      </c>
      <c r="N1738" s="55" t="s">
        <v>223</v>
      </c>
      <c r="O1738" s="55" t="s">
        <v>12407</v>
      </c>
    </row>
    <row r="1739" spans="1:15" x14ac:dyDescent="0.2">
      <c r="A1739" s="55" t="s">
        <v>10609</v>
      </c>
      <c r="B1739" s="85" t="s">
        <v>10865</v>
      </c>
      <c r="C1739" s="55" t="s">
        <v>17</v>
      </c>
      <c r="D1739" s="55" t="s">
        <v>12759</v>
      </c>
      <c r="E1739" s="55" t="s">
        <v>12379</v>
      </c>
      <c r="H1739" s="91">
        <f t="shared" si="92"/>
        <v>1995</v>
      </c>
      <c r="K1739" t="s">
        <v>12375</v>
      </c>
      <c r="L1739" t="s">
        <v>12372</v>
      </c>
      <c r="N1739" s="55" t="s">
        <v>223</v>
      </c>
      <c r="O1739" s="55" t="s">
        <v>12407</v>
      </c>
    </row>
    <row r="1740" spans="1:15" x14ac:dyDescent="0.2">
      <c r="A1740" s="55" t="s">
        <v>10609</v>
      </c>
      <c r="B1740" s="85" t="s">
        <v>10648</v>
      </c>
      <c r="C1740" s="55" t="s">
        <v>17</v>
      </c>
      <c r="D1740" s="55" t="s">
        <v>12759</v>
      </c>
      <c r="E1740" s="55" t="s">
        <v>12379</v>
      </c>
      <c r="H1740" s="91">
        <f t="shared" si="92"/>
        <v>1999</v>
      </c>
      <c r="K1740" t="s">
        <v>12376</v>
      </c>
      <c r="L1740" t="s">
        <v>12372</v>
      </c>
      <c r="N1740" s="55" t="s">
        <v>223</v>
      </c>
      <c r="O1740" s="55" t="s">
        <v>12407</v>
      </c>
    </row>
    <row r="1741" spans="1:15" x14ac:dyDescent="0.2">
      <c r="A1741" s="55" t="s">
        <v>10609</v>
      </c>
      <c r="B1741" s="85" t="s">
        <v>10652</v>
      </c>
      <c r="C1741" s="55" t="s">
        <v>17</v>
      </c>
      <c r="D1741" s="55" t="s">
        <v>12759</v>
      </c>
      <c r="E1741" s="55" t="s">
        <v>12379</v>
      </c>
      <c r="H1741" s="91">
        <f t="shared" si="92"/>
        <v>2002</v>
      </c>
      <c r="K1741" t="s">
        <v>12377</v>
      </c>
      <c r="L1741" t="s">
        <v>12372</v>
      </c>
      <c r="N1741" s="55" t="s">
        <v>223</v>
      </c>
      <c r="O1741" s="55" t="s">
        <v>12407</v>
      </c>
    </row>
    <row r="1742" spans="1:15" x14ac:dyDescent="0.2">
      <c r="A1742" s="55" t="s">
        <v>10609</v>
      </c>
      <c r="B1742" s="85" t="s">
        <v>10654</v>
      </c>
      <c r="C1742" s="55" t="s">
        <v>17</v>
      </c>
      <c r="D1742" s="55" t="s">
        <v>12759</v>
      </c>
      <c r="E1742" s="55" t="s">
        <v>12379</v>
      </c>
      <c r="H1742" s="91">
        <f t="shared" si="92"/>
        <v>2005</v>
      </c>
      <c r="K1742" t="s">
        <v>12378</v>
      </c>
      <c r="L1742" t="s">
        <v>12372</v>
      </c>
      <c r="N1742" s="55" t="s">
        <v>223</v>
      </c>
      <c r="O1742" s="55" t="s">
        <v>12407</v>
      </c>
    </row>
    <row r="1743" spans="1:15" x14ac:dyDescent="0.2">
      <c r="A1743" s="55" t="s">
        <v>10609</v>
      </c>
      <c r="B1743" s="85" t="s">
        <v>10864</v>
      </c>
      <c r="C1743" s="55" t="s">
        <v>17</v>
      </c>
      <c r="D1743" s="55" t="s">
        <v>12759</v>
      </c>
      <c r="E1743" s="55" t="s">
        <v>12397</v>
      </c>
      <c r="H1743" s="91">
        <f t="shared" si="92"/>
        <v>1985</v>
      </c>
      <c r="K1743" t="s">
        <v>12380</v>
      </c>
      <c r="L1743" t="s">
        <v>12381</v>
      </c>
      <c r="N1743" s="55" t="s">
        <v>223</v>
      </c>
      <c r="O1743" s="55" t="s">
        <v>12407</v>
      </c>
    </row>
    <row r="1744" spans="1:15" x14ac:dyDescent="0.2">
      <c r="A1744" s="55" t="s">
        <v>10609</v>
      </c>
      <c r="B1744" s="85" t="s">
        <v>10649</v>
      </c>
      <c r="C1744" s="55" t="s">
        <v>17</v>
      </c>
      <c r="D1744" s="55" t="s">
        <v>12759</v>
      </c>
      <c r="E1744" s="55" t="s">
        <v>12397</v>
      </c>
      <c r="H1744" s="91">
        <f t="shared" si="92"/>
        <v>1989</v>
      </c>
      <c r="K1744" t="s">
        <v>12382</v>
      </c>
      <c r="L1744" t="s">
        <v>12381</v>
      </c>
      <c r="N1744" s="55" t="s">
        <v>223</v>
      </c>
      <c r="O1744" s="55" t="s">
        <v>12407</v>
      </c>
    </row>
    <row r="1745" spans="1:15" x14ac:dyDescent="0.2">
      <c r="A1745" s="55" t="s">
        <v>10609</v>
      </c>
      <c r="B1745" s="85" t="s">
        <v>10650</v>
      </c>
      <c r="C1745" s="55" t="s">
        <v>17</v>
      </c>
      <c r="D1745" s="55" t="s">
        <v>12759</v>
      </c>
      <c r="E1745" s="55" t="s">
        <v>12397</v>
      </c>
      <c r="H1745" s="91">
        <f t="shared" si="92"/>
        <v>1992</v>
      </c>
      <c r="K1745" t="s">
        <v>12383</v>
      </c>
      <c r="L1745" t="s">
        <v>12381</v>
      </c>
      <c r="N1745" s="55" t="s">
        <v>223</v>
      </c>
      <c r="O1745" s="55" t="s">
        <v>12407</v>
      </c>
    </row>
    <row r="1746" spans="1:15" x14ac:dyDescent="0.2">
      <c r="A1746" s="55" t="s">
        <v>10609</v>
      </c>
      <c r="B1746" s="85" t="s">
        <v>10865</v>
      </c>
      <c r="C1746" s="55" t="s">
        <v>17</v>
      </c>
      <c r="D1746" s="55" t="s">
        <v>12759</v>
      </c>
      <c r="E1746" s="55" t="s">
        <v>12397</v>
      </c>
      <c r="H1746" s="91">
        <f t="shared" si="92"/>
        <v>1995</v>
      </c>
      <c r="K1746" t="s">
        <v>12384</v>
      </c>
      <c r="L1746" t="s">
        <v>12381</v>
      </c>
      <c r="N1746" s="55" t="s">
        <v>223</v>
      </c>
      <c r="O1746" s="55" t="s">
        <v>12407</v>
      </c>
    </row>
    <row r="1747" spans="1:15" x14ac:dyDescent="0.2">
      <c r="A1747" s="55" t="s">
        <v>10609</v>
      </c>
      <c r="B1747" s="85" t="s">
        <v>10648</v>
      </c>
      <c r="C1747" s="55" t="s">
        <v>17</v>
      </c>
      <c r="D1747" s="55" t="s">
        <v>12759</v>
      </c>
      <c r="E1747" s="55" t="s">
        <v>12397</v>
      </c>
      <c r="H1747" s="91">
        <f t="shared" si="92"/>
        <v>1999</v>
      </c>
      <c r="K1747" t="s">
        <v>12385</v>
      </c>
      <c r="L1747" t="s">
        <v>12381</v>
      </c>
      <c r="N1747" s="55" t="s">
        <v>223</v>
      </c>
      <c r="O1747" s="55" t="s">
        <v>12407</v>
      </c>
    </row>
    <row r="1748" spans="1:15" x14ac:dyDescent="0.2">
      <c r="A1748" s="55" t="s">
        <v>10609</v>
      </c>
      <c r="B1748" s="85" t="s">
        <v>10652</v>
      </c>
      <c r="C1748" s="55" t="s">
        <v>17</v>
      </c>
      <c r="D1748" s="55" t="s">
        <v>12759</v>
      </c>
      <c r="E1748" s="55" t="s">
        <v>12397</v>
      </c>
      <c r="H1748" s="91">
        <f t="shared" si="92"/>
        <v>2002</v>
      </c>
      <c r="K1748" t="s">
        <v>12386</v>
      </c>
      <c r="L1748" t="s">
        <v>12381</v>
      </c>
      <c r="N1748" s="55" t="s">
        <v>223</v>
      </c>
      <c r="O1748" s="55" t="s">
        <v>12407</v>
      </c>
    </row>
    <row r="1749" spans="1:15" x14ac:dyDescent="0.2">
      <c r="A1749" s="55" t="s">
        <v>10609</v>
      </c>
      <c r="B1749" s="85" t="s">
        <v>10654</v>
      </c>
      <c r="C1749" s="55" t="s">
        <v>17</v>
      </c>
      <c r="D1749" s="55" t="s">
        <v>12759</v>
      </c>
      <c r="E1749" s="55" t="s">
        <v>12397</v>
      </c>
      <c r="H1749" s="91">
        <f t="shared" si="92"/>
        <v>2005</v>
      </c>
      <c r="K1749" t="s">
        <v>12387</v>
      </c>
      <c r="L1749" t="s">
        <v>12381</v>
      </c>
      <c r="N1749" s="55" t="s">
        <v>223</v>
      </c>
      <c r="O1749" s="55" t="s">
        <v>12407</v>
      </c>
    </row>
    <row r="1750" spans="1:15" x14ac:dyDescent="0.2">
      <c r="A1750" s="55" t="s">
        <v>10609</v>
      </c>
      <c r="B1750" s="85" t="s">
        <v>10864</v>
      </c>
      <c r="C1750" s="55" t="s">
        <v>17</v>
      </c>
      <c r="D1750" s="55" t="s">
        <v>12759</v>
      </c>
      <c r="E1750" s="55" t="s">
        <v>12396</v>
      </c>
      <c r="H1750" s="91">
        <f t="shared" si="92"/>
        <v>1985</v>
      </c>
      <c r="K1750" t="s">
        <v>12388</v>
      </c>
      <c r="L1750" t="s">
        <v>12389</v>
      </c>
      <c r="N1750" s="55" t="s">
        <v>223</v>
      </c>
      <c r="O1750" s="55" t="s">
        <v>12407</v>
      </c>
    </row>
    <row r="1751" spans="1:15" x14ac:dyDescent="0.2">
      <c r="A1751" s="55" t="s">
        <v>10609</v>
      </c>
      <c r="B1751" s="85" t="s">
        <v>10649</v>
      </c>
      <c r="C1751" s="55" t="s">
        <v>17</v>
      </c>
      <c r="D1751" s="55" t="s">
        <v>12759</v>
      </c>
      <c r="E1751" s="55" t="s">
        <v>12396</v>
      </c>
      <c r="H1751" s="91">
        <f t="shared" si="92"/>
        <v>1989</v>
      </c>
      <c r="K1751" t="s">
        <v>12390</v>
      </c>
      <c r="L1751" t="s">
        <v>12389</v>
      </c>
      <c r="N1751" s="55" t="s">
        <v>223</v>
      </c>
      <c r="O1751" s="55" t="s">
        <v>12407</v>
      </c>
    </row>
    <row r="1752" spans="1:15" x14ac:dyDescent="0.2">
      <c r="A1752" s="55" t="s">
        <v>10609</v>
      </c>
      <c r="B1752" s="85" t="s">
        <v>10650</v>
      </c>
      <c r="C1752" s="55" t="s">
        <v>17</v>
      </c>
      <c r="D1752" s="55" t="s">
        <v>12759</v>
      </c>
      <c r="E1752" s="55" t="s">
        <v>12396</v>
      </c>
      <c r="H1752" s="91">
        <f t="shared" si="92"/>
        <v>1992</v>
      </c>
      <c r="K1752" t="s">
        <v>12391</v>
      </c>
      <c r="L1752" t="s">
        <v>12389</v>
      </c>
      <c r="N1752" s="55" t="s">
        <v>223</v>
      </c>
      <c r="O1752" s="55" t="s">
        <v>12407</v>
      </c>
    </row>
    <row r="1753" spans="1:15" x14ac:dyDescent="0.2">
      <c r="A1753" s="55" t="s">
        <v>10609</v>
      </c>
      <c r="B1753" s="85" t="s">
        <v>10865</v>
      </c>
      <c r="C1753" s="55" t="s">
        <v>17</v>
      </c>
      <c r="D1753" s="55" t="s">
        <v>12759</v>
      </c>
      <c r="E1753" s="55" t="s">
        <v>12396</v>
      </c>
      <c r="H1753" s="91">
        <f t="shared" si="92"/>
        <v>1995</v>
      </c>
      <c r="K1753" t="s">
        <v>12392</v>
      </c>
      <c r="L1753" t="s">
        <v>12389</v>
      </c>
      <c r="N1753" s="55" t="s">
        <v>223</v>
      </c>
      <c r="O1753" s="55" t="s">
        <v>12407</v>
      </c>
    </row>
    <row r="1754" spans="1:15" x14ac:dyDescent="0.2">
      <c r="A1754" s="55" t="s">
        <v>10609</v>
      </c>
      <c r="B1754" s="85" t="s">
        <v>10648</v>
      </c>
      <c r="C1754" s="55" t="s">
        <v>17</v>
      </c>
      <c r="D1754" s="55" t="s">
        <v>12759</v>
      </c>
      <c r="E1754" s="55" t="s">
        <v>12396</v>
      </c>
      <c r="H1754" s="91">
        <f t="shared" si="92"/>
        <v>1999</v>
      </c>
      <c r="K1754" t="s">
        <v>12393</v>
      </c>
      <c r="L1754" t="s">
        <v>12389</v>
      </c>
      <c r="N1754" s="55" t="s">
        <v>223</v>
      </c>
      <c r="O1754" s="55" t="s">
        <v>12407</v>
      </c>
    </row>
    <row r="1755" spans="1:15" x14ac:dyDescent="0.2">
      <c r="A1755" s="55" t="s">
        <v>10609</v>
      </c>
      <c r="B1755" s="85" t="s">
        <v>10652</v>
      </c>
      <c r="C1755" s="55" t="s">
        <v>17</v>
      </c>
      <c r="D1755" s="55" t="s">
        <v>12759</v>
      </c>
      <c r="E1755" s="55" t="s">
        <v>12396</v>
      </c>
      <c r="H1755" s="91">
        <f t="shared" si="92"/>
        <v>2002</v>
      </c>
      <c r="K1755" t="s">
        <v>12394</v>
      </c>
      <c r="L1755" t="s">
        <v>12389</v>
      </c>
      <c r="N1755" s="55" t="s">
        <v>223</v>
      </c>
      <c r="O1755" s="55" t="s">
        <v>12407</v>
      </c>
    </row>
    <row r="1756" spans="1:15" x14ac:dyDescent="0.2">
      <c r="A1756" s="55" t="s">
        <v>10609</v>
      </c>
      <c r="B1756" s="85" t="s">
        <v>10654</v>
      </c>
      <c r="C1756" s="55" t="s">
        <v>17</v>
      </c>
      <c r="D1756" s="55" t="s">
        <v>12759</v>
      </c>
      <c r="E1756" s="55" t="s">
        <v>12396</v>
      </c>
      <c r="H1756" s="91">
        <f t="shared" si="92"/>
        <v>2005</v>
      </c>
      <c r="K1756" t="s">
        <v>12395</v>
      </c>
      <c r="L1756" t="s">
        <v>12389</v>
      </c>
      <c r="N1756" s="55" t="s">
        <v>223</v>
      </c>
      <c r="O1756" s="55" t="s">
        <v>12407</v>
      </c>
    </row>
    <row r="1757" spans="1:15" x14ac:dyDescent="0.2">
      <c r="A1757" s="55" t="s">
        <v>10609</v>
      </c>
      <c r="B1757" s="85" t="s">
        <v>10864</v>
      </c>
      <c r="C1757" s="55" t="s">
        <v>17</v>
      </c>
      <c r="D1757" s="55" t="s">
        <v>12759</v>
      </c>
      <c r="E1757" s="55" t="s">
        <v>12406</v>
      </c>
      <c r="H1757" s="91">
        <f t="shared" si="92"/>
        <v>1985</v>
      </c>
      <c r="K1757" t="s">
        <v>12398</v>
      </c>
      <c r="L1757" t="s">
        <v>12399</v>
      </c>
      <c r="N1757" s="55" t="s">
        <v>223</v>
      </c>
      <c r="O1757" s="55" t="s">
        <v>12407</v>
      </c>
    </row>
    <row r="1758" spans="1:15" x14ac:dyDescent="0.2">
      <c r="A1758" s="55" t="s">
        <v>10609</v>
      </c>
      <c r="B1758" s="85" t="s">
        <v>10649</v>
      </c>
      <c r="C1758" s="55" t="s">
        <v>17</v>
      </c>
      <c r="D1758" s="55" t="s">
        <v>12759</v>
      </c>
      <c r="E1758" s="55" t="s">
        <v>12406</v>
      </c>
      <c r="H1758" s="91">
        <f t="shared" si="92"/>
        <v>1989</v>
      </c>
      <c r="K1758" t="s">
        <v>12400</v>
      </c>
      <c r="L1758" t="s">
        <v>12399</v>
      </c>
      <c r="N1758" s="55" t="s">
        <v>223</v>
      </c>
      <c r="O1758" s="55" t="s">
        <v>12407</v>
      </c>
    </row>
    <row r="1759" spans="1:15" x14ac:dyDescent="0.2">
      <c r="A1759" s="55" t="s">
        <v>10609</v>
      </c>
      <c r="B1759" s="85" t="s">
        <v>10650</v>
      </c>
      <c r="C1759" s="55" t="s">
        <v>17</v>
      </c>
      <c r="D1759" s="55" t="s">
        <v>12759</v>
      </c>
      <c r="E1759" s="55" t="s">
        <v>12406</v>
      </c>
      <c r="H1759" s="91">
        <f t="shared" si="92"/>
        <v>1992</v>
      </c>
      <c r="K1759" t="s">
        <v>12401</v>
      </c>
      <c r="L1759" t="s">
        <v>12399</v>
      </c>
      <c r="N1759" s="55" t="s">
        <v>223</v>
      </c>
      <c r="O1759" s="55" t="s">
        <v>12407</v>
      </c>
    </row>
    <row r="1760" spans="1:15" x14ac:dyDescent="0.2">
      <c r="A1760" s="55" t="s">
        <v>10609</v>
      </c>
      <c r="B1760" s="85" t="s">
        <v>10865</v>
      </c>
      <c r="C1760" s="55" t="s">
        <v>17</v>
      </c>
      <c r="D1760" s="55" t="s">
        <v>12759</v>
      </c>
      <c r="E1760" s="55" t="s">
        <v>12406</v>
      </c>
      <c r="H1760" s="91">
        <f t="shared" si="92"/>
        <v>1995</v>
      </c>
      <c r="K1760" t="s">
        <v>12402</v>
      </c>
      <c r="L1760" t="s">
        <v>12399</v>
      </c>
      <c r="N1760" s="55" t="s">
        <v>223</v>
      </c>
      <c r="O1760" s="55" t="s">
        <v>12407</v>
      </c>
    </row>
    <row r="1761" spans="1:15" x14ac:dyDescent="0.2">
      <c r="A1761" s="55" t="s">
        <v>10609</v>
      </c>
      <c r="B1761" s="85" t="s">
        <v>10648</v>
      </c>
      <c r="C1761" s="55" t="s">
        <v>17</v>
      </c>
      <c r="D1761" s="55" t="s">
        <v>12759</v>
      </c>
      <c r="E1761" s="55" t="s">
        <v>12406</v>
      </c>
      <c r="H1761" s="91">
        <f t="shared" si="92"/>
        <v>1999</v>
      </c>
      <c r="K1761" t="s">
        <v>12403</v>
      </c>
      <c r="L1761" t="s">
        <v>12399</v>
      </c>
      <c r="N1761" s="55" t="s">
        <v>223</v>
      </c>
      <c r="O1761" s="55" t="s">
        <v>12407</v>
      </c>
    </row>
    <row r="1762" spans="1:15" x14ac:dyDescent="0.2">
      <c r="A1762" s="55" t="s">
        <v>10609</v>
      </c>
      <c r="B1762" s="85" t="s">
        <v>10652</v>
      </c>
      <c r="C1762" s="55" t="s">
        <v>17</v>
      </c>
      <c r="D1762" s="55" t="s">
        <v>12759</v>
      </c>
      <c r="E1762" s="55" t="s">
        <v>12406</v>
      </c>
      <c r="H1762" s="91">
        <f t="shared" si="92"/>
        <v>2002</v>
      </c>
      <c r="K1762" t="s">
        <v>12404</v>
      </c>
      <c r="L1762" t="s">
        <v>12399</v>
      </c>
      <c r="N1762" s="55" t="s">
        <v>223</v>
      </c>
      <c r="O1762" s="55" t="s">
        <v>12407</v>
      </c>
    </row>
    <row r="1763" spans="1:15" x14ac:dyDescent="0.2">
      <c r="A1763" s="55" t="s">
        <v>10609</v>
      </c>
      <c r="B1763" s="85" t="s">
        <v>10654</v>
      </c>
      <c r="C1763" s="55" t="s">
        <v>17</v>
      </c>
      <c r="D1763" s="55" t="s">
        <v>12759</v>
      </c>
      <c r="E1763" s="55" t="s">
        <v>12406</v>
      </c>
      <c r="H1763" s="91">
        <f t="shared" si="92"/>
        <v>2005</v>
      </c>
      <c r="K1763" t="s">
        <v>12405</v>
      </c>
      <c r="L1763" t="s">
        <v>12399</v>
      </c>
      <c r="N1763" s="55" t="s">
        <v>223</v>
      </c>
      <c r="O1763" s="55" t="s">
        <v>12407</v>
      </c>
    </row>
    <row r="1764" spans="1:15" x14ac:dyDescent="0.2">
      <c r="A1764" s="55" t="s">
        <v>10609</v>
      </c>
      <c r="B1764" s="59" t="s">
        <v>10864</v>
      </c>
      <c r="C1764" s="55" t="s">
        <v>138</v>
      </c>
      <c r="D1764" s="55" t="s">
        <v>12780</v>
      </c>
      <c r="E1764" s="55" t="s">
        <v>12780</v>
      </c>
      <c r="H1764" s="91">
        <f t="shared" si="92"/>
        <v>1985</v>
      </c>
      <c r="K1764" s="85" t="s">
        <v>12775</v>
      </c>
      <c r="L1764" s="85" t="s">
        <v>12776</v>
      </c>
      <c r="M1764" t="s">
        <v>1091</v>
      </c>
      <c r="N1764" s="55" t="s">
        <v>223</v>
      </c>
      <c r="O1764" s="55" t="s">
        <v>12495</v>
      </c>
    </row>
    <row r="1765" spans="1:15" x14ac:dyDescent="0.2">
      <c r="A1765" s="55" t="s">
        <v>10609</v>
      </c>
      <c r="B1765" s="59" t="s">
        <v>10649</v>
      </c>
      <c r="C1765" s="55" t="s">
        <v>138</v>
      </c>
      <c r="D1765" s="55" t="s">
        <v>12780</v>
      </c>
      <c r="E1765" s="55" t="s">
        <v>12780</v>
      </c>
      <c r="H1765" s="91">
        <f t="shared" si="92"/>
        <v>1989</v>
      </c>
      <c r="K1765" s="85" t="s">
        <v>12777</v>
      </c>
      <c r="L1765" s="85" t="s">
        <v>12776</v>
      </c>
      <c r="M1765" s="91" t="s">
        <v>1091</v>
      </c>
      <c r="N1765" s="55" t="s">
        <v>223</v>
      </c>
      <c r="O1765" s="55" t="s">
        <v>12495</v>
      </c>
    </row>
    <row r="1766" spans="1:15" x14ac:dyDescent="0.2">
      <c r="A1766" s="55" t="s">
        <v>10609</v>
      </c>
      <c r="B1766" s="59" t="s">
        <v>10650</v>
      </c>
      <c r="C1766" s="55" t="s">
        <v>138</v>
      </c>
      <c r="D1766" s="55" t="s">
        <v>12780</v>
      </c>
      <c r="E1766" s="55" t="s">
        <v>12780</v>
      </c>
      <c r="H1766" s="91">
        <f t="shared" si="92"/>
        <v>1992</v>
      </c>
      <c r="K1766" s="85" t="s">
        <v>12778</v>
      </c>
      <c r="L1766" s="85" t="s">
        <v>12776</v>
      </c>
      <c r="M1766" s="91" t="s">
        <v>1091</v>
      </c>
      <c r="N1766" s="55" t="s">
        <v>223</v>
      </c>
      <c r="O1766" s="55" t="s">
        <v>12495</v>
      </c>
    </row>
    <row r="1767" spans="1:15" x14ac:dyDescent="0.2">
      <c r="A1767" s="55" t="s">
        <v>10609</v>
      </c>
      <c r="B1767" s="85" t="s">
        <v>10865</v>
      </c>
      <c r="C1767" s="55" t="s">
        <v>138</v>
      </c>
      <c r="D1767" s="55" t="s">
        <v>12780</v>
      </c>
      <c r="E1767" s="55" t="s">
        <v>12780</v>
      </c>
      <c r="H1767" s="91">
        <f t="shared" si="92"/>
        <v>1995</v>
      </c>
      <c r="K1767" s="85" t="s">
        <v>12779</v>
      </c>
      <c r="L1767" s="85" t="s">
        <v>12780</v>
      </c>
      <c r="M1767" s="91" t="s">
        <v>1091</v>
      </c>
      <c r="N1767" s="55" t="s">
        <v>223</v>
      </c>
      <c r="O1767" s="55" t="s">
        <v>12495</v>
      </c>
    </row>
    <row r="1768" spans="1:15" x14ac:dyDescent="0.2">
      <c r="A1768" s="55" t="s">
        <v>10609</v>
      </c>
      <c r="B1768" s="85" t="s">
        <v>10648</v>
      </c>
      <c r="C1768" s="55" t="s">
        <v>138</v>
      </c>
      <c r="D1768" s="55" t="s">
        <v>12780</v>
      </c>
      <c r="E1768" s="55" t="s">
        <v>12780</v>
      </c>
      <c r="H1768" s="91">
        <f t="shared" si="92"/>
        <v>1999</v>
      </c>
      <c r="K1768" s="85" t="s">
        <v>12781</v>
      </c>
      <c r="L1768" s="85" t="s">
        <v>12780</v>
      </c>
      <c r="M1768" s="91" t="s">
        <v>1091</v>
      </c>
      <c r="N1768" s="55" t="s">
        <v>223</v>
      </c>
      <c r="O1768" s="55" t="s">
        <v>12495</v>
      </c>
    </row>
    <row r="1769" spans="1:15" x14ac:dyDescent="0.2">
      <c r="A1769" s="55" t="s">
        <v>10609</v>
      </c>
      <c r="B1769" s="85" t="s">
        <v>10652</v>
      </c>
      <c r="C1769" s="55" t="s">
        <v>138</v>
      </c>
      <c r="D1769" s="55" t="s">
        <v>12780</v>
      </c>
      <c r="E1769" s="55" t="s">
        <v>12780</v>
      </c>
      <c r="H1769" s="91">
        <f t="shared" si="92"/>
        <v>2002</v>
      </c>
      <c r="K1769" s="85" t="s">
        <v>12782</v>
      </c>
      <c r="L1769" s="85" t="s">
        <v>12780</v>
      </c>
      <c r="M1769" s="91" t="s">
        <v>1091</v>
      </c>
      <c r="N1769" s="55" t="s">
        <v>223</v>
      </c>
      <c r="O1769" s="55" t="s">
        <v>12495</v>
      </c>
    </row>
    <row r="1770" spans="1:15" x14ac:dyDescent="0.2">
      <c r="A1770" s="55" t="s">
        <v>10609</v>
      </c>
      <c r="B1770" s="85" t="s">
        <v>10654</v>
      </c>
      <c r="C1770" s="55" t="s">
        <v>138</v>
      </c>
      <c r="D1770" s="55" t="s">
        <v>12780</v>
      </c>
      <c r="E1770" s="55" t="s">
        <v>12780</v>
      </c>
      <c r="H1770" s="91">
        <f t="shared" si="92"/>
        <v>2005</v>
      </c>
      <c r="K1770" s="85" t="s">
        <v>12783</v>
      </c>
      <c r="L1770" s="85" t="s">
        <v>12784</v>
      </c>
      <c r="M1770" s="91" t="s">
        <v>1091</v>
      </c>
      <c r="N1770" s="55" t="s">
        <v>223</v>
      </c>
      <c r="O1770" s="55" t="s">
        <v>12495</v>
      </c>
    </row>
  </sheetData>
  <sortState xmlns:xlrd2="http://schemas.microsoft.com/office/spreadsheetml/2017/richdata2" ref="K1473:L1497">
    <sortCondition ref="K1473:K149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S2331"/>
  <sheetViews>
    <sheetView topLeftCell="E1" workbookViewId="0">
      <pane ySplit="1" topLeftCell="A2263" activePane="bottomLeft" state="frozen"/>
      <selection activeCell="F5234" sqref="F5234"/>
      <selection pane="bottomLeft" activeCell="E2295" sqref="E2295"/>
    </sheetView>
  </sheetViews>
  <sheetFormatPr baseColWidth="10" defaultColWidth="11.28515625" defaultRowHeight="15" customHeight="1" x14ac:dyDescent="0.2"/>
  <cols>
    <col min="1" max="1" width="11.140625" customWidth="1"/>
    <col min="2" max="4" width="10.42578125" customWidth="1"/>
    <col min="5" max="5" width="11.42578125" customWidth="1"/>
    <col min="6" max="6" width="6.140625" customWidth="1"/>
    <col min="7" max="8" width="10.42578125" customWidth="1"/>
    <col min="9" max="9" width="14.7109375" customWidth="1"/>
    <col min="10" max="10" width="12.28515625" customWidth="1"/>
    <col min="11" max="11" width="13.7109375" customWidth="1"/>
    <col min="12" max="12" width="8.7109375" style="117" customWidth="1"/>
    <col min="13" max="16" width="10.42578125" customWidth="1"/>
    <col min="17" max="18" width="14.7109375" customWidth="1"/>
    <col min="19" max="19" width="10.42578125" customWidth="1"/>
  </cols>
  <sheetData>
    <row r="1" spans="1:19" s="60" customFormat="1" ht="15.75" customHeight="1" x14ac:dyDescent="0.2">
      <c r="A1" s="20" t="s">
        <v>146</v>
      </c>
      <c r="B1" s="20" t="s">
        <v>137</v>
      </c>
      <c r="C1" s="20" t="s">
        <v>4</v>
      </c>
      <c r="D1" s="20" t="s">
        <v>5</v>
      </c>
      <c r="E1" s="20" t="s">
        <v>151</v>
      </c>
      <c r="F1" s="20" t="s">
        <v>212</v>
      </c>
      <c r="G1" s="20" t="s">
        <v>657</v>
      </c>
      <c r="H1" s="20" t="s">
        <v>155</v>
      </c>
      <c r="I1" s="20" t="s">
        <v>156</v>
      </c>
      <c r="J1" s="20" t="s">
        <v>157</v>
      </c>
      <c r="K1" s="20" t="s">
        <v>158</v>
      </c>
      <c r="L1" s="20" t="s">
        <v>159</v>
      </c>
      <c r="M1" s="20" t="s">
        <v>168</v>
      </c>
      <c r="N1" s="20" t="s">
        <v>161</v>
      </c>
      <c r="O1" s="20" t="s">
        <v>162</v>
      </c>
      <c r="P1" s="20" t="s">
        <v>163</v>
      </c>
      <c r="Q1" s="20" t="s">
        <v>164</v>
      </c>
    </row>
    <row r="2" spans="1:19" s="60" customFormat="1" ht="16" x14ac:dyDescent="0.2">
      <c r="A2" s="11" t="s">
        <v>61</v>
      </c>
      <c r="B2" s="11"/>
      <c r="C2" s="11" t="s">
        <v>165</v>
      </c>
      <c r="D2" s="11" t="s">
        <v>654</v>
      </c>
      <c r="E2" s="11" t="s">
        <v>655</v>
      </c>
      <c r="F2" s="38">
        <v>1</v>
      </c>
      <c r="G2" s="20" t="str">
        <f t="shared" ref="G2:G16" si="0">MID("abcdefghijklmnopqrstuvwxyz",F2,1)</f>
        <v>a</v>
      </c>
      <c r="H2" s="39">
        <v>1992</v>
      </c>
      <c r="I2" s="20" t="str">
        <f t="shared" ref="I2:I65" si="1">CONCATENATE(A2,"__",C2,"_", D2, "..", E2, ".", H2)</f>
        <v>hrs__match_ageMarried..yearMarried.1992</v>
      </c>
      <c r="J2" s="15" t="s">
        <v>10381</v>
      </c>
      <c r="K2" s="38" t="s">
        <v>9015</v>
      </c>
      <c r="L2" s="48" t="s">
        <v>9016</v>
      </c>
      <c r="N2" s="38" t="s">
        <v>10382</v>
      </c>
      <c r="Q2" s="38" t="s">
        <v>5862</v>
      </c>
      <c r="R2" s="15"/>
      <c r="S2" s="15"/>
    </row>
    <row r="3" spans="1:19" s="60" customFormat="1" ht="16" x14ac:dyDescent="0.2">
      <c r="A3" s="11" t="s">
        <v>61</v>
      </c>
      <c r="B3" s="11"/>
      <c r="C3" s="11" t="s">
        <v>165</v>
      </c>
      <c r="D3" s="11" t="s">
        <v>654</v>
      </c>
      <c r="E3" s="11" t="s">
        <v>655</v>
      </c>
      <c r="F3" s="38">
        <v>2</v>
      </c>
      <c r="G3" s="20" t="str">
        <f t="shared" si="0"/>
        <v>b</v>
      </c>
      <c r="H3" s="39">
        <v>1993</v>
      </c>
      <c r="I3" s="20" t="str">
        <f t="shared" si="1"/>
        <v>hrs__match_ageMarried..yearMarried.1993</v>
      </c>
      <c r="J3" s="15" t="s">
        <v>10376</v>
      </c>
      <c r="K3" s="38" t="s">
        <v>9015</v>
      </c>
      <c r="L3" s="48" t="s">
        <v>9016</v>
      </c>
      <c r="N3" s="38" t="s">
        <v>10382</v>
      </c>
      <c r="Q3" s="38" t="s">
        <v>5862</v>
      </c>
      <c r="R3" s="15"/>
      <c r="S3" s="15"/>
    </row>
    <row r="4" spans="1:19" s="60" customFormat="1" ht="16" x14ac:dyDescent="0.2">
      <c r="A4" s="11" t="s">
        <v>61</v>
      </c>
      <c r="B4" s="11"/>
      <c r="C4" s="11" t="s">
        <v>165</v>
      </c>
      <c r="D4" s="11" t="s">
        <v>654</v>
      </c>
      <c r="E4" s="11" t="s">
        <v>655</v>
      </c>
      <c r="F4" s="38">
        <v>3</v>
      </c>
      <c r="G4" s="20" t="str">
        <f t="shared" si="0"/>
        <v>c</v>
      </c>
      <c r="H4" s="39">
        <v>1994</v>
      </c>
      <c r="I4" s="20" t="str">
        <f t="shared" si="1"/>
        <v>hrs__match_ageMarried..yearMarried.1994</v>
      </c>
      <c r="J4" s="15" t="s">
        <v>10377</v>
      </c>
      <c r="K4" s="38" t="s">
        <v>9015</v>
      </c>
      <c r="L4" s="48" t="s">
        <v>9016</v>
      </c>
      <c r="N4" s="38" t="s">
        <v>10382</v>
      </c>
      <c r="Q4" s="38" t="s">
        <v>5862</v>
      </c>
      <c r="R4" s="15"/>
      <c r="S4" s="15"/>
    </row>
    <row r="5" spans="1:19" s="60" customFormat="1" ht="16" x14ac:dyDescent="0.2">
      <c r="A5" s="11" t="s">
        <v>61</v>
      </c>
      <c r="B5" s="11"/>
      <c r="C5" s="11" t="s">
        <v>165</v>
      </c>
      <c r="D5" s="11" t="s">
        <v>654</v>
      </c>
      <c r="E5" s="11" t="s">
        <v>655</v>
      </c>
      <c r="F5" s="38">
        <v>4</v>
      </c>
      <c r="G5" s="20" t="str">
        <f t="shared" si="0"/>
        <v>d</v>
      </c>
      <c r="H5" s="39">
        <v>1995</v>
      </c>
      <c r="I5" s="20" t="str">
        <f t="shared" si="1"/>
        <v>hrs__match_ageMarried..yearMarried.1995</v>
      </c>
      <c r="J5" s="15" t="s">
        <v>10378</v>
      </c>
      <c r="K5" s="38" t="s">
        <v>9015</v>
      </c>
      <c r="L5" s="48" t="s">
        <v>9016</v>
      </c>
      <c r="N5" s="38" t="s">
        <v>10382</v>
      </c>
      <c r="Q5" s="38" t="s">
        <v>5862</v>
      </c>
      <c r="R5" s="15"/>
      <c r="S5" s="15"/>
    </row>
    <row r="6" spans="1:19" s="60" customFormat="1" ht="16" x14ac:dyDescent="0.2">
      <c r="A6" s="11" t="s">
        <v>61</v>
      </c>
      <c r="B6" s="11"/>
      <c r="C6" s="11" t="s">
        <v>165</v>
      </c>
      <c r="D6" s="11" t="s">
        <v>654</v>
      </c>
      <c r="E6" s="11" t="s">
        <v>655</v>
      </c>
      <c r="F6" s="38">
        <v>5</v>
      </c>
      <c r="G6" s="20" t="str">
        <f t="shared" si="0"/>
        <v>e</v>
      </c>
      <c r="H6" s="39">
        <v>1996</v>
      </c>
      <c r="I6" s="20" t="str">
        <f t="shared" si="1"/>
        <v>hrs__match_ageMarried..yearMarried.1996</v>
      </c>
      <c r="J6" s="15" t="s">
        <v>10379</v>
      </c>
      <c r="K6" s="38" t="s">
        <v>9015</v>
      </c>
      <c r="L6" s="70" t="s">
        <v>9016</v>
      </c>
      <c r="N6" s="38" t="s">
        <v>10382</v>
      </c>
      <c r="Q6" s="38" t="s">
        <v>5862</v>
      </c>
      <c r="R6" s="15"/>
      <c r="S6" s="15"/>
    </row>
    <row r="7" spans="1:19" s="60" customFormat="1" ht="16" x14ac:dyDescent="0.2">
      <c r="A7" s="11" t="s">
        <v>61</v>
      </c>
      <c r="B7" s="11"/>
      <c r="C7" s="11" t="s">
        <v>165</v>
      </c>
      <c r="D7" s="11" t="s">
        <v>654</v>
      </c>
      <c r="E7" s="11" t="s">
        <v>655</v>
      </c>
      <c r="F7" s="38">
        <v>6</v>
      </c>
      <c r="G7" s="20" t="str">
        <f t="shared" si="0"/>
        <v>f</v>
      </c>
      <c r="H7" s="39">
        <v>1998</v>
      </c>
      <c r="I7" s="20" t="str">
        <f t="shared" si="1"/>
        <v>hrs__match_ageMarried..yearMarried.1998</v>
      </c>
      <c r="J7" s="15" t="s">
        <v>10380</v>
      </c>
      <c r="K7" s="38" t="s">
        <v>9015</v>
      </c>
      <c r="L7" s="70" t="s">
        <v>9016</v>
      </c>
      <c r="N7" s="38" t="s">
        <v>10382</v>
      </c>
      <c r="Q7" s="38" t="s">
        <v>5862</v>
      </c>
      <c r="R7" s="15"/>
      <c r="S7" s="15"/>
    </row>
    <row r="8" spans="1:19" s="60" customFormat="1" ht="16" x14ac:dyDescent="0.2">
      <c r="A8" s="11" t="s">
        <v>61</v>
      </c>
      <c r="B8" s="11"/>
      <c r="C8" s="11" t="s">
        <v>165</v>
      </c>
      <c r="D8" s="11" t="s">
        <v>654</v>
      </c>
      <c r="E8" s="11" t="s">
        <v>655</v>
      </c>
      <c r="F8" s="38">
        <v>7</v>
      </c>
      <c r="G8" s="20" t="str">
        <f t="shared" si="0"/>
        <v>g</v>
      </c>
      <c r="H8" s="39">
        <v>2000</v>
      </c>
      <c r="I8" s="20" t="str">
        <f t="shared" si="1"/>
        <v>hrs__match_ageMarried..yearMarried.2000</v>
      </c>
      <c r="J8" s="15" t="str">
        <f t="shared" ref="J8:J16" si="2">G8&amp;"B066_1"</f>
        <v>gB066_1</v>
      </c>
      <c r="K8" s="38" t="s">
        <v>9015</v>
      </c>
      <c r="L8" s="70" t="s">
        <v>9016</v>
      </c>
      <c r="N8" s="38" t="s">
        <v>10382</v>
      </c>
      <c r="Q8" s="38" t="s">
        <v>5862</v>
      </c>
      <c r="R8" s="15"/>
      <c r="S8" s="15"/>
    </row>
    <row r="9" spans="1:19" ht="16" x14ac:dyDescent="0.2">
      <c r="A9" s="11" t="s">
        <v>61</v>
      </c>
      <c r="B9" s="11"/>
      <c r="C9" s="11" t="s">
        <v>165</v>
      </c>
      <c r="D9" s="11" t="s">
        <v>654</v>
      </c>
      <c r="E9" s="11" t="s">
        <v>655</v>
      </c>
      <c r="F9" s="38">
        <v>8</v>
      </c>
      <c r="G9" s="20" t="str">
        <f t="shared" si="0"/>
        <v>h</v>
      </c>
      <c r="H9" s="39">
        <v>2002</v>
      </c>
      <c r="I9" s="20" t="str">
        <f t="shared" si="1"/>
        <v>hrs__match_ageMarried..yearMarried.2002</v>
      </c>
      <c r="J9" s="15" t="str">
        <f t="shared" si="2"/>
        <v>hB066_1</v>
      </c>
      <c r="K9" s="38" t="s">
        <v>9015</v>
      </c>
      <c r="L9" s="48" t="s">
        <v>9016</v>
      </c>
      <c r="M9" s="60"/>
      <c r="N9" s="38" t="s">
        <v>10382</v>
      </c>
      <c r="O9" s="60"/>
      <c r="P9" s="60"/>
      <c r="Q9" s="38" t="s">
        <v>5862</v>
      </c>
      <c r="R9" s="15"/>
      <c r="S9" s="15"/>
    </row>
    <row r="10" spans="1:19" ht="16" x14ac:dyDescent="0.2">
      <c r="A10" s="11" t="s">
        <v>61</v>
      </c>
      <c r="B10" s="11"/>
      <c r="C10" s="11" t="s">
        <v>165</v>
      </c>
      <c r="D10" s="11" t="s">
        <v>654</v>
      </c>
      <c r="E10" s="11" t="s">
        <v>655</v>
      </c>
      <c r="F10" s="38">
        <v>9</v>
      </c>
      <c r="G10" s="20" t="str">
        <f t="shared" si="0"/>
        <v>i</v>
      </c>
      <c r="H10" s="39">
        <v>2004</v>
      </c>
      <c r="I10" s="20" t="str">
        <f t="shared" si="1"/>
        <v>hrs__match_ageMarried..yearMarried.2004</v>
      </c>
      <c r="J10" s="15" t="str">
        <f t="shared" si="2"/>
        <v>iB066_1</v>
      </c>
      <c r="K10" s="38" t="s">
        <v>9015</v>
      </c>
      <c r="L10" s="48" t="s">
        <v>9016</v>
      </c>
      <c r="M10" s="60"/>
      <c r="N10" s="38" t="s">
        <v>10382</v>
      </c>
      <c r="O10" s="60"/>
      <c r="P10" s="60"/>
      <c r="Q10" s="38" t="s">
        <v>5862</v>
      </c>
      <c r="R10" s="15"/>
      <c r="S10" s="15"/>
    </row>
    <row r="11" spans="1:19" ht="16" x14ac:dyDescent="0.2">
      <c r="A11" s="11" t="s">
        <v>61</v>
      </c>
      <c r="B11" s="11"/>
      <c r="C11" s="11" t="s">
        <v>165</v>
      </c>
      <c r="D11" s="11" t="s">
        <v>654</v>
      </c>
      <c r="E11" s="11" t="s">
        <v>655</v>
      </c>
      <c r="F11" s="38">
        <v>10</v>
      </c>
      <c r="G11" s="20" t="str">
        <f t="shared" si="0"/>
        <v>j</v>
      </c>
      <c r="H11" s="39">
        <v>2006</v>
      </c>
      <c r="I11" s="20" t="str">
        <f t="shared" si="1"/>
        <v>hrs__match_ageMarried..yearMarried.2006</v>
      </c>
      <c r="J11" s="15" t="str">
        <f t="shared" si="2"/>
        <v>jB066_1</v>
      </c>
      <c r="K11" s="38" t="s">
        <v>9015</v>
      </c>
      <c r="L11" s="48" t="s">
        <v>9016</v>
      </c>
      <c r="M11" s="60"/>
      <c r="N11" s="38" t="s">
        <v>10382</v>
      </c>
      <c r="O11" s="60"/>
      <c r="P11" s="60"/>
      <c r="Q11" s="38" t="s">
        <v>5862</v>
      </c>
      <c r="R11" s="15"/>
      <c r="S11" s="15"/>
    </row>
    <row r="12" spans="1:19" ht="16" x14ac:dyDescent="0.2">
      <c r="A12" s="11" t="s">
        <v>61</v>
      </c>
      <c r="B12" s="11"/>
      <c r="C12" s="11" t="s">
        <v>165</v>
      </c>
      <c r="D12" s="11" t="s">
        <v>654</v>
      </c>
      <c r="E12" s="11" t="s">
        <v>655</v>
      </c>
      <c r="F12" s="38">
        <v>11</v>
      </c>
      <c r="G12" s="20" t="str">
        <f t="shared" si="0"/>
        <v>k</v>
      </c>
      <c r="H12" s="39">
        <v>2008</v>
      </c>
      <c r="I12" s="20" t="str">
        <f t="shared" si="1"/>
        <v>hrs__match_ageMarried..yearMarried.2008</v>
      </c>
      <c r="J12" s="15" t="str">
        <f t="shared" si="2"/>
        <v>kB066_1</v>
      </c>
      <c r="K12" s="38" t="s">
        <v>9015</v>
      </c>
      <c r="L12" s="48" t="s">
        <v>9016</v>
      </c>
      <c r="M12" s="60"/>
      <c r="N12" s="38" t="s">
        <v>10382</v>
      </c>
      <c r="O12" s="60"/>
      <c r="P12" s="60"/>
      <c r="Q12" s="38" t="s">
        <v>5862</v>
      </c>
      <c r="R12" s="15"/>
      <c r="S12" s="15"/>
    </row>
    <row r="13" spans="1:19" ht="16" x14ac:dyDescent="0.2">
      <c r="A13" s="11" t="s">
        <v>61</v>
      </c>
      <c r="B13" s="11"/>
      <c r="C13" s="11" t="s">
        <v>165</v>
      </c>
      <c r="D13" s="11" t="s">
        <v>654</v>
      </c>
      <c r="E13" s="11" t="s">
        <v>655</v>
      </c>
      <c r="F13" s="38">
        <v>12</v>
      </c>
      <c r="G13" s="20" t="str">
        <f t="shared" si="0"/>
        <v>l</v>
      </c>
      <c r="H13" s="39">
        <v>2010</v>
      </c>
      <c r="I13" s="20" t="str">
        <f t="shared" si="1"/>
        <v>hrs__match_ageMarried..yearMarried.2010</v>
      </c>
      <c r="J13" s="15" t="str">
        <f t="shared" si="2"/>
        <v>lB066_1</v>
      </c>
      <c r="K13" s="38" t="s">
        <v>9015</v>
      </c>
      <c r="L13" s="70" t="s">
        <v>9016</v>
      </c>
      <c r="M13" s="60"/>
      <c r="N13" s="38" t="s">
        <v>10382</v>
      </c>
      <c r="O13" s="60"/>
      <c r="P13" s="60"/>
      <c r="Q13" s="38" t="s">
        <v>5862</v>
      </c>
      <c r="R13" s="15"/>
      <c r="S13" s="15"/>
    </row>
    <row r="14" spans="1:19" ht="16" x14ac:dyDescent="0.2">
      <c r="A14" s="11" t="s">
        <v>61</v>
      </c>
      <c r="B14" s="11"/>
      <c r="C14" s="11" t="s">
        <v>165</v>
      </c>
      <c r="D14" s="11" t="s">
        <v>654</v>
      </c>
      <c r="E14" s="11" t="s">
        <v>655</v>
      </c>
      <c r="F14" s="38">
        <v>13</v>
      </c>
      <c r="G14" s="20" t="str">
        <f t="shared" si="0"/>
        <v>m</v>
      </c>
      <c r="H14" s="39">
        <v>2012</v>
      </c>
      <c r="I14" s="20" t="str">
        <f t="shared" si="1"/>
        <v>hrs__match_ageMarried..yearMarried.2012</v>
      </c>
      <c r="J14" s="15" t="str">
        <f t="shared" si="2"/>
        <v>mB066_1</v>
      </c>
      <c r="K14" s="38" t="s">
        <v>9015</v>
      </c>
      <c r="L14" s="70" t="s">
        <v>9016</v>
      </c>
      <c r="M14" s="60"/>
      <c r="N14" s="38" t="s">
        <v>10382</v>
      </c>
      <c r="Q14" s="38" t="s">
        <v>5862</v>
      </c>
      <c r="R14" s="15"/>
      <c r="S14" s="15"/>
    </row>
    <row r="15" spans="1:19" ht="16" x14ac:dyDescent="0.2">
      <c r="A15" s="11" t="s">
        <v>61</v>
      </c>
      <c r="B15" s="11"/>
      <c r="C15" s="11" t="s">
        <v>165</v>
      </c>
      <c r="D15" s="11" t="s">
        <v>654</v>
      </c>
      <c r="E15" s="11" t="s">
        <v>655</v>
      </c>
      <c r="F15" s="38">
        <v>14</v>
      </c>
      <c r="G15" s="20" t="str">
        <f t="shared" si="0"/>
        <v>n</v>
      </c>
      <c r="H15" s="39">
        <v>2014</v>
      </c>
      <c r="I15" s="20" t="str">
        <f t="shared" si="1"/>
        <v>hrs__match_ageMarried..yearMarried.2014</v>
      </c>
      <c r="J15" s="15" t="str">
        <f t="shared" si="2"/>
        <v>nB066_1</v>
      </c>
      <c r="K15" s="38" t="s">
        <v>9015</v>
      </c>
      <c r="L15" s="70" t="s">
        <v>9016</v>
      </c>
      <c r="M15" s="60"/>
      <c r="N15" s="38" t="s">
        <v>10382</v>
      </c>
      <c r="O15" s="60"/>
      <c r="P15" s="60"/>
      <c r="Q15" s="38" t="s">
        <v>5862</v>
      </c>
      <c r="R15" s="15"/>
      <c r="S15" s="15"/>
    </row>
    <row r="16" spans="1:19" ht="16" x14ac:dyDescent="0.2">
      <c r="A16" s="11" t="s">
        <v>61</v>
      </c>
      <c r="B16" s="11"/>
      <c r="C16" s="11" t="s">
        <v>165</v>
      </c>
      <c r="D16" s="11" t="s">
        <v>654</v>
      </c>
      <c r="E16" s="11" t="s">
        <v>655</v>
      </c>
      <c r="F16" s="38">
        <v>15</v>
      </c>
      <c r="G16" s="20" t="str">
        <f t="shared" si="0"/>
        <v>o</v>
      </c>
      <c r="H16" s="39">
        <v>2016</v>
      </c>
      <c r="I16" s="20" t="str">
        <f t="shared" si="1"/>
        <v>hrs__match_ageMarried..yearMarried.2016</v>
      </c>
      <c r="J16" s="15" t="str">
        <f t="shared" si="2"/>
        <v>oB066_1</v>
      </c>
      <c r="K16" s="38" t="s">
        <v>9015</v>
      </c>
      <c r="L16" s="70" t="s">
        <v>9016</v>
      </c>
      <c r="M16" s="60"/>
      <c r="N16" s="38" t="s">
        <v>10383</v>
      </c>
      <c r="Q16" s="38" t="s">
        <v>5862</v>
      </c>
      <c r="R16" s="15"/>
      <c r="S16" s="15"/>
    </row>
    <row r="17" spans="1:19" ht="16" x14ac:dyDescent="0.2">
      <c r="A17" s="11" t="s">
        <v>61</v>
      </c>
      <c r="B17" s="11"/>
      <c r="C17" s="11" t="s">
        <v>165</v>
      </c>
      <c r="D17" s="11" t="s">
        <v>400</v>
      </c>
      <c r="E17" s="11" t="s">
        <v>400</v>
      </c>
      <c r="F17" s="49">
        <v>5</v>
      </c>
      <c r="G17" s="39" t="s">
        <v>676</v>
      </c>
      <c r="H17" s="39">
        <v>1996</v>
      </c>
      <c r="I17" s="20" t="str">
        <f t="shared" si="1"/>
        <v>hrs__match_parDivorce..parDivorce.1996</v>
      </c>
      <c r="J17" s="49" t="s">
        <v>9018</v>
      </c>
      <c r="K17" s="49" t="s">
        <v>9019</v>
      </c>
      <c r="L17" s="71" t="s">
        <v>9020</v>
      </c>
      <c r="M17" s="60"/>
      <c r="N17" s="49" t="s">
        <v>10375</v>
      </c>
      <c r="O17" s="60"/>
      <c r="P17" s="60"/>
      <c r="Q17" s="49" t="s">
        <v>178</v>
      </c>
      <c r="R17" s="15"/>
      <c r="S17" s="15"/>
    </row>
    <row r="18" spans="1:19" ht="16" x14ac:dyDescent="0.2">
      <c r="A18" s="11" t="s">
        <v>61</v>
      </c>
      <c r="B18" s="11"/>
      <c r="C18" s="11" t="s">
        <v>165</v>
      </c>
      <c r="D18" s="11" t="s">
        <v>400</v>
      </c>
      <c r="E18" s="11" t="s">
        <v>9025</v>
      </c>
      <c r="F18" s="49">
        <v>6</v>
      </c>
      <c r="G18" s="20" t="str">
        <f t="shared" ref="G18:G27" si="3">MID("abcdefghijklmnopqrstuvwxyz",F18,1)</f>
        <v>f</v>
      </c>
      <c r="H18" s="34">
        <v>1998</v>
      </c>
      <c r="I18" s="20" t="str">
        <f t="shared" si="1"/>
        <v>hrs__match_parDivorce..parLiveTog.1998</v>
      </c>
      <c r="J18" s="49" t="s">
        <v>9028</v>
      </c>
      <c r="K18" s="49" t="s">
        <v>9026</v>
      </c>
      <c r="L18" s="71" t="s">
        <v>9024</v>
      </c>
      <c r="M18" s="60"/>
      <c r="N18" s="49" t="s">
        <v>10374</v>
      </c>
      <c r="O18" s="60"/>
      <c r="P18" s="60"/>
      <c r="Q18" s="49" t="s">
        <v>178</v>
      </c>
      <c r="R18" s="51"/>
      <c r="S18" s="51"/>
    </row>
    <row r="19" spans="1:19" ht="16" x14ac:dyDescent="0.2">
      <c r="A19" s="11" t="s">
        <v>61</v>
      </c>
      <c r="B19" s="11"/>
      <c r="C19" s="11" t="s">
        <v>165</v>
      </c>
      <c r="D19" s="11" t="s">
        <v>400</v>
      </c>
      <c r="E19" s="11" t="s">
        <v>9025</v>
      </c>
      <c r="F19" s="49">
        <v>7</v>
      </c>
      <c r="G19" s="20" t="str">
        <f t="shared" si="3"/>
        <v>g</v>
      </c>
      <c r="H19" s="34">
        <v>2000</v>
      </c>
      <c r="I19" s="20" t="str">
        <f t="shared" si="1"/>
        <v>hrs__match_parDivorce..parLiveTog.2000</v>
      </c>
      <c r="J19" s="49" t="s">
        <v>9027</v>
      </c>
      <c r="K19" s="49" t="s">
        <v>9026</v>
      </c>
      <c r="L19" s="71" t="s">
        <v>9024</v>
      </c>
      <c r="M19" s="60"/>
      <c r="N19" s="49" t="s">
        <v>10374</v>
      </c>
      <c r="O19" s="60"/>
      <c r="P19" s="60"/>
      <c r="Q19" s="49" t="s">
        <v>178</v>
      </c>
      <c r="R19" s="51"/>
      <c r="S19" s="51"/>
    </row>
    <row r="20" spans="1:19" ht="16" x14ac:dyDescent="0.2">
      <c r="A20" s="11" t="s">
        <v>61</v>
      </c>
      <c r="B20" s="11"/>
      <c r="C20" s="11" t="s">
        <v>165</v>
      </c>
      <c r="D20" s="11" t="s">
        <v>400</v>
      </c>
      <c r="E20" s="11" t="s">
        <v>9025</v>
      </c>
      <c r="F20" s="49">
        <v>8</v>
      </c>
      <c r="G20" s="20" t="str">
        <f t="shared" si="3"/>
        <v>h</v>
      </c>
      <c r="H20" s="39">
        <v>2002</v>
      </c>
      <c r="I20" s="20" t="str">
        <f t="shared" si="1"/>
        <v>hrs__match_parDivorce..parLiveTog.2002</v>
      </c>
      <c r="J20" s="15" t="str">
        <f t="shared" ref="J20:J27" si="4">G20&amp;"F026"</f>
        <v>hF026</v>
      </c>
      <c r="K20" s="49" t="s">
        <v>9026</v>
      </c>
      <c r="L20" s="71" t="s">
        <v>9024</v>
      </c>
      <c r="M20" s="60"/>
      <c r="N20" s="49" t="s">
        <v>10374</v>
      </c>
      <c r="O20" s="60"/>
      <c r="P20" s="60"/>
      <c r="Q20" s="49" t="s">
        <v>178</v>
      </c>
      <c r="R20" s="51"/>
      <c r="S20" s="51"/>
    </row>
    <row r="21" spans="1:19" ht="16" x14ac:dyDescent="0.2">
      <c r="A21" s="11" t="s">
        <v>61</v>
      </c>
      <c r="B21" s="11"/>
      <c r="C21" s="11" t="s">
        <v>165</v>
      </c>
      <c r="D21" s="11" t="s">
        <v>400</v>
      </c>
      <c r="E21" s="11" t="s">
        <v>9025</v>
      </c>
      <c r="F21" s="49">
        <v>9</v>
      </c>
      <c r="G21" s="20" t="str">
        <f t="shared" si="3"/>
        <v>i</v>
      </c>
      <c r="H21" s="39">
        <v>2004</v>
      </c>
      <c r="I21" s="20" t="str">
        <f t="shared" si="1"/>
        <v>hrs__match_parDivorce..parLiveTog.2004</v>
      </c>
      <c r="J21" s="15" t="str">
        <f t="shared" si="4"/>
        <v>iF026</v>
      </c>
      <c r="K21" s="49" t="s">
        <v>9026</v>
      </c>
      <c r="L21" s="71" t="s">
        <v>9024</v>
      </c>
      <c r="M21" s="60"/>
      <c r="N21" s="49" t="s">
        <v>10374</v>
      </c>
      <c r="O21" s="60"/>
      <c r="P21" s="60"/>
      <c r="Q21" s="49" t="s">
        <v>178</v>
      </c>
      <c r="R21" s="51"/>
      <c r="S21" s="51"/>
    </row>
    <row r="22" spans="1:19" ht="16" x14ac:dyDescent="0.2">
      <c r="A22" s="11" t="s">
        <v>61</v>
      </c>
      <c r="B22" s="11"/>
      <c r="C22" s="11" t="s">
        <v>165</v>
      </c>
      <c r="D22" s="11" t="s">
        <v>400</v>
      </c>
      <c r="E22" s="11" t="s">
        <v>9025</v>
      </c>
      <c r="F22" s="49">
        <v>10</v>
      </c>
      <c r="G22" s="20" t="str">
        <f t="shared" si="3"/>
        <v>j</v>
      </c>
      <c r="H22" s="39">
        <v>2006</v>
      </c>
      <c r="I22" s="20" t="str">
        <f t="shared" si="1"/>
        <v>hrs__match_parDivorce..parLiveTog.2006</v>
      </c>
      <c r="J22" s="15" t="str">
        <f t="shared" si="4"/>
        <v>jF026</v>
      </c>
      <c r="K22" s="49" t="s">
        <v>9026</v>
      </c>
      <c r="L22" s="71" t="s">
        <v>9024</v>
      </c>
      <c r="M22" s="60"/>
      <c r="N22" s="49" t="s">
        <v>10374</v>
      </c>
      <c r="O22" s="60"/>
      <c r="P22" s="60"/>
      <c r="Q22" s="49" t="s">
        <v>178</v>
      </c>
      <c r="R22" s="51"/>
      <c r="S22" s="51"/>
    </row>
    <row r="23" spans="1:19" ht="16" x14ac:dyDescent="0.2">
      <c r="A23" s="11" t="s">
        <v>61</v>
      </c>
      <c r="B23" s="11"/>
      <c r="C23" s="11" t="s">
        <v>165</v>
      </c>
      <c r="D23" s="11" t="s">
        <v>400</v>
      </c>
      <c r="E23" s="11" t="s">
        <v>9025</v>
      </c>
      <c r="F23" s="49">
        <v>11</v>
      </c>
      <c r="G23" s="20" t="str">
        <f t="shared" si="3"/>
        <v>k</v>
      </c>
      <c r="H23" s="39">
        <v>2008</v>
      </c>
      <c r="I23" s="20" t="str">
        <f t="shared" si="1"/>
        <v>hrs__match_parDivorce..parLiveTog.2008</v>
      </c>
      <c r="J23" s="15" t="str">
        <f t="shared" si="4"/>
        <v>kF026</v>
      </c>
      <c r="K23" s="49" t="s">
        <v>9026</v>
      </c>
      <c r="L23" s="50" t="s">
        <v>9024</v>
      </c>
      <c r="M23" s="60"/>
      <c r="N23" s="49" t="s">
        <v>10374</v>
      </c>
      <c r="Q23" s="49" t="s">
        <v>178</v>
      </c>
      <c r="R23" s="51"/>
      <c r="S23" s="51"/>
    </row>
    <row r="24" spans="1:19" ht="16" x14ac:dyDescent="0.2">
      <c r="A24" s="11" t="s">
        <v>61</v>
      </c>
      <c r="B24" s="11"/>
      <c r="C24" s="11" t="s">
        <v>165</v>
      </c>
      <c r="D24" s="11" t="s">
        <v>400</v>
      </c>
      <c r="E24" s="11" t="s">
        <v>9025</v>
      </c>
      <c r="F24" s="49">
        <v>12</v>
      </c>
      <c r="G24" s="20" t="str">
        <f t="shared" si="3"/>
        <v>l</v>
      </c>
      <c r="H24" s="39">
        <v>2010</v>
      </c>
      <c r="I24" s="20" t="str">
        <f t="shared" si="1"/>
        <v>hrs__match_parDivorce..parLiveTog.2010</v>
      </c>
      <c r="J24" s="15" t="str">
        <f t="shared" si="4"/>
        <v>lF026</v>
      </c>
      <c r="K24" s="49" t="s">
        <v>9026</v>
      </c>
      <c r="L24" s="50" t="s">
        <v>9024</v>
      </c>
      <c r="M24" s="60"/>
      <c r="N24" s="49" t="s">
        <v>10374</v>
      </c>
      <c r="O24" s="60"/>
      <c r="P24" s="60"/>
      <c r="Q24" s="49" t="s">
        <v>178</v>
      </c>
      <c r="R24" s="51"/>
      <c r="S24" s="51"/>
    </row>
    <row r="25" spans="1:19" ht="16" x14ac:dyDescent="0.2">
      <c r="A25" s="11" t="s">
        <v>61</v>
      </c>
      <c r="B25" s="11"/>
      <c r="C25" s="11" t="s">
        <v>165</v>
      </c>
      <c r="D25" s="11" t="s">
        <v>400</v>
      </c>
      <c r="E25" s="11" t="s">
        <v>9025</v>
      </c>
      <c r="F25" s="49">
        <v>13</v>
      </c>
      <c r="G25" s="20" t="str">
        <f t="shared" si="3"/>
        <v>m</v>
      </c>
      <c r="H25" s="39">
        <v>2012</v>
      </c>
      <c r="I25" s="20" t="str">
        <f t="shared" si="1"/>
        <v>hrs__match_parDivorce..parLiveTog.2012</v>
      </c>
      <c r="J25" s="15" t="str">
        <f t="shared" si="4"/>
        <v>mF026</v>
      </c>
      <c r="K25" s="49" t="s">
        <v>9026</v>
      </c>
      <c r="L25" s="50" t="s">
        <v>9024</v>
      </c>
      <c r="M25" s="60"/>
      <c r="N25" s="49" t="s">
        <v>10374</v>
      </c>
      <c r="Q25" s="49" t="s">
        <v>178</v>
      </c>
      <c r="R25" s="51"/>
      <c r="S25" s="51"/>
    </row>
    <row r="26" spans="1:19" ht="16" x14ac:dyDescent="0.2">
      <c r="A26" s="11" t="s">
        <v>61</v>
      </c>
      <c r="B26" s="11"/>
      <c r="C26" s="11" t="s">
        <v>165</v>
      </c>
      <c r="D26" s="11" t="s">
        <v>400</v>
      </c>
      <c r="E26" s="11" t="s">
        <v>9025</v>
      </c>
      <c r="F26" s="49">
        <v>14</v>
      </c>
      <c r="G26" s="20" t="str">
        <f t="shared" si="3"/>
        <v>n</v>
      </c>
      <c r="H26" s="39">
        <v>2014</v>
      </c>
      <c r="I26" s="20" t="str">
        <f t="shared" si="1"/>
        <v>hrs__match_parDivorce..parLiveTog.2014</v>
      </c>
      <c r="J26" s="15" t="str">
        <f t="shared" si="4"/>
        <v>nF026</v>
      </c>
      <c r="K26" s="49" t="s">
        <v>9026</v>
      </c>
      <c r="L26" s="50" t="s">
        <v>9024</v>
      </c>
      <c r="M26" s="60"/>
      <c r="N26" s="49" t="s">
        <v>10374</v>
      </c>
      <c r="O26" s="60"/>
      <c r="P26" s="60"/>
      <c r="Q26" s="49" t="s">
        <v>178</v>
      </c>
      <c r="R26" s="51"/>
      <c r="S26" s="51"/>
    </row>
    <row r="27" spans="1:19" ht="16" x14ac:dyDescent="0.2">
      <c r="A27" s="11" t="s">
        <v>61</v>
      </c>
      <c r="B27" s="11"/>
      <c r="C27" s="11" t="s">
        <v>165</v>
      </c>
      <c r="D27" s="11" t="s">
        <v>400</v>
      </c>
      <c r="E27" s="11" t="s">
        <v>9025</v>
      </c>
      <c r="F27" s="49">
        <v>15</v>
      </c>
      <c r="G27" s="20" t="str">
        <f t="shared" si="3"/>
        <v>o</v>
      </c>
      <c r="H27" s="39">
        <v>2016</v>
      </c>
      <c r="I27" s="20" t="str">
        <f t="shared" si="1"/>
        <v>hrs__match_parDivorce..parLiveTog.2016</v>
      </c>
      <c r="J27" s="15" t="str">
        <f t="shared" si="4"/>
        <v>oF026</v>
      </c>
      <c r="K27" s="49" t="s">
        <v>9026</v>
      </c>
      <c r="L27" s="50" t="s">
        <v>9024</v>
      </c>
      <c r="M27" s="60"/>
      <c r="N27" s="49" t="s">
        <v>10374</v>
      </c>
      <c r="Q27" s="49" t="s">
        <v>178</v>
      </c>
      <c r="R27" s="51"/>
      <c r="S27" s="51"/>
    </row>
    <row r="28" spans="1:19" ht="15.75" customHeight="1" x14ac:dyDescent="0.2">
      <c r="A28" s="11" t="s">
        <v>61</v>
      </c>
      <c r="B28" s="11"/>
      <c r="C28" s="11" t="s">
        <v>165</v>
      </c>
      <c r="D28" s="11" t="s">
        <v>400</v>
      </c>
      <c r="E28" s="11" t="s">
        <v>9021</v>
      </c>
      <c r="F28" s="49">
        <v>1</v>
      </c>
      <c r="G28" s="39" t="s">
        <v>659</v>
      </c>
      <c r="H28" s="39">
        <v>1992</v>
      </c>
      <c r="I28" s="20" t="str">
        <f t="shared" si="1"/>
        <v>hrs__match_parDivorce..parMarried.1992</v>
      </c>
      <c r="J28" s="49" t="s">
        <v>9022</v>
      </c>
      <c r="K28" s="49" t="s">
        <v>9023</v>
      </c>
      <c r="L28" s="50" t="s">
        <v>9024</v>
      </c>
      <c r="M28" s="60"/>
      <c r="N28" s="49" t="s">
        <v>10374</v>
      </c>
      <c r="O28" s="60"/>
      <c r="P28" s="60"/>
      <c r="Q28" s="49" t="s">
        <v>178</v>
      </c>
      <c r="R28" s="15"/>
      <c r="S28" s="15"/>
    </row>
    <row r="29" spans="1:19" ht="15.75" customHeight="1" x14ac:dyDescent="0.2">
      <c r="A29" s="11" t="s">
        <v>61</v>
      </c>
      <c r="B29" s="11" t="s">
        <v>6570</v>
      </c>
      <c r="C29" s="11" t="s">
        <v>6571</v>
      </c>
      <c r="D29" s="11" t="s">
        <v>6572</v>
      </c>
      <c r="E29" s="11" t="s">
        <v>6573</v>
      </c>
      <c r="F29" s="20">
        <v>8</v>
      </c>
      <c r="G29" s="60"/>
      <c r="H29" s="20">
        <v>2006</v>
      </c>
      <c r="I29" s="20" t="str">
        <f t="shared" si="1"/>
        <v>hrs__matching_addictInFam..LEFamAddict.2006</v>
      </c>
      <c r="J29" s="20" t="s">
        <v>6574</v>
      </c>
      <c r="K29" s="20" t="s">
        <v>6575</v>
      </c>
      <c r="L29" s="20" t="s">
        <v>6576</v>
      </c>
      <c r="M29" s="60"/>
      <c r="N29" s="28" t="s">
        <v>6577</v>
      </c>
      <c r="Q29" s="15" t="s">
        <v>178</v>
      </c>
      <c r="R29" s="15"/>
      <c r="S29" s="15" t="s">
        <v>1311</v>
      </c>
    </row>
    <row r="30" spans="1:19" ht="15.75" customHeight="1" x14ac:dyDescent="0.2">
      <c r="A30" s="11" t="s">
        <v>61</v>
      </c>
      <c r="B30" s="11" t="s">
        <v>6570</v>
      </c>
      <c r="C30" s="11" t="s">
        <v>6571</v>
      </c>
      <c r="D30" s="11" t="s">
        <v>6572</v>
      </c>
      <c r="E30" s="11" t="s">
        <v>6573</v>
      </c>
      <c r="F30" s="20">
        <v>9</v>
      </c>
      <c r="G30" s="60"/>
      <c r="H30" s="20">
        <v>2008</v>
      </c>
      <c r="I30" s="20" t="str">
        <f t="shared" si="1"/>
        <v>hrs__matching_addictInFam..LEFamAddict.2008</v>
      </c>
      <c r="J30" s="20" t="s">
        <v>6578</v>
      </c>
      <c r="K30" s="20" t="s">
        <v>6575</v>
      </c>
      <c r="L30" s="20" t="s">
        <v>6576</v>
      </c>
      <c r="M30" s="60"/>
      <c r="N30" s="28" t="s">
        <v>6577</v>
      </c>
      <c r="O30" s="60"/>
      <c r="P30" s="60"/>
      <c r="Q30" s="15" t="s">
        <v>178</v>
      </c>
      <c r="R30" s="15"/>
      <c r="S30" s="15" t="s">
        <v>251</v>
      </c>
    </row>
    <row r="31" spans="1:19" ht="15.75" customHeight="1" x14ac:dyDescent="0.2">
      <c r="A31" s="11" t="s">
        <v>61</v>
      </c>
      <c r="B31" s="11" t="s">
        <v>6570</v>
      </c>
      <c r="C31" s="11" t="s">
        <v>6571</v>
      </c>
      <c r="D31" s="11" t="s">
        <v>6572</v>
      </c>
      <c r="E31" s="11" t="s">
        <v>6573</v>
      </c>
      <c r="F31" s="20">
        <v>10</v>
      </c>
      <c r="G31" s="60"/>
      <c r="H31" s="20">
        <v>2010</v>
      </c>
      <c r="I31" s="20" t="str">
        <f t="shared" si="1"/>
        <v>hrs__matching_addictInFam..LEFamAddict.2010</v>
      </c>
      <c r="J31" s="20" t="s">
        <v>6579</v>
      </c>
      <c r="K31" s="20" t="s">
        <v>6575</v>
      </c>
      <c r="L31" s="20" t="s">
        <v>6576</v>
      </c>
      <c r="M31" s="60"/>
      <c r="N31" s="28" t="s">
        <v>6577</v>
      </c>
      <c r="Q31" s="15" t="s">
        <v>178</v>
      </c>
      <c r="R31" s="15"/>
      <c r="S31" s="15" t="s">
        <v>251</v>
      </c>
    </row>
    <row r="32" spans="1:19" ht="15.75" customHeight="1" x14ac:dyDescent="0.2">
      <c r="A32" s="11" t="s">
        <v>61</v>
      </c>
      <c r="B32" s="11" t="s">
        <v>6570</v>
      </c>
      <c r="C32" s="11" t="s">
        <v>6571</v>
      </c>
      <c r="D32" s="11" t="s">
        <v>6572</v>
      </c>
      <c r="E32" s="11" t="s">
        <v>6573</v>
      </c>
      <c r="F32" s="20">
        <v>11</v>
      </c>
      <c r="G32" s="60"/>
      <c r="H32" s="20">
        <v>2012</v>
      </c>
      <c r="I32" s="20" t="str">
        <f t="shared" si="1"/>
        <v>hrs__matching_addictInFam..LEFamAddict.2012</v>
      </c>
      <c r="J32" s="20" t="s">
        <v>6580</v>
      </c>
      <c r="K32" s="20" t="s">
        <v>6575</v>
      </c>
      <c r="L32" s="20" t="s">
        <v>6576</v>
      </c>
      <c r="M32" s="60"/>
      <c r="N32" s="28" t="s">
        <v>6577</v>
      </c>
      <c r="O32" s="60"/>
      <c r="P32" s="60"/>
      <c r="Q32" s="15" t="s">
        <v>178</v>
      </c>
      <c r="R32" s="15"/>
      <c r="S32" s="15" t="s">
        <v>251</v>
      </c>
    </row>
    <row r="33" spans="1:19" ht="15.75" customHeight="1" x14ac:dyDescent="0.2">
      <c r="A33" s="11" t="s">
        <v>61</v>
      </c>
      <c r="B33" s="11" t="s">
        <v>6581</v>
      </c>
      <c r="C33" s="11" t="s">
        <v>6571</v>
      </c>
      <c r="D33" s="11" t="s">
        <v>210</v>
      </c>
      <c r="E33" s="11" t="s">
        <v>6582</v>
      </c>
      <c r="F33" s="20">
        <v>3</v>
      </c>
      <c r="G33" s="60"/>
      <c r="H33" s="20">
        <v>1996</v>
      </c>
      <c r="I33" s="20" t="str">
        <f t="shared" si="1"/>
        <v>hrs__matching_alcohol..rHBehAlcWeek.1996</v>
      </c>
      <c r="J33" s="20" t="s">
        <v>9061</v>
      </c>
      <c r="K33" s="20" t="s">
        <v>6583</v>
      </c>
      <c r="L33" s="64" t="s">
        <v>583</v>
      </c>
      <c r="M33" s="60"/>
      <c r="N33" s="20" t="s">
        <v>1543</v>
      </c>
      <c r="Q33" s="15" t="s">
        <v>224</v>
      </c>
      <c r="R33" s="15"/>
      <c r="S33" s="15" t="s">
        <v>1311</v>
      </c>
    </row>
    <row r="34" spans="1:19" ht="15.75" customHeight="1" x14ac:dyDescent="0.2">
      <c r="A34" s="11" t="s">
        <v>61</v>
      </c>
      <c r="B34" s="11" t="s">
        <v>6581</v>
      </c>
      <c r="C34" s="11" t="s">
        <v>6571</v>
      </c>
      <c r="D34" s="11" t="s">
        <v>210</v>
      </c>
      <c r="E34" s="11" t="s">
        <v>6582</v>
      </c>
      <c r="F34" s="20">
        <v>4</v>
      </c>
      <c r="G34" s="60"/>
      <c r="H34" s="20">
        <v>1998</v>
      </c>
      <c r="I34" s="20" t="str">
        <f t="shared" si="1"/>
        <v>hrs__matching_alcohol..rHBehAlcWeek.1998</v>
      </c>
      <c r="J34" s="20" t="s">
        <v>9062</v>
      </c>
      <c r="K34" s="20" t="s">
        <v>6584</v>
      </c>
      <c r="L34" s="64" t="s">
        <v>583</v>
      </c>
      <c r="M34" s="60"/>
      <c r="N34" s="20" t="s">
        <v>1543</v>
      </c>
      <c r="O34" s="60"/>
      <c r="P34" s="60"/>
      <c r="Q34" s="15" t="s">
        <v>224</v>
      </c>
      <c r="R34" s="15"/>
      <c r="S34" s="15" t="s">
        <v>1311</v>
      </c>
    </row>
    <row r="35" spans="1:19" ht="15.75" customHeight="1" x14ac:dyDescent="0.2">
      <c r="A35" s="11" t="s">
        <v>61</v>
      </c>
      <c r="B35" s="11" t="s">
        <v>6581</v>
      </c>
      <c r="C35" s="11" t="s">
        <v>6571</v>
      </c>
      <c r="D35" s="11" t="s">
        <v>210</v>
      </c>
      <c r="E35" s="11" t="s">
        <v>6582</v>
      </c>
      <c r="F35" s="20">
        <v>5</v>
      </c>
      <c r="G35" s="60"/>
      <c r="H35" s="20">
        <v>2000</v>
      </c>
      <c r="I35" s="20" t="str">
        <f t="shared" si="1"/>
        <v>hrs__matching_alcohol..rHBehAlcWeek.2000</v>
      </c>
      <c r="J35" s="20" t="s">
        <v>9063</v>
      </c>
      <c r="K35" s="20" t="s">
        <v>6585</v>
      </c>
      <c r="L35" s="64" t="s">
        <v>583</v>
      </c>
      <c r="M35" s="60"/>
      <c r="N35" s="20" t="s">
        <v>1543</v>
      </c>
      <c r="Q35" s="15" t="s">
        <v>224</v>
      </c>
      <c r="R35" s="15"/>
      <c r="S35" s="15" t="s">
        <v>1311</v>
      </c>
    </row>
    <row r="36" spans="1:19" ht="15.75" customHeight="1" x14ac:dyDescent="0.2">
      <c r="A36" s="11" t="s">
        <v>61</v>
      </c>
      <c r="B36" s="11" t="s">
        <v>6581</v>
      </c>
      <c r="C36" s="11" t="s">
        <v>6571</v>
      </c>
      <c r="D36" s="11" t="s">
        <v>210</v>
      </c>
      <c r="E36" s="11" t="s">
        <v>6582</v>
      </c>
      <c r="F36" s="20">
        <v>6</v>
      </c>
      <c r="H36" s="20">
        <v>2002</v>
      </c>
      <c r="I36" s="20" t="str">
        <f t="shared" si="1"/>
        <v>hrs__matching_alcohol..rHBehAlcWeek.2002</v>
      </c>
      <c r="J36" s="20" t="s">
        <v>9064</v>
      </c>
      <c r="K36" s="20" t="s">
        <v>6586</v>
      </c>
      <c r="L36" s="64" t="s">
        <v>583</v>
      </c>
      <c r="M36" s="60"/>
      <c r="N36" s="20" t="s">
        <v>1543</v>
      </c>
      <c r="O36" s="60"/>
      <c r="P36" s="60"/>
      <c r="Q36" s="15" t="s">
        <v>224</v>
      </c>
      <c r="R36" s="15"/>
      <c r="S36" s="15" t="s">
        <v>1311</v>
      </c>
    </row>
    <row r="37" spans="1:19" ht="15.75" customHeight="1" x14ac:dyDescent="0.2">
      <c r="A37" s="11" t="s">
        <v>61</v>
      </c>
      <c r="B37" s="11" t="s">
        <v>6581</v>
      </c>
      <c r="C37" s="11" t="s">
        <v>6571</v>
      </c>
      <c r="D37" s="11" t="s">
        <v>210</v>
      </c>
      <c r="E37" s="11" t="s">
        <v>6582</v>
      </c>
      <c r="F37" s="20">
        <v>7</v>
      </c>
      <c r="H37" s="20">
        <v>2004</v>
      </c>
      <c r="I37" s="20" t="str">
        <f t="shared" si="1"/>
        <v>hrs__matching_alcohol..rHBehAlcWeek.2004</v>
      </c>
      <c r="J37" s="20" t="s">
        <v>9065</v>
      </c>
      <c r="K37" s="20" t="s">
        <v>6587</v>
      </c>
      <c r="L37" s="64" t="s">
        <v>583</v>
      </c>
      <c r="M37" s="60"/>
      <c r="N37" s="20" t="s">
        <v>1543</v>
      </c>
      <c r="O37" s="60"/>
      <c r="P37" s="60"/>
      <c r="Q37" s="15" t="s">
        <v>224</v>
      </c>
      <c r="R37" s="15"/>
      <c r="S37" s="15" t="s">
        <v>1311</v>
      </c>
    </row>
    <row r="38" spans="1:19" ht="15.75" customHeight="1" x14ac:dyDescent="0.2">
      <c r="A38" s="11" t="s">
        <v>61</v>
      </c>
      <c r="B38" s="11" t="s">
        <v>6581</v>
      </c>
      <c r="C38" s="11" t="s">
        <v>6571</v>
      </c>
      <c r="D38" s="11" t="s">
        <v>210</v>
      </c>
      <c r="E38" s="11" t="s">
        <v>6582</v>
      </c>
      <c r="F38" s="20">
        <v>8</v>
      </c>
      <c r="H38" s="20">
        <v>2006</v>
      </c>
      <c r="I38" s="20" t="str">
        <f t="shared" si="1"/>
        <v>hrs__matching_alcohol..rHBehAlcWeek.2006</v>
      </c>
      <c r="J38" s="20" t="s">
        <v>9066</v>
      </c>
      <c r="K38" s="20" t="s">
        <v>6588</v>
      </c>
      <c r="L38" s="64" t="s">
        <v>583</v>
      </c>
      <c r="M38" s="60"/>
      <c r="N38" s="20" t="s">
        <v>1543</v>
      </c>
      <c r="O38" s="60"/>
      <c r="P38" s="60"/>
      <c r="Q38" s="15" t="s">
        <v>224</v>
      </c>
      <c r="R38" s="15"/>
      <c r="S38" s="15" t="s">
        <v>1311</v>
      </c>
    </row>
    <row r="39" spans="1:19" ht="15.75" customHeight="1" x14ac:dyDescent="0.2">
      <c r="A39" s="11" t="s">
        <v>61</v>
      </c>
      <c r="B39" s="11" t="s">
        <v>6581</v>
      </c>
      <c r="C39" s="11" t="s">
        <v>6571</v>
      </c>
      <c r="D39" s="11" t="s">
        <v>210</v>
      </c>
      <c r="E39" s="11" t="s">
        <v>6582</v>
      </c>
      <c r="F39" s="20">
        <v>9</v>
      </c>
      <c r="H39" s="20">
        <v>2008</v>
      </c>
      <c r="I39" s="20" t="str">
        <f t="shared" si="1"/>
        <v>hrs__matching_alcohol..rHBehAlcWeek.2008</v>
      </c>
      <c r="J39" s="20" t="s">
        <v>9067</v>
      </c>
      <c r="K39" s="20" t="s">
        <v>6589</v>
      </c>
      <c r="L39" s="64" t="s">
        <v>583</v>
      </c>
      <c r="M39" s="60"/>
      <c r="N39" s="20" t="s">
        <v>1543</v>
      </c>
      <c r="O39" s="60"/>
      <c r="P39" s="60"/>
      <c r="Q39" s="15" t="s">
        <v>224</v>
      </c>
      <c r="R39" s="15"/>
      <c r="S39" s="15" t="s">
        <v>1311</v>
      </c>
    </row>
    <row r="40" spans="1:19" ht="15.75" customHeight="1" x14ac:dyDescent="0.2">
      <c r="A40" s="11" t="s">
        <v>61</v>
      </c>
      <c r="B40" s="11" t="s">
        <v>6581</v>
      </c>
      <c r="C40" s="11" t="s">
        <v>6571</v>
      </c>
      <c r="D40" s="11" t="s">
        <v>210</v>
      </c>
      <c r="E40" s="11" t="s">
        <v>6582</v>
      </c>
      <c r="F40" s="20">
        <v>10</v>
      </c>
      <c r="H40" s="20">
        <v>2010</v>
      </c>
      <c r="I40" s="20" t="str">
        <f t="shared" si="1"/>
        <v>hrs__matching_alcohol..rHBehAlcWeek.2010</v>
      </c>
      <c r="J40" s="20" t="s">
        <v>9068</v>
      </c>
      <c r="K40" s="20" t="s">
        <v>6590</v>
      </c>
      <c r="L40" s="64" t="s">
        <v>583</v>
      </c>
      <c r="M40" s="60"/>
      <c r="N40" s="20" t="s">
        <v>1543</v>
      </c>
      <c r="O40" s="60"/>
      <c r="P40" s="60"/>
      <c r="Q40" s="15" t="s">
        <v>224</v>
      </c>
      <c r="R40" s="15"/>
      <c r="S40" s="15" t="s">
        <v>1311</v>
      </c>
    </row>
    <row r="41" spans="1:19" ht="15.75" customHeight="1" x14ac:dyDescent="0.2">
      <c r="A41" s="11" t="s">
        <v>61</v>
      </c>
      <c r="B41" s="11" t="s">
        <v>6581</v>
      </c>
      <c r="C41" s="11" t="s">
        <v>6571</v>
      </c>
      <c r="D41" s="11" t="s">
        <v>210</v>
      </c>
      <c r="E41" s="11" t="s">
        <v>6582</v>
      </c>
      <c r="F41" s="20">
        <v>11</v>
      </c>
      <c r="H41" s="20">
        <v>2012</v>
      </c>
      <c r="I41" s="20" t="str">
        <f t="shared" si="1"/>
        <v>hrs__matching_alcohol..rHBehAlcWeek.2012</v>
      </c>
      <c r="J41" s="20" t="s">
        <v>9069</v>
      </c>
      <c r="K41" s="20" t="s">
        <v>6591</v>
      </c>
      <c r="L41" s="64" t="s">
        <v>583</v>
      </c>
      <c r="M41" s="60"/>
      <c r="N41" s="20" t="s">
        <v>1543</v>
      </c>
      <c r="O41" s="60"/>
      <c r="P41" s="60"/>
      <c r="Q41" s="15" t="s">
        <v>224</v>
      </c>
      <c r="R41" s="15"/>
      <c r="S41" s="15" t="s">
        <v>1311</v>
      </c>
    </row>
    <row r="42" spans="1:19" ht="15.75" customHeight="1" x14ac:dyDescent="0.2">
      <c r="A42" s="11" t="s">
        <v>61</v>
      </c>
      <c r="B42" s="11" t="s">
        <v>6581</v>
      </c>
      <c r="C42" s="11" t="s">
        <v>6571</v>
      </c>
      <c r="D42" s="11" t="s">
        <v>210</v>
      </c>
      <c r="E42" s="11" t="s">
        <v>6582</v>
      </c>
      <c r="F42" s="20">
        <v>12</v>
      </c>
      <c r="H42" s="20">
        <v>2014</v>
      </c>
      <c r="I42" s="20" t="str">
        <f t="shared" si="1"/>
        <v>hrs__matching_alcohol..rHBehAlcWeek.2014</v>
      </c>
      <c r="J42" s="20" t="s">
        <v>9070</v>
      </c>
      <c r="K42" s="20" t="s">
        <v>6592</v>
      </c>
      <c r="L42" s="64" t="s">
        <v>583</v>
      </c>
      <c r="M42" s="60"/>
      <c r="N42" s="20" t="s">
        <v>1543</v>
      </c>
      <c r="O42" s="60"/>
      <c r="P42" s="60"/>
      <c r="Q42" s="15" t="s">
        <v>224</v>
      </c>
      <c r="R42" s="15"/>
      <c r="S42" s="15" t="s">
        <v>1311</v>
      </c>
    </row>
    <row r="43" spans="1:19" ht="15.75" customHeight="1" x14ac:dyDescent="0.2">
      <c r="A43" s="11" t="s">
        <v>61</v>
      </c>
      <c r="B43" s="11" t="s">
        <v>6570</v>
      </c>
      <c r="C43" s="11" t="s">
        <v>6571</v>
      </c>
      <c r="D43" s="11" t="s">
        <v>6593</v>
      </c>
      <c r="E43" s="11" t="s">
        <v>6594</v>
      </c>
      <c r="F43" s="20">
        <v>8</v>
      </c>
      <c r="H43" s="20">
        <v>2006</v>
      </c>
      <c r="I43" s="20" t="str">
        <f t="shared" si="1"/>
        <v>hrs__matching_Angerin..PsychAngerin1.2006</v>
      </c>
      <c r="J43" s="15" t="s">
        <v>6595</v>
      </c>
      <c r="K43" s="20" t="s">
        <v>6596</v>
      </c>
      <c r="L43" s="20" t="s">
        <v>6597</v>
      </c>
      <c r="N43" s="20" t="s">
        <v>177</v>
      </c>
      <c r="Q43" s="15" t="s">
        <v>224</v>
      </c>
      <c r="R43" s="15"/>
      <c r="S43" s="15" t="s">
        <v>1311</v>
      </c>
    </row>
    <row r="44" spans="1:19" ht="15.75" customHeight="1" x14ac:dyDescent="0.2">
      <c r="A44" s="11" t="s">
        <v>61</v>
      </c>
      <c r="B44" s="11" t="s">
        <v>6570</v>
      </c>
      <c r="C44" s="11" t="s">
        <v>6571</v>
      </c>
      <c r="D44" s="11" t="s">
        <v>6593</v>
      </c>
      <c r="E44" s="11" t="s">
        <v>6594</v>
      </c>
      <c r="F44" s="20">
        <v>9</v>
      </c>
      <c r="H44" s="20">
        <v>2008</v>
      </c>
      <c r="I44" s="20" t="str">
        <f t="shared" si="1"/>
        <v>hrs__matching_Angerin..PsychAngerin1.2008</v>
      </c>
      <c r="J44" s="15" t="s">
        <v>6598</v>
      </c>
      <c r="K44" s="20" t="s">
        <v>6596</v>
      </c>
      <c r="L44" s="20" t="s">
        <v>6597</v>
      </c>
      <c r="N44" s="20" t="s">
        <v>177</v>
      </c>
      <c r="Q44" s="15" t="s">
        <v>224</v>
      </c>
      <c r="R44" s="15"/>
      <c r="S44" s="15" t="s">
        <v>251</v>
      </c>
    </row>
    <row r="45" spans="1:19" ht="15.75" customHeight="1" x14ac:dyDescent="0.2">
      <c r="A45" s="11" t="s">
        <v>61</v>
      </c>
      <c r="B45" s="11" t="s">
        <v>6570</v>
      </c>
      <c r="C45" s="11" t="s">
        <v>6571</v>
      </c>
      <c r="D45" s="11" t="s">
        <v>6593</v>
      </c>
      <c r="E45" s="11" t="s">
        <v>6594</v>
      </c>
      <c r="F45" s="20">
        <v>10</v>
      </c>
      <c r="H45" s="20">
        <v>2010</v>
      </c>
      <c r="I45" s="20" t="str">
        <f t="shared" si="1"/>
        <v>hrs__matching_Angerin..PsychAngerin1.2010</v>
      </c>
      <c r="J45" s="15" t="s">
        <v>6599</v>
      </c>
      <c r="K45" s="20" t="s">
        <v>6596</v>
      </c>
      <c r="L45" s="20" t="s">
        <v>6597</v>
      </c>
      <c r="N45" s="20" t="s">
        <v>177</v>
      </c>
      <c r="Q45" s="15" t="s">
        <v>224</v>
      </c>
      <c r="R45" s="15"/>
      <c r="S45" s="15" t="s">
        <v>251</v>
      </c>
    </row>
    <row r="46" spans="1:19" ht="15.75" customHeight="1" x14ac:dyDescent="0.2">
      <c r="A46" s="11" t="s">
        <v>61</v>
      </c>
      <c r="B46" s="11" t="s">
        <v>6570</v>
      </c>
      <c r="C46" s="11" t="s">
        <v>6571</v>
      </c>
      <c r="D46" s="11" t="s">
        <v>6593</v>
      </c>
      <c r="E46" s="11" t="s">
        <v>6594</v>
      </c>
      <c r="F46" s="20">
        <v>11</v>
      </c>
      <c r="H46" s="20">
        <v>2012</v>
      </c>
      <c r="I46" s="20" t="str">
        <f t="shared" si="1"/>
        <v>hrs__matching_Angerin..PsychAngerin1.2012</v>
      </c>
      <c r="J46" s="15" t="s">
        <v>6600</v>
      </c>
      <c r="K46" s="20" t="s">
        <v>6596</v>
      </c>
      <c r="L46" s="20" t="s">
        <v>6597</v>
      </c>
      <c r="N46" s="20" t="s">
        <v>177</v>
      </c>
      <c r="Q46" s="15" t="s">
        <v>224</v>
      </c>
      <c r="R46" s="15"/>
      <c r="S46" s="15" t="s">
        <v>251</v>
      </c>
    </row>
    <row r="47" spans="1:19" ht="15.75" customHeight="1" x14ac:dyDescent="0.2">
      <c r="A47" s="11" t="s">
        <v>61</v>
      </c>
      <c r="B47" s="11" t="s">
        <v>6570</v>
      </c>
      <c r="C47" s="11" t="s">
        <v>6571</v>
      </c>
      <c r="D47" s="11" t="s">
        <v>6593</v>
      </c>
      <c r="E47" s="11" t="s">
        <v>6601</v>
      </c>
      <c r="F47" s="20">
        <v>8</v>
      </c>
      <c r="H47" s="20">
        <v>2006</v>
      </c>
      <c r="I47" s="20" t="str">
        <f t="shared" si="1"/>
        <v>hrs__matching_Angerin..PsychAngerin2.2006</v>
      </c>
      <c r="J47" s="15" t="s">
        <v>6602</v>
      </c>
      <c r="K47" s="20" t="s">
        <v>6603</v>
      </c>
      <c r="L47" s="20" t="s">
        <v>6597</v>
      </c>
      <c r="N47" s="20" t="s">
        <v>177</v>
      </c>
      <c r="Q47" s="15" t="s">
        <v>224</v>
      </c>
      <c r="R47" s="15"/>
      <c r="S47" s="15" t="s">
        <v>1311</v>
      </c>
    </row>
    <row r="48" spans="1:19" ht="15.75" customHeight="1" x14ac:dyDescent="0.2">
      <c r="A48" s="11" t="s">
        <v>61</v>
      </c>
      <c r="B48" s="11" t="s">
        <v>6570</v>
      </c>
      <c r="C48" s="11" t="s">
        <v>6571</v>
      </c>
      <c r="D48" s="11" t="s">
        <v>6593</v>
      </c>
      <c r="E48" s="11" t="s">
        <v>6601</v>
      </c>
      <c r="F48" s="20">
        <v>9</v>
      </c>
      <c r="H48" s="20">
        <v>2008</v>
      </c>
      <c r="I48" s="20" t="str">
        <f t="shared" si="1"/>
        <v>hrs__matching_Angerin..PsychAngerin2.2008</v>
      </c>
      <c r="J48" s="15" t="s">
        <v>6604</v>
      </c>
      <c r="K48" s="20" t="s">
        <v>6603</v>
      </c>
      <c r="L48" s="20" t="s">
        <v>6597</v>
      </c>
      <c r="N48" s="20" t="s">
        <v>177</v>
      </c>
      <c r="Q48" s="15" t="s">
        <v>224</v>
      </c>
      <c r="R48" s="15"/>
      <c r="S48" s="15" t="s">
        <v>251</v>
      </c>
    </row>
    <row r="49" spans="1:19" ht="15.75" customHeight="1" x14ac:dyDescent="0.2">
      <c r="A49" s="11" t="s">
        <v>61</v>
      </c>
      <c r="B49" s="11" t="s">
        <v>6570</v>
      </c>
      <c r="C49" s="11" t="s">
        <v>6571</v>
      </c>
      <c r="D49" s="11" t="s">
        <v>6593</v>
      </c>
      <c r="E49" s="11" t="s">
        <v>6601</v>
      </c>
      <c r="F49" s="20">
        <v>10</v>
      </c>
      <c r="H49" s="20">
        <v>2010</v>
      </c>
      <c r="I49" s="20" t="str">
        <f t="shared" si="1"/>
        <v>hrs__matching_Angerin..PsychAngerin2.2010</v>
      </c>
      <c r="J49" s="15" t="s">
        <v>6605</v>
      </c>
      <c r="K49" s="20" t="s">
        <v>6603</v>
      </c>
      <c r="L49" s="20" t="s">
        <v>6597</v>
      </c>
      <c r="N49" s="20" t="s">
        <v>177</v>
      </c>
      <c r="Q49" s="15" t="s">
        <v>224</v>
      </c>
      <c r="R49" s="15"/>
      <c r="S49" s="15" t="s">
        <v>251</v>
      </c>
    </row>
    <row r="50" spans="1:19" ht="15.75" customHeight="1" x14ac:dyDescent="0.2">
      <c r="A50" s="11" t="s">
        <v>61</v>
      </c>
      <c r="B50" s="11" t="s">
        <v>6570</v>
      </c>
      <c r="C50" s="11" t="s">
        <v>6571</v>
      </c>
      <c r="D50" s="11" t="s">
        <v>6593</v>
      </c>
      <c r="E50" s="11" t="s">
        <v>6601</v>
      </c>
      <c r="F50" s="20">
        <v>11</v>
      </c>
      <c r="H50" s="20">
        <v>2012</v>
      </c>
      <c r="I50" s="20" t="str">
        <f t="shared" si="1"/>
        <v>hrs__matching_Angerin..PsychAngerin2.2012</v>
      </c>
      <c r="J50" s="15" t="s">
        <v>6606</v>
      </c>
      <c r="K50" s="20" t="s">
        <v>6603</v>
      </c>
      <c r="L50" s="20" t="s">
        <v>6597</v>
      </c>
      <c r="N50" s="20" t="s">
        <v>177</v>
      </c>
      <c r="Q50" s="15" t="s">
        <v>224</v>
      </c>
      <c r="R50" s="15"/>
      <c r="S50" s="15" t="s">
        <v>251</v>
      </c>
    </row>
    <row r="51" spans="1:19" ht="15.75" customHeight="1" x14ac:dyDescent="0.2">
      <c r="A51" s="11" t="s">
        <v>61</v>
      </c>
      <c r="B51" s="11" t="s">
        <v>6570</v>
      </c>
      <c r="C51" s="11" t="s">
        <v>6571</v>
      </c>
      <c r="D51" s="11" t="s">
        <v>6593</v>
      </c>
      <c r="E51" s="11" t="s">
        <v>6607</v>
      </c>
      <c r="F51" s="20">
        <v>8</v>
      </c>
      <c r="H51" s="20">
        <v>2006</v>
      </c>
      <c r="I51" s="20" t="str">
        <f t="shared" si="1"/>
        <v>hrs__matching_Angerin..PsychAngerin3.2006</v>
      </c>
      <c r="J51" s="15" t="s">
        <v>6608</v>
      </c>
      <c r="K51" s="20" t="s">
        <v>6609</v>
      </c>
      <c r="L51" s="20" t="s">
        <v>6597</v>
      </c>
      <c r="N51" s="20" t="s">
        <v>177</v>
      </c>
      <c r="Q51" s="15" t="s">
        <v>224</v>
      </c>
      <c r="R51" s="15"/>
      <c r="S51" s="15" t="s">
        <v>1311</v>
      </c>
    </row>
    <row r="52" spans="1:19" ht="15.75" customHeight="1" x14ac:dyDescent="0.2">
      <c r="A52" s="11" t="s">
        <v>61</v>
      </c>
      <c r="B52" s="11" t="s">
        <v>6570</v>
      </c>
      <c r="C52" s="11" t="s">
        <v>6571</v>
      </c>
      <c r="D52" s="11" t="s">
        <v>6593</v>
      </c>
      <c r="E52" s="11" t="s">
        <v>6607</v>
      </c>
      <c r="F52" s="20">
        <v>9</v>
      </c>
      <c r="H52" s="20">
        <v>2008</v>
      </c>
      <c r="I52" s="20" t="str">
        <f t="shared" si="1"/>
        <v>hrs__matching_Angerin..PsychAngerin3.2008</v>
      </c>
      <c r="J52" s="15" t="s">
        <v>6610</v>
      </c>
      <c r="K52" s="20" t="s">
        <v>6609</v>
      </c>
      <c r="L52" s="20" t="s">
        <v>6597</v>
      </c>
      <c r="N52" s="20" t="s">
        <v>177</v>
      </c>
      <c r="Q52" s="15" t="s">
        <v>224</v>
      </c>
      <c r="R52" s="15"/>
      <c r="S52" s="15" t="s">
        <v>251</v>
      </c>
    </row>
    <row r="53" spans="1:19" ht="15.75" customHeight="1" x14ac:dyDescent="0.2">
      <c r="A53" s="11" t="s">
        <v>61</v>
      </c>
      <c r="B53" s="11" t="s">
        <v>6570</v>
      </c>
      <c r="C53" s="11" t="s">
        <v>6571</v>
      </c>
      <c r="D53" s="11" t="s">
        <v>6593</v>
      </c>
      <c r="E53" s="11" t="s">
        <v>6607</v>
      </c>
      <c r="F53" s="20">
        <v>10</v>
      </c>
      <c r="H53" s="20">
        <v>2010</v>
      </c>
      <c r="I53" s="20" t="str">
        <f t="shared" si="1"/>
        <v>hrs__matching_Angerin..PsychAngerin3.2010</v>
      </c>
      <c r="J53" s="15" t="s">
        <v>6611</v>
      </c>
      <c r="K53" s="20" t="s">
        <v>6609</v>
      </c>
      <c r="L53" s="20" t="s">
        <v>6597</v>
      </c>
      <c r="N53" s="20" t="s">
        <v>177</v>
      </c>
      <c r="Q53" s="15" t="s">
        <v>224</v>
      </c>
      <c r="R53" s="15"/>
      <c r="S53" s="15" t="s">
        <v>251</v>
      </c>
    </row>
    <row r="54" spans="1:19" ht="15.75" customHeight="1" x14ac:dyDescent="0.2">
      <c r="A54" s="11" t="s">
        <v>61</v>
      </c>
      <c r="B54" s="11" t="s">
        <v>6570</v>
      </c>
      <c r="C54" s="11" t="s">
        <v>6571</v>
      </c>
      <c r="D54" s="11" t="s">
        <v>6593</v>
      </c>
      <c r="E54" s="11" t="s">
        <v>6607</v>
      </c>
      <c r="F54" s="20">
        <v>11</v>
      </c>
      <c r="H54" s="20">
        <v>2012</v>
      </c>
      <c r="I54" s="20" t="str">
        <f t="shared" si="1"/>
        <v>hrs__matching_Angerin..PsychAngerin3.2012</v>
      </c>
      <c r="J54" s="15" t="s">
        <v>6612</v>
      </c>
      <c r="K54" s="20" t="s">
        <v>6609</v>
      </c>
      <c r="L54" s="20" t="s">
        <v>6597</v>
      </c>
      <c r="N54" s="20" t="s">
        <v>177</v>
      </c>
      <c r="Q54" s="15" t="s">
        <v>224</v>
      </c>
      <c r="R54" s="15"/>
      <c r="S54" s="15" t="s">
        <v>251</v>
      </c>
    </row>
    <row r="55" spans="1:19" ht="15.75" customHeight="1" x14ac:dyDescent="0.2">
      <c r="A55" s="11" t="s">
        <v>61</v>
      </c>
      <c r="B55" s="11" t="s">
        <v>6570</v>
      </c>
      <c r="C55" s="11" t="s">
        <v>6571</v>
      </c>
      <c r="D55" s="11" t="s">
        <v>6593</v>
      </c>
      <c r="E55" s="11" t="s">
        <v>6613</v>
      </c>
      <c r="F55" s="20">
        <v>8</v>
      </c>
      <c r="H55" s="20">
        <v>2006</v>
      </c>
      <c r="I55" s="20" t="str">
        <f t="shared" si="1"/>
        <v>hrs__matching_Angerin..PsychAngerin4.2006</v>
      </c>
      <c r="J55" s="15" t="s">
        <v>6614</v>
      </c>
      <c r="K55" s="20" t="s">
        <v>6615</v>
      </c>
      <c r="L55" s="20" t="s">
        <v>6597</v>
      </c>
      <c r="N55" s="20" t="s">
        <v>177</v>
      </c>
      <c r="Q55" s="15" t="s">
        <v>224</v>
      </c>
      <c r="R55" s="15"/>
      <c r="S55" s="15" t="s">
        <v>1311</v>
      </c>
    </row>
    <row r="56" spans="1:19" ht="15.75" customHeight="1" x14ac:dyDescent="0.2">
      <c r="A56" s="11" t="s">
        <v>61</v>
      </c>
      <c r="B56" s="11" t="s">
        <v>6570</v>
      </c>
      <c r="C56" s="11" t="s">
        <v>6571</v>
      </c>
      <c r="D56" s="11" t="s">
        <v>6593</v>
      </c>
      <c r="E56" s="11" t="s">
        <v>6613</v>
      </c>
      <c r="F56" s="20">
        <v>9</v>
      </c>
      <c r="H56" s="20">
        <v>2008</v>
      </c>
      <c r="I56" s="20" t="str">
        <f t="shared" si="1"/>
        <v>hrs__matching_Angerin..PsychAngerin4.2008</v>
      </c>
      <c r="J56" s="15" t="s">
        <v>6616</v>
      </c>
      <c r="K56" s="20" t="s">
        <v>6615</v>
      </c>
      <c r="L56" s="20" t="s">
        <v>6597</v>
      </c>
      <c r="N56" s="20" t="s">
        <v>177</v>
      </c>
      <c r="Q56" s="15" t="s">
        <v>224</v>
      </c>
      <c r="R56" s="15"/>
      <c r="S56" s="15" t="s">
        <v>251</v>
      </c>
    </row>
    <row r="57" spans="1:19" ht="15.75" customHeight="1" x14ac:dyDescent="0.2">
      <c r="A57" s="11" t="s">
        <v>61</v>
      </c>
      <c r="B57" s="11" t="s">
        <v>6570</v>
      </c>
      <c r="C57" s="11" t="s">
        <v>6571</v>
      </c>
      <c r="D57" s="11" t="s">
        <v>6593</v>
      </c>
      <c r="E57" s="11" t="s">
        <v>6613</v>
      </c>
      <c r="F57" s="20">
        <v>10</v>
      </c>
      <c r="H57" s="20">
        <v>2010</v>
      </c>
      <c r="I57" s="20" t="str">
        <f t="shared" si="1"/>
        <v>hrs__matching_Angerin..PsychAngerin4.2010</v>
      </c>
      <c r="J57" s="15" t="s">
        <v>6617</v>
      </c>
      <c r="K57" s="20" t="s">
        <v>6615</v>
      </c>
      <c r="L57" s="20" t="s">
        <v>6597</v>
      </c>
      <c r="N57" s="20" t="s">
        <v>177</v>
      </c>
      <c r="Q57" s="15" t="s">
        <v>224</v>
      </c>
      <c r="R57" s="15"/>
      <c r="S57" s="15" t="s">
        <v>251</v>
      </c>
    </row>
    <row r="58" spans="1:19" ht="15.75" customHeight="1" x14ac:dyDescent="0.2">
      <c r="A58" s="11" t="s">
        <v>61</v>
      </c>
      <c r="B58" s="11" t="s">
        <v>6570</v>
      </c>
      <c r="C58" s="11" t="s">
        <v>6571</v>
      </c>
      <c r="D58" s="11" t="s">
        <v>6593</v>
      </c>
      <c r="E58" s="11" t="s">
        <v>6613</v>
      </c>
      <c r="F58" s="20">
        <v>11</v>
      </c>
      <c r="H58" s="20">
        <v>2012</v>
      </c>
      <c r="I58" s="20" t="str">
        <f t="shared" si="1"/>
        <v>hrs__matching_Angerin..PsychAngerin4.2012</v>
      </c>
      <c r="J58" s="15" t="s">
        <v>6618</v>
      </c>
      <c r="K58" s="20" t="s">
        <v>6615</v>
      </c>
      <c r="L58" s="20" t="s">
        <v>6597</v>
      </c>
      <c r="N58" s="20" t="s">
        <v>177</v>
      </c>
      <c r="Q58" s="15" t="s">
        <v>224</v>
      </c>
      <c r="R58" s="15"/>
      <c r="S58" s="15" t="s">
        <v>251</v>
      </c>
    </row>
    <row r="59" spans="1:19" ht="15.75" customHeight="1" x14ac:dyDescent="0.2">
      <c r="A59" s="11" t="s">
        <v>61</v>
      </c>
      <c r="B59" s="11" t="s">
        <v>6570</v>
      </c>
      <c r="C59" s="11" t="s">
        <v>6571</v>
      </c>
      <c r="D59" s="11" t="s">
        <v>6619</v>
      </c>
      <c r="E59" s="11" t="s">
        <v>6620</v>
      </c>
      <c r="F59" s="20">
        <v>8</v>
      </c>
      <c r="H59" s="20">
        <v>2006</v>
      </c>
      <c r="I59" s="20" t="str">
        <f t="shared" si="1"/>
        <v>hrs__matching_AngerOut..PsychAngerout1.2006</v>
      </c>
      <c r="J59" s="15" t="s">
        <v>6621</v>
      </c>
      <c r="K59" s="20" t="s">
        <v>6622</v>
      </c>
      <c r="L59" s="20" t="s">
        <v>6597</v>
      </c>
      <c r="N59" s="20" t="s">
        <v>177</v>
      </c>
      <c r="Q59" s="15" t="s">
        <v>224</v>
      </c>
      <c r="R59" s="15"/>
      <c r="S59" s="15" t="s">
        <v>1311</v>
      </c>
    </row>
    <row r="60" spans="1:19" ht="15.75" customHeight="1" x14ac:dyDescent="0.2">
      <c r="A60" s="11" t="s">
        <v>61</v>
      </c>
      <c r="B60" s="11" t="s">
        <v>6570</v>
      </c>
      <c r="C60" s="11" t="s">
        <v>6571</v>
      </c>
      <c r="D60" s="11" t="s">
        <v>6619</v>
      </c>
      <c r="E60" s="11" t="s">
        <v>6620</v>
      </c>
      <c r="F60" s="20">
        <v>9</v>
      </c>
      <c r="H60" s="20">
        <v>2008</v>
      </c>
      <c r="I60" s="20" t="str">
        <f t="shared" si="1"/>
        <v>hrs__matching_AngerOut..PsychAngerout1.2008</v>
      </c>
      <c r="J60" s="15" t="s">
        <v>6623</v>
      </c>
      <c r="K60" s="20" t="s">
        <v>6622</v>
      </c>
      <c r="L60" s="20" t="s">
        <v>6597</v>
      </c>
      <c r="N60" s="20" t="s">
        <v>177</v>
      </c>
      <c r="Q60" s="15" t="s">
        <v>224</v>
      </c>
      <c r="R60" s="15"/>
      <c r="S60" s="15" t="s">
        <v>251</v>
      </c>
    </row>
    <row r="61" spans="1:19" ht="15.75" customHeight="1" x14ac:dyDescent="0.2">
      <c r="A61" s="11" t="s">
        <v>61</v>
      </c>
      <c r="B61" s="11" t="s">
        <v>6570</v>
      </c>
      <c r="C61" s="11" t="s">
        <v>6571</v>
      </c>
      <c r="D61" s="11" t="s">
        <v>6619</v>
      </c>
      <c r="E61" s="11" t="s">
        <v>6620</v>
      </c>
      <c r="F61" s="20">
        <v>10</v>
      </c>
      <c r="H61" s="20">
        <v>2010</v>
      </c>
      <c r="I61" s="20" t="str">
        <f t="shared" si="1"/>
        <v>hrs__matching_AngerOut..PsychAngerout1.2010</v>
      </c>
      <c r="J61" s="15" t="s">
        <v>6624</v>
      </c>
      <c r="K61" s="20" t="s">
        <v>6622</v>
      </c>
      <c r="L61" s="20" t="s">
        <v>6597</v>
      </c>
      <c r="N61" s="20" t="s">
        <v>177</v>
      </c>
      <c r="Q61" s="15" t="s">
        <v>224</v>
      </c>
      <c r="R61" s="15"/>
      <c r="S61" s="15" t="s">
        <v>251</v>
      </c>
    </row>
    <row r="62" spans="1:19" ht="15.75" customHeight="1" x14ac:dyDescent="0.2">
      <c r="A62" s="11" t="s">
        <v>61</v>
      </c>
      <c r="B62" s="11" t="s">
        <v>6570</v>
      </c>
      <c r="C62" s="11" t="s">
        <v>6571</v>
      </c>
      <c r="D62" s="11" t="s">
        <v>6619</v>
      </c>
      <c r="E62" s="11" t="s">
        <v>6620</v>
      </c>
      <c r="F62" s="20">
        <v>11</v>
      </c>
      <c r="H62" s="20">
        <v>2012</v>
      </c>
      <c r="I62" s="20" t="str">
        <f t="shared" si="1"/>
        <v>hrs__matching_AngerOut..PsychAngerout1.2012</v>
      </c>
      <c r="J62" s="15" t="s">
        <v>6625</v>
      </c>
      <c r="K62" s="20" t="s">
        <v>6622</v>
      </c>
      <c r="L62" s="20" t="s">
        <v>6597</v>
      </c>
      <c r="N62" s="20" t="s">
        <v>177</v>
      </c>
      <c r="Q62" s="15" t="s">
        <v>224</v>
      </c>
      <c r="R62" s="15"/>
      <c r="S62" s="15" t="s">
        <v>251</v>
      </c>
    </row>
    <row r="63" spans="1:19" ht="15.75" customHeight="1" x14ac:dyDescent="0.2">
      <c r="A63" s="11" t="s">
        <v>61</v>
      </c>
      <c r="B63" s="11" t="s">
        <v>6570</v>
      </c>
      <c r="C63" s="11" t="s">
        <v>6571</v>
      </c>
      <c r="D63" s="11" t="s">
        <v>6619</v>
      </c>
      <c r="E63" s="11" t="s">
        <v>6626</v>
      </c>
      <c r="F63" s="20">
        <v>8</v>
      </c>
      <c r="H63" s="20">
        <v>2006</v>
      </c>
      <c r="I63" s="20" t="str">
        <f t="shared" si="1"/>
        <v>hrs__matching_AngerOut..PsychAngerout2.2006</v>
      </c>
      <c r="J63" s="15" t="s">
        <v>6627</v>
      </c>
      <c r="K63" s="20" t="s">
        <v>6628</v>
      </c>
      <c r="L63" s="20" t="s">
        <v>6597</v>
      </c>
      <c r="N63" s="20" t="s">
        <v>177</v>
      </c>
      <c r="Q63" s="15" t="s">
        <v>224</v>
      </c>
      <c r="R63" s="15"/>
      <c r="S63" s="15" t="s">
        <v>1311</v>
      </c>
    </row>
    <row r="64" spans="1:19" ht="15.75" customHeight="1" x14ac:dyDescent="0.2">
      <c r="A64" s="11" t="s">
        <v>61</v>
      </c>
      <c r="B64" s="11" t="s">
        <v>6570</v>
      </c>
      <c r="C64" s="11" t="s">
        <v>6571</v>
      </c>
      <c r="D64" s="11" t="s">
        <v>6619</v>
      </c>
      <c r="E64" s="11" t="s">
        <v>6626</v>
      </c>
      <c r="F64" s="20">
        <v>9</v>
      </c>
      <c r="H64" s="20">
        <v>2008</v>
      </c>
      <c r="I64" s="20" t="str">
        <f t="shared" si="1"/>
        <v>hrs__matching_AngerOut..PsychAngerout2.2008</v>
      </c>
      <c r="J64" s="15" t="s">
        <v>6629</v>
      </c>
      <c r="K64" s="20" t="s">
        <v>6628</v>
      </c>
      <c r="L64" s="20" t="s">
        <v>6597</v>
      </c>
      <c r="N64" s="20" t="s">
        <v>177</v>
      </c>
      <c r="Q64" s="15" t="s">
        <v>224</v>
      </c>
      <c r="R64" s="15"/>
      <c r="S64" s="15" t="s">
        <v>251</v>
      </c>
    </row>
    <row r="65" spans="1:19" ht="15.75" customHeight="1" x14ac:dyDescent="0.2">
      <c r="A65" s="11" t="s">
        <v>61</v>
      </c>
      <c r="B65" s="11" t="s">
        <v>6570</v>
      </c>
      <c r="C65" s="11" t="s">
        <v>6571</v>
      </c>
      <c r="D65" s="11" t="s">
        <v>6619</v>
      </c>
      <c r="E65" s="11" t="s">
        <v>6626</v>
      </c>
      <c r="F65" s="20">
        <v>10</v>
      </c>
      <c r="H65" s="20">
        <v>2010</v>
      </c>
      <c r="I65" s="20" t="str">
        <f t="shared" si="1"/>
        <v>hrs__matching_AngerOut..PsychAngerout2.2010</v>
      </c>
      <c r="J65" s="15" t="s">
        <v>6630</v>
      </c>
      <c r="K65" s="20" t="s">
        <v>6628</v>
      </c>
      <c r="L65" s="20" t="s">
        <v>6597</v>
      </c>
      <c r="N65" s="20" t="s">
        <v>177</v>
      </c>
      <c r="Q65" s="15" t="s">
        <v>224</v>
      </c>
      <c r="R65" s="15"/>
      <c r="S65" s="15" t="s">
        <v>251</v>
      </c>
    </row>
    <row r="66" spans="1:19" ht="15.75" customHeight="1" x14ac:dyDescent="0.2">
      <c r="A66" s="11" t="s">
        <v>61</v>
      </c>
      <c r="B66" s="11" t="s">
        <v>6570</v>
      </c>
      <c r="C66" s="11" t="s">
        <v>6571</v>
      </c>
      <c r="D66" s="11" t="s">
        <v>6619</v>
      </c>
      <c r="E66" s="11" t="s">
        <v>6626</v>
      </c>
      <c r="F66" s="20">
        <v>11</v>
      </c>
      <c r="H66" s="20">
        <v>2012</v>
      </c>
      <c r="I66" s="20" t="str">
        <f t="shared" ref="I66:I129" si="5">CONCATENATE(A66,"__",C66,"_", D66, "..", E66, ".", H66)</f>
        <v>hrs__matching_AngerOut..PsychAngerout2.2012</v>
      </c>
      <c r="J66" s="15" t="s">
        <v>6631</v>
      </c>
      <c r="K66" s="20" t="s">
        <v>6628</v>
      </c>
      <c r="L66" s="20" t="s">
        <v>6597</v>
      </c>
      <c r="N66" s="20" t="s">
        <v>177</v>
      </c>
      <c r="Q66" s="15" t="s">
        <v>224</v>
      </c>
      <c r="R66" s="15"/>
      <c r="S66" s="15" t="s">
        <v>251</v>
      </c>
    </row>
    <row r="67" spans="1:19" ht="15.75" customHeight="1" x14ac:dyDescent="0.2">
      <c r="A67" s="11" t="s">
        <v>61</v>
      </c>
      <c r="B67" s="11" t="s">
        <v>6570</v>
      </c>
      <c r="C67" s="11" t="s">
        <v>6571</v>
      </c>
      <c r="D67" s="11" t="s">
        <v>6619</v>
      </c>
      <c r="E67" s="11" t="s">
        <v>6632</v>
      </c>
      <c r="F67" s="20">
        <v>8</v>
      </c>
      <c r="H67" s="20">
        <v>2006</v>
      </c>
      <c r="I67" s="20" t="str">
        <f t="shared" si="5"/>
        <v>hrs__matching_AngerOut..PsychAngerout3.2006</v>
      </c>
      <c r="J67" s="15" t="s">
        <v>6633</v>
      </c>
      <c r="K67" s="20" t="s">
        <v>6634</v>
      </c>
      <c r="L67" s="20" t="s">
        <v>6597</v>
      </c>
      <c r="N67" s="20" t="s">
        <v>177</v>
      </c>
      <c r="Q67" s="15" t="s">
        <v>224</v>
      </c>
      <c r="R67" s="15"/>
      <c r="S67" s="15" t="s">
        <v>1311</v>
      </c>
    </row>
    <row r="68" spans="1:19" ht="15.75" customHeight="1" x14ac:dyDescent="0.2">
      <c r="A68" s="11" t="s">
        <v>61</v>
      </c>
      <c r="B68" s="11" t="s">
        <v>6570</v>
      </c>
      <c r="C68" s="11" t="s">
        <v>6571</v>
      </c>
      <c r="D68" s="11" t="s">
        <v>6619</v>
      </c>
      <c r="E68" s="11" t="s">
        <v>6632</v>
      </c>
      <c r="F68" s="20">
        <v>9</v>
      </c>
      <c r="H68" s="20">
        <v>2008</v>
      </c>
      <c r="I68" s="20" t="str">
        <f t="shared" si="5"/>
        <v>hrs__matching_AngerOut..PsychAngerout3.2008</v>
      </c>
      <c r="J68" s="15" t="s">
        <v>6635</v>
      </c>
      <c r="K68" s="20" t="s">
        <v>6634</v>
      </c>
      <c r="L68" s="20" t="s">
        <v>6597</v>
      </c>
      <c r="N68" s="20" t="s">
        <v>177</v>
      </c>
      <c r="Q68" s="15" t="s">
        <v>224</v>
      </c>
      <c r="R68" s="15"/>
      <c r="S68" s="15" t="s">
        <v>251</v>
      </c>
    </row>
    <row r="69" spans="1:19" ht="15.75" customHeight="1" x14ac:dyDescent="0.2">
      <c r="A69" s="11" t="s">
        <v>61</v>
      </c>
      <c r="B69" s="11" t="s">
        <v>6570</v>
      </c>
      <c r="C69" s="11" t="s">
        <v>6571</v>
      </c>
      <c r="D69" s="11" t="s">
        <v>6619</v>
      </c>
      <c r="E69" s="11" t="s">
        <v>6632</v>
      </c>
      <c r="F69" s="20">
        <v>10</v>
      </c>
      <c r="H69" s="20">
        <v>2010</v>
      </c>
      <c r="I69" s="20" t="str">
        <f t="shared" si="5"/>
        <v>hrs__matching_AngerOut..PsychAngerout3.2010</v>
      </c>
      <c r="J69" s="15" t="s">
        <v>6636</v>
      </c>
      <c r="K69" s="20" t="s">
        <v>6634</v>
      </c>
      <c r="L69" s="20" t="s">
        <v>6597</v>
      </c>
      <c r="N69" s="20" t="s">
        <v>177</v>
      </c>
      <c r="Q69" s="15" t="s">
        <v>224</v>
      </c>
      <c r="R69" s="15"/>
      <c r="S69" s="15" t="s">
        <v>251</v>
      </c>
    </row>
    <row r="70" spans="1:19" ht="15.75" customHeight="1" x14ac:dyDescent="0.2">
      <c r="A70" s="11" t="s">
        <v>61</v>
      </c>
      <c r="B70" s="11" t="s">
        <v>6570</v>
      </c>
      <c r="C70" s="11" t="s">
        <v>6571</v>
      </c>
      <c r="D70" s="11" t="s">
        <v>6619</v>
      </c>
      <c r="E70" s="11" t="s">
        <v>6632</v>
      </c>
      <c r="F70" s="20">
        <v>11</v>
      </c>
      <c r="H70" s="20">
        <v>2012</v>
      </c>
      <c r="I70" s="20" t="str">
        <f t="shared" si="5"/>
        <v>hrs__matching_AngerOut..PsychAngerout3.2012</v>
      </c>
      <c r="J70" s="15" t="s">
        <v>6637</v>
      </c>
      <c r="K70" s="20" t="s">
        <v>6634</v>
      </c>
      <c r="L70" s="20" t="s">
        <v>6597</v>
      </c>
      <c r="N70" s="20" t="s">
        <v>177</v>
      </c>
      <c r="Q70" s="15" t="s">
        <v>224</v>
      </c>
      <c r="R70" s="15"/>
      <c r="S70" s="15" t="s">
        <v>251</v>
      </c>
    </row>
    <row r="71" spans="1:19" ht="15.75" customHeight="1" x14ac:dyDescent="0.2">
      <c r="A71" s="11" t="s">
        <v>61</v>
      </c>
      <c r="B71" s="11" t="s">
        <v>6570</v>
      </c>
      <c r="C71" s="11" t="s">
        <v>6571</v>
      </c>
      <c r="D71" s="11" t="s">
        <v>6619</v>
      </c>
      <c r="E71" s="11" t="s">
        <v>6638</v>
      </c>
      <c r="F71" s="20">
        <v>8</v>
      </c>
      <c r="H71" s="20">
        <v>2006</v>
      </c>
      <c r="I71" s="20" t="str">
        <f t="shared" si="5"/>
        <v>hrs__matching_AngerOut..PsychAngerout4.2006</v>
      </c>
      <c r="J71" s="15" t="s">
        <v>6639</v>
      </c>
      <c r="K71" s="20" t="s">
        <v>6640</v>
      </c>
      <c r="L71" s="20" t="s">
        <v>6597</v>
      </c>
      <c r="N71" s="20" t="s">
        <v>177</v>
      </c>
      <c r="Q71" s="15" t="s">
        <v>224</v>
      </c>
      <c r="R71" s="15"/>
      <c r="S71" s="15" t="s">
        <v>1311</v>
      </c>
    </row>
    <row r="72" spans="1:19" ht="15.75" customHeight="1" x14ac:dyDescent="0.2">
      <c r="A72" s="11" t="s">
        <v>61</v>
      </c>
      <c r="B72" s="11" t="s">
        <v>6570</v>
      </c>
      <c r="C72" s="11" t="s">
        <v>6571</v>
      </c>
      <c r="D72" s="11" t="s">
        <v>6619</v>
      </c>
      <c r="E72" s="11" t="s">
        <v>6638</v>
      </c>
      <c r="F72" s="20">
        <v>9</v>
      </c>
      <c r="H72" s="20">
        <v>2008</v>
      </c>
      <c r="I72" s="20" t="str">
        <f t="shared" si="5"/>
        <v>hrs__matching_AngerOut..PsychAngerout4.2008</v>
      </c>
      <c r="J72" s="15" t="s">
        <v>6641</v>
      </c>
      <c r="K72" s="20" t="s">
        <v>6640</v>
      </c>
      <c r="L72" s="20" t="s">
        <v>6597</v>
      </c>
      <c r="N72" s="20" t="s">
        <v>177</v>
      </c>
      <c r="Q72" s="15" t="s">
        <v>224</v>
      </c>
      <c r="R72" s="15"/>
      <c r="S72" s="15" t="s">
        <v>251</v>
      </c>
    </row>
    <row r="73" spans="1:19" ht="15.75" customHeight="1" x14ac:dyDescent="0.2">
      <c r="A73" s="11" t="s">
        <v>61</v>
      </c>
      <c r="B73" s="11" t="s">
        <v>6570</v>
      </c>
      <c r="C73" s="11" t="s">
        <v>6571</v>
      </c>
      <c r="D73" s="11" t="s">
        <v>6619</v>
      </c>
      <c r="E73" s="11" t="s">
        <v>6638</v>
      </c>
      <c r="F73" s="20">
        <v>10</v>
      </c>
      <c r="H73" s="20">
        <v>2010</v>
      </c>
      <c r="I73" s="20" t="str">
        <f t="shared" si="5"/>
        <v>hrs__matching_AngerOut..PsychAngerout4.2010</v>
      </c>
      <c r="J73" s="15" t="s">
        <v>6642</v>
      </c>
      <c r="K73" s="20" t="s">
        <v>6640</v>
      </c>
      <c r="L73" s="20" t="s">
        <v>6597</v>
      </c>
      <c r="N73" s="20" t="s">
        <v>177</v>
      </c>
      <c r="Q73" s="15" t="s">
        <v>224</v>
      </c>
      <c r="R73" s="15"/>
      <c r="S73" s="15" t="s">
        <v>251</v>
      </c>
    </row>
    <row r="74" spans="1:19" ht="15.75" customHeight="1" x14ac:dyDescent="0.2">
      <c r="A74" s="11" t="s">
        <v>61</v>
      </c>
      <c r="B74" s="11" t="s">
        <v>6570</v>
      </c>
      <c r="C74" s="11" t="s">
        <v>6571</v>
      </c>
      <c r="D74" s="11" t="s">
        <v>6619</v>
      </c>
      <c r="E74" s="11" t="s">
        <v>6638</v>
      </c>
      <c r="F74" s="20">
        <v>11</v>
      </c>
      <c r="H74" s="20">
        <v>2012</v>
      </c>
      <c r="I74" s="20" t="str">
        <f t="shared" si="5"/>
        <v>hrs__matching_AngerOut..PsychAngerout4.2012</v>
      </c>
      <c r="J74" s="15" t="s">
        <v>6643</v>
      </c>
      <c r="K74" s="20" t="s">
        <v>6640</v>
      </c>
      <c r="L74" s="20" t="s">
        <v>6597</v>
      </c>
      <c r="N74" s="20" t="s">
        <v>177</v>
      </c>
      <c r="Q74" s="15" t="s">
        <v>224</v>
      </c>
      <c r="R74" s="15"/>
      <c r="S74" s="15" t="s">
        <v>251</v>
      </c>
    </row>
    <row r="75" spans="1:19" ht="15.75" customHeight="1" x14ac:dyDescent="0.2">
      <c r="A75" s="11" t="s">
        <v>61</v>
      </c>
      <c r="B75" s="11" t="s">
        <v>6570</v>
      </c>
      <c r="C75" s="11" t="s">
        <v>6571</v>
      </c>
      <c r="D75" s="11" t="s">
        <v>6619</v>
      </c>
      <c r="E75" s="11" t="s">
        <v>6644</v>
      </c>
      <c r="F75" s="20">
        <v>8</v>
      </c>
      <c r="H75" s="20">
        <v>2006</v>
      </c>
      <c r="I75" s="20" t="str">
        <f t="shared" si="5"/>
        <v>hrs__matching_AngerOut..PsychAngerout5.2006</v>
      </c>
      <c r="J75" s="15" t="s">
        <v>6645</v>
      </c>
      <c r="K75" s="20" t="s">
        <v>6646</v>
      </c>
      <c r="L75" s="20" t="s">
        <v>6597</v>
      </c>
      <c r="N75" s="20" t="s">
        <v>177</v>
      </c>
      <c r="Q75" s="15" t="s">
        <v>224</v>
      </c>
      <c r="R75" s="15"/>
      <c r="S75" s="15" t="s">
        <v>1311</v>
      </c>
    </row>
    <row r="76" spans="1:19" ht="15.75" customHeight="1" x14ac:dyDescent="0.2">
      <c r="A76" s="11" t="s">
        <v>61</v>
      </c>
      <c r="B76" s="11" t="s">
        <v>6570</v>
      </c>
      <c r="C76" s="11" t="s">
        <v>6571</v>
      </c>
      <c r="D76" s="11" t="s">
        <v>6619</v>
      </c>
      <c r="E76" s="11" t="s">
        <v>6644</v>
      </c>
      <c r="F76" s="20">
        <v>9</v>
      </c>
      <c r="H76" s="20">
        <v>2008</v>
      </c>
      <c r="I76" s="20" t="str">
        <f t="shared" si="5"/>
        <v>hrs__matching_AngerOut..PsychAngerout5.2008</v>
      </c>
      <c r="J76" s="15" t="s">
        <v>6647</v>
      </c>
      <c r="K76" s="20" t="s">
        <v>6646</v>
      </c>
      <c r="L76" s="20" t="s">
        <v>6597</v>
      </c>
      <c r="N76" s="20" t="s">
        <v>177</v>
      </c>
      <c r="Q76" s="15" t="s">
        <v>224</v>
      </c>
      <c r="R76" s="15"/>
      <c r="S76" s="15" t="s">
        <v>251</v>
      </c>
    </row>
    <row r="77" spans="1:19" ht="15.75" customHeight="1" x14ac:dyDescent="0.2">
      <c r="A77" s="11" t="s">
        <v>61</v>
      </c>
      <c r="B77" s="11" t="s">
        <v>6570</v>
      </c>
      <c r="C77" s="11" t="s">
        <v>6571</v>
      </c>
      <c r="D77" s="11" t="s">
        <v>6619</v>
      </c>
      <c r="E77" s="11" t="s">
        <v>6644</v>
      </c>
      <c r="F77" s="20">
        <v>10</v>
      </c>
      <c r="H77" s="20">
        <v>2010</v>
      </c>
      <c r="I77" s="20" t="str">
        <f t="shared" si="5"/>
        <v>hrs__matching_AngerOut..PsychAngerout5.2010</v>
      </c>
      <c r="J77" s="15" t="s">
        <v>6648</v>
      </c>
      <c r="K77" s="20" t="s">
        <v>6646</v>
      </c>
      <c r="L77" s="20" t="s">
        <v>6597</v>
      </c>
      <c r="M77" s="60"/>
      <c r="N77" s="20" t="s">
        <v>177</v>
      </c>
      <c r="O77" s="60"/>
      <c r="P77" s="60"/>
      <c r="Q77" s="15" t="s">
        <v>224</v>
      </c>
      <c r="R77" s="15"/>
      <c r="S77" s="15" t="s">
        <v>251</v>
      </c>
    </row>
    <row r="78" spans="1:19" ht="15.75" customHeight="1" x14ac:dyDescent="0.2">
      <c r="A78" s="11" t="s">
        <v>61</v>
      </c>
      <c r="B78" s="11" t="s">
        <v>6570</v>
      </c>
      <c r="C78" s="11" t="s">
        <v>6571</v>
      </c>
      <c r="D78" s="11" t="s">
        <v>6619</v>
      </c>
      <c r="E78" s="11" t="s">
        <v>6644</v>
      </c>
      <c r="F78" s="20">
        <v>11</v>
      </c>
      <c r="H78" s="20">
        <v>2012</v>
      </c>
      <c r="I78" s="20" t="str">
        <f t="shared" si="5"/>
        <v>hrs__matching_AngerOut..PsychAngerout5.2012</v>
      </c>
      <c r="J78" s="15" t="s">
        <v>6649</v>
      </c>
      <c r="K78" s="20" t="s">
        <v>6646</v>
      </c>
      <c r="L78" s="20" t="s">
        <v>6597</v>
      </c>
      <c r="M78" s="60"/>
      <c r="N78" s="20" t="s">
        <v>177</v>
      </c>
      <c r="O78" s="60"/>
      <c r="P78" s="60"/>
      <c r="Q78" s="15" t="s">
        <v>224</v>
      </c>
      <c r="R78" s="15"/>
      <c r="S78" s="15" t="s">
        <v>251</v>
      </c>
    </row>
    <row r="79" spans="1:19" ht="15.75" customHeight="1" x14ac:dyDescent="0.2">
      <c r="A79" s="11" t="s">
        <v>61</v>
      </c>
      <c r="B79" s="11" t="s">
        <v>6570</v>
      </c>
      <c r="C79" s="11" t="s">
        <v>6571</v>
      </c>
      <c r="D79" s="11" t="s">
        <v>6619</v>
      </c>
      <c r="E79" s="11" t="s">
        <v>6650</v>
      </c>
      <c r="F79" s="20">
        <v>8</v>
      </c>
      <c r="H79" s="20">
        <v>2006</v>
      </c>
      <c r="I79" s="20" t="str">
        <f t="shared" si="5"/>
        <v>hrs__matching_AngerOut..PsychAngerout6.2006</v>
      </c>
      <c r="J79" s="15" t="s">
        <v>6651</v>
      </c>
      <c r="K79" s="20" t="s">
        <v>6652</v>
      </c>
      <c r="L79" s="20" t="s">
        <v>6597</v>
      </c>
      <c r="M79" s="60"/>
      <c r="N79" s="20" t="s">
        <v>177</v>
      </c>
      <c r="O79" s="60"/>
      <c r="P79" s="60"/>
      <c r="Q79" s="15" t="s">
        <v>224</v>
      </c>
      <c r="R79" s="15"/>
      <c r="S79" s="15" t="s">
        <v>1311</v>
      </c>
    </row>
    <row r="80" spans="1:19" ht="15.75" customHeight="1" x14ac:dyDescent="0.2">
      <c r="A80" s="11" t="s">
        <v>61</v>
      </c>
      <c r="B80" s="11" t="s">
        <v>6570</v>
      </c>
      <c r="C80" s="11" t="s">
        <v>6571</v>
      </c>
      <c r="D80" s="11" t="s">
        <v>6619</v>
      </c>
      <c r="E80" s="11" t="s">
        <v>6650</v>
      </c>
      <c r="F80" s="20">
        <v>9</v>
      </c>
      <c r="H80" s="20">
        <v>2008</v>
      </c>
      <c r="I80" s="20" t="str">
        <f t="shared" si="5"/>
        <v>hrs__matching_AngerOut..PsychAngerout6.2008</v>
      </c>
      <c r="J80" s="15" t="s">
        <v>6653</v>
      </c>
      <c r="K80" s="20" t="s">
        <v>6652</v>
      </c>
      <c r="L80" s="20" t="s">
        <v>6597</v>
      </c>
      <c r="M80" s="60"/>
      <c r="N80" s="20" t="s">
        <v>177</v>
      </c>
      <c r="O80" s="60"/>
      <c r="P80" s="60"/>
      <c r="Q80" s="15" t="s">
        <v>224</v>
      </c>
      <c r="R80" s="15"/>
      <c r="S80" s="15" t="s">
        <v>251</v>
      </c>
    </row>
    <row r="81" spans="1:19" ht="15.75" customHeight="1" x14ac:dyDescent="0.2">
      <c r="A81" s="11" t="s">
        <v>61</v>
      </c>
      <c r="B81" s="11" t="s">
        <v>6570</v>
      </c>
      <c r="C81" s="11" t="s">
        <v>6571</v>
      </c>
      <c r="D81" s="11" t="s">
        <v>6619</v>
      </c>
      <c r="E81" s="11" t="s">
        <v>6650</v>
      </c>
      <c r="F81" s="20">
        <v>10</v>
      </c>
      <c r="H81" s="20">
        <v>2010</v>
      </c>
      <c r="I81" s="20" t="str">
        <f t="shared" si="5"/>
        <v>hrs__matching_AngerOut..PsychAngerout6.2010</v>
      </c>
      <c r="J81" s="15" t="s">
        <v>6654</v>
      </c>
      <c r="K81" s="20" t="s">
        <v>6652</v>
      </c>
      <c r="L81" s="20" t="s">
        <v>6597</v>
      </c>
      <c r="M81" s="60"/>
      <c r="N81" s="20" t="s">
        <v>177</v>
      </c>
      <c r="O81" s="60"/>
      <c r="P81" s="60"/>
      <c r="Q81" s="15" t="s">
        <v>224</v>
      </c>
      <c r="R81" s="15"/>
      <c r="S81" s="15" t="s">
        <v>251</v>
      </c>
    </row>
    <row r="82" spans="1:19" ht="15.75" customHeight="1" x14ac:dyDescent="0.2">
      <c r="A82" s="11" t="s">
        <v>61</v>
      </c>
      <c r="B82" s="11" t="s">
        <v>6570</v>
      </c>
      <c r="C82" s="11" t="s">
        <v>6571</v>
      </c>
      <c r="D82" s="11" t="s">
        <v>6619</v>
      </c>
      <c r="E82" s="11" t="s">
        <v>6650</v>
      </c>
      <c r="F82" s="20">
        <v>11</v>
      </c>
      <c r="H82" s="20">
        <v>2012</v>
      </c>
      <c r="I82" s="20" t="str">
        <f t="shared" si="5"/>
        <v>hrs__matching_AngerOut..PsychAngerout6.2012</v>
      </c>
      <c r="J82" s="15" t="s">
        <v>6655</v>
      </c>
      <c r="K82" s="20" t="s">
        <v>6652</v>
      </c>
      <c r="L82" s="69" t="s">
        <v>6597</v>
      </c>
      <c r="M82" s="60"/>
      <c r="N82" s="20" t="s">
        <v>177</v>
      </c>
      <c r="O82" s="60"/>
      <c r="P82" s="60"/>
      <c r="Q82" s="15" t="s">
        <v>224</v>
      </c>
      <c r="R82" s="15"/>
      <c r="S82" s="15" t="s">
        <v>251</v>
      </c>
    </row>
    <row r="83" spans="1:19" ht="15.75" customHeight="1" x14ac:dyDescent="0.2">
      <c r="A83" s="11" t="s">
        <v>61</v>
      </c>
      <c r="B83" s="11" t="s">
        <v>6570</v>
      </c>
      <c r="C83" s="11" t="s">
        <v>6571</v>
      </c>
      <c r="D83" s="11" t="s">
        <v>6619</v>
      </c>
      <c r="E83" s="11" t="s">
        <v>6656</v>
      </c>
      <c r="F83" s="20">
        <v>8</v>
      </c>
      <c r="H83" s="20">
        <v>2006</v>
      </c>
      <c r="I83" s="20" t="str">
        <f t="shared" si="5"/>
        <v>hrs__matching_AngerOut..PsychAngerout7.2006</v>
      </c>
      <c r="J83" s="15" t="s">
        <v>6657</v>
      </c>
      <c r="K83" s="20" t="s">
        <v>6658</v>
      </c>
      <c r="L83" s="20" t="s">
        <v>6597</v>
      </c>
      <c r="M83" s="60"/>
      <c r="N83" s="20" t="s">
        <v>177</v>
      </c>
      <c r="O83" s="60"/>
      <c r="P83" s="60"/>
      <c r="Q83" s="15" t="s">
        <v>224</v>
      </c>
      <c r="R83" s="15"/>
      <c r="S83" s="15" t="s">
        <v>1311</v>
      </c>
    </row>
    <row r="84" spans="1:19" ht="15.75" customHeight="1" x14ac:dyDescent="0.2">
      <c r="A84" s="11" t="s">
        <v>61</v>
      </c>
      <c r="B84" s="11" t="s">
        <v>6570</v>
      </c>
      <c r="C84" s="11" t="s">
        <v>6571</v>
      </c>
      <c r="D84" s="11" t="s">
        <v>6619</v>
      </c>
      <c r="E84" s="11" t="s">
        <v>6656</v>
      </c>
      <c r="F84" s="20">
        <v>9</v>
      </c>
      <c r="H84" s="20">
        <v>2008</v>
      </c>
      <c r="I84" s="20" t="str">
        <f t="shared" si="5"/>
        <v>hrs__matching_AngerOut..PsychAngerout7.2008</v>
      </c>
      <c r="J84" s="15" t="s">
        <v>6659</v>
      </c>
      <c r="K84" s="20" t="s">
        <v>6658</v>
      </c>
      <c r="L84" s="20" t="s">
        <v>6597</v>
      </c>
      <c r="M84" s="60"/>
      <c r="N84" s="20" t="s">
        <v>177</v>
      </c>
      <c r="O84" s="60"/>
      <c r="P84" s="60"/>
      <c r="Q84" s="15" t="s">
        <v>224</v>
      </c>
      <c r="R84" s="15"/>
      <c r="S84" s="15" t="s">
        <v>251</v>
      </c>
    </row>
    <row r="85" spans="1:19" ht="15.75" customHeight="1" x14ac:dyDescent="0.2">
      <c r="A85" s="11" t="s">
        <v>61</v>
      </c>
      <c r="B85" s="11" t="s">
        <v>6570</v>
      </c>
      <c r="C85" s="11" t="s">
        <v>6571</v>
      </c>
      <c r="D85" s="11" t="s">
        <v>6619</v>
      </c>
      <c r="E85" s="11" t="s">
        <v>6656</v>
      </c>
      <c r="F85" s="20">
        <v>10</v>
      </c>
      <c r="H85" s="20">
        <v>2010</v>
      </c>
      <c r="I85" s="20" t="str">
        <f t="shared" si="5"/>
        <v>hrs__matching_AngerOut..PsychAngerout7.2010</v>
      </c>
      <c r="J85" s="15" t="s">
        <v>6660</v>
      </c>
      <c r="K85" s="20" t="s">
        <v>6658</v>
      </c>
      <c r="L85" s="20" t="s">
        <v>6597</v>
      </c>
      <c r="M85" s="60"/>
      <c r="N85" s="20" t="s">
        <v>177</v>
      </c>
      <c r="O85" s="60"/>
      <c r="P85" s="60"/>
      <c r="Q85" s="15" t="s">
        <v>224</v>
      </c>
      <c r="R85" s="15"/>
      <c r="S85" s="15" t="s">
        <v>251</v>
      </c>
    </row>
    <row r="86" spans="1:19" ht="15.75" customHeight="1" x14ac:dyDescent="0.2">
      <c r="A86" s="11" t="s">
        <v>61</v>
      </c>
      <c r="B86" s="11" t="s">
        <v>6570</v>
      </c>
      <c r="C86" s="11" t="s">
        <v>6571</v>
      </c>
      <c r="D86" s="11" t="s">
        <v>6619</v>
      </c>
      <c r="E86" s="11" t="s">
        <v>6656</v>
      </c>
      <c r="F86" s="20">
        <v>11</v>
      </c>
      <c r="H86" s="20">
        <v>2012</v>
      </c>
      <c r="I86" s="20" t="str">
        <f t="shared" si="5"/>
        <v>hrs__matching_AngerOut..PsychAngerout7.2012</v>
      </c>
      <c r="J86" s="15" t="s">
        <v>6661</v>
      </c>
      <c r="K86" s="20" t="s">
        <v>6658</v>
      </c>
      <c r="L86" s="20" t="s">
        <v>6597</v>
      </c>
      <c r="M86" s="60"/>
      <c r="N86" s="20" t="s">
        <v>177</v>
      </c>
      <c r="O86" s="60"/>
      <c r="P86" s="60"/>
      <c r="Q86" s="15" t="s">
        <v>224</v>
      </c>
      <c r="R86" s="15"/>
      <c r="S86" s="15" t="s">
        <v>251</v>
      </c>
    </row>
    <row r="87" spans="1:19" ht="15.75" customHeight="1" x14ac:dyDescent="0.2">
      <c r="A87" s="11" t="s">
        <v>61</v>
      </c>
      <c r="B87" s="11" t="s">
        <v>6570</v>
      </c>
      <c r="C87" s="11" t="s">
        <v>6571</v>
      </c>
      <c r="D87" s="11" t="s">
        <v>6662</v>
      </c>
      <c r="E87" s="11" t="s">
        <v>6663</v>
      </c>
      <c r="F87" s="20">
        <v>8</v>
      </c>
      <c r="H87" s="20">
        <v>2006</v>
      </c>
      <c r="I87" s="20" t="str">
        <f t="shared" si="5"/>
        <v>hrs__matching_assaulted..LEAssault.2006</v>
      </c>
      <c r="J87" s="20" t="s">
        <v>6664</v>
      </c>
      <c r="K87" s="20" t="s">
        <v>6665</v>
      </c>
      <c r="L87" s="20" t="s">
        <v>6576</v>
      </c>
      <c r="M87" s="60"/>
      <c r="N87" s="28" t="s">
        <v>9059</v>
      </c>
      <c r="O87" s="60"/>
      <c r="P87" s="60"/>
      <c r="Q87" s="15" t="s">
        <v>178</v>
      </c>
      <c r="R87" s="15"/>
      <c r="S87" s="15" t="s">
        <v>1311</v>
      </c>
    </row>
    <row r="88" spans="1:19" ht="15.75" customHeight="1" x14ac:dyDescent="0.2">
      <c r="A88" s="11" t="s">
        <v>61</v>
      </c>
      <c r="B88" s="11" t="s">
        <v>6570</v>
      </c>
      <c r="C88" s="11" t="s">
        <v>6571</v>
      </c>
      <c r="D88" s="11" t="s">
        <v>6662</v>
      </c>
      <c r="E88" s="11" t="s">
        <v>6663</v>
      </c>
      <c r="F88" s="20">
        <v>9</v>
      </c>
      <c r="H88" s="20">
        <v>2008</v>
      </c>
      <c r="I88" s="20" t="str">
        <f t="shared" si="5"/>
        <v>hrs__matching_assaulted..LEAssault.2008</v>
      </c>
      <c r="J88" s="20" t="s">
        <v>6666</v>
      </c>
      <c r="K88" s="20" t="s">
        <v>6665</v>
      </c>
      <c r="L88" s="20" t="s">
        <v>6576</v>
      </c>
      <c r="M88" s="60"/>
      <c r="N88" s="28" t="s">
        <v>9059</v>
      </c>
      <c r="O88" s="60"/>
      <c r="P88" s="60"/>
      <c r="Q88" s="15" t="s">
        <v>178</v>
      </c>
      <c r="R88" s="15"/>
      <c r="S88" s="15" t="s">
        <v>251</v>
      </c>
    </row>
    <row r="89" spans="1:19" ht="15.75" customHeight="1" x14ac:dyDescent="0.2">
      <c r="A89" s="11" t="s">
        <v>61</v>
      </c>
      <c r="B89" s="11" t="s">
        <v>6570</v>
      </c>
      <c r="C89" s="11" t="s">
        <v>6571</v>
      </c>
      <c r="D89" s="11" t="s">
        <v>6662</v>
      </c>
      <c r="E89" s="11" t="s">
        <v>6663</v>
      </c>
      <c r="F89" s="20">
        <v>10</v>
      </c>
      <c r="H89" s="20">
        <v>2010</v>
      </c>
      <c r="I89" s="20" t="str">
        <f t="shared" si="5"/>
        <v>hrs__matching_assaulted..LEAssault.2010</v>
      </c>
      <c r="J89" s="20" t="s">
        <v>6667</v>
      </c>
      <c r="K89" s="20" t="s">
        <v>6665</v>
      </c>
      <c r="L89" s="20" t="s">
        <v>6576</v>
      </c>
      <c r="M89" s="60"/>
      <c r="N89" s="28" t="s">
        <v>9059</v>
      </c>
      <c r="O89" s="60"/>
      <c r="P89" s="60"/>
      <c r="Q89" s="15" t="s">
        <v>178</v>
      </c>
      <c r="R89" s="15"/>
      <c r="S89" s="15" t="s">
        <v>251</v>
      </c>
    </row>
    <row r="90" spans="1:19" ht="15.75" customHeight="1" x14ac:dyDescent="0.2">
      <c r="A90" s="11" t="s">
        <v>61</v>
      </c>
      <c r="B90" s="11" t="s">
        <v>6570</v>
      </c>
      <c r="C90" s="11" t="s">
        <v>6571</v>
      </c>
      <c r="D90" s="11" t="s">
        <v>6662</v>
      </c>
      <c r="E90" s="11" t="s">
        <v>6663</v>
      </c>
      <c r="F90" s="20">
        <v>11</v>
      </c>
      <c r="H90" s="20">
        <v>2012</v>
      </c>
      <c r="I90" s="20" t="str">
        <f t="shared" si="5"/>
        <v>hrs__matching_assaulted..LEAssault.2012</v>
      </c>
      <c r="J90" s="20" t="s">
        <v>6668</v>
      </c>
      <c r="K90" s="20" t="s">
        <v>6665</v>
      </c>
      <c r="L90" s="20" t="s">
        <v>6576</v>
      </c>
      <c r="M90" s="60"/>
      <c r="N90" s="28" t="s">
        <v>9059</v>
      </c>
      <c r="O90" s="60"/>
      <c r="P90" s="60"/>
      <c r="Q90" s="15" t="s">
        <v>178</v>
      </c>
      <c r="R90" s="15"/>
      <c r="S90" s="15" t="s">
        <v>251</v>
      </c>
    </row>
    <row r="91" spans="1:19" ht="15.75" customHeight="1" x14ac:dyDescent="0.2">
      <c r="A91" s="11" t="s">
        <v>61</v>
      </c>
      <c r="B91" s="11" t="s">
        <v>6570</v>
      </c>
      <c r="C91" s="11" t="s">
        <v>6571</v>
      </c>
      <c r="D91" s="11" t="s">
        <v>6669</v>
      </c>
      <c r="E91" s="11" t="s">
        <v>6670</v>
      </c>
      <c r="F91" s="20">
        <v>8</v>
      </c>
      <c r="H91" s="20">
        <v>2006</v>
      </c>
      <c r="I91" s="20" t="str">
        <f t="shared" si="5"/>
        <v>hrs__matching_BkgrTrauma..ParAbuse.2006</v>
      </c>
      <c r="J91" s="20" t="s">
        <v>6574</v>
      </c>
      <c r="K91" s="20" t="s">
        <v>6671</v>
      </c>
      <c r="L91" s="20" t="s">
        <v>6576</v>
      </c>
      <c r="M91" s="60"/>
      <c r="N91" s="28" t="s">
        <v>9059</v>
      </c>
      <c r="O91" s="60"/>
      <c r="P91" s="60"/>
      <c r="Q91" s="15" t="s">
        <v>178</v>
      </c>
      <c r="R91" s="15"/>
      <c r="S91" s="15" t="s">
        <v>1311</v>
      </c>
    </row>
    <row r="92" spans="1:19" ht="15.75" customHeight="1" x14ac:dyDescent="0.2">
      <c r="A92" s="11" t="s">
        <v>61</v>
      </c>
      <c r="B92" s="11" t="s">
        <v>6570</v>
      </c>
      <c r="C92" s="11" t="s">
        <v>6571</v>
      </c>
      <c r="D92" s="11" t="s">
        <v>6669</v>
      </c>
      <c r="E92" s="11" t="s">
        <v>6670</v>
      </c>
      <c r="F92" s="20">
        <v>9</v>
      </c>
      <c r="H92" s="20">
        <v>2008</v>
      </c>
      <c r="I92" s="20" t="str">
        <f t="shared" si="5"/>
        <v>hrs__matching_BkgrTrauma..ParAbuse.2008</v>
      </c>
      <c r="J92" s="20" t="s">
        <v>6578</v>
      </c>
      <c r="K92" s="20" t="s">
        <v>6671</v>
      </c>
      <c r="L92" s="20" t="s">
        <v>6576</v>
      </c>
      <c r="N92" s="28" t="s">
        <v>9059</v>
      </c>
      <c r="Q92" s="15" t="s">
        <v>178</v>
      </c>
      <c r="R92" s="15"/>
      <c r="S92" s="15" t="s">
        <v>251</v>
      </c>
    </row>
    <row r="93" spans="1:19" ht="15.75" customHeight="1" x14ac:dyDescent="0.2">
      <c r="A93" s="11" t="s">
        <v>61</v>
      </c>
      <c r="B93" s="11" t="s">
        <v>6570</v>
      </c>
      <c r="C93" s="11" t="s">
        <v>6571</v>
      </c>
      <c r="D93" s="11" t="s">
        <v>6669</v>
      </c>
      <c r="E93" s="11" t="s">
        <v>6670</v>
      </c>
      <c r="F93" s="20">
        <v>10</v>
      </c>
      <c r="H93" s="20">
        <v>2010</v>
      </c>
      <c r="I93" s="20" t="str">
        <f t="shared" si="5"/>
        <v>hrs__matching_BkgrTrauma..ParAbuse.2010</v>
      </c>
      <c r="J93" s="20" t="s">
        <v>6579</v>
      </c>
      <c r="K93" s="20" t="s">
        <v>6671</v>
      </c>
      <c r="L93" s="20" t="s">
        <v>6576</v>
      </c>
      <c r="N93" s="28" t="s">
        <v>9059</v>
      </c>
      <c r="Q93" s="15" t="s">
        <v>178</v>
      </c>
      <c r="R93" s="15"/>
      <c r="S93" s="15" t="s">
        <v>251</v>
      </c>
    </row>
    <row r="94" spans="1:19" ht="15.75" customHeight="1" x14ac:dyDescent="0.2">
      <c r="A94" s="11" t="s">
        <v>61</v>
      </c>
      <c r="B94" s="11" t="s">
        <v>6570</v>
      </c>
      <c r="C94" s="11" t="s">
        <v>6571</v>
      </c>
      <c r="D94" s="11" t="s">
        <v>6669</v>
      </c>
      <c r="E94" s="11" t="s">
        <v>6670</v>
      </c>
      <c r="F94" s="20">
        <v>11</v>
      </c>
      <c r="H94" s="20">
        <v>2012</v>
      </c>
      <c r="I94" s="20" t="str">
        <f t="shared" si="5"/>
        <v>hrs__matching_BkgrTrauma..ParAbuse.2012</v>
      </c>
      <c r="J94" s="20" t="s">
        <v>6580</v>
      </c>
      <c r="K94" s="20" t="s">
        <v>6671</v>
      </c>
      <c r="L94" s="20" t="s">
        <v>6576</v>
      </c>
      <c r="N94" s="28" t="s">
        <v>9059</v>
      </c>
      <c r="Q94" s="15" t="s">
        <v>178</v>
      </c>
      <c r="R94" s="15"/>
      <c r="S94" s="15" t="s">
        <v>251</v>
      </c>
    </row>
    <row r="95" spans="1:19" ht="15.75" customHeight="1" x14ac:dyDescent="0.2">
      <c r="A95" s="11" t="s">
        <v>61</v>
      </c>
      <c r="B95" s="11" t="s">
        <v>6570</v>
      </c>
      <c r="C95" s="11" t="s">
        <v>6571</v>
      </c>
      <c r="D95" s="11" t="s">
        <v>6669</v>
      </c>
      <c r="E95" s="11" t="s">
        <v>6672</v>
      </c>
      <c r="F95" s="20">
        <v>8</v>
      </c>
      <c r="H95" s="20">
        <v>2006</v>
      </c>
      <c r="I95" s="20" t="str">
        <f t="shared" si="5"/>
        <v>hrs__matching_BkgrTrauma..ParDrugAbs.2006</v>
      </c>
      <c r="J95" s="20" t="s">
        <v>6673</v>
      </c>
      <c r="K95" s="20" t="s">
        <v>6674</v>
      </c>
      <c r="L95" s="20" t="s">
        <v>6576</v>
      </c>
      <c r="N95" s="28" t="s">
        <v>9059</v>
      </c>
      <c r="Q95" s="15" t="s">
        <v>178</v>
      </c>
      <c r="R95" s="15"/>
      <c r="S95" s="15" t="s">
        <v>1311</v>
      </c>
    </row>
    <row r="96" spans="1:19" ht="15.75" customHeight="1" x14ac:dyDescent="0.2">
      <c r="A96" s="11" t="s">
        <v>61</v>
      </c>
      <c r="B96" s="11" t="s">
        <v>6570</v>
      </c>
      <c r="C96" s="11" t="s">
        <v>6571</v>
      </c>
      <c r="D96" s="11" t="s">
        <v>6669</v>
      </c>
      <c r="E96" s="11" t="s">
        <v>6672</v>
      </c>
      <c r="F96" s="20">
        <v>9</v>
      </c>
      <c r="H96" s="20">
        <v>2008</v>
      </c>
      <c r="I96" s="20" t="str">
        <f t="shared" si="5"/>
        <v>hrs__matching_BkgrTrauma..ParDrugAbs.2008</v>
      </c>
      <c r="J96" s="20" t="s">
        <v>6675</v>
      </c>
      <c r="K96" s="20" t="s">
        <v>6674</v>
      </c>
      <c r="L96" s="20" t="s">
        <v>6576</v>
      </c>
      <c r="N96" s="28" t="s">
        <v>9059</v>
      </c>
      <c r="Q96" s="15" t="s">
        <v>178</v>
      </c>
      <c r="R96" s="15"/>
      <c r="S96" s="15" t="s">
        <v>251</v>
      </c>
    </row>
    <row r="97" spans="1:19" ht="15.75" customHeight="1" x14ac:dyDescent="0.2">
      <c r="A97" s="11" t="s">
        <v>61</v>
      </c>
      <c r="B97" s="11" t="s">
        <v>6570</v>
      </c>
      <c r="C97" s="11" t="s">
        <v>6571</v>
      </c>
      <c r="D97" s="11" t="s">
        <v>6669</v>
      </c>
      <c r="E97" s="11" t="s">
        <v>6672</v>
      </c>
      <c r="F97" s="20">
        <v>10</v>
      </c>
      <c r="H97" s="20">
        <v>2010</v>
      </c>
      <c r="I97" s="20" t="str">
        <f t="shared" si="5"/>
        <v>hrs__matching_BkgrTrauma..ParDrugAbs.2010</v>
      </c>
      <c r="J97" s="20" t="s">
        <v>6676</v>
      </c>
      <c r="K97" s="20" t="s">
        <v>6674</v>
      </c>
      <c r="L97" s="20" t="s">
        <v>6576</v>
      </c>
      <c r="N97" s="28" t="s">
        <v>9059</v>
      </c>
      <c r="Q97" s="15" t="s">
        <v>178</v>
      </c>
      <c r="R97" s="15"/>
      <c r="S97" s="15" t="s">
        <v>251</v>
      </c>
    </row>
    <row r="98" spans="1:19" ht="15.75" customHeight="1" x14ac:dyDescent="0.2">
      <c r="A98" s="11" t="s">
        <v>61</v>
      </c>
      <c r="B98" s="11" t="s">
        <v>6570</v>
      </c>
      <c r="C98" s="11" t="s">
        <v>6571</v>
      </c>
      <c r="D98" s="11" t="s">
        <v>6669</v>
      </c>
      <c r="E98" s="11" t="s">
        <v>6672</v>
      </c>
      <c r="F98" s="20">
        <v>11</v>
      </c>
      <c r="H98" s="20">
        <v>2012</v>
      </c>
      <c r="I98" s="20" t="str">
        <f t="shared" si="5"/>
        <v>hrs__matching_BkgrTrauma..ParDrugAbs.2012</v>
      </c>
      <c r="J98" s="20" t="s">
        <v>6677</v>
      </c>
      <c r="K98" s="20" t="s">
        <v>6674</v>
      </c>
      <c r="L98" s="20" t="s">
        <v>6576</v>
      </c>
      <c r="N98" s="28" t="s">
        <v>9059</v>
      </c>
      <c r="Q98" s="15" t="s">
        <v>178</v>
      </c>
      <c r="R98" s="15"/>
      <c r="S98" s="15" t="s">
        <v>251</v>
      </c>
    </row>
    <row r="99" spans="1:19" ht="15.75" customHeight="1" x14ac:dyDescent="0.2">
      <c r="A99" s="11" t="s">
        <v>61</v>
      </c>
      <c r="B99" s="11" t="s">
        <v>6570</v>
      </c>
      <c r="C99" s="11" t="s">
        <v>6571</v>
      </c>
      <c r="D99" s="11" t="s">
        <v>6669</v>
      </c>
      <c r="E99" s="11" t="s">
        <v>6678</v>
      </c>
      <c r="F99" s="20">
        <v>8</v>
      </c>
      <c r="H99" s="20">
        <v>2006</v>
      </c>
      <c r="I99" s="20" t="str">
        <f t="shared" si="5"/>
        <v>hrs__matching_BkgrTrauma..PlcInv.2006</v>
      </c>
      <c r="J99" s="20" t="s">
        <v>6679</v>
      </c>
      <c r="K99" s="20" t="s">
        <v>6680</v>
      </c>
      <c r="L99" s="20" t="s">
        <v>6576</v>
      </c>
      <c r="N99" s="28" t="s">
        <v>9059</v>
      </c>
      <c r="Q99" s="15" t="s">
        <v>178</v>
      </c>
      <c r="R99" s="15"/>
      <c r="S99" s="15" t="s">
        <v>1311</v>
      </c>
    </row>
    <row r="100" spans="1:19" ht="15.75" customHeight="1" x14ac:dyDescent="0.2">
      <c r="A100" s="11" t="s">
        <v>61</v>
      </c>
      <c r="B100" s="11" t="s">
        <v>6570</v>
      </c>
      <c r="C100" s="11" t="s">
        <v>6571</v>
      </c>
      <c r="D100" s="11" t="s">
        <v>6669</v>
      </c>
      <c r="E100" s="11" t="s">
        <v>6678</v>
      </c>
      <c r="F100" s="20">
        <v>9</v>
      </c>
      <c r="H100" s="20">
        <v>2008</v>
      </c>
      <c r="I100" s="20" t="str">
        <f t="shared" si="5"/>
        <v>hrs__matching_BkgrTrauma..PlcInv.2008</v>
      </c>
      <c r="J100" s="20" t="s">
        <v>6681</v>
      </c>
      <c r="K100" s="20" t="s">
        <v>6680</v>
      </c>
      <c r="L100" s="20" t="s">
        <v>6576</v>
      </c>
      <c r="M100" s="60"/>
      <c r="N100" s="28" t="s">
        <v>9059</v>
      </c>
      <c r="O100" s="60"/>
      <c r="P100" s="60"/>
      <c r="Q100" s="15" t="s">
        <v>178</v>
      </c>
      <c r="R100" s="15"/>
      <c r="S100" s="15" t="s">
        <v>251</v>
      </c>
    </row>
    <row r="101" spans="1:19" ht="15.75" customHeight="1" x14ac:dyDescent="0.2">
      <c r="A101" s="11" t="s">
        <v>61</v>
      </c>
      <c r="B101" s="11" t="s">
        <v>6570</v>
      </c>
      <c r="C101" s="11" t="s">
        <v>6571</v>
      </c>
      <c r="D101" s="11" t="s">
        <v>6669</v>
      </c>
      <c r="E101" s="11" t="s">
        <v>6678</v>
      </c>
      <c r="F101" s="20">
        <v>10</v>
      </c>
      <c r="H101" s="20">
        <v>2010</v>
      </c>
      <c r="I101" s="20" t="str">
        <f t="shared" si="5"/>
        <v>hrs__matching_BkgrTrauma..PlcInv.2010</v>
      </c>
      <c r="J101" s="20" t="s">
        <v>6682</v>
      </c>
      <c r="K101" s="20" t="s">
        <v>6680</v>
      </c>
      <c r="L101" s="20" t="s">
        <v>6576</v>
      </c>
      <c r="M101" s="60"/>
      <c r="N101" s="28" t="s">
        <v>9059</v>
      </c>
      <c r="O101" s="60"/>
      <c r="P101" s="60"/>
      <c r="Q101" s="15" t="s">
        <v>178</v>
      </c>
      <c r="R101" s="15"/>
      <c r="S101" s="15" t="s">
        <v>251</v>
      </c>
    </row>
    <row r="102" spans="1:19" ht="15.75" customHeight="1" x14ac:dyDescent="0.2">
      <c r="A102" s="11" t="s">
        <v>61</v>
      </c>
      <c r="B102" s="11" t="s">
        <v>6570</v>
      </c>
      <c r="C102" s="11" t="s">
        <v>6571</v>
      </c>
      <c r="D102" s="11" t="s">
        <v>6669</v>
      </c>
      <c r="E102" s="11" t="s">
        <v>6678</v>
      </c>
      <c r="F102" s="20">
        <v>11</v>
      </c>
      <c r="H102" s="20">
        <v>2012</v>
      </c>
      <c r="I102" s="20" t="str">
        <f t="shared" si="5"/>
        <v>hrs__matching_BkgrTrauma..PlcInv.2012</v>
      </c>
      <c r="J102" s="20" t="s">
        <v>6683</v>
      </c>
      <c r="K102" s="20" t="s">
        <v>6680</v>
      </c>
      <c r="L102" s="20" t="s">
        <v>6576</v>
      </c>
      <c r="M102" s="60"/>
      <c r="N102" s="28" t="s">
        <v>9059</v>
      </c>
      <c r="O102" s="60"/>
      <c r="P102" s="60"/>
      <c r="Q102" s="15" t="s">
        <v>178</v>
      </c>
      <c r="R102" s="15"/>
      <c r="S102" s="15" t="s">
        <v>251</v>
      </c>
    </row>
    <row r="103" spans="1:19" ht="15.75" customHeight="1" x14ac:dyDescent="0.2">
      <c r="A103" s="11" t="s">
        <v>61</v>
      </c>
      <c r="B103" s="11" t="s">
        <v>6570</v>
      </c>
      <c r="C103" s="11" t="s">
        <v>6571</v>
      </c>
      <c r="D103" s="11" t="s">
        <v>6669</v>
      </c>
      <c r="E103" s="11" t="s">
        <v>6684</v>
      </c>
      <c r="F103" s="20">
        <v>8</v>
      </c>
      <c r="H103" s="20">
        <v>2006</v>
      </c>
      <c r="I103" s="20" t="str">
        <f t="shared" si="5"/>
        <v>hrs__matching_BkgrTrauma..RepGrade.2006</v>
      </c>
      <c r="J103" s="20" t="s">
        <v>6685</v>
      </c>
      <c r="K103" s="20" t="s">
        <v>6686</v>
      </c>
      <c r="L103" s="20" t="s">
        <v>6576</v>
      </c>
      <c r="M103" s="60"/>
      <c r="N103" s="28" t="s">
        <v>9059</v>
      </c>
      <c r="O103" s="60"/>
      <c r="P103" s="60"/>
      <c r="Q103" s="15" t="s">
        <v>178</v>
      </c>
      <c r="R103" s="15"/>
      <c r="S103" s="15" t="s">
        <v>1311</v>
      </c>
    </row>
    <row r="104" spans="1:19" ht="15.75" customHeight="1" x14ac:dyDescent="0.2">
      <c r="A104" s="11" t="s">
        <v>61</v>
      </c>
      <c r="B104" s="11" t="s">
        <v>6570</v>
      </c>
      <c r="C104" s="11" t="s">
        <v>6571</v>
      </c>
      <c r="D104" s="11" t="s">
        <v>6669</v>
      </c>
      <c r="E104" s="11" t="s">
        <v>6684</v>
      </c>
      <c r="F104" s="20">
        <v>9</v>
      </c>
      <c r="H104" s="20">
        <v>2008</v>
      </c>
      <c r="I104" s="20" t="str">
        <f t="shared" si="5"/>
        <v>hrs__matching_BkgrTrauma..RepGrade.2008</v>
      </c>
      <c r="J104" s="20" t="s">
        <v>6687</v>
      </c>
      <c r="K104" s="20" t="s">
        <v>6686</v>
      </c>
      <c r="L104" s="20" t="s">
        <v>6576</v>
      </c>
      <c r="M104" s="60"/>
      <c r="N104" s="28" t="s">
        <v>9059</v>
      </c>
      <c r="O104" s="60"/>
      <c r="P104" s="60"/>
      <c r="Q104" s="15" t="s">
        <v>178</v>
      </c>
      <c r="R104" s="15"/>
      <c r="S104" s="15" t="s">
        <v>251</v>
      </c>
    </row>
    <row r="105" spans="1:19" ht="15.75" customHeight="1" x14ac:dyDescent="0.2">
      <c r="A105" s="11" t="s">
        <v>61</v>
      </c>
      <c r="B105" s="11" t="s">
        <v>6570</v>
      </c>
      <c r="C105" s="11" t="s">
        <v>6571</v>
      </c>
      <c r="D105" s="11" t="s">
        <v>6669</v>
      </c>
      <c r="E105" s="11" t="s">
        <v>6684</v>
      </c>
      <c r="F105" s="20">
        <v>10</v>
      </c>
      <c r="H105" s="20">
        <v>2010</v>
      </c>
      <c r="I105" s="20" t="str">
        <f t="shared" si="5"/>
        <v>hrs__matching_BkgrTrauma..RepGrade.2010</v>
      </c>
      <c r="J105" s="20" t="s">
        <v>6688</v>
      </c>
      <c r="K105" s="20" t="s">
        <v>6686</v>
      </c>
      <c r="L105" s="20" t="s">
        <v>6576</v>
      </c>
      <c r="M105" s="60"/>
      <c r="N105" s="28" t="s">
        <v>9059</v>
      </c>
      <c r="O105" s="60"/>
      <c r="P105" s="60"/>
      <c r="Q105" s="15" t="s">
        <v>178</v>
      </c>
      <c r="R105" s="15"/>
      <c r="S105" s="15" t="s">
        <v>251</v>
      </c>
    </row>
    <row r="106" spans="1:19" ht="15.75" customHeight="1" x14ac:dyDescent="0.2">
      <c r="A106" s="11" t="s">
        <v>61</v>
      </c>
      <c r="B106" s="11" t="s">
        <v>6570</v>
      </c>
      <c r="C106" s="11" t="s">
        <v>6571</v>
      </c>
      <c r="D106" s="11" t="s">
        <v>6669</v>
      </c>
      <c r="E106" s="11" t="s">
        <v>6684</v>
      </c>
      <c r="F106" s="20">
        <v>11</v>
      </c>
      <c r="H106" s="20">
        <v>2012</v>
      </c>
      <c r="I106" s="20" t="str">
        <f t="shared" si="5"/>
        <v>hrs__matching_BkgrTrauma..RepGrade.2012</v>
      </c>
      <c r="J106" s="20" t="s">
        <v>6689</v>
      </c>
      <c r="K106" s="20" t="s">
        <v>6686</v>
      </c>
      <c r="L106" s="20" t="s">
        <v>6576</v>
      </c>
      <c r="M106" s="60"/>
      <c r="N106" s="28" t="s">
        <v>9059</v>
      </c>
      <c r="O106" s="60"/>
      <c r="P106" s="60"/>
      <c r="Q106" s="15" t="s">
        <v>178</v>
      </c>
      <c r="R106" s="15"/>
      <c r="S106" s="15" t="s">
        <v>251</v>
      </c>
    </row>
    <row r="107" spans="1:19" ht="15.75" customHeight="1" x14ac:dyDescent="0.2">
      <c r="A107" s="11" t="s">
        <v>61</v>
      </c>
      <c r="B107" s="11" t="s">
        <v>6581</v>
      </c>
      <c r="C107" s="11" t="s">
        <v>6571</v>
      </c>
      <c r="D107" s="11" t="s">
        <v>187</v>
      </c>
      <c r="E107" s="11" t="s">
        <v>6690</v>
      </c>
      <c r="F107" s="20">
        <v>1</v>
      </c>
      <c r="H107" s="20">
        <v>1992</v>
      </c>
      <c r="I107" s="20" t="str">
        <f t="shared" si="5"/>
        <v>hrs__matching_BMI..rHlthBMI.1992</v>
      </c>
      <c r="J107" s="20" t="s">
        <v>9071</v>
      </c>
      <c r="K107" s="20" t="s">
        <v>6691</v>
      </c>
      <c r="L107" s="28" t="s">
        <v>6692</v>
      </c>
      <c r="N107" s="20" t="s">
        <v>177</v>
      </c>
      <c r="Q107" s="15" t="s">
        <v>224</v>
      </c>
      <c r="R107" s="15"/>
      <c r="S107" s="15" t="s">
        <v>1311</v>
      </c>
    </row>
    <row r="108" spans="1:19" ht="15.75" customHeight="1" x14ac:dyDescent="0.2">
      <c r="A108" s="11" t="s">
        <v>61</v>
      </c>
      <c r="B108" s="11" t="s">
        <v>6581</v>
      </c>
      <c r="C108" s="11" t="s">
        <v>6571</v>
      </c>
      <c r="D108" s="11" t="s">
        <v>187</v>
      </c>
      <c r="E108" s="11" t="s">
        <v>6690</v>
      </c>
      <c r="F108" s="20">
        <v>2</v>
      </c>
      <c r="H108" s="20">
        <v>1994</v>
      </c>
      <c r="I108" s="20" t="str">
        <f t="shared" si="5"/>
        <v>hrs__matching_BMI..rHlthBMI.1994</v>
      </c>
      <c r="J108" s="20" t="s">
        <v>9072</v>
      </c>
      <c r="K108" s="20" t="s">
        <v>6693</v>
      </c>
      <c r="L108" s="28" t="s">
        <v>6692</v>
      </c>
      <c r="N108" s="20" t="s">
        <v>177</v>
      </c>
      <c r="Q108" s="15" t="s">
        <v>224</v>
      </c>
      <c r="R108" s="15"/>
      <c r="S108" s="15" t="s">
        <v>1311</v>
      </c>
    </row>
    <row r="109" spans="1:19" ht="15.75" customHeight="1" x14ac:dyDescent="0.2">
      <c r="A109" s="11" t="s">
        <v>61</v>
      </c>
      <c r="B109" s="11" t="s">
        <v>6581</v>
      </c>
      <c r="C109" s="11" t="s">
        <v>6571</v>
      </c>
      <c r="D109" s="11" t="s">
        <v>187</v>
      </c>
      <c r="E109" s="11" t="s">
        <v>6690</v>
      </c>
      <c r="F109" s="20">
        <v>3</v>
      </c>
      <c r="H109" s="20">
        <v>1996</v>
      </c>
      <c r="I109" s="20" t="str">
        <f t="shared" si="5"/>
        <v>hrs__matching_BMI..rHlthBMI.1996</v>
      </c>
      <c r="J109" s="20" t="s">
        <v>9073</v>
      </c>
      <c r="K109" s="20" t="s">
        <v>6694</v>
      </c>
      <c r="L109" s="28" t="s">
        <v>6692</v>
      </c>
      <c r="N109" s="20" t="s">
        <v>177</v>
      </c>
      <c r="Q109" s="15" t="s">
        <v>224</v>
      </c>
      <c r="R109" s="15"/>
      <c r="S109" s="15" t="s">
        <v>1311</v>
      </c>
    </row>
    <row r="110" spans="1:19" ht="15.75" customHeight="1" x14ac:dyDescent="0.2">
      <c r="A110" s="11" t="s">
        <v>61</v>
      </c>
      <c r="B110" s="11" t="s">
        <v>6581</v>
      </c>
      <c r="C110" s="11" t="s">
        <v>6571</v>
      </c>
      <c r="D110" s="11" t="s">
        <v>187</v>
      </c>
      <c r="E110" s="11" t="s">
        <v>6690</v>
      </c>
      <c r="F110" s="20">
        <v>4</v>
      </c>
      <c r="H110" s="20">
        <v>1998</v>
      </c>
      <c r="I110" s="20" t="str">
        <f t="shared" si="5"/>
        <v>hrs__matching_BMI..rHlthBMI.1998</v>
      </c>
      <c r="J110" s="20" t="s">
        <v>9074</v>
      </c>
      <c r="K110" s="20" t="s">
        <v>6695</v>
      </c>
      <c r="L110" s="28" t="s">
        <v>6692</v>
      </c>
      <c r="N110" s="20" t="s">
        <v>177</v>
      </c>
      <c r="Q110" s="15" t="s">
        <v>224</v>
      </c>
      <c r="R110" s="15"/>
      <c r="S110" s="15" t="s">
        <v>1311</v>
      </c>
    </row>
    <row r="111" spans="1:19" ht="15.75" customHeight="1" x14ac:dyDescent="0.2">
      <c r="A111" s="11" t="s">
        <v>61</v>
      </c>
      <c r="B111" s="11" t="s">
        <v>6581</v>
      </c>
      <c r="C111" s="11" t="s">
        <v>6571</v>
      </c>
      <c r="D111" s="11" t="s">
        <v>187</v>
      </c>
      <c r="E111" s="11" t="s">
        <v>6690</v>
      </c>
      <c r="F111" s="20">
        <v>5</v>
      </c>
      <c r="H111" s="20">
        <v>2000</v>
      </c>
      <c r="I111" s="20" t="str">
        <f t="shared" si="5"/>
        <v>hrs__matching_BMI..rHlthBMI.2000</v>
      </c>
      <c r="J111" s="20" t="s">
        <v>9075</v>
      </c>
      <c r="K111" s="20" t="s">
        <v>6696</v>
      </c>
      <c r="L111" s="28" t="s">
        <v>6692</v>
      </c>
      <c r="N111" s="20" t="s">
        <v>177</v>
      </c>
      <c r="Q111" s="15" t="s">
        <v>224</v>
      </c>
      <c r="R111" s="15"/>
      <c r="S111" s="15" t="s">
        <v>1311</v>
      </c>
    </row>
    <row r="112" spans="1:19" ht="15.75" customHeight="1" x14ac:dyDescent="0.2">
      <c r="A112" s="11" t="s">
        <v>61</v>
      </c>
      <c r="B112" s="11" t="s">
        <v>6581</v>
      </c>
      <c r="C112" s="11" t="s">
        <v>6571</v>
      </c>
      <c r="D112" s="11" t="s">
        <v>187</v>
      </c>
      <c r="E112" s="11" t="s">
        <v>6690</v>
      </c>
      <c r="F112" s="20">
        <v>6</v>
      </c>
      <c r="H112" s="20">
        <v>2002</v>
      </c>
      <c r="I112" s="20" t="str">
        <f t="shared" si="5"/>
        <v>hrs__matching_BMI..rHlthBMI.2002</v>
      </c>
      <c r="J112" s="20" t="s">
        <v>9076</v>
      </c>
      <c r="K112" s="20" t="s">
        <v>6697</v>
      </c>
      <c r="L112" s="28" t="s">
        <v>6692</v>
      </c>
      <c r="N112" s="20" t="s">
        <v>177</v>
      </c>
      <c r="Q112" s="15" t="s">
        <v>224</v>
      </c>
      <c r="R112" s="15"/>
      <c r="S112" s="15" t="s">
        <v>1311</v>
      </c>
    </row>
    <row r="113" spans="1:19" ht="15.75" customHeight="1" x14ac:dyDescent="0.2">
      <c r="A113" s="11" t="s">
        <v>61</v>
      </c>
      <c r="B113" s="11" t="s">
        <v>6581</v>
      </c>
      <c r="C113" s="11" t="s">
        <v>6571</v>
      </c>
      <c r="D113" s="11" t="s">
        <v>187</v>
      </c>
      <c r="E113" s="11" t="s">
        <v>6690</v>
      </c>
      <c r="F113" s="20">
        <v>7</v>
      </c>
      <c r="H113" s="20">
        <v>2004</v>
      </c>
      <c r="I113" s="20" t="str">
        <f t="shared" si="5"/>
        <v>hrs__matching_BMI..rHlthBMI.2004</v>
      </c>
      <c r="J113" s="20" t="s">
        <v>9077</v>
      </c>
      <c r="K113" s="20" t="s">
        <v>6698</v>
      </c>
      <c r="L113" s="28" t="s">
        <v>6692</v>
      </c>
      <c r="N113" s="20" t="s">
        <v>177</v>
      </c>
      <c r="Q113" s="15" t="s">
        <v>224</v>
      </c>
      <c r="R113" s="15"/>
      <c r="S113" s="15" t="s">
        <v>1311</v>
      </c>
    </row>
    <row r="114" spans="1:19" ht="15.75" customHeight="1" x14ac:dyDescent="0.2">
      <c r="A114" s="11" t="s">
        <v>61</v>
      </c>
      <c r="B114" s="11" t="s">
        <v>6581</v>
      </c>
      <c r="C114" s="11" t="s">
        <v>6571</v>
      </c>
      <c r="D114" s="11" t="s">
        <v>187</v>
      </c>
      <c r="E114" s="11" t="s">
        <v>6690</v>
      </c>
      <c r="F114" s="20">
        <v>8</v>
      </c>
      <c r="H114" s="20">
        <v>2006</v>
      </c>
      <c r="I114" s="20" t="str">
        <f t="shared" si="5"/>
        <v>hrs__matching_BMI..rHlthBMI.2006</v>
      </c>
      <c r="J114" s="20" t="s">
        <v>9078</v>
      </c>
      <c r="K114" s="20" t="s">
        <v>6699</v>
      </c>
      <c r="L114" s="28" t="s">
        <v>6692</v>
      </c>
      <c r="N114" s="20" t="s">
        <v>177</v>
      </c>
      <c r="Q114" s="15" t="s">
        <v>224</v>
      </c>
      <c r="R114" s="15"/>
      <c r="S114" s="15" t="s">
        <v>1311</v>
      </c>
    </row>
    <row r="115" spans="1:19" ht="15.75" customHeight="1" x14ac:dyDescent="0.2">
      <c r="A115" s="11" t="s">
        <v>61</v>
      </c>
      <c r="B115" s="11" t="s">
        <v>6581</v>
      </c>
      <c r="C115" s="11" t="s">
        <v>6571</v>
      </c>
      <c r="D115" s="11" t="s">
        <v>187</v>
      </c>
      <c r="E115" s="11" t="s">
        <v>6690</v>
      </c>
      <c r="F115" s="20">
        <v>9</v>
      </c>
      <c r="H115" s="20">
        <v>2008</v>
      </c>
      <c r="I115" s="20" t="str">
        <f t="shared" si="5"/>
        <v>hrs__matching_BMI..rHlthBMI.2008</v>
      </c>
      <c r="J115" s="20" t="s">
        <v>9079</v>
      </c>
      <c r="K115" s="20" t="s">
        <v>6700</v>
      </c>
      <c r="L115" s="28" t="s">
        <v>6692</v>
      </c>
      <c r="N115" s="20" t="s">
        <v>177</v>
      </c>
      <c r="Q115" s="15" t="s">
        <v>224</v>
      </c>
      <c r="R115" s="15"/>
      <c r="S115" s="15" t="s">
        <v>1311</v>
      </c>
    </row>
    <row r="116" spans="1:19" ht="15.75" customHeight="1" x14ac:dyDescent="0.2">
      <c r="A116" s="11" t="s">
        <v>61</v>
      </c>
      <c r="B116" s="11" t="s">
        <v>6581</v>
      </c>
      <c r="C116" s="11" t="s">
        <v>6571</v>
      </c>
      <c r="D116" s="11" t="s">
        <v>187</v>
      </c>
      <c r="E116" s="11" t="s">
        <v>6690</v>
      </c>
      <c r="F116" s="20">
        <v>10</v>
      </c>
      <c r="H116" s="20">
        <v>2010</v>
      </c>
      <c r="I116" s="20" t="str">
        <f t="shared" si="5"/>
        <v>hrs__matching_BMI..rHlthBMI.2010</v>
      </c>
      <c r="J116" s="20" t="s">
        <v>9080</v>
      </c>
      <c r="K116" s="20" t="s">
        <v>6701</v>
      </c>
      <c r="L116" s="28" t="s">
        <v>6692</v>
      </c>
      <c r="N116" s="20" t="s">
        <v>177</v>
      </c>
      <c r="Q116" s="15" t="s">
        <v>224</v>
      </c>
      <c r="R116" s="15"/>
      <c r="S116" s="15" t="s">
        <v>1311</v>
      </c>
    </row>
    <row r="117" spans="1:19" ht="15.75" customHeight="1" x14ac:dyDescent="0.2">
      <c r="A117" s="11" t="s">
        <v>61</v>
      </c>
      <c r="B117" s="11" t="s">
        <v>6581</v>
      </c>
      <c r="C117" s="11" t="s">
        <v>6571</v>
      </c>
      <c r="D117" s="11" t="s">
        <v>187</v>
      </c>
      <c r="E117" s="11" t="s">
        <v>6690</v>
      </c>
      <c r="F117" s="20">
        <v>11</v>
      </c>
      <c r="H117" s="20">
        <v>2012</v>
      </c>
      <c r="I117" s="20" t="str">
        <f t="shared" si="5"/>
        <v>hrs__matching_BMI..rHlthBMI.2012</v>
      </c>
      <c r="J117" s="20" t="s">
        <v>9081</v>
      </c>
      <c r="K117" s="20" t="s">
        <v>6702</v>
      </c>
      <c r="L117" s="28" t="s">
        <v>6692</v>
      </c>
      <c r="N117" s="20" t="s">
        <v>177</v>
      </c>
      <c r="Q117" s="15" t="s">
        <v>224</v>
      </c>
      <c r="R117" s="15"/>
      <c r="S117" s="15" t="s">
        <v>1311</v>
      </c>
    </row>
    <row r="118" spans="1:19" ht="15.75" customHeight="1" x14ac:dyDescent="0.2">
      <c r="A118" s="11" t="s">
        <v>61</v>
      </c>
      <c r="B118" s="11" t="s">
        <v>6581</v>
      </c>
      <c r="C118" s="11" t="s">
        <v>6571</v>
      </c>
      <c r="D118" s="11" t="s">
        <v>187</v>
      </c>
      <c r="E118" s="11" t="s">
        <v>6690</v>
      </c>
      <c r="F118" s="20">
        <v>12</v>
      </c>
      <c r="H118" s="20">
        <v>2014</v>
      </c>
      <c r="I118" s="20" t="str">
        <f t="shared" si="5"/>
        <v>hrs__matching_BMI..rHlthBMI.2014</v>
      </c>
      <c r="J118" s="20" t="s">
        <v>9082</v>
      </c>
      <c r="K118" s="20" t="s">
        <v>6703</v>
      </c>
      <c r="L118" s="28" t="s">
        <v>6692</v>
      </c>
      <c r="N118" s="20" t="s">
        <v>177</v>
      </c>
      <c r="Q118" s="15" t="s">
        <v>224</v>
      </c>
      <c r="R118" s="15"/>
      <c r="S118" s="15" t="s">
        <v>1311</v>
      </c>
    </row>
    <row r="119" spans="1:19" ht="15.75" customHeight="1" x14ac:dyDescent="0.2">
      <c r="A119" s="11" t="s">
        <v>61</v>
      </c>
      <c r="B119" s="11" t="s">
        <v>6581</v>
      </c>
      <c r="C119" s="11" t="s">
        <v>6571</v>
      </c>
      <c r="D119" s="11" t="s">
        <v>187</v>
      </c>
      <c r="E119" s="11" t="s">
        <v>6704</v>
      </c>
      <c r="F119" s="20">
        <v>1</v>
      </c>
      <c r="H119" s="20">
        <v>1992</v>
      </c>
      <c r="I119" s="20" t="str">
        <f t="shared" si="5"/>
        <v>hrs__matching_BMI..sHlthBMI.1992</v>
      </c>
      <c r="J119" s="20" t="s">
        <v>9083</v>
      </c>
      <c r="K119" s="20" t="s">
        <v>6691</v>
      </c>
      <c r="L119" s="28" t="s">
        <v>6692</v>
      </c>
      <c r="N119" s="20" t="s">
        <v>177</v>
      </c>
      <c r="Q119" s="15" t="s">
        <v>224</v>
      </c>
      <c r="R119" s="15"/>
      <c r="S119" s="15" t="s">
        <v>251</v>
      </c>
    </row>
    <row r="120" spans="1:19" ht="15.75" customHeight="1" x14ac:dyDescent="0.2">
      <c r="A120" s="11" t="s">
        <v>61</v>
      </c>
      <c r="B120" s="11" t="s">
        <v>6581</v>
      </c>
      <c r="C120" s="11" t="s">
        <v>6571</v>
      </c>
      <c r="D120" s="11" t="s">
        <v>187</v>
      </c>
      <c r="E120" s="11" t="s">
        <v>6704</v>
      </c>
      <c r="F120" s="20">
        <v>2</v>
      </c>
      <c r="H120" s="20">
        <v>1994</v>
      </c>
      <c r="I120" s="20" t="str">
        <f t="shared" si="5"/>
        <v>hrs__matching_BMI..sHlthBMI.1994</v>
      </c>
      <c r="J120" s="20" t="s">
        <v>9084</v>
      </c>
      <c r="K120" s="20" t="s">
        <v>6693</v>
      </c>
      <c r="L120" s="28" t="s">
        <v>6692</v>
      </c>
      <c r="N120" s="20" t="s">
        <v>177</v>
      </c>
      <c r="Q120" s="15" t="s">
        <v>224</v>
      </c>
      <c r="R120" s="15"/>
      <c r="S120" s="15" t="s">
        <v>251</v>
      </c>
    </row>
    <row r="121" spans="1:19" ht="15.75" customHeight="1" x14ac:dyDescent="0.2">
      <c r="A121" s="11" t="s">
        <v>61</v>
      </c>
      <c r="B121" s="11" t="s">
        <v>6581</v>
      </c>
      <c r="C121" s="11" t="s">
        <v>6571</v>
      </c>
      <c r="D121" s="11" t="s">
        <v>187</v>
      </c>
      <c r="E121" s="11" t="s">
        <v>6704</v>
      </c>
      <c r="F121" s="20">
        <v>3</v>
      </c>
      <c r="H121" s="20">
        <v>1996</v>
      </c>
      <c r="I121" s="20" t="str">
        <f t="shared" si="5"/>
        <v>hrs__matching_BMI..sHlthBMI.1996</v>
      </c>
      <c r="J121" s="20" t="s">
        <v>9085</v>
      </c>
      <c r="K121" s="20" t="s">
        <v>6694</v>
      </c>
      <c r="L121" s="28" t="s">
        <v>6692</v>
      </c>
      <c r="N121" s="20" t="s">
        <v>177</v>
      </c>
      <c r="Q121" s="15" t="s">
        <v>224</v>
      </c>
      <c r="R121" s="15"/>
      <c r="S121" s="15" t="s">
        <v>251</v>
      </c>
    </row>
    <row r="122" spans="1:19" ht="15.75" customHeight="1" x14ac:dyDescent="0.2">
      <c r="A122" s="11" t="s">
        <v>61</v>
      </c>
      <c r="B122" s="11" t="s">
        <v>6581</v>
      </c>
      <c r="C122" s="11" t="s">
        <v>6571</v>
      </c>
      <c r="D122" s="11" t="s">
        <v>187</v>
      </c>
      <c r="E122" s="11" t="s">
        <v>6704</v>
      </c>
      <c r="F122" s="20">
        <v>4</v>
      </c>
      <c r="H122" s="20">
        <v>1998</v>
      </c>
      <c r="I122" s="20" t="str">
        <f t="shared" si="5"/>
        <v>hrs__matching_BMI..sHlthBMI.1998</v>
      </c>
      <c r="J122" s="20" t="s">
        <v>9086</v>
      </c>
      <c r="K122" s="20" t="s">
        <v>6695</v>
      </c>
      <c r="L122" s="28" t="s">
        <v>6692</v>
      </c>
      <c r="N122" s="20" t="s">
        <v>177</v>
      </c>
      <c r="Q122" s="15" t="s">
        <v>224</v>
      </c>
      <c r="R122" s="15"/>
      <c r="S122" s="15" t="s">
        <v>251</v>
      </c>
    </row>
    <row r="123" spans="1:19" ht="15.75" customHeight="1" x14ac:dyDescent="0.2">
      <c r="A123" s="11" t="s">
        <v>61</v>
      </c>
      <c r="B123" s="11" t="s">
        <v>6581</v>
      </c>
      <c r="C123" s="11" t="s">
        <v>6571</v>
      </c>
      <c r="D123" s="11" t="s">
        <v>187</v>
      </c>
      <c r="E123" s="11" t="s">
        <v>6704</v>
      </c>
      <c r="F123" s="20">
        <v>5</v>
      </c>
      <c r="H123" s="20">
        <v>2000</v>
      </c>
      <c r="I123" s="20" t="str">
        <f t="shared" si="5"/>
        <v>hrs__matching_BMI..sHlthBMI.2000</v>
      </c>
      <c r="J123" s="20" t="s">
        <v>9087</v>
      </c>
      <c r="K123" s="20" t="s">
        <v>6696</v>
      </c>
      <c r="L123" s="28" t="s">
        <v>6692</v>
      </c>
      <c r="N123" s="20" t="s">
        <v>177</v>
      </c>
      <c r="Q123" s="15" t="s">
        <v>224</v>
      </c>
      <c r="R123" s="15"/>
      <c r="S123" s="15" t="s">
        <v>251</v>
      </c>
    </row>
    <row r="124" spans="1:19" ht="15.75" customHeight="1" x14ac:dyDescent="0.2">
      <c r="A124" s="11" t="s">
        <v>61</v>
      </c>
      <c r="B124" s="11" t="s">
        <v>6581</v>
      </c>
      <c r="C124" s="11" t="s">
        <v>6571</v>
      </c>
      <c r="D124" s="11" t="s">
        <v>187</v>
      </c>
      <c r="E124" s="11" t="s">
        <v>6704</v>
      </c>
      <c r="F124" s="20">
        <v>6</v>
      </c>
      <c r="H124" s="20">
        <v>2002</v>
      </c>
      <c r="I124" s="20" t="str">
        <f t="shared" si="5"/>
        <v>hrs__matching_BMI..sHlthBMI.2002</v>
      </c>
      <c r="J124" s="20" t="s">
        <v>9088</v>
      </c>
      <c r="K124" s="20" t="s">
        <v>6697</v>
      </c>
      <c r="L124" s="28" t="s">
        <v>6692</v>
      </c>
      <c r="N124" s="20" t="s">
        <v>177</v>
      </c>
      <c r="Q124" s="15" t="s">
        <v>224</v>
      </c>
      <c r="R124" s="15"/>
      <c r="S124" s="15" t="s">
        <v>251</v>
      </c>
    </row>
    <row r="125" spans="1:19" ht="15.75" customHeight="1" x14ac:dyDescent="0.2">
      <c r="A125" s="11" t="s">
        <v>61</v>
      </c>
      <c r="B125" s="11" t="s">
        <v>6581</v>
      </c>
      <c r="C125" s="11" t="s">
        <v>6571</v>
      </c>
      <c r="D125" s="11" t="s">
        <v>187</v>
      </c>
      <c r="E125" s="11" t="s">
        <v>6704</v>
      </c>
      <c r="F125" s="20">
        <v>7</v>
      </c>
      <c r="H125" s="20">
        <v>2004</v>
      </c>
      <c r="I125" s="20" t="str">
        <f t="shared" si="5"/>
        <v>hrs__matching_BMI..sHlthBMI.2004</v>
      </c>
      <c r="J125" s="20" t="s">
        <v>9089</v>
      </c>
      <c r="K125" s="20" t="s">
        <v>6698</v>
      </c>
      <c r="L125" s="28" t="s">
        <v>6692</v>
      </c>
      <c r="N125" s="20" t="s">
        <v>177</v>
      </c>
      <c r="Q125" s="15" t="s">
        <v>224</v>
      </c>
      <c r="R125" s="15"/>
      <c r="S125" s="15" t="s">
        <v>251</v>
      </c>
    </row>
    <row r="126" spans="1:19" ht="15.75" customHeight="1" x14ac:dyDescent="0.2">
      <c r="A126" s="11" t="s">
        <v>61</v>
      </c>
      <c r="B126" s="11" t="s">
        <v>6581</v>
      </c>
      <c r="C126" s="11" t="s">
        <v>6571</v>
      </c>
      <c r="D126" s="11" t="s">
        <v>187</v>
      </c>
      <c r="E126" s="11" t="s">
        <v>6704</v>
      </c>
      <c r="F126" s="20">
        <v>8</v>
      </c>
      <c r="H126" s="20">
        <v>2006</v>
      </c>
      <c r="I126" s="20" t="str">
        <f t="shared" si="5"/>
        <v>hrs__matching_BMI..sHlthBMI.2006</v>
      </c>
      <c r="J126" s="20" t="s">
        <v>9090</v>
      </c>
      <c r="K126" s="20" t="s">
        <v>6699</v>
      </c>
      <c r="L126" s="28" t="s">
        <v>6692</v>
      </c>
      <c r="N126" s="20" t="s">
        <v>177</v>
      </c>
      <c r="Q126" s="15" t="s">
        <v>224</v>
      </c>
      <c r="R126" s="15"/>
      <c r="S126" s="15" t="s">
        <v>251</v>
      </c>
    </row>
    <row r="127" spans="1:19" ht="15.75" customHeight="1" x14ac:dyDescent="0.2">
      <c r="A127" s="11" t="s">
        <v>61</v>
      </c>
      <c r="B127" s="11" t="s">
        <v>6581</v>
      </c>
      <c r="C127" s="11" t="s">
        <v>6571</v>
      </c>
      <c r="D127" s="11" t="s">
        <v>187</v>
      </c>
      <c r="E127" s="11" t="s">
        <v>6704</v>
      </c>
      <c r="F127" s="20">
        <v>9</v>
      </c>
      <c r="H127" s="20">
        <v>2008</v>
      </c>
      <c r="I127" s="20" t="str">
        <f t="shared" si="5"/>
        <v>hrs__matching_BMI..sHlthBMI.2008</v>
      </c>
      <c r="J127" s="20" t="s">
        <v>9091</v>
      </c>
      <c r="K127" s="20" t="s">
        <v>6700</v>
      </c>
      <c r="L127" s="28" t="s">
        <v>6692</v>
      </c>
      <c r="N127" s="20" t="s">
        <v>177</v>
      </c>
      <c r="Q127" s="15" t="s">
        <v>224</v>
      </c>
      <c r="R127" s="15"/>
      <c r="S127" s="15" t="s">
        <v>251</v>
      </c>
    </row>
    <row r="128" spans="1:19" ht="15.75" customHeight="1" x14ac:dyDescent="0.2">
      <c r="A128" s="11" t="s">
        <v>61</v>
      </c>
      <c r="B128" s="11" t="s">
        <v>6581</v>
      </c>
      <c r="C128" s="11" t="s">
        <v>6571</v>
      </c>
      <c r="D128" s="11" t="s">
        <v>187</v>
      </c>
      <c r="E128" s="11" t="s">
        <v>6704</v>
      </c>
      <c r="F128" s="20">
        <v>10</v>
      </c>
      <c r="H128" s="20">
        <v>2010</v>
      </c>
      <c r="I128" s="20" t="str">
        <f t="shared" si="5"/>
        <v>hrs__matching_BMI..sHlthBMI.2010</v>
      </c>
      <c r="J128" s="20" t="s">
        <v>9092</v>
      </c>
      <c r="K128" s="20" t="s">
        <v>6701</v>
      </c>
      <c r="L128" s="28" t="s">
        <v>6692</v>
      </c>
      <c r="N128" s="20" t="s">
        <v>177</v>
      </c>
      <c r="Q128" s="15" t="s">
        <v>224</v>
      </c>
      <c r="R128" s="15"/>
      <c r="S128" s="15" t="s">
        <v>251</v>
      </c>
    </row>
    <row r="129" spans="1:19" ht="15.75" customHeight="1" x14ac:dyDescent="0.2">
      <c r="A129" s="11" t="s">
        <v>61</v>
      </c>
      <c r="B129" s="11" t="s">
        <v>6581</v>
      </c>
      <c r="C129" s="11" t="s">
        <v>6571</v>
      </c>
      <c r="D129" s="11" t="s">
        <v>187</v>
      </c>
      <c r="E129" s="11" t="s">
        <v>6704</v>
      </c>
      <c r="F129" s="20">
        <v>11</v>
      </c>
      <c r="H129" s="20">
        <v>2012</v>
      </c>
      <c r="I129" s="20" t="str">
        <f t="shared" si="5"/>
        <v>hrs__matching_BMI..sHlthBMI.2012</v>
      </c>
      <c r="J129" s="20" t="s">
        <v>9093</v>
      </c>
      <c r="K129" s="20" t="s">
        <v>6702</v>
      </c>
      <c r="L129" s="28" t="s">
        <v>6692</v>
      </c>
      <c r="N129" s="20" t="s">
        <v>177</v>
      </c>
      <c r="Q129" s="15" t="s">
        <v>224</v>
      </c>
      <c r="R129" s="15"/>
      <c r="S129" s="15" t="s">
        <v>251</v>
      </c>
    </row>
    <row r="130" spans="1:19" ht="15.75" customHeight="1" x14ac:dyDescent="0.2">
      <c r="A130" s="11" t="s">
        <v>61</v>
      </c>
      <c r="B130" s="11" t="s">
        <v>6581</v>
      </c>
      <c r="C130" s="11" t="s">
        <v>6571</v>
      </c>
      <c r="D130" s="11" t="s">
        <v>187</v>
      </c>
      <c r="E130" s="11" t="s">
        <v>6704</v>
      </c>
      <c r="F130" s="20">
        <v>12</v>
      </c>
      <c r="H130" s="20">
        <v>2014</v>
      </c>
      <c r="I130" s="20" t="str">
        <f t="shared" ref="I130:I193" si="6">CONCATENATE(A130,"__",C130,"_", D130, "..", E130, ".", H130)</f>
        <v>hrs__matching_BMI..sHlthBMI.2014</v>
      </c>
      <c r="J130" s="20" t="s">
        <v>9094</v>
      </c>
      <c r="K130" s="20" t="s">
        <v>6703</v>
      </c>
      <c r="L130" s="28" t="s">
        <v>6692</v>
      </c>
      <c r="N130" s="20" t="s">
        <v>177</v>
      </c>
      <c r="Q130" s="15" t="s">
        <v>224</v>
      </c>
      <c r="R130" s="15"/>
      <c r="S130" s="15" t="s">
        <v>251</v>
      </c>
    </row>
    <row r="131" spans="1:19" ht="15.75" customHeight="1" x14ac:dyDescent="0.2">
      <c r="A131" s="11" t="s">
        <v>61</v>
      </c>
      <c r="B131" s="11" t="s">
        <v>6581</v>
      </c>
      <c r="C131" s="11" t="s">
        <v>6571</v>
      </c>
      <c r="D131" s="11" t="s">
        <v>6705</v>
      </c>
      <c r="E131" s="11" t="s">
        <v>6706</v>
      </c>
      <c r="F131" s="20">
        <v>3</v>
      </c>
      <c r="H131" s="20">
        <v>1996</v>
      </c>
      <c r="I131" s="20" t="str">
        <f t="shared" si="6"/>
        <v>hrs__matching_brstExam..rHBehBrstEx.1996</v>
      </c>
      <c r="J131" s="20" t="s">
        <v>9095</v>
      </c>
      <c r="K131" s="20" t="s">
        <v>6707</v>
      </c>
      <c r="L131" s="28" t="s">
        <v>6708</v>
      </c>
      <c r="N131" s="20" t="s">
        <v>177</v>
      </c>
      <c r="Q131" s="15" t="s">
        <v>178</v>
      </c>
      <c r="R131" s="15"/>
      <c r="S131" s="15" t="s">
        <v>1311</v>
      </c>
    </row>
    <row r="132" spans="1:19" ht="15.75" customHeight="1" x14ac:dyDescent="0.2">
      <c r="A132" s="11" t="s">
        <v>61</v>
      </c>
      <c r="B132" s="11" t="s">
        <v>6581</v>
      </c>
      <c r="C132" s="11" t="s">
        <v>6571</v>
      </c>
      <c r="D132" s="11" t="s">
        <v>6705</v>
      </c>
      <c r="E132" s="11" t="s">
        <v>6706</v>
      </c>
      <c r="F132" s="20">
        <v>4</v>
      </c>
      <c r="H132" s="20">
        <v>1998</v>
      </c>
      <c r="I132" s="20" t="str">
        <f t="shared" si="6"/>
        <v>hrs__matching_brstExam..rHBehBrstEx.1998</v>
      </c>
      <c r="J132" s="20" t="s">
        <v>9096</v>
      </c>
      <c r="K132" s="20" t="s">
        <v>6709</v>
      </c>
      <c r="L132" s="28" t="s">
        <v>6708</v>
      </c>
      <c r="N132" s="20" t="s">
        <v>177</v>
      </c>
      <c r="Q132" s="15" t="s">
        <v>178</v>
      </c>
      <c r="R132" s="15"/>
      <c r="S132" s="15" t="s">
        <v>1311</v>
      </c>
    </row>
    <row r="133" spans="1:19" ht="15.75" customHeight="1" x14ac:dyDescent="0.2">
      <c r="A133" s="11" t="s">
        <v>61</v>
      </c>
      <c r="B133" s="11" t="s">
        <v>6581</v>
      </c>
      <c r="C133" s="11" t="s">
        <v>6571</v>
      </c>
      <c r="D133" s="11" t="s">
        <v>6705</v>
      </c>
      <c r="E133" s="11" t="s">
        <v>6706</v>
      </c>
      <c r="F133" s="20">
        <v>5</v>
      </c>
      <c r="H133" s="20">
        <v>2000</v>
      </c>
      <c r="I133" s="20" t="str">
        <f t="shared" si="6"/>
        <v>hrs__matching_brstExam..rHBehBrstEx.2000</v>
      </c>
      <c r="J133" s="20" t="s">
        <v>9097</v>
      </c>
      <c r="K133" s="20" t="s">
        <v>6710</v>
      </c>
      <c r="L133" s="28" t="s">
        <v>6708</v>
      </c>
      <c r="N133" s="20" t="s">
        <v>177</v>
      </c>
      <c r="Q133" s="15" t="s">
        <v>178</v>
      </c>
      <c r="R133" s="15"/>
      <c r="S133" s="15" t="s">
        <v>1311</v>
      </c>
    </row>
    <row r="134" spans="1:19" ht="15.75" customHeight="1" x14ac:dyDescent="0.2">
      <c r="A134" s="11" t="s">
        <v>61</v>
      </c>
      <c r="B134" s="11" t="s">
        <v>6581</v>
      </c>
      <c r="C134" s="11" t="s">
        <v>6571</v>
      </c>
      <c r="D134" s="11" t="s">
        <v>6705</v>
      </c>
      <c r="E134" s="11" t="s">
        <v>6706</v>
      </c>
      <c r="F134" s="20">
        <v>6</v>
      </c>
      <c r="H134" s="20">
        <v>2002</v>
      </c>
      <c r="I134" s="20" t="str">
        <f t="shared" si="6"/>
        <v>hrs__matching_brstExam..rHBehBrstEx.2002</v>
      </c>
      <c r="J134" s="20" t="s">
        <v>9098</v>
      </c>
      <c r="K134" s="20" t="s">
        <v>6711</v>
      </c>
      <c r="L134" s="28" t="s">
        <v>6708</v>
      </c>
      <c r="N134" s="20" t="s">
        <v>177</v>
      </c>
      <c r="Q134" s="15" t="s">
        <v>178</v>
      </c>
      <c r="R134" s="15"/>
      <c r="S134" s="15" t="s">
        <v>1311</v>
      </c>
    </row>
    <row r="135" spans="1:19" ht="15.75" customHeight="1" x14ac:dyDescent="0.2">
      <c r="A135" s="11" t="s">
        <v>61</v>
      </c>
      <c r="B135" s="11" t="s">
        <v>6581</v>
      </c>
      <c r="C135" s="11" t="s">
        <v>6571</v>
      </c>
      <c r="D135" s="11" t="s">
        <v>6705</v>
      </c>
      <c r="E135" s="11" t="s">
        <v>6706</v>
      </c>
      <c r="F135" s="20">
        <v>7</v>
      </c>
      <c r="H135" s="20">
        <v>2004</v>
      </c>
      <c r="I135" s="20" t="str">
        <f t="shared" si="6"/>
        <v>hrs__matching_brstExam..rHBehBrstEx.2004</v>
      </c>
      <c r="J135" s="20" t="s">
        <v>9099</v>
      </c>
      <c r="K135" s="20" t="s">
        <v>6712</v>
      </c>
      <c r="L135" s="28" t="s">
        <v>6708</v>
      </c>
      <c r="N135" s="20" t="s">
        <v>177</v>
      </c>
      <c r="Q135" s="15" t="s">
        <v>178</v>
      </c>
      <c r="R135" s="15"/>
      <c r="S135" s="15" t="s">
        <v>1311</v>
      </c>
    </row>
    <row r="136" spans="1:19" ht="15.75" customHeight="1" x14ac:dyDescent="0.2">
      <c r="A136" s="11" t="s">
        <v>61</v>
      </c>
      <c r="B136" s="11" t="s">
        <v>6581</v>
      </c>
      <c r="C136" s="11" t="s">
        <v>6571</v>
      </c>
      <c r="D136" s="11" t="s">
        <v>6705</v>
      </c>
      <c r="E136" s="11" t="s">
        <v>6706</v>
      </c>
      <c r="F136" s="20">
        <v>8</v>
      </c>
      <c r="H136" s="20">
        <v>2006</v>
      </c>
      <c r="I136" s="20" t="str">
        <f t="shared" si="6"/>
        <v>hrs__matching_brstExam..rHBehBrstEx.2006</v>
      </c>
      <c r="J136" s="20" t="s">
        <v>9100</v>
      </c>
      <c r="K136" s="20" t="s">
        <v>6713</v>
      </c>
      <c r="L136" s="28" t="s">
        <v>6708</v>
      </c>
      <c r="N136" s="20" t="s">
        <v>177</v>
      </c>
      <c r="Q136" s="15" t="s">
        <v>178</v>
      </c>
      <c r="R136" s="15"/>
      <c r="S136" s="15" t="s">
        <v>1311</v>
      </c>
    </row>
    <row r="137" spans="1:19" ht="15.75" customHeight="1" x14ac:dyDescent="0.2">
      <c r="A137" s="11" t="s">
        <v>61</v>
      </c>
      <c r="B137" s="11" t="s">
        <v>6581</v>
      </c>
      <c r="C137" s="11" t="s">
        <v>6571</v>
      </c>
      <c r="D137" s="11" t="s">
        <v>6705</v>
      </c>
      <c r="E137" s="11" t="s">
        <v>6706</v>
      </c>
      <c r="F137" s="20">
        <v>9</v>
      </c>
      <c r="H137" s="20">
        <v>2008</v>
      </c>
      <c r="I137" s="20" t="str">
        <f t="shared" si="6"/>
        <v>hrs__matching_brstExam..rHBehBrstEx.2008</v>
      </c>
      <c r="J137" s="20" t="s">
        <v>9101</v>
      </c>
      <c r="K137" s="20" t="s">
        <v>6714</v>
      </c>
      <c r="L137" s="28" t="s">
        <v>6708</v>
      </c>
      <c r="N137" s="20" t="s">
        <v>177</v>
      </c>
      <c r="Q137" s="15" t="s">
        <v>178</v>
      </c>
      <c r="R137" s="15"/>
      <c r="S137" s="15" t="s">
        <v>1311</v>
      </c>
    </row>
    <row r="138" spans="1:19" ht="15.75" customHeight="1" x14ac:dyDescent="0.2">
      <c r="A138" s="11" t="s">
        <v>61</v>
      </c>
      <c r="B138" s="11" t="s">
        <v>6581</v>
      </c>
      <c r="C138" s="11" t="s">
        <v>6571</v>
      </c>
      <c r="D138" s="11" t="s">
        <v>6705</v>
      </c>
      <c r="E138" s="11" t="s">
        <v>6706</v>
      </c>
      <c r="F138" s="20">
        <v>10</v>
      </c>
      <c r="H138" s="20">
        <v>2010</v>
      </c>
      <c r="I138" s="20" t="str">
        <f t="shared" si="6"/>
        <v>hrs__matching_brstExam..rHBehBrstEx.2010</v>
      </c>
      <c r="J138" s="20" t="s">
        <v>9102</v>
      </c>
      <c r="K138" s="20" t="s">
        <v>6715</v>
      </c>
      <c r="L138" s="28" t="s">
        <v>6708</v>
      </c>
      <c r="N138" s="20" t="s">
        <v>177</v>
      </c>
      <c r="Q138" s="15" t="s">
        <v>178</v>
      </c>
      <c r="R138" s="15"/>
      <c r="S138" s="15" t="s">
        <v>1311</v>
      </c>
    </row>
    <row r="139" spans="1:19" ht="15.75" customHeight="1" x14ac:dyDescent="0.2">
      <c r="A139" s="11" t="s">
        <v>61</v>
      </c>
      <c r="B139" s="11" t="s">
        <v>6581</v>
      </c>
      <c r="C139" s="11" t="s">
        <v>6571</v>
      </c>
      <c r="D139" s="11" t="s">
        <v>6705</v>
      </c>
      <c r="E139" s="11" t="s">
        <v>6716</v>
      </c>
      <c r="F139" s="20">
        <v>3</v>
      </c>
      <c r="H139" s="20">
        <v>1996</v>
      </c>
      <c r="I139" s="20" t="str">
        <f t="shared" si="6"/>
        <v>hrs__matching_brstExam..sHBehBrstEx.1996</v>
      </c>
      <c r="J139" s="20" t="s">
        <v>9103</v>
      </c>
      <c r="K139" s="20" t="s">
        <v>6707</v>
      </c>
      <c r="L139" s="28" t="s">
        <v>6708</v>
      </c>
      <c r="N139" s="20" t="s">
        <v>177</v>
      </c>
      <c r="Q139" s="15" t="s">
        <v>178</v>
      </c>
      <c r="R139" s="15"/>
      <c r="S139" s="15" t="s">
        <v>251</v>
      </c>
    </row>
    <row r="140" spans="1:19" ht="15.75" customHeight="1" x14ac:dyDescent="0.2">
      <c r="A140" s="11" t="s">
        <v>61</v>
      </c>
      <c r="B140" s="11" t="s">
        <v>6581</v>
      </c>
      <c r="C140" s="11" t="s">
        <v>6571</v>
      </c>
      <c r="D140" s="11" t="s">
        <v>6705</v>
      </c>
      <c r="E140" s="11" t="s">
        <v>6716</v>
      </c>
      <c r="F140" s="20">
        <v>4</v>
      </c>
      <c r="H140" s="20">
        <v>1998</v>
      </c>
      <c r="I140" s="20" t="str">
        <f t="shared" si="6"/>
        <v>hrs__matching_brstExam..sHBehBrstEx.1998</v>
      </c>
      <c r="J140" s="20" t="s">
        <v>9104</v>
      </c>
      <c r="K140" s="20" t="s">
        <v>6709</v>
      </c>
      <c r="L140" s="28" t="s">
        <v>6708</v>
      </c>
      <c r="N140" s="20" t="s">
        <v>177</v>
      </c>
      <c r="Q140" s="15" t="s">
        <v>178</v>
      </c>
      <c r="R140" s="15"/>
      <c r="S140" s="15" t="s">
        <v>251</v>
      </c>
    </row>
    <row r="141" spans="1:19" ht="15.75" customHeight="1" x14ac:dyDescent="0.2">
      <c r="A141" s="11" t="s">
        <v>61</v>
      </c>
      <c r="B141" s="11" t="s">
        <v>6581</v>
      </c>
      <c r="C141" s="11" t="s">
        <v>6571</v>
      </c>
      <c r="D141" s="11" t="s">
        <v>6705</v>
      </c>
      <c r="E141" s="11" t="s">
        <v>6716</v>
      </c>
      <c r="F141" s="20">
        <v>5</v>
      </c>
      <c r="H141" s="20">
        <v>2000</v>
      </c>
      <c r="I141" s="20" t="str">
        <f t="shared" si="6"/>
        <v>hrs__matching_brstExam..sHBehBrstEx.2000</v>
      </c>
      <c r="J141" s="20" t="s">
        <v>9105</v>
      </c>
      <c r="K141" s="20" t="s">
        <v>6710</v>
      </c>
      <c r="L141" s="28" t="s">
        <v>6708</v>
      </c>
      <c r="N141" s="20" t="s">
        <v>177</v>
      </c>
      <c r="Q141" s="15" t="s">
        <v>178</v>
      </c>
      <c r="R141" s="15"/>
      <c r="S141" s="15" t="s">
        <v>251</v>
      </c>
    </row>
    <row r="142" spans="1:19" ht="15.75" customHeight="1" x14ac:dyDescent="0.2">
      <c r="A142" s="11" t="s">
        <v>61</v>
      </c>
      <c r="B142" s="11" t="s">
        <v>6581</v>
      </c>
      <c r="C142" s="11" t="s">
        <v>6571</v>
      </c>
      <c r="D142" s="11" t="s">
        <v>6705</v>
      </c>
      <c r="E142" s="11" t="s">
        <v>6716</v>
      </c>
      <c r="F142" s="20">
        <v>6</v>
      </c>
      <c r="H142" s="20">
        <v>2002</v>
      </c>
      <c r="I142" s="20" t="str">
        <f t="shared" si="6"/>
        <v>hrs__matching_brstExam..sHBehBrstEx.2002</v>
      </c>
      <c r="J142" s="20" t="s">
        <v>9106</v>
      </c>
      <c r="K142" s="20" t="s">
        <v>6711</v>
      </c>
      <c r="L142" s="28" t="s">
        <v>6708</v>
      </c>
      <c r="N142" s="20" t="s">
        <v>177</v>
      </c>
      <c r="Q142" s="15" t="s">
        <v>178</v>
      </c>
      <c r="R142" s="15"/>
      <c r="S142" s="15" t="s">
        <v>251</v>
      </c>
    </row>
    <row r="143" spans="1:19" ht="15.75" customHeight="1" x14ac:dyDescent="0.2">
      <c r="A143" s="11" t="s">
        <v>61</v>
      </c>
      <c r="B143" s="11" t="s">
        <v>6581</v>
      </c>
      <c r="C143" s="11" t="s">
        <v>6571</v>
      </c>
      <c r="D143" s="11" t="s">
        <v>6705</v>
      </c>
      <c r="E143" s="11" t="s">
        <v>6716</v>
      </c>
      <c r="F143" s="20">
        <v>7</v>
      </c>
      <c r="H143" s="20">
        <v>2004</v>
      </c>
      <c r="I143" s="20" t="str">
        <f t="shared" si="6"/>
        <v>hrs__matching_brstExam..sHBehBrstEx.2004</v>
      </c>
      <c r="J143" s="20" t="s">
        <v>9107</v>
      </c>
      <c r="K143" s="20" t="s">
        <v>6712</v>
      </c>
      <c r="L143" s="28" t="s">
        <v>6708</v>
      </c>
      <c r="N143" s="20" t="s">
        <v>177</v>
      </c>
      <c r="Q143" s="15" t="s">
        <v>178</v>
      </c>
      <c r="R143" s="15"/>
      <c r="S143" s="15" t="s">
        <v>251</v>
      </c>
    </row>
    <row r="144" spans="1:19" ht="15.75" customHeight="1" x14ac:dyDescent="0.2">
      <c r="A144" s="11" t="s">
        <v>61</v>
      </c>
      <c r="B144" s="11" t="s">
        <v>6581</v>
      </c>
      <c r="C144" s="11" t="s">
        <v>6571</v>
      </c>
      <c r="D144" s="11" t="s">
        <v>6705</v>
      </c>
      <c r="E144" s="11" t="s">
        <v>6716</v>
      </c>
      <c r="F144" s="20">
        <v>8</v>
      </c>
      <c r="H144" s="20">
        <v>2006</v>
      </c>
      <c r="I144" s="20" t="str">
        <f t="shared" si="6"/>
        <v>hrs__matching_brstExam..sHBehBrstEx.2006</v>
      </c>
      <c r="J144" s="20" t="s">
        <v>9108</v>
      </c>
      <c r="K144" s="20" t="s">
        <v>6713</v>
      </c>
      <c r="L144" s="28" t="s">
        <v>6708</v>
      </c>
      <c r="N144" s="20" t="s">
        <v>177</v>
      </c>
      <c r="Q144" s="15" t="s">
        <v>178</v>
      </c>
      <c r="R144" s="15"/>
      <c r="S144" s="15" t="s">
        <v>251</v>
      </c>
    </row>
    <row r="145" spans="1:19" ht="15.75" customHeight="1" x14ac:dyDescent="0.2">
      <c r="A145" s="11" t="s">
        <v>61</v>
      </c>
      <c r="B145" s="11" t="s">
        <v>6581</v>
      </c>
      <c r="C145" s="11" t="s">
        <v>6571</v>
      </c>
      <c r="D145" s="11" t="s">
        <v>6705</v>
      </c>
      <c r="E145" s="11" t="s">
        <v>6716</v>
      </c>
      <c r="F145" s="20">
        <v>9</v>
      </c>
      <c r="H145" s="20">
        <v>2008</v>
      </c>
      <c r="I145" s="20" t="str">
        <f t="shared" si="6"/>
        <v>hrs__matching_brstExam..sHBehBrstEx.2008</v>
      </c>
      <c r="J145" s="20" t="s">
        <v>9109</v>
      </c>
      <c r="K145" s="20" t="s">
        <v>6714</v>
      </c>
      <c r="L145" s="28" t="s">
        <v>6708</v>
      </c>
      <c r="N145" s="20" t="s">
        <v>177</v>
      </c>
      <c r="Q145" s="15" t="s">
        <v>178</v>
      </c>
      <c r="R145" s="15"/>
      <c r="S145" s="15" t="s">
        <v>251</v>
      </c>
    </row>
    <row r="146" spans="1:19" ht="15.75" customHeight="1" x14ac:dyDescent="0.2">
      <c r="A146" s="11" t="s">
        <v>61</v>
      </c>
      <c r="B146" s="11" t="s">
        <v>6581</v>
      </c>
      <c r="C146" s="11" t="s">
        <v>6571</v>
      </c>
      <c r="D146" s="11" t="s">
        <v>6705</v>
      </c>
      <c r="E146" s="11" t="s">
        <v>6716</v>
      </c>
      <c r="F146" s="20">
        <v>10</v>
      </c>
      <c r="H146" s="20">
        <v>2010</v>
      </c>
      <c r="I146" s="20" t="str">
        <f t="shared" si="6"/>
        <v>hrs__matching_brstExam..sHBehBrstEx.2010</v>
      </c>
      <c r="J146" s="20" t="s">
        <v>9110</v>
      </c>
      <c r="K146" s="20" t="s">
        <v>6715</v>
      </c>
      <c r="L146" s="28" t="s">
        <v>6708</v>
      </c>
      <c r="N146" s="20" t="s">
        <v>177</v>
      </c>
      <c r="Q146" s="15" t="s">
        <v>178</v>
      </c>
      <c r="R146" s="15"/>
      <c r="S146" s="15" t="s">
        <v>251</v>
      </c>
    </row>
    <row r="147" spans="1:19" ht="15.75" customHeight="1" x14ac:dyDescent="0.2">
      <c r="A147" s="11" t="s">
        <v>61</v>
      </c>
      <c r="B147" s="11" t="s">
        <v>6581</v>
      </c>
      <c r="C147" s="11" t="s">
        <v>6571</v>
      </c>
      <c r="D147" s="11" t="s">
        <v>6717</v>
      </c>
      <c r="E147" s="11" t="s">
        <v>6718</v>
      </c>
      <c r="F147" s="20">
        <v>3</v>
      </c>
      <c r="H147" s="20">
        <v>1996</v>
      </c>
      <c r="I147" s="20" t="str">
        <f t="shared" si="6"/>
        <v>hrs__matching_cholExam..rHlthCholest.1996</v>
      </c>
      <c r="J147" s="20" t="s">
        <v>9111</v>
      </c>
      <c r="K147" s="20" t="s">
        <v>6719</v>
      </c>
      <c r="L147" s="28" t="s">
        <v>6708</v>
      </c>
      <c r="N147" s="20" t="s">
        <v>177</v>
      </c>
      <c r="Q147" s="15" t="s">
        <v>178</v>
      </c>
      <c r="R147" s="15"/>
      <c r="S147" s="15" t="s">
        <v>1311</v>
      </c>
    </row>
    <row r="148" spans="1:19" ht="15.75" customHeight="1" x14ac:dyDescent="0.2">
      <c r="A148" s="11" t="s">
        <v>61</v>
      </c>
      <c r="B148" s="11" t="s">
        <v>6581</v>
      </c>
      <c r="C148" s="11" t="s">
        <v>6571</v>
      </c>
      <c r="D148" s="11" t="s">
        <v>6717</v>
      </c>
      <c r="E148" s="11" t="s">
        <v>6718</v>
      </c>
      <c r="F148" s="20">
        <v>4</v>
      </c>
      <c r="H148" s="20">
        <v>1998</v>
      </c>
      <c r="I148" s="20" t="str">
        <f t="shared" si="6"/>
        <v>hrs__matching_cholExam..rHlthCholest.1998</v>
      </c>
      <c r="J148" s="20" t="s">
        <v>9112</v>
      </c>
      <c r="K148" s="20" t="s">
        <v>6720</v>
      </c>
      <c r="L148" s="28" t="s">
        <v>6708</v>
      </c>
      <c r="N148" s="20" t="s">
        <v>177</v>
      </c>
      <c r="Q148" s="15" t="s">
        <v>178</v>
      </c>
      <c r="R148" s="15"/>
      <c r="S148" s="15" t="s">
        <v>1311</v>
      </c>
    </row>
    <row r="149" spans="1:19" ht="15.75" customHeight="1" x14ac:dyDescent="0.2">
      <c r="A149" s="11" t="s">
        <v>61</v>
      </c>
      <c r="B149" s="11" t="s">
        <v>6581</v>
      </c>
      <c r="C149" s="11" t="s">
        <v>6571</v>
      </c>
      <c r="D149" s="11" t="s">
        <v>6717</v>
      </c>
      <c r="E149" s="11" t="s">
        <v>6718</v>
      </c>
      <c r="F149" s="20">
        <v>5</v>
      </c>
      <c r="H149" s="20">
        <v>2000</v>
      </c>
      <c r="I149" s="20" t="str">
        <f t="shared" si="6"/>
        <v>hrs__matching_cholExam..rHlthCholest.2000</v>
      </c>
      <c r="J149" s="20" t="s">
        <v>9113</v>
      </c>
      <c r="K149" s="20" t="s">
        <v>6721</v>
      </c>
      <c r="L149" s="28" t="s">
        <v>6708</v>
      </c>
      <c r="N149" s="20" t="s">
        <v>177</v>
      </c>
      <c r="Q149" s="15" t="s">
        <v>178</v>
      </c>
      <c r="R149" s="15"/>
      <c r="S149" s="15" t="s">
        <v>1311</v>
      </c>
    </row>
    <row r="150" spans="1:19" ht="15.75" customHeight="1" x14ac:dyDescent="0.2">
      <c r="A150" s="11" t="s">
        <v>61</v>
      </c>
      <c r="B150" s="11" t="s">
        <v>6581</v>
      </c>
      <c r="C150" s="11" t="s">
        <v>6571</v>
      </c>
      <c r="D150" s="11" t="s">
        <v>6717</v>
      </c>
      <c r="E150" s="11" t="s">
        <v>6718</v>
      </c>
      <c r="F150" s="20">
        <v>6</v>
      </c>
      <c r="H150" s="20">
        <v>2002</v>
      </c>
      <c r="I150" s="20" t="str">
        <f t="shared" si="6"/>
        <v>hrs__matching_cholExam..rHlthCholest.2002</v>
      </c>
      <c r="J150" s="20" t="s">
        <v>9114</v>
      </c>
      <c r="K150" s="20" t="s">
        <v>6722</v>
      </c>
      <c r="L150" s="28" t="s">
        <v>6708</v>
      </c>
      <c r="N150" s="20" t="s">
        <v>177</v>
      </c>
      <c r="Q150" s="15" t="s">
        <v>178</v>
      </c>
      <c r="R150" s="15"/>
      <c r="S150" s="15" t="s">
        <v>1311</v>
      </c>
    </row>
    <row r="151" spans="1:19" ht="15.75" customHeight="1" x14ac:dyDescent="0.2">
      <c r="A151" s="11" t="s">
        <v>61</v>
      </c>
      <c r="B151" s="11" t="s">
        <v>6581</v>
      </c>
      <c r="C151" s="11" t="s">
        <v>6571</v>
      </c>
      <c r="D151" s="11" t="s">
        <v>6717</v>
      </c>
      <c r="E151" s="11" t="s">
        <v>6718</v>
      </c>
      <c r="F151" s="20">
        <v>7</v>
      </c>
      <c r="H151" s="20">
        <v>2004</v>
      </c>
      <c r="I151" s="20" t="str">
        <f t="shared" si="6"/>
        <v>hrs__matching_cholExam..rHlthCholest.2004</v>
      </c>
      <c r="J151" s="20" t="s">
        <v>9115</v>
      </c>
      <c r="K151" s="20" t="s">
        <v>6723</v>
      </c>
      <c r="L151" s="28" t="s">
        <v>6708</v>
      </c>
      <c r="N151" s="20" t="s">
        <v>177</v>
      </c>
      <c r="Q151" s="15" t="s">
        <v>178</v>
      </c>
      <c r="R151" s="15"/>
      <c r="S151" s="15" t="s">
        <v>1311</v>
      </c>
    </row>
    <row r="152" spans="1:19" ht="15.75" customHeight="1" x14ac:dyDescent="0.2">
      <c r="A152" s="11" t="s">
        <v>61</v>
      </c>
      <c r="B152" s="11" t="s">
        <v>6581</v>
      </c>
      <c r="C152" s="11" t="s">
        <v>6571</v>
      </c>
      <c r="D152" s="11" t="s">
        <v>6717</v>
      </c>
      <c r="E152" s="11" t="s">
        <v>6718</v>
      </c>
      <c r="F152" s="20">
        <v>8</v>
      </c>
      <c r="H152" s="20">
        <v>2006</v>
      </c>
      <c r="I152" s="20" t="str">
        <f t="shared" si="6"/>
        <v>hrs__matching_cholExam..rHlthCholest.2006</v>
      </c>
      <c r="J152" s="20" t="s">
        <v>9116</v>
      </c>
      <c r="K152" s="20" t="s">
        <v>6724</v>
      </c>
      <c r="L152" s="28" t="s">
        <v>6708</v>
      </c>
      <c r="M152" s="60"/>
      <c r="N152" s="20" t="s">
        <v>177</v>
      </c>
      <c r="O152" s="60"/>
      <c r="P152" s="60"/>
      <c r="Q152" s="15" t="s">
        <v>178</v>
      </c>
      <c r="R152" s="15"/>
      <c r="S152" s="15" t="s">
        <v>1311</v>
      </c>
    </row>
    <row r="153" spans="1:19" ht="15.75" customHeight="1" x14ac:dyDescent="0.2">
      <c r="A153" s="11" t="s">
        <v>61</v>
      </c>
      <c r="B153" s="11" t="s">
        <v>6581</v>
      </c>
      <c r="C153" s="11" t="s">
        <v>6571</v>
      </c>
      <c r="D153" s="11" t="s">
        <v>6717</v>
      </c>
      <c r="E153" s="11" t="s">
        <v>6718</v>
      </c>
      <c r="F153" s="20">
        <v>9</v>
      </c>
      <c r="H153" s="20">
        <v>2008</v>
      </c>
      <c r="I153" s="20" t="str">
        <f t="shared" si="6"/>
        <v>hrs__matching_cholExam..rHlthCholest.2008</v>
      </c>
      <c r="J153" s="20" t="s">
        <v>9117</v>
      </c>
      <c r="K153" s="20" t="s">
        <v>6725</v>
      </c>
      <c r="L153" s="28" t="s">
        <v>6708</v>
      </c>
      <c r="M153" s="60"/>
      <c r="N153" s="20" t="s">
        <v>177</v>
      </c>
      <c r="O153" s="60"/>
      <c r="P153" s="60"/>
      <c r="Q153" s="15" t="s">
        <v>178</v>
      </c>
      <c r="R153" s="15"/>
      <c r="S153" s="15" t="s">
        <v>1311</v>
      </c>
    </row>
    <row r="154" spans="1:19" ht="15.75" customHeight="1" x14ac:dyDescent="0.2">
      <c r="A154" s="11" t="s">
        <v>61</v>
      </c>
      <c r="B154" s="11" t="s">
        <v>6581</v>
      </c>
      <c r="C154" s="11" t="s">
        <v>6571</v>
      </c>
      <c r="D154" s="11" t="s">
        <v>6717</v>
      </c>
      <c r="E154" s="11" t="s">
        <v>6718</v>
      </c>
      <c r="F154" s="20">
        <v>10</v>
      </c>
      <c r="H154" s="20">
        <v>2010</v>
      </c>
      <c r="I154" s="20" t="str">
        <f t="shared" si="6"/>
        <v>hrs__matching_cholExam..rHlthCholest.2010</v>
      </c>
      <c r="J154" s="20" t="s">
        <v>9118</v>
      </c>
      <c r="K154" s="20" t="s">
        <v>6726</v>
      </c>
      <c r="L154" s="28" t="s">
        <v>6708</v>
      </c>
      <c r="M154" s="60"/>
      <c r="N154" s="20" t="s">
        <v>177</v>
      </c>
      <c r="O154" s="60"/>
      <c r="P154" s="60"/>
      <c r="Q154" s="15" t="s">
        <v>178</v>
      </c>
      <c r="R154" s="15"/>
      <c r="S154" s="15" t="s">
        <v>1311</v>
      </c>
    </row>
    <row r="155" spans="1:19" ht="15.75" customHeight="1" x14ac:dyDescent="0.2">
      <c r="A155" s="11" t="s">
        <v>61</v>
      </c>
      <c r="B155" s="11" t="s">
        <v>6581</v>
      </c>
      <c r="C155" s="11" t="s">
        <v>6571</v>
      </c>
      <c r="D155" s="11" t="s">
        <v>6717</v>
      </c>
      <c r="E155" s="11" t="s">
        <v>6718</v>
      </c>
      <c r="F155" s="20">
        <v>11</v>
      </c>
      <c r="H155" s="20">
        <v>2012</v>
      </c>
      <c r="I155" s="20" t="str">
        <f t="shared" si="6"/>
        <v>hrs__matching_cholExam..rHlthCholest.2012</v>
      </c>
      <c r="J155" s="20" t="s">
        <v>9119</v>
      </c>
      <c r="K155" s="20" t="s">
        <v>6727</v>
      </c>
      <c r="L155" s="28" t="s">
        <v>6708</v>
      </c>
      <c r="M155" s="60"/>
      <c r="N155" s="20" t="s">
        <v>177</v>
      </c>
      <c r="O155" s="60"/>
      <c r="P155" s="60"/>
      <c r="Q155" s="15" t="s">
        <v>178</v>
      </c>
      <c r="R155" s="15"/>
      <c r="S155" s="15" t="s">
        <v>1311</v>
      </c>
    </row>
    <row r="156" spans="1:19" ht="15.75" customHeight="1" x14ac:dyDescent="0.2">
      <c r="A156" s="11" t="s">
        <v>61</v>
      </c>
      <c r="B156" s="11" t="s">
        <v>6581</v>
      </c>
      <c r="C156" s="11" t="s">
        <v>6571</v>
      </c>
      <c r="D156" s="11" t="s">
        <v>6717</v>
      </c>
      <c r="E156" s="11" t="s">
        <v>6718</v>
      </c>
      <c r="F156" s="20">
        <v>12</v>
      </c>
      <c r="H156" s="20">
        <v>2014</v>
      </c>
      <c r="I156" s="20" t="str">
        <f t="shared" si="6"/>
        <v>hrs__matching_cholExam..rHlthCholest.2014</v>
      </c>
      <c r="J156" s="20" t="s">
        <v>9120</v>
      </c>
      <c r="K156" s="20" t="s">
        <v>6728</v>
      </c>
      <c r="L156" s="28" t="s">
        <v>6708</v>
      </c>
      <c r="M156" s="60"/>
      <c r="N156" s="20" t="s">
        <v>177</v>
      </c>
      <c r="O156" s="60"/>
      <c r="P156" s="60"/>
      <c r="Q156" s="15" t="s">
        <v>178</v>
      </c>
      <c r="R156" s="15"/>
      <c r="S156" s="15" t="s">
        <v>1311</v>
      </c>
    </row>
    <row r="157" spans="1:19" ht="15.75" customHeight="1" x14ac:dyDescent="0.2">
      <c r="A157" s="11" t="s">
        <v>61</v>
      </c>
      <c r="B157" s="11" t="s">
        <v>6581</v>
      </c>
      <c r="C157" s="11" t="s">
        <v>6571</v>
      </c>
      <c r="D157" s="11" t="s">
        <v>6717</v>
      </c>
      <c r="E157" s="11" t="s">
        <v>6729</v>
      </c>
      <c r="F157" s="20">
        <v>3</v>
      </c>
      <c r="H157" s="20">
        <v>1996</v>
      </c>
      <c r="I157" s="20" t="str">
        <f t="shared" si="6"/>
        <v>hrs__matching_cholExam..sHlthCholest.1996</v>
      </c>
      <c r="J157" s="20" t="s">
        <v>9121</v>
      </c>
      <c r="K157" s="20" t="s">
        <v>6719</v>
      </c>
      <c r="L157" s="28" t="s">
        <v>6708</v>
      </c>
      <c r="M157" s="60"/>
      <c r="N157" s="20" t="s">
        <v>177</v>
      </c>
      <c r="O157" s="60"/>
      <c r="P157" s="60"/>
      <c r="Q157" s="15" t="s">
        <v>178</v>
      </c>
      <c r="R157" s="15"/>
      <c r="S157" s="15" t="s">
        <v>251</v>
      </c>
    </row>
    <row r="158" spans="1:19" ht="15.75" customHeight="1" x14ac:dyDescent="0.2">
      <c r="A158" s="11" t="s">
        <v>61</v>
      </c>
      <c r="B158" s="11" t="s">
        <v>6581</v>
      </c>
      <c r="C158" s="11" t="s">
        <v>6571</v>
      </c>
      <c r="D158" s="11" t="s">
        <v>6717</v>
      </c>
      <c r="E158" s="11" t="s">
        <v>6729</v>
      </c>
      <c r="F158" s="20">
        <v>4</v>
      </c>
      <c r="H158" s="20">
        <v>1998</v>
      </c>
      <c r="I158" s="20" t="str">
        <f t="shared" si="6"/>
        <v>hrs__matching_cholExam..sHlthCholest.1998</v>
      </c>
      <c r="J158" s="20" t="s">
        <v>9122</v>
      </c>
      <c r="K158" s="20" t="s">
        <v>6720</v>
      </c>
      <c r="L158" s="28" t="s">
        <v>6708</v>
      </c>
      <c r="M158" s="60"/>
      <c r="N158" s="20" t="s">
        <v>177</v>
      </c>
      <c r="O158" s="60"/>
      <c r="P158" s="60"/>
      <c r="Q158" s="15" t="s">
        <v>178</v>
      </c>
      <c r="R158" s="15"/>
      <c r="S158" s="15" t="s">
        <v>251</v>
      </c>
    </row>
    <row r="159" spans="1:19" ht="15.75" customHeight="1" x14ac:dyDescent="0.2">
      <c r="A159" s="11" t="s">
        <v>61</v>
      </c>
      <c r="B159" s="11" t="s">
        <v>6581</v>
      </c>
      <c r="C159" s="11" t="s">
        <v>6571</v>
      </c>
      <c r="D159" s="11" t="s">
        <v>6717</v>
      </c>
      <c r="E159" s="11" t="s">
        <v>6729</v>
      </c>
      <c r="F159" s="20">
        <v>5</v>
      </c>
      <c r="H159" s="20">
        <v>2000</v>
      </c>
      <c r="I159" s="20" t="str">
        <f t="shared" si="6"/>
        <v>hrs__matching_cholExam..sHlthCholest.2000</v>
      </c>
      <c r="J159" s="20" t="s">
        <v>9123</v>
      </c>
      <c r="K159" s="20" t="s">
        <v>6721</v>
      </c>
      <c r="L159" s="28" t="s">
        <v>6708</v>
      </c>
      <c r="M159" s="60"/>
      <c r="N159" s="20" t="s">
        <v>177</v>
      </c>
      <c r="O159" s="60"/>
      <c r="P159" s="60"/>
      <c r="Q159" s="15" t="s">
        <v>178</v>
      </c>
      <c r="R159" s="15"/>
      <c r="S159" s="15" t="s">
        <v>251</v>
      </c>
    </row>
    <row r="160" spans="1:19" ht="15.75" customHeight="1" x14ac:dyDescent="0.2">
      <c r="A160" s="11" t="s">
        <v>61</v>
      </c>
      <c r="B160" s="11" t="s">
        <v>6581</v>
      </c>
      <c r="C160" s="11" t="s">
        <v>6571</v>
      </c>
      <c r="D160" s="11" t="s">
        <v>6717</v>
      </c>
      <c r="E160" s="11" t="s">
        <v>6729</v>
      </c>
      <c r="F160" s="20">
        <v>6</v>
      </c>
      <c r="H160" s="20">
        <v>2002</v>
      </c>
      <c r="I160" s="20" t="str">
        <f t="shared" si="6"/>
        <v>hrs__matching_cholExam..sHlthCholest.2002</v>
      </c>
      <c r="J160" s="20" t="s">
        <v>9124</v>
      </c>
      <c r="K160" s="20" t="s">
        <v>6722</v>
      </c>
      <c r="L160" s="28" t="s">
        <v>6708</v>
      </c>
      <c r="M160" s="60"/>
      <c r="N160" s="20" t="s">
        <v>177</v>
      </c>
      <c r="O160" s="60"/>
      <c r="P160" s="60"/>
      <c r="Q160" s="15" t="s">
        <v>178</v>
      </c>
      <c r="R160" s="15"/>
      <c r="S160" s="15" t="s">
        <v>251</v>
      </c>
    </row>
    <row r="161" spans="1:19" ht="15.75" customHeight="1" x14ac:dyDescent="0.2">
      <c r="A161" s="11" t="s">
        <v>61</v>
      </c>
      <c r="B161" s="11" t="s">
        <v>6581</v>
      </c>
      <c r="C161" s="11" t="s">
        <v>6571</v>
      </c>
      <c r="D161" s="11" t="s">
        <v>6717</v>
      </c>
      <c r="E161" s="11" t="s">
        <v>6729</v>
      </c>
      <c r="F161" s="20">
        <v>7</v>
      </c>
      <c r="H161" s="20">
        <v>2004</v>
      </c>
      <c r="I161" s="20" t="str">
        <f t="shared" si="6"/>
        <v>hrs__matching_cholExam..sHlthCholest.2004</v>
      </c>
      <c r="J161" s="20" t="s">
        <v>9125</v>
      </c>
      <c r="K161" s="20" t="s">
        <v>6723</v>
      </c>
      <c r="L161" s="28" t="s">
        <v>6708</v>
      </c>
      <c r="M161" s="60"/>
      <c r="N161" s="20" t="s">
        <v>177</v>
      </c>
      <c r="O161" s="60"/>
      <c r="P161" s="60"/>
      <c r="Q161" s="15" t="s">
        <v>178</v>
      </c>
      <c r="R161" s="15"/>
      <c r="S161" s="15" t="s">
        <v>251</v>
      </c>
    </row>
    <row r="162" spans="1:19" ht="15.75" customHeight="1" x14ac:dyDescent="0.2">
      <c r="A162" s="11" t="s">
        <v>61</v>
      </c>
      <c r="B162" s="11" t="s">
        <v>6581</v>
      </c>
      <c r="C162" s="11" t="s">
        <v>6571</v>
      </c>
      <c r="D162" s="11" t="s">
        <v>6717</v>
      </c>
      <c r="E162" s="11" t="s">
        <v>6729</v>
      </c>
      <c r="F162" s="20">
        <v>8</v>
      </c>
      <c r="H162" s="20">
        <v>2006</v>
      </c>
      <c r="I162" s="20" t="str">
        <f t="shared" si="6"/>
        <v>hrs__matching_cholExam..sHlthCholest.2006</v>
      </c>
      <c r="J162" s="20" t="s">
        <v>9126</v>
      </c>
      <c r="K162" s="20" t="s">
        <v>6724</v>
      </c>
      <c r="L162" s="28" t="s">
        <v>6708</v>
      </c>
      <c r="M162" s="60"/>
      <c r="N162" s="20" t="s">
        <v>177</v>
      </c>
      <c r="O162" s="60"/>
      <c r="P162" s="60"/>
      <c r="Q162" s="15" t="s">
        <v>178</v>
      </c>
      <c r="R162" s="15"/>
      <c r="S162" s="15" t="s">
        <v>251</v>
      </c>
    </row>
    <row r="163" spans="1:19" ht="15.75" customHeight="1" x14ac:dyDescent="0.2">
      <c r="A163" s="11" t="s">
        <v>61</v>
      </c>
      <c r="B163" s="11" t="s">
        <v>6581</v>
      </c>
      <c r="C163" s="11" t="s">
        <v>6571</v>
      </c>
      <c r="D163" s="11" t="s">
        <v>6717</v>
      </c>
      <c r="E163" s="11" t="s">
        <v>6729</v>
      </c>
      <c r="F163" s="20">
        <v>9</v>
      </c>
      <c r="H163" s="20">
        <v>2008</v>
      </c>
      <c r="I163" s="20" t="str">
        <f t="shared" si="6"/>
        <v>hrs__matching_cholExam..sHlthCholest.2008</v>
      </c>
      <c r="J163" s="20" t="s">
        <v>9127</v>
      </c>
      <c r="K163" s="20" t="s">
        <v>6725</v>
      </c>
      <c r="L163" s="28" t="s">
        <v>6708</v>
      </c>
      <c r="M163" s="60"/>
      <c r="N163" s="20" t="s">
        <v>177</v>
      </c>
      <c r="O163" s="60"/>
      <c r="P163" s="60"/>
      <c r="Q163" s="15" t="s">
        <v>178</v>
      </c>
      <c r="R163" s="15"/>
      <c r="S163" s="15" t="s">
        <v>251</v>
      </c>
    </row>
    <row r="164" spans="1:19" ht="15.75" customHeight="1" x14ac:dyDescent="0.2">
      <c r="A164" s="11" t="s">
        <v>61</v>
      </c>
      <c r="B164" s="11" t="s">
        <v>6581</v>
      </c>
      <c r="C164" s="11" t="s">
        <v>6571</v>
      </c>
      <c r="D164" s="11" t="s">
        <v>6717</v>
      </c>
      <c r="E164" s="11" t="s">
        <v>6729</v>
      </c>
      <c r="F164" s="20">
        <v>10</v>
      </c>
      <c r="H164" s="20">
        <v>2010</v>
      </c>
      <c r="I164" s="20" t="str">
        <f t="shared" si="6"/>
        <v>hrs__matching_cholExam..sHlthCholest.2010</v>
      </c>
      <c r="J164" s="20" t="s">
        <v>9128</v>
      </c>
      <c r="K164" s="20" t="s">
        <v>6726</v>
      </c>
      <c r="L164" s="28" t="s">
        <v>6708</v>
      </c>
      <c r="M164" s="60"/>
      <c r="N164" s="20" t="s">
        <v>177</v>
      </c>
      <c r="O164" s="60"/>
      <c r="P164" s="60"/>
      <c r="Q164" s="15" t="s">
        <v>178</v>
      </c>
      <c r="R164" s="15"/>
      <c r="S164" s="15" t="s">
        <v>251</v>
      </c>
    </row>
    <row r="165" spans="1:19" ht="15.75" customHeight="1" x14ac:dyDescent="0.2">
      <c r="A165" s="11" t="s">
        <v>61</v>
      </c>
      <c r="B165" s="11" t="s">
        <v>6581</v>
      </c>
      <c r="C165" s="11" t="s">
        <v>6571</v>
      </c>
      <c r="D165" s="11" t="s">
        <v>6717</v>
      </c>
      <c r="E165" s="11" t="s">
        <v>6729</v>
      </c>
      <c r="F165" s="20">
        <v>11</v>
      </c>
      <c r="H165" s="20">
        <v>2012</v>
      </c>
      <c r="I165" s="20" t="str">
        <f t="shared" si="6"/>
        <v>hrs__matching_cholExam..sHlthCholest.2012</v>
      </c>
      <c r="J165" s="20" t="s">
        <v>9129</v>
      </c>
      <c r="K165" s="20" t="s">
        <v>6727</v>
      </c>
      <c r="L165" s="28" t="s">
        <v>6708</v>
      </c>
      <c r="M165" s="60"/>
      <c r="N165" s="20" t="s">
        <v>177</v>
      </c>
      <c r="O165" s="60"/>
      <c r="P165" s="60"/>
      <c r="Q165" s="15" t="s">
        <v>178</v>
      </c>
      <c r="R165" s="15"/>
      <c r="S165" s="15" t="s">
        <v>251</v>
      </c>
    </row>
    <row r="166" spans="1:19" ht="15.75" customHeight="1" x14ac:dyDescent="0.2">
      <c r="A166" s="11" t="s">
        <v>61</v>
      </c>
      <c r="B166" s="11" t="s">
        <v>6581</v>
      </c>
      <c r="C166" s="11" t="s">
        <v>6571</v>
      </c>
      <c r="D166" s="11" t="s">
        <v>6717</v>
      </c>
      <c r="E166" s="11" t="s">
        <v>6729</v>
      </c>
      <c r="F166" s="20">
        <v>12</v>
      </c>
      <c r="H166" s="20">
        <v>2014</v>
      </c>
      <c r="I166" s="20" t="str">
        <f t="shared" si="6"/>
        <v>hrs__matching_cholExam..sHlthCholest.2014</v>
      </c>
      <c r="J166" s="20" t="s">
        <v>9130</v>
      </c>
      <c r="K166" s="20" t="s">
        <v>6728</v>
      </c>
      <c r="L166" s="28" t="s">
        <v>6708</v>
      </c>
      <c r="M166" s="60"/>
      <c r="N166" s="20" t="s">
        <v>177</v>
      </c>
      <c r="O166" s="60"/>
      <c r="P166" s="60"/>
      <c r="Q166" s="15" t="s">
        <v>178</v>
      </c>
      <c r="R166" s="15"/>
      <c r="S166" s="15" t="s">
        <v>251</v>
      </c>
    </row>
    <row r="167" spans="1:19" ht="15.75" customHeight="1" x14ac:dyDescent="0.2">
      <c r="A167" s="11" t="s">
        <v>61</v>
      </c>
      <c r="B167" s="11" t="s">
        <v>6570</v>
      </c>
      <c r="C167" s="11" t="s">
        <v>6571</v>
      </c>
      <c r="D167" s="11" t="s">
        <v>6529</v>
      </c>
      <c r="E167" s="11" t="s">
        <v>6730</v>
      </c>
      <c r="F167" s="20">
        <v>8</v>
      </c>
      <c r="H167" s="20">
        <v>2006</v>
      </c>
      <c r="I167" s="20" t="str">
        <f t="shared" si="6"/>
        <v>hrs__matching_combat..LECombat.2006</v>
      </c>
      <c r="J167" s="20" t="s">
        <v>6673</v>
      </c>
      <c r="K167" s="20" t="s">
        <v>6731</v>
      </c>
      <c r="L167" s="20" t="s">
        <v>6576</v>
      </c>
      <c r="M167" s="60"/>
      <c r="N167" s="28" t="s">
        <v>6577</v>
      </c>
      <c r="O167" s="60"/>
      <c r="P167" s="60"/>
      <c r="Q167" s="15" t="s">
        <v>178</v>
      </c>
      <c r="R167" s="15"/>
      <c r="S167" s="15" t="s">
        <v>1311</v>
      </c>
    </row>
    <row r="168" spans="1:19" ht="15.75" customHeight="1" x14ac:dyDescent="0.2">
      <c r="A168" s="11" t="s">
        <v>61</v>
      </c>
      <c r="B168" s="11" t="s">
        <v>6570</v>
      </c>
      <c r="C168" s="11" t="s">
        <v>6571</v>
      </c>
      <c r="D168" s="11" t="s">
        <v>6529</v>
      </c>
      <c r="E168" s="11" t="s">
        <v>6730</v>
      </c>
      <c r="F168" s="20">
        <v>9</v>
      </c>
      <c r="H168" s="20">
        <v>2008</v>
      </c>
      <c r="I168" s="20" t="str">
        <f t="shared" si="6"/>
        <v>hrs__matching_combat..LECombat.2008</v>
      </c>
      <c r="J168" s="20" t="s">
        <v>6675</v>
      </c>
      <c r="K168" s="20" t="s">
        <v>6731</v>
      </c>
      <c r="L168" s="20" t="s">
        <v>6576</v>
      </c>
      <c r="M168" s="60"/>
      <c r="N168" s="28" t="s">
        <v>6577</v>
      </c>
      <c r="O168" s="60"/>
      <c r="P168" s="60"/>
      <c r="Q168" s="15" t="s">
        <v>178</v>
      </c>
      <c r="R168" s="15"/>
      <c r="S168" s="15" t="s">
        <v>251</v>
      </c>
    </row>
    <row r="169" spans="1:19" ht="15.75" customHeight="1" x14ac:dyDescent="0.2">
      <c r="A169" s="11" t="s">
        <v>61</v>
      </c>
      <c r="B169" s="11" t="s">
        <v>6570</v>
      </c>
      <c r="C169" s="11" t="s">
        <v>6571</v>
      </c>
      <c r="D169" s="11" t="s">
        <v>6529</v>
      </c>
      <c r="E169" s="11" t="s">
        <v>6730</v>
      </c>
      <c r="F169" s="20">
        <v>10</v>
      </c>
      <c r="H169" s="20">
        <v>2010</v>
      </c>
      <c r="I169" s="20" t="str">
        <f t="shared" si="6"/>
        <v>hrs__matching_combat..LECombat.2010</v>
      </c>
      <c r="J169" s="20" t="s">
        <v>6676</v>
      </c>
      <c r="K169" s="20" t="s">
        <v>6731</v>
      </c>
      <c r="L169" s="20" t="s">
        <v>6576</v>
      </c>
      <c r="M169" s="60"/>
      <c r="N169" s="28" t="s">
        <v>6577</v>
      </c>
      <c r="O169" s="60"/>
      <c r="P169" s="60"/>
      <c r="Q169" s="15" t="s">
        <v>178</v>
      </c>
      <c r="R169" s="15"/>
      <c r="S169" s="15" t="s">
        <v>251</v>
      </c>
    </row>
    <row r="170" spans="1:19" ht="15.75" customHeight="1" x14ac:dyDescent="0.2">
      <c r="A170" s="11" t="s">
        <v>61</v>
      </c>
      <c r="B170" s="11" t="s">
        <v>6570</v>
      </c>
      <c r="C170" s="11" t="s">
        <v>6571</v>
      </c>
      <c r="D170" s="11" t="s">
        <v>6529</v>
      </c>
      <c r="E170" s="11" t="s">
        <v>6730</v>
      </c>
      <c r="F170" s="20">
        <v>11</v>
      </c>
      <c r="H170" s="20">
        <v>2012</v>
      </c>
      <c r="I170" s="20" t="str">
        <f t="shared" si="6"/>
        <v>hrs__matching_combat..LECombat.2012</v>
      </c>
      <c r="J170" s="20" t="s">
        <v>6677</v>
      </c>
      <c r="K170" s="20" t="s">
        <v>6731</v>
      </c>
      <c r="L170" s="20" t="s">
        <v>6576</v>
      </c>
      <c r="M170" s="60"/>
      <c r="N170" s="28" t="s">
        <v>6577</v>
      </c>
      <c r="O170" s="60"/>
      <c r="P170" s="60"/>
      <c r="Q170" s="15" t="s">
        <v>178</v>
      </c>
      <c r="R170" s="15"/>
      <c r="S170" s="15" t="s">
        <v>251</v>
      </c>
    </row>
    <row r="171" spans="1:19" ht="15.75" customHeight="1" x14ac:dyDescent="0.2">
      <c r="A171" s="11" t="s">
        <v>61</v>
      </c>
      <c r="B171" s="11" t="s">
        <v>6581</v>
      </c>
      <c r="C171" s="11" t="s">
        <v>6571</v>
      </c>
      <c r="D171" s="11" t="s">
        <v>6732</v>
      </c>
      <c r="E171" s="11" t="s">
        <v>6733</v>
      </c>
      <c r="F171" s="20">
        <v>1</v>
      </c>
      <c r="H171" s="20">
        <f t="shared" ref="H171:H182" si="7">IF(F171&lt;&gt;"",1991+F171,"")</f>
        <v>1992</v>
      </c>
      <c r="I171" s="20" t="str">
        <f t="shared" si="6"/>
        <v>hrs__matching_CurMarYears..rCurMarYears.1992</v>
      </c>
      <c r="J171" s="20" t="s">
        <v>9131</v>
      </c>
      <c r="K171" s="20" t="s">
        <v>6734</v>
      </c>
      <c r="L171" s="20" t="s">
        <v>1091</v>
      </c>
      <c r="M171" s="60"/>
      <c r="N171" s="20" t="s">
        <v>177</v>
      </c>
      <c r="O171" s="60"/>
      <c r="P171" s="60"/>
      <c r="Q171" s="20" t="s">
        <v>178</v>
      </c>
      <c r="R171" s="60"/>
      <c r="S171" s="20" t="s">
        <v>1311</v>
      </c>
    </row>
    <row r="172" spans="1:19" ht="15.75" customHeight="1" x14ac:dyDescent="0.2">
      <c r="A172" s="11" t="s">
        <v>61</v>
      </c>
      <c r="B172" s="11" t="s">
        <v>6581</v>
      </c>
      <c r="C172" s="11" t="s">
        <v>6571</v>
      </c>
      <c r="D172" s="11" t="s">
        <v>6732</v>
      </c>
      <c r="E172" s="11" t="s">
        <v>6733</v>
      </c>
      <c r="F172" s="20">
        <v>2</v>
      </c>
      <c r="H172" s="20">
        <f t="shared" si="7"/>
        <v>1993</v>
      </c>
      <c r="I172" s="20" t="str">
        <f t="shared" si="6"/>
        <v>hrs__matching_CurMarYears..rCurMarYears.1993</v>
      </c>
      <c r="J172" s="20" t="s">
        <v>9132</v>
      </c>
      <c r="K172" s="20" t="s">
        <v>6735</v>
      </c>
      <c r="L172" s="20" t="s">
        <v>1091</v>
      </c>
      <c r="M172" s="60"/>
      <c r="N172" s="20" t="s">
        <v>177</v>
      </c>
      <c r="O172" s="60"/>
      <c r="P172" s="60"/>
      <c r="Q172" s="20" t="s">
        <v>178</v>
      </c>
      <c r="R172" s="60"/>
      <c r="S172" s="20" t="s">
        <v>1311</v>
      </c>
    </row>
    <row r="173" spans="1:19" ht="15.75" customHeight="1" x14ac:dyDescent="0.2">
      <c r="A173" s="11" t="s">
        <v>61</v>
      </c>
      <c r="B173" s="11" t="s">
        <v>6581</v>
      </c>
      <c r="C173" s="11" t="s">
        <v>6571</v>
      </c>
      <c r="D173" s="11" t="s">
        <v>6732</v>
      </c>
      <c r="E173" s="11" t="s">
        <v>6733</v>
      </c>
      <c r="F173" s="20">
        <v>3</v>
      </c>
      <c r="H173" s="20">
        <f t="shared" si="7"/>
        <v>1994</v>
      </c>
      <c r="I173" s="20" t="str">
        <f t="shared" si="6"/>
        <v>hrs__matching_CurMarYears..rCurMarYears.1994</v>
      </c>
      <c r="J173" s="20" t="s">
        <v>9133</v>
      </c>
      <c r="K173" s="20" t="s">
        <v>6736</v>
      </c>
      <c r="L173" s="20" t="s">
        <v>1091</v>
      </c>
      <c r="M173" s="60"/>
      <c r="N173" s="20" t="s">
        <v>177</v>
      </c>
      <c r="O173" s="60"/>
      <c r="P173" s="60"/>
      <c r="Q173" s="20" t="s">
        <v>178</v>
      </c>
      <c r="R173" s="60"/>
      <c r="S173" s="20" t="s">
        <v>1311</v>
      </c>
    </row>
    <row r="174" spans="1:19" ht="15.75" customHeight="1" x14ac:dyDescent="0.2">
      <c r="A174" s="11" t="s">
        <v>61</v>
      </c>
      <c r="B174" s="11" t="s">
        <v>6581</v>
      </c>
      <c r="C174" s="11" t="s">
        <v>6571</v>
      </c>
      <c r="D174" s="11" t="s">
        <v>6732</v>
      </c>
      <c r="E174" s="11" t="s">
        <v>6733</v>
      </c>
      <c r="F174" s="20">
        <v>4</v>
      </c>
      <c r="H174" s="20">
        <f t="shared" si="7"/>
        <v>1995</v>
      </c>
      <c r="I174" s="20" t="str">
        <f t="shared" si="6"/>
        <v>hrs__matching_CurMarYears..rCurMarYears.1995</v>
      </c>
      <c r="J174" s="20" t="s">
        <v>9134</v>
      </c>
      <c r="K174" s="20" t="s">
        <v>6737</v>
      </c>
      <c r="L174" s="20" t="s">
        <v>1091</v>
      </c>
      <c r="M174" s="60"/>
      <c r="N174" s="20" t="s">
        <v>177</v>
      </c>
      <c r="O174" s="60"/>
      <c r="P174" s="60"/>
      <c r="Q174" s="20" t="s">
        <v>178</v>
      </c>
      <c r="R174" s="60"/>
      <c r="S174" s="20" t="s">
        <v>1311</v>
      </c>
    </row>
    <row r="175" spans="1:19" ht="15.75" customHeight="1" x14ac:dyDescent="0.2">
      <c r="A175" s="11" t="s">
        <v>61</v>
      </c>
      <c r="B175" s="11" t="s">
        <v>6581</v>
      </c>
      <c r="C175" s="11" t="s">
        <v>6571</v>
      </c>
      <c r="D175" s="11" t="s">
        <v>6732</v>
      </c>
      <c r="E175" s="11" t="s">
        <v>6733</v>
      </c>
      <c r="F175" s="20">
        <v>5</v>
      </c>
      <c r="H175" s="20">
        <f t="shared" si="7"/>
        <v>1996</v>
      </c>
      <c r="I175" s="20" t="str">
        <f t="shared" si="6"/>
        <v>hrs__matching_CurMarYears..rCurMarYears.1996</v>
      </c>
      <c r="J175" s="20" t="s">
        <v>9135</v>
      </c>
      <c r="K175" s="20" t="s">
        <v>6738</v>
      </c>
      <c r="L175" s="20" t="s">
        <v>1091</v>
      </c>
      <c r="M175" s="60"/>
      <c r="N175" s="20" t="s">
        <v>177</v>
      </c>
      <c r="O175" s="60"/>
      <c r="P175" s="60"/>
      <c r="Q175" s="20" t="s">
        <v>178</v>
      </c>
      <c r="R175" s="60"/>
      <c r="S175" s="20" t="s">
        <v>1311</v>
      </c>
    </row>
    <row r="176" spans="1:19" ht="15.75" customHeight="1" x14ac:dyDescent="0.2">
      <c r="A176" s="11" t="s">
        <v>61</v>
      </c>
      <c r="B176" s="11" t="s">
        <v>6581</v>
      </c>
      <c r="C176" s="11" t="s">
        <v>6571</v>
      </c>
      <c r="D176" s="11" t="s">
        <v>6732</v>
      </c>
      <c r="E176" s="11" t="s">
        <v>6733</v>
      </c>
      <c r="F176" s="20">
        <v>6</v>
      </c>
      <c r="H176" s="20">
        <f t="shared" si="7"/>
        <v>1997</v>
      </c>
      <c r="I176" s="20" t="str">
        <f t="shared" si="6"/>
        <v>hrs__matching_CurMarYears..rCurMarYears.1997</v>
      </c>
      <c r="J176" s="20" t="s">
        <v>9136</v>
      </c>
      <c r="K176" s="20" t="s">
        <v>6739</v>
      </c>
      <c r="L176" s="20" t="s">
        <v>1091</v>
      </c>
      <c r="N176" s="20" t="s">
        <v>177</v>
      </c>
      <c r="Q176" s="20" t="s">
        <v>178</v>
      </c>
      <c r="R176" s="60"/>
      <c r="S176" s="20" t="s">
        <v>1311</v>
      </c>
    </row>
    <row r="177" spans="1:19" ht="15.75" customHeight="1" x14ac:dyDescent="0.2">
      <c r="A177" s="11" t="s">
        <v>61</v>
      </c>
      <c r="B177" s="11" t="s">
        <v>6581</v>
      </c>
      <c r="C177" s="11" t="s">
        <v>6571</v>
      </c>
      <c r="D177" s="11" t="s">
        <v>6732</v>
      </c>
      <c r="E177" s="11" t="s">
        <v>6733</v>
      </c>
      <c r="F177" s="20">
        <v>7</v>
      </c>
      <c r="H177" s="20">
        <f t="shared" si="7"/>
        <v>1998</v>
      </c>
      <c r="I177" s="20" t="str">
        <f t="shared" si="6"/>
        <v>hrs__matching_CurMarYears..rCurMarYears.1998</v>
      </c>
      <c r="J177" s="20" t="s">
        <v>9137</v>
      </c>
      <c r="K177" s="20" t="s">
        <v>6740</v>
      </c>
      <c r="L177" s="20" t="s">
        <v>1091</v>
      </c>
      <c r="N177" s="20" t="s">
        <v>177</v>
      </c>
      <c r="Q177" s="20" t="s">
        <v>178</v>
      </c>
      <c r="R177" s="60"/>
      <c r="S177" s="20" t="s">
        <v>1311</v>
      </c>
    </row>
    <row r="178" spans="1:19" ht="15.75" customHeight="1" x14ac:dyDescent="0.2">
      <c r="A178" s="11" t="s">
        <v>61</v>
      </c>
      <c r="B178" s="11" t="s">
        <v>6581</v>
      </c>
      <c r="C178" s="11" t="s">
        <v>6571</v>
      </c>
      <c r="D178" s="11" t="s">
        <v>6732</v>
      </c>
      <c r="E178" s="11" t="s">
        <v>6733</v>
      </c>
      <c r="F178" s="20">
        <v>8</v>
      </c>
      <c r="H178" s="20">
        <f t="shared" si="7"/>
        <v>1999</v>
      </c>
      <c r="I178" s="20" t="str">
        <f t="shared" si="6"/>
        <v>hrs__matching_CurMarYears..rCurMarYears.1999</v>
      </c>
      <c r="J178" s="20" t="s">
        <v>9138</v>
      </c>
      <c r="K178" s="20" t="s">
        <v>6741</v>
      </c>
      <c r="L178" s="20" t="s">
        <v>1091</v>
      </c>
      <c r="N178" s="20" t="s">
        <v>177</v>
      </c>
      <c r="Q178" s="20" t="s">
        <v>178</v>
      </c>
      <c r="R178" s="60"/>
      <c r="S178" s="20" t="s">
        <v>1311</v>
      </c>
    </row>
    <row r="179" spans="1:19" ht="15.75" customHeight="1" x14ac:dyDescent="0.2">
      <c r="A179" s="11" t="s">
        <v>61</v>
      </c>
      <c r="B179" s="11" t="s">
        <v>6581</v>
      </c>
      <c r="C179" s="11" t="s">
        <v>6571</v>
      </c>
      <c r="D179" s="11" t="s">
        <v>6732</v>
      </c>
      <c r="E179" s="11" t="s">
        <v>6733</v>
      </c>
      <c r="F179" s="20">
        <v>9</v>
      </c>
      <c r="H179" s="20">
        <f t="shared" si="7"/>
        <v>2000</v>
      </c>
      <c r="I179" s="20" t="str">
        <f t="shared" si="6"/>
        <v>hrs__matching_CurMarYears..rCurMarYears.2000</v>
      </c>
      <c r="J179" s="20" t="s">
        <v>9139</v>
      </c>
      <c r="K179" s="20" t="s">
        <v>6742</v>
      </c>
      <c r="L179" s="20" t="s">
        <v>1091</v>
      </c>
      <c r="N179" s="20" t="s">
        <v>177</v>
      </c>
      <c r="Q179" s="20" t="s">
        <v>178</v>
      </c>
      <c r="R179" s="60"/>
      <c r="S179" s="20" t="s">
        <v>1311</v>
      </c>
    </row>
    <row r="180" spans="1:19" ht="15.75" customHeight="1" x14ac:dyDescent="0.2">
      <c r="A180" s="11" t="s">
        <v>61</v>
      </c>
      <c r="B180" s="11" t="s">
        <v>6581</v>
      </c>
      <c r="C180" s="11" t="s">
        <v>6571</v>
      </c>
      <c r="D180" s="11" t="s">
        <v>6732</v>
      </c>
      <c r="E180" s="11" t="s">
        <v>6733</v>
      </c>
      <c r="F180" s="20">
        <v>10</v>
      </c>
      <c r="H180" s="20">
        <f t="shared" si="7"/>
        <v>2001</v>
      </c>
      <c r="I180" s="20" t="str">
        <f t="shared" si="6"/>
        <v>hrs__matching_CurMarYears..rCurMarYears.2001</v>
      </c>
      <c r="J180" s="20" t="s">
        <v>9140</v>
      </c>
      <c r="K180" s="20" t="s">
        <v>6743</v>
      </c>
      <c r="L180" s="20" t="s">
        <v>1091</v>
      </c>
      <c r="N180" s="20" t="s">
        <v>177</v>
      </c>
      <c r="Q180" s="20" t="s">
        <v>178</v>
      </c>
      <c r="R180" s="60"/>
      <c r="S180" s="20" t="s">
        <v>1311</v>
      </c>
    </row>
    <row r="181" spans="1:19" ht="15.75" customHeight="1" x14ac:dyDescent="0.2">
      <c r="A181" s="11" t="s">
        <v>61</v>
      </c>
      <c r="B181" s="11" t="s">
        <v>6581</v>
      </c>
      <c r="C181" s="11" t="s">
        <v>6571</v>
      </c>
      <c r="D181" s="11" t="s">
        <v>6732</v>
      </c>
      <c r="E181" s="11" t="s">
        <v>6733</v>
      </c>
      <c r="F181" s="20">
        <v>11</v>
      </c>
      <c r="H181" s="20">
        <f t="shared" si="7"/>
        <v>2002</v>
      </c>
      <c r="I181" s="20" t="str">
        <f t="shared" si="6"/>
        <v>hrs__matching_CurMarYears..rCurMarYears.2002</v>
      </c>
      <c r="J181" s="20" t="s">
        <v>9141</v>
      </c>
      <c r="K181" s="20" t="s">
        <v>6744</v>
      </c>
      <c r="L181" s="20" t="s">
        <v>1091</v>
      </c>
      <c r="M181" s="60"/>
      <c r="N181" s="20" t="s">
        <v>177</v>
      </c>
      <c r="O181" s="60"/>
      <c r="P181" s="60"/>
      <c r="Q181" s="20" t="s">
        <v>178</v>
      </c>
      <c r="R181" s="60"/>
      <c r="S181" s="20" t="s">
        <v>1311</v>
      </c>
    </row>
    <row r="182" spans="1:19" ht="15.75" customHeight="1" x14ac:dyDescent="0.2">
      <c r="A182" s="11" t="s">
        <v>61</v>
      </c>
      <c r="B182" s="11" t="s">
        <v>6581</v>
      </c>
      <c r="C182" s="11" t="s">
        <v>6571</v>
      </c>
      <c r="D182" s="11" t="s">
        <v>6732</v>
      </c>
      <c r="E182" s="11" t="s">
        <v>6733</v>
      </c>
      <c r="F182" s="20">
        <v>12</v>
      </c>
      <c r="H182" s="20">
        <f t="shared" si="7"/>
        <v>2003</v>
      </c>
      <c r="I182" s="20" t="str">
        <f t="shared" si="6"/>
        <v>hrs__matching_CurMarYears..rCurMarYears.2003</v>
      </c>
      <c r="J182" s="20" t="s">
        <v>9142</v>
      </c>
      <c r="K182" s="20" t="s">
        <v>6745</v>
      </c>
      <c r="L182" s="20" t="s">
        <v>1091</v>
      </c>
      <c r="M182" s="60"/>
      <c r="N182" s="20" t="s">
        <v>177</v>
      </c>
      <c r="O182" s="60"/>
      <c r="P182" s="60"/>
      <c r="Q182" s="20" t="s">
        <v>178</v>
      </c>
      <c r="R182" s="60"/>
      <c r="S182" s="20" t="s">
        <v>1311</v>
      </c>
    </row>
    <row r="183" spans="1:19" ht="15.75" customHeight="1" x14ac:dyDescent="0.2">
      <c r="A183" s="11" t="s">
        <v>61</v>
      </c>
      <c r="B183" s="11" t="s">
        <v>6570</v>
      </c>
      <c r="C183" s="11" t="s">
        <v>6571</v>
      </c>
      <c r="D183" s="11" t="s">
        <v>6746</v>
      </c>
      <c r="E183" s="11" t="s">
        <v>6747</v>
      </c>
      <c r="F183" s="20">
        <v>8</v>
      </c>
      <c r="H183" s="20">
        <v>2006</v>
      </c>
      <c r="I183" s="20" t="str">
        <f t="shared" si="6"/>
        <v>hrs__matching_CynHost..DisLkHlpOth.2006</v>
      </c>
      <c r="J183" s="20" t="s">
        <v>6748</v>
      </c>
      <c r="K183" s="20" t="s">
        <v>6749</v>
      </c>
      <c r="L183" s="20" t="s">
        <v>6750</v>
      </c>
      <c r="M183" s="60"/>
      <c r="N183" s="20" t="s">
        <v>177</v>
      </c>
      <c r="O183" s="60"/>
      <c r="P183" s="60"/>
      <c r="Q183" s="15" t="s">
        <v>224</v>
      </c>
      <c r="R183" s="15"/>
      <c r="S183" s="15" t="s">
        <v>1311</v>
      </c>
    </row>
    <row r="184" spans="1:19" ht="15.75" customHeight="1" x14ac:dyDescent="0.2">
      <c r="A184" s="11" t="s">
        <v>61</v>
      </c>
      <c r="B184" s="11" t="s">
        <v>6570</v>
      </c>
      <c r="C184" s="11" t="s">
        <v>6571</v>
      </c>
      <c r="D184" s="11" t="s">
        <v>6746</v>
      </c>
      <c r="E184" s="11" t="s">
        <v>6747</v>
      </c>
      <c r="F184" s="20">
        <v>9</v>
      </c>
      <c r="H184" s="20">
        <v>2008</v>
      </c>
      <c r="I184" s="20" t="str">
        <f t="shared" si="6"/>
        <v>hrs__matching_CynHost..DisLkHlpOth.2008</v>
      </c>
      <c r="J184" s="20" t="s">
        <v>6751</v>
      </c>
      <c r="K184" s="20" t="s">
        <v>6749</v>
      </c>
      <c r="L184" s="20" t="s">
        <v>6750</v>
      </c>
      <c r="M184" s="60"/>
      <c r="N184" s="20" t="s">
        <v>177</v>
      </c>
      <c r="O184" s="60"/>
      <c r="P184" s="60"/>
      <c r="Q184" s="15" t="s">
        <v>224</v>
      </c>
      <c r="R184" s="15"/>
      <c r="S184" s="15" t="s">
        <v>251</v>
      </c>
    </row>
    <row r="185" spans="1:19" ht="15.75" customHeight="1" x14ac:dyDescent="0.2">
      <c r="A185" s="11" t="s">
        <v>61</v>
      </c>
      <c r="B185" s="11" t="s">
        <v>6570</v>
      </c>
      <c r="C185" s="11" t="s">
        <v>6571</v>
      </c>
      <c r="D185" s="11" t="s">
        <v>6746</v>
      </c>
      <c r="E185" s="11" t="s">
        <v>6747</v>
      </c>
      <c r="F185" s="20">
        <v>10</v>
      </c>
      <c r="H185" s="20">
        <v>2010</v>
      </c>
      <c r="I185" s="20" t="str">
        <f t="shared" si="6"/>
        <v>hrs__matching_CynHost..DisLkHlpOth.2010</v>
      </c>
      <c r="J185" s="20" t="s">
        <v>6752</v>
      </c>
      <c r="K185" s="20" t="s">
        <v>6749</v>
      </c>
      <c r="L185" s="20" t="s">
        <v>6750</v>
      </c>
      <c r="M185" s="60"/>
      <c r="N185" s="20" t="s">
        <v>177</v>
      </c>
      <c r="O185" s="60"/>
      <c r="P185" s="60"/>
      <c r="Q185" s="15" t="s">
        <v>224</v>
      </c>
      <c r="R185" s="15"/>
      <c r="S185" s="15" t="s">
        <v>251</v>
      </c>
    </row>
    <row r="186" spans="1:19" ht="15.75" customHeight="1" x14ac:dyDescent="0.2">
      <c r="A186" s="11" t="s">
        <v>61</v>
      </c>
      <c r="B186" s="11" t="s">
        <v>6570</v>
      </c>
      <c r="C186" s="11" t="s">
        <v>6571</v>
      </c>
      <c r="D186" s="11" t="s">
        <v>6746</v>
      </c>
      <c r="E186" s="11" t="s">
        <v>6747</v>
      </c>
      <c r="F186" s="20">
        <v>11</v>
      </c>
      <c r="H186" s="20">
        <v>2012</v>
      </c>
      <c r="I186" s="20" t="str">
        <f t="shared" si="6"/>
        <v>hrs__matching_CynHost..DisLkHlpOth.2012</v>
      </c>
      <c r="J186" s="20" t="s">
        <v>6753</v>
      </c>
      <c r="K186" s="20" t="s">
        <v>6749</v>
      </c>
      <c r="L186" s="20" t="s">
        <v>6750</v>
      </c>
      <c r="M186" s="60"/>
      <c r="N186" s="20" t="s">
        <v>177</v>
      </c>
      <c r="O186" s="60"/>
      <c r="P186" s="60"/>
      <c r="Q186" s="15" t="s">
        <v>224</v>
      </c>
      <c r="R186" s="15"/>
      <c r="S186" s="15" t="s">
        <v>251</v>
      </c>
    </row>
    <row r="187" spans="1:19" ht="15.75" customHeight="1" x14ac:dyDescent="0.2">
      <c r="A187" s="11" t="s">
        <v>61</v>
      </c>
      <c r="B187" s="11" t="s">
        <v>6570</v>
      </c>
      <c r="C187" s="11" t="s">
        <v>6571</v>
      </c>
      <c r="D187" s="11" t="s">
        <v>6746</v>
      </c>
      <c r="E187" s="11" t="s">
        <v>6754</v>
      </c>
      <c r="F187" s="20">
        <v>8</v>
      </c>
      <c r="H187" s="20">
        <v>2006</v>
      </c>
      <c r="I187" s="20" t="str">
        <f t="shared" si="6"/>
        <v>hrs__matching_CynHost..HidReas.2006</v>
      </c>
      <c r="J187" s="20" t="s">
        <v>6755</v>
      </c>
      <c r="K187" s="20" t="s">
        <v>6756</v>
      </c>
      <c r="L187" s="20" t="s">
        <v>6750</v>
      </c>
      <c r="M187" s="60"/>
      <c r="N187" s="20" t="s">
        <v>177</v>
      </c>
      <c r="O187" s="60"/>
      <c r="P187" s="60"/>
      <c r="Q187" s="15" t="s">
        <v>224</v>
      </c>
      <c r="R187" s="15"/>
      <c r="S187" s="15" t="s">
        <v>1311</v>
      </c>
    </row>
    <row r="188" spans="1:19" ht="15.75" customHeight="1" x14ac:dyDescent="0.2">
      <c r="A188" s="11" t="s">
        <v>61</v>
      </c>
      <c r="B188" s="11" t="s">
        <v>6570</v>
      </c>
      <c r="C188" s="11" t="s">
        <v>6571</v>
      </c>
      <c r="D188" s="11" t="s">
        <v>6746</v>
      </c>
      <c r="E188" s="11" t="s">
        <v>6754</v>
      </c>
      <c r="F188" s="20">
        <v>9</v>
      </c>
      <c r="H188" s="20">
        <v>2008</v>
      </c>
      <c r="I188" s="20" t="str">
        <f t="shared" si="6"/>
        <v>hrs__matching_CynHost..HidReas.2008</v>
      </c>
      <c r="J188" s="20" t="s">
        <v>6757</v>
      </c>
      <c r="K188" s="20" t="s">
        <v>6756</v>
      </c>
      <c r="L188" s="20" t="s">
        <v>6750</v>
      </c>
      <c r="M188" s="60"/>
      <c r="N188" s="20" t="s">
        <v>177</v>
      </c>
      <c r="O188" s="60"/>
      <c r="P188" s="60"/>
      <c r="Q188" s="15" t="s">
        <v>224</v>
      </c>
      <c r="R188" s="15"/>
      <c r="S188" s="15" t="s">
        <v>251</v>
      </c>
    </row>
    <row r="189" spans="1:19" ht="15.75" customHeight="1" x14ac:dyDescent="0.2">
      <c r="A189" s="11" t="s">
        <v>61</v>
      </c>
      <c r="B189" s="11" t="s">
        <v>6570</v>
      </c>
      <c r="C189" s="11" t="s">
        <v>6571</v>
      </c>
      <c r="D189" s="11" t="s">
        <v>6746</v>
      </c>
      <c r="E189" s="11" t="s">
        <v>6754</v>
      </c>
      <c r="F189" s="20">
        <v>10</v>
      </c>
      <c r="H189" s="20">
        <v>2010</v>
      </c>
      <c r="I189" s="20" t="str">
        <f t="shared" si="6"/>
        <v>hrs__matching_CynHost..HidReas.2010</v>
      </c>
      <c r="J189" s="20" t="s">
        <v>6758</v>
      </c>
      <c r="K189" s="20" t="s">
        <v>6756</v>
      </c>
      <c r="L189" s="20" t="s">
        <v>6750</v>
      </c>
      <c r="M189" s="60"/>
      <c r="N189" s="20" t="s">
        <v>177</v>
      </c>
      <c r="O189" s="60"/>
      <c r="P189" s="60"/>
      <c r="Q189" s="15" t="s">
        <v>224</v>
      </c>
      <c r="R189" s="15"/>
      <c r="S189" s="15" t="s">
        <v>251</v>
      </c>
    </row>
    <row r="190" spans="1:19" ht="15.75" customHeight="1" x14ac:dyDescent="0.2">
      <c r="A190" s="11" t="s">
        <v>61</v>
      </c>
      <c r="B190" s="11" t="s">
        <v>6570</v>
      </c>
      <c r="C190" s="11" t="s">
        <v>6571</v>
      </c>
      <c r="D190" s="11" t="s">
        <v>6746</v>
      </c>
      <c r="E190" s="11" t="s">
        <v>6754</v>
      </c>
      <c r="F190" s="20">
        <v>11</v>
      </c>
      <c r="H190" s="20">
        <v>2012</v>
      </c>
      <c r="I190" s="20" t="str">
        <f t="shared" si="6"/>
        <v>hrs__matching_CynHost..HidReas.2012</v>
      </c>
      <c r="J190" s="20" t="s">
        <v>6759</v>
      </c>
      <c r="K190" s="20" t="s">
        <v>6756</v>
      </c>
      <c r="L190" s="20" t="s">
        <v>6750</v>
      </c>
      <c r="M190" s="60"/>
      <c r="N190" s="20" t="s">
        <v>177</v>
      </c>
      <c r="O190" s="60"/>
      <c r="P190" s="60"/>
      <c r="Q190" s="15" t="s">
        <v>224</v>
      </c>
      <c r="R190" s="15"/>
      <c r="S190" s="15" t="s">
        <v>251</v>
      </c>
    </row>
    <row r="191" spans="1:19" ht="15.75" customHeight="1" x14ac:dyDescent="0.2">
      <c r="A191" s="11" t="s">
        <v>61</v>
      </c>
      <c r="B191" s="11" t="s">
        <v>6570</v>
      </c>
      <c r="C191" s="11" t="s">
        <v>6571</v>
      </c>
      <c r="D191" s="11" t="s">
        <v>6746</v>
      </c>
      <c r="E191" s="11" t="s">
        <v>6760</v>
      </c>
      <c r="F191" s="20">
        <v>8</v>
      </c>
      <c r="H191" s="20">
        <v>2006</v>
      </c>
      <c r="I191" s="20" t="str">
        <f t="shared" si="6"/>
        <v>hrs__matching_CynHost..MostLie.2006</v>
      </c>
      <c r="J191" s="20" t="s">
        <v>6761</v>
      </c>
      <c r="K191" s="20" t="s">
        <v>6762</v>
      </c>
      <c r="L191" s="20" t="s">
        <v>6750</v>
      </c>
      <c r="M191" s="60"/>
      <c r="N191" s="20" t="s">
        <v>177</v>
      </c>
      <c r="O191" s="60"/>
      <c r="P191" s="60"/>
      <c r="Q191" s="15" t="s">
        <v>224</v>
      </c>
      <c r="R191" s="15"/>
      <c r="S191" s="15" t="s">
        <v>1311</v>
      </c>
    </row>
    <row r="192" spans="1:19" ht="15.75" customHeight="1" x14ac:dyDescent="0.2">
      <c r="A192" s="11" t="s">
        <v>61</v>
      </c>
      <c r="B192" s="11" t="s">
        <v>6570</v>
      </c>
      <c r="C192" s="11" t="s">
        <v>6571</v>
      </c>
      <c r="D192" s="11" t="s">
        <v>6746</v>
      </c>
      <c r="E192" s="11" t="s">
        <v>6760</v>
      </c>
      <c r="F192" s="20">
        <v>9</v>
      </c>
      <c r="H192" s="20">
        <v>2008</v>
      </c>
      <c r="I192" s="20" t="str">
        <f t="shared" si="6"/>
        <v>hrs__matching_CynHost..MostLie.2008</v>
      </c>
      <c r="J192" s="20" t="s">
        <v>6763</v>
      </c>
      <c r="K192" s="20" t="s">
        <v>6762</v>
      </c>
      <c r="L192" s="20" t="s">
        <v>6750</v>
      </c>
      <c r="M192" s="60"/>
      <c r="N192" s="20" t="s">
        <v>177</v>
      </c>
      <c r="O192" s="60"/>
      <c r="P192" s="60"/>
      <c r="Q192" s="15" t="s">
        <v>224</v>
      </c>
      <c r="R192" s="15"/>
      <c r="S192" s="15" t="s">
        <v>251</v>
      </c>
    </row>
    <row r="193" spans="1:19" ht="15.75" customHeight="1" x14ac:dyDescent="0.2">
      <c r="A193" s="11" t="s">
        <v>61</v>
      </c>
      <c r="B193" s="11" t="s">
        <v>6570</v>
      </c>
      <c r="C193" s="11" t="s">
        <v>6571</v>
      </c>
      <c r="D193" s="11" t="s">
        <v>6746</v>
      </c>
      <c r="E193" s="11" t="s">
        <v>6760</v>
      </c>
      <c r="F193" s="20">
        <v>10</v>
      </c>
      <c r="H193" s="20">
        <v>2010</v>
      </c>
      <c r="I193" s="20" t="str">
        <f t="shared" si="6"/>
        <v>hrs__matching_CynHost..MostLie.2010</v>
      </c>
      <c r="J193" s="20" t="s">
        <v>6764</v>
      </c>
      <c r="K193" s="20" t="s">
        <v>6762</v>
      </c>
      <c r="L193" s="20" t="s">
        <v>6750</v>
      </c>
      <c r="M193" s="60"/>
      <c r="N193" s="20" t="s">
        <v>177</v>
      </c>
      <c r="O193" s="60"/>
      <c r="P193" s="60"/>
      <c r="Q193" s="15" t="s">
        <v>224</v>
      </c>
      <c r="R193" s="15"/>
      <c r="S193" s="15" t="s">
        <v>251</v>
      </c>
    </row>
    <row r="194" spans="1:19" ht="15.75" customHeight="1" x14ac:dyDescent="0.2">
      <c r="A194" s="11" t="s">
        <v>61</v>
      </c>
      <c r="B194" s="11" t="s">
        <v>6570</v>
      </c>
      <c r="C194" s="11" t="s">
        <v>6571</v>
      </c>
      <c r="D194" s="11" t="s">
        <v>6746</v>
      </c>
      <c r="E194" s="11" t="s">
        <v>6760</v>
      </c>
      <c r="F194" s="20">
        <v>11</v>
      </c>
      <c r="H194" s="20">
        <v>2012</v>
      </c>
      <c r="I194" s="20" t="str">
        <f t="shared" ref="I194:I257" si="8">CONCATENATE(A194,"__",C194,"_", D194, "..", E194, ".", H194)</f>
        <v>hrs__matching_CynHost..MostLie.2012</v>
      </c>
      <c r="J194" s="20" t="s">
        <v>6765</v>
      </c>
      <c r="K194" s="20" t="s">
        <v>6762</v>
      </c>
      <c r="L194" s="20" t="s">
        <v>6750</v>
      </c>
      <c r="N194" s="20" t="s">
        <v>177</v>
      </c>
      <c r="Q194" s="15" t="s">
        <v>224</v>
      </c>
      <c r="R194" s="15"/>
      <c r="S194" s="15" t="s">
        <v>251</v>
      </c>
    </row>
    <row r="195" spans="1:19" ht="15.75" customHeight="1" x14ac:dyDescent="0.2">
      <c r="A195" s="11" t="s">
        <v>61</v>
      </c>
      <c r="B195" s="11" t="s">
        <v>6570</v>
      </c>
      <c r="C195" s="11" t="s">
        <v>6571</v>
      </c>
      <c r="D195" s="11" t="s">
        <v>6746</v>
      </c>
      <c r="E195" s="11" t="s">
        <v>6766</v>
      </c>
      <c r="F195" s="20">
        <v>8</v>
      </c>
      <c r="H195" s="20">
        <v>2006</v>
      </c>
      <c r="I195" s="20" t="str">
        <f t="shared" si="8"/>
        <v>hrs__matching_CynHost..NoOneCares.2006</v>
      </c>
      <c r="J195" s="20" t="s">
        <v>6767</v>
      </c>
      <c r="K195" s="20" t="s">
        <v>6768</v>
      </c>
      <c r="L195" s="20" t="s">
        <v>6750</v>
      </c>
      <c r="N195" s="20" t="s">
        <v>177</v>
      </c>
      <c r="Q195" s="15" t="s">
        <v>224</v>
      </c>
      <c r="R195" s="15"/>
      <c r="S195" s="15" t="s">
        <v>1311</v>
      </c>
    </row>
    <row r="196" spans="1:19" ht="15.75" customHeight="1" x14ac:dyDescent="0.2">
      <c r="A196" s="11" t="s">
        <v>61</v>
      </c>
      <c r="B196" s="11" t="s">
        <v>6570</v>
      </c>
      <c r="C196" s="11" t="s">
        <v>6571</v>
      </c>
      <c r="D196" s="11" t="s">
        <v>6746</v>
      </c>
      <c r="E196" s="11" t="s">
        <v>6766</v>
      </c>
      <c r="F196" s="20">
        <v>9</v>
      </c>
      <c r="H196" s="20">
        <v>2008</v>
      </c>
      <c r="I196" s="20" t="str">
        <f t="shared" si="8"/>
        <v>hrs__matching_CynHost..NoOneCares.2008</v>
      </c>
      <c r="J196" s="20" t="s">
        <v>6769</v>
      </c>
      <c r="K196" s="20" t="s">
        <v>6768</v>
      </c>
      <c r="L196" s="20" t="s">
        <v>6750</v>
      </c>
      <c r="N196" s="20" t="s">
        <v>177</v>
      </c>
      <c r="Q196" s="15" t="s">
        <v>224</v>
      </c>
      <c r="R196" s="15"/>
      <c r="S196" s="15" t="s">
        <v>251</v>
      </c>
    </row>
    <row r="197" spans="1:19" ht="15.75" customHeight="1" x14ac:dyDescent="0.2">
      <c r="A197" s="11" t="s">
        <v>61</v>
      </c>
      <c r="B197" s="11" t="s">
        <v>6570</v>
      </c>
      <c r="C197" s="11" t="s">
        <v>6571</v>
      </c>
      <c r="D197" s="11" t="s">
        <v>6746</v>
      </c>
      <c r="E197" s="11" t="s">
        <v>6766</v>
      </c>
      <c r="F197" s="20">
        <v>10</v>
      </c>
      <c r="H197" s="20">
        <v>2010</v>
      </c>
      <c r="I197" s="20" t="str">
        <f t="shared" si="8"/>
        <v>hrs__matching_CynHost..NoOneCares.2010</v>
      </c>
      <c r="J197" s="20" t="s">
        <v>6770</v>
      </c>
      <c r="K197" s="20" t="s">
        <v>6768</v>
      </c>
      <c r="L197" s="20" t="s">
        <v>6750</v>
      </c>
      <c r="N197" s="20" t="s">
        <v>177</v>
      </c>
      <c r="Q197" s="15" t="s">
        <v>224</v>
      </c>
      <c r="R197" s="15"/>
      <c r="S197" s="15" t="s">
        <v>251</v>
      </c>
    </row>
    <row r="198" spans="1:19" ht="15.75" customHeight="1" x14ac:dyDescent="0.2">
      <c r="A198" s="11" t="s">
        <v>61</v>
      </c>
      <c r="B198" s="11" t="s">
        <v>6570</v>
      </c>
      <c r="C198" s="11" t="s">
        <v>6571</v>
      </c>
      <c r="D198" s="11" t="s">
        <v>6746</v>
      </c>
      <c r="E198" s="11" t="s">
        <v>6766</v>
      </c>
      <c r="F198" s="20">
        <v>11</v>
      </c>
      <c r="H198" s="20">
        <v>2012</v>
      </c>
      <c r="I198" s="20" t="str">
        <f t="shared" si="8"/>
        <v>hrs__matching_CynHost..NoOneCares.2012</v>
      </c>
      <c r="J198" s="20" t="s">
        <v>6771</v>
      </c>
      <c r="K198" s="20" t="s">
        <v>6768</v>
      </c>
      <c r="L198" s="20" t="s">
        <v>6750</v>
      </c>
      <c r="N198" s="20" t="s">
        <v>177</v>
      </c>
      <c r="Q198" s="15" t="s">
        <v>224</v>
      </c>
      <c r="R198" s="15"/>
      <c r="S198" s="15" t="s">
        <v>251</v>
      </c>
    </row>
    <row r="199" spans="1:19" ht="15.75" customHeight="1" x14ac:dyDescent="0.2">
      <c r="A199" s="11" t="s">
        <v>61</v>
      </c>
      <c r="B199" s="11" t="s">
        <v>6570</v>
      </c>
      <c r="C199" s="11" t="s">
        <v>6571</v>
      </c>
      <c r="D199" s="11" t="s">
        <v>6746</v>
      </c>
      <c r="E199" s="11" t="s">
        <v>6772</v>
      </c>
      <c r="F199" s="20">
        <v>8</v>
      </c>
      <c r="H199" s="20">
        <v>2006</v>
      </c>
      <c r="I199" s="20" t="str">
        <f t="shared" si="8"/>
        <v>hrs__matching_CynHost..UseUnfair.2006</v>
      </c>
      <c r="J199" s="20" t="s">
        <v>6773</v>
      </c>
      <c r="K199" s="20" t="s">
        <v>6774</v>
      </c>
      <c r="L199" s="20" t="s">
        <v>6750</v>
      </c>
      <c r="N199" s="20" t="s">
        <v>177</v>
      </c>
      <c r="Q199" s="15" t="s">
        <v>224</v>
      </c>
      <c r="R199" s="15"/>
      <c r="S199" s="15" t="s">
        <v>1311</v>
      </c>
    </row>
    <row r="200" spans="1:19" ht="15.75" customHeight="1" x14ac:dyDescent="0.2">
      <c r="A200" s="11" t="s">
        <v>61</v>
      </c>
      <c r="B200" s="11" t="s">
        <v>6570</v>
      </c>
      <c r="C200" s="11" t="s">
        <v>6571</v>
      </c>
      <c r="D200" s="11" t="s">
        <v>6746</v>
      </c>
      <c r="E200" s="11" t="s">
        <v>6772</v>
      </c>
      <c r="F200" s="20">
        <v>9</v>
      </c>
      <c r="H200" s="20">
        <v>2008</v>
      </c>
      <c r="I200" s="20" t="str">
        <f t="shared" si="8"/>
        <v>hrs__matching_CynHost..UseUnfair.2008</v>
      </c>
      <c r="J200" s="20" t="s">
        <v>6775</v>
      </c>
      <c r="K200" s="20" t="s">
        <v>6774</v>
      </c>
      <c r="L200" s="20" t="s">
        <v>6750</v>
      </c>
      <c r="N200" s="20" t="s">
        <v>177</v>
      </c>
      <c r="Q200" s="15" t="s">
        <v>224</v>
      </c>
      <c r="R200" s="15"/>
      <c r="S200" s="15" t="s">
        <v>251</v>
      </c>
    </row>
    <row r="201" spans="1:19" ht="15.75" customHeight="1" x14ac:dyDescent="0.2">
      <c r="A201" s="11" t="s">
        <v>61</v>
      </c>
      <c r="B201" s="11" t="s">
        <v>6570</v>
      </c>
      <c r="C201" s="11" t="s">
        <v>6571</v>
      </c>
      <c r="D201" s="11" t="s">
        <v>6746</v>
      </c>
      <c r="E201" s="11" t="s">
        <v>6772</v>
      </c>
      <c r="F201" s="20">
        <v>10</v>
      </c>
      <c r="H201" s="20">
        <v>2010</v>
      </c>
      <c r="I201" s="20" t="str">
        <f t="shared" si="8"/>
        <v>hrs__matching_CynHost..UseUnfair.2010</v>
      </c>
      <c r="J201" s="20" t="s">
        <v>6776</v>
      </c>
      <c r="K201" s="20" t="s">
        <v>6774</v>
      </c>
      <c r="L201" s="20" t="s">
        <v>6750</v>
      </c>
      <c r="N201" s="20" t="s">
        <v>177</v>
      </c>
      <c r="Q201" s="15" t="s">
        <v>224</v>
      </c>
      <c r="R201" s="15"/>
      <c r="S201" s="15" t="s">
        <v>251</v>
      </c>
    </row>
    <row r="202" spans="1:19" ht="15.75" customHeight="1" x14ac:dyDescent="0.2">
      <c r="A202" s="11" t="s">
        <v>61</v>
      </c>
      <c r="B202" s="11" t="s">
        <v>6570</v>
      </c>
      <c r="C202" s="11" t="s">
        <v>6571</v>
      </c>
      <c r="D202" s="11" t="s">
        <v>6746</v>
      </c>
      <c r="E202" s="11" t="s">
        <v>6772</v>
      </c>
      <c r="F202" s="20">
        <v>11</v>
      </c>
      <c r="H202" s="20">
        <v>2012</v>
      </c>
      <c r="I202" s="20" t="str">
        <f t="shared" si="8"/>
        <v>hrs__matching_CynHost..UseUnfair.2012</v>
      </c>
      <c r="J202" s="20" t="s">
        <v>6777</v>
      </c>
      <c r="K202" s="20" t="s">
        <v>6774</v>
      </c>
      <c r="L202" s="20" t="s">
        <v>6750</v>
      </c>
      <c r="N202" s="20" t="s">
        <v>177</v>
      </c>
      <c r="Q202" s="15" t="s">
        <v>224</v>
      </c>
      <c r="R202" s="15"/>
      <c r="S202" s="15" t="s">
        <v>251</v>
      </c>
    </row>
    <row r="203" spans="1:19" ht="15.75" customHeight="1" x14ac:dyDescent="0.2">
      <c r="A203" s="11" t="s">
        <v>61</v>
      </c>
      <c r="B203" s="11" t="s">
        <v>6581</v>
      </c>
      <c r="C203" s="11" t="s">
        <v>6571</v>
      </c>
      <c r="D203" s="11" t="s">
        <v>174</v>
      </c>
      <c r="E203" s="11" t="s">
        <v>6778</v>
      </c>
      <c r="F203" s="20">
        <v>1</v>
      </c>
      <c r="H203" s="20">
        <v>1992</v>
      </c>
      <c r="I203" s="20" t="str">
        <f t="shared" si="8"/>
        <v>hrs__matching_dadAlive..rBkgrDadAlive.1992</v>
      </c>
      <c r="J203" s="20" t="s">
        <v>9143</v>
      </c>
      <c r="K203" s="20" t="s">
        <v>6779</v>
      </c>
      <c r="L203" s="20" t="s">
        <v>6708</v>
      </c>
      <c r="N203" s="20" t="s">
        <v>177</v>
      </c>
      <c r="Q203" s="20" t="s">
        <v>5862</v>
      </c>
      <c r="R203" s="60"/>
      <c r="S203" s="20" t="s">
        <v>1311</v>
      </c>
    </row>
    <row r="204" spans="1:19" ht="15.75" customHeight="1" x14ac:dyDescent="0.2">
      <c r="A204" s="11" t="s">
        <v>61</v>
      </c>
      <c r="B204" s="11" t="s">
        <v>6581</v>
      </c>
      <c r="C204" s="11" t="s">
        <v>6571</v>
      </c>
      <c r="D204" s="11" t="s">
        <v>174</v>
      </c>
      <c r="E204" s="11" t="s">
        <v>6778</v>
      </c>
      <c r="F204" s="20">
        <v>2</v>
      </c>
      <c r="H204" s="20">
        <v>1994</v>
      </c>
      <c r="I204" s="20" t="str">
        <f t="shared" si="8"/>
        <v>hrs__matching_dadAlive..rBkgrDadAlive.1994</v>
      </c>
      <c r="J204" s="20" t="s">
        <v>9144</v>
      </c>
      <c r="K204" s="20" t="s">
        <v>6780</v>
      </c>
      <c r="L204" s="20" t="s">
        <v>6708</v>
      </c>
      <c r="N204" s="20" t="s">
        <v>177</v>
      </c>
      <c r="Q204" s="20" t="s">
        <v>5862</v>
      </c>
      <c r="R204" s="60"/>
      <c r="S204" s="20" t="s">
        <v>1311</v>
      </c>
    </row>
    <row r="205" spans="1:19" ht="15.75" customHeight="1" x14ac:dyDescent="0.2">
      <c r="A205" s="11" t="s">
        <v>61</v>
      </c>
      <c r="B205" s="11" t="s">
        <v>6581</v>
      </c>
      <c r="C205" s="11" t="s">
        <v>6571</v>
      </c>
      <c r="D205" s="11" t="s">
        <v>174</v>
      </c>
      <c r="E205" s="11" t="s">
        <v>6778</v>
      </c>
      <c r="F205" s="20">
        <v>3</v>
      </c>
      <c r="H205" s="20">
        <v>1996</v>
      </c>
      <c r="I205" s="20" t="str">
        <f t="shared" si="8"/>
        <v>hrs__matching_dadAlive..rBkgrDadAlive.1996</v>
      </c>
      <c r="J205" s="20" t="s">
        <v>9145</v>
      </c>
      <c r="K205" s="20" t="s">
        <v>6781</v>
      </c>
      <c r="L205" s="20" t="s">
        <v>6708</v>
      </c>
      <c r="N205" s="20" t="s">
        <v>177</v>
      </c>
      <c r="Q205" s="20" t="s">
        <v>5862</v>
      </c>
      <c r="R205" s="60"/>
      <c r="S205" s="20" t="s">
        <v>1311</v>
      </c>
    </row>
    <row r="206" spans="1:19" ht="15.75" customHeight="1" x14ac:dyDescent="0.2">
      <c r="A206" s="11" t="s">
        <v>61</v>
      </c>
      <c r="B206" s="11" t="s">
        <v>6581</v>
      </c>
      <c r="C206" s="11" t="s">
        <v>6571</v>
      </c>
      <c r="D206" s="11" t="s">
        <v>174</v>
      </c>
      <c r="E206" s="11" t="s">
        <v>6778</v>
      </c>
      <c r="F206" s="20">
        <v>4</v>
      </c>
      <c r="H206" s="20">
        <v>1998</v>
      </c>
      <c r="I206" s="20" t="str">
        <f t="shared" si="8"/>
        <v>hrs__matching_dadAlive..rBkgrDadAlive.1998</v>
      </c>
      <c r="J206" s="20" t="s">
        <v>9146</v>
      </c>
      <c r="K206" s="20" t="s">
        <v>6782</v>
      </c>
      <c r="L206" s="20" t="s">
        <v>6708</v>
      </c>
      <c r="N206" s="20" t="s">
        <v>177</v>
      </c>
      <c r="Q206" s="20" t="s">
        <v>5862</v>
      </c>
      <c r="R206" s="60"/>
      <c r="S206" s="20" t="s">
        <v>1311</v>
      </c>
    </row>
    <row r="207" spans="1:19" ht="15.75" customHeight="1" x14ac:dyDescent="0.2">
      <c r="A207" s="11" t="s">
        <v>61</v>
      </c>
      <c r="B207" s="11" t="s">
        <v>6581</v>
      </c>
      <c r="C207" s="11" t="s">
        <v>6571</v>
      </c>
      <c r="D207" s="11" t="s">
        <v>174</v>
      </c>
      <c r="E207" s="11" t="s">
        <v>6778</v>
      </c>
      <c r="F207" s="20">
        <v>5</v>
      </c>
      <c r="H207" s="20">
        <v>2000</v>
      </c>
      <c r="I207" s="20" t="str">
        <f t="shared" si="8"/>
        <v>hrs__matching_dadAlive..rBkgrDadAlive.2000</v>
      </c>
      <c r="J207" s="20" t="s">
        <v>9147</v>
      </c>
      <c r="K207" s="20" t="s">
        <v>6783</v>
      </c>
      <c r="L207" s="20" t="s">
        <v>6708</v>
      </c>
      <c r="N207" s="20" t="s">
        <v>177</v>
      </c>
      <c r="Q207" s="20" t="s">
        <v>5862</v>
      </c>
      <c r="R207" s="60"/>
      <c r="S207" s="20" t="s">
        <v>1311</v>
      </c>
    </row>
    <row r="208" spans="1:19" ht="15.75" customHeight="1" x14ac:dyDescent="0.2">
      <c r="A208" s="11" t="s">
        <v>61</v>
      </c>
      <c r="B208" s="11" t="s">
        <v>6581</v>
      </c>
      <c r="C208" s="11" t="s">
        <v>6571</v>
      </c>
      <c r="D208" s="11" t="s">
        <v>174</v>
      </c>
      <c r="E208" s="11" t="s">
        <v>6778</v>
      </c>
      <c r="F208" s="20">
        <v>6</v>
      </c>
      <c r="H208" s="20">
        <v>2002</v>
      </c>
      <c r="I208" s="20" t="str">
        <f t="shared" si="8"/>
        <v>hrs__matching_dadAlive..rBkgrDadAlive.2002</v>
      </c>
      <c r="J208" s="20" t="s">
        <v>9148</v>
      </c>
      <c r="K208" s="20" t="s">
        <v>6784</v>
      </c>
      <c r="L208" s="20" t="s">
        <v>6708</v>
      </c>
      <c r="N208" s="20" t="s">
        <v>177</v>
      </c>
      <c r="Q208" s="20" t="s">
        <v>5862</v>
      </c>
      <c r="R208" s="60"/>
      <c r="S208" s="20" t="s">
        <v>1311</v>
      </c>
    </row>
    <row r="209" spans="1:19" ht="15.75" customHeight="1" x14ac:dyDescent="0.2">
      <c r="A209" s="11" t="s">
        <v>61</v>
      </c>
      <c r="B209" s="11" t="s">
        <v>6581</v>
      </c>
      <c r="C209" s="11" t="s">
        <v>6571</v>
      </c>
      <c r="D209" s="11" t="s">
        <v>174</v>
      </c>
      <c r="E209" s="11" t="s">
        <v>6778</v>
      </c>
      <c r="F209" s="20">
        <v>7</v>
      </c>
      <c r="H209" s="20">
        <v>2004</v>
      </c>
      <c r="I209" s="20" t="str">
        <f t="shared" si="8"/>
        <v>hrs__matching_dadAlive..rBkgrDadAlive.2004</v>
      </c>
      <c r="J209" s="20" t="s">
        <v>9149</v>
      </c>
      <c r="K209" s="20" t="s">
        <v>6785</v>
      </c>
      <c r="L209" s="20" t="s">
        <v>6708</v>
      </c>
      <c r="N209" s="20" t="s">
        <v>177</v>
      </c>
      <c r="Q209" s="20" t="s">
        <v>5862</v>
      </c>
      <c r="R209" s="60"/>
      <c r="S209" s="20" t="s">
        <v>1311</v>
      </c>
    </row>
    <row r="210" spans="1:19" ht="15.75" customHeight="1" x14ac:dyDescent="0.2">
      <c r="A210" s="11" t="s">
        <v>61</v>
      </c>
      <c r="B210" s="11" t="s">
        <v>6581</v>
      </c>
      <c r="C210" s="11" t="s">
        <v>6571</v>
      </c>
      <c r="D210" s="11" t="s">
        <v>174</v>
      </c>
      <c r="E210" s="11" t="s">
        <v>6778</v>
      </c>
      <c r="F210" s="20">
        <v>8</v>
      </c>
      <c r="H210" s="20">
        <v>2006</v>
      </c>
      <c r="I210" s="20" t="str">
        <f t="shared" si="8"/>
        <v>hrs__matching_dadAlive..rBkgrDadAlive.2006</v>
      </c>
      <c r="J210" s="20" t="s">
        <v>9150</v>
      </c>
      <c r="K210" s="20" t="s">
        <v>6786</v>
      </c>
      <c r="L210" s="20" t="s">
        <v>6708</v>
      </c>
      <c r="N210" s="20" t="s">
        <v>177</v>
      </c>
      <c r="Q210" s="20" t="s">
        <v>5862</v>
      </c>
      <c r="R210" s="60"/>
      <c r="S210" s="20" t="s">
        <v>1311</v>
      </c>
    </row>
    <row r="211" spans="1:19" ht="15.75" customHeight="1" x14ac:dyDescent="0.2">
      <c r="A211" s="11" t="s">
        <v>61</v>
      </c>
      <c r="B211" s="11" t="s">
        <v>6581</v>
      </c>
      <c r="C211" s="11" t="s">
        <v>6571</v>
      </c>
      <c r="D211" s="11" t="s">
        <v>174</v>
      </c>
      <c r="E211" s="11" t="s">
        <v>6778</v>
      </c>
      <c r="F211" s="20">
        <v>9</v>
      </c>
      <c r="H211" s="20">
        <v>2008</v>
      </c>
      <c r="I211" s="20" t="str">
        <f t="shared" si="8"/>
        <v>hrs__matching_dadAlive..rBkgrDadAlive.2008</v>
      </c>
      <c r="J211" s="20" t="s">
        <v>9151</v>
      </c>
      <c r="K211" s="20" t="s">
        <v>6787</v>
      </c>
      <c r="L211" s="20" t="s">
        <v>6708</v>
      </c>
      <c r="N211" s="20" t="s">
        <v>177</v>
      </c>
      <c r="Q211" s="20" t="s">
        <v>5862</v>
      </c>
      <c r="R211" s="60"/>
      <c r="S211" s="20" t="s">
        <v>1311</v>
      </c>
    </row>
    <row r="212" spans="1:19" ht="15.75" customHeight="1" x14ac:dyDescent="0.2">
      <c r="A212" s="11" t="s">
        <v>61</v>
      </c>
      <c r="B212" s="11" t="s">
        <v>6581</v>
      </c>
      <c r="C212" s="11" t="s">
        <v>6571</v>
      </c>
      <c r="D212" s="11" t="s">
        <v>174</v>
      </c>
      <c r="E212" s="11" t="s">
        <v>6778</v>
      </c>
      <c r="F212" s="20">
        <v>10</v>
      </c>
      <c r="H212" s="20">
        <v>2010</v>
      </c>
      <c r="I212" s="20" t="str">
        <f t="shared" si="8"/>
        <v>hrs__matching_dadAlive..rBkgrDadAlive.2010</v>
      </c>
      <c r="J212" s="20" t="s">
        <v>9152</v>
      </c>
      <c r="K212" s="20" t="s">
        <v>6788</v>
      </c>
      <c r="L212" s="20" t="s">
        <v>6708</v>
      </c>
      <c r="N212" s="20" t="s">
        <v>177</v>
      </c>
      <c r="Q212" s="20" t="s">
        <v>5862</v>
      </c>
      <c r="R212" s="60"/>
      <c r="S212" s="20" t="s">
        <v>1311</v>
      </c>
    </row>
    <row r="213" spans="1:19" ht="15.75" customHeight="1" x14ac:dyDescent="0.2">
      <c r="A213" s="11" t="s">
        <v>61</v>
      </c>
      <c r="B213" s="11" t="s">
        <v>6581</v>
      </c>
      <c r="C213" s="11" t="s">
        <v>6571</v>
      </c>
      <c r="D213" s="11" t="s">
        <v>174</v>
      </c>
      <c r="E213" s="11" t="s">
        <v>6778</v>
      </c>
      <c r="F213" s="20">
        <v>11</v>
      </c>
      <c r="H213" s="20">
        <v>2012</v>
      </c>
      <c r="I213" s="20" t="str">
        <f t="shared" si="8"/>
        <v>hrs__matching_dadAlive..rBkgrDadAlive.2012</v>
      </c>
      <c r="J213" s="20" t="s">
        <v>9153</v>
      </c>
      <c r="K213" s="20" t="s">
        <v>6789</v>
      </c>
      <c r="L213" s="20" t="s">
        <v>6708</v>
      </c>
      <c r="N213" s="20" t="s">
        <v>177</v>
      </c>
      <c r="Q213" s="20" t="s">
        <v>5862</v>
      </c>
      <c r="R213" s="60"/>
      <c r="S213" s="20" t="s">
        <v>1311</v>
      </c>
    </row>
    <row r="214" spans="1:19" ht="15.75" customHeight="1" x14ac:dyDescent="0.2">
      <c r="A214" s="11" t="s">
        <v>61</v>
      </c>
      <c r="B214" s="11" t="s">
        <v>6581</v>
      </c>
      <c r="C214" s="11" t="s">
        <v>6571</v>
      </c>
      <c r="D214" s="11" t="s">
        <v>174</v>
      </c>
      <c r="E214" s="11" t="s">
        <v>6778</v>
      </c>
      <c r="F214" s="20">
        <v>12</v>
      </c>
      <c r="H214" s="20">
        <v>2014</v>
      </c>
      <c r="I214" s="20" t="str">
        <f t="shared" si="8"/>
        <v>hrs__matching_dadAlive..rBkgrDadAlive.2014</v>
      </c>
      <c r="J214" s="20" t="s">
        <v>9154</v>
      </c>
      <c r="K214" s="20" t="s">
        <v>6790</v>
      </c>
      <c r="L214" s="20" t="s">
        <v>6708</v>
      </c>
      <c r="N214" s="20" t="s">
        <v>177</v>
      </c>
      <c r="Q214" s="20" t="s">
        <v>5862</v>
      </c>
      <c r="R214" s="60"/>
      <c r="S214" s="20" t="s">
        <v>1311</v>
      </c>
    </row>
    <row r="215" spans="1:19" ht="15.75" customHeight="1" x14ac:dyDescent="0.2">
      <c r="A215" s="11" t="s">
        <v>61</v>
      </c>
      <c r="B215" s="11" t="s">
        <v>6570</v>
      </c>
      <c r="C215" s="11" t="s">
        <v>6571</v>
      </c>
      <c r="D215" s="11" t="s">
        <v>6791</v>
      </c>
      <c r="E215" s="11" t="s">
        <v>6792</v>
      </c>
      <c r="F215" s="20">
        <v>8</v>
      </c>
      <c r="H215" s="20">
        <v>2006</v>
      </c>
      <c r="I215" s="20" t="str">
        <f t="shared" si="8"/>
        <v>hrs__matching_deathChild..LEChldDied.2006</v>
      </c>
      <c r="J215" s="20" t="s">
        <v>6685</v>
      </c>
      <c r="K215" s="20" t="s">
        <v>6793</v>
      </c>
      <c r="L215" s="20" t="s">
        <v>6576</v>
      </c>
      <c r="N215" s="28" t="s">
        <v>6577</v>
      </c>
      <c r="Q215" s="15" t="s">
        <v>178</v>
      </c>
      <c r="R215" s="15"/>
      <c r="S215" s="15" t="s">
        <v>1311</v>
      </c>
    </row>
    <row r="216" spans="1:19" ht="15.75" customHeight="1" x14ac:dyDescent="0.2">
      <c r="A216" s="11" t="s">
        <v>61</v>
      </c>
      <c r="B216" s="11" t="s">
        <v>6570</v>
      </c>
      <c r="C216" s="11" t="s">
        <v>6571</v>
      </c>
      <c r="D216" s="11" t="s">
        <v>6791</v>
      </c>
      <c r="E216" s="11" t="s">
        <v>6792</v>
      </c>
      <c r="F216" s="20">
        <v>9</v>
      </c>
      <c r="H216" s="20">
        <v>2008</v>
      </c>
      <c r="I216" s="20" t="str">
        <f t="shared" si="8"/>
        <v>hrs__matching_deathChild..LEChldDied.2008</v>
      </c>
      <c r="J216" s="20" t="s">
        <v>6687</v>
      </c>
      <c r="K216" s="20" t="s">
        <v>6793</v>
      </c>
      <c r="L216" s="20" t="s">
        <v>6576</v>
      </c>
      <c r="N216" s="28" t="s">
        <v>6577</v>
      </c>
      <c r="Q216" s="15" t="s">
        <v>178</v>
      </c>
      <c r="R216" s="15"/>
      <c r="S216" s="15" t="s">
        <v>251</v>
      </c>
    </row>
    <row r="217" spans="1:19" ht="15.75" customHeight="1" x14ac:dyDescent="0.2">
      <c r="A217" s="11" t="s">
        <v>61</v>
      </c>
      <c r="B217" s="11" t="s">
        <v>6570</v>
      </c>
      <c r="C217" s="11" t="s">
        <v>6571</v>
      </c>
      <c r="D217" s="11" t="s">
        <v>6791</v>
      </c>
      <c r="E217" s="11" t="s">
        <v>6792</v>
      </c>
      <c r="F217" s="20">
        <v>10</v>
      </c>
      <c r="H217" s="20">
        <v>2010</v>
      </c>
      <c r="I217" s="20" t="str">
        <f t="shared" si="8"/>
        <v>hrs__matching_deathChild..LEChldDied.2010</v>
      </c>
      <c r="J217" s="20" t="s">
        <v>6688</v>
      </c>
      <c r="K217" s="42" t="s">
        <v>6793</v>
      </c>
      <c r="L217" s="20" t="s">
        <v>6576</v>
      </c>
      <c r="N217" s="28" t="s">
        <v>6577</v>
      </c>
      <c r="Q217" s="15" t="s">
        <v>178</v>
      </c>
      <c r="R217" s="15"/>
      <c r="S217" s="15" t="s">
        <v>251</v>
      </c>
    </row>
    <row r="218" spans="1:19" ht="15.75" customHeight="1" x14ac:dyDescent="0.2">
      <c r="A218" s="11" t="s">
        <v>61</v>
      </c>
      <c r="B218" s="11" t="s">
        <v>6570</v>
      </c>
      <c r="C218" s="11" t="s">
        <v>6571</v>
      </c>
      <c r="D218" s="11" t="s">
        <v>6791</v>
      </c>
      <c r="E218" s="11" t="s">
        <v>6792</v>
      </c>
      <c r="F218" s="20">
        <v>11</v>
      </c>
      <c r="H218" s="20">
        <v>2012</v>
      </c>
      <c r="I218" s="20" t="str">
        <f t="shared" si="8"/>
        <v>hrs__matching_deathChild..LEChldDied.2012</v>
      </c>
      <c r="J218" s="20" t="s">
        <v>6689</v>
      </c>
      <c r="K218" s="42" t="s">
        <v>6793</v>
      </c>
      <c r="L218" s="20" t="s">
        <v>6576</v>
      </c>
      <c r="N218" s="28" t="s">
        <v>6577</v>
      </c>
      <c r="Q218" s="15" t="s">
        <v>178</v>
      </c>
      <c r="R218" s="15"/>
      <c r="S218" s="15" t="s">
        <v>251</v>
      </c>
    </row>
    <row r="219" spans="1:19" ht="15.75" customHeight="1" x14ac:dyDescent="0.2">
      <c r="A219" s="11" t="s">
        <v>61</v>
      </c>
      <c r="B219" s="11" t="s">
        <v>6581</v>
      </c>
      <c r="C219" s="11" t="s">
        <v>6571</v>
      </c>
      <c r="D219" s="11" t="s">
        <v>6794</v>
      </c>
      <c r="E219" s="11" t="s">
        <v>6795</v>
      </c>
      <c r="F219" s="20">
        <v>2</v>
      </c>
      <c r="H219" s="20">
        <v>1994</v>
      </c>
      <c r="I219" s="20" t="str">
        <f t="shared" si="8"/>
        <v>hrs__matching_dentistVisits..rHlthDentist.1994</v>
      </c>
      <c r="J219" s="20" t="s">
        <v>9155</v>
      </c>
      <c r="K219" s="20" t="s">
        <v>6796</v>
      </c>
      <c r="L219" s="20" t="s">
        <v>6708</v>
      </c>
      <c r="N219" s="28" t="s">
        <v>177</v>
      </c>
      <c r="Q219" s="15" t="s">
        <v>178</v>
      </c>
      <c r="R219" s="15"/>
      <c r="S219" s="15" t="s">
        <v>1311</v>
      </c>
    </row>
    <row r="220" spans="1:19" ht="15.75" customHeight="1" x14ac:dyDescent="0.2">
      <c r="A220" s="11" t="s">
        <v>61</v>
      </c>
      <c r="B220" s="11" t="s">
        <v>6581</v>
      </c>
      <c r="C220" s="11" t="s">
        <v>6571</v>
      </c>
      <c r="D220" s="11" t="s">
        <v>6794</v>
      </c>
      <c r="E220" s="11" t="s">
        <v>6795</v>
      </c>
      <c r="F220" s="20">
        <v>3</v>
      </c>
      <c r="H220" s="20">
        <v>1996</v>
      </c>
      <c r="I220" s="20" t="str">
        <f t="shared" si="8"/>
        <v>hrs__matching_dentistVisits..rHlthDentist.1996</v>
      </c>
      <c r="J220" s="20" t="s">
        <v>9156</v>
      </c>
      <c r="K220" s="20" t="s">
        <v>6797</v>
      </c>
      <c r="L220" s="20" t="s">
        <v>6708</v>
      </c>
      <c r="N220" s="28" t="s">
        <v>177</v>
      </c>
      <c r="Q220" s="15" t="s">
        <v>178</v>
      </c>
      <c r="R220" s="15"/>
      <c r="S220" s="15" t="s">
        <v>1311</v>
      </c>
    </row>
    <row r="221" spans="1:19" ht="15.75" customHeight="1" x14ac:dyDescent="0.2">
      <c r="A221" s="11" t="s">
        <v>61</v>
      </c>
      <c r="B221" s="11" t="s">
        <v>6581</v>
      </c>
      <c r="C221" s="11" t="s">
        <v>6571</v>
      </c>
      <c r="D221" s="11" t="s">
        <v>6794</v>
      </c>
      <c r="E221" s="11" t="s">
        <v>6795</v>
      </c>
      <c r="F221" s="20">
        <v>4</v>
      </c>
      <c r="H221" s="20">
        <v>1998</v>
      </c>
      <c r="I221" s="20" t="str">
        <f t="shared" si="8"/>
        <v>hrs__matching_dentistVisits..rHlthDentist.1998</v>
      </c>
      <c r="J221" s="20" t="s">
        <v>9157</v>
      </c>
      <c r="K221" s="20" t="s">
        <v>6798</v>
      </c>
      <c r="L221" s="20" t="s">
        <v>6708</v>
      </c>
      <c r="N221" s="28" t="s">
        <v>177</v>
      </c>
      <c r="Q221" s="15" t="s">
        <v>178</v>
      </c>
      <c r="R221" s="15"/>
      <c r="S221" s="15" t="s">
        <v>1311</v>
      </c>
    </row>
    <row r="222" spans="1:19" ht="15.75" customHeight="1" x14ac:dyDescent="0.2">
      <c r="A222" s="11" t="s">
        <v>61</v>
      </c>
      <c r="B222" s="11" t="s">
        <v>6581</v>
      </c>
      <c r="C222" s="11" t="s">
        <v>6571</v>
      </c>
      <c r="D222" s="11" t="s">
        <v>6794</v>
      </c>
      <c r="E222" s="11" t="s">
        <v>6795</v>
      </c>
      <c r="F222" s="20">
        <v>5</v>
      </c>
      <c r="H222" s="20">
        <v>2000</v>
      </c>
      <c r="I222" s="20" t="str">
        <f t="shared" si="8"/>
        <v>hrs__matching_dentistVisits..rHlthDentist.2000</v>
      </c>
      <c r="J222" s="20" t="s">
        <v>9158</v>
      </c>
      <c r="K222" s="20" t="s">
        <v>6799</v>
      </c>
      <c r="L222" s="20" t="s">
        <v>6708</v>
      </c>
      <c r="N222" s="28" t="s">
        <v>177</v>
      </c>
      <c r="Q222" s="15" t="s">
        <v>178</v>
      </c>
      <c r="R222" s="15"/>
      <c r="S222" s="15" t="s">
        <v>1311</v>
      </c>
    </row>
    <row r="223" spans="1:19" ht="15.75" customHeight="1" x14ac:dyDescent="0.2">
      <c r="A223" s="11" t="s">
        <v>61</v>
      </c>
      <c r="B223" s="11" t="s">
        <v>6581</v>
      </c>
      <c r="C223" s="11" t="s">
        <v>6571</v>
      </c>
      <c r="D223" s="11" t="s">
        <v>6794</v>
      </c>
      <c r="E223" s="11" t="s">
        <v>6795</v>
      </c>
      <c r="F223" s="20">
        <v>6</v>
      </c>
      <c r="H223" s="20">
        <v>2002</v>
      </c>
      <c r="I223" s="20" t="str">
        <f t="shared" si="8"/>
        <v>hrs__matching_dentistVisits..rHlthDentist.2002</v>
      </c>
      <c r="J223" s="20" t="s">
        <v>9159</v>
      </c>
      <c r="K223" s="20" t="s">
        <v>6800</v>
      </c>
      <c r="L223" s="20" t="s">
        <v>6708</v>
      </c>
      <c r="N223" s="28" t="s">
        <v>177</v>
      </c>
      <c r="Q223" s="15" t="s">
        <v>178</v>
      </c>
      <c r="R223" s="15"/>
      <c r="S223" s="15" t="s">
        <v>1311</v>
      </c>
    </row>
    <row r="224" spans="1:19" ht="15.75" customHeight="1" x14ac:dyDescent="0.2">
      <c r="A224" s="11" t="s">
        <v>61</v>
      </c>
      <c r="B224" s="11" t="s">
        <v>6581</v>
      </c>
      <c r="C224" s="11" t="s">
        <v>6571</v>
      </c>
      <c r="D224" s="11" t="s">
        <v>6794</v>
      </c>
      <c r="E224" s="11" t="s">
        <v>6795</v>
      </c>
      <c r="F224" s="20">
        <v>7</v>
      </c>
      <c r="H224" s="20">
        <v>2004</v>
      </c>
      <c r="I224" s="20" t="str">
        <f t="shared" si="8"/>
        <v>hrs__matching_dentistVisits..rHlthDentist.2004</v>
      </c>
      <c r="J224" s="20" t="s">
        <v>9160</v>
      </c>
      <c r="K224" s="20" t="s">
        <v>6801</v>
      </c>
      <c r="L224" s="20" t="s">
        <v>6708</v>
      </c>
      <c r="N224" s="28" t="s">
        <v>177</v>
      </c>
      <c r="Q224" s="15" t="s">
        <v>178</v>
      </c>
      <c r="R224" s="15"/>
      <c r="S224" s="15" t="s">
        <v>1311</v>
      </c>
    </row>
    <row r="225" spans="1:19" ht="15.75" customHeight="1" x14ac:dyDescent="0.2">
      <c r="A225" s="11" t="s">
        <v>61</v>
      </c>
      <c r="B225" s="11" t="s">
        <v>6581</v>
      </c>
      <c r="C225" s="11" t="s">
        <v>6571</v>
      </c>
      <c r="D225" s="11" t="s">
        <v>6794</v>
      </c>
      <c r="E225" s="11" t="s">
        <v>6795</v>
      </c>
      <c r="F225" s="20">
        <v>8</v>
      </c>
      <c r="H225" s="20">
        <v>2006</v>
      </c>
      <c r="I225" s="20" t="str">
        <f t="shared" si="8"/>
        <v>hrs__matching_dentistVisits..rHlthDentist.2006</v>
      </c>
      <c r="J225" s="20" t="s">
        <v>9161</v>
      </c>
      <c r="K225" s="20" t="s">
        <v>6802</v>
      </c>
      <c r="L225" s="20" t="s">
        <v>6708</v>
      </c>
      <c r="N225" s="28" t="s">
        <v>177</v>
      </c>
      <c r="Q225" s="15" t="s">
        <v>178</v>
      </c>
      <c r="R225" s="15"/>
      <c r="S225" s="15" t="s">
        <v>1311</v>
      </c>
    </row>
    <row r="226" spans="1:19" ht="15.75" customHeight="1" x14ac:dyDescent="0.2">
      <c r="A226" s="11" t="s">
        <v>61</v>
      </c>
      <c r="B226" s="11" t="s">
        <v>6581</v>
      </c>
      <c r="C226" s="11" t="s">
        <v>6571</v>
      </c>
      <c r="D226" s="11" t="s">
        <v>6794</v>
      </c>
      <c r="E226" s="11" t="s">
        <v>6795</v>
      </c>
      <c r="F226" s="20">
        <v>9</v>
      </c>
      <c r="H226" s="20">
        <v>2008</v>
      </c>
      <c r="I226" s="20" t="str">
        <f t="shared" si="8"/>
        <v>hrs__matching_dentistVisits..rHlthDentist.2008</v>
      </c>
      <c r="J226" s="20" t="s">
        <v>9162</v>
      </c>
      <c r="K226" s="20" t="s">
        <v>6803</v>
      </c>
      <c r="L226" s="20" t="s">
        <v>6708</v>
      </c>
      <c r="N226" s="28" t="s">
        <v>177</v>
      </c>
      <c r="Q226" s="15" t="s">
        <v>178</v>
      </c>
      <c r="R226" s="15"/>
      <c r="S226" s="15" t="s">
        <v>1311</v>
      </c>
    </row>
    <row r="227" spans="1:19" ht="15.75" customHeight="1" x14ac:dyDescent="0.2">
      <c r="A227" s="11" t="s">
        <v>61</v>
      </c>
      <c r="B227" s="11" t="s">
        <v>6581</v>
      </c>
      <c r="C227" s="11" t="s">
        <v>6571</v>
      </c>
      <c r="D227" s="11" t="s">
        <v>6794</v>
      </c>
      <c r="E227" s="11" t="s">
        <v>6795</v>
      </c>
      <c r="F227" s="20">
        <v>10</v>
      </c>
      <c r="H227" s="20">
        <v>2010</v>
      </c>
      <c r="I227" s="20" t="str">
        <f t="shared" si="8"/>
        <v>hrs__matching_dentistVisits..rHlthDentist.2010</v>
      </c>
      <c r="J227" s="20" t="s">
        <v>9163</v>
      </c>
      <c r="K227" s="20" t="s">
        <v>6804</v>
      </c>
      <c r="L227" s="20" t="s">
        <v>6708</v>
      </c>
      <c r="N227" s="28" t="s">
        <v>177</v>
      </c>
      <c r="Q227" s="15" t="s">
        <v>178</v>
      </c>
      <c r="R227" s="15"/>
      <c r="S227" s="15" t="s">
        <v>1311</v>
      </c>
    </row>
    <row r="228" spans="1:19" ht="15.75" customHeight="1" x14ac:dyDescent="0.2">
      <c r="A228" s="11" t="s">
        <v>61</v>
      </c>
      <c r="B228" s="11" t="s">
        <v>6581</v>
      </c>
      <c r="C228" s="11" t="s">
        <v>6571</v>
      </c>
      <c r="D228" s="11" t="s">
        <v>6794</v>
      </c>
      <c r="E228" s="11" t="s">
        <v>6795</v>
      </c>
      <c r="F228" s="20">
        <v>11</v>
      </c>
      <c r="H228" s="20">
        <v>2012</v>
      </c>
      <c r="I228" s="20" t="str">
        <f t="shared" si="8"/>
        <v>hrs__matching_dentistVisits..rHlthDentist.2012</v>
      </c>
      <c r="J228" s="20" t="s">
        <v>9164</v>
      </c>
      <c r="K228" s="20" t="s">
        <v>6805</v>
      </c>
      <c r="L228" s="20" t="s">
        <v>6708</v>
      </c>
      <c r="N228" s="28" t="s">
        <v>177</v>
      </c>
      <c r="Q228" s="15" t="s">
        <v>178</v>
      </c>
      <c r="R228" s="15"/>
      <c r="S228" s="15" t="s">
        <v>1311</v>
      </c>
    </row>
    <row r="229" spans="1:19" ht="15.75" customHeight="1" x14ac:dyDescent="0.2">
      <c r="A229" s="11" t="s">
        <v>61</v>
      </c>
      <c r="B229" s="11" t="s">
        <v>6581</v>
      </c>
      <c r="C229" s="11" t="s">
        <v>6571</v>
      </c>
      <c r="D229" s="11" t="s">
        <v>6794</v>
      </c>
      <c r="E229" s="11" t="s">
        <v>6795</v>
      </c>
      <c r="F229" s="20">
        <v>12</v>
      </c>
      <c r="H229" s="20">
        <v>2014</v>
      </c>
      <c r="I229" s="20" t="str">
        <f t="shared" si="8"/>
        <v>hrs__matching_dentistVisits..rHlthDentist.2014</v>
      </c>
      <c r="J229" s="20" t="s">
        <v>9165</v>
      </c>
      <c r="K229" s="20" t="s">
        <v>6806</v>
      </c>
      <c r="L229" s="20" t="s">
        <v>6708</v>
      </c>
      <c r="N229" s="66" t="s">
        <v>177</v>
      </c>
      <c r="Q229" s="15" t="s">
        <v>178</v>
      </c>
      <c r="R229" s="15"/>
      <c r="S229" s="15" t="s">
        <v>1311</v>
      </c>
    </row>
    <row r="230" spans="1:19" ht="15.75" customHeight="1" x14ac:dyDescent="0.2">
      <c r="A230" s="11" t="s">
        <v>61</v>
      </c>
      <c r="B230" s="11" t="s">
        <v>6570</v>
      </c>
      <c r="C230" s="11" t="s">
        <v>6571</v>
      </c>
      <c r="D230" s="11" t="s">
        <v>6807</v>
      </c>
      <c r="E230" s="11" t="s">
        <v>6808</v>
      </c>
      <c r="F230" s="20">
        <v>8</v>
      </c>
      <c r="H230" s="20">
        <v>2006</v>
      </c>
      <c r="I230" s="20" t="str">
        <f t="shared" si="8"/>
        <v>hrs__matching_disrimination..PsychDiscrim1.2006</v>
      </c>
      <c r="J230" s="20" t="s">
        <v>6809</v>
      </c>
      <c r="K230" s="20" t="s">
        <v>6810</v>
      </c>
      <c r="L230" s="20" t="s">
        <v>6576</v>
      </c>
      <c r="N230" s="66" t="s">
        <v>9059</v>
      </c>
      <c r="Q230" s="15" t="s">
        <v>178</v>
      </c>
      <c r="R230" s="15"/>
      <c r="S230" s="15" t="s">
        <v>1311</v>
      </c>
    </row>
    <row r="231" spans="1:19" ht="15.75" customHeight="1" x14ac:dyDescent="0.2">
      <c r="A231" s="11" t="s">
        <v>61</v>
      </c>
      <c r="B231" s="11" t="s">
        <v>6570</v>
      </c>
      <c r="C231" s="11" t="s">
        <v>6571</v>
      </c>
      <c r="D231" s="11" t="s">
        <v>6807</v>
      </c>
      <c r="E231" s="11" t="s">
        <v>6808</v>
      </c>
      <c r="F231" s="20">
        <v>9</v>
      </c>
      <c r="H231" s="20">
        <v>2008</v>
      </c>
      <c r="I231" s="20" t="str">
        <f t="shared" si="8"/>
        <v>hrs__matching_disrimination..PsychDiscrim1.2008</v>
      </c>
      <c r="J231" s="20" t="s">
        <v>6811</v>
      </c>
      <c r="K231" s="42" t="s">
        <v>6810</v>
      </c>
      <c r="L231" s="20" t="s">
        <v>6576</v>
      </c>
      <c r="N231" s="66" t="s">
        <v>9059</v>
      </c>
      <c r="Q231" s="15" t="s">
        <v>178</v>
      </c>
      <c r="R231" s="15"/>
      <c r="S231" s="15" t="s">
        <v>251</v>
      </c>
    </row>
    <row r="232" spans="1:19" ht="15.75" customHeight="1" x14ac:dyDescent="0.2">
      <c r="A232" s="11" t="s">
        <v>61</v>
      </c>
      <c r="B232" s="11" t="s">
        <v>6570</v>
      </c>
      <c r="C232" s="11" t="s">
        <v>6571</v>
      </c>
      <c r="D232" s="11" t="s">
        <v>6807</v>
      </c>
      <c r="E232" s="11" t="s">
        <v>6808</v>
      </c>
      <c r="F232" s="20">
        <v>10</v>
      </c>
      <c r="H232" s="20">
        <v>2010</v>
      </c>
      <c r="I232" s="20" t="str">
        <f t="shared" si="8"/>
        <v>hrs__matching_disrimination..PsychDiscrim1.2010</v>
      </c>
      <c r="J232" s="20" t="s">
        <v>6812</v>
      </c>
      <c r="K232" s="42" t="s">
        <v>6810</v>
      </c>
      <c r="L232" s="20" t="s">
        <v>6576</v>
      </c>
      <c r="N232" s="66" t="s">
        <v>9059</v>
      </c>
      <c r="Q232" s="15" t="s">
        <v>178</v>
      </c>
      <c r="R232" s="15"/>
      <c r="S232" s="15" t="s">
        <v>251</v>
      </c>
    </row>
    <row r="233" spans="1:19" ht="15.75" customHeight="1" x14ac:dyDescent="0.2">
      <c r="A233" s="11" t="s">
        <v>61</v>
      </c>
      <c r="B233" s="11" t="s">
        <v>6570</v>
      </c>
      <c r="C233" s="11" t="s">
        <v>6571</v>
      </c>
      <c r="D233" s="11" t="s">
        <v>6807</v>
      </c>
      <c r="E233" s="11" t="s">
        <v>6808</v>
      </c>
      <c r="F233" s="20">
        <v>11</v>
      </c>
      <c r="H233" s="20">
        <v>2012</v>
      </c>
      <c r="I233" s="20" t="str">
        <f t="shared" si="8"/>
        <v>hrs__matching_disrimination..PsychDiscrim1.2012</v>
      </c>
      <c r="J233" s="20" t="s">
        <v>6813</v>
      </c>
      <c r="K233" s="42" t="s">
        <v>6810</v>
      </c>
      <c r="L233" s="20" t="s">
        <v>6576</v>
      </c>
      <c r="N233" s="66" t="s">
        <v>9059</v>
      </c>
      <c r="Q233" s="15" t="s">
        <v>178</v>
      </c>
      <c r="R233" s="15"/>
      <c r="S233" s="15" t="s">
        <v>251</v>
      </c>
    </row>
    <row r="234" spans="1:19" ht="15.75" customHeight="1" x14ac:dyDescent="0.2">
      <c r="A234" s="11" t="s">
        <v>61</v>
      </c>
      <c r="B234" s="11" t="s">
        <v>6570</v>
      </c>
      <c r="C234" s="11" t="s">
        <v>6571</v>
      </c>
      <c r="D234" s="11" t="s">
        <v>6807</v>
      </c>
      <c r="E234" s="11" t="s">
        <v>6814</v>
      </c>
      <c r="F234" s="20">
        <v>8</v>
      </c>
      <c r="H234" s="20">
        <v>2006</v>
      </c>
      <c r="I234" s="20" t="str">
        <f t="shared" si="8"/>
        <v>hrs__matching_disrimination..PsychDiscrim2.2006</v>
      </c>
      <c r="J234" s="20" t="s">
        <v>6815</v>
      </c>
      <c r="K234" s="20" t="s">
        <v>6816</v>
      </c>
      <c r="L234" s="20" t="s">
        <v>6576</v>
      </c>
      <c r="N234" s="66" t="s">
        <v>9059</v>
      </c>
      <c r="Q234" s="15" t="s">
        <v>178</v>
      </c>
      <c r="R234" s="15"/>
      <c r="S234" s="15" t="s">
        <v>1311</v>
      </c>
    </row>
    <row r="235" spans="1:19" ht="15.75" customHeight="1" x14ac:dyDescent="0.2">
      <c r="A235" s="11" t="s">
        <v>61</v>
      </c>
      <c r="B235" s="11" t="s">
        <v>6570</v>
      </c>
      <c r="C235" s="11" t="s">
        <v>6571</v>
      </c>
      <c r="D235" s="11" t="s">
        <v>6807</v>
      </c>
      <c r="E235" s="11" t="s">
        <v>6814</v>
      </c>
      <c r="F235" s="20">
        <v>9</v>
      </c>
      <c r="H235" s="20">
        <v>2008</v>
      </c>
      <c r="I235" s="20" t="str">
        <f t="shared" si="8"/>
        <v>hrs__matching_disrimination..PsychDiscrim2.2008</v>
      </c>
      <c r="J235" s="20" t="s">
        <v>6817</v>
      </c>
      <c r="K235" s="20" t="s">
        <v>6816</v>
      </c>
      <c r="L235" s="20" t="s">
        <v>6576</v>
      </c>
      <c r="M235" s="60"/>
      <c r="N235" s="66" t="s">
        <v>9059</v>
      </c>
      <c r="O235" s="60"/>
      <c r="P235" s="60"/>
      <c r="Q235" s="15" t="s">
        <v>178</v>
      </c>
      <c r="R235" s="15"/>
      <c r="S235" s="15" t="s">
        <v>251</v>
      </c>
    </row>
    <row r="236" spans="1:19" ht="15.75" customHeight="1" x14ac:dyDescent="0.2">
      <c r="A236" s="11" t="s">
        <v>61</v>
      </c>
      <c r="B236" s="11" t="s">
        <v>6570</v>
      </c>
      <c r="C236" s="11" t="s">
        <v>6571</v>
      </c>
      <c r="D236" s="11" t="s">
        <v>6807</v>
      </c>
      <c r="E236" s="11" t="s">
        <v>6814</v>
      </c>
      <c r="F236" s="20">
        <v>10</v>
      </c>
      <c r="H236" s="20">
        <v>2010</v>
      </c>
      <c r="I236" s="20" t="str">
        <f t="shared" si="8"/>
        <v>hrs__matching_disrimination..PsychDiscrim2.2010</v>
      </c>
      <c r="J236" s="20" t="s">
        <v>6818</v>
      </c>
      <c r="K236" s="20" t="s">
        <v>6816</v>
      </c>
      <c r="L236" s="20" t="s">
        <v>6576</v>
      </c>
      <c r="M236" s="60"/>
      <c r="N236" s="66" t="s">
        <v>9059</v>
      </c>
      <c r="O236" s="60"/>
      <c r="P236" s="60"/>
      <c r="Q236" s="15" t="s">
        <v>178</v>
      </c>
      <c r="R236" s="15"/>
      <c r="S236" s="15" t="s">
        <v>251</v>
      </c>
    </row>
    <row r="237" spans="1:19" ht="15.75" customHeight="1" x14ac:dyDescent="0.2">
      <c r="A237" s="11" t="s">
        <v>61</v>
      </c>
      <c r="B237" s="11" t="s">
        <v>6570</v>
      </c>
      <c r="C237" s="11" t="s">
        <v>6571</v>
      </c>
      <c r="D237" s="11" t="s">
        <v>6807</v>
      </c>
      <c r="E237" s="11" t="s">
        <v>6814</v>
      </c>
      <c r="F237" s="20">
        <v>11</v>
      </c>
      <c r="H237" s="20">
        <v>2012</v>
      </c>
      <c r="I237" s="20" t="str">
        <f t="shared" si="8"/>
        <v>hrs__matching_disrimination..PsychDiscrim2.2012</v>
      </c>
      <c r="J237" s="20" t="s">
        <v>6819</v>
      </c>
      <c r="K237" s="20" t="s">
        <v>6816</v>
      </c>
      <c r="L237" s="20" t="s">
        <v>6576</v>
      </c>
      <c r="M237" s="60"/>
      <c r="N237" s="66" t="s">
        <v>9059</v>
      </c>
      <c r="O237" s="60"/>
      <c r="P237" s="60"/>
      <c r="Q237" s="15" t="s">
        <v>178</v>
      </c>
      <c r="R237" s="15"/>
      <c r="S237" s="15" t="s">
        <v>251</v>
      </c>
    </row>
    <row r="238" spans="1:19" ht="15.75" customHeight="1" x14ac:dyDescent="0.2">
      <c r="A238" s="11" t="s">
        <v>61</v>
      </c>
      <c r="B238" s="11" t="s">
        <v>6570</v>
      </c>
      <c r="C238" s="11" t="s">
        <v>6571</v>
      </c>
      <c r="D238" s="11" t="s">
        <v>6807</v>
      </c>
      <c r="E238" s="11" t="s">
        <v>6820</v>
      </c>
      <c r="F238" s="20">
        <v>8</v>
      </c>
      <c r="H238" s="20">
        <v>2006</v>
      </c>
      <c r="I238" s="20" t="str">
        <f t="shared" si="8"/>
        <v>hrs__matching_disrimination..PsychDiscrim3.2006</v>
      </c>
      <c r="J238" s="20" t="s">
        <v>6821</v>
      </c>
      <c r="K238" s="20" t="s">
        <v>6822</v>
      </c>
      <c r="L238" s="20" t="s">
        <v>6576</v>
      </c>
      <c r="M238" s="60"/>
      <c r="N238" s="66" t="s">
        <v>9059</v>
      </c>
      <c r="O238" s="60"/>
      <c r="P238" s="60"/>
      <c r="Q238" s="15" t="s">
        <v>178</v>
      </c>
      <c r="R238" s="15"/>
      <c r="S238" s="15" t="s">
        <v>1311</v>
      </c>
    </row>
    <row r="239" spans="1:19" ht="15.75" customHeight="1" x14ac:dyDescent="0.2">
      <c r="A239" s="11" t="s">
        <v>61</v>
      </c>
      <c r="B239" s="11" t="s">
        <v>6570</v>
      </c>
      <c r="C239" s="11" t="s">
        <v>6571</v>
      </c>
      <c r="D239" s="11" t="s">
        <v>6807</v>
      </c>
      <c r="E239" s="11" t="s">
        <v>6820</v>
      </c>
      <c r="F239" s="20">
        <v>9</v>
      </c>
      <c r="H239" s="20">
        <v>2008</v>
      </c>
      <c r="I239" s="20" t="str">
        <f t="shared" si="8"/>
        <v>hrs__matching_disrimination..PsychDiscrim3.2008</v>
      </c>
      <c r="J239" s="20" t="s">
        <v>6823</v>
      </c>
      <c r="K239" s="20" t="s">
        <v>6822</v>
      </c>
      <c r="L239" s="20" t="s">
        <v>6576</v>
      </c>
      <c r="M239" s="60"/>
      <c r="N239" s="66" t="s">
        <v>9059</v>
      </c>
      <c r="O239" s="60"/>
      <c r="P239" s="60"/>
      <c r="Q239" s="15" t="s">
        <v>178</v>
      </c>
      <c r="R239" s="15"/>
      <c r="S239" s="15" t="s">
        <v>251</v>
      </c>
    </row>
    <row r="240" spans="1:19" ht="15.75" customHeight="1" x14ac:dyDescent="0.2">
      <c r="A240" s="11" t="s">
        <v>61</v>
      </c>
      <c r="B240" s="11" t="s">
        <v>6570</v>
      </c>
      <c r="C240" s="11" t="s">
        <v>6571</v>
      </c>
      <c r="D240" s="11" t="s">
        <v>6807</v>
      </c>
      <c r="E240" s="11" t="s">
        <v>6820</v>
      </c>
      <c r="F240" s="20">
        <v>10</v>
      </c>
      <c r="H240" s="20">
        <v>2010</v>
      </c>
      <c r="I240" s="20" t="str">
        <f t="shared" si="8"/>
        <v>hrs__matching_disrimination..PsychDiscrim3.2010</v>
      </c>
      <c r="J240" s="20" t="s">
        <v>6824</v>
      </c>
      <c r="K240" s="20" t="s">
        <v>6822</v>
      </c>
      <c r="L240" s="20" t="s">
        <v>6576</v>
      </c>
      <c r="M240" s="60"/>
      <c r="N240" s="66" t="s">
        <v>9059</v>
      </c>
      <c r="O240" s="60"/>
      <c r="P240" s="60"/>
      <c r="Q240" s="15" t="s">
        <v>178</v>
      </c>
      <c r="R240" s="15"/>
      <c r="S240" s="15" t="s">
        <v>251</v>
      </c>
    </row>
    <row r="241" spans="1:19" ht="15.75" customHeight="1" x14ac:dyDescent="0.2">
      <c r="A241" s="11" t="s">
        <v>61</v>
      </c>
      <c r="B241" s="11" t="s">
        <v>6570</v>
      </c>
      <c r="C241" s="11" t="s">
        <v>6571</v>
      </c>
      <c r="D241" s="11" t="s">
        <v>6807</v>
      </c>
      <c r="E241" s="11" t="s">
        <v>6820</v>
      </c>
      <c r="F241" s="20">
        <v>11</v>
      </c>
      <c r="H241" s="20">
        <v>2012</v>
      </c>
      <c r="I241" s="20" t="str">
        <f t="shared" si="8"/>
        <v>hrs__matching_disrimination..PsychDiscrim3.2012</v>
      </c>
      <c r="J241" s="20" t="s">
        <v>6825</v>
      </c>
      <c r="K241" s="20" t="s">
        <v>6822</v>
      </c>
      <c r="L241" s="20" t="s">
        <v>6576</v>
      </c>
      <c r="M241" s="60"/>
      <c r="N241" s="66" t="s">
        <v>9059</v>
      </c>
      <c r="O241" s="60"/>
      <c r="P241" s="60"/>
      <c r="Q241" s="15" t="s">
        <v>178</v>
      </c>
      <c r="R241" s="15"/>
      <c r="S241" s="15" t="s">
        <v>251</v>
      </c>
    </row>
    <row r="242" spans="1:19" ht="15.75" customHeight="1" x14ac:dyDescent="0.2">
      <c r="A242" s="11" t="s">
        <v>61</v>
      </c>
      <c r="B242" s="11" t="s">
        <v>6570</v>
      </c>
      <c r="C242" s="11" t="s">
        <v>6571</v>
      </c>
      <c r="D242" s="11" t="s">
        <v>6807</v>
      </c>
      <c r="E242" s="11" t="s">
        <v>6826</v>
      </c>
      <c r="F242" s="20">
        <v>8</v>
      </c>
      <c r="H242" s="20">
        <v>2006</v>
      </c>
      <c r="I242" s="20" t="str">
        <f t="shared" si="8"/>
        <v>hrs__matching_disrimination..PsychDiscrim4.2006</v>
      </c>
      <c r="J242" s="20" t="s">
        <v>6827</v>
      </c>
      <c r="K242" s="20" t="s">
        <v>6828</v>
      </c>
      <c r="L242" s="20" t="s">
        <v>6576</v>
      </c>
      <c r="M242" s="60"/>
      <c r="N242" s="66" t="s">
        <v>9059</v>
      </c>
      <c r="O242" s="60"/>
      <c r="P242" s="60"/>
      <c r="Q242" s="15" t="s">
        <v>178</v>
      </c>
      <c r="R242" s="15"/>
      <c r="S242" s="15" t="s">
        <v>1311</v>
      </c>
    </row>
    <row r="243" spans="1:19" ht="15.75" customHeight="1" x14ac:dyDescent="0.2">
      <c r="A243" s="11" t="s">
        <v>61</v>
      </c>
      <c r="B243" s="11" t="s">
        <v>6570</v>
      </c>
      <c r="C243" s="11" t="s">
        <v>6571</v>
      </c>
      <c r="D243" s="11" t="s">
        <v>6807</v>
      </c>
      <c r="E243" s="11" t="s">
        <v>6826</v>
      </c>
      <c r="F243" s="20">
        <v>9</v>
      </c>
      <c r="H243" s="20">
        <v>2008</v>
      </c>
      <c r="I243" s="20" t="str">
        <f t="shared" si="8"/>
        <v>hrs__matching_disrimination..PsychDiscrim4.2008</v>
      </c>
      <c r="J243" s="20" t="s">
        <v>6829</v>
      </c>
      <c r="K243" s="20" t="s">
        <v>6828</v>
      </c>
      <c r="L243" s="20" t="s">
        <v>6576</v>
      </c>
      <c r="M243" s="60"/>
      <c r="N243" s="66" t="s">
        <v>9059</v>
      </c>
      <c r="O243" s="60"/>
      <c r="P243" s="60"/>
      <c r="Q243" s="15" t="s">
        <v>178</v>
      </c>
      <c r="R243" s="15"/>
      <c r="S243" s="15" t="s">
        <v>251</v>
      </c>
    </row>
    <row r="244" spans="1:19" ht="15.75" customHeight="1" x14ac:dyDescent="0.2">
      <c r="A244" s="11" t="s">
        <v>61</v>
      </c>
      <c r="B244" s="11" t="s">
        <v>6570</v>
      </c>
      <c r="C244" s="11" t="s">
        <v>6571</v>
      </c>
      <c r="D244" s="11" t="s">
        <v>6807</v>
      </c>
      <c r="E244" s="11" t="s">
        <v>6826</v>
      </c>
      <c r="F244" s="20">
        <v>10</v>
      </c>
      <c r="H244" s="20">
        <v>2010</v>
      </c>
      <c r="I244" s="20" t="str">
        <f t="shared" si="8"/>
        <v>hrs__matching_disrimination..PsychDiscrim4.2010</v>
      </c>
      <c r="J244" s="20" t="s">
        <v>6830</v>
      </c>
      <c r="K244" s="20" t="s">
        <v>6828</v>
      </c>
      <c r="L244" s="20" t="s">
        <v>6576</v>
      </c>
      <c r="M244" s="60"/>
      <c r="N244" s="66" t="s">
        <v>9059</v>
      </c>
      <c r="O244" s="60"/>
      <c r="P244" s="60"/>
      <c r="Q244" s="15" t="s">
        <v>178</v>
      </c>
      <c r="R244" s="15"/>
      <c r="S244" s="15" t="s">
        <v>251</v>
      </c>
    </row>
    <row r="245" spans="1:19" ht="15.75" customHeight="1" x14ac:dyDescent="0.2">
      <c r="A245" s="11" t="s">
        <v>61</v>
      </c>
      <c r="B245" s="11" t="s">
        <v>6570</v>
      </c>
      <c r="C245" s="11" t="s">
        <v>6571</v>
      </c>
      <c r="D245" s="11" t="s">
        <v>6807</v>
      </c>
      <c r="E245" s="11" t="s">
        <v>6826</v>
      </c>
      <c r="F245" s="20">
        <v>11</v>
      </c>
      <c r="H245" s="20">
        <v>2012</v>
      </c>
      <c r="I245" s="20" t="str">
        <f t="shared" si="8"/>
        <v>hrs__matching_disrimination..PsychDiscrim4.2012</v>
      </c>
      <c r="J245" s="20" t="s">
        <v>6831</v>
      </c>
      <c r="K245" s="20" t="s">
        <v>6828</v>
      </c>
      <c r="L245" s="20" t="s">
        <v>6576</v>
      </c>
      <c r="M245" s="60"/>
      <c r="N245" s="66" t="s">
        <v>9059</v>
      </c>
      <c r="O245" s="60"/>
      <c r="P245" s="60"/>
      <c r="Q245" s="15" t="s">
        <v>178</v>
      </c>
      <c r="R245" s="15"/>
      <c r="S245" s="15" t="s">
        <v>251</v>
      </c>
    </row>
    <row r="246" spans="1:19" ht="15.75" customHeight="1" x14ac:dyDescent="0.2">
      <c r="A246" s="11" t="s">
        <v>61</v>
      </c>
      <c r="B246" s="11" t="s">
        <v>6570</v>
      </c>
      <c r="C246" s="11" t="s">
        <v>6571</v>
      </c>
      <c r="D246" s="11" t="s">
        <v>6807</v>
      </c>
      <c r="E246" s="11" t="s">
        <v>6832</v>
      </c>
      <c r="F246" s="20">
        <v>8</v>
      </c>
      <c r="H246" s="20">
        <v>2006</v>
      </c>
      <c r="I246" s="20" t="str">
        <f t="shared" si="8"/>
        <v>hrs__matching_disrimination..PsychDiscrim5.2006</v>
      </c>
      <c r="J246" s="20" t="s">
        <v>6833</v>
      </c>
      <c r="K246" s="20" t="s">
        <v>6834</v>
      </c>
      <c r="L246" s="20" t="s">
        <v>6576</v>
      </c>
      <c r="M246" s="60"/>
      <c r="N246" s="66" t="s">
        <v>9059</v>
      </c>
      <c r="O246" s="60"/>
      <c r="P246" s="60"/>
      <c r="Q246" s="15" t="s">
        <v>178</v>
      </c>
      <c r="R246" s="15"/>
      <c r="S246" s="15" t="s">
        <v>1311</v>
      </c>
    </row>
    <row r="247" spans="1:19" ht="15.75" customHeight="1" x14ac:dyDescent="0.2">
      <c r="A247" s="11" t="s">
        <v>61</v>
      </c>
      <c r="B247" s="11" t="s">
        <v>6570</v>
      </c>
      <c r="C247" s="11" t="s">
        <v>6571</v>
      </c>
      <c r="D247" s="11" t="s">
        <v>6807</v>
      </c>
      <c r="E247" s="11" t="s">
        <v>6832</v>
      </c>
      <c r="F247" s="20">
        <v>9</v>
      </c>
      <c r="H247" s="20">
        <v>2008</v>
      </c>
      <c r="I247" s="20" t="str">
        <f t="shared" si="8"/>
        <v>hrs__matching_disrimination..PsychDiscrim5.2008</v>
      </c>
      <c r="J247" s="20" t="s">
        <v>6835</v>
      </c>
      <c r="K247" s="20" t="s">
        <v>6834</v>
      </c>
      <c r="L247" s="20" t="s">
        <v>6576</v>
      </c>
      <c r="M247" s="60"/>
      <c r="N247" s="66" t="s">
        <v>9059</v>
      </c>
      <c r="O247" s="60"/>
      <c r="P247" s="60"/>
      <c r="Q247" s="15" t="s">
        <v>178</v>
      </c>
      <c r="R247" s="15"/>
      <c r="S247" s="15" t="s">
        <v>251</v>
      </c>
    </row>
    <row r="248" spans="1:19" ht="15.75" customHeight="1" x14ac:dyDescent="0.2">
      <c r="A248" s="11" t="s">
        <v>61</v>
      </c>
      <c r="B248" s="11" t="s">
        <v>6570</v>
      </c>
      <c r="C248" s="11" t="s">
        <v>6571</v>
      </c>
      <c r="D248" s="11" t="s">
        <v>6807</v>
      </c>
      <c r="E248" s="11" t="s">
        <v>6832</v>
      </c>
      <c r="F248" s="20">
        <v>10</v>
      </c>
      <c r="H248" s="20">
        <v>2010</v>
      </c>
      <c r="I248" s="20" t="str">
        <f t="shared" si="8"/>
        <v>hrs__matching_disrimination..PsychDiscrim5.2010</v>
      </c>
      <c r="J248" s="20" t="s">
        <v>6836</v>
      </c>
      <c r="K248" s="20" t="s">
        <v>6834</v>
      </c>
      <c r="L248" s="20" t="s">
        <v>6576</v>
      </c>
      <c r="M248" s="60"/>
      <c r="N248" s="66" t="s">
        <v>9059</v>
      </c>
      <c r="O248" s="60"/>
      <c r="P248" s="60"/>
      <c r="Q248" s="15" t="s">
        <v>178</v>
      </c>
      <c r="R248" s="15"/>
      <c r="S248" s="15" t="s">
        <v>251</v>
      </c>
    </row>
    <row r="249" spans="1:19" ht="15.75" customHeight="1" x14ac:dyDescent="0.2">
      <c r="A249" s="11" t="s">
        <v>61</v>
      </c>
      <c r="B249" s="11" t="s">
        <v>6570</v>
      </c>
      <c r="C249" s="11" t="s">
        <v>6571</v>
      </c>
      <c r="D249" s="11" t="s">
        <v>6807</v>
      </c>
      <c r="E249" s="11" t="s">
        <v>6832</v>
      </c>
      <c r="F249" s="20">
        <v>11</v>
      </c>
      <c r="H249" s="20">
        <v>2012</v>
      </c>
      <c r="I249" s="20" t="str">
        <f t="shared" si="8"/>
        <v>hrs__matching_disrimination..PsychDiscrim5.2012</v>
      </c>
      <c r="J249" s="20" t="s">
        <v>6837</v>
      </c>
      <c r="K249" s="20" t="s">
        <v>6834</v>
      </c>
      <c r="L249" s="20" t="s">
        <v>6576</v>
      </c>
      <c r="M249" s="60"/>
      <c r="N249" s="66" t="s">
        <v>9059</v>
      </c>
      <c r="O249" s="60"/>
      <c r="P249" s="60"/>
      <c r="Q249" s="15" t="s">
        <v>178</v>
      </c>
      <c r="R249" s="15"/>
      <c r="S249" s="15" t="s">
        <v>251</v>
      </c>
    </row>
    <row r="250" spans="1:19" ht="15.75" customHeight="1" x14ac:dyDescent="0.2">
      <c r="A250" s="11" t="s">
        <v>61</v>
      </c>
      <c r="B250" s="11" t="s">
        <v>6570</v>
      </c>
      <c r="C250" s="11" t="s">
        <v>6571</v>
      </c>
      <c r="D250" s="11" t="s">
        <v>6807</v>
      </c>
      <c r="E250" s="11" t="s">
        <v>6838</v>
      </c>
      <c r="F250" s="20">
        <v>8</v>
      </c>
      <c r="H250" s="20">
        <v>2006</v>
      </c>
      <c r="I250" s="20" t="str">
        <f t="shared" si="8"/>
        <v>hrs__matching_disrimination..PsychDiscrim6.2006</v>
      </c>
      <c r="J250" s="15" t="s">
        <v>6839</v>
      </c>
      <c r="K250" s="20" t="s">
        <v>6840</v>
      </c>
      <c r="L250" s="20" t="s">
        <v>6576</v>
      </c>
      <c r="M250" s="60"/>
      <c r="N250" s="66" t="s">
        <v>9059</v>
      </c>
      <c r="O250" s="60"/>
      <c r="P250" s="60"/>
      <c r="Q250" s="15" t="s">
        <v>178</v>
      </c>
      <c r="R250" s="15"/>
      <c r="S250" s="15" t="s">
        <v>1311</v>
      </c>
    </row>
    <row r="251" spans="1:19" ht="15.75" customHeight="1" x14ac:dyDescent="0.2">
      <c r="A251" s="11" t="s">
        <v>61</v>
      </c>
      <c r="B251" s="11" t="s">
        <v>6570</v>
      </c>
      <c r="C251" s="11" t="s">
        <v>6571</v>
      </c>
      <c r="D251" s="11" t="s">
        <v>6807</v>
      </c>
      <c r="E251" s="11" t="s">
        <v>6838</v>
      </c>
      <c r="F251" s="20">
        <v>9</v>
      </c>
      <c r="H251" s="20">
        <v>2008</v>
      </c>
      <c r="I251" s="20" t="str">
        <f t="shared" si="8"/>
        <v>hrs__matching_disrimination..PsychDiscrim6.2008</v>
      </c>
      <c r="J251" s="20" t="s">
        <v>6841</v>
      </c>
      <c r="K251" s="20" t="s">
        <v>6840</v>
      </c>
      <c r="L251" s="20" t="s">
        <v>6576</v>
      </c>
      <c r="M251" s="60"/>
      <c r="N251" s="66" t="s">
        <v>9059</v>
      </c>
      <c r="O251" s="60"/>
      <c r="P251" s="60"/>
      <c r="Q251" s="15" t="s">
        <v>178</v>
      </c>
      <c r="R251" s="15"/>
      <c r="S251" s="15" t="s">
        <v>251</v>
      </c>
    </row>
    <row r="252" spans="1:19" ht="15.75" customHeight="1" x14ac:dyDescent="0.2">
      <c r="A252" s="11" t="s">
        <v>61</v>
      </c>
      <c r="B252" s="11" t="s">
        <v>6570</v>
      </c>
      <c r="C252" s="11" t="s">
        <v>6571</v>
      </c>
      <c r="D252" s="11" t="s">
        <v>6807</v>
      </c>
      <c r="E252" s="11" t="s">
        <v>6838</v>
      </c>
      <c r="F252" s="20">
        <v>10</v>
      </c>
      <c r="H252" s="20">
        <v>2010</v>
      </c>
      <c r="I252" s="20" t="str">
        <f t="shared" si="8"/>
        <v>hrs__matching_disrimination..PsychDiscrim6.2010</v>
      </c>
      <c r="J252" s="20" t="s">
        <v>6842</v>
      </c>
      <c r="K252" s="20" t="s">
        <v>6840</v>
      </c>
      <c r="L252" s="20" t="s">
        <v>6576</v>
      </c>
      <c r="M252" s="60"/>
      <c r="N252" s="66" t="s">
        <v>9059</v>
      </c>
      <c r="O252" s="60"/>
      <c r="P252" s="60"/>
      <c r="Q252" s="15" t="s">
        <v>178</v>
      </c>
      <c r="R252" s="15"/>
      <c r="S252" s="15" t="s">
        <v>251</v>
      </c>
    </row>
    <row r="253" spans="1:19" ht="15.75" customHeight="1" x14ac:dyDescent="0.2">
      <c r="A253" s="11" t="s">
        <v>61</v>
      </c>
      <c r="B253" s="11" t="s">
        <v>6570</v>
      </c>
      <c r="C253" s="11" t="s">
        <v>6571</v>
      </c>
      <c r="D253" s="11" t="s">
        <v>6807</v>
      </c>
      <c r="E253" s="11" t="s">
        <v>6838</v>
      </c>
      <c r="F253" s="20">
        <v>11</v>
      </c>
      <c r="H253" s="20">
        <v>2012</v>
      </c>
      <c r="I253" s="20" t="str">
        <f t="shared" si="8"/>
        <v>hrs__matching_disrimination..PsychDiscrim6.2012</v>
      </c>
      <c r="J253" s="20" t="s">
        <v>6843</v>
      </c>
      <c r="K253" s="20" t="s">
        <v>6840</v>
      </c>
      <c r="L253" s="20" t="s">
        <v>6576</v>
      </c>
      <c r="M253" s="60"/>
      <c r="N253" s="66" t="s">
        <v>9059</v>
      </c>
      <c r="O253" s="60"/>
      <c r="P253" s="60"/>
      <c r="Q253" s="15" t="s">
        <v>178</v>
      </c>
      <c r="R253" s="15"/>
      <c r="S253" s="15" t="s">
        <v>251</v>
      </c>
    </row>
    <row r="254" spans="1:19" ht="15.75" customHeight="1" x14ac:dyDescent="0.2">
      <c r="A254" s="11" t="s">
        <v>61</v>
      </c>
      <c r="B254" s="11" t="s">
        <v>6570</v>
      </c>
      <c r="C254" s="11" t="s">
        <v>6571</v>
      </c>
      <c r="D254" s="11" t="s">
        <v>6807</v>
      </c>
      <c r="E254" s="11" t="s">
        <v>6844</v>
      </c>
      <c r="F254" s="20">
        <v>9</v>
      </c>
      <c r="H254" s="20">
        <v>2008</v>
      </c>
      <c r="I254" s="20" t="str">
        <f t="shared" si="8"/>
        <v>hrs__matching_disrimination..PsychDiscrim7.2008</v>
      </c>
      <c r="J254" s="20" t="s">
        <v>6846</v>
      </c>
      <c r="K254" s="20" t="s">
        <v>6845</v>
      </c>
      <c r="L254" s="20" t="s">
        <v>6576</v>
      </c>
      <c r="M254" s="60"/>
      <c r="N254" s="66" t="s">
        <v>9059</v>
      </c>
      <c r="O254" s="60"/>
      <c r="P254" s="60"/>
      <c r="Q254" s="15" t="s">
        <v>178</v>
      </c>
      <c r="R254" s="15"/>
      <c r="S254" s="15" t="s">
        <v>251</v>
      </c>
    </row>
    <row r="255" spans="1:19" ht="15.75" customHeight="1" x14ac:dyDescent="0.2">
      <c r="A255" s="11" t="s">
        <v>61</v>
      </c>
      <c r="B255" s="11" t="s">
        <v>6570</v>
      </c>
      <c r="C255" s="11" t="s">
        <v>6571</v>
      </c>
      <c r="D255" s="11" t="s">
        <v>6807</v>
      </c>
      <c r="E255" s="11" t="s">
        <v>6844</v>
      </c>
      <c r="F255" s="20">
        <v>10</v>
      </c>
      <c r="H255" s="20">
        <v>2010</v>
      </c>
      <c r="I255" s="20" t="str">
        <f t="shared" si="8"/>
        <v>hrs__matching_disrimination..PsychDiscrim7.2010</v>
      </c>
      <c r="J255" s="20" t="s">
        <v>6847</v>
      </c>
      <c r="K255" s="20" t="s">
        <v>6845</v>
      </c>
      <c r="L255" s="20" t="s">
        <v>6576</v>
      </c>
      <c r="M255" s="60"/>
      <c r="N255" s="66" t="s">
        <v>9059</v>
      </c>
      <c r="O255" s="60"/>
      <c r="P255" s="60"/>
      <c r="Q255" s="15" t="s">
        <v>178</v>
      </c>
      <c r="R255" s="15"/>
      <c r="S255" s="15" t="s">
        <v>251</v>
      </c>
    </row>
    <row r="256" spans="1:19" ht="15.75" customHeight="1" x14ac:dyDescent="0.2">
      <c r="A256" s="11" t="s">
        <v>61</v>
      </c>
      <c r="B256" s="11" t="s">
        <v>6570</v>
      </c>
      <c r="C256" s="11" t="s">
        <v>6571</v>
      </c>
      <c r="D256" s="11" t="s">
        <v>6807</v>
      </c>
      <c r="E256" s="11" t="s">
        <v>6844</v>
      </c>
      <c r="F256" s="20">
        <v>11</v>
      </c>
      <c r="H256" s="20">
        <v>2012</v>
      </c>
      <c r="I256" s="20" t="str">
        <f t="shared" si="8"/>
        <v>hrs__matching_disrimination..PsychDiscrim7.2012</v>
      </c>
      <c r="J256" s="20" t="s">
        <v>6848</v>
      </c>
      <c r="K256" s="20" t="s">
        <v>6845</v>
      </c>
      <c r="L256" s="20" t="s">
        <v>6576</v>
      </c>
      <c r="M256" s="60"/>
      <c r="N256" s="66" t="s">
        <v>9059</v>
      </c>
      <c r="O256" s="60"/>
      <c r="P256" s="60"/>
      <c r="Q256" s="15" t="s">
        <v>178</v>
      </c>
      <c r="R256" s="15"/>
      <c r="S256" s="15" t="s">
        <v>251</v>
      </c>
    </row>
    <row r="257" spans="1:19" ht="15.75" customHeight="1" x14ac:dyDescent="0.2">
      <c r="A257" s="11" t="s">
        <v>61</v>
      </c>
      <c r="B257" s="11" t="s">
        <v>6581</v>
      </c>
      <c r="C257" s="11" t="s">
        <v>6571</v>
      </c>
      <c r="D257" s="11" t="s">
        <v>143</v>
      </c>
      <c r="E257" s="11" t="s">
        <v>6849</v>
      </c>
      <c r="F257" s="20">
        <v>1</v>
      </c>
      <c r="H257" s="20">
        <f t="shared" ref="H257:H268" si="9">IF(F257&lt;&gt;"",1991+F257,"")</f>
        <v>1992</v>
      </c>
      <c r="I257" s="20" t="str">
        <f t="shared" si="8"/>
        <v>hrs__matching_divorced..rNumDivorces.1992</v>
      </c>
      <c r="J257" s="20" t="s">
        <v>9166</v>
      </c>
      <c r="K257" s="20" t="s">
        <v>6850</v>
      </c>
      <c r="L257" s="20" t="s">
        <v>1091</v>
      </c>
      <c r="M257" s="60"/>
      <c r="N257" s="65" t="s">
        <v>226</v>
      </c>
      <c r="O257" s="60"/>
      <c r="P257" s="60"/>
      <c r="Q257" s="20" t="s">
        <v>178</v>
      </c>
      <c r="R257" s="60"/>
      <c r="S257" s="20" t="s">
        <v>251</v>
      </c>
    </row>
    <row r="258" spans="1:19" ht="15.75" customHeight="1" x14ac:dyDescent="0.2">
      <c r="A258" s="11" t="s">
        <v>61</v>
      </c>
      <c r="B258" s="11" t="s">
        <v>6581</v>
      </c>
      <c r="C258" s="11" t="s">
        <v>6571</v>
      </c>
      <c r="D258" s="11" t="s">
        <v>143</v>
      </c>
      <c r="E258" s="11" t="s">
        <v>6849</v>
      </c>
      <c r="F258" s="20">
        <v>2</v>
      </c>
      <c r="H258" s="20">
        <f t="shared" si="9"/>
        <v>1993</v>
      </c>
      <c r="I258" s="20" t="str">
        <f t="shared" ref="I258:I321" si="10">CONCATENATE(A258,"__",C258,"_", D258, "..", E258, ".", H258)</f>
        <v>hrs__matching_divorced..rNumDivorces.1993</v>
      </c>
      <c r="J258" s="20" t="s">
        <v>9167</v>
      </c>
      <c r="K258" s="20" t="s">
        <v>6851</v>
      </c>
      <c r="L258" s="20" t="s">
        <v>1091</v>
      </c>
      <c r="N258" s="65" t="s">
        <v>226</v>
      </c>
      <c r="Q258" s="20" t="s">
        <v>178</v>
      </c>
      <c r="R258" s="60"/>
      <c r="S258" s="20" t="s">
        <v>251</v>
      </c>
    </row>
    <row r="259" spans="1:19" ht="15.75" customHeight="1" x14ac:dyDescent="0.2">
      <c r="A259" s="11" t="s">
        <v>61</v>
      </c>
      <c r="B259" s="11" t="s">
        <v>6581</v>
      </c>
      <c r="C259" s="11" t="s">
        <v>6571</v>
      </c>
      <c r="D259" s="11" t="s">
        <v>143</v>
      </c>
      <c r="E259" s="11" t="s">
        <v>6849</v>
      </c>
      <c r="F259" s="20">
        <v>3</v>
      </c>
      <c r="H259" s="20">
        <f t="shared" si="9"/>
        <v>1994</v>
      </c>
      <c r="I259" s="20" t="str">
        <f t="shared" si="10"/>
        <v>hrs__matching_divorced..rNumDivorces.1994</v>
      </c>
      <c r="J259" s="20" t="s">
        <v>9168</v>
      </c>
      <c r="K259" s="20" t="s">
        <v>6852</v>
      </c>
      <c r="L259" s="20" t="s">
        <v>1091</v>
      </c>
      <c r="N259" s="65" t="s">
        <v>226</v>
      </c>
      <c r="Q259" s="20" t="s">
        <v>178</v>
      </c>
      <c r="R259" s="60"/>
      <c r="S259" s="20" t="s">
        <v>251</v>
      </c>
    </row>
    <row r="260" spans="1:19" ht="15.75" customHeight="1" x14ac:dyDescent="0.2">
      <c r="A260" s="11" t="s">
        <v>61</v>
      </c>
      <c r="B260" s="11" t="s">
        <v>6581</v>
      </c>
      <c r="C260" s="11" t="s">
        <v>6571</v>
      </c>
      <c r="D260" s="11" t="s">
        <v>143</v>
      </c>
      <c r="E260" s="11" t="s">
        <v>6849</v>
      </c>
      <c r="F260" s="20">
        <v>4</v>
      </c>
      <c r="H260" s="20">
        <f t="shared" si="9"/>
        <v>1995</v>
      </c>
      <c r="I260" s="20" t="str">
        <f t="shared" si="10"/>
        <v>hrs__matching_divorced..rNumDivorces.1995</v>
      </c>
      <c r="J260" s="20" t="s">
        <v>9169</v>
      </c>
      <c r="K260" s="20" t="s">
        <v>6853</v>
      </c>
      <c r="L260" s="20" t="s">
        <v>1091</v>
      </c>
      <c r="N260" s="65" t="s">
        <v>226</v>
      </c>
      <c r="Q260" s="20" t="s">
        <v>178</v>
      </c>
      <c r="R260" s="60"/>
      <c r="S260" s="20" t="s">
        <v>251</v>
      </c>
    </row>
    <row r="261" spans="1:19" ht="15.75" customHeight="1" x14ac:dyDescent="0.2">
      <c r="A261" s="11" t="s">
        <v>61</v>
      </c>
      <c r="B261" s="11" t="s">
        <v>6581</v>
      </c>
      <c r="C261" s="11" t="s">
        <v>6571</v>
      </c>
      <c r="D261" s="11" t="s">
        <v>143</v>
      </c>
      <c r="E261" s="11" t="s">
        <v>6849</v>
      </c>
      <c r="F261" s="20">
        <v>5</v>
      </c>
      <c r="H261" s="20">
        <f t="shared" si="9"/>
        <v>1996</v>
      </c>
      <c r="I261" s="20" t="str">
        <f t="shared" si="10"/>
        <v>hrs__matching_divorced..rNumDivorces.1996</v>
      </c>
      <c r="J261" s="20" t="s">
        <v>9170</v>
      </c>
      <c r="K261" s="20" t="s">
        <v>6854</v>
      </c>
      <c r="L261" s="20" t="s">
        <v>1091</v>
      </c>
      <c r="N261" s="65" t="s">
        <v>226</v>
      </c>
      <c r="Q261" s="20" t="s">
        <v>178</v>
      </c>
      <c r="R261" s="60"/>
      <c r="S261" s="20" t="s">
        <v>251</v>
      </c>
    </row>
    <row r="262" spans="1:19" ht="15.75" customHeight="1" x14ac:dyDescent="0.2">
      <c r="A262" s="11" t="s">
        <v>61</v>
      </c>
      <c r="B262" s="11" t="s">
        <v>6581</v>
      </c>
      <c r="C262" s="11" t="s">
        <v>6571</v>
      </c>
      <c r="D262" s="11" t="s">
        <v>143</v>
      </c>
      <c r="E262" s="11" t="s">
        <v>6849</v>
      </c>
      <c r="F262" s="20">
        <v>6</v>
      </c>
      <c r="H262" s="20">
        <f t="shared" si="9"/>
        <v>1997</v>
      </c>
      <c r="I262" s="20" t="str">
        <f t="shared" si="10"/>
        <v>hrs__matching_divorced..rNumDivorces.1997</v>
      </c>
      <c r="J262" s="20" t="s">
        <v>9171</v>
      </c>
      <c r="K262" s="20" t="s">
        <v>6855</v>
      </c>
      <c r="L262" s="20" t="s">
        <v>1091</v>
      </c>
      <c r="N262" s="65" t="s">
        <v>226</v>
      </c>
      <c r="Q262" s="20" t="s">
        <v>178</v>
      </c>
      <c r="R262" s="60"/>
      <c r="S262" s="20" t="s">
        <v>251</v>
      </c>
    </row>
    <row r="263" spans="1:19" ht="15.75" customHeight="1" x14ac:dyDescent="0.2">
      <c r="A263" s="11" t="s">
        <v>61</v>
      </c>
      <c r="B263" s="11" t="s">
        <v>6581</v>
      </c>
      <c r="C263" s="11" t="s">
        <v>6571</v>
      </c>
      <c r="D263" s="11" t="s">
        <v>143</v>
      </c>
      <c r="E263" s="11" t="s">
        <v>6849</v>
      </c>
      <c r="F263" s="20">
        <v>7</v>
      </c>
      <c r="H263" s="20">
        <f t="shared" si="9"/>
        <v>1998</v>
      </c>
      <c r="I263" s="20" t="str">
        <f t="shared" si="10"/>
        <v>hrs__matching_divorced..rNumDivorces.1998</v>
      </c>
      <c r="J263" s="20" t="s">
        <v>9172</v>
      </c>
      <c r="K263" s="20" t="s">
        <v>6856</v>
      </c>
      <c r="L263" s="20" t="s">
        <v>1091</v>
      </c>
      <c r="N263" s="65" t="s">
        <v>226</v>
      </c>
      <c r="Q263" s="20" t="s">
        <v>178</v>
      </c>
      <c r="R263" s="60"/>
      <c r="S263" s="20" t="s">
        <v>251</v>
      </c>
    </row>
    <row r="264" spans="1:19" ht="15.75" customHeight="1" x14ac:dyDescent="0.2">
      <c r="A264" s="11" t="s">
        <v>61</v>
      </c>
      <c r="B264" s="11" t="s">
        <v>6581</v>
      </c>
      <c r="C264" s="11" t="s">
        <v>6571</v>
      </c>
      <c r="D264" s="11" t="s">
        <v>143</v>
      </c>
      <c r="E264" s="11" t="s">
        <v>6849</v>
      </c>
      <c r="F264" s="20">
        <v>8</v>
      </c>
      <c r="H264" s="20">
        <f t="shared" si="9"/>
        <v>1999</v>
      </c>
      <c r="I264" s="20" t="str">
        <f t="shared" si="10"/>
        <v>hrs__matching_divorced..rNumDivorces.1999</v>
      </c>
      <c r="J264" s="20" t="s">
        <v>9173</v>
      </c>
      <c r="K264" s="20" t="s">
        <v>6857</v>
      </c>
      <c r="L264" s="20" t="s">
        <v>1091</v>
      </c>
      <c r="N264" s="65" t="s">
        <v>226</v>
      </c>
      <c r="Q264" s="20" t="s">
        <v>178</v>
      </c>
      <c r="R264" s="60"/>
      <c r="S264" s="20" t="s">
        <v>251</v>
      </c>
    </row>
    <row r="265" spans="1:19" ht="15.75" customHeight="1" x14ac:dyDescent="0.2">
      <c r="A265" s="11" t="s">
        <v>61</v>
      </c>
      <c r="B265" s="11" t="s">
        <v>6581</v>
      </c>
      <c r="C265" s="11" t="s">
        <v>6571</v>
      </c>
      <c r="D265" s="11" t="s">
        <v>143</v>
      </c>
      <c r="E265" s="11" t="s">
        <v>6849</v>
      </c>
      <c r="F265" s="20">
        <v>9</v>
      </c>
      <c r="H265" s="20">
        <f t="shared" si="9"/>
        <v>2000</v>
      </c>
      <c r="I265" s="20" t="str">
        <f t="shared" si="10"/>
        <v>hrs__matching_divorced..rNumDivorces.2000</v>
      </c>
      <c r="J265" s="20" t="s">
        <v>9174</v>
      </c>
      <c r="K265" s="20" t="s">
        <v>6858</v>
      </c>
      <c r="L265" s="20" t="s">
        <v>1091</v>
      </c>
      <c r="N265" s="65" t="s">
        <v>226</v>
      </c>
      <c r="Q265" s="20" t="s">
        <v>178</v>
      </c>
      <c r="R265" s="60"/>
      <c r="S265" s="20" t="s">
        <v>251</v>
      </c>
    </row>
    <row r="266" spans="1:19" ht="15.75" customHeight="1" x14ac:dyDescent="0.2">
      <c r="A266" s="11" t="s">
        <v>61</v>
      </c>
      <c r="B266" s="11" t="s">
        <v>6581</v>
      </c>
      <c r="C266" s="11" t="s">
        <v>6571</v>
      </c>
      <c r="D266" s="11" t="s">
        <v>143</v>
      </c>
      <c r="E266" s="11" t="s">
        <v>6849</v>
      </c>
      <c r="F266" s="20">
        <v>10</v>
      </c>
      <c r="H266" s="20">
        <f t="shared" si="9"/>
        <v>2001</v>
      </c>
      <c r="I266" s="20" t="str">
        <f t="shared" si="10"/>
        <v>hrs__matching_divorced..rNumDivorces.2001</v>
      </c>
      <c r="J266" s="20" t="s">
        <v>9175</v>
      </c>
      <c r="K266" s="20" t="s">
        <v>6859</v>
      </c>
      <c r="L266" s="20" t="s">
        <v>1091</v>
      </c>
      <c r="M266" s="60"/>
      <c r="N266" s="65" t="s">
        <v>226</v>
      </c>
      <c r="O266" s="60"/>
      <c r="P266" s="60"/>
      <c r="Q266" s="20" t="s">
        <v>178</v>
      </c>
      <c r="R266" s="60"/>
      <c r="S266" s="20" t="s">
        <v>251</v>
      </c>
    </row>
    <row r="267" spans="1:19" ht="15.75" customHeight="1" x14ac:dyDescent="0.2">
      <c r="A267" s="11" t="s">
        <v>61</v>
      </c>
      <c r="B267" s="11" t="s">
        <v>6581</v>
      </c>
      <c r="C267" s="11" t="s">
        <v>6571</v>
      </c>
      <c r="D267" s="11" t="s">
        <v>143</v>
      </c>
      <c r="E267" s="11" t="s">
        <v>6849</v>
      </c>
      <c r="F267" s="20">
        <v>11</v>
      </c>
      <c r="H267" s="20">
        <f t="shared" si="9"/>
        <v>2002</v>
      </c>
      <c r="I267" s="20" t="str">
        <f t="shared" si="10"/>
        <v>hrs__matching_divorced..rNumDivorces.2002</v>
      </c>
      <c r="J267" s="20" t="s">
        <v>9176</v>
      </c>
      <c r="K267" s="20" t="s">
        <v>6860</v>
      </c>
      <c r="L267" s="20" t="s">
        <v>1091</v>
      </c>
      <c r="M267" s="60"/>
      <c r="N267" s="65" t="s">
        <v>226</v>
      </c>
      <c r="O267" s="60"/>
      <c r="P267" s="60"/>
      <c r="Q267" s="20" t="s">
        <v>178</v>
      </c>
      <c r="R267" s="60"/>
      <c r="S267" s="20" t="s">
        <v>251</v>
      </c>
    </row>
    <row r="268" spans="1:19" ht="15.75" customHeight="1" x14ac:dyDescent="0.2">
      <c r="A268" s="11" t="s">
        <v>61</v>
      </c>
      <c r="B268" s="11" t="s">
        <v>6581</v>
      </c>
      <c r="C268" s="11" t="s">
        <v>6571</v>
      </c>
      <c r="D268" s="11" t="s">
        <v>143</v>
      </c>
      <c r="E268" s="11" t="s">
        <v>6849</v>
      </c>
      <c r="F268" s="20">
        <v>12</v>
      </c>
      <c r="H268" s="20">
        <f t="shared" si="9"/>
        <v>2003</v>
      </c>
      <c r="I268" s="20" t="str">
        <f t="shared" si="10"/>
        <v>hrs__matching_divorced..rNumDivorces.2003</v>
      </c>
      <c r="J268" s="20" t="s">
        <v>9177</v>
      </c>
      <c r="K268" s="20" t="s">
        <v>6861</v>
      </c>
      <c r="L268" s="20" t="s">
        <v>1091</v>
      </c>
      <c r="M268" s="60"/>
      <c r="N268" s="65" t="s">
        <v>226</v>
      </c>
      <c r="O268" s="60"/>
      <c r="P268" s="60"/>
      <c r="Q268" s="20" t="s">
        <v>178</v>
      </c>
      <c r="R268" s="60"/>
      <c r="S268" s="20" t="s">
        <v>251</v>
      </c>
    </row>
    <row r="269" spans="1:19" ht="15.75" customHeight="1" x14ac:dyDescent="0.2">
      <c r="A269" s="11" t="s">
        <v>61</v>
      </c>
      <c r="B269" s="11" t="s">
        <v>6581</v>
      </c>
      <c r="C269" s="11" t="s">
        <v>6571</v>
      </c>
      <c r="D269" s="11" t="s">
        <v>216</v>
      </c>
      <c r="E269" s="11" t="s">
        <v>6862</v>
      </c>
      <c r="F269" s="20">
        <v>1</v>
      </c>
      <c r="H269" s="20">
        <v>1992</v>
      </c>
      <c r="I269" s="20" t="str">
        <f t="shared" si="10"/>
        <v>hrs__matching_drVisits..rHlthDrVis.1992</v>
      </c>
      <c r="J269" s="20" t="s">
        <v>9178</v>
      </c>
      <c r="K269" s="20" t="s">
        <v>6863</v>
      </c>
      <c r="L269" s="20" t="s">
        <v>6708</v>
      </c>
      <c r="M269" s="60"/>
      <c r="N269" s="28" t="s">
        <v>177</v>
      </c>
      <c r="O269" s="60"/>
      <c r="P269" s="60"/>
      <c r="Q269" s="15" t="s">
        <v>178</v>
      </c>
      <c r="R269" s="15"/>
      <c r="S269" s="15" t="s">
        <v>251</v>
      </c>
    </row>
    <row r="270" spans="1:19" ht="15.75" customHeight="1" x14ac:dyDescent="0.2">
      <c r="A270" s="11" t="s">
        <v>61</v>
      </c>
      <c r="B270" s="11" t="s">
        <v>6581</v>
      </c>
      <c r="C270" s="11" t="s">
        <v>6571</v>
      </c>
      <c r="D270" s="11" t="s">
        <v>216</v>
      </c>
      <c r="E270" s="11" t="s">
        <v>6862</v>
      </c>
      <c r="F270" s="20">
        <v>2</v>
      </c>
      <c r="H270" s="20">
        <v>1994</v>
      </c>
      <c r="I270" s="20" t="str">
        <f t="shared" si="10"/>
        <v>hrs__matching_drVisits..rHlthDrVis.1994</v>
      </c>
      <c r="J270" s="20" t="s">
        <v>9179</v>
      </c>
      <c r="K270" s="20" t="s">
        <v>6864</v>
      </c>
      <c r="L270" s="20" t="s">
        <v>6708</v>
      </c>
      <c r="M270" s="60"/>
      <c r="N270" s="28" t="s">
        <v>177</v>
      </c>
      <c r="O270" s="60"/>
      <c r="P270" s="60"/>
      <c r="Q270" s="15" t="s">
        <v>178</v>
      </c>
      <c r="R270" s="15"/>
      <c r="S270" s="15" t="s">
        <v>251</v>
      </c>
    </row>
    <row r="271" spans="1:19" ht="15.75" customHeight="1" x14ac:dyDescent="0.2">
      <c r="A271" s="11" t="s">
        <v>61</v>
      </c>
      <c r="B271" s="11" t="s">
        <v>6581</v>
      </c>
      <c r="C271" s="11" t="s">
        <v>6571</v>
      </c>
      <c r="D271" s="11" t="s">
        <v>216</v>
      </c>
      <c r="E271" s="11" t="s">
        <v>6862</v>
      </c>
      <c r="F271" s="20">
        <v>3</v>
      </c>
      <c r="H271" s="20">
        <v>1996</v>
      </c>
      <c r="I271" s="20" t="str">
        <f t="shared" si="10"/>
        <v>hrs__matching_drVisits..rHlthDrVis.1996</v>
      </c>
      <c r="J271" s="20" t="s">
        <v>9180</v>
      </c>
      <c r="K271" s="20" t="s">
        <v>6865</v>
      </c>
      <c r="L271" s="20" t="s">
        <v>6708</v>
      </c>
      <c r="M271" s="60"/>
      <c r="N271" s="28" t="s">
        <v>177</v>
      </c>
      <c r="O271" s="60"/>
      <c r="P271" s="60"/>
      <c r="Q271" s="15" t="s">
        <v>178</v>
      </c>
      <c r="R271" s="15"/>
      <c r="S271" s="15" t="s">
        <v>251</v>
      </c>
    </row>
    <row r="272" spans="1:19" ht="15.75" customHeight="1" x14ac:dyDescent="0.2">
      <c r="A272" s="11" t="s">
        <v>61</v>
      </c>
      <c r="B272" s="11" t="s">
        <v>6581</v>
      </c>
      <c r="C272" s="11" t="s">
        <v>6571</v>
      </c>
      <c r="D272" s="11" t="s">
        <v>216</v>
      </c>
      <c r="E272" s="11" t="s">
        <v>6862</v>
      </c>
      <c r="F272" s="20">
        <v>4</v>
      </c>
      <c r="H272" s="20">
        <v>1998</v>
      </c>
      <c r="I272" s="20" t="str">
        <f t="shared" si="10"/>
        <v>hrs__matching_drVisits..rHlthDrVis.1998</v>
      </c>
      <c r="J272" s="20" t="s">
        <v>9181</v>
      </c>
      <c r="K272" s="20" t="s">
        <v>6866</v>
      </c>
      <c r="L272" s="20" t="s">
        <v>6708</v>
      </c>
      <c r="M272" s="60"/>
      <c r="N272" s="28" t="s">
        <v>177</v>
      </c>
      <c r="O272" s="60"/>
      <c r="P272" s="60"/>
      <c r="Q272" s="15" t="s">
        <v>178</v>
      </c>
      <c r="R272" s="15"/>
      <c r="S272" s="15" t="s">
        <v>251</v>
      </c>
    </row>
    <row r="273" spans="1:19" ht="15.75" customHeight="1" x14ac:dyDescent="0.2">
      <c r="A273" s="11" t="s">
        <v>61</v>
      </c>
      <c r="B273" s="11" t="s">
        <v>6581</v>
      </c>
      <c r="C273" s="11" t="s">
        <v>6571</v>
      </c>
      <c r="D273" s="11" t="s">
        <v>216</v>
      </c>
      <c r="E273" s="11" t="s">
        <v>6862</v>
      </c>
      <c r="F273" s="20">
        <v>5</v>
      </c>
      <c r="H273" s="20">
        <v>2000</v>
      </c>
      <c r="I273" s="20" t="str">
        <f t="shared" si="10"/>
        <v>hrs__matching_drVisits..rHlthDrVis.2000</v>
      </c>
      <c r="J273" s="20" t="s">
        <v>9182</v>
      </c>
      <c r="K273" s="20" t="s">
        <v>6867</v>
      </c>
      <c r="L273" s="20" t="s">
        <v>6708</v>
      </c>
      <c r="N273" s="28" t="s">
        <v>177</v>
      </c>
      <c r="Q273" s="15" t="s">
        <v>178</v>
      </c>
      <c r="R273" s="15"/>
      <c r="S273" s="15" t="s">
        <v>251</v>
      </c>
    </row>
    <row r="274" spans="1:19" ht="15.75" customHeight="1" x14ac:dyDescent="0.2">
      <c r="A274" s="11" t="s">
        <v>61</v>
      </c>
      <c r="B274" s="11" t="s">
        <v>6581</v>
      </c>
      <c r="C274" s="11" t="s">
        <v>6571</v>
      </c>
      <c r="D274" s="11" t="s">
        <v>216</v>
      </c>
      <c r="E274" s="11" t="s">
        <v>6862</v>
      </c>
      <c r="F274" s="20">
        <v>6</v>
      </c>
      <c r="H274" s="20">
        <v>2002</v>
      </c>
      <c r="I274" s="20" t="str">
        <f t="shared" si="10"/>
        <v>hrs__matching_drVisits..rHlthDrVis.2002</v>
      </c>
      <c r="J274" s="20" t="s">
        <v>9183</v>
      </c>
      <c r="K274" s="20" t="s">
        <v>6868</v>
      </c>
      <c r="L274" s="20" t="s">
        <v>6708</v>
      </c>
      <c r="N274" s="28" t="s">
        <v>177</v>
      </c>
      <c r="Q274" s="15" t="s">
        <v>178</v>
      </c>
      <c r="R274" s="15"/>
      <c r="S274" s="15" t="s">
        <v>251</v>
      </c>
    </row>
    <row r="275" spans="1:19" ht="15.75" customHeight="1" x14ac:dyDescent="0.2">
      <c r="A275" s="11" t="s">
        <v>61</v>
      </c>
      <c r="B275" s="11" t="s">
        <v>6581</v>
      </c>
      <c r="C275" s="11" t="s">
        <v>6571</v>
      </c>
      <c r="D275" s="11" t="s">
        <v>216</v>
      </c>
      <c r="E275" s="11" t="s">
        <v>6862</v>
      </c>
      <c r="F275" s="20">
        <v>7</v>
      </c>
      <c r="H275" s="20">
        <v>2004</v>
      </c>
      <c r="I275" s="20" t="str">
        <f t="shared" si="10"/>
        <v>hrs__matching_drVisits..rHlthDrVis.2004</v>
      </c>
      <c r="J275" s="20" t="s">
        <v>9184</v>
      </c>
      <c r="K275" s="20" t="s">
        <v>6869</v>
      </c>
      <c r="L275" s="20" t="s">
        <v>6708</v>
      </c>
      <c r="N275" s="28" t="s">
        <v>177</v>
      </c>
      <c r="Q275" s="15" t="s">
        <v>178</v>
      </c>
      <c r="R275" s="15"/>
      <c r="S275" s="15" t="s">
        <v>251</v>
      </c>
    </row>
    <row r="276" spans="1:19" ht="15.75" customHeight="1" x14ac:dyDescent="0.2">
      <c r="A276" s="11" t="s">
        <v>61</v>
      </c>
      <c r="B276" s="11" t="s">
        <v>6581</v>
      </c>
      <c r="C276" s="11" t="s">
        <v>6571</v>
      </c>
      <c r="D276" s="11" t="s">
        <v>216</v>
      </c>
      <c r="E276" s="11" t="s">
        <v>6862</v>
      </c>
      <c r="F276" s="20">
        <v>8</v>
      </c>
      <c r="H276" s="20">
        <v>2006</v>
      </c>
      <c r="I276" s="20" t="str">
        <f t="shared" si="10"/>
        <v>hrs__matching_drVisits..rHlthDrVis.2006</v>
      </c>
      <c r="J276" s="20" t="s">
        <v>9185</v>
      </c>
      <c r="K276" s="20" t="s">
        <v>6870</v>
      </c>
      <c r="L276" s="20" t="s">
        <v>6708</v>
      </c>
      <c r="N276" s="28" t="s">
        <v>177</v>
      </c>
      <c r="Q276" s="15" t="s">
        <v>178</v>
      </c>
      <c r="R276" s="15"/>
      <c r="S276" s="15" t="s">
        <v>251</v>
      </c>
    </row>
    <row r="277" spans="1:19" ht="15.75" customHeight="1" x14ac:dyDescent="0.2">
      <c r="A277" s="11" t="s">
        <v>61</v>
      </c>
      <c r="B277" s="11" t="s">
        <v>6581</v>
      </c>
      <c r="C277" s="11" t="s">
        <v>6571</v>
      </c>
      <c r="D277" s="11" t="s">
        <v>216</v>
      </c>
      <c r="E277" s="11" t="s">
        <v>6862</v>
      </c>
      <c r="F277" s="20">
        <v>9</v>
      </c>
      <c r="H277" s="20">
        <v>2008</v>
      </c>
      <c r="I277" s="20" t="str">
        <f t="shared" si="10"/>
        <v>hrs__matching_drVisits..rHlthDrVis.2008</v>
      </c>
      <c r="J277" s="20" t="s">
        <v>9186</v>
      </c>
      <c r="K277" s="20" t="s">
        <v>6871</v>
      </c>
      <c r="L277" s="20" t="s">
        <v>6708</v>
      </c>
      <c r="N277" s="28" t="s">
        <v>177</v>
      </c>
      <c r="Q277" s="15" t="s">
        <v>178</v>
      </c>
      <c r="R277" s="15"/>
      <c r="S277" s="15" t="s">
        <v>251</v>
      </c>
    </row>
    <row r="278" spans="1:19" ht="15.75" customHeight="1" x14ac:dyDescent="0.2">
      <c r="A278" s="11" t="s">
        <v>61</v>
      </c>
      <c r="B278" s="11" t="s">
        <v>6581</v>
      </c>
      <c r="C278" s="11" t="s">
        <v>6571</v>
      </c>
      <c r="D278" s="11" t="s">
        <v>216</v>
      </c>
      <c r="E278" s="11" t="s">
        <v>6862</v>
      </c>
      <c r="F278" s="20">
        <v>10</v>
      </c>
      <c r="H278" s="20">
        <v>2010</v>
      </c>
      <c r="I278" s="20" t="str">
        <f t="shared" si="10"/>
        <v>hrs__matching_drVisits..rHlthDrVis.2010</v>
      </c>
      <c r="J278" s="20" t="s">
        <v>9187</v>
      </c>
      <c r="K278" s="20" t="s">
        <v>6872</v>
      </c>
      <c r="L278" s="20" t="s">
        <v>6708</v>
      </c>
      <c r="M278" s="60"/>
      <c r="N278" s="28" t="s">
        <v>177</v>
      </c>
      <c r="O278" s="60"/>
      <c r="P278" s="60"/>
      <c r="Q278" s="15" t="s">
        <v>178</v>
      </c>
      <c r="R278" s="15"/>
      <c r="S278" s="15" t="s">
        <v>251</v>
      </c>
    </row>
    <row r="279" spans="1:19" ht="15.75" customHeight="1" x14ac:dyDescent="0.2">
      <c r="A279" s="11" t="s">
        <v>61</v>
      </c>
      <c r="B279" s="11" t="s">
        <v>6581</v>
      </c>
      <c r="C279" s="11" t="s">
        <v>6571</v>
      </c>
      <c r="D279" s="11" t="s">
        <v>216</v>
      </c>
      <c r="E279" s="11" t="s">
        <v>6862</v>
      </c>
      <c r="F279" s="20">
        <v>11</v>
      </c>
      <c r="H279" s="20">
        <v>2012</v>
      </c>
      <c r="I279" s="20" t="str">
        <f t="shared" si="10"/>
        <v>hrs__matching_drVisits..rHlthDrVis.2012</v>
      </c>
      <c r="J279" s="20" t="s">
        <v>9188</v>
      </c>
      <c r="K279" s="20" t="s">
        <v>6873</v>
      </c>
      <c r="L279" s="20" t="s">
        <v>6708</v>
      </c>
      <c r="M279" s="60"/>
      <c r="N279" s="28" t="s">
        <v>177</v>
      </c>
      <c r="O279" s="60"/>
      <c r="P279" s="60"/>
      <c r="Q279" s="15" t="s">
        <v>178</v>
      </c>
      <c r="R279" s="15"/>
      <c r="S279" s="15" t="s">
        <v>251</v>
      </c>
    </row>
    <row r="280" spans="1:19" ht="15.75" customHeight="1" x14ac:dyDescent="0.2">
      <c r="A280" s="11" t="s">
        <v>61</v>
      </c>
      <c r="B280" s="11" t="s">
        <v>6581</v>
      </c>
      <c r="C280" s="11" t="s">
        <v>6571</v>
      </c>
      <c r="D280" s="11" t="s">
        <v>216</v>
      </c>
      <c r="E280" s="11" t="s">
        <v>6862</v>
      </c>
      <c r="F280" s="20">
        <v>12</v>
      </c>
      <c r="H280" s="20">
        <v>2014</v>
      </c>
      <c r="I280" s="20" t="str">
        <f t="shared" si="10"/>
        <v>hrs__matching_drVisits..rHlthDrVis.2014</v>
      </c>
      <c r="J280" s="20" t="s">
        <v>9189</v>
      </c>
      <c r="K280" s="20" t="s">
        <v>6874</v>
      </c>
      <c r="L280" s="20" t="s">
        <v>6708</v>
      </c>
      <c r="M280" s="60"/>
      <c r="N280" s="28" t="s">
        <v>177</v>
      </c>
      <c r="O280" s="60"/>
      <c r="P280" s="60"/>
      <c r="Q280" s="15" t="s">
        <v>178</v>
      </c>
      <c r="R280" s="15"/>
      <c r="S280" s="15" t="s">
        <v>251</v>
      </c>
    </row>
    <row r="281" spans="1:19" ht="15.75" customHeight="1" x14ac:dyDescent="0.2">
      <c r="A281" s="11" t="s">
        <v>61</v>
      </c>
      <c r="B281" s="11" t="s">
        <v>6581</v>
      </c>
      <c r="C281" s="11" t="s">
        <v>6571</v>
      </c>
      <c r="D281" s="11" t="s">
        <v>6875</v>
      </c>
      <c r="E281" s="11" t="s">
        <v>6875</v>
      </c>
      <c r="F281" s="20">
        <v>6</v>
      </c>
      <c r="H281" s="20">
        <v>2002</v>
      </c>
      <c r="I281" s="20" t="str">
        <f t="shared" si="10"/>
        <v>hrs__matching_EconPovrty..EconPovrty.2002</v>
      </c>
      <c r="J281" s="20" t="s">
        <v>9190</v>
      </c>
      <c r="K281" s="20" t="s">
        <v>6876</v>
      </c>
      <c r="L281" s="28" t="s">
        <v>6708</v>
      </c>
      <c r="M281" s="60"/>
      <c r="N281" s="20" t="s">
        <v>177</v>
      </c>
      <c r="O281" s="60"/>
      <c r="P281" s="60"/>
      <c r="Q281" s="15" t="s">
        <v>178</v>
      </c>
      <c r="R281" s="15"/>
      <c r="S281" s="15" t="s">
        <v>251</v>
      </c>
    </row>
    <row r="282" spans="1:19" ht="15.75" customHeight="1" x14ac:dyDescent="0.2">
      <c r="A282" s="11" t="s">
        <v>61</v>
      </c>
      <c r="B282" s="11" t="s">
        <v>6581</v>
      </c>
      <c r="C282" s="11" t="s">
        <v>6571</v>
      </c>
      <c r="D282" s="11" t="s">
        <v>6875</v>
      </c>
      <c r="E282" s="11" t="s">
        <v>6875</v>
      </c>
      <c r="F282" s="20">
        <v>7</v>
      </c>
      <c r="H282" s="20">
        <v>2004</v>
      </c>
      <c r="I282" s="20" t="str">
        <f t="shared" si="10"/>
        <v>hrs__matching_EconPovrty..EconPovrty.2004</v>
      </c>
      <c r="J282" s="20" t="s">
        <v>9191</v>
      </c>
      <c r="K282" s="20" t="s">
        <v>6877</v>
      </c>
      <c r="L282" s="28" t="s">
        <v>6708</v>
      </c>
      <c r="M282" s="60"/>
      <c r="N282" s="20" t="s">
        <v>177</v>
      </c>
      <c r="O282" s="60"/>
      <c r="P282" s="60"/>
      <c r="Q282" s="15" t="s">
        <v>178</v>
      </c>
      <c r="R282" s="15"/>
      <c r="S282" s="15" t="s">
        <v>251</v>
      </c>
    </row>
    <row r="283" spans="1:19" ht="15.75" customHeight="1" x14ac:dyDescent="0.2">
      <c r="A283" s="11" t="s">
        <v>61</v>
      </c>
      <c r="B283" s="11" t="s">
        <v>6581</v>
      </c>
      <c r="C283" s="11" t="s">
        <v>6571</v>
      </c>
      <c r="D283" s="11" t="s">
        <v>6875</v>
      </c>
      <c r="E283" s="11" t="s">
        <v>6875</v>
      </c>
      <c r="F283" s="20">
        <v>8</v>
      </c>
      <c r="H283" s="20">
        <v>2006</v>
      </c>
      <c r="I283" s="20" t="str">
        <f t="shared" si="10"/>
        <v>hrs__matching_EconPovrty..EconPovrty.2006</v>
      </c>
      <c r="J283" s="20" t="s">
        <v>9192</v>
      </c>
      <c r="K283" s="20" t="s">
        <v>6878</v>
      </c>
      <c r="L283" s="28" t="s">
        <v>6708</v>
      </c>
      <c r="M283" s="60"/>
      <c r="N283" s="20" t="s">
        <v>177</v>
      </c>
      <c r="O283" s="60"/>
      <c r="P283" s="60"/>
      <c r="Q283" s="15" t="s">
        <v>178</v>
      </c>
      <c r="R283" s="15"/>
      <c r="S283" s="15" t="s">
        <v>251</v>
      </c>
    </row>
    <row r="284" spans="1:19" ht="15.75" customHeight="1" x14ac:dyDescent="0.2">
      <c r="A284" s="11" t="s">
        <v>61</v>
      </c>
      <c r="B284" s="11" t="s">
        <v>6581</v>
      </c>
      <c r="C284" s="11" t="s">
        <v>6571</v>
      </c>
      <c r="D284" s="11" t="s">
        <v>6875</v>
      </c>
      <c r="E284" s="11" t="s">
        <v>6875</v>
      </c>
      <c r="F284" s="20">
        <v>9</v>
      </c>
      <c r="H284" s="20">
        <v>2008</v>
      </c>
      <c r="I284" s="20" t="str">
        <f t="shared" si="10"/>
        <v>hrs__matching_EconPovrty..EconPovrty.2008</v>
      </c>
      <c r="J284" s="20" t="s">
        <v>9193</v>
      </c>
      <c r="K284" s="20" t="s">
        <v>6879</v>
      </c>
      <c r="L284" s="28" t="s">
        <v>6708</v>
      </c>
      <c r="M284" s="60"/>
      <c r="N284" s="20" t="s">
        <v>177</v>
      </c>
      <c r="O284" s="60"/>
      <c r="P284" s="60"/>
      <c r="Q284" s="15" t="s">
        <v>178</v>
      </c>
      <c r="R284" s="15"/>
      <c r="S284" s="15" t="s">
        <v>251</v>
      </c>
    </row>
    <row r="285" spans="1:19" ht="15.75" customHeight="1" x14ac:dyDescent="0.2">
      <c r="A285" s="11" t="s">
        <v>61</v>
      </c>
      <c r="B285" s="11" t="s">
        <v>6581</v>
      </c>
      <c r="C285" s="11" t="s">
        <v>6571</v>
      </c>
      <c r="D285" s="11" t="s">
        <v>6875</v>
      </c>
      <c r="E285" s="11" t="s">
        <v>6875</v>
      </c>
      <c r="F285" s="20">
        <v>10</v>
      </c>
      <c r="H285" s="20">
        <v>2010</v>
      </c>
      <c r="I285" s="20" t="str">
        <f t="shared" si="10"/>
        <v>hrs__matching_EconPovrty..EconPovrty.2010</v>
      </c>
      <c r="J285" s="20" t="s">
        <v>9194</v>
      </c>
      <c r="K285" s="20" t="s">
        <v>6880</v>
      </c>
      <c r="L285" s="28" t="s">
        <v>6708</v>
      </c>
      <c r="M285" s="60"/>
      <c r="N285" s="20" t="s">
        <v>177</v>
      </c>
      <c r="O285" s="60"/>
      <c r="P285" s="60"/>
      <c r="Q285" s="15" t="s">
        <v>178</v>
      </c>
      <c r="R285" s="15"/>
      <c r="S285" s="15" t="s">
        <v>251</v>
      </c>
    </row>
    <row r="286" spans="1:19" ht="15.75" customHeight="1" x14ac:dyDescent="0.2">
      <c r="A286" s="11" t="s">
        <v>61</v>
      </c>
      <c r="B286" s="11" t="s">
        <v>6581</v>
      </c>
      <c r="C286" s="11" t="s">
        <v>6571</v>
      </c>
      <c r="D286" s="11" t="s">
        <v>6875</v>
      </c>
      <c r="E286" s="11" t="s">
        <v>6875</v>
      </c>
      <c r="F286" s="20">
        <v>11</v>
      </c>
      <c r="H286" s="20">
        <v>2012</v>
      </c>
      <c r="I286" s="20" t="str">
        <f t="shared" si="10"/>
        <v>hrs__matching_EconPovrty..EconPovrty.2012</v>
      </c>
      <c r="J286" s="20" t="s">
        <v>9195</v>
      </c>
      <c r="K286" s="20" t="s">
        <v>6881</v>
      </c>
      <c r="L286" s="28" t="s">
        <v>6708</v>
      </c>
      <c r="M286" s="60"/>
      <c r="N286" s="20" t="s">
        <v>177</v>
      </c>
      <c r="O286" s="60"/>
      <c r="P286" s="60"/>
      <c r="Q286" s="15" t="s">
        <v>178</v>
      </c>
      <c r="R286" s="15"/>
      <c r="S286" s="15" t="s">
        <v>251</v>
      </c>
    </row>
    <row r="287" spans="1:19" ht="15.75" customHeight="1" x14ac:dyDescent="0.2">
      <c r="A287" s="11" t="s">
        <v>61</v>
      </c>
      <c r="B287" s="11" t="s">
        <v>6581</v>
      </c>
      <c r="C287" s="11" t="s">
        <v>6571</v>
      </c>
      <c r="D287" s="11" t="s">
        <v>6875</v>
      </c>
      <c r="E287" s="11" t="s">
        <v>6875</v>
      </c>
      <c r="F287" s="20">
        <v>12</v>
      </c>
      <c r="H287" s="20">
        <v>2014</v>
      </c>
      <c r="I287" s="20" t="str">
        <f t="shared" si="10"/>
        <v>hrs__matching_EconPovrty..EconPovrty.2014</v>
      </c>
      <c r="J287" s="20" t="s">
        <v>9196</v>
      </c>
      <c r="K287" s="20" t="s">
        <v>6882</v>
      </c>
      <c r="L287" s="28" t="s">
        <v>6708</v>
      </c>
      <c r="M287" s="60"/>
      <c r="N287" s="20" t="s">
        <v>177</v>
      </c>
      <c r="O287" s="60"/>
      <c r="P287" s="60"/>
      <c r="Q287" s="15" t="s">
        <v>178</v>
      </c>
      <c r="R287" s="15"/>
      <c r="S287" s="15" t="s">
        <v>251</v>
      </c>
    </row>
    <row r="288" spans="1:19" ht="15.75" customHeight="1" x14ac:dyDescent="0.2">
      <c r="A288" s="11" t="s">
        <v>61</v>
      </c>
      <c r="B288" s="11" t="s">
        <v>6581</v>
      </c>
      <c r="C288" s="11" t="s">
        <v>6571</v>
      </c>
      <c r="D288" s="11" t="s">
        <v>208</v>
      </c>
      <c r="E288" s="11" t="s">
        <v>6883</v>
      </c>
      <c r="F288" s="20">
        <v>1</v>
      </c>
      <c r="H288" s="20">
        <f>IF(F288&lt;&gt;"",1991+F288,"")</f>
        <v>1992</v>
      </c>
      <c r="I288" s="20" t="str">
        <f t="shared" si="10"/>
        <v>hrs__matching_education..rEduDegCat.1992</v>
      </c>
      <c r="J288" s="20" t="s">
        <v>9197</v>
      </c>
      <c r="K288" s="20" t="s">
        <v>6884</v>
      </c>
      <c r="L288" s="20" t="s">
        <v>6885</v>
      </c>
      <c r="M288" s="60"/>
      <c r="N288" s="20" t="s">
        <v>6577</v>
      </c>
      <c r="O288" s="60"/>
      <c r="P288" s="60"/>
      <c r="Q288" s="20" t="s">
        <v>178</v>
      </c>
      <c r="R288" s="60"/>
      <c r="S288" s="20" t="s">
        <v>1311</v>
      </c>
    </row>
    <row r="289" spans="1:19" ht="15.75" customHeight="1" x14ac:dyDescent="0.2">
      <c r="A289" s="11" t="s">
        <v>61</v>
      </c>
      <c r="B289" s="11" t="s">
        <v>6581</v>
      </c>
      <c r="C289" s="11" t="s">
        <v>6571</v>
      </c>
      <c r="D289" s="11" t="s">
        <v>197</v>
      </c>
      <c r="E289" s="11" t="s">
        <v>6886</v>
      </c>
      <c r="F289" s="20">
        <v>1</v>
      </c>
      <c r="H289" s="20">
        <f>IF(F289&lt;&gt;"",1991+F289,"")</f>
        <v>1992</v>
      </c>
      <c r="I289" s="20" t="str">
        <f t="shared" si="10"/>
        <v>hrs__matching_dadEdu..rEduDadYears.1992</v>
      </c>
      <c r="J289" s="20" t="s">
        <v>9198</v>
      </c>
      <c r="K289" s="20" t="s">
        <v>6887</v>
      </c>
      <c r="L289" s="28" t="s">
        <v>230</v>
      </c>
      <c r="M289" s="60"/>
      <c r="N289" s="20" t="s">
        <v>177</v>
      </c>
      <c r="O289" s="60"/>
      <c r="P289" s="60"/>
      <c r="Q289" s="20" t="s">
        <v>178</v>
      </c>
      <c r="R289" s="60"/>
      <c r="S289" s="20" t="s">
        <v>1311</v>
      </c>
    </row>
    <row r="290" spans="1:19" ht="15.75" customHeight="1" x14ac:dyDescent="0.2">
      <c r="A290" s="11" t="s">
        <v>61</v>
      </c>
      <c r="B290" s="11" t="s">
        <v>6581</v>
      </c>
      <c r="C290" s="11" t="s">
        <v>6571</v>
      </c>
      <c r="D290" s="11" t="s">
        <v>198</v>
      </c>
      <c r="E290" s="11" t="s">
        <v>6888</v>
      </c>
      <c r="F290" s="20">
        <v>1</v>
      </c>
      <c r="H290" s="20">
        <f>IF(F290&lt;&gt;"",1991+F290,"")</f>
        <v>1992</v>
      </c>
      <c r="I290" s="20" t="str">
        <f t="shared" si="10"/>
        <v>hrs__matching_momEdu..rEduMomYears.1992</v>
      </c>
      <c r="J290" s="20" t="s">
        <v>9199</v>
      </c>
      <c r="K290" s="20" t="s">
        <v>6889</v>
      </c>
      <c r="L290" s="28" t="s">
        <v>230</v>
      </c>
      <c r="M290" s="60"/>
      <c r="N290" s="20" t="s">
        <v>177</v>
      </c>
      <c r="O290" s="60"/>
      <c r="P290" s="60"/>
      <c r="Q290" s="20" t="s">
        <v>178</v>
      </c>
      <c r="R290" s="60"/>
      <c r="S290" s="20" t="s">
        <v>1311</v>
      </c>
    </row>
    <row r="291" spans="1:19" ht="15.75" customHeight="1" x14ac:dyDescent="0.2">
      <c r="A291" s="11" t="s">
        <v>61</v>
      </c>
      <c r="B291" s="11" t="s">
        <v>6581</v>
      </c>
      <c r="C291" s="11" t="s">
        <v>6571</v>
      </c>
      <c r="D291" s="11" t="s">
        <v>203</v>
      </c>
      <c r="E291" s="11" t="s">
        <v>6890</v>
      </c>
      <c r="F291" s="20">
        <v>1</v>
      </c>
      <c r="H291" s="20">
        <v>1992</v>
      </c>
      <c r="I291" s="20" t="str">
        <f t="shared" si="10"/>
        <v>hrs__matching_employed..rJobWork4Pay.1992</v>
      </c>
      <c r="J291" s="20" t="s">
        <v>9200</v>
      </c>
      <c r="K291" s="20" t="s">
        <v>6891</v>
      </c>
      <c r="L291" s="28" t="s">
        <v>6892</v>
      </c>
      <c r="M291" s="60"/>
      <c r="N291" s="20" t="s">
        <v>177</v>
      </c>
      <c r="O291" s="60"/>
      <c r="P291" s="60"/>
      <c r="Q291" s="15" t="s">
        <v>178</v>
      </c>
      <c r="R291" s="15"/>
      <c r="S291" s="15" t="s">
        <v>251</v>
      </c>
    </row>
    <row r="292" spans="1:19" ht="15.75" customHeight="1" x14ac:dyDescent="0.2">
      <c r="A292" s="11" t="s">
        <v>61</v>
      </c>
      <c r="B292" s="11" t="s">
        <v>6581</v>
      </c>
      <c r="C292" s="11" t="s">
        <v>6571</v>
      </c>
      <c r="D292" s="11" t="s">
        <v>203</v>
      </c>
      <c r="E292" s="11" t="s">
        <v>6890</v>
      </c>
      <c r="F292" s="20">
        <v>2</v>
      </c>
      <c r="H292" s="20">
        <v>1994</v>
      </c>
      <c r="I292" s="20" t="str">
        <f t="shared" si="10"/>
        <v>hrs__matching_employed..rJobWork4Pay.1994</v>
      </c>
      <c r="J292" s="20" t="s">
        <v>9201</v>
      </c>
      <c r="K292" s="20" t="s">
        <v>6893</v>
      </c>
      <c r="L292" s="28" t="s">
        <v>6892</v>
      </c>
      <c r="M292" s="60"/>
      <c r="N292" s="20" t="s">
        <v>177</v>
      </c>
      <c r="O292" s="60"/>
      <c r="P292" s="60"/>
      <c r="Q292" s="15" t="s">
        <v>178</v>
      </c>
      <c r="R292" s="15"/>
      <c r="S292" s="15" t="s">
        <v>251</v>
      </c>
    </row>
    <row r="293" spans="1:19" ht="15.75" customHeight="1" x14ac:dyDescent="0.2">
      <c r="A293" s="11" t="s">
        <v>61</v>
      </c>
      <c r="B293" s="11" t="s">
        <v>6581</v>
      </c>
      <c r="C293" s="11" t="s">
        <v>6571</v>
      </c>
      <c r="D293" s="11" t="s">
        <v>203</v>
      </c>
      <c r="E293" s="11" t="s">
        <v>6890</v>
      </c>
      <c r="F293" s="20">
        <v>3</v>
      </c>
      <c r="H293" s="20">
        <v>1996</v>
      </c>
      <c r="I293" s="20" t="str">
        <f t="shared" si="10"/>
        <v>hrs__matching_employed..rJobWork4Pay.1996</v>
      </c>
      <c r="J293" s="20" t="s">
        <v>9202</v>
      </c>
      <c r="K293" s="20" t="s">
        <v>6894</v>
      </c>
      <c r="L293" s="28" t="s">
        <v>6892</v>
      </c>
      <c r="N293" s="20" t="s">
        <v>177</v>
      </c>
      <c r="Q293" s="15" t="s">
        <v>178</v>
      </c>
      <c r="R293" s="15"/>
      <c r="S293" s="15" t="s">
        <v>251</v>
      </c>
    </row>
    <row r="294" spans="1:19" ht="15.75" customHeight="1" x14ac:dyDescent="0.2">
      <c r="A294" s="11" t="s">
        <v>61</v>
      </c>
      <c r="B294" s="11" t="s">
        <v>6581</v>
      </c>
      <c r="C294" s="11" t="s">
        <v>6571</v>
      </c>
      <c r="D294" s="11" t="s">
        <v>203</v>
      </c>
      <c r="E294" s="11" t="s">
        <v>6890</v>
      </c>
      <c r="F294" s="20">
        <v>4</v>
      </c>
      <c r="H294" s="20">
        <v>1998</v>
      </c>
      <c r="I294" s="20" t="str">
        <f t="shared" si="10"/>
        <v>hrs__matching_employed..rJobWork4Pay.1998</v>
      </c>
      <c r="J294" s="20" t="s">
        <v>9203</v>
      </c>
      <c r="K294" s="20" t="s">
        <v>6895</v>
      </c>
      <c r="L294" s="28" t="s">
        <v>6892</v>
      </c>
      <c r="N294" s="20" t="s">
        <v>177</v>
      </c>
      <c r="Q294" s="15" t="s">
        <v>178</v>
      </c>
      <c r="R294" s="15"/>
      <c r="S294" s="15" t="s">
        <v>251</v>
      </c>
    </row>
    <row r="295" spans="1:19" ht="15.75" customHeight="1" x14ac:dyDescent="0.2">
      <c r="A295" s="11" t="s">
        <v>61</v>
      </c>
      <c r="B295" s="11" t="s">
        <v>6581</v>
      </c>
      <c r="C295" s="11" t="s">
        <v>6571</v>
      </c>
      <c r="D295" s="11" t="s">
        <v>203</v>
      </c>
      <c r="E295" s="11" t="s">
        <v>6890</v>
      </c>
      <c r="F295" s="20">
        <v>5</v>
      </c>
      <c r="H295" s="20">
        <v>2000</v>
      </c>
      <c r="I295" s="20" t="str">
        <f t="shared" si="10"/>
        <v>hrs__matching_employed..rJobWork4Pay.2000</v>
      </c>
      <c r="J295" s="20" t="s">
        <v>9204</v>
      </c>
      <c r="K295" s="20" t="s">
        <v>6896</v>
      </c>
      <c r="L295" s="28" t="s">
        <v>6892</v>
      </c>
      <c r="N295" s="20" t="s">
        <v>177</v>
      </c>
      <c r="Q295" s="15" t="s">
        <v>178</v>
      </c>
      <c r="R295" s="15"/>
      <c r="S295" s="15" t="s">
        <v>251</v>
      </c>
    </row>
    <row r="296" spans="1:19" ht="15.75" customHeight="1" x14ac:dyDescent="0.2">
      <c r="A296" s="11" t="s">
        <v>61</v>
      </c>
      <c r="B296" s="11" t="s">
        <v>6581</v>
      </c>
      <c r="C296" s="11" t="s">
        <v>6571</v>
      </c>
      <c r="D296" s="11" t="s">
        <v>203</v>
      </c>
      <c r="E296" s="11" t="s">
        <v>6890</v>
      </c>
      <c r="F296" s="20">
        <v>6</v>
      </c>
      <c r="H296" s="20">
        <v>2002</v>
      </c>
      <c r="I296" s="20" t="str">
        <f t="shared" si="10"/>
        <v>hrs__matching_employed..rJobWork4Pay.2002</v>
      </c>
      <c r="J296" s="20" t="s">
        <v>9205</v>
      </c>
      <c r="K296" s="20" t="s">
        <v>6897</v>
      </c>
      <c r="L296" s="28" t="s">
        <v>6892</v>
      </c>
      <c r="N296" s="20" t="s">
        <v>177</v>
      </c>
      <c r="Q296" s="15" t="s">
        <v>178</v>
      </c>
      <c r="R296" s="15"/>
      <c r="S296" s="15" t="s">
        <v>251</v>
      </c>
    </row>
    <row r="297" spans="1:19" ht="15.75" customHeight="1" x14ac:dyDescent="0.2">
      <c r="A297" s="11" t="s">
        <v>61</v>
      </c>
      <c r="B297" s="11" t="s">
        <v>6581</v>
      </c>
      <c r="C297" s="11" t="s">
        <v>6571</v>
      </c>
      <c r="D297" s="11" t="s">
        <v>203</v>
      </c>
      <c r="E297" s="11" t="s">
        <v>6890</v>
      </c>
      <c r="F297" s="20">
        <v>7</v>
      </c>
      <c r="H297" s="20">
        <v>2004</v>
      </c>
      <c r="I297" s="20" t="str">
        <f t="shared" si="10"/>
        <v>hrs__matching_employed..rJobWork4Pay.2004</v>
      </c>
      <c r="J297" s="20" t="s">
        <v>9206</v>
      </c>
      <c r="K297" s="20" t="s">
        <v>6898</v>
      </c>
      <c r="L297" s="28" t="s">
        <v>6892</v>
      </c>
      <c r="N297" s="20" t="s">
        <v>177</v>
      </c>
      <c r="Q297" s="15" t="s">
        <v>178</v>
      </c>
      <c r="R297" s="15"/>
      <c r="S297" s="15" t="s">
        <v>251</v>
      </c>
    </row>
    <row r="298" spans="1:19" ht="15.75" customHeight="1" x14ac:dyDescent="0.2">
      <c r="A298" s="11" t="s">
        <v>61</v>
      </c>
      <c r="B298" s="11" t="s">
        <v>6581</v>
      </c>
      <c r="C298" s="11" t="s">
        <v>6571</v>
      </c>
      <c r="D298" s="11" t="s">
        <v>203</v>
      </c>
      <c r="E298" s="11" t="s">
        <v>6890</v>
      </c>
      <c r="F298" s="20">
        <v>8</v>
      </c>
      <c r="H298" s="20">
        <v>2006</v>
      </c>
      <c r="I298" s="20" t="str">
        <f t="shared" si="10"/>
        <v>hrs__matching_employed..rJobWork4Pay.2006</v>
      </c>
      <c r="J298" s="20" t="s">
        <v>9207</v>
      </c>
      <c r="K298" s="20" t="s">
        <v>6899</v>
      </c>
      <c r="L298" s="28" t="s">
        <v>6892</v>
      </c>
      <c r="N298" s="20" t="s">
        <v>177</v>
      </c>
      <c r="Q298" s="15" t="s">
        <v>178</v>
      </c>
      <c r="R298" s="15"/>
      <c r="S298" s="15" t="s">
        <v>1311</v>
      </c>
    </row>
    <row r="299" spans="1:19" ht="15.75" customHeight="1" x14ac:dyDescent="0.2">
      <c r="A299" s="11" t="s">
        <v>61</v>
      </c>
      <c r="B299" s="11" t="s">
        <v>6581</v>
      </c>
      <c r="C299" s="11" t="s">
        <v>6571</v>
      </c>
      <c r="D299" s="11" t="s">
        <v>203</v>
      </c>
      <c r="E299" s="11" t="s">
        <v>6890</v>
      </c>
      <c r="F299" s="20">
        <v>9</v>
      </c>
      <c r="H299" s="20">
        <v>2008</v>
      </c>
      <c r="I299" s="20" t="str">
        <f t="shared" si="10"/>
        <v>hrs__matching_employed..rJobWork4Pay.2008</v>
      </c>
      <c r="J299" s="20" t="s">
        <v>9208</v>
      </c>
      <c r="K299" s="20" t="s">
        <v>6900</v>
      </c>
      <c r="L299" s="28" t="s">
        <v>6892</v>
      </c>
      <c r="N299" s="20" t="s">
        <v>177</v>
      </c>
      <c r="Q299" s="15" t="s">
        <v>178</v>
      </c>
      <c r="R299" s="15"/>
      <c r="S299" s="15" t="s">
        <v>1311</v>
      </c>
    </row>
    <row r="300" spans="1:19" ht="15.75" customHeight="1" x14ac:dyDescent="0.2">
      <c r="A300" s="11" t="s">
        <v>61</v>
      </c>
      <c r="B300" s="11" t="s">
        <v>6581</v>
      </c>
      <c r="C300" s="11" t="s">
        <v>6571</v>
      </c>
      <c r="D300" s="11" t="s">
        <v>203</v>
      </c>
      <c r="E300" s="11" t="s">
        <v>6890</v>
      </c>
      <c r="F300" s="20">
        <v>10</v>
      </c>
      <c r="H300" s="20">
        <v>2010</v>
      </c>
      <c r="I300" s="20" t="str">
        <f t="shared" si="10"/>
        <v>hrs__matching_employed..rJobWork4Pay.2010</v>
      </c>
      <c r="J300" s="20" t="s">
        <v>9209</v>
      </c>
      <c r="K300" s="20" t="s">
        <v>6901</v>
      </c>
      <c r="L300" s="28" t="s">
        <v>6892</v>
      </c>
      <c r="N300" s="20" t="s">
        <v>177</v>
      </c>
      <c r="Q300" s="15" t="s">
        <v>178</v>
      </c>
      <c r="R300" s="15"/>
      <c r="S300" s="15" t="s">
        <v>251</v>
      </c>
    </row>
    <row r="301" spans="1:19" ht="15.75" customHeight="1" x14ac:dyDescent="0.2">
      <c r="A301" s="11" t="s">
        <v>61</v>
      </c>
      <c r="B301" s="11" t="s">
        <v>6581</v>
      </c>
      <c r="C301" s="11" t="s">
        <v>6571</v>
      </c>
      <c r="D301" s="11" t="s">
        <v>203</v>
      </c>
      <c r="E301" s="11" t="s">
        <v>6890</v>
      </c>
      <c r="F301" s="20">
        <v>11</v>
      </c>
      <c r="H301" s="20">
        <v>2012</v>
      </c>
      <c r="I301" s="20" t="str">
        <f t="shared" si="10"/>
        <v>hrs__matching_employed..rJobWork4Pay.2012</v>
      </c>
      <c r="J301" s="20" t="s">
        <v>9210</v>
      </c>
      <c r="K301" s="20" t="s">
        <v>6902</v>
      </c>
      <c r="L301" s="28" t="s">
        <v>6892</v>
      </c>
      <c r="N301" s="20" t="s">
        <v>177</v>
      </c>
      <c r="Q301" s="15" t="s">
        <v>178</v>
      </c>
      <c r="R301" s="15"/>
      <c r="S301" s="15" t="s">
        <v>251</v>
      </c>
    </row>
    <row r="302" spans="1:19" ht="15.75" customHeight="1" x14ac:dyDescent="0.2">
      <c r="A302" s="11" t="s">
        <v>61</v>
      </c>
      <c r="B302" s="11" t="s">
        <v>6581</v>
      </c>
      <c r="C302" s="11" t="s">
        <v>6571</v>
      </c>
      <c r="D302" s="11" t="s">
        <v>203</v>
      </c>
      <c r="E302" s="11" t="s">
        <v>6890</v>
      </c>
      <c r="F302" s="20">
        <v>12</v>
      </c>
      <c r="H302" s="20">
        <v>2014</v>
      </c>
      <c r="I302" s="20" t="str">
        <f t="shared" si="10"/>
        <v>hrs__matching_employed..rJobWork4Pay.2014</v>
      </c>
      <c r="J302" s="20" t="s">
        <v>9211</v>
      </c>
      <c r="K302" s="20" t="s">
        <v>6903</v>
      </c>
      <c r="L302" s="28" t="s">
        <v>6892</v>
      </c>
      <c r="N302" s="20" t="s">
        <v>177</v>
      </c>
      <c r="Q302" s="15" t="s">
        <v>178</v>
      </c>
      <c r="R302" s="15"/>
      <c r="S302" s="15" t="s">
        <v>251</v>
      </c>
    </row>
    <row r="303" spans="1:19" ht="15.75" customHeight="1" x14ac:dyDescent="0.2">
      <c r="A303" s="11" t="s">
        <v>61</v>
      </c>
      <c r="B303" s="11" t="s">
        <v>6581</v>
      </c>
      <c r="C303" s="11" t="s">
        <v>6571</v>
      </c>
      <c r="D303" s="37" t="s">
        <v>209</v>
      </c>
      <c r="E303" s="11" t="s">
        <v>7460</v>
      </c>
      <c r="F303" s="20">
        <v>7</v>
      </c>
      <c r="H303" s="20">
        <v>2004</v>
      </c>
      <c r="I303" s="20" t="str">
        <f t="shared" si="10"/>
        <v>hrs__matching_exercise..rHBehLightAct.2004</v>
      </c>
      <c r="J303" s="20" t="s">
        <v>9470</v>
      </c>
      <c r="K303" s="20" t="s">
        <v>7461</v>
      </c>
      <c r="L303" s="20" t="s">
        <v>7462</v>
      </c>
      <c r="M303" s="15" t="s">
        <v>225</v>
      </c>
      <c r="N303" s="15" t="s">
        <v>7463</v>
      </c>
      <c r="O303" s="15">
        <v>1</v>
      </c>
      <c r="P303" s="15">
        <v>5</v>
      </c>
      <c r="Q303" s="15" t="s">
        <v>224</v>
      </c>
      <c r="R303" s="15"/>
      <c r="S303" s="15" t="s">
        <v>1311</v>
      </c>
    </row>
    <row r="304" spans="1:19" ht="15.75" customHeight="1" x14ac:dyDescent="0.2">
      <c r="A304" s="11" t="s">
        <v>61</v>
      </c>
      <c r="B304" s="11" t="s">
        <v>6581</v>
      </c>
      <c r="C304" s="11" t="s">
        <v>6571</v>
      </c>
      <c r="D304" s="37" t="s">
        <v>209</v>
      </c>
      <c r="E304" s="11" t="s">
        <v>7460</v>
      </c>
      <c r="F304" s="20">
        <v>8</v>
      </c>
      <c r="H304" s="20">
        <v>2006</v>
      </c>
      <c r="I304" s="20" t="str">
        <f t="shared" si="10"/>
        <v>hrs__matching_exercise..rHBehLightAct.2006</v>
      </c>
      <c r="J304" s="20" t="s">
        <v>9471</v>
      </c>
      <c r="K304" s="20" t="s">
        <v>7464</v>
      </c>
      <c r="L304" s="63" t="s">
        <v>7462</v>
      </c>
      <c r="M304" s="15" t="s">
        <v>225</v>
      </c>
      <c r="N304" s="15" t="s">
        <v>7463</v>
      </c>
      <c r="O304" s="15">
        <v>1</v>
      </c>
      <c r="P304" s="15">
        <v>5</v>
      </c>
      <c r="Q304" s="15" t="s">
        <v>224</v>
      </c>
      <c r="R304" s="15"/>
      <c r="S304" s="15" t="s">
        <v>1311</v>
      </c>
    </row>
    <row r="305" spans="1:19" ht="15.75" customHeight="1" x14ac:dyDescent="0.2">
      <c r="A305" s="11" t="s">
        <v>61</v>
      </c>
      <c r="B305" s="11" t="s">
        <v>6581</v>
      </c>
      <c r="C305" s="11" t="s">
        <v>6571</v>
      </c>
      <c r="D305" s="37" t="s">
        <v>209</v>
      </c>
      <c r="E305" s="11" t="s">
        <v>7460</v>
      </c>
      <c r="F305" s="20">
        <v>9</v>
      </c>
      <c r="H305" s="20">
        <v>2008</v>
      </c>
      <c r="I305" s="20" t="str">
        <f t="shared" si="10"/>
        <v>hrs__matching_exercise..rHBehLightAct.2008</v>
      </c>
      <c r="J305" s="20" t="s">
        <v>9472</v>
      </c>
      <c r="K305" s="20" t="s">
        <v>7465</v>
      </c>
      <c r="L305" s="20" t="s">
        <v>7462</v>
      </c>
      <c r="M305" s="15" t="s">
        <v>225</v>
      </c>
      <c r="N305" s="15" t="s">
        <v>7463</v>
      </c>
      <c r="O305" s="15">
        <v>1</v>
      </c>
      <c r="P305" s="15">
        <v>5</v>
      </c>
      <c r="Q305" s="15" t="s">
        <v>224</v>
      </c>
      <c r="R305" s="15"/>
      <c r="S305" s="15" t="s">
        <v>251</v>
      </c>
    </row>
    <row r="306" spans="1:19" ht="15.75" customHeight="1" x14ac:dyDescent="0.2">
      <c r="A306" s="11" t="s">
        <v>61</v>
      </c>
      <c r="B306" s="11" t="s">
        <v>6581</v>
      </c>
      <c r="C306" s="11" t="s">
        <v>6571</v>
      </c>
      <c r="D306" s="37" t="s">
        <v>209</v>
      </c>
      <c r="E306" s="11" t="s">
        <v>7460</v>
      </c>
      <c r="F306" s="20">
        <v>10</v>
      </c>
      <c r="H306" s="20">
        <v>2010</v>
      </c>
      <c r="I306" s="20" t="str">
        <f t="shared" si="10"/>
        <v>hrs__matching_exercise..rHBehLightAct.2010</v>
      </c>
      <c r="J306" s="20" t="s">
        <v>9473</v>
      </c>
      <c r="K306" s="20" t="s">
        <v>7466</v>
      </c>
      <c r="L306" s="20" t="s">
        <v>7462</v>
      </c>
      <c r="M306" s="15" t="s">
        <v>225</v>
      </c>
      <c r="N306" s="15" t="s">
        <v>7463</v>
      </c>
      <c r="O306" s="15">
        <v>1</v>
      </c>
      <c r="P306" s="15">
        <v>5</v>
      </c>
      <c r="Q306" s="15" t="s">
        <v>224</v>
      </c>
      <c r="R306" s="15"/>
      <c r="S306" s="15" t="s">
        <v>251</v>
      </c>
    </row>
    <row r="307" spans="1:19" ht="15.75" customHeight="1" x14ac:dyDescent="0.2">
      <c r="A307" s="11" t="s">
        <v>61</v>
      </c>
      <c r="B307" s="11" t="s">
        <v>6581</v>
      </c>
      <c r="C307" s="11" t="s">
        <v>6571</v>
      </c>
      <c r="D307" s="37" t="s">
        <v>209</v>
      </c>
      <c r="E307" s="11" t="s">
        <v>7460</v>
      </c>
      <c r="F307" s="20">
        <v>11</v>
      </c>
      <c r="H307" s="20">
        <v>2012</v>
      </c>
      <c r="I307" s="20" t="str">
        <f t="shared" si="10"/>
        <v>hrs__matching_exercise..rHBehLightAct.2012</v>
      </c>
      <c r="J307" s="20" t="s">
        <v>9474</v>
      </c>
      <c r="K307" s="20" t="s">
        <v>7467</v>
      </c>
      <c r="L307" s="20" t="s">
        <v>7462</v>
      </c>
      <c r="M307" s="15" t="s">
        <v>225</v>
      </c>
      <c r="N307" s="15" t="s">
        <v>7463</v>
      </c>
      <c r="O307" s="15">
        <v>1</v>
      </c>
      <c r="P307" s="15">
        <v>5</v>
      </c>
      <c r="Q307" s="15" t="s">
        <v>224</v>
      </c>
      <c r="R307" s="15"/>
      <c r="S307" s="15" t="s">
        <v>251</v>
      </c>
    </row>
    <row r="308" spans="1:19" ht="15.75" customHeight="1" x14ac:dyDescent="0.2">
      <c r="A308" s="11" t="s">
        <v>61</v>
      </c>
      <c r="B308" s="11" t="s">
        <v>6581</v>
      </c>
      <c r="C308" s="11" t="s">
        <v>6571</v>
      </c>
      <c r="D308" s="37" t="s">
        <v>209</v>
      </c>
      <c r="E308" s="11" t="s">
        <v>7460</v>
      </c>
      <c r="F308" s="20">
        <v>12</v>
      </c>
      <c r="H308" s="20">
        <v>2014</v>
      </c>
      <c r="I308" s="20" t="str">
        <f t="shared" si="10"/>
        <v>hrs__matching_exercise..rHBehLightAct.2014</v>
      </c>
      <c r="J308" s="20" t="s">
        <v>9475</v>
      </c>
      <c r="K308" s="20" t="s">
        <v>7468</v>
      </c>
      <c r="L308" s="20" t="s">
        <v>7462</v>
      </c>
      <c r="M308" s="15" t="s">
        <v>225</v>
      </c>
      <c r="N308" s="15" t="s">
        <v>7463</v>
      </c>
      <c r="O308" s="15">
        <v>1</v>
      </c>
      <c r="P308" s="15">
        <v>5</v>
      </c>
      <c r="Q308" s="15" t="s">
        <v>224</v>
      </c>
      <c r="R308" s="15"/>
      <c r="S308" s="15" t="s">
        <v>251</v>
      </c>
    </row>
    <row r="309" spans="1:19" ht="15.75" customHeight="1" x14ac:dyDescent="0.2">
      <c r="A309" s="11" t="s">
        <v>61</v>
      </c>
      <c r="B309" s="11" t="s">
        <v>6581</v>
      </c>
      <c r="C309" s="11" t="s">
        <v>6571</v>
      </c>
      <c r="D309" s="37" t="s">
        <v>209</v>
      </c>
      <c r="E309" s="11" t="s">
        <v>7469</v>
      </c>
      <c r="F309" s="20">
        <v>7</v>
      </c>
      <c r="H309" s="20">
        <v>2004</v>
      </c>
      <c r="I309" s="20" t="str">
        <f t="shared" si="10"/>
        <v>hrs__matching_exercise..rHBehModAct.2004</v>
      </c>
      <c r="J309" s="20" t="s">
        <v>9476</v>
      </c>
      <c r="K309" s="20" t="s">
        <v>7470</v>
      </c>
      <c r="L309" s="20" t="s">
        <v>7462</v>
      </c>
      <c r="M309" s="15" t="s">
        <v>225</v>
      </c>
      <c r="N309" s="15" t="s">
        <v>7463</v>
      </c>
      <c r="O309" s="15">
        <v>1</v>
      </c>
      <c r="P309" s="15">
        <v>5</v>
      </c>
      <c r="Q309" s="15" t="s">
        <v>224</v>
      </c>
      <c r="R309" s="15"/>
      <c r="S309" s="15" t="s">
        <v>1311</v>
      </c>
    </row>
    <row r="310" spans="1:19" ht="15.75" customHeight="1" x14ac:dyDescent="0.2">
      <c r="A310" s="11" t="s">
        <v>61</v>
      </c>
      <c r="B310" s="11" t="s">
        <v>6581</v>
      </c>
      <c r="C310" s="11" t="s">
        <v>6571</v>
      </c>
      <c r="D310" s="37" t="s">
        <v>209</v>
      </c>
      <c r="E310" s="11" t="s">
        <v>7469</v>
      </c>
      <c r="F310" s="20">
        <v>8</v>
      </c>
      <c r="H310" s="20">
        <v>2006</v>
      </c>
      <c r="I310" s="20" t="str">
        <f t="shared" si="10"/>
        <v>hrs__matching_exercise..rHBehModAct.2006</v>
      </c>
      <c r="J310" s="20" t="s">
        <v>9477</v>
      </c>
      <c r="K310" s="20" t="s">
        <v>7471</v>
      </c>
      <c r="L310" s="20" t="s">
        <v>7462</v>
      </c>
      <c r="M310" s="15" t="s">
        <v>225</v>
      </c>
      <c r="N310" s="15" t="s">
        <v>7463</v>
      </c>
      <c r="O310" s="15">
        <v>1</v>
      </c>
      <c r="P310" s="15">
        <v>5</v>
      </c>
      <c r="Q310" s="15" t="s">
        <v>224</v>
      </c>
      <c r="R310" s="15"/>
      <c r="S310" s="15" t="s">
        <v>1311</v>
      </c>
    </row>
    <row r="311" spans="1:19" ht="15.75" customHeight="1" x14ac:dyDescent="0.2">
      <c r="A311" s="11" t="s">
        <v>61</v>
      </c>
      <c r="B311" s="11" t="s">
        <v>6581</v>
      </c>
      <c r="C311" s="11" t="s">
        <v>6571</v>
      </c>
      <c r="D311" s="37" t="s">
        <v>209</v>
      </c>
      <c r="E311" s="11" t="s">
        <v>7469</v>
      </c>
      <c r="F311" s="20">
        <v>9</v>
      </c>
      <c r="H311" s="20">
        <v>2008</v>
      </c>
      <c r="I311" s="20" t="str">
        <f t="shared" si="10"/>
        <v>hrs__matching_exercise..rHBehModAct.2008</v>
      </c>
      <c r="J311" s="20" t="s">
        <v>9478</v>
      </c>
      <c r="K311" s="20" t="s">
        <v>7472</v>
      </c>
      <c r="L311" s="20" t="s">
        <v>7462</v>
      </c>
      <c r="M311" s="15" t="s">
        <v>225</v>
      </c>
      <c r="N311" s="15" t="s">
        <v>7463</v>
      </c>
      <c r="O311" s="15">
        <v>1</v>
      </c>
      <c r="P311" s="15">
        <v>5</v>
      </c>
      <c r="Q311" s="15" t="s">
        <v>224</v>
      </c>
      <c r="R311" s="15"/>
      <c r="S311" s="15" t="s">
        <v>251</v>
      </c>
    </row>
    <row r="312" spans="1:19" ht="15.75" customHeight="1" x14ac:dyDescent="0.2">
      <c r="A312" s="11" t="s">
        <v>61</v>
      </c>
      <c r="B312" s="11" t="s">
        <v>6581</v>
      </c>
      <c r="C312" s="11" t="s">
        <v>6571</v>
      </c>
      <c r="D312" s="37" t="s">
        <v>209</v>
      </c>
      <c r="E312" s="11" t="s">
        <v>7469</v>
      </c>
      <c r="F312" s="20">
        <v>10</v>
      </c>
      <c r="H312" s="20">
        <v>2010</v>
      </c>
      <c r="I312" s="20" t="str">
        <f t="shared" si="10"/>
        <v>hrs__matching_exercise..rHBehModAct.2010</v>
      </c>
      <c r="J312" s="20" t="s">
        <v>9479</v>
      </c>
      <c r="K312" s="20" t="s">
        <v>7473</v>
      </c>
      <c r="L312" s="20" t="s">
        <v>7462</v>
      </c>
      <c r="M312" s="15" t="s">
        <v>225</v>
      </c>
      <c r="N312" s="15" t="s">
        <v>7463</v>
      </c>
      <c r="O312" s="15">
        <v>1</v>
      </c>
      <c r="P312" s="15">
        <v>5</v>
      </c>
      <c r="Q312" s="15" t="s">
        <v>224</v>
      </c>
      <c r="R312" s="15"/>
      <c r="S312" s="15" t="s">
        <v>251</v>
      </c>
    </row>
    <row r="313" spans="1:19" ht="15.75" customHeight="1" x14ac:dyDescent="0.2">
      <c r="A313" s="11" t="s">
        <v>61</v>
      </c>
      <c r="B313" s="11" t="s">
        <v>6581</v>
      </c>
      <c r="C313" s="11" t="s">
        <v>6571</v>
      </c>
      <c r="D313" s="37" t="s">
        <v>209</v>
      </c>
      <c r="E313" s="11" t="s">
        <v>7469</v>
      </c>
      <c r="F313" s="20">
        <v>11</v>
      </c>
      <c r="H313" s="20">
        <v>2012</v>
      </c>
      <c r="I313" s="20" t="str">
        <f t="shared" si="10"/>
        <v>hrs__matching_exercise..rHBehModAct.2012</v>
      </c>
      <c r="J313" s="20" t="s">
        <v>9480</v>
      </c>
      <c r="K313" s="20" t="s">
        <v>7474</v>
      </c>
      <c r="L313" s="20" t="s">
        <v>7462</v>
      </c>
      <c r="M313" s="15" t="s">
        <v>225</v>
      </c>
      <c r="N313" s="15" t="s">
        <v>7463</v>
      </c>
      <c r="O313" s="15">
        <v>1</v>
      </c>
      <c r="P313" s="15">
        <v>5</v>
      </c>
      <c r="Q313" s="15" t="s">
        <v>224</v>
      </c>
      <c r="R313" s="15"/>
      <c r="S313" s="15" t="s">
        <v>251</v>
      </c>
    </row>
    <row r="314" spans="1:19" ht="15.75" customHeight="1" x14ac:dyDescent="0.2">
      <c r="A314" s="11" t="s">
        <v>61</v>
      </c>
      <c r="B314" s="11" t="s">
        <v>6581</v>
      </c>
      <c r="C314" s="11" t="s">
        <v>6571</v>
      </c>
      <c r="D314" s="37" t="s">
        <v>209</v>
      </c>
      <c r="E314" s="11" t="s">
        <v>7469</v>
      </c>
      <c r="F314" s="20">
        <v>12</v>
      </c>
      <c r="H314" s="20">
        <v>2014</v>
      </c>
      <c r="I314" s="20" t="str">
        <f t="shared" si="10"/>
        <v>hrs__matching_exercise..rHBehModAct.2014</v>
      </c>
      <c r="J314" s="20" t="s">
        <v>9481</v>
      </c>
      <c r="K314" s="20" t="s">
        <v>7475</v>
      </c>
      <c r="L314" s="20" t="s">
        <v>7462</v>
      </c>
      <c r="M314" s="15" t="s">
        <v>225</v>
      </c>
      <c r="N314" s="15" t="s">
        <v>7463</v>
      </c>
      <c r="O314" s="15">
        <v>1</v>
      </c>
      <c r="P314" s="15">
        <v>5</v>
      </c>
      <c r="Q314" s="15" t="s">
        <v>224</v>
      </c>
      <c r="R314" s="15"/>
      <c r="S314" s="15" t="s">
        <v>251</v>
      </c>
    </row>
    <row r="315" spans="1:19" ht="15.75" customHeight="1" x14ac:dyDescent="0.2">
      <c r="A315" s="11" t="s">
        <v>61</v>
      </c>
      <c r="B315" s="11" t="s">
        <v>6581</v>
      </c>
      <c r="C315" s="11" t="s">
        <v>6571</v>
      </c>
      <c r="D315" s="37" t="s">
        <v>209</v>
      </c>
      <c r="E315" s="11" t="s">
        <v>7476</v>
      </c>
      <c r="F315" s="20">
        <v>7</v>
      </c>
      <c r="H315" s="20">
        <v>2004</v>
      </c>
      <c r="I315" s="20" t="str">
        <f t="shared" si="10"/>
        <v>hrs__matching_exercise..rHBehVigAct.2004</v>
      </c>
      <c r="J315" s="20" t="s">
        <v>9482</v>
      </c>
      <c r="K315" s="20" t="s">
        <v>7477</v>
      </c>
      <c r="L315" s="20" t="s">
        <v>7462</v>
      </c>
      <c r="M315" s="15" t="s">
        <v>225</v>
      </c>
      <c r="N315" s="15" t="s">
        <v>7463</v>
      </c>
      <c r="O315" s="15">
        <v>1</v>
      </c>
      <c r="P315" s="15">
        <v>5</v>
      </c>
      <c r="Q315" s="15" t="s">
        <v>224</v>
      </c>
      <c r="R315" s="15"/>
      <c r="S315" s="15" t="s">
        <v>1311</v>
      </c>
    </row>
    <row r="316" spans="1:19" ht="15.75" customHeight="1" x14ac:dyDescent="0.2">
      <c r="A316" s="11" t="s">
        <v>61</v>
      </c>
      <c r="B316" s="11" t="s">
        <v>6581</v>
      </c>
      <c r="C316" s="11" t="s">
        <v>6571</v>
      </c>
      <c r="D316" s="37" t="s">
        <v>209</v>
      </c>
      <c r="E316" s="11" t="s">
        <v>7476</v>
      </c>
      <c r="F316" s="20">
        <v>8</v>
      </c>
      <c r="H316" s="20">
        <v>2006</v>
      </c>
      <c r="I316" s="20" t="str">
        <f t="shared" si="10"/>
        <v>hrs__matching_exercise..rHBehVigAct.2006</v>
      </c>
      <c r="J316" s="20" t="s">
        <v>9483</v>
      </c>
      <c r="K316" s="20" t="s">
        <v>7478</v>
      </c>
      <c r="L316" s="20" t="s">
        <v>7462</v>
      </c>
      <c r="M316" s="15" t="s">
        <v>225</v>
      </c>
      <c r="N316" s="15" t="s">
        <v>7463</v>
      </c>
      <c r="O316" s="15">
        <v>1</v>
      </c>
      <c r="P316" s="15">
        <v>5</v>
      </c>
      <c r="Q316" s="15" t="s">
        <v>224</v>
      </c>
      <c r="R316" s="15"/>
      <c r="S316" s="15" t="s">
        <v>1311</v>
      </c>
    </row>
    <row r="317" spans="1:19" ht="15.75" customHeight="1" x14ac:dyDescent="0.2">
      <c r="A317" s="11" t="s">
        <v>61</v>
      </c>
      <c r="B317" s="11" t="s">
        <v>6581</v>
      </c>
      <c r="C317" s="11" t="s">
        <v>6571</v>
      </c>
      <c r="D317" s="37" t="s">
        <v>209</v>
      </c>
      <c r="E317" s="11" t="s">
        <v>7476</v>
      </c>
      <c r="F317" s="20">
        <v>9</v>
      </c>
      <c r="H317" s="20">
        <v>2008</v>
      </c>
      <c r="I317" s="20" t="str">
        <f t="shared" si="10"/>
        <v>hrs__matching_exercise..rHBehVigAct.2008</v>
      </c>
      <c r="J317" s="20" t="s">
        <v>9484</v>
      </c>
      <c r="K317" s="20" t="s">
        <v>7479</v>
      </c>
      <c r="L317" s="20" t="s">
        <v>7462</v>
      </c>
      <c r="M317" s="15" t="s">
        <v>225</v>
      </c>
      <c r="N317" s="15" t="s">
        <v>7463</v>
      </c>
      <c r="O317" s="15">
        <v>1</v>
      </c>
      <c r="P317" s="15">
        <v>5</v>
      </c>
      <c r="Q317" s="15" t="s">
        <v>224</v>
      </c>
      <c r="R317" s="15"/>
      <c r="S317" s="15" t="s">
        <v>251</v>
      </c>
    </row>
    <row r="318" spans="1:19" ht="15.75" customHeight="1" x14ac:dyDescent="0.2">
      <c r="A318" s="11" t="s">
        <v>61</v>
      </c>
      <c r="B318" s="11" t="s">
        <v>6581</v>
      </c>
      <c r="C318" s="11" t="s">
        <v>6571</v>
      </c>
      <c r="D318" s="37" t="s">
        <v>209</v>
      </c>
      <c r="E318" s="11" t="s">
        <v>7476</v>
      </c>
      <c r="F318" s="20">
        <v>10</v>
      </c>
      <c r="H318" s="20">
        <v>2010</v>
      </c>
      <c r="I318" s="20" t="str">
        <f t="shared" si="10"/>
        <v>hrs__matching_exercise..rHBehVigAct.2010</v>
      </c>
      <c r="J318" s="20" t="s">
        <v>9485</v>
      </c>
      <c r="K318" s="20" t="s">
        <v>7480</v>
      </c>
      <c r="L318" s="20" t="s">
        <v>7462</v>
      </c>
      <c r="M318" s="15" t="s">
        <v>225</v>
      </c>
      <c r="N318" s="15" t="s">
        <v>7463</v>
      </c>
      <c r="O318" s="15">
        <v>1</v>
      </c>
      <c r="P318" s="15">
        <v>5</v>
      </c>
      <c r="Q318" s="15" t="s">
        <v>224</v>
      </c>
      <c r="R318" s="15"/>
      <c r="S318" s="15" t="s">
        <v>251</v>
      </c>
    </row>
    <row r="319" spans="1:19" ht="15.75" customHeight="1" x14ac:dyDescent="0.2">
      <c r="A319" s="11" t="s">
        <v>61</v>
      </c>
      <c r="B319" s="11" t="s">
        <v>6581</v>
      </c>
      <c r="C319" s="11" t="s">
        <v>6571</v>
      </c>
      <c r="D319" s="37" t="s">
        <v>209</v>
      </c>
      <c r="E319" s="11" t="s">
        <v>7476</v>
      </c>
      <c r="F319" s="20">
        <v>11</v>
      </c>
      <c r="H319" s="20">
        <v>2012</v>
      </c>
      <c r="I319" s="20" t="str">
        <f t="shared" si="10"/>
        <v>hrs__matching_exercise..rHBehVigAct.2012</v>
      </c>
      <c r="J319" s="20" t="s">
        <v>9486</v>
      </c>
      <c r="K319" s="20" t="s">
        <v>7481</v>
      </c>
      <c r="L319" s="20" t="s">
        <v>7462</v>
      </c>
      <c r="M319" s="15" t="s">
        <v>225</v>
      </c>
      <c r="N319" s="15" t="s">
        <v>7463</v>
      </c>
      <c r="O319" s="15">
        <v>1</v>
      </c>
      <c r="P319" s="15">
        <v>5</v>
      </c>
      <c r="Q319" s="15" t="s">
        <v>224</v>
      </c>
      <c r="R319" s="15"/>
      <c r="S319" s="15" t="s">
        <v>251</v>
      </c>
    </row>
    <row r="320" spans="1:19" ht="15.75" customHeight="1" x14ac:dyDescent="0.2">
      <c r="A320" s="11" t="s">
        <v>61</v>
      </c>
      <c r="B320" s="11" t="s">
        <v>6581</v>
      </c>
      <c r="C320" s="11" t="s">
        <v>6571</v>
      </c>
      <c r="D320" s="37" t="s">
        <v>209</v>
      </c>
      <c r="E320" s="11" t="s">
        <v>7476</v>
      </c>
      <c r="F320" s="20">
        <v>12</v>
      </c>
      <c r="H320" s="20">
        <v>2014</v>
      </c>
      <c r="I320" s="20" t="str">
        <f t="shared" si="10"/>
        <v>hrs__matching_exercise..rHBehVigAct.2014</v>
      </c>
      <c r="J320" s="20" t="s">
        <v>9487</v>
      </c>
      <c r="K320" s="20" t="s">
        <v>7482</v>
      </c>
      <c r="L320" s="20" t="s">
        <v>7462</v>
      </c>
      <c r="M320" s="15" t="s">
        <v>225</v>
      </c>
      <c r="N320" s="15" t="s">
        <v>7463</v>
      </c>
      <c r="O320" s="15">
        <v>1</v>
      </c>
      <c r="P320" s="15">
        <v>5</v>
      </c>
      <c r="Q320" s="15" t="s">
        <v>224</v>
      </c>
      <c r="R320" s="15"/>
      <c r="S320" s="15" t="s">
        <v>251</v>
      </c>
    </row>
    <row r="321" spans="1:19" ht="15.75" customHeight="1" x14ac:dyDescent="0.2">
      <c r="A321" s="11" t="s">
        <v>61</v>
      </c>
      <c r="B321" s="11" t="s">
        <v>6581</v>
      </c>
      <c r="C321" s="11" t="s">
        <v>6571</v>
      </c>
      <c r="D321" s="37" t="s">
        <v>209</v>
      </c>
      <c r="E321" s="11" t="s">
        <v>7483</v>
      </c>
      <c r="F321" s="20">
        <v>1</v>
      </c>
      <c r="H321" s="20">
        <v>1992</v>
      </c>
      <c r="I321" s="20" t="str">
        <f t="shared" si="10"/>
        <v>hrs__matching_exercise..rHBehVigPhys.1992</v>
      </c>
      <c r="J321" s="20" t="s">
        <v>9488</v>
      </c>
      <c r="K321" s="20" t="s">
        <v>7484</v>
      </c>
      <c r="L321" s="28" t="s">
        <v>6708</v>
      </c>
      <c r="N321" s="15" t="s">
        <v>177</v>
      </c>
      <c r="Q321" s="15" t="s">
        <v>224</v>
      </c>
      <c r="R321" s="15"/>
      <c r="S321" s="15" t="s">
        <v>1311</v>
      </c>
    </row>
    <row r="322" spans="1:19" ht="15.75" customHeight="1" x14ac:dyDescent="0.2">
      <c r="A322" s="11" t="s">
        <v>61</v>
      </c>
      <c r="B322" s="11" t="s">
        <v>6581</v>
      </c>
      <c r="C322" s="11" t="s">
        <v>6571</v>
      </c>
      <c r="D322" s="37" t="s">
        <v>209</v>
      </c>
      <c r="E322" s="11" t="s">
        <v>7483</v>
      </c>
      <c r="F322" s="20">
        <v>2</v>
      </c>
      <c r="H322" s="20">
        <v>1994</v>
      </c>
      <c r="I322" s="20" t="str">
        <f t="shared" ref="I322:I385" si="11">CONCATENATE(A322,"__",C322,"_", D322, "..", E322, ".", H322)</f>
        <v>hrs__matching_exercise..rHBehVigPhys.1994</v>
      </c>
      <c r="J322" s="20" t="s">
        <v>9489</v>
      </c>
      <c r="K322" s="20" t="s">
        <v>7485</v>
      </c>
      <c r="L322" s="28" t="s">
        <v>6708</v>
      </c>
      <c r="N322" s="15" t="s">
        <v>177</v>
      </c>
      <c r="Q322" s="15" t="s">
        <v>224</v>
      </c>
      <c r="R322" s="15"/>
      <c r="S322" s="15" t="s">
        <v>1311</v>
      </c>
    </row>
    <row r="323" spans="1:19" ht="15.75" customHeight="1" x14ac:dyDescent="0.2">
      <c r="A323" s="11" t="s">
        <v>61</v>
      </c>
      <c r="B323" s="11" t="s">
        <v>6581</v>
      </c>
      <c r="C323" s="11" t="s">
        <v>6571</v>
      </c>
      <c r="D323" s="37" t="s">
        <v>209</v>
      </c>
      <c r="E323" s="11" t="s">
        <v>7483</v>
      </c>
      <c r="F323" s="20">
        <v>3</v>
      </c>
      <c r="H323" s="20">
        <v>1996</v>
      </c>
      <c r="I323" s="20" t="str">
        <f t="shared" si="11"/>
        <v>hrs__matching_exercise..rHBehVigPhys.1996</v>
      </c>
      <c r="J323" s="20" t="s">
        <v>9490</v>
      </c>
      <c r="K323" s="20" t="s">
        <v>7486</v>
      </c>
      <c r="L323" s="28" t="s">
        <v>6708</v>
      </c>
      <c r="N323" s="15" t="s">
        <v>177</v>
      </c>
      <c r="Q323" s="15" t="s">
        <v>224</v>
      </c>
      <c r="R323" s="15"/>
      <c r="S323" s="15" t="s">
        <v>1311</v>
      </c>
    </row>
    <row r="324" spans="1:19" ht="15.75" customHeight="1" x14ac:dyDescent="0.2">
      <c r="A324" s="11" t="s">
        <v>61</v>
      </c>
      <c r="B324" s="11" t="s">
        <v>6581</v>
      </c>
      <c r="C324" s="11" t="s">
        <v>6571</v>
      </c>
      <c r="D324" s="37" t="s">
        <v>209</v>
      </c>
      <c r="E324" s="11" t="s">
        <v>7483</v>
      </c>
      <c r="F324" s="20">
        <v>4</v>
      </c>
      <c r="H324" s="20">
        <v>1998</v>
      </c>
      <c r="I324" s="20" t="str">
        <f t="shared" si="11"/>
        <v>hrs__matching_exercise..rHBehVigPhys.1998</v>
      </c>
      <c r="J324" s="20" t="s">
        <v>9491</v>
      </c>
      <c r="K324" s="20" t="s">
        <v>7487</v>
      </c>
      <c r="L324" s="28" t="s">
        <v>6708</v>
      </c>
      <c r="N324" s="15" t="s">
        <v>177</v>
      </c>
      <c r="Q324" s="15" t="s">
        <v>224</v>
      </c>
      <c r="R324" s="15"/>
      <c r="S324" s="15" t="s">
        <v>1311</v>
      </c>
    </row>
    <row r="325" spans="1:19" ht="15.75" customHeight="1" x14ac:dyDescent="0.2">
      <c r="A325" s="11" t="s">
        <v>61</v>
      </c>
      <c r="B325" s="11" t="s">
        <v>6581</v>
      </c>
      <c r="C325" s="11" t="s">
        <v>6571</v>
      </c>
      <c r="D325" s="37" t="s">
        <v>209</v>
      </c>
      <c r="E325" s="11" t="s">
        <v>7483</v>
      </c>
      <c r="F325" s="20">
        <v>5</v>
      </c>
      <c r="H325" s="20">
        <v>2000</v>
      </c>
      <c r="I325" s="20" t="str">
        <f t="shared" si="11"/>
        <v>hrs__matching_exercise..rHBehVigPhys.2000</v>
      </c>
      <c r="J325" s="20" t="s">
        <v>9492</v>
      </c>
      <c r="K325" s="20" t="s">
        <v>7488</v>
      </c>
      <c r="L325" s="28" t="s">
        <v>6708</v>
      </c>
      <c r="N325" s="15" t="s">
        <v>177</v>
      </c>
      <c r="Q325" s="15" t="s">
        <v>224</v>
      </c>
      <c r="R325" s="15"/>
      <c r="S325" s="15" t="s">
        <v>1311</v>
      </c>
    </row>
    <row r="326" spans="1:19" ht="15.75" customHeight="1" x14ac:dyDescent="0.2">
      <c r="A326" s="11" t="s">
        <v>61</v>
      </c>
      <c r="B326" s="11" t="s">
        <v>6581</v>
      </c>
      <c r="C326" s="11" t="s">
        <v>6571</v>
      </c>
      <c r="D326" s="37" t="s">
        <v>209</v>
      </c>
      <c r="E326" s="11" t="s">
        <v>7483</v>
      </c>
      <c r="F326" s="20">
        <v>6</v>
      </c>
      <c r="H326" s="20">
        <v>2002</v>
      </c>
      <c r="I326" s="20" t="str">
        <f t="shared" si="11"/>
        <v>hrs__matching_exercise..rHBehVigPhys.2002</v>
      </c>
      <c r="J326" s="20" t="s">
        <v>9493</v>
      </c>
      <c r="K326" s="20" t="s">
        <v>7489</v>
      </c>
      <c r="L326" s="28" t="s">
        <v>6708</v>
      </c>
      <c r="N326" s="15" t="s">
        <v>177</v>
      </c>
      <c r="Q326" s="15" t="s">
        <v>224</v>
      </c>
      <c r="R326" s="15"/>
      <c r="S326" s="15" t="s">
        <v>1311</v>
      </c>
    </row>
    <row r="327" spans="1:19" ht="15.75" customHeight="1" x14ac:dyDescent="0.2">
      <c r="A327" s="11" t="s">
        <v>61</v>
      </c>
      <c r="B327" s="11" t="s">
        <v>6581</v>
      </c>
      <c r="C327" s="11" t="s">
        <v>6571</v>
      </c>
      <c r="D327" s="37" t="s">
        <v>209</v>
      </c>
      <c r="E327" s="11" t="s">
        <v>7490</v>
      </c>
      <c r="F327" s="20">
        <v>7</v>
      </c>
      <c r="H327" s="20">
        <v>2004</v>
      </c>
      <c r="I327" s="20" t="str">
        <f t="shared" si="11"/>
        <v>hrs__matching_exercise..sHBehLightAct.2004</v>
      </c>
      <c r="J327" s="20" t="s">
        <v>9494</v>
      </c>
      <c r="K327" s="20" t="s">
        <v>7491</v>
      </c>
      <c r="L327" s="20" t="s">
        <v>7462</v>
      </c>
      <c r="M327" s="15" t="s">
        <v>225</v>
      </c>
      <c r="N327" s="15" t="s">
        <v>7463</v>
      </c>
      <c r="O327" s="15">
        <v>1</v>
      </c>
      <c r="P327" s="15">
        <v>5</v>
      </c>
      <c r="Q327" s="15" t="s">
        <v>224</v>
      </c>
      <c r="R327" s="15"/>
      <c r="S327" s="15" t="s">
        <v>251</v>
      </c>
    </row>
    <row r="328" spans="1:19" ht="15.75" customHeight="1" x14ac:dyDescent="0.2">
      <c r="A328" s="11" t="s">
        <v>61</v>
      </c>
      <c r="B328" s="11" t="s">
        <v>6570</v>
      </c>
      <c r="C328" s="11" t="s">
        <v>6571</v>
      </c>
      <c r="D328" s="11" t="s">
        <v>6920</v>
      </c>
      <c r="E328" s="11" t="s">
        <v>6921</v>
      </c>
      <c r="F328" s="20">
        <v>8</v>
      </c>
      <c r="H328" s="20">
        <v>2006</v>
      </c>
      <c r="I328" s="20" t="str">
        <f t="shared" si="11"/>
        <v>hrs__matching_fireVictim..LEMajFire.2006</v>
      </c>
      <c r="J328" s="20" t="s">
        <v>6679</v>
      </c>
      <c r="K328" s="20" t="s">
        <v>6922</v>
      </c>
      <c r="L328" s="20" t="s">
        <v>6576</v>
      </c>
      <c r="N328" s="28" t="s">
        <v>6577</v>
      </c>
      <c r="Q328" s="15" t="s">
        <v>178</v>
      </c>
      <c r="R328" s="15"/>
      <c r="S328" s="15" t="s">
        <v>1311</v>
      </c>
    </row>
    <row r="329" spans="1:19" ht="15.75" customHeight="1" x14ac:dyDescent="0.2">
      <c r="A329" s="11" t="s">
        <v>61</v>
      </c>
      <c r="B329" s="11" t="s">
        <v>6570</v>
      </c>
      <c r="C329" s="11" t="s">
        <v>6571</v>
      </c>
      <c r="D329" s="11" t="s">
        <v>6920</v>
      </c>
      <c r="E329" s="11" t="s">
        <v>6921</v>
      </c>
      <c r="F329" s="20">
        <v>9</v>
      </c>
      <c r="H329" s="20">
        <v>2008</v>
      </c>
      <c r="I329" s="20" t="str">
        <f t="shared" si="11"/>
        <v>hrs__matching_fireVictim..LEMajFire.2008</v>
      </c>
      <c r="J329" s="20" t="s">
        <v>6681</v>
      </c>
      <c r="K329" s="20" t="s">
        <v>6922</v>
      </c>
      <c r="L329" s="20" t="s">
        <v>6576</v>
      </c>
      <c r="N329" s="28" t="s">
        <v>6577</v>
      </c>
      <c r="Q329" s="15" t="s">
        <v>178</v>
      </c>
      <c r="R329" s="15"/>
      <c r="S329" s="15" t="s">
        <v>251</v>
      </c>
    </row>
    <row r="330" spans="1:19" ht="15.75" customHeight="1" x14ac:dyDescent="0.2">
      <c r="A330" s="11" t="s">
        <v>61</v>
      </c>
      <c r="B330" s="11" t="s">
        <v>6570</v>
      </c>
      <c r="C330" s="11" t="s">
        <v>6571</v>
      </c>
      <c r="D330" s="11" t="s">
        <v>6920</v>
      </c>
      <c r="E330" s="11" t="s">
        <v>6921</v>
      </c>
      <c r="F330" s="20">
        <v>10</v>
      </c>
      <c r="H330" s="20">
        <v>2010</v>
      </c>
      <c r="I330" s="20" t="str">
        <f t="shared" si="11"/>
        <v>hrs__matching_fireVictim..LEMajFire.2010</v>
      </c>
      <c r="J330" s="20" t="s">
        <v>6682</v>
      </c>
      <c r="K330" s="20" t="s">
        <v>6922</v>
      </c>
      <c r="L330" s="20" t="s">
        <v>6576</v>
      </c>
      <c r="N330" s="28" t="s">
        <v>6577</v>
      </c>
      <c r="Q330" s="15" t="s">
        <v>178</v>
      </c>
      <c r="R330" s="15"/>
      <c r="S330" s="15" t="s">
        <v>251</v>
      </c>
    </row>
    <row r="331" spans="1:19" ht="15.75" customHeight="1" x14ac:dyDescent="0.2">
      <c r="A331" s="11" t="s">
        <v>61</v>
      </c>
      <c r="B331" s="11" t="s">
        <v>6570</v>
      </c>
      <c r="C331" s="11" t="s">
        <v>6571</v>
      </c>
      <c r="D331" s="11" t="s">
        <v>6920</v>
      </c>
      <c r="E331" s="11" t="s">
        <v>6921</v>
      </c>
      <c r="F331" s="20">
        <v>11</v>
      </c>
      <c r="H331" s="20">
        <v>2012</v>
      </c>
      <c r="I331" s="20" t="str">
        <f t="shared" si="11"/>
        <v>hrs__matching_fireVictim..LEMajFire.2012</v>
      </c>
      <c r="J331" s="20" t="s">
        <v>6683</v>
      </c>
      <c r="K331" s="20" t="s">
        <v>6922</v>
      </c>
      <c r="L331" s="20" t="s">
        <v>6576</v>
      </c>
      <c r="N331" s="28" t="s">
        <v>6577</v>
      </c>
      <c r="Q331" s="15" t="s">
        <v>178</v>
      </c>
      <c r="R331" s="15"/>
      <c r="S331" s="15" t="s">
        <v>251</v>
      </c>
    </row>
    <row r="332" spans="1:19" ht="15.75" customHeight="1" x14ac:dyDescent="0.2">
      <c r="A332" s="11" t="s">
        <v>61</v>
      </c>
      <c r="B332" s="11" t="s">
        <v>6581</v>
      </c>
      <c r="C332" s="11" t="s">
        <v>6571</v>
      </c>
      <c r="D332" s="11" t="s">
        <v>6923</v>
      </c>
      <c r="E332" s="11" t="s">
        <v>6924</v>
      </c>
      <c r="F332" s="20">
        <v>3</v>
      </c>
      <c r="H332" s="20">
        <v>1996</v>
      </c>
      <c r="I332" s="20" t="str">
        <f t="shared" si="11"/>
        <v>hrs__matching_fluShot..rHBehFluShot.1996</v>
      </c>
      <c r="J332" s="20" t="s">
        <v>9224</v>
      </c>
      <c r="K332" s="20" t="s">
        <v>6925</v>
      </c>
      <c r="L332" s="28" t="s">
        <v>6708</v>
      </c>
      <c r="N332" s="20" t="s">
        <v>177</v>
      </c>
      <c r="Q332" s="15" t="s">
        <v>232</v>
      </c>
      <c r="R332" s="15"/>
      <c r="S332" s="15" t="s">
        <v>1311</v>
      </c>
    </row>
    <row r="333" spans="1:19" ht="15.75" customHeight="1" x14ac:dyDescent="0.2">
      <c r="A333" s="11" t="s">
        <v>61</v>
      </c>
      <c r="B333" s="11" t="s">
        <v>6581</v>
      </c>
      <c r="C333" s="11" t="s">
        <v>6571</v>
      </c>
      <c r="D333" s="11" t="s">
        <v>6923</v>
      </c>
      <c r="E333" s="11" t="s">
        <v>6924</v>
      </c>
      <c r="F333" s="20">
        <v>4</v>
      </c>
      <c r="H333" s="20">
        <v>1998</v>
      </c>
      <c r="I333" s="20" t="str">
        <f t="shared" si="11"/>
        <v>hrs__matching_fluShot..rHBehFluShot.1998</v>
      </c>
      <c r="J333" s="20" t="s">
        <v>9225</v>
      </c>
      <c r="K333" s="20" t="s">
        <v>6926</v>
      </c>
      <c r="L333" s="28" t="s">
        <v>6708</v>
      </c>
      <c r="N333" s="20" t="s">
        <v>177</v>
      </c>
      <c r="Q333" s="15" t="s">
        <v>232</v>
      </c>
      <c r="R333" s="15"/>
      <c r="S333" s="15" t="s">
        <v>1311</v>
      </c>
    </row>
    <row r="334" spans="1:19" ht="15.75" customHeight="1" x14ac:dyDescent="0.2">
      <c r="A334" s="11" t="s">
        <v>61</v>
      </c>
      <c r="B334" s="11" t="s">
        <v>6581</v>
      </c>
      <c r="C334" s="11" t="s">
        <v>6571</v>
      </c>
      <c r="D334" s="11" t="s">
        <v>6923</v>
      </c>
      <c r="E334" s="11" t="s">
        <v>6924</v>
      </c>
      <c r="F334" s="20">
        <v>5</v>
      </c>
      <c r="H334" s="20">
        <v>2000</v>
      </c>
      <c r="I334" s="20" t="str">
        <f t="shared" si="11"/>
        <v>hrs__matching_fluShot..rHBehFluShot.2000</v>
      </c>
      <c r="J334" s="20" t="s">
        <v>9226</v>
      </c>
      <c r="K334" s="20" t="s">
        <v>6927</v>
      </c>
      <c r="L334" s="28" t="s">
        <v>6708</v>
      </c>
      <c r="M334" s="60"/>
      <c r="N334" s="20" t="s">
        <v>177</v>
      </c>
      <c r="O334" s="60"/>
      <c r="P334" s="60"/>
      <c r="Q334" s="15" t="s">
        <v>232</v>
      </c>
      <c r="R334" s="15"/>
      <c r="S334" s="15" t="s">
        <v>1311</v>
      </c>
    </row>
    <row r="335" spans="1:19" ht="15.75" customHeight="1" x14ac:dyDescent="0.2">
      <c r="A335" s="11" t="s">
        <v>61</v>
      </c>
      <c r="B335" s="11" t="s">
        <v>6581</v>
      </c>
      <c r="C335" s="11" t="s">
        <v>6571</v>
      </c>
      <c r="D335" s="11" t="s">
        <v>6923</v>
      </c>
      <c r="E335" s="11" t="s">
        <v>6924</v>
      </c>
      <c r="F335" s="20">
        <v>6</v>
      </c>
      <c r="H335" s="20">
        <v>2002</v>
      </c>
      <c r="I335" s="20" t="str">
        <f t="shared" si="11"/>
        <v>hrs__matching_fluShot..rHBehFluShot.2002</v>
      </c>
      <c r="J335" s="20" t="s">
        <v>9227</v>
      </c>
      <c r="K335" s="20" t="s">
        <v>6928</v>
      </c>
      <c r="L335" s="28" t="s">
        <v>6708</v>
      </c>
      <c r="M335" s="60"/>
      <c r="N335" s="20" t="s">
        <v>177</v>
      </c>
      <c r="O335" s="60"/>
      <c r="P335" s="60"/>
      <c r="Q335" s="15" t="s">
        <v>232</v>
      </c>
      <c r="R335" s="15"/>
      <c r="S335" s="15" t="s">
        <v>1311</v>
      </c>
    </row>
    <row r="336" spans="1:19" ht="15.75" customHeight="1" x14ac:dyDescent="0.2">
      <c r="A336" s="11" t="s">
        <v>61</v>
      </c>
      <c r="B336" s="11" t="s">
        <v>6581</v>
      </c>
      <c r="C336" s="11" t="s">
        <v>6571</v>
      </c>
      <c r="D336" s="11" t="s">
        <v>6923</v>
      </c>
      <c r="E336" s="11" t="s">
        <v>6924</v>
      </c>
      <c r="F336" s="20">
        <v>7</v>
      </c>
      <c r="H336" s="20">
        <v>2004</v>
      </c>
      <c r="I336" s="20" t="str">
        <f t="shared" si="11"/>
        <v>hrs__matching_fluShot..rHBehFluShot.2004</v>
      </c>
      <c r="J336" s="20" t="s">
        <v>9228</v>
      </c>
      <c r="K336" s="20" t="s">
        <v>6929</v>
      </c>
      <c r="L336" s="28" t="s">
        <v>6708</v>
      </c>
      <c r="M336" s="60"/>
      <c r="N336" s="20" t="s">
        <v>177</v>
      </c>
      <c r="O336" s="60"/>
      <c r="P336" s="60"/>
      <c r="Q336" s="15" t="s">
        <v>232</v>
      </c>
      <c r="R336" s="15"/>
      <c r="S336" s="15" t="s">
        <v>1311</v>
      </c>
    </row>
    <row r="337" spans="1:19" ht="15.75" customHeight="1" x14ac:dyDescent="0.2">
      <c r="A337" s="11" t="s">
        <v>61</v>
      </c>
      <c r="B337" s="11" t="s">
        <v>6581</v>
      </c>
      <c r="C337" s="11" t="s">
        <v>6571</v>
      </c>
      <c r="D337" s="11" t="s">
        <v>6923</v>
      </c>
      <c r="E337" s="11" t="s">
        <v>6924</v>
      </c>
      <c r="F337" s="20">
        <v>8</v>
      </c>
      <c r="H337" s="20">
        <v>2006</v>
      </c>
      <c r="I337" s="20" t="str">
        <f t="shared" si="11"/>
        <v>hrs__matching_fluShot..rHBehFluShot.2006</v>
      </c>
      <c r="J337" s="20" t="s">
        <v>9229</v>
      </c>
      <c r="K337" s="20" t="s">
        <v>6930</v>
      </c>
      <c r="L337" s="28" t="s">
        <v>6708</v>
      </c>
      <c r="M337" s="60"/>
      <c r="N337" s="20" t="s">
        <v>177</v>
      </c>
      <c r="O337" s="60"/>
      <c r="P337" s="60"/>
      <c r="Q337" s="15" t="s">
        <v>232</v>
      </c>
      <c r="R337" s="15"/>
      <c r="S337" s="15" t="s">
        <v>1311</v>
      </c>
    </row>
    <row r="338" spans="1:19" ht="15.75" customHeight="1" x14ac:dyDescent="0.2">
      <c r="A338" s="11" t="s">
        <v>61</v>
      </c>
      <c r="B338" s="11" t="s">
        <v>6581</v>
      </c>
      <c r="C338" s="11" t="s">
        <v>6571</v>
      </c>
      <c r="D338" s="11" t="s">
        <v>6923</v>
      </c>
      <c r="E338" s="11" t="s">
        <v>6924</v>
      </c>
      <c r="F338" s="20">
        <v>9</v>
      </c>
      <c r="H338" s="20">
        <v>2008</v>
      </c>
      <c r="I338" s="20" t="str">
        <f t="shared" si="11"/>
        <v>hrs__matching_fluShot..rHBehFluShot.2008</v>
      </c>
      <c r="J338" s="20" t="s">
        <v>9230</v>
      </c>
      <c r="K338" s="20" t="s">
        <v>6931</v>
      </c>
      <c r="L338" s="28" t="s">
        <v>6708</v>
      </c>
      <c r="M338" s="60"/>
      <c r="N338" s="20" t="s">
        <v>177</v>
      </c>
      <c r="O338" s="60"/>
      <c r="P338" s="60"/>
      <c r="Q338" s="15" t="s">
        <v>232</v>
      </c>
      <c r="R338" s="15"/>
      <c r="S338" s="15" t="s">
        <v>1311</v>
      </c>
    </row>
    <row r="339" spans="1:19" ht="15.75" customHeight="1" x14ac:dyDescent="0.2">
      <c r="A339" s="11" t="s">
        <v>61</v>
      </c>
      <c r="B339" s="11" t="s">
        <v>6581</v>
      </c>
      <c r="C339" s="11" t="s">
        <v>6571</v>
      </c>
      <c r="D339" s="11" t="s">
        <v>6923</v>
      </c>
      <c r="E339" s="11" t="s">
        <v>6924</v>
      </c>
      <c r="F339" s="20">
        <v>10</v>
      </c>
      <c r="H339" s="20">
        <v>2010</v>
      </c>
      <c r="I339" s="20" t="str">
        <f t="shared" si="11"/>
        <v>hrs__matching_fluShot..rHBehFluShot.2010</v>
      </c>
      <c r="J339" s="20" t="s">
        <v>9231</v>
      </c>
      <c r="K339" s="20" t="s">
        <v>6932</v>
      </c>
      <c r="L339" s="28" t="s">
        <v>6708</v>
      </c>
      <c r="M339" s="60"/>
      <c r="N339" s="20" t="s">
        <v>177</v>
      </c>
      <c r="O339" s="60"/>
      <c r="P339" s="60"/>
      <c r="Q339" s="15" t="s">
        <v>232</v>
      </c>
      <c r="R339" s="15"/>
      <c r="S339" s="15" t="s">
        <v>1311</v>
      </c>
    </row>
    <row r="340" spans="1:19" ht="15.75" customHeight="1" x14ac:dyDescent="0.2">
      <c r="A340" s="11" t="s">
        <v>61</v>
      </c>
      <c r="B340" s="11" t="s">
        <v>6581</v>
      </c>
      <c r="C340" s="11" t="s">
        <v>6571</v>
      </c>
      <c r="D340" s="11" t="s">
        <v>6923</v>
      </c>
      <c r="E340" s="11" t="s">
        <v>6924</v>
      </c>
      <c r="F340" s="20">
        <v>11</v>
      </c>
      <c r="H340" s="20">
        <v>2012</v>
      </c>
      <c r="I340" s="20" t="str">
        <f t="shared" si="11"/>
        <v>hrs__matching_fluShot..rHBehFluShot.2012</v>
      </c>
      <c r="J340" s="20" t="s">
        <v>9232</v>
      </c>
      <c r="K340" s="20" t="s">
        <v>6933</v>
      </c>
      <c r="L340" s="28" t="s">
        <v>6708</v>
      </c>
      <c r="M340" s="60"/>
      <c r="N340" s="20" t="s">
        <v>177</v>
      </c>
      <c r="O340" s="60"/>
      <c r="P340" s="60"/>
      <c r="Q340" s="15" t="s">
        <v>232</v>
      </c>
      <c r="R340" s="15"/>
      <c r="S340" s="15" t="s">
        <v>1311</v>
      </c>
    </row>
    <row r="341" spans="1:19" ht="15.75" customHeight="1" x14ac:dyDescent="0.2">
      <c r="A341" s="11" t="s">
        <v>61</v>
      </c>
      <c r="B341" s="11" t="s">
        <v>6581</v>
      </c>
      <c r="C341" s="11" t="s">
        <v>6571</v>
      </c>
      <c r="D341" s="11" t="s">
        <v>6923</v>
      </c>
      <c r="E341" s="11" t="s">
        <v>6924</v>
      </c>
      <c r="F341" s="20">
        <v>12</v>
      </c>
      <c r="H341" s="20">
        <v>2014</v>
      </c>
      <c r="I341" s="20" t="str">
        <f t="shared" si="11"/>
        <v>hrs__matching_fluShot..rHBehFluShot.2014</v>
      </c>
      <c r="J341" s="20" t="s">
        <v>9233</v>
      </c>
      <c r="K341" s="20" t="s">
        <v>6934</v>
      </c>
      <c r="L341" s="28" t="s">
        <v>6708</v>
      </c>
      <c r="M341" s="60"/>
      <c r="N341" s="20" t="s">
        <v>177</v>
      </c>
      <c r="O341" s="60"/>
      <c r="P341" s="60"/>
      <c r="Q341" s="15" t="s">
        <v>232</v>
      </c>
      <c r="R341" s="15"/>
      <c r="S341" s="15" t="s">
        <v>1311</v>
      </c>
    </row>
    <row r="342" spans="1:19" ht="15.75" customHeight="1" x14ac:dyDescent="0.2">
      <c r="A342" s="11" t="s">
        <v>61</v>
      </c>
      <c r="B342" s="11" t="s">
        <v>6570</v>
      </c>
      <c r="C342" s="11" t="s">
        <v>6571</v>
      </c>
      <c r="D342" s="11" t="s">
        <v>6935</v>
      </c>
      <c r="E342" s="11" t="s">
        <v>6936</v>
      </c>
      <c r="F342" s="20">
        <v>9</v>
      </c>
      <c r="H342" s="20">
        <v>2008</v>
      </c>
      <c r="I342" s="20" t="str">
        <f t="shared" si="11"/>
        <v>hrs__matching_fraudVictom..FraudVic.2008</v>
      </c>
      <c r="J342" s="20" t="s">
        <v>6938</v>
      </c>
      <c r="K342" s="20" t="s">
        <v>6937</v>
      </c>
      <c r="L342" s="20" t="s">
        <v>6576</v>
      </c>
      <c r="M342" s="60"/>
      <c r="N342" s="28" t="s">
        <v>6577</v>
      </c>
      <c r="O342" s="60"/>
      <c r="P342" s="60"/>
      <c r="Q342" s="15" t="s">
        <v>178</v>
      </c>
      <c r="R342" s="15"/>
      <c r="S342" s="15" t="s">
        <v>251</v>
      </c>
    </row>
    <row r="343" spans="1:19" ht="15.75" customHeight="1" x14ac:dyDescent="0.2">
      <c r="A343" s="11" t="s">
        <v>61</v>
      </c>
      <c r="B343" s="11" t="s">
        <v>6570</v>
      </c>
      <c r="C343" s="11" t="s">
        <v>6571</v>
      </c>
      <c r="D343" s="11" t="s">
        <v>6935</v>
      </c>
      <c r="E343" s="11" t="s">
        <v>6936</v>
      </c>
      <c r="F343" s="20">
        <v>10</v>
      </c>
      <c r="H343" s="20">
        <v>2010</v>
      </c>
      <c r="I343" s="20" t="str">
        <f t="shared" si="11"/>
        <v>hrs__matching_fraudVictom..FraudVic.2010</v>
      </c>
      <c r="J343" s="20" t="s">
        <v>6939</v>
      </c>
      <c r="K343" s="20" t="s">
        <v>6937</v>
      </c>
      <c r="L343" s="20" t="s">
        <v>6576</v>
      </c>
      <c r="M343" s="60"/>
      <c r="N343" s="28" t="s">
        <v>6577</v>
      </c>
      <c r="O343" s="60"/>
      <c r="P343" s="60"/>
      <c r="Q343" s="15" t="s">
        <v>178</v>
      </c>
      <c r="R343" s="15"/>
      <c r="S343" s="15" t="s">
        <v>251</v>
      </c>
    </row>
    <row r="344" spans="1:19" ht="15.75" customHeight="1" x14ac:dyDescent="0.2">
      <c r="A344" s="11" t="s">
        <v>61</v>
      </c>
      <c r="B344" s="11" t="s">
        <v>6570</v>
      </c>
      <c r="C344" s="11" t="s">
        <v>6571</v>
      </c>
      <c r="D344" s="11" t="s">
        <v>6935</v>
      </c>
      <c r="E344" s="11" t="s">
        <v>6936</v>
      </c>
      <c r="F344" s="20">
        <v>11</v>
      </c>
      <c r="H344" s="20">
        <v>2012</v>
      </c>
      <c r="I344" s="20" t="str">
        <f t="shared" si="11"/>
        <v>hrs__matching_fraudVictom..FraudVic.2012</v>
      </c>
      <c r="J344" s="20" t="s">
        <v>6940</v>
      </c>
      <c r="K344" s="20" t="s">
        <v>6937</v>
      </c>
      <c r="L344" s="20" t="s">
        <v>6576</v>
      </c>
      <c r="M344" s="60"/>
      <c r="N344" s="28" t="s">
        <v>6577</v>
      </c>
      <c r="O344" s="60"/>
      <c r="P344" s="60"/>
      <c r="Q344" s="15" t="s">
        <v>178</v>
      </c>
      <c r="R344" s="15"/>
      <c r="S344" s="15" t="s">
        <v>251</v>
      </c>
    </row>
    <row r="345" spans="1:19" ht="15.75" customHeight="1" x14ac:dyDescent="0.2">
      <c r="A345" s="11" t="s">
        <v>61</v>
      </c>
      <c r="B345" s="11" t="s">
        <v>6581</v>
      </c>
      <c r="C345" s="11" t="s">
        <v>6571</v>
      </c>
      <c r="D345" s="11" t="s">
        <v>131</v>
      </c>
      <c r="E345" s="11" t="s">
        <v>6941</v>
      </c>
      <c r="F345" s="20">
        <v>1</v>
      </c>
      <c r="H345" s="20">
        <f>IF(F345&lt;&gt;"",1991+F345,"")</f>
        <v>1992</v>
      </c>
      <c r="I345" s="20" t="str">
        <f t="shared" si="11"/>
        <v>hrs__matching_gender..demgender.1992</v>
      </c>
      <c r="J345" s="20" t="s">
        <v>9234</v>
      </c>
      <c r="K345" s="20" t="s">
        <v>6942</v>
      </c>
      <c r="L345" s="62" t="s">
        <v>6943</v>
      </c>
      <c r="M345" s="60"/>
      <c r="N345" s="20" t="s">
        <v>1191</v>
      </c>
      <c r="O345" s="60"/>
      <c r="P345" s="60"/>
      <c r="Q345" s="15" t="s">
        <v>219</v>
      </c>
      <c r="R345" s="15"/>
      <c r="S345" s="15" t="s">
        <v>1311</v>
      </c>
    </row>
    <row r="346" spans="1:19" ht="15.75" customHeight="1" x14ac:dyDescent="0.2">
      <c r="A346" s="11" t="s">
        <v>61</v>
      </c>
      <c r="B346" s="11" t="s">
        <v>6581</v>
      </c>
      <c r="C346" s="11" t="s">
        <v>6571</v>
      </c>
      <c r="D346" s="11" t="s">
        <v>183</v>
      </c>
      <c r="E346" s="11" t="s">
        <v>183</v>
      </c>
      <c r="F346" s="20">
        <v>1</v>
      </c>
      <c r="H346" s="20">
        <v>1992</v>
      </c>
      <c r="I346" s="20" t="str">
        <f t="shared" si="11"/>
        <v>hrs__matching_grsWages..grsWages.1992</v>
      </c>
      <c r="J346" s="20" t="s">
        <v>6944</v>
      </c>
      <c r="K346" s="28" t="s">
        <v>6945</v>
      </c>
      <c r="L346" s="28" t="s">
        <v>6946</v>
      </c>
      <c r="M346" s="60"/>
      <c r="N346" s="20" t="s">
        <v>177</v>
      </c>
      <c r="O346" s="60"/>
      <c r="P346" s="60"/>
      <c r="Q346" s="15" t="s">
        <v>224</v>
      </c>
      <c r="R346" s="15"/>
      <c r="S346" s="15" t="s">
        <v>1311</v>
      </c>
    </row>
    <row r="347" spans="1:19" ht="15.75" customHeight="1" x14ac:dyDescent="0.2">
      <c r="A347" s="11" t="s">
        <v>61</v>
      </c>
      <c r="B347" s="11" t="s">
        <v>6581</v>
      </c>
      <c r="C347" s="11" t="s">
        <v>6571</v>
      </c>
      <c r="D347" s="11" t="s">
        <v>183</v>
      </c>
      <c r="E347" s="11" t="s">
        <v>183</v>
      </c>
      <c r="F347" s="20">
        <v>2</v>
      </c>
      <c r="H347" s="20">
        <v>1994</v>
      </c>
      <c r="I347" s="20" t="str">
        <f t="shared" si="11"/>
        <v>hrs__matching_grsWages..grsWages.1994</v>
      </c>
      <c r="J347" s="20" t="s">
        <v>6947</v>
      </c>
      <c r="K347" s="28" t="s">
        <v>6948</v>
      </c>
      <c r="L347" s="28" t="s">
        <v>6946</v>
      </c>
      <c r="M347" s="60"/>
      <c r="N347" s="20" t="s">
        <v>177</v>
      </c>
      <c r="O347" s="60"/>
      <c r="P347" s="60"/>
      <c r="Q347" s="15" t="s">
        <v>224</v>
      </c>
      <c r="R347" s="15"/>
      <c r="S347" s="15" t="s">
        <v>1311</v>
      </c>
    </row>
    <row r="348" spans="1:19" ht="15.75" customHeight="1" x14ac:dyDescent="0.2">
      <c r="A348" s="11" t="s">
        <v>61</v>
      </c>
      <c r="B348" s="11" t="s">
        <v>6581</v>
      </c>
      <c r="C348" s="11" t="s">
        <v>6571</v>
      </c>
      <c r="D348" s="11" t="s">
        <v>183</v>
      </c>
      <c r="E348" s="11" t="s">
        <v>183</v>
      </c>
      <c r="F348" s="20">
        <v>3</v>
      </c>
      <c r="H348" s="20">
        <v>1996</v>
      </c>
      <c r="I348" s="20" t="str">
        <f t="shared" si="11"/>
        <v>hrs__matching_grsWages..grsWages.1996</v>
      </c>
      <c r="J348" s="20" t="s">
        <v>6949</v>
      </c>
      <c r="K348" s="28" t="s">
        <v>6950</v>
      </c>
      <c r="L348" s="28" t="s">
        <v>6946</v>
      </c>
      <c r="M348" s="60"/>
      <c r="N348" s="20" t="s">
        <v>177</v>
      </c>
      <c r="O348" s="60"/>
      <c r="P348" s="60"/>
      <c r="Q348" s="15" t="s">
        <v>224</v>
      </c>
      <c r="R348" s="15"/>
      <c r="S348" s="15" t="s">
        <v>1311</v>
      </c>
    </row>
    <row r="349" spans="1:19" ht="15.75" customHeight="1" x14ac:dyDescent="0.2">
      <c r="A349" s="11" t="s">
        <v>61</v>
      </c>
      <c r="B349" s="11" t="s">
        <v>6581</v>
      </c>
      <c r="C349" s="11" t="s">
        <v>6571</v>
      </c>
      <c r="D349" s="11" t="s">
        <v>183</v>
      </c>
      <c r="E349" s="11" t="s">
        <v>183</v>
      </c>
      <c r="F349" s="20">
        <v>4</v>
      </c>
      <c r="H349" s="20">
        <v>1998</v>
      </c>
      <c r="I349" s="20" t="str">
        <f t="shared" si="11"/>
        <v>hrs__matching_grsWages..grsWages.1998</v>
      </c>
      <c r="J349" s="20" t="s">
        <v>6951</v>
      </c>
      <c r="K349" s="28" t="s">
        <v>6952</v>
      </c>
      <c r="L349" s="28" t="s">
        <v>6946</v>
      </c>
      <c r="M349" s="60"/>
      <c r="N349" s="20" t="s">
        <v>177</v>
      </c>
      <c r="O349" s="60"/>
      <c r="P349" s="60"/>
      <c r="Q349" s="15" t="s">
        <v>224</v>
      </c>
      <c r="R349" s="15"/>
      <c r="S349" s="15" t="s">
        <v>1311</v>
      </c>
    </row>
    <row r="350" spans="1:19" ht="15.75" customHeight="1" x14ac:dyDescent="0.2">
      <c r="A350" s="11" t="s">
        <v>61</v>
      </c>
      <c r="B350" s="11" t="s">
        <v>6581</v>
      </c>
      <c r="C350" s="11" t="s">
        <v>6571</v>
      </c>
      <c r="D350" s="11" t="s">
        <v>183</v>
      </c>
      <c r="E350" s="11" t="s">
        <v>183</v>
      </c>
      <c r="F350" s="20">
        <v>5</v>
      </c>
      <c r="H350" s="20">
        <v>2000</v>
      </c>
      <c r="I350" s="20" t="str">
        <f t="shared" si="11"/>
        <v>hrs__matching_grsWages..grsWages.2000</v>
      </c>
      <c r="J350" s="20" t="s">
        <v>6953</v>
      </c>
      <c r="K350" s="28" t="s">
        <v>6954</v>
      </c>
      <c r="L350" s="28" t="s">
        <v>6946</v>
      </c>
      <c r="M350" s="60"/>
      <c r="N350" s="20" t="s">
        <v>177</v>
      </c>
      <c r="O350" s="60"/>
      <c r="P350" s="60"/>
      <c r="Q350" s="15" t="s">
        <v>224</v>
      </c>
      <c r="R350" s="15"/>
      <c r="S350" s="15" t="s">
        <v>1311</v>
      </c>
    </row>
    <row r="351" spans="1:19" ht="15.75" customHeight="1" x14ac:dyDescent="0.2">
      <c r="A351" s="11" t="s">
        <v>61</v>
      </c>
      <c r="B351" s="11" t="s">
        <v>6581</v>
      </c>
      <c r="C351" s="11" t="s">
        <v>6571</v>
      </c>
      <c r="D351" s="11" t="s">
        <v>183</v>
      </c>
      <c r="E351" s="11" t="s">
        <v>183</v>
      </c>
      <c r="F351" s="20">
        <v>6</v>
      </c>
      <c r="H351" s="20">
        <v>2002</v>
      </c>
      <c r="I351" s="20" t="str">
        <f t="shared" si="11"/>
        <v>hrs__matching_grsWages..grsWages.2002</v>
      </c>
      <c r="J351" s="20" t="s">
        <v>6955</v>
      </c>
      <c r="K351" s="28" t="s">
        <v>6956</v>
      </c>
      <c r="L351" s="28" t="s">
        <v>6946</v>
      </c>
      <c r="M351" s="60"/>
      <c r="N351" s="20" t="s">
        <v>177</v>
      </c>
      <c r="O351" s="60"/>
      <c r="P351" s="60"/>
      <c r="Q351" s="15" t="s">
        <v>224</v>
      </c>
      <c r="R351" s="15"/>
      <c r="S351" s="15" t="s">
        <v>1311</v>
      </c>
    </row>
    <row r="352" spans="1:19" ht="15.75" customHeight="1" x14ac:dyDescent="0.2">
      <c r="A352" s="11" t="s">
        <v>61</v>
      </c>
      <c r="B352" s="11" t="s">
        <v>6581</v>
      </c>
      <c r="C352" s="11" t="s">
        <v>6571</v>
      </c>
      <c r="D352" s="11" t="s">
        <v>183</v>
      </c>
      <c r="E352" s="11" t="s">
        <v>183</v>
      </c>
      <c r="F352" s="20">
        <v>7</v>
      </c>
      <c r="H352" s="20">
        <v>2004</v>
      </c>
      <c r="I352" s="20" t="str">
        <f t="shared" si="11"/>
        <v>hrs__matching_grsWages..grsWages.2004</v>
      </c>
      <c r="J352" s="20" t="s">
        <v>6957</v>
      </c>
      <c r="K352" s="28" t="s">
        <v>6958</v>
      </c>
      <c r="L352" s="28" t="s">
        <v>6946</v>
      </c>
      <c r="M352" s="60"/>
      <c r="N352" s="20" t="s">
        <v>177</v>
      </c>
      <c r="O352" s="60"/>
      <c r="P352" s="60"/>
      <c r="Q352" s="15" t="s">
        <v>224</v>
      </c>
      <c r="R352" s="15"/>
      <c r="S352" s="15" t="s">
        <v>1311</v>
      </c>
    </row>
    <row r="353" spans="1:19" ht="15.75" customHeight="1" x14ac:dyDescent="0.2">
      <c r="A353" s="11" t="s">
        <v>61</v>
      </c>
      <c r="B353" s="11" t="s">
        <v>6581</v>
      </c>
      <c r="C353" s="11" t="s">
        <v>6571</v>
      </c>
      <c r="D353" s="11" t="s">
        <v>183</v>
      </c>
      <c r="E353" s="11" t="s">
        <v>183</v>
      </c>
      <c r="F353" s="20">
        <v>8</v>
      </c>
      <c r="H353" s="20">
        <v>2006</v>
      </c>
      <c r="I353" s="20" t="str">
        <f t="shared" si="11"/>
        <v>hrs__matching_grsWages..grsWages.2006</v>
      </c>
      <c r="J353" s="20" t="s">
        <v>6959</v>
      </c>
      <c r="K353" s="28" t="s">
        <v>6960</v>
      </c>
      <c r="L353" s="28" t="s">
        <v>6946</v>
      </c>
      <c r="M353" s="60"/>
      <c r="N353" s="20" t="s">
        <v>177</v>
      </c>
      <c r="O353" s="60"/>
      <c r="P353" s="60"/>
      <c r="Q353" s="15" t="s">
        <v>224</v>
      </c>
      <c r="R353" s="15"/>
      <c r="S353" s="15" t="s">
        <v>1311</v>
      </c>
    </row>
    <row r="354" spans="1:19" ht="15.75" customHeight="1" x14ac:dyDescent="0.2">
      <c r="A354" s="11" t="s">
        <v>61</v>
      </c>
      <c r="B354" s="11" t="s">
        <v>6581</v>
      </c>
      <c r="C354" s="11" t="s">
        <v>6571</v>
      </c>
      <c r="D354" s="11" t="s">
        <v>183</v>
      </c>
      <c r="E354" s="11" t="s">
        <v>183</v>
      </c>
      <c r="F354" s="20">
        <v>9</v>
      </c>
      <c r="H354" s="20">
        <v>2008</v>
      </c>
      <c r="I354" s="20" t="str">
        <f t="shared" si="11"/>
        <v>hrs__matching_grsWages..grsWages.2008</v>
      </c>
      <c r="J354" s="20" t="s">
        <v>6961</v>
      </c>
      <c r="K354" s="28" t="s">
        <v>6962</v>
      </c>
      <c r="L354" s="28" t="s">
        <v>6946</v>
      </c>
      <c r="M354" s="60"/>
      <c r="N354" s="20" t="s">
        <v>177</v>
      </c>
      <c r="O354" s="60"/>
      <c r="P354" s="60"/>
      <c r="Q354" s="15" t="s">
        <v>224</v>
      </c>
      <c r="R354" s="15"/>
      <c r="S354" s="15" t="s">
        <v>1311</v>
      </c>
    </row>
    <row r="355" spans="1:19" ht="15.75" customHeight="1" x14ac:dyDescent="0.2">
      <c r="A355" s="11" t="s">
        <v>61</v>
      </c>
      <c r="B355" s="11" t="s">
        <v>6581</v>
      </c>
      <c r="C355" s="11" t="s">
        <v>6571</v>
      </c>
      <c r="D355" s="11" t="s">
        <v>183</v>
      </c>
      <c r="E355" s="11" t="s">
        <v>183</v>
      </c>
      <c r="F355" s="20">
        <v>10</v>
      </c>
      <c r="H355" s="20">
        <v>2010</v>
      </c>
      <c r="I355" s="20" t="str">
        <f t="shared" si="11"/>
        <v>hrs__matching_grsWages..grsWages.2010</v>
      </c>
      <c r="J355" s="20" t="s">
        <v>6963</v>
      </c>
      <c r="K355" s="28" t="s">
        <v>6964</v>
      </c>
      <c r="L355" s="28" t="s">
        <v>6946</v>
      </c>
      <c r="M355" s="60"/>
      <c r="N355" s="20" t="s">
        <v>177</v>
      </c>
      <c r="O355" s="60"/>
      <c r="P355" s="60"/>
      <c r="Q355" s="15" t="s">
        <v>224</v>
      </c>
      <c r="R355" s="15"/>
      <c r="S355" s="15" t="s">
        <v>1311</v>
      </c>
    </row>
    <row r="356" spans="1:19" ht="15.75" customHeight="1" x14ac:dyDescent="0.2">
      <c r="A356" s="11" t="s">
        <v>61</v>
      </c>
      <c r="B356" s="11" t="s">
        <v>6581</v>
      </c>
      <c r="C356" s="11" t="s">
        <v>6571</v>
      </c>
      <c r="D356" s="11" t="s">
        <v>183</v>
      </c>
      <c r="E356" s="11" t="s">
        <v>183</v>
      </c>
      <c r="F356" s="20">
        <v>11</v>
      </c>
      <c r="H356" s="20">
        <v>2012</v>
      </c>
      <c r="I356" s="20" t="str">
        <f t="shared" si="11"/>
        <v>hrs__matching_grsWages..grsWages.2012</v>
      </c>
      <c r="J356" s="20" t="s">
        <v>6965</v>
      </c>
      <c r="K356" s="28" t="s">
        <v>6966</v>
      </c>
      <c r="L356" s="28" t="s">
        <v>6946</v>
      </c>
      <c r="M356" s="60"/>
      <c r="N356" s="20" t="s">
        <v>177</v>
      </c>
      <c r="O356" s="60"/>
      <c r="P356" s="60"/>
      <c r="Q356" s="15" t="s">
        <v>224</v>
      </c>
      <c r="R356" s="15"/>
      <c r="S356" s="15" t="s">
        <v>1311</v>
      </c>
    </row>
    <row r="357" spans="1:19" ht="15.75" customHeight="1" x14ac:dyDescent="0.2">
      <c r="A357" s="11" t="s">
        <v>61</v>
      </c>
      <c r="B357" s="11" t="s">
        <v>6581</v>
      </c>
      <c r="C357" s="11" t="s">
        <v>6571</v>
      </c>
      <c r="D357" s="11" t="s">
        <v>183</v>
      </c>
      <c r="E357" s="11" t="s">
        <v>183</v>
      </c>
      <c r="F357" s="20">
        <v>12</v>
      </c>
      <c r="H357" s="20">
        <v>2014</v>
      </c>
      <c r="I357" s="20" t="str">
        <f t="shared" si="11"/>
        <v>hrs__matching_grsWages..grsWages.2014</v>
      </c>
      <c r="J357" s="20" t="s">
        <v>6967</v>
      </c>
      <c r="K357" s="28" t="s">
        <v>6968</v>
      </c>
      <c r="L357" s="28" t="s">
        <v>6946</v>
      </c>
      <c r="N357" s="20" t="s">
        <v>1543</v>
      </c>
      <c r="Q357" s="15" t="s">
        <v>224</v>
      </c>
      <c r="R357" s="15"/>
      <c r="S357" s="15" t="s">
        <v>1311</v>
      </c>
    </row>
    <row r="358" spans="1:19" ht="15.75" customHeight="1" x14ac:dyDescent="0.2">
      <c r="A358" s="11" t="s">
        <v>61</v>
      </c>
      <c r="B358" s="11" t="s">
        <v>6581</v>
      </c>
      <c r="C358" s="11" t="s">
        <v>6571</v>
      </c>
      <c r="D358" s="11" t="s">
        <v>205</v>
      </c>
      <c r="E358" s="11" t="s">
        <v>6969</v>
      </c>
      <c r="F358" s="20">
        <v>1</v>
      </c>
      <c r="H358" s="20">
        <v>1992</v>
      </c>
      <c r="I358" s="20" t="str">
        <f t="shared" si="11"/>
        <v>hrs__matching_height..rHlthHeightM.1992</v>
      </c>
      <c r="J358" s="20" t="s">
        <v>9235</v>
      </c>
      <c r="K358" s="20" t="s">
        <v>6970</v>
      </c>
      <c r="L358" s="28" t="s">
        <v>6692</v>
      </c>
      <c r="N358" s="20" t="s">
        <v>6971</v>
      </c>
      <c r="Q358" s="15" t="s">
        <v>224</v>
      </c>
      <c r="R358" s="15"/>
      <c r="S358" s="15" t="s">
        <v>251</v>
      </c>
    </row>
    <row r="359" spans="1:19" ht="15.75" customHeight="1" x14ac:dyDescent="0.2">
      <c r="A359" s="11" t="s">
        <v>61</v>
      </c>
      <c r="B359" s="11" t="s">
        <v>6581</v>
      </c>
      <c r="C359" s="11" t="s">
        <v>6571</v>
      </c>
      <c r="D359" s="11" t="s">
        <v>205</v>
      </c>
      <c r="E359" s="11" t="s">
        <v>6969</v>
      </c>
      <c r="F359" s="20">
        <v>2</v>
      </c>
      <c r="H359" s="20">
        <v>1994</v>
      </c>
      <c r="I359" s="20" t="str">
        <f t="shared" si="11"/>
        <v>hrs__matching_height..rHlthHeightM.1994</v>
      </c>
      <c r="J359" s="20" t="s">
        <v>9236</v>
      </c>
      <c r="K359" s="20" t="s">
        <v>6972</v>
      </c>
      <c r="L359" s="28" t="s">
        <v>6692</v>
      </c>
      <c r="N359" s="20" t="s">
        <v>6971</v>
      </c>
      <c r="Q359" s="15" t="s">
        <v>224</v>
      </c>
      <c r="R359" s="15"/>
      <c r="S359" s="15" t="s">
        <v>251</v>
      </c>
    </row>
    <row r="360" spans="1:19" ht="15.75" customHeight="1" x14ac:dyDescent="0.2">
      <c r="A360" s="11" t="s">
        <v>61</v>
      </c>
      <c r="B360" s="11" t="s">
        <v>6581</v>
      </c>
      <c r="C360" s="11" t="s">
        <v>6571</v>
      </c>
      <c r="D360" s="11" t="s">
        <v>205</v>
      </c>
      <c r="E360" s="11" t="s">
        <v>6969</v>
      </c>
      <c r="F360" s="20">
        <v>3</v>
      </c>
      <c r="H360" s="20">
        <v>1996</v>
      </c>
      <c r="I360" s="20" t="str">
        <f t="shared" si="11"/>
        <v>hrs__matching_height..rHlthHeightM.1996</v>
      </c>
      <c r="J360" s="20" t="s">
        <v>9237</v>
      </c>
      <c r="K360" s="20" t="s">
        <v>6973</v>
      </c>
      <c r="L360" s="28" t="s">
        <v>6692</v>
      </c>
      <c r="N360" s="20" t="s">
        <v>6971</v>
      </c>
      <c r="Q360" s="15" t="s">
        <v>224</v>
      </c>
      <c r="R360" s="15"/>
      <c r="S360" s="15" t="s">
        <v>251</v>
      </c>
    </row>
    <row r="361" spans="1:19" ht="15.75" customHeight="1" x14ac:dyDescent="0.2">
      <c r="A361" s="11" t="s">
        <v>61</v>
      </c>
      <c r="B361" s="11" t="s">
        <v>6581</v>
      </c>
      <c r="C361" s="11" t="s">
        <v>6571</v>
      </c>
      <c r="D361" s="11" t="s">
        <v>205</v>
      </c>
      <c r="E361" s="11" t="s">
        <v>6969</v>
      </c>
      <c r="F361" s="20">
        <v>4</v>
      </c>
      <c r="H361" s="20">
        <v>1998</v>
      </c>
      <c r="I361" s="20" t="str">
        <f t="shared" si="11"/>
        <v>hrs__matching_height..rHlthHeightM.1998</v>
      </c>
      <c r="J361" s="20" t="s">
        <v>9238</v>
      </c>
      <c r="K361" s="20" t="s">
        <v>6974</v>
      </c>
      <c r="L361" s="28" t="s">
        <v>6692</v>
      </c>
      <c r="N361" s="20" t="s">
        <v>6971</v>
      </c>
      <c r="Q361" s="15" t="s">
        <v>224</v>
      </c>
      <c r="R361" s="15"/>
      <c r="S361" s="15" t="s">
        <v>251</v>
      </c>
    </row>
    <row r="362" spans="1:19" ht="15.75" customHeight="1" x14ac:dyDescent="0.2">
      <c r="A362" s="11" t="s">
        <v>61</v>
      </c>
      <c r="B362" s="11" t="s">
        <v>6581</v>
      </c>
      <c r="C362" s="11" t="s">
        <v>6571</v>
      </c>
      <c r="D362" s="11" t="s">
        <v>205</v>
      </c>
      <c r="E362" s="11" t="s">
        <v>6969</v>
      </c>
      <c r="F362" s="20">
        <v>5</v>
      </c>
      <c r="H362" s="20">
        <v>2000</v>
      </c>
      <c r="I362" s="20" t="str">
        <f t="shared" si="11"/>
        <v>hrs__matching_height..rHlthHeightM.2000</v>
      </c>
      <c r="J362" s="20" t="s">
        <v>9239</v>
      </c>
      <c r="K362" s="20" t="s">
        <v>6975</v>
      </c>
      <c r="L362" s="28" t="s">
        <v>6692</v>
      </c>
      <c r="N362" s="20" t="s">
        <v>6971</v>
      </c>
      <c r="Q362" s="15" t="s">
        <v>224</v>
      </c>
      <c r="R362" s="15"/>
      <c r="S362" s="15" t="s">
        <v>251</v>
      </c>
    </row>
    <row r="363" spans="1:19" ht="15.75" customHeight="1" x14ac:dyDescent="0.2">
      <c r="A363" s="11" t="s">
        <v>61</v>
      </c>
      <c r="B363" s="11" t="s">
        <v>6581</v>
      </c>
      <c r="C363" s="11" t="s">
        <v>6571</v>
      </c>
      <c r="D363" s="11" t="s">
        <v>205</v>
      </c>
      <c r="E363" s="11" t="s">
        <v>6969</v>
      </c>
      <c r="F363" s="20">
        <v>6</v>
      </c>
      <c r="H363" s="20">
        <v>2002</v>
      </c>
      <c r="I363" s="20" t="str">
        <f t="shared" si="11"/>
        <v>hrs__matching_height..rHlthHeightM.2002</v>
      </c>
      <c r="J363" s="20" t="s">
        <v>9240</v>
      </c>
      <c r="K363" s="20" t="s">
        <v>6976</v>
      </c>
      <c r="L363" s="28" t="s">
        <v>6692</v>
      </c>
      <c r="N363" s="20" t="s">
        <v>6971</v>
      </c>
      <c r="Q363" s="15" t="s">
        <v>224</v>
      </c>
      <c r="R363" s="15"/>
      <c r="S363" s="15" t="s">
        <v>251</v>
      </c>
    </row>
    <row r="364" spans="1:19" ht="15.75" customHeight="1" x14ac:dyDescent="0.2">
      <c r="A364" s="11" t="s">
        <v>61</v>
      </c>
      <c r="B364" s="11" t="s">
        <v>6581</v>
      </c>
      <c r="C364" s="11" t="s">
        <v>6571</v>
      </c>
      <c r="D364" s="11" t="s">
        <v>205</v>
      </c>
      <c r="E364" s="11" t="s">
        <v>6969</v>
      </c>
      <c r="F364" s="20">
        <v>7</v>
      </c>
      <c r="H364" s="20">
        <v>2004</v>
      </c>
      <c r="I364" s="20" t="str">
        <f t="shared" si="11"/>
        <v>hrs__matching_height..rHlthHeightM.2004</v>
      </c>
      <c r="J364" s="20" t="s">
        <v>9241</v>
      </c>
      <c r="K364" s="20" t="s">
        <v>6977</v>
      </c>
      <c r="L364" s="28" t="s">
        <v>6692</v>
      </c>
      <c r="N364" s="20" t="s">
        <v>6971</v>
      </c>
      <c r="Q364" s="15" t="s">
        <v>224</v>
      </c>
      <c r="R364" s="15"/>
      <c r="S364" s="15" t="s">
        <v>251</v>
      </c>
    </row>
    <row r="365" spans="1:19" ht="15.75" customHeight="1" x14ac:dyDescent="0.2">
      <c r="A365" s="11" t="s">
        <v>61</v>
      </c>
      <c r="B365" s="11" t="s">
        <v>6581</v>
      </c>
      <c r="C365" s="11" t="s">
        <v>6571</v>
      </c>
      <c r="D365" s="11" t="s">
        <v>205</v>
      </c>
      <c r="E365" s="11" t="s">
        <v>6969</v>
      </c>
      <c r="F365" s="20">
        <v>8</v>
      </c>
      <c r="H365" s="20">
        <v>2006</v>
      </c>
      <c r="I365" s="20" t="str">
        <f t="shared" si="11"/>
        <v>hrs__matching_height..rHlthHeightM.2006</v>
      </c>
      <c r="J365" s="20" t="s">
        <v>9242</v>
      </c>
      <c r="K365" s="20" t="s">
        <v>6978</v>
      </c>
      <c r="L365" s="28" t="s">
        <v>6692</v>
      </c>
      <c r="M365" s="60"/>
      <c r="N365" s="20" t="s">
        <v>6971</v>
      </c>
      <c r="O365" s="60"/>
      <c r="P365" s="60"/>
      <c r="Q365" s="15" t="s">
        <v>224</v>
      </c>
      <c r="R365" s="15"/>
      <c r="S365" s="15" t="s">
        <v>251</v>
      </c>
    </row>
    <row r="366" spans="1:19" ht="15.75" customHeight="1" x14ac:dyDescent="0.2">
      <c r="A366" s="11" t="s">
        <v>61</v>
      </c>
      <c r="B366" s="11" t="s">
        <v>6581</v>
      </c>
      <c r="C366" s="11" t="s">
        <v>6571</v>
      </c>
      <c r="D366" s="11" t="s">
        <v>205</v>
      </c>
      <c r="E366" s="11" t="s">
        <v>6969</v>
      </c>
      <c r="F366" s="20">
        <v>9</v>
      </c>
      <c r="H366" s="20">
        <v>2008</v>
      </c>
      <c r="I366" s="20" t="str">
        <f t="shared" si="11"/>
        <v>hrs__matching_height..rHlthHeightM.2008</v>
      </c>
      <c r="J366" s="20" t="s">
        <v>9243</v>
      </c>
      <c r="K366" s="20" t="s">
        <v>6979</v>
      </c>
      <c r="L366" s="28" t="s">
        <v>6692</v>
      </c>
      <c r="M366" s="60"/>
      <c r="N366" s="20" t="s">
        <v>6971</v>
      </c>
      <c r="O366" s="60"/>
      <c r="P366" s="60"/>
      <c r="Q366" s="15" t="s">
        <v>224</v>
      </c>
      <c r="R366" s="15"/>
      <c r="S366" s="15" t="s">
        <v>251</v>
      </c>
    </row>
    <row r="367" spans="1:19" ht="15.75" customHeight="1" x14ac:dyDescent="0.2">
      <c r="A367" s="11" t="s">
        <v>61</v>
      </c>
      <c r="B367" s="11" t="s">
        <v>6581</v>
      </c>
      <c r="C367" s="11" t="s">
        <v>6571</v>
      </c>
      <c r="D367" s="11" t="s">
        <v>205</v>
      </c>
      <c r="E367" s="11" t="s">
        <v>6969</v>
      </c>
      <c r="F367" s="20">
        <v>10</v>
      </c>
      <c r="H367" s="20">
        <v>2010</v>
      </c>
      <c r="I367" s="20" t="str">
        <f t="shared" si="11"/>
        <v>hrs__matching_height..rHlthHeightM.2010</v>
      </c>
      <c r="J367" s="20" t="s">
        <v>9244</v>
      </c>
      <c r="K367" s="20" t="s">
        <v>6980</v>
      </c>
      <c r="L367" s="28" t="s">
        <v>6692</v>
      </c>
      <c r="M367" s="60"/>
      <c r="N367" s="20" t="s">
        <v>6971</v>
      </c>
      <c r="O367" s="60"/>
      <c r="P367" s="60"/>
      <c r="Q367" s="15" t="s">
        <v>224</v>
      </c>
      <c r="R367" s="15"/>
      <c r="S367" s="15" t="s">
        <v>251</v>
      </c>
    </row>
    <row r="368" spans="1:19" ht="15.75" customHeight="1" x14ac:dyDescent="0.2">
      <c r="A368" s="11" t="s">
        <v>61</v>
      </c>
      <c r="B368" s="11" t="s">
        <v>6581</v>
      </c>
      <c r="C368" s="11" t="s">
        <v>6571</v>
      </c>
      <c r="D368" s="11" t="s">
        <v>205</v>
      </c>
      <c r="E368" s="11" t="s">
        <v>6969</v>
      </c>
      <c r="F368" s="20">
        <v>11</v>
      </c>
      <c r="H368" s="20">
        <v>2012</v>
      </c>
      <c r="I368" s="20" t="str">
        <f t="shared" si="11"/>
        <v>hrs__matching_height..rHlthHeightM.2012</v>
      </c>
      <c r="J368" s="20" t="s">
        <v>9245</v>
      </c>
      <c r="K368" s="20" t="s">
        <v>6981</v>
      </c>
      <c r="L368" s="28" t="s">
        <v>6692</v>
      </c>
      <c r="M368" s="60"/>
      <c r="N368" s="20" t="s">
        <v>6971</v>
      </c>
      <c r="O368" s="60"/>
      <c r="P368" s="60"/>
      <c r="Q368" s="15" t="s">
        <v>224</v>
      </c>
      <c r="R368" s="15"/>
      <c r="S368" s="15" t="s">
        <v>251</v>
      </c>
    </row>
    <row r="369" spans="1:19" ht="15.75" customHeight="1" x14ac:dyDescent="0.2">
      <c r="A369" s="11" t="s">
        <v>61</v>
      </c>
      <c r="B369" s="11" t="s">
        <v>6581</v>
      </c>
      <c r="C369" s="11" t="s">
        <v>6571</v>
      </c>
      <c r="D369" s="11" t="s">
        <v>205</v>
      </c>
      <c r="E369" s="11" t="s">
        <v>6969</v>
      </c>
      <c r="F369" s="20">
        <v>12</v>
      </c>
      <c r="H369" s="20">
        <v>2014</v>
      </c>
      <c r="I369" s="20" t="str">
        <f t="shared" si="11"/>
        <v>hrs__matching_height..rHlthHeightM.2014</v>
      </c>
      <c r="J369" s="20" t="s">
        <v>9246</v>
      </c>
      <c r="K369" s="20" t="s">
        <v>6982</v>
      </c>
      <c r="L369" s="28" t="s">
        <v>6692</v>
      </c>
      <c r="M369" s="60"/>
      <c r="N369" s="20" t="s">
        <v>6971</v>
      </c>
      <c r="O369" s="60"/>
      <c r="P369" s="60"/>
      <c r="Q369" s="15" t="s">
        <v>224</v>
      </c>
      <c r="R369" s="15"/>
      <c r="S369" s="15" t="s">
        <v>251</v>
      </c>
    </row>
    <row r="370" spans="1:19" ht="15.75" customHeight="1" x14ac:dyDescent="0.2">
      <c r="A370" s="11" t="s">
        <v>61</v>
      </c>
      <c r="B370" s="11" t="s">
        <v>6581</v>
      </c>
      <c r="C370" s="11" t="s">
        <v>6571</v>
      </c>
      <c r="D370" s="11" t="s">
        <v>185</v>
      </c>
      <c r="E370" s="11" t="s">
        <v>6983</v>
      </c>
      <c r="F370" s="20">
        <v>1</v>
      </c>
      <c r="H370" s="20">
        <v>1992</v>
      </c>
      <c r="I370" s="20" t="str">
        <f t="shared" si="11"/>
        <v>hrs__matching_HHsize..HHNumPpl.1992</v>
      </c>
      <c r="J370" s="20" t="s">
        <v>9247</v>
      </c>
      <c r="K370" s="20" t="s">
        <v>6984</v>
      </c>
      <c r="L370" s="28" t="s">
        <v>371</v>
      </c>
      <c r="M370" s="60"/>
      <c r="N370" s="20" t="s">
        <v>177</v>
      </c>
      <c r="O370" s="60"/>
      <c r="P370" s="60"/>
      <c r="Q370" s="15" t="s">
        <v>224</v>
      </c>
      <c r="R370" s="15"/>
      <c r="S370" s="15" t="s">
        <v>1311</v>
      </c>
    </row>
    <row r="371" spans="1:19" ht="15.75" customHeight="1" x14ac:dyDescent="0.2">
      <c r="A371" s="11" t="s">
        <v>61</v>
      </c>
      <c r="B371" s="11" t="s">
        <v>6581</v>
      </c>
      <c r="C371" s="11" t="s">
        <v>6571</v>
      </c>
      <c r="D371" s="11" t="s">
        <v>185</v>
      </c>
      <c r="E371" s="11" t="s">
        <v>6983</v>
      </c>
      <c r="F371" s="20">
        <v>2</v>
      </c>
      <c r="H371" s="20">
        <v>1994</v>
      </c>
      <c r="I371" s="20" t="str">
        <f t="shared" si="11"/>
        <v>hrs__matching_HHsize..HHNumPpl.1994</v>
      </c>
      <c r="J371" s="20" t="s">
        <v>9248</v>
      </c>
      <c r="K371" s="20" t="s">
        <v>6985</v>
      </c>
      <c r="L371" s="28" t="s">
        <v>371</v>
      </c>
      <c r="M371" s="60"/>
      <c r="N371" s="20" t="s">
        <v>177</v>
      </c>
      <c r="O371" s="60"/>
      <c r="P371" s="60"/>
      <c r="Q371" s="15" t="s">
        <v>224</v>
      </c>
      <c r="R371" s="15"/>
      <c r="S371" s="15" t="s">
        <v>1311</v>
      </c>
    </row>
    <row r="372" spans="1:19" ht="15.75" customHeight="1" x14ac:dyDescent="0.2">
      <c r="A372" s="11" t="s">
        <v>61</v>
      </c>
      <c r="B372" s="11" t="s">
        <v>6581</v>
      </c>
      <c r="C372" s="11" t="s">
        <v>6571</v>
      </c>
      <c r="D372" s="11" t="s">
        <v>185</v>
      </c>
      <c r="E372" s="11" t="s">
        <v>6983</v>
      </c>
      <c r="F372" s="20">
        <v>3</v>
      </c>
      <c r="H372" s="20">
        <v>1996</v>
      </c>
      <c r="I372" s="20" t="str">
        <f t="shared" si="11"/>
        <v>hrs__matching_HHsize..HHNumPpl.1996</v>
      </c>
      <c r="J372" s="20" t="s">
        <v>9249</v>
      </c>
      <c r="K372" s="20" t="s">
        <v>6986</v>
      </c>
      <c r="L372" s="28" t="s">
        <v>371</v>
      </c>
      <c r="N372" s="20" t="s">
        <v>177</v>
      </c>
      <c r="Q372" s="15" t="s">
        <v>224</v>
      </c>
      <c r="R372" s="15"/>
      <c r="S372" s="15" t="s">
        <v>1311</v>
      </c>
    </row>
    <row r="373" spans="1:19" ht="15.75" customHeight="1" x14ac:dyDescent="0.2">
      <c r="A373" s="11" t="s">
        <v>61</v>
      </c>
      <c r="B373" s="11" t="s">
        <v>6581</v>
      </c>
      <c r="C373" s="11" t="s">
        <v>6571</v>
      </c>
      <c r="D373" s="11" t="s">
        <v>185</v>
      </c>
      <c r="E373" s="11" t="s">
        <v>6983</v>
      </c>
      <c r="F373" s="20">
        <v>4</v>
      </c>
      <c r="H373" s="20">
        <v>1998</v>
      </c>
      <c r="I373" s="20" t="str">
        <f t="shared" si="11"/>
        <v>hrs__matching_HHsize..HHNumPpl.1998</v>
      </c>
      <c r="J373" s="20" t="s">
        <v>9250</v>
      </c>
      <c r="K373" s="20" t="s">
        <v>6987</v>
      </c>
      <c r="L373" s="28" t="s">
        <v>371</v>
      </c>
      <c r="N373" s="20" t="s">
        <v>177</v>
      </c>
      <c r="Q373" s="15" t="s">
        <v>224</v>
      </c>
      <c r="R373" s="15"/>
      <c r="S373" s="15" t="s">
        <v>1311</v>
      </c>
    </row>
    <row r="374" spans="1:19" ht="15.75" customHeight="1" x14ac:dyDescent="0.2">
      <c r="A374" s="11" t="s">
        <v>61</v>
      </c>
      <c r="B374" s="11" t="s">
        <v>6581</v>
      </c>
      <c r="C374" s="11" t="s">
        <v>6571</v>
      </c>
      <c r="D374" s="11" t="s">
        <v>185</v>
      </c>
      <c r="E374" s="11" t="s">
        <v>6983</v>
      </c>
      <c r="F374" s="20">
        <v>5</v>
      </c>
      <c r="H374" s="20">
        <v>2000</v>
      </c>
      <c r="I374" s="20" t="str">
        <f t="shared" si="11"/>
        <v>hrs__matching_HHsize..HHNumPpl.2000</v>
      </c>
      <c r="J374" s="20" t="s">
        <v>9251</v>
      </c>
      <c r="K374" s="20" t="s">
        <v>6988</v>
      </c>
      <c r="L374" s="28" t="s">
        <v>371</v>
      </c>
      <c r="N374" s="20" t="s">
        <v>177</v>
      </c>
      <c r="Q374" s="15" t="s">
        <v>224</v>
      </c>
      <c r="R374" s="15"/>
      <c r="S374" s="15" t="s">
        <v>1311</v>
      </c>
    </row>
    <row r="375" spans="1:19" ht="15.75" customHeight="1" x14ac:dyDescent="0.2">
      <c r="A375" s="11" t="s">
        <v>61</v>
      </c>
      <c r="B375" s="11" t="s">
        <v>6581</v>
      </c>
      <c r="C375" s="11" t="s">
        <v>6571</v>
      </c>
      <c r="D375" s="11" t="s">
        <v>185</v>
      </c>
      <c r="E375" s="11" t="s">
        <v>6983</v>
      </c>
      <c r="F375" s="20">
        <v>6</v>
      </c>
      <c r="H375" s="20">
        <v>2002</v>
      </c>
      <c r="I375" s="20" t="str">
        <f t="shared" si="11"/>
        <v>hrs__matching_HHsize..HHNumPpl.2002</v>
      </c>
      <c r="J375" s="20" t="s">
        <v>9252</v>
      </c>
      <c r="K375" s="20" t="s">
        <v>6989</v>
      </c>
      <c r="L375" s="28" t="s">
        <v>371</v>
      </c>
      <c r="N375" s="20" t="s">
        <v>177</v>
      </c>
      <c r="Q375" s="15" t="s">
        <v>224</v>
      </c>
      <c r="R375" s="15"/>
      <c r="S375" s="15" t="s">
        <v>1311</v>
      </c>
    </row>
    <row r="376" spans="1:19" ht="15.75" customHeight="1" x14ac:dyDescent="0.2">
      <c r="A376" s="11" t="s">
        <v>61</v>
      </c>
      <c r="B376" s="11" t="s">
        <v>6581</v>
      </c>
      <c r="C376" s="11" t="s">
        <v>6571</v>
      </c>
      <c r="D376" s="11" t="s">
        <v>185</v>
      </c>
      <c r="E376" s="11" t="s">
        <v>6983</v>
      </c>
      <c r="F376" s="20">
        <v>7</v>
      </c>
      <c r="H376" s="20">
        <v>2004</v>
      </c>
      <c r="I376" s="20" t="str">
        <f t="shared" si="11"/>
        <v>hrs__matching_HHsize..HHNumPpl.2004</v>
      </c>
      <c r="J376" s="20" t="s">
        <v>9253</v>
      </c>
      <c r="K376" s="20" t="s">
        <v>6990</v>
      </c>
      <c r="L376" s="28" t="s">
        <v>371</v>
      </c>
      <c r="N376" s="20" t="s">
        <v>177</v>
      </c>
      <c r="Q376" s="15" t="s">
        <v>224</v>
      </c>
      <c r="R376" s="15"/>
      <c r="S376" s="15" t="s">
        <v>1311</v>
      </c>
    </row>
    <row r="377" spans="1:19" ht="15.75" customHeight="1" x14ac:dyDescent="0.2">
      <c r="A377" s="11" t="s">
        <v>61</v>
      </c>
      <c r="B377" s="11" t="s">
        <v>6581</v>
      </c>
      <c r="C377" s="11" t="s">
        <v>6571</v>
      </c>
      <c r="D377" s="11" t="s">
        <v>185</v>
      </c>
      <c r="E377" s="11" t="s">
        <v>6983</v>
      </c>
      <c r="F377" s="20">
        <v>8</v>
      </c>
      <c r="H377" s="20">
        <v>2006</v>
      </c>
      <c r="I377" s="20" t="str">
        <f t="shared" si="11"/>
        <v>hrs__matching_HHsize..HHNumPpl.2006</v>
      </c>
      <c r="J377" s="20" t="s">
        <v>9254</v>
      </c>
      <c r="K377" s="20" t="s">
        <v>6991</v>
      </c>
      <c r="L377" s="28" t="s">
        <v>371</v>
      </c>
      <c r="M377" s="60"/>
      <c r="N377" s="20" t="s">
        <v>177</v>
      </c>
      <c r="O377" s="60"/>
      <c r="P377" s="60"/>
      <c r="Q377" s="15" t="s">
        <v>224</v>
      </c>
      <c r="R377" s="15"/>
      <c r="S377" s="15" t="s">
        <v>1311</v>
      </c>
    </row>
    <row r="378" spans="1:19" ht="15.75" customHeight="1" x14ac:dyDescent="0.2">
      <c r="A378" s="11" t="s">
        <v>61</v>
      </c>
      <c r="B378" s="11" t="s">
        <v>6581</v>
      </c>
      <c r="C378" s="11" t="s">
        <v>6571</v>
      </c>
      <c r="D378" s="11" t="s">
        <v>185</v>
      </c>
      <c r="E378" s="11" t="s">
        <v>6983</v>
      </c>
      <c r="F378" s="20">
        <v>9</v>
      </c>
      <c r="H378" s="20">
        <v>2008</v>
      </c>
      <c r="I378" s="20" t="str">
        <f t="shared" si="11"/>
        <v>hrs__matching_HHsize..HHNumPpl.2008</v>
      </c>
      <c r="J378" s="20" t="s">
        <v>9255</v>
      </c>
      <c r="K378" s="20" t="s">
        <v>6992</v>
      </c>
      <c r="L378" s="28" t="s">
        <v>371</v>
      </c>
      <c r="M378" s="60"/>
      <c r="N378" s="20" t="s">
        <v>177</v>
      </c>
      <c r="O378" s="60"/>
      <c r="P378" s="60"/>
      <c r="Q378" s="15" t="s">
        <v>224</v>
      </c>
      <c r="R378" s="15"/>
      <c r="S378" s="15" t="s">
        <v>1311</v>
      </c>
    </row>
    <row r="379" spans="1:19" ht="15.75" customHeight="1" x14ac:dyDescent="0.2">
      <c r="A379" s="11" t="s">
        <v>61</v>
      </c>
      <c r="B379" s="11" t="s">
        <v>6581</v>
      </c>
      <c r="C379" s="11" t="s">
        <v>6571</v>
      </c>
      <c r="D379" s="11" t="s">
        <v>185</v>
      </c>
      <c r="E379" s="11" t="s">
        <v>6983</v>
      </c>
      <c r="F379" s="20">
        <v>10</v>
      </c>
      <c r="H379" s="20">
        <v>2010</v>
      </c>
      <c r="I379" s="20" t="str">
        <f t="shared" si="11"/>
        <v>hrs__matching_HHsize..HHNumPpl.2010</v>
      </c>
      <c r="J379" s="20" t="s">
        <v>9256</v>
      </c>
      <c r="K379" s="20" t="s">
        <v>6993</v>
      </c>
      <c r="L379" s="28" t="s">
        <v>371</v>
      </c>
      <c r="M379" s="60"/>
      <c r="N379" s="20" t="s">
        <v>177</v>
      </c>
      <c r="O379" s="60"/>
      <c r="P379" s="60"/>
      <c r="Q379" s="15" t="s">
        <v>224</v>
      </c>
      <c r="R379" s="15"/>
      <c r="S379" s="15" t="s">
        <v>1311</v>
      </c>
    </row>
    <row r="380" spans="1:19" ht="15.75" customHeight="1" x14ac:dyDescent="0.2">
      <c r="A380" s="11" t="s">
        <v>61</v>
      </c>
      <c r="B380" s="11" t="s">
        <v>6581</v>
      </c>
      <c r="C380" s="11" t="s">
        <v>6571</v>
      </c>
      <c r="D380" s="11" t="s">
        <v>185</v>
      </c>
      <c r="E380" s="11" t="s">
        <v>6983</v>
      </c>
      <c r="F380" s="20">
        <v>11</v>
      </c>
      <c r="H380" s="20">
        <v>2012</v>
      </c>
      <c r="I380" s="20" t="str">
        <f t="shared" si="11"/>
        <v>hrs__matching_HHsize..HHNumPpl.2012</v>
      </c>
      <c r="J380" s="20" t="s">
        <v>9257</v>
      </c>
      <c r="K380" s="20" t="s">
        <v>6994</v>
      </c>
      <c r="L380" s="28" t="s">
        <v>371</v>
      </c>
      <c r="M380" s="60"/>
      <c r="N380" s="20" t="s">
        <v>177</v>
      </c>
      <c r="O380" s="60"/>
      <c r="P380" s="60"/>
      <c r="Q380" s="15" t="s">
        <v>224</v>
      </c>
      <c r="R380" s="15"/>
      <c r="S380" s="15" t="s">
        <v>1311</v>
      </c>
    </row>
    <row r="381" spans="1:19" ht="15.75" customHeight="1" x14ac:dyDescent="0.2">
      <c r="A381" s="11" t="s">
        <v>61</v>
      </c>
      <c r="B381" s="11" t="s">
        <v>6581</v>
      </c>
      <c r="C381" s="11" t="s">
        <v>6571</v>
      </c>
      <c r="D381" s="11" t="s">
        <v>185</v>
      </c>
      <c r="E381" s="11" t="s">
        <v>6983</v>
      </c>
      <c r="F381" s="20">
        <v>12</v>
      </c>
      <c r="H381" s="20">
        <v>2014</v>
      </c>
      <c r="I381" s="20" t="str">
        <f t="shared" si="11"/>
        <v>hrs__matching_HHsize..HHNumPpl.2014</v>
      </c>
      <c r="J381" s="20" t="s">
        <v>9258</v>
      </c>
      <c r="K381" s="20" t="s">
        <v>6995</v>
      </c>
      <c r="L381" s="28" t="s">
        <v>371</v>
      </c>
      <c r="M381" s="60"/>
      <c r="N381" s="20" t="s">
        <v>177</v>
      </c>
      <c r="O381" s="60"/>
      <c r="P381" s="60"/>
      <c r="Q381" s="15" t="s">
        <v>224</v>
      </c>
      <c r="R381" s="15"/>
      <c r="S381" s="15" t="s">
        <v>1311</v>
      </c>
    </row>
    <row r="382" spans="1:19" ht="15.75" customHeight="1" x14ac:dyDescent="0.2">
      <c r="A382" s="11" t="s">
        <v>61</v>
      </c>
      <c r="B382" s="11" t="s">
        <v>6581</v>
      </c>
      <c r="C382" s="11" t="s">
        <v>6571</v>
      </c>
      <c r="D382" s="11" t="s">
        <v>194</v>
      </c>
      <c r="E382" s="11" t="s">
        <v>6996</v>
      </c>
      <c r="F382" s="20">
        <v>1</v>
      </c>
      <c r="H382" s="20">
        <v>1992</v>
      </c>
      <c r="I382" s="20" t="str">
        <f t="shared" si="11"/>
        <v>hrs__matching_hlthcare..rHlthInsrEmply.1992</v>
      </c>
      <c r="J382" s="20" t="s">
        <v>9259</v>
      </c>
      <c r="K382" s="20" t="s">
        <v>6997</v>
      </c>
      <c r="L382" s="28" t="s">
        <v>6708</v>
      </c>
      <c r="M382" s="60"/>
      <c r="N382" s="20" t="s">
        <v>177</v>
      </c>
      <c r="O382" s="60"/>
      <c r="P382" s="60"/>
      <c r="Q382" s="15" t="s">
        <v>178</v>
      </c>
      <c r="R382" s="15"/>
      <c r="S382" s="15" t="s">
        <v>1311</v>
      </c>
    </row>
    <row r="383" spans="1:19" ht="15.75" customHeight="1" x14ac:dyDescent="0.2">
      <c r="A383" s="11" t="s">
        <v>61</v>
      </c>
      <c r="B383" s="11" t="s">
        <v>6581</v>
      </c>
      <c r="C383" s="11" t="s">
        <v>6571</v>
      </c>
      <c r="D383" s="11" t="s">
        <v>194</v>
      </c>
      <c r="E383" s="11" t="s">
        <v>6996</v>
      </c>
      <c r="F383" s="20">
        <v>2</v>
      </c>
      <c r="H383" s="20">
        <v>1994</v>
      </c>
      <c r="I383" s="20" t="str">
        <f t="shared" si="11"/>
        <v>hrs__matching_hlthcare..rHlthInsrEmply.1994</v>
      </c>
      <c r="J383" s="20" t="s">
        <v>9260</v>
      </c>
      <c r="K383" s="20" t="s">
        <v>6998</v>
      </c>
      <c r="L383" s="28" t="s">
        <v>6708</v>
      </c>
      <c r="M383" s="60"/>
      <c r="N383" s="20" t="s">
        <v>177</v>
      </c>
      <c r="O383" s="60"/>
      <c r="P383" s="60"/>
      <c r="Q383" s="15" t="s">
        <v>178</v>
      </c>
      <c r="R383" s="15"/>
      <c r="S383" s="15" t="s">
        <v>1311</v>
      </c>
    </row>
    <row r="384" spans="1:19" ht="15.75" customHeight="1" x14ac:dyDescent="0.2">
      <c r="A384" s="11" t="s">
        <v>61</v>
      </c>
      <c r="B384" s="11" t="s">
        <v>6581</v>
      </c>
      <c r="C384" s="11" t="s">
        <v>6571</v>
      </c>
      <c r="D384" s="11" t="s">
        <v>194</v>
      </c>
      <c r="E384" s="11" t="s">
        <v>6996</v>
      </c>
      <c r="F384" s="20">
        <v>3</v>
      </c>
      <c r="H384" s="20">
        <v>1996</v>
      </c>
      <c r="I384" s="20" t="str">
        <f t="shared" si="11"/>
        <v>hrs__matching_hlthcare..rHlthInsrEmply.1996</v>
      </c>
      <c r="J384" s="20" t="s">
        <v>9261</v>
      </c>
      <c r="K384" s="20" t="s">
        <v>6999</v>
      </c>
      <c r="L384" s="28" t="s">
        <v>6708</v>
      </c>
      <c r="M384" s="60"/>
      <c r="N384" s="20" t="s">
        <v>177</v>
      </c>
      <c r="O384" s="60"/>
      <c r="P384" s="60"/>
      <c r="Q384" s="15" t="s">
        <v>178</v>
      </c>
      <c r="R384" s="15"/>
      <c r="S384" s="15" t="s">
        <v>1311</v>
      </c>
    </row>
    <row r="385" spans="1:19" ht="15.75" customHeight="1" x14ac:dyDescent="0.2">
      <c r="A385" s="11" t="s">
        <v>61</v>
      </c>
      <c r="B385" s="11" t="s">
        <v>6581</v>
      </c>
      <c r="C385" s="11" t="s">
        <v>6571</v>
      </c>
      <c r="D385" s="11" t="s">
        <v>194</v>
      </c>
      <c r="E385" s="11" t="s">
        <v>6996</v>
      </c>
      <c r="F385" s="20">
        <v>4</v>
      </c>
      <c r="H385" s="20">
        <v>1998</v>
      </c>
      <c r="I385" s="20" t="str">
        <f t="shared" si="11"/>
        <v>hrs__matching_hlthcare..rHlthInsrEmply.1998</v>
      </c>
      <c r="J385" s="20" t="s">
        <v>9262</v>
      </c>
      <c r="K385" s="20" t="s">
        <v>7000</v>
      </c>
      <c r="L385" s="28" t="s">
        <v>6708</v>
      </c>
      <c r="M385" s="60"/>
      <c r="N385" s="20" t="s">
        <v>177</v>
      </c>
      <c r="O385" s="60"/>
      <c r="P385" s="60"/>
      <c r="Q385" s="15" t="s">
        <v>178</v>
      </c>
      <c r="R385" s="15"/>
      <c r="S385" s="15" t="s">
        <v>1311</v>
      </c>
    </row>
    <row r="386" spans="1:19" ht="15.75" customHeight="1" x14ac:dyDescent="0.2">
      <c r="A386" s="11" t="s">
        <v>61</v>
      </c>
      <c r="B386" s="11" t="s">
        <v>6581</v>
      </c>
      <c r="C386" s="11" t="s">
        <v>6571</v>
      </c>
      <c r="D386" s="11" t="s">
        <v>194</v>
      </c>
      <c r="E386" s="11" t="s">
        <v>6996</v>
      </c>
      <c r="F386" s="20">
        <v>5</v>
      </c>
      <c r="H386" s="20">
        <v>2000</v>
      </c>
      <c r="I386" s="20" t="str">
        <f t="shared" ref="I386:I449" si="12">CONCATENATE(A386,"__",C386,"_", D386, "..", E386, ".", H386)</f>
        <v>hrs__matching_hlthcare..rHlthInsrEmply.2000</v>
      </c>
      <c r="J386" s="20" t="s">
        <v>9263</v>
      </c>
      <c r="K386" s="20" t="s">
        <v>7001</v>
      </c>
      <c r="L386" s="28" t="s">
        <v>6708</v>
      </c>
      <c r="M386" s="60"/>
      <c r="N386" s="20" t="s">
        <v>177</v>
      </c>
      <c r="O386" s="60"/>
      <c r="P386" s="60"/>
      <c r="Q386" s="15" t="s">
        <v>178</v>
      </c>
      <c r="R386" s="15"/>
      <c r="S386" s="15" t="s">
        <v>1311</v>
      </c>
    </row>
    <row r="387" spans="1:19" ht="15.75" customHeight="1" x14ac:dyDescent="0.2">
      <c r="A387" s="11" t="s">
        <v>61</v>
      </c>
      <c r="B387" s="11" t="s">
        <v>6581</v>
      </c>
      <c r="C387" s="11" t="s">
        <v>6571</v>
      </c>
      <c r="D387" s="11" t="s">
        <v>194</v>
      </c>
      <c r="E387" s="11" t="s">
        <v>6996</v>
      </c>
      <c r="F387" s="20">
        <v>6</v>
      </c>
      <c r="H387" s="20">
        <v>2002</v>
      </c>
      <c r="I387" s="20" t="str">
        <f t="shared" si="12"/>
        <v>hrs__matching_hlthcare..rHlthInsrEmply.2002</v>
      </c>
      <c r="J387" s="20" t="s">
        <v>9264</v>
      </c>
      <c r="K387" s="20" t="s">
        <v>7002</v>
      </c>
      <c r="L387" s="28" t="s">
        <v>6708</v>
      </c>
      <c r="M387" s="60"/>
      <c r="N387" s="20" t="s">
        <v>177</v>
      </c>
      <c r="O387" s="60"/>
      <c r="P387" s="60"/>
      <c r="Q387" s="15" t="s">
        <v>178</v>
      </c>
      <c r="R387" s="15"/>
      <c r="S387" s="15" t="s">
        <v>1311</v>
      </c>
    </row>
    <row r="388" spans="1:19" ht="15.75" customHeight="1" x14ac:dyDescent="0.2">
      <c r="A388" s="11" t="s">
        <v>61</v>
      </c>
      <c r="B388" s="11" t="s">
        <v>6581</v>
      </c>
      <c r="C388" s="11" t="s">
        <v>6571</v>
      </c>
      <c r="D388" s="11" t="s">
        <v>194</v>
      </c>
      <c r="E388" s="11" t="s">
        <v>6996</v>
      </c>
      <c r="F388" s="20">
        <v>7</v>
      </c>
      <c r="H388" s="20">
        <v>2004</v>
      </c>
      <c r="I388" s="20" t="str">
        <f t="shared" si="12"/>
        <v>hrs__matching_hlthcare..rHlthInsrEmply.2004</v>
      </c>
      <c r="J388" s="20" t="s">
        <v>9265</v>
      </c>
      <c r="K388" s="20" t="s">
        <v>7003</v>
      </c>
      <c r="L388" s="28" t="s">
        <v>6708</v>
      </c>
      <c r="M388" s="60"/>
      <c r="N388" s="20" t="s">
        <v>177</v>
      </c>
      <c r="O388" s="60"/>
      <c r="P388" s="60"/>
      <c r="Q388" s="15" t="s">
        <v>178</v>
      </c>
      <c r="R388" s="15"/>
      <c r="S388" s="15" t="s">
        <v>1311</v>
      </c>
    </row>
    <row r="389" spans="1:19" ht="15.75" customHeight="1" x14ac:dyDescent="0.2">
      <c r="A389" s="11" t="s">
        <v>61</v>
      </c>
      <c r="B389" s="11" t="s">
        <v>6581</v>
      </c>
      <c r="C389" s="11" t="s">
        <v>6571</v>
      </c>
      <c r="D389" s="11" t="s">
        <v>194</v>
      </c>
      <c r="E389" s="11" t="s">
        <v>6996</v>
      </c>
      <c r="F389" s="20">
        <v>8</v>
      </c>
      <c r="H389" s="20">
        <v>2006</v>
      </c>
      <c r="I389" s="20" t="str">
        <f t="shared" si="12"/>
        <v>hrs__matching_hlthcare..rHlthInsrEmply.2006</v>
      </c>
      <c r="J389" s="20" t="s">
        <v>9266</v>
      </c>
      <c r="K389" s="20" t="s">
        <v>7004</v>
      </c>
      <c r="L389" s="28" t="s">
        <v>6708</v>
      </c>
      <c r="M389" s="60"/>
      <c r="N389" s="20" t="s">
        <v>177</v>
      </c>
      <c r="O389" s="60"/>
      <c r="P389" s="60"/>
      <c r="Q389" s="15" t="s">
        <v>178</v>
      </c>
      <c r="R389" s="15"/>
      <c r="S389" s="15" t="s">
        <v>1311</v>
      </c>
    </row>
    <row r="390" spans="1:19" ht="15.75" customHeight="1" x14ac:dyDescent="0.2">
      <c r="A390" s="11" t="s">
        <v>61</v>
      </c>
      <c r="B390" s="11" t="s">
        <v>6581</v>
      </c>
      <c r="C390" s="11" t="s">
        <v>6571</v>
      </c>
      <c r="D390" s="11" t="s">
        <v>194</v>
      </c>
      <c r="E390" s="11" t="s">
        <v>6996</v>
      </c>
      <c r="F390" s="20">
        <v>9</v>
      </c>
      <c r="H390" s="20">
        <v>2008</v>
      </c>
      <c r="I390" s="20" t="str">
        <f t="shared" si="12"/>
        <v>hrs__matching_hlthcare..rHlthInsrEmply.2008</v>
      </c>
      <c r="J390" s="20" t="s">
        <v>9267</v>
      </c>
      <c r="K390" s="20" t="s">
        <v>7005</v>
      </c>
      <c r="L390" s="28" t="s">
        <v>6708</v>
      </c>
      <c r="M390" s="60"/>
      <c r="N390" s="20" t="s">
        <v>177</v>
      </c>
      <c r="O390" s="60"/>
      <c r="P390" s="60"/>
      <c r="Q390" s="15" t="s">
        <v>178</v>
      </c>
      <c r="R390" s="15"/>
      <c r="S390" s="15" t="s">
        <v>1311</v>
      </c>
    </row>
    <row r="391" spans="1:19" ht="15.75" customHeight="1" x14ac:dyDescent="0.2">
      <c r="A391" s="11" t="s">
        <v>61</v>
      </c>
      <c r="B391" s="11" t="s">
        <v>6581</v>
      </c>
      <c r="C391" s="11" t="s">
        <v>6571</v>
      </c>
      <c r="D391" s="11" t="s">
        <v>194</v>
      </c>
      <c r="E391" s="11" t="s">
        <v>6996</v>
      </c>
      <c r="F391" s="20">
        <v>10</v>
      </c>
      <c r="H391" s="20">
        <v>2010</v>
      </c>
      <c r="I391" s="20" t="str">
        <f t="shared" si="12"/>
        <v>hrs__matching_hlthcare..rHlthInsrEmply.2010</v>
      </c>
      <c r="J391" s="20" t="s">
        <v>9268</v>
      </c>
      <c r="K391" s="20" t="s">
        <v>7006</v>
      </c>
      <c r="L391" s="28" t="s">
        <v>6708</v>
      </c>
      <c r="M391" s="60"/>
      <c r="N391" s="20" t="s">
        <v>177</v>
      </c>
      <c r="O391" s="60"/>
      <c r="P391" s="60"/>
      <c r="Q391" s="15" t="s">
        <v>178</v>
      </c>
      <c r="R391" s="15"/>
      <c r="S391" s="15" t="s">
        <v>1311</v>
      </c>
    </row>
    <row r="392" spans="1:19" ht="15.75" customHeight="1" x14ac:dyDescent="0.2">
      <c r="A392" s="11" t="s">
        <v>61</v>
      </c>
      <c r="B392" s="11" t="s">
        <v>6581</v>
      </c>
      <c r="C392" s="11" t="s">
        <v>6571</v>
      </c>
      <c r="D392" s="11" t="s">
        <v>194</v>
      </c>
      <c r="E392" s="11" t="s">
        <v>6996</v>
      </c>
      <c r="F392" s="20">
        <v>11</v>
      </c>
      <c r="H392" s="20">
        <v>2012</v>
      </c>
      <c r="I392" s="20" t="str">
        <f t="shared" si="12"/>
        <v>hrs__matching_hlthcare..rHlthInsrEmply.2012</v>
      </c>
      <c r="J392" s="20" t="s">
        <v>9269</v>
      </c>
      <c r="K392" s="20" t="s">
        <v>7007</v>
      </c>
      <c r="L392" s="28" t="s">
        <v>6708</v>
      </c>
      <c r="N392" s="20" t="s">
        <v>177</v>
      </c>
      <c r="Q392" s="15" t="s">
        <v>178</v>
      </c>
      <c r="R392" s="15"/>
      <c r="S392" s="15" t="s">
        <v>1311</v>
      </c>
    </row>
    <row r="393" spans="1:19" ht="15.75" customHeight="1" x14ac:dyDescent="0.2">
      <c r="A393" s="11" t="s">
        <v>61</v>
      </c>
      <c r="B393" s="11" t="s">
        <v>6581</v>
      </c>
      <c r="C393" s="11" t="s">
        <v>6571</v>
      </c>
      <c r="D393" s="11" t="s">
        <v>194</v>
      </c>
      <c r="E393" s="11" t="s">
        <v>6996</v>
      </c>
      <c r="F393" s="20">
        <v>12</v>
      </c>
      <c r="H393" s="20">
        <v>2014</v>
      </c>
      <c r="I393" s="20" t="str">
        <f t="shared" si="12"/>
        <v>hrs__matching_hlthcare..rHlthInsrEmply.2014</v>
      </c>
      <c r="J393" s="20" t="s">
        <v>9270</v>
      </c>
      <c r="K393" s="20" t="s">
        <v>7008</v>
      </c>
      <c r="L393" s="28" t="s">
        <v>6708</v>
      </c>
      <c r="N393" s="20" t="s">
        <v>177</v>
      </c>
      <c r="Q393" s="15" t="s">
        <v>178</v>
      </c>
      <c r="R393" s="15"/>
      <c r="S393" s="15" t="s">
        <v>1311</v>
      </c>
    </row>
    <row r="394" spans="1:19" ht="15.75" customHeight="1" x14ac:dyDescent="0.2">
      <c r="A394" s="11" t="s">
        <v>61</v>
      </c>
      <c r="B394" s="11" t="s">
        <v>6581</v>
      </c>
      <c r="C394" s="11" t="s">
        <v>6571</v>
      </c>
      <c r="D394" s="11" t="s">
        <v>194</v>
      </c>
      <c r="E394" s="11" t="s">
        <v>7009</v>
      </c>
      <c r="F394" s="20">
        <v>1</v>
      </c>
      <c r="H394" s="20">
        <v>1992</v>
      </c>
      <c r="I394" s="20" t="str">
        <f t="shared" si="12"/>
        <v>hrs__matching_hlthcare..rHlthInsrGov.1992</v>
      </c>
      <c r="J394" s="20" t="s">
        <v>9271</v>
      </c>
      <c r="K394" s="20" t="s">
        <v>7010</v>
      </c>
      <c r="L394" s="28" t="s">
        <v>6708</v>
      </c>
      <c r="N394" s="20" t="s">
        <v>177</v>
      </c>
      <c r="Q394" s="15" t="s">
        <v>178</v>
      </c>
      <c r="R394" s="15"/>
      <c r="S394" s="15" t="s">
        <v>1311</v>
      </c>
    </row>
    <row r="395" spans="1:19" ht="15.75" customHeight="1" x14ac:dyDescent="0.2">
      <c r="A395" s="11" t="s">
        <v>61</v>
      </c>
      <c r="B395" s="11" t="s">
        <v>6581</v>
      </c>
      <c r="C395" s="11" t="s">
        <v>6571</v>
      </c>
      <c r="D395" s="11" t="s">
        <v>194</v>
      </c>
      <c r="E395" s="11" t="s">
        <v>7009</v>
      </c>
      <c r="F395" s="20">
        <v>2</v>
      </c>
      <c r="H395" s="20">
        <v>1994</v>
      </c>
      <c r="I395" s="20" t="str">
        <f t="shared" si="12"/>
        <v>hrs__matching_hlthcare..rHlthInsrGov.1994</v>
      </c>
      <c r="J395" s="20" t="s">
        <v>9272</v>
      </c>
      <c r="K395" s="20" t="s">
        <v>7011</v>
      </c>
      <c r="L395" s="28" t="s">
        <v>6708</v>
      </c>
      <c r="N395" s="20" t="s">
        <v>177</v>
      </c>
      <c r="Q395" s="15" t="s">
        <v>178</v>
      </c>
      <c r="R395" s="15"/>
      <c r="S395" s="15" t="s">
        <v>1311</v>
      </c>
    </row>
    <row r="396" spans="1:19" ht="15.75" customHeight="1" x14ac:dyDescent="0.2">
      <c r="A396" s="11" t="s">
        <v>61</v>
      </c>
      <c r="B396" s="11" t="s">
        <v>6581</v>
      </c>
      <c r="C396" s="11" t="s">
        <v>6571</v>
      </c>
      <c r="D396" s="11" t="s">
        <v>194</v>
      </c>
      <c r="E396" s="11" t="s">
        <v>7009</v>
      </c>
      <c r="F396" s="20">
        <v>3</v>
      </c>
      <c r="H396" s="20">
        <v>1996</v>
      </c>
      <c r="I396" s="20" t="str">
        <f t="shared" si="12"/>
        <v>hrs__matching_hlthcare..rHlthInsrGov.1996</v>
      </c>
      <c r="J396" s="20" t="s">
        <v>9273</v>
      </c>
      <c r="K396" s="20" t="s">
        <v>7012</v>
      </c>
      <c r="L396" s="28" t="s">
        <v>6708</v>
      </c>
      <c r="N396" s="20" t="s">
        <v>177</v>
      </c>
      <c r="Q396" s="15" t="s">
        <v>178</v>
      </c>
      <c r="R396" s="15"/>
      <c r="S396" s="15" t="s">
        <v>1311</v>
      </c>
    </row>
    <row r="397" spans="1:19" ht="15.75" customHeight="1" x14ac:dyDescent="0.2">
      <c r="A397" s="11" t="s">
        <v>61</v>
      </c>
      <c r="B397" s="11" t="s">
        <v>6581</v>
      </c>
      <c r="C397" s="11" t="s">
        <v>6571</v>
      </c>
      <c r="D397" s="11" t="s">
        <v>194</v>
      </c>
      <c r="E397" s="11" t="s">
        <v>7009</v>
      </c>
      <c r="F397" s="20">
        <v>4</v>
      </c>
      <c r="H397" s="20">
        <v>1998</v>
      </c>
      <c r="I397" s="20" t="str">
        <f t="shared" si="12"/>
        <v>hrs__matching_hlthcare..rHlthInsrGov.1998</v>
      </c>
      <c r="J397" s="20" t="s">
        <v>9274</v>
      </c>
      <c r="K397" s="20" t="s">
        <v>7013</v>
      </c>
      <c r="L397" s="28" t="s">
        <v>6708</v>
      </c>
      <c r="M397" s="60"/>
      <c r="N397" s="20" t="s">
        <v>177</v>
      </c>
      <c r="O397" s="60"/>
      <c r="P397" s="60"/>
      <c r="Q397" s="15" t="s">
        <v>178</v>
      </c>
      <c r="R397" s="15"/>
      <c r="S397" s="15" t="s">
        <v>1311</v>
      </c>
    </row>
    <row r="398" spans="1:19" ht="15.75" customHeight="1" x14ac:dyDescent="0.2">
      <c r="A398" s="11" t="s">
        <v>61</v>
      </c>
      <c r="B398" s="11" t="s">
        <v>6581</v>
      </c>
      <c r="C398" s="11" t="s">
        <v>6571</v>
      </c>
      <c r="D398" s="11" t="s">
        <v>194</v>
      </c>
      <c r="E398" s="11" t="s">
        <v>7009</v>
      </c>
      <c r="F398" s="20">
        <v>5</v>
      </c>
      <c r="H398" s="20">
        <v>2000</v>
      </c>
      <c r="I398" s="20" t="str">
        <f t="shared" si="12"/>
        <v>hrs__matching_hlthcare..rHlthInsrGov.2000</v>
      </c>
      <c r="J398" s="20" t="s">
        <v>9275</v>
      </c>
      <c r="K398" s="20" t="s">
        <v>7014</v>
      </c>
      <c r="L398" s="28" t="s">
        <v>6708</v>
      </c>
      <c r="M398" s="60"/>
      <c r="N398" s="20" t="s">
        <v>177</v>
      </c>
      <c r="O398" s="60"/>
      <c r="P398" s="60"/>
      <c r="Q398" s="15" t="s">
        <v>178</v>
      </c>
      <c r="R398" s="15"/>
      <c r="S398" s="15" t="s">
        <v>1311</v>
      </c>
    </row>
    <row r="399" spans="1:19" ht="15.75" customHeight="1" x14ac:dyDescent="0.2">
      <c r="A399" s="11" t="s">
        <v>61</v>
      </c>
      <c r="B399" s="11" t="s">
        <v>6581</v>
      </c>
      <c r="C399" s="11" t="s">
        <v>6571</v>
      </c>
      <c r="D399" s="11" t="s">
        <v>194</v>
      </c>
      <c r="E399" s="11" t="s">
        <v>7009</v>
      </c>
      <c r="F399" s="20">
        <v>6</v>
      </c>
      <c r="H399" s="20">
        <v>2002</v>
      </c>
      <c r="I399" s="20" t="str">
        <f t="shared" si="12"/>
        <v>hrs__matching_hlthcare..rHlthInsrGov.2002</v>
      </c>
      <c r="J399" s="20" t="s">
        <v>9276</v>
      </c>
      <c r="K399" s="20" t="s">
        <v>7015</v>
      </c>
      <c r="L399" s="28" t="s">
        <v>6708</v>
      </c>
      <c r="M399" s="60"/>
      <c r="N399" s="20" t="s">
        <v>177</v>
      </c>
      <c r="O399" s="60"/>
      <c r="P399" s="60"/>
      <c r="Q399" s="15" t="s">
        <v>178</v>
      </c>
      <c r="R399" s="15"/>
      <c r="S399" s="15" t="s">
        <v>1311</v>
      </c>
    </row>
    <row r="400" spans="1:19" ht="15.75" customHeight="1" x14ac:dyDescent="0.2">
      <c r="A400" s="11" t="s">
        <v>61</v>
      </c>
      <c r="B400" s="11" t="s">
        <v>6581</v>
      </c>
      <c r="C400" s="11" t="s">
        <v>6571</v>
      </c>
      <c r="D400" s="11" t="s">
        <v>194</v>
      </c>
      <c r="E400" s="11" t="s">
        <v>7009</v>
      </c>
      <c r="F400" s="20">
        <v>7</v>
      </c>
      <c r="H400" s="20">
        <v>2004</v>
      </c>
      <c r="I400" s="20" t="str">
        <f t="shared" si="12"/>
        <v>hrs__matching_hlthcare..rHlthInsrGov.2004</v>
      </c>
      <c r="J400" s="20" t="s">
        <v>9277</v>
      </c>
      <c r="K400" s="20" t="s">
        <v>7016</v>
      </c>
      <c r="L400" s="28" t="s">
        <v>6708</v>
      </c>
      <c r="M400" s="60"/>
      <c r="N400" s="20" t="s">
        <v>177</v>
      </c>
      <c r="O400" s="60"/>
      <c r="P400" s="60"/>
      <c r="Q400" s="15" t="s">
        <v>178</v>
      </c>
      <c r="R400" s="15"/>
      <c r="S400" s="15" t="s">
        <v>1311</v>
      </c>
    </row>
    <row r="401" spans="1:19" ht="15.75" customHeight="1" x14ac:dyDescent="0.2">
      <c r="A401" s="11" t="s">
        <v>61</v>
      </c>
      <c r="B401" s="11" t="s">
        <v>6581</v>
      </c>
      <c r="C401" s="11" t="s">
        <v>6571</v>
      </c>
      <c r="D401" s="11" t="s">
        <v>194</v>
      </c>
      <c r="E401" s="11" t="s">
        <v>7009</v>
      </c>
      <c r="F401" s="20">
        <v>8</v>
      </c>
      <c r="H401" s="20">
        <v>2006</v>
      </c>
      <c r="I401" s="20" t="str">
        <f t="shared" si="12"/>
        <v>hrs__matching_hlthcare..rHlthInsrGov.2006</v>
      </c>
      <c r="J401" s="20" t="s">
        <v>9278</v>
      </c>
      <c r="K401" s="20" t="s">
        <v>7017</v>
      </c>
      <c r="L401" s="28" t="s">
        <v>6708</v>
      </c>
      <c r="M401" s="60"/>
      <c r="N401" s="20" t="s">
        <v>177</v>
      </c>
      <c r="O401" s="60"/>
      <c r="P401" s="60"/>
      <c r="Q401" s="15" t="s">
        <v>178</v>
      </c>
      <c r="R401" s="15"/>
      <c r="S401" s="15" t="s">
        <v>1311</v>
      </c>
    </row>
    <row r="402" spans="1:19" ht="15.75" customHeight="1" x14ac:dyDescent="0.2">
      <c r="A402" s="11" t="s">
        <v>61</v>
      </c>
      <c r="B402" s="11" t="s">
        <v>6581</v>
      </c>
      <c r="C402" s="11" t="s">
        <v>6571</v>
      </c>
      <c r="D402" s="11" t="s">
        <v>194</v>
      </c>
      <c r="E402" s="11" t="s">
        <v>7009</v>
      </c>
      <c r="F402" s="20">
        <v>9</v>
      </c>
      <c r="H402" s="20">
        <v>2008</v>
      </c>
      <c r="I402" s="20" t="str">
        <f t="shared" si="12"/>
        <v>hrs__matching_hlthcare..rHlthInsrGov.2008</v>
      </c>
      <c r="J402" s="20" t="s">
        <v>9279</v>
      </c>
      <c r="K402" s="20" t="s">
        <v>7018</v>
      </c>
      <c r="L402" s="28" t="s">
        <v>6708</v>
      </c>
      <c r="M402" s="60"/>
      <c r="N402" s="20" t="s">
        <v>177</v>
      </c>
      <c r="O402" s="60"/>
      <c r="P402" s="60"/>
      <c r="Q402" s="15" t="s">
        <v>178</v>
      </c>
      <c r="R402" s="15"/>
      <c r="S402" s="15" t="s">
        <v>1311</v>
      </c>
    </row>
    <row r="403" spans="1:19" ht="15.75" customHeight="1" x14ac:dyDescent="0.2">
      <c r="A403" s="11" t="s">
        <v>61</v>
      </c>
      <c r="B403" s="11" t="s">
        <v>6581</v>
      </c>
      <c r="C403" s="11" t="s">
        <v>6571</v>
      </c>
      <c r="D403" s="11" t="s">
        <v>194</v>
      </c>
      <c r="E403" s="11" t="s">
        <v>7009</v>
      </c>
      <c r="F403" s="20">
        <v>10</v>
      </c>
      <c r="H403" s="20">
        <v>2010</v>
      </c>
      <c r="I403" s="20" t="str">
        <f t="shared" si="12"/>
        <v>hrs__matching_hlthcare..rHlthInsrGov.2010</v>
      </c>
      <c r="J403" s="20" t="s">
        <v>9280</v>
      </c>
      <c r="K403" s="20" t="s">
        <v>7019</v>
      </c>
      <c r="L403" s="28" t="s">
        <v>6708</v>
      </c>
      <c r="M403" s="60"/>
      <c r="N403" s="20" t="s">
        <v>177</v>
      </c>
      <c r="O403" s="60"/>
      <c r="P403" s="60"/>
      <c r="Q403" s="15" t="s">
        <v>178</v>
      </c>
      <c r="R403" s="15"/>
      <c r="S403" s="15" t="s">
        <v>1311</v>
      </c>
    </row>
    <row r="404" spans="1:19" ht="15.75" customHeight="1" x14ac:dyDescent="0.2">
      <c r="A404" s="11" t="s">
        <v>61</v>
      </c>
      <c r="B404" s="11" t="s">
        <v>6581</v>
      </c>
      <c r="C404" s="11" t="s">
        <v>6571</v>
      </c>
      <c r="D404" s="11" t="s">
        <v>194</v>
      </c>
      <c r="E404" s="11" t="s">
        <v>7009</v>
      </c>
      <c r="F404" s="20">
        <v>11</v>
      </c>
      <c r="H404" s="20">
        <v>2012</v>
      </c>
      <c r="I404" s="20" t="str">
        <f t="shared" si="12"/>
        <v>hrs__matching_hlthcare..rHlthInsrGov.2012</v>
      </c>
      <c r="J404" s="20" t="s">
        <v>9281</v>
      </c>
      <c r="K404" s="20" t="s">
        <v>7020</v>
      </c>
      <c r="L404" s="28" t="s">
        <v>6708</v>
      </c>
      <c r="M404" s="60"/>
      <c r="N404" s="20" t="s">
        <v>177</v>
      </c>
      <c r="O404" s="60"/>
      <c r="P404" s="60"/>
      <c r="Q404" s="15" t="s">
        <v>178</v>
      </c>
      <c r="R404" s="15"/>
      <c r="S404" s="15" t="s">
        <v>1311</v>
      </c>
    </row>
    <row r="405" spans="1:19" ht="15.75" customHeight="1" x14ac:dyDescent="0.2">
      <c r="A405" s="11" t="s">
        <v>61</v>
      </c>
      <c r="B405" s="11" t="s">
        <v>6581</v>
      </c>
      <c r="C405" s="11" t="s">
        <v>6571</v>
      </c>
      <c r="D405" s="11" t="s">
        <v>194</v>
      </c>
      <c r="E405" s="11" t="s">
        <v>7009</v>
      </c>
      <c r="F405" s="20">
        <v>12</v>
      </c>
      <c r="H405" s="20">
        <v>2014</v>
      </c>
      <c r="I405" s="20" t="str">
        <f t="shared" si="12"/>
        <v>hrs__matching_hlthcare..rHlthInsrGov.2014</v>
      </c>
      <c r="J405" s="20" t="s">
        <v>9282</v>
      </c>
      <c r="K405" s="20" t="s">
        <v>7021</v>
      </c>
      <c r="L405" s="28" t="s">
        <v>6708</v>
      </c>
      <c r="M405" s="60"/>
      <c r="N405" s="20" t="s">
        <v>177</v>
      </c>
      <c r="O405" s="60"/>
      <c r="P405" s="60"/>
      <c r="Q405" s="15" t="s">
        <v>178</v>
      </c>
      <c r="R405" s="15"/>
      <c r="S405" s="15" t="s">
        <v>1311</v>
      </c>
    </row>
    <row r="406" spans="1:19" ht="15.75" customHeight="1" x14ac:dyDescent="0.2">
      <c r="A406" s="11" t="s">
        <v>61</v>
      </c>
      <c r="B406" s="11" t="s">
        <v>6581</v>
      </c>
      <c r="C406" s="11" t="s">
        <v>6571</v>
      </c>
      <c r="D406" s="11" t="s">
        <v>194</v>
      </c>
      <c r="E406" s="11" t="s">
        <v>7022</v>
      </c>
      <c r="F406" s="20">
        <v>1</v>
      </c>
      <c r="H406" s="20">
        <v>1992</v>
      </c>
      <c r="I406" s="20" t="str">
        <f t="shared" si="12"/>
        <v>hrs__matching_hlthcare..rHlthInsrOther.1992</v>
      </c>
      <c r="J406" s="20" t="s">
        <v>9283</v>
      </c>
      <c r="K406" s="20" t="s">
        <v>7023</v>
      </c>
      <c r="L406" s="28" t="s">
        <v>6708</v>
      </c>
      <c r="M406" s="60"/>
      <c r="N406" s="20" t="s">
        <v>177</v>
      </c>
      <c r="O406" s="60"/>
      <c r="P406" s="60"/>
      <c r="Q406" s="15" t="s">
        <v>178</v>
      </c>
      <c r="R406" s="15"/>
      <c r="S406" s="15" t="s">
        <v>1311</v>
      </c>
    </row>
    <row r="407" spans="1:19" ht="15.75" customHeight="1" x14ac:dyDescent="0.2">
      <c r="A407" s="11" t="s">
        <v>61</v>
      </c>
      <c r="B407" s="11" t="s">
        <v>6581</v>
      </c>
      <c r="C407" s="11" t="s">
        <v>6571</v>
      </c>
      <c r="D407" s="11" t="s">
        <v>194</v>
      </c>
      <c r="E407" s="11" t="s">
        <v>7022</v>
      </c>
      <c r="F407" s="20">
        <v>2</v>
      </c>
      <c r="H407" s="20">
        <v>1994</v>
      </c>
      <c r="I407" s="20" t="str">
        <f t="shared" si="12"/>
        <v>hrs__matching_hlthcare..rHlthInsrOther.1994</v>
      </c>
      <c r="J407" s="20" t="s">
        <v>9284</v>
      </c>
      <c r="K407" s="20" t="s">
        <v>7024</v>
      </c>
      <c r="L407" s="28" t="s">
        <v>6708</v>
      </c>
      <c r="M407" s="60"/>
      <c r="N407" s="20" t="s">
        <v>177</v>
      </c>
      <c r="O407" s="60"/>
      <c r="P407" s="60"/>
      <c r="Q407" s="15" t="s">
        <v>178</v>
      </c>
      <c r="R407" s="15"/>
      <c r="S407" s="15" t="s">
        <v>1311</v>
      </c>
    </row>
    <row r="408" spans="1:19" ht="15.75" customHeight="1" x14ac:dyDescent="0.2">
      <c r="A408" s="11" t="s">
        <v>61</v>
      </c>
      <c r="B408" s="11" t="s">
        <v>6581</v>
      </c>
      <c r="C408" s="11" t="s">
        <v>6571</v>
      </c>
      <c r="D408" s="11" t="s">
        <v>194</v>
      </c>
      <c r="E408" s="11" t="s">
        <v>7022</v>
      </c>
      <c r="F408" s="20">
        <v>3</v>
      </c>
      <c r="H408" s="20">
        <v>1996</v>
      </c>
      <c r="I408" s="20" t="str">
        <f t="shared" si="12"/>
        <v>hrs__matching_hlthcare..rHlthInsrOther.1996</v>
      </c>
      <c r="J408" s="20" t="s">
        <v>9285</v>
      </c>
      <c r="K408" s="20" t="s">
        <v>7025</v>
      </c>
      <c r="L408" s="28" t="s">
        <v>6708</v>
      </c>
      <c r="M408" s="60"/>
      <c r="N408" s="20" t="s">
        <v>177</v>
      </c>
      <c r="O408" s="60"/>
      <c r="P408" s="60"/>
      <c r="Q408" s="15" t="s">
        <v>178</v>
      </c>
      <c r="R408" s="15"/>
      <c r="S408" s="15" t="s">
        <v>1311</v>
      </c>
    </row>
    <row r="409" spans="1:19" ht="15.75" customHeight="1" x14ac:dyDescent="0.2">
      <c r="A409" s="11" t="s">
        <v>61</v>
      </c>
      <c r="B409" s="11" t="s">
        <v>6581</v>
      </c>
      <c r="C409" s="11" t="s">
        <v>6571</v>
      </c>
      <c r="D409" s="11" t="s">
        <v>194</v>
      </c>
      <c r="E409" s="11" t="s">
        <v>7022</v>
      </c>
      <c r="F409" s="20">
        <v>4</v>
      </c>
      <c r="H409" s="20">
        <v>1998</v>
      </c>
      <c r="I409" s="20" t="str">
        <f t="shared" si="12"/>
        <v>hrs__matching_hlthcare..rHlthInsrOther.1998</v>
      </c>
      <c r="J409" s="20" t="s">
        <v>9286</v>
      </c>
      <c r="K409" s="20" t="s">
        <v>7026</v>
      </c>
      <c r="L409" s="28" t="s">
        <v>6708</v>
      </c>
      <c r="M409" s="60"/>
      <c r="N409" s="20" t="s">
        <v>177</v>
      </c>
      <c r="O409" s="60"/>
      <c r="P409" s="60"/>
      <c r="Q409" s="15" t="s">
        <v>178</v>
      </c>
      <c r="R409" s="15"/>
      <c r="S409" s="15" t="s">
        <v>1311</v>
      </c>
    </row>
    <row r="410" spans="1:19" ht="15.75" customHeight="1" x14ac:dyDescent="0.2">
      <c r="A410" s="11" t="s">
        <v>61</v>
      </c>
      <c r="B410" s="11" t="s">
        <v>6581</v>
      </c>
      <c r="C410" s="11" t="s">
        <v>6571</v>
      </c>
      <c r="D410" s="11" t="s">
        <v>194</v>
      </c>
      <c r="E410" s="11" t="s">
        <v>7022</v>
      </c>
      <c r="F410" s="20">
        <v>5</v>
      </c>
      <c r="H410" s="20">
        <v>2000</v>
      </c>
      <c r="I410" s="20" t="str">
        <f t="shared" si="12"/>
        <v>hrs__matching_hlthcare..rHlthInsrOther.2000</v>
      </c>
      <c r="J410" s="20" t="s">
        <v>9287</v>
      </c>
      <c r="K410" s="20" t="s">
        <v>7027</v>
      </c>
      <c r="L410" s="28" t="s">
        <v>6708</v>
      </c>
      <c r="M410" s="60"/>
      <c r="N410" s="20" t="s">
        <v>177</v>
      </c>
      <c r="O410" s="60"/>
      <c r="P410" s="60"/>
      <c r="Q410" s="15" t="s">
        <v>178</v>
      </c>
      <c r="R410" s="15"/>
      <c r="S410" s="15" t="s">
        <v>1311</v>
      </c>
    </row>
    <row r="411" spans="1:19" ht="15.75" customHeight="1" x14ac:dyDescent="0.2">
      <c r="A411" s="11" t="s">
        <v>61</v>
      </c>
      <c r="B411" s="11" t="s">
        <v>6581</v>
      </c>
      <c r="C411" s="11" t="s">
        <v>6571</v>
      </c>
      <c r="D411" s="11" t="s">
        <v>194</v>
      </c>
      <c r="E411" s="11" t="s">
        <v>7022</v>
      </c>
      <c r="F411" s="20">
        <v>6</v>
      </c>
      <c r="H411" s="20">
        <v>2002</v>
      </c>
      <c r="I411" s="20" t="str">
        <f t="shared" si="12"/>
        <v>hrs__matching_hlthcare..rHlthInsrOther.2002</v>
      </c>
      <c r="J411" s="20" t="s">
        <v>9288</v>
      </c>
      <c r="K411" s="20" t="s">
        <v>7028</v>
      </c>
      <c r="L411" s="28" t="s">
        <v>6708</v>
      </c>
      <c r="M411" s="60"/>
      <c r="N411" s="20" t="s">
        <v>177</v>
      </c>
      <c r="O411" s="60"/>
      <c r="P411" s="60"/>
      <c r="Q411" s="15" t="s">
        <v>178</v>
      </c>
      <c r="R411" s="15"/>
      <c r="S411" s="15" t="s">
        <v>1311</v>
      </c>
    </row>
    <row r="412" spans="1:19" ht="15.75" customHeight="1" x14ac:dyDescent="0.2">
      <c r="A412" s="11" t="s">
        <v>61</v>
      </c>
      <c r="B412" s="11" t="s">
        <v>6581</v>
      </c>
      <c r="C412" s="11" t="s">
        <v>6571</v>
      </c>
      <c r="D412" s="11" t="s">
        <v>194</v>
      </c>
      <c r="E412" s="11" t="s">
        <v>7022</v>
      </c>
      <c r="F412" s="20">
        <v>7</v>
      </c>
      <c r="H412" s="20">
        <v>2004</v>
      </c>
      <c r="I412" s="20" t="str">
        <f t="shared" si="12"/>
        <v>hrs__matching_hlthcare..rHlthInsrOther.2004</v>
      </c>
      <c r="J412" s="20" t="s">
        <v>9289</v>
      </c>
      <c r="K412" s="20" t="s">
        <v>7029</v>
      </c>
      <c r="L412" s="28" t="s">
        <v>6708</v>
      </c>
      <c r="M412" s="60"/>
      <c r="N412" s="20" t="s">
        <v>177</v>
      </c>
      <c r="O412" s="60"/>
      <c r="P412" s="60"/>
      <c r="Q412" s="15" t="s">
        <v>178</v>
      </c>
      <c r="R412" s="15"/>
      <c r="S412" s="15" t="s">
        <v>1311</v>
      </c>
    </row>
    <row r="413" spans="1:19" ht="15.75" customHeight="1" x14ac:dyDescent="0.2">
      <c r="A413" s="11" t="s">
        <v>61</v>
      </c>
      <c r="B413" s="11" t="s">
        <v>6581</v>
      </c>
      <c r="C413" s="11" t="s">
        <v>6571</v>
      </c>
      <c r="D413" s="11" t="s">
        <v>194</v>
      </c>
      <c r="E413" s="11" t="s">
        <v>7022</v>
      </c>
      <c r="F413" s="20">
        <v>8</v>
      </c>
      <c r="H413" s="20">
        <v>2006</v>
      </c>
      <c r="I413" s="20" t="str">
        <f t="shared" si="12"/>
        <v>hrs__matching_hlthcare..rHlthInsrOther.2006</v>
      </c>
      <c r="J413" s="20" t="s">
        <v>9290</v>
      </c>
      <c r="K413" s="20" t="s">
        <v>7030</v>
      </c>
      <c r="L413" s="28" t="s">
        <v>6708</v>
      </c>
      <c r="M413" s="60"/>
      <c r="N413" s="63" t="s">
        <v>177</v>
      </c>
      <c r="O413" s="60"/>
      <c r="P413" s="60"/>
      <c r="Q413" s="15" t="s">
        <v>178</v>
      </c>
      <c r="R413" s="15"/>
      <c r="S413" s="15" t="s">
        <v>1311</v>
      </c>
    </row>
    <row r="414" spans="1:19" ht="15.75" customHeight="1" x14ac:dyDescent="0.2">
      <c r="A414" s="11" t="s">
        <v>61</v>
      </c>
      <c r="B414" s="11" t="s">
        <v>6581</v>
      </c>
      <c r="C414" s="11" t="s">
        <v>6571</v>
      </c>
      <c r="D414" s="11" t="s">
        <v>194</v>
      </c>
      <c r="E414" s="11" t="s">
        <v>7022</v>
      </c>
      <c r="F414" s="20">
        <v>9</v>
      </c>
      <c r="H414" s="20">
        <v>2008</v>
      </c>
      <c r="I414" s="20" t="str">
        <f t="shared" si="12"/>
        <v>hrs__matching_hlthcare..rHlthInsrOther.2008</v>
      </c>
      <c r="J414" s="20" t="s">
        <v>9291</v>
      </c>
      <c r="K414" s="20" t="s">
        <v>7031</v>
      </c>
      <c r="L414" s="28" t="s">
        <v>6708</v>
      </c>
      <c r="M414" s="60"/>
      <c r="N414" s="63" t="s">
        <v>177</v>
      </c>
      <c r="O414" s="60"/>
      <c r="P414" s="60"/>
      <c r="Q414" s="15" t="s">
        <v>178</v>
      </c>
      <c r="R414" s="15"/>
      <c r="S414" s="15" t="s">
        <v>1311</v>
      </c>
    </row>
    <row r="415" spans="1:19" ht="15.75" customHeight="1" x14ac:dyDescent="0.2">
      <c r="A415" s="11" t="s">
        <v>61</v>
      </c>
      <c r="B415" s="11" t="s">
        <v>6581</v>
      </c>
      <c r="C415" s="11" t="s">
        <v>6571</v>
      </c>
      <c r="D415" s="11" t="s">
        <v>194</v>
      </c>
      <c r="E415" s="11" t="s">
        <v>7022</v>
      </c>
      <c r="F415" s="20">
        <v>10</v>
      </c>
      <c r="H415" s="20">
        <v>2010</v>
      </c>
      <c r="I415" s="20" t="str">
        <f t="shared" si="12"/>
        <v>hrs__matching_hlthcare..rHlthInsrOther.2010</v>
      </c>
      <c r="J415" s="20" t="s">
        <v>9292</v>
      </c>
      <c r="K415" s="20" t="s">
        <v>7032</v>
      </c>
      <c r="L415" s="28" t="s">
        <v>6708</v>
      </c>
      <c r="M415" s="60"/>
      <c r="N415" s="63" t="s">
        <v>177</v>
      </c>
      <c r="O415" s="60"/>
      <c r="P415" s="60"/>
      <c r="Q415" s="15" t="s">
        <v>178</v>
      </c>
      <c r="R415" s="15"/>
      <c r="S415" s="15" t="s">
        <v>1311</v>
      </c>
    </row>
    <row r="416" spans="1:19" ht="15.75" customHeight="1" x14ac:dyDescent="0.2">
      <c r="A416" s="11" t="s">
        <v>61</v>
      </c>
      <c r="B416" s="11" t="s">
        <v>6581</v>
      </c>
      <c r="C416" s="11" t="s">
        <v>6571</v>
      </c>
      <c r="D416" s="11" t="s">
        <v>194</v>
      </c>
      <c r="E416" s="11" t="s">
        <v>7022</v>
      </c>
      <c r="F416" s="20">
        <v>11</v>
      </c>
      <c r="H416" s="20">
        <v>2012</v>
      </c>
      <c r="I416" s="20" t="str">
        <f t="shared" si="12"/>
        <v>hrs__matching_hlthcare..rHlthInsrOther.2012</v>
      </c>
      <c r="J416" s="20" t="s">
        <v>9293</v>
      </c>
      <c r="K416" s="20" t="s">
        <v>7033</v>
      </c>
      <c r="L416" s="28" t="s">
        <v>6708</v>
      </c>
      <c r="M416" s="60"/>
      <c r="N416" s="63" t="s">
        <v>177</v>
      </c>
      <c r="O416" s="60"/>
      <c r="P416" s="60"/>
      <c r="Q416" s="15" t="s">
        <v>178</v>
      </c>
      <c r="R416" s="15"/>
      <c r="S416" s="15" t="s">
        <v>1311</v>
      </c>
    </row>
    <row r="417" spans="1:19" ht="15.75" customHeight="1" x14ac:dyDescent="0.2">
      <c r="A417" s="11" t="s">
        <v>61</v>
      </c>
      <c r="B417" s="11" t="s">
        <v>6581</v>
      </c>
      <c r="C417" s="11" t="s">
        <v>6571</v>
      </c>
      <c r="D417" s="11" t="s">
        <v>194</v>
      </c>
      <c r="E417" s="11" t="s">
        <v>7022</v>
      </c>
      <c r="F417" s="20">
        <v>12</v>
      </c>
      <c r="H417" s="20">
        <v>2014</v>
      </c>
      <c r="I417" s="20" t="str">
        <f t="shared" si="12"/>
        <v>hrs__matching_hlthcare..rHlthInsrOther.2014</v>
      </c>
      <c r="J417" s="20" t="s">
        <v>9294</v>
      </c>
      <c r="K417" s="20" t="s">
        <v>7034</v>
      </c>
      <c r="L417" s="28" t="s">
        <v>6708</v>
      </c>
      <c r="M417" s="60"/>
      <c r="N417" s="63" t="s">
        <v>177</v>
      </c>
      <c r="O417" s="60"/>
      <c r="P417" s="60"/>
      <c r="Q417" s="15" t="s">
        <v>178</v>
      </c>
      <c r="R417" s="15"/>
      <c r="S417" s="15" t="s">
        <v>1311</v>
      </c>
    </row>
    <row r="418" spans="1:19" ht="15.75" customHeight="1" x14ac:dyDescent="0.2">
      <c r="A418" s="11" t="s">
        <v>61</v>
      </c>
      <c r="B418" s="11" t="s">
        <v>6581</v>
      </c>
      <c r="C418" s="11" t="s">
        <v>6571</v>
      </c>
      <c r="D418" s="11" t="s">
        <v>6512</v>
      </c>
      <c r="E418" s="11" t="s">
        <v>7035</v>
      </c>
      <c r="F418" s="20">
        <v>1</v>
      </c>
      <c r="H418" s="20">
        <v>1992</v>
      </c>
      <c r="I418" s="20" t="str">
        <f t="shared" si="12"/>
        <v>hrs__matching_hospitalized..rHlthHospNights.1992</v>
      </c>
      <c r="J418" s="20" t="s">
        <v>9295</v>
      </c>
      <c r="K418" s="20" t="s">
        <v>7036</v>
      </c>
      <c r="L418" s="20" t="s">
        <v>1091</v>
      </c>
      <c r="M418" s="60"/>
      <c r="N418" s="63" t="s">
        <v>226</v>
      </c>
      <c r="O418" s="60"/>
      <c r="P418" s="60"/>
      <c r="Q418" s="15" t="s">
        <v>178</v>
      </c>
      <c r="R418" s="15"/>
      <c r="S418" s="20" t="s">
        <v>251</v>
      </c>
    </row>
    <row r="419" spans="1:19" ht="15.75" customHeight="1" x14ac:dyDescent="0.2">
      <c r="A419" s="11" t="s">
        <v>61</v>
      </c>
      <c r="B419" s="11" t="s">
        <v>6581</v>
      </c>
      <c r="C419" s="11" t="s">
        <v>6571</v>
      </c>
      <c r="D419" s="11" t="s">
        <v>6512</v>
      </c>
      <c r="E419" s="11" t="s">
        <v>7035</v>
      </c>
      <c r="F419" s="20">
        <v>2</v>
      </c>
      <c r="H419" s="20">
        <v>1994</v>
      </c>
      <c r="I419" s="20" t="str">
        <f t="shared" si="12"/>
        <v>hrs__matching_hospitalized..rHlthHospNights.1994</v>
      </c>
      <c r="J419" s="20" t="s">
        <v>9296</v>
      </c>
      <c r="K419" s="20" t="s">
        <v>7037</v>
      </c>
      <c r="L419" s="20" t="s">
        <v>1091</v>
      </c>
      <c r="M419" s="60"/>
      <c r="N419" s="63" t="s">
        <v>226</v>
      </c>
      <c r="O419" s="60"/>
      <c r="P419" s="60"/>
      <c r="Q419" s="15" t="s">
        <v>178</v>
      </c>
      <c r="R419" s="15"/>
      <c r="S419" s="20" t="s">
        <v>251</v>
      </c>
    </row>
    <row r="420" spans="1:19" ht="15.75" customHeight="1" x14ac:dyDescent="0.2">
      <c r="A420" s="11" t="s">
        <v>61</v>
      </c>
      <c r="B420" s="11" t="s">
        <v>6581</v>
      </c>
      <c r="C420" s="11" t="s">
        <v>6571</v>
      </c>
      <c r="D420" s="11" t="s">
        <v>6512</v>
      </c>
      <c r="E420" s="11" t="s">
        <v>7035</v>
      </c>
      <c r="F420" s="20">
        <v>3</v>
      </c>
      <c r="H420" s="20">
        <v>1996</v>
      </c>
      <c r="I420" s="20" t="str">
        <f t="shared" si="12"/>
        <v>hrs__matching_hospitalized..rHlthHospNights.1996</v>
      </c>
      <c r="J420" s="20" t="s">
        <v>9297</v>
      </c>
      <c r="K420" s="20" t="s">
        <v>7038</v>
      </c>
      <c r="L420" s="20" t="s">
        <v>1091</v>
      </c>
      <c r="N420" s="63" t="s">
        <v>226</v>
      </c>
      <c r="Q420" s="15" t="s">
        <v>178</v>
      </c>
      <c r="R420" s="15"/>
      <c r="S420" s="20" t="s">
        <v>251</v>
      </c>
    </row>
    <row r="421" spans="1:19" ht="15.75" customHeight="1" x14ac:dyDescent="0.2">
      <c r="A421" s="11" t="s">
        <v>61</v>
      </c>
      <c r="B421" s="11" t="s">
        <v>6581</v>
      </c>
      <c r="C421" s="11" t="s">
        <v>6571</v>
      </c>
      <c r="D421" s="11" t="s">
        <v>6512</v>
      </c>
      <c r="E421" s="11" t="s">
        <v>7035</v>
      </c>
      <c r="F421" s="20">
        <v>4</v>
      </c>
      <c r="H421" s="20">
        <v>1998</v>
      </c>
      <c r="I421" s="20" t="str">
        <f t="shared" si="12"/>
        <v>hrs__matching_hospitalized..rHlthHospNights.1998</v>
      </c>
      <c r="J421" s="20" t="s">
        <v>9298</v>
      </c>
      <c r="K421" s="20" t="s">
        <v>7039</v>
      </c>
      <c r="L421" s="20" t="s">
        <v>1091</v>
      </c>
      <c r="N421" s="63" t="s">
        <v>226</v>
      </c>
      <c r="Q421" s="15" t="s">
        <v>178</v>
      </c>
      <c r="R421" s="15"/>
      <c r="S421" s="20" t="s">
        <v>251</v>
      </c>
    </row>
    <row r="422" spans="1:19" ht="15.75" customHeight="1" x14ac:dyDescent="0.2">
      <c r="A422" s="11" t="s">
        <v>61</v>
      </c>
      <c r="B422" s="11" t="s">
        <v>6581</v>
      </c>
      <c r="C422" s="11" t="s">
        <v>6571</v>
      </c>
      <c r="D422" s="11" t="s">
        <v>6512</v>
      </c>
      <c r="E422" s="11" t="s">
        <v>7035</v>
      </c>
      <c r="F422" s="20">
        <v>5</v>
      </c>
      <c r="H422" s="20">
        <v>2000</v>
      </c>
      <c r="I422" s="20" t="str">
        <f t="shared" si="12"/>
        <v>hrs__matching_hospitalized..rHlthHospNights.2000</v>
      </c>
      <c r="J422" s="20" t="s">
        <v>9299</v>
      </c>
      <c r="K422" s="20" t="s">
        <v>7040</v>
      </c>
      <c r="L422" s="20" t="s">
        <v>1091</v>
      </c>
      <c r="N422" s="63" t="s">
        <v>226</v>
      </c>
      <c r="Q422" s="15" t="s">
        <v>178</v>
      </c>
      <c r="R422" s="15"/>
      <c r="S422" s="20" t="s">
        <v>251</v>
      </c>
    </row>
    <row r="423" spans="1:19" ht="15.75" customHeight="1" x14ac:dyDescent="0.2">
      <c r="A423" s="11" t="s">
        <v>61</v>
      </c>
      <c r="B423" s="11" t="s">
        <v>6581</v>
      </c>
      <c r="C423" s="11" t="s">
        <v>6571</v>
      </c>
      <c r="D423" s="11" t="s">
        <v>6512</v>
      </c>
      <c r="E423" s="11" t="s">
        <v>7035</v>
      </c>
      <c r="F423" s="20">
        <v>6</v>
      </c>
      <c r="H423" s="20">
        <v>2002</v>
      </c>
      <c r="I423" s="20" t="str">
        <f t="shared" si="12"/>
        <v>hrs__matching_hospitalized..rHlthHospNights.2002</v>
      </c>
      <c r="J423" s="20" t="s">
        <v>9300</v>
      </c>
      <c r="K423" s="20" t="s">
        <v>7041</v>
      </c>
      <c r="L423" s="20" t="s">
        <v>1091</v>
      </c>
      <c r="N423" s="20" t="s">
        <v>226</v>
      </c>
      <c r="Q423" s="15" t="s">
        <v>178</v>
      </c>
      <c r="R423" s="15"/>
      <c r="S423" s="20" t="s">
        <v>251</v>
      </c>
    </row>
    <row r="424" spans="1:19" ht="15.75" customHeight="1" x14ac:dyDescent="0.2">
      <c r="A424" s="11" t="s">
        <v>61</v>
      </c>
      <c r="B424" s="11" t="s">
        <v>6581</v>
      </c>
      <c r="C424" s="11" t="s">
        <v>6571</v>
      </c>
      <c r="D424" s="11" t="s">
        <v>6512</v>
      </c>
      <c r="E424" s="11" t="s">
        <v>7035</v>
      </c>
      <c r="F424" s="20">
        <v>7</v>
      </c>
      <c r="H424" s="20">
        <v>2004</v>
      </c>
      <c r="I424" s="20" t="str">
        <f t="shared" si="12"/>
        <v>hrs__matching_hospitalized..rHlthHospNights.2004</v>
      </c>
      <c r="J424" s="20" t="s">
        <v>9301</v>
      </c>
      <c r="K424" s="20" t="s">
        <v>7042</v>
      </c>
      <c r="L424" s="20" t="s">
        <v>1091</v>
      </c>
      <c r="N424" s="20" t="s">
        <v>226</v>
      </c>
      <c r="Q424" s="15" t="s">
        <v>178</v>
      </c>
      <c r="R424" s="15"/>
      <c r="S424" s="20" t="s">
        <v>251</v>
      </c>
    </row>
    <row r="425" spans="1:19" ht="15.75" customHeight="1" x14ac:dyDescent="0.2">
      <c r="A425" s="11" t="s">
        <v>61</v>
      </c>
      <c r="B425" s="11" t="s">
        <v>6581</v>
      </c>
      <c r="C425" s="11" t="s">
        <v>6571</v>
      </c>
      <c r="D425" s="11" t="s">
        <v>6512</v>
      </c>
      <c r="E425" s="11" t="s">
        <v>7035</v>
      </c>
      <c r="F425" s="20">
        <v>8</v>
      </c>
      <c r="H425" s="20">
        <v>2006</v>
      </c>
      <c r="I425" s="20" t="str">
        <f t="shared" si="12"/>
        <v>hrs__matching_hospitalized..rHlthHospNights.2006</v>
      </c>
      <c r="J425" s="20" t="s">
        <v>9302</v>
      </c>
      <c r="K425" s="20" t="s">
        <v>7043</v>
      </c>
      <c r="L425" s="20" t="s">
        <v>1091</v>
      </c>
      <c r="N425" s="20" t="s">
        <v>226</v>
      </c>
      <c r="Q425" s="15" t="s">
        <v>178</v>
      </c>
      <c r="R425" s="15"/>
      <c r="S425" s="20" t="s">
        <v>251</v>
      </c>
    </row>
    <row r="426" spans="1:19" ht="15.75" customHeight="1" x14ac:dyDescent="0.2">
      <c r="A426" s="11" t="s">
        <v>61</v>
      </c>
      <c r="B426" s="11" t="s">
        <v>6581</v>
      </c>
      <c r="C426" s="11" t="s">
        <v>6571</v>
      </c>
      <c r="D426" s="11" t="s">
        <v>6512</v>
      </c>
      <c r="E426" s="11" t="s">
        <v>7035</v>
      </c>
      <c r="F426" s="20">
        <v>9</v>
      </c>
      <c r="H426" s="20">
        <v>2008</v>
      </c>
      <c r="I426" s="20" t="str">
        <f t="shared" si="12"/>
        <v>hrs__matching_hospitalized..rHlthHospNights.2008</v>
      </c>
      <c r="J426" s="20" t="s">
        <v>9303</v>
      </c>
      <c r="K426" s="20" t="s">
        <v>7044</v>
      </c>
      <c r="L426" s="20" t="s">
        <v>1091</v>
      </c>
      <c r="N426" s="20" t="s">
        <v>226</v>
      </c>
      <c r="Q426" s="15" t="s">
        <v>178</v>
      </c>
      <c r="R426" s="15"/>
      <c r="S426" s="20" t="s">
        <v>251</v>
      </c>
    </row>
    <row r="427" spans="1:19" ht="15.75" customHeight="1" x14ac:dyDescent="0.2">
      <c r="A427" s="11" t="s">
        <v>61</v>
      </c>
      <c r="B427" s="11" t="s">
        <v>6581</v>
      </c>
      <c r="C427" s="11" t="s">
        <v>6571</v>
      </c>
      <c r="D427" s="11" t="s">
        <v>6512</v>
      </c>
      <c r="E427" s="11" t="s">
        <v>7035</v>
      </c>
      <c r="F427" s="20">
        <v>10</v>
      </c>
      <c r="H427" s="20">
        <v>2010</v>
      </c>
      <c r="I427" s="20" t="str">
        <f t="shared" si="12"/>
        <v>hrs__matching_hospitalized..rHlthHospNights.2010</v>
      </c>
      <c r="J427" s="20" t="s">
        <v>9304</v>
      </c>
      <c r="K427" s="20" t="s">
        <v>7045</v>
      </c>
      <c r="L427" s="20" t="s">
        <v>1091</v>
      </c>
      <c r="N427" s="20" t="s">
        <v>226</v>
      </c>
      <c r="Q427" s="15" t="s">
        <v>178</v>
      </c>
      <c r="R427" s="15"/>
      <c r="S427" s="20" t="s">
        <v>251</v>
      </c>
    </row>
    <row r="428" spans="1:19" ht="15.75" customHeight="1" x14ac:dyDescent="0.2">
      <c r="A428" s="11" t="s">
        <v>61</v>
      </c>
      <c r="B428" s="11" t="s">
        <v>6581</v>
      </c>
      <c r="C428" s="11" t="s">
        <v>6571</v>
      </c>
      <c r="D428" s="11" t="s">
        <v>6512</v>
      </c>
      <c r="E428" s="11" t="s">
        <v>7035</v>
      </c>
      <c r="F428" s="20">
        <v>11</v>
      </c>
      <c r="H428" s="20">
        <v>2012</v>
      </c>
      <c r="I428" s="20" t="str">
        <f t="shared" si="12"/>
        <v>hrs__matching_hospitalized..rHlthHospNights.2012</v>
      </c>
      <c r="J428" s="20" t="s">
        <v>9305</v>
      </c>
      <c r="K428" s="20" t="s">
        <v>7046</v>
      </c>
      <c r="L428" s="20" t="s">
        <v>1091</v>
      </c>
      <c r="M428" s="60"/>
      <c r="N428" s="20" t="s">
        <v>226</v>
      </c>
      <c r="O428" s="60"/>
      <c r="P428" s="60"/>
      <c r="Q428" s="15" t="s">
        <v>178</v>
      </c>
      <c r="R428" s="15"/>
      <c r="S428" s="20" t="s">
        <v>251</v>
      </c>
    </row>
    <row r="429" spans="1:19" ht="15.75" customHeight="1" x14ac:dyDescent="0.2">
      <c r="A429" s="11" t="s">
        <v>61</v>
      </c>
      <c r="B429" s="11" t="s">
        <v>6581</v>
      </c>
      <c r="C429" s="11" t="s">
        <v>6571</v>
      </c>
      <c r="D429" s="11" t="s">
        <v>6512</v>
      </c>
      <c r="E429" s="11" t="s">
        <v>7035</v>
      </c>
      <c r="F429" s="20">
        <v>12</v>
      </c>
      <c r="H429" s="20">
        <v>2014</v>
      </c>
      <c r="I429" s="20" t="str">
        <f t="shared" si="12"/>
        <v>hrs__matching_hospitalized..rHlthHospNights.2014</v>
      </c>
      <c r="J429" s="20" t="s">
        <v>9306</v>
      </c>
      <c r="K429" s="20" t="s">
        <v>7047</v>
      </c>
      <c r="L429" s="20" t="s">
        <v>1091</v>
      </c>
      <c r="M429" s="60"/>
      <c r="N429" s="20" t="s">
        <v>226</v>
      </c>
      <c r="O429" s="60"/>
      <c r="P429" s="60"/>
      <c r="Q429" s="15" t="s">
        <v>178</v>
      </c>
      <c r="R429" s="15"/>
      <c r="S429" s="20" t="s">
        <v>251</v>
      </c>
    </row>
    <row r="430" spans="1:19" ht="15.75" customHeight="1" x14ac:dyDescent="0.2">
      <c r="A430" s="11" t="s">
        <v>61</v>
      </c>
      <c r="B430" s="11" t="s">
        <v>6570</v>
      </c>
      <c r="C430" s="11" t="s">
        <v>6571</v>
      </c>
      <c r="D430" s="11" t="s">
        <v>7048</v>
      </c>
      <c r="E430" s="11" t="s">
        <v>7049</v>
      </c>
      <c r="F430" s="20">
        <v>8</v>
      </c>
      <c r="H430" s="20">
        <v>2006</v>
      </c>
      <c r="I430" s="20" t="str">
        <f t="shared" si="12"/>
        <v>hrs__matching_illnessInFam..LEFamIllness.2006</v>
      </c>
      <c r="J430" s="20" t="s">
        <v>7050</v>
      </c>
      <c r="K430" s="20" t="s">
        <v>7051</v>
      </c>
      <c r="L430" s="20" t="s">
        <v>6576</v>
      </c>
      <c r="M430" s="60"/>
      <c r="N430" s="28" t="s">
        <v>6577</v>
      </c>
      <c r="O430" s="60"/>
      <c r="P430" s="60"/>
      <c r="Q430" s="15" t="s">
        <v>178</v>
      </c>
      <c r="R430" s="15"/>
      <c r="S430" s="15" t="s">
        <v>1311</v>
      </c>
    </row>
    <row r="431" spans="1:19" ht="15.75" customHeight="1" x14ac:dyDescent="0.2">
      <c r="A431" s="11" t="s">
        <v>61</v>
      </c>
      <c r="B431" s="11" t="s">
        <v>6570</v>
      </c>
      <c r="C431" s="11" t="s">
        <v>6571</v>
      </c>
      <c r="D431" s="11" t="s">
        <v>7048</v>
      </c>
      <c r="E431" s="11" t="s">
        <v>7049</v>
      </c>
      <c r="F431" s="20">
        <v>9</v>
      </c>
      <c r="H431" s="20">
        <v>2008</v>
      </c>
      <c r="I431" s="20" t="str">
        <f t="shared" si="12"/>
        <v>hrs__matching_illnessInFam..LEFamIllness.2008</v>
      </c>
      <c r="J431" s="20" t="s">
        <v>7052</v>
      </c>
      <c r="K431" s="20" t="s">
        <v>7051</v>
      </c>
      <c r="L431" s="20" t="s">
        <v>6576</v>
      </c>
      <c r="M431" s="60"/>
      <c r="N431" s="28" t="s">
        <v>6577</v>
      </c>
      <c r="O431" s="60"/>
      <c r="P431" s="60"/>
      <c r="Q431" s="15" t="s">
        <v>178</v>
      </c>
      <c r="R431" s="15"/>
      <c r="S431" s="15" t="s">
        <v>251</v>
      </c>
    </row>
    <row r="432" spans="1:19" ht="15.75" customHeight="1" x14ac:dyDescent="0.2">
      <c r="A432" s="11" t="s">
        <v>61</v>
      </c>
      <c r="B432" s="11" t="s">
        <v>6570</v>
      </c>
      <c r="C432" s="11" t="s">
        <v>6571</v>
      </c>
      <c r="D432" s="11" t="s">
        <v>7048</v>
      </c>
      <c r="E432" s="11" t="s">
        <v>7049</v>
      </c>
      <c r="F432" s="20">
        <v>10</v>
      </c>
      <c r="H432" s="20">
        <v>2010</v>
      </c>
      <c r="I432" s="20" t="str">
        <f t="shared" si="12"/>
        <v>hrs__matching_illnessInFam..LEFamIllness.2010</v>
      </c>
      <c r="J432" s="20" t="s">
        <v>7053</v>
      </c>
      <c r="K432" s="20" t="s">
        <v>7051</v>
      </c>
      <c r="L432" s="20" t="s">
        <v>6576</v>
      </c>
      <c r="M432" s="60"/>
      <c r="N432" s="28" t="s">
        <v>6577</v>
      </c>
      <c r="O432" s="60"/>
      <c r="P432" s="60"/>
      <c r="Q432" s="15" t="s">
        <v>178</v>
      </c>
      <c r="R432" s="15"/>
      <c r="S432" s="15" t="s">
        <v>251</v>
      </c>
    </row>
    <row r="433" spans="1:19" ht="15.75" customHeight="1" x14ac:dyDescent="0.2">
      <c r="A433" s="11" t="s">
        <v>61</v>
      </c>
      <c r="B433" s="11" t="s">
        <v>6570</v>
      </c>
      <c r="C433" s="11" t="s">
        <v>6571</v>
      </c>
      <c r="D433" s="11" t="s">
        <v>7048</v>
      </c>
      <c r="E433" s="11" t="s">
        <v>7049</v>
      </c>
      <c r="F433" s="20">
        <v>11</v>
      </c>
      <c r="H433" s="20">
        <v>2012</v>
      </c>
      <c r="I433" s="20" t="str">
        <f t="shared" si="12"/>
        <v>hrs__matching_illnessInFam..LEFamIllness.2012</v>
      </c>
      <c r="J433" s="20" t="s">
        <v>7054</v>
      </c>
      <c r="K433" s="20" t="s">
        <v>7051</v>
      </c>
      <c r="L433" s="20" t="s">
        <v>6576</v>
      </c>
      <c r="M433" s="60"/>
      <c r="N433" s="28" t="s">
        <v>6577</v>
      </c>
      <c r="O433" s="60"/>
      <c r="P433" s="60"/>
      <c r="Q433" s="15" t="s">
        <v>178</v>
      </c>
      <c r="R433" s="15"/>
      <c r="S433" s="15" t="s">
        <v>251</v>
      </c>
    </row>
    <row r="434" spans="1:19" ht="15.75" customHeight="1" x14ac:dyDescent="0.2">
      <c r="A434" s="11" t="s">
        <v>61</v>
      </c>
      <c r="B434" s="11" t="s">
        <v>6570</v>
      </c>
      <c r="C434" s="11" t="s">
        <v>6571</v>
      </c>
      <c r="D434" s="11" t="s">
        <v>7055</v>
      </c>
      <c r="E434" s="11" t="s">
        <v>7056</v>
      </c>
      <c r="F434" s="20">
        <v>8</v>
      </c>
      <c r="H434" s="20">
        <v>2006</v>
      </c>
      <c r="I434" s="20" t="str">
        <f t="shared" si="12"/>
        <v>hrs__matching_immedFam..HvFamily.2006</v>
      </c>
      <c r="J434" s="20" t="s">
        <v>7057</v>
      </c>
      <c r="K434" s="20" t="s">
        <v>7058</v>
      </c>
      <c r="L434" s="20" t="s">
        <v>6576</v>
      </c>
      <c r="M434" s="60"/>
      <c r="N434" s="28" t="s">
        <v>7059</v>
      </c>
      <c r="O434" s="60"/>
      <c r="P434" s="60"/>
      <c r="Q434" s="15" t="s">
        <v>178</v>
      </c>
      <c r="R434" s="15"/>
      <c r="S434" s="15" t="s">
        <v>1311</v>
      </c>
    </row>
    <row r="435" spans="1:19" ht="15.75" customHeight="1" x14ac:dyDescent="0.2">
      <c r="A435" s="11" t="s">
        <v>61</v>
      </c>
      <c r="B435" s="11" t="s">
        <v>6570</v>
      </c>
      <c r="C435" s="11" t="s">
        <v>6571</v>
      </c>
      <c r="D435" s="11" t="s">
        <v>7055</v>
      </c>
      <c r="E435" s="11" t="s">
        <v>7056</v>
      </c>
      <c r="F435" s="20">
        <v>9</v>
      </c>
      <c r="H435" s="20">
        <v>2008</v>
      </c>
      <c r="I435" s="20" t="str">
        <f t="shared" si="12"/>
        <v>hrs__matching_immedFam..HvFamily.2008</v>
      </c>
      <c r="J435" s="20" t="s">
        <v>7060</v>
      </c>
      <c r="K435" s="20" t="s">
        <v>7058</v>
      </c>
      <c r="L435" s="20" t="s">
        <v>6576</v>
      </c>
      <c r="N435" s="28" t="s">
        <v>7059</v>
      </c>
      <c r="Q435" s="15" t="s">
        <v>178</v>
      </c>
      <c r="R435" s="15"/>
      <c r="S435" s="15" t="s">
        <v>251</v>
      </c>
    </row>
    <row r="436" spans="1:19" ht="15.75" customHeight="1" x14ac:dyDescent="0.2">
      <c r="A436" s="11" t="s">
        <v>61</v>
      </c>
      <c r="B436" s="11" t="s">
        <v>6570</v>
      </c>
      <c r="C436" s="11" t="s">
        <v>6571</v>
      </c>
      <c r="D436" s="11" t="s">
        <v>7055</v>
      </c>
      <c r="E436" s="11" t="s">
        <v>7056</v>
      </c>
      <c r="F436" s="20">
        <v>10</v>
      </c>
      <c r="H436" s="20">
        <v>2010</v>
      </c>
      <c r="I436" s="20" t="str">
        <f t="shared" si="12"/>
        <v>hrs__matching_immedFam..HvFamily.2010</v>
      </c>
      <c r="J436" s="20" t="s">
        <v>7061</v>
      </c>
      <c r="K436" s="20" t="s">
        <v>7058</v>
      </c>
      <c r="L436" s="20" t="s">
        <v>6576</v>
      </c>
      <c r="N436" s="73" t="s">
        <v>7059</v>
      </c>
      <c r="Q436" s="15" t="s">
        <v>178</v>
      </c>
      <c r="R436" s="15"/>
      <c r="S436" s="15" t="s">
        <v>251</v>
      </c>
    </row>
    <row r="437" spans="1:19" ht="15.75" customHeight="1" x14ac:dyDescent="0.2">
      <c r="A437" s="11" t="s">
        <v>61</v>
      </c>
      <c r="B437" s="11" t="s">
        <v>6570</v>
      </c>
      <c r="C437" s="11" t="s">
        <v>6571</v>
      </c>
      <c r="D437" s="11" t="s">
        <v>7055</v>
      </c>
      <c r="E437" s="11" t="s">
        <v>7056</v>
      </c>
      <c r="F437" s="20">
        <v>11</v>
      </c>
      <c r="H437" s="20">
        <v>2012</v>
      </c>
      <c r="I437" s="20" t="str">
        <f t="shared" si="12"/>
        <v>hrs__matching_immedFam..HvFamily.2012</v>
      </c>
      <c r="J437" s="20" t="s">
        <v>7062</v>
      </c>
      <c r="K437" s="20" t="s">
        <v>7058</v>
      </c>
      <c r="L437" s="20" t="s">
        <v>6576</v>
      </c>
      <c r="N437" s="28" t="s">
        <v>7059</v>
      </c>
      <c r="Q437" s="15" t="s">
        <v>178</v>
      </c>
      <c r="R437" s="15"/>
      <c r="S437" s="15" t="s">
        <v>251</v>
      </c>
    </row>
    <row r="438" spans="1:19" ht="15.75" customHeight="1" x14ac:dyDescent="0.2">
      <c r="A438" s="11" t="s">
        <v>61</v>
      </c>
      <c r="B438" s="11" t="s">
        <v>6570</v>
      </c>
      <c r="C438" s="11" t="s">
        <v>6571</v>
      </c>
      <c r="D438" s="11" t="s">
        <v>7055</v>
      </c>
      <c r="E438" s="11" t="s">
        <v>7063</v>
      </c>
      <c r="F438" s="20">
        <v>8</v>
      </c>
      <c r="H438" s="20">
        <v>2006</v>
      </c>
      <c r="I438" s="20" t="str">
        <f t="shared" si="12"/>
        <v>hrs__matching_immedFam..HvFriends.2006</v>
      </c>
      <c r="J438" s="20" t="s">
        <v>7064</v>
      </c>
      <c r="K438" s="20" t="s">
        <v>7065</v>
      </c>
      <c r="L438" s="20" t="s">
        <v>6576</v>
      </c>
      <c r="N438" s="28" t="s">
        <v>7059</v>
      </c>
      <c r="Q438" s="15" t="s">
        <v>178</v>
      </c>
      <c r="R438" s="15"/>
      <c r="S438" s="15" t="s">
        <v>1311</v>
      </c>
    </row>
    <row r="439" spans="1:19" ht="15.75" customHeight="1" x14ac:dyDescent="0.2">
      <c r="A439" s="11" t="s">
        <v>61</v>
      </c>
      <c r="B439" s="11" t="s">
        <v>6570</v>
      </c>
      <c r="C439" s="11" t="s">
        <v>6571</v>
      </c>
      <c r="D439" s="11" t="s">
        <v>7055</v>
      </c>
      <c r="E439" s="11" t="s">
        <v>7063</v>
      </c>
      <c r="F439" s="20">
        <v>9</v>
      </c>
      <c r="H439" s="20">
        <v>2008</v>
      </c>
      <c r="I439" s="20" t="str">
        <f t="shared" si="12"/>
        <v>hrs__matching_immedFam..HvFriends.2008</v>
      </c>
      <c r="J439" s="20" t="s">
        <v>7066</v>
      </c>
      <c r="K439" s="20" t="s">
        <v>7065</v>
      </c>
      <c r="L439" s="20" t="s">
        <v>6576</v>
      </c>
      <c r="M439" s="60"/>
      <c r="N439" s="28" t="s">
        <v>7059</v>
      </c>
      <c r="O439" s="60"/>
      <c r="P439" s="60"/>
      <c r="Q439" s="15" t="s">
        <v>178</v>
      </c>
      <c r="R439" s="15"/>
      <c r="S439" s="15" t="s">
        <v>251</v>
      </c>
    </row>
    <row r="440" spans="1:19" ht="15.75" customHeight="1" x14ac:dyDescent="0.2">
      <c r="A440" s="11" t="s">
        <v>61</v>
      </c>
      <c r="B440" s="11" t="s">
        <v>6570</v>
      </c>
      <c r="C440" s="11" t="s">
        <v>6571</v>
      </c>
      <c r="D440" s="11" t="s">
        <v>7055</v>
      </c>
      <c r="E440" s="11" t="s">
        <v>7063</v>
      </c>
      <c r="F440" s="20">
        <v>10</v>
      </c>
      <c r="H440" s="20">
        <v>2010</v>
      </c>
      <c r="I440" s="20" t="str">
        <f t="shared" si="12"/>
        <v>hrs__matching_immedFam..HvFriends.2010</v>
      </c>
      <c r="J440" s="20" t="s">
        <v>7067</v>
      </c>
      <c r="K440" s="20" t="s">
        <v>7065</v>
      </c>
      <c r="L440" s="20" t="s">
        <v>6576</v>
      </c>
      <c r="M440" s="60"/>
      <c r="N440" s="73" t="s">
        <v>7059</v>
      </c>
      <c r="O440" s="60"/>
      <c r="P440" s="60"/>
      <c r="Q440" s="15" t="s">
        <v>178</v>
      </c>
      <c r="R440" s="15"/>
      <c r="S440" s="15" t="s">
        <v>251</v>
      </c>
    </row>
    <row r="441" spans="1:19" ht="15.75" customHeight="1" x14ac:dyDescent="0.2">
      <c r="A441" s="11" t="s">
        <v>61</v>
      </c>
      <c r="B441" s="11" t="s">
        <v>6570</v>
      </c>
      <c r="C441" s="11" t="s">
        <v>6571</v>
      </c>
      <c r="D441" s="11" t="s">
        <v>7055</v>
      </c>
      <c r="E441" s="11" t="s">
        <v>7063</v>
      </c>
      <c r="F441" s="20">
        <v>11</v>
      </c>
      <c r="H441" s="20">
        <v>2012</v>
      </c>
      <c r="I441" s="20" t="str">
        <f t="shared" si="12"/>
        <v>hrs__matching_immedFam..HvFriends.2012</v>
      </c>
      <c r="J441" s="20" t="s">
        <v>7068</v>
      </c>
      <c r="K441" s="20" t="s">
        <v>7065</v>
      </c>
      <c r="L441" s="20" t="s">
        <v>6576</v>
      </c>
      <c r="M441" s="60"/>
      <c r="N441" s="28" t="s">
        <v>7059</v>
      </c>
      <c r="O441" s="60"/>
      <c r="P441" s="60"/>
      <c r="Q441" s="15" t="s">
        <v>178</v>
      </c>
      <c r="R441" s="15"/>
      <c r="S441" s="15" t="s">
        <v>251</v>
      </c>
    </row>
    <row r="442" spans="1:19" ht="15.75" customHeight="1" x14ac:dyDescent="0.2">
      <c r="A442" s="11" t="s">
        <v>61</v>
      </c>
      <c r="B442" s="11" t="s">
        <v>6581</v>
      </c>
      <c r="C442" s="11" t="s">
        <v>6571</v>
      </c>
      <c r="D442" s="11" t="s">
        <v>7069</v>
      </c>
      <c r="E442" s="11" t="s">
        <v>7070</v>
      </c>
      <c r="F442" s="20">
        <v>1</v>
      </c>
      <c r="H442" s="20">
        <v>1992</v>
      </c>
      <c r="I442" s="20" t="str">
        <f t="shared" si="12"/>
        <v>hrs__matching_inHomeCare..rHlthHomeHlthCr.1992</v>
      </c>
      <c r="J442" s="20" t="s">
        <v>9307</v>
      </c>
      <c r="K442" s="20" t="s">
        <v>7071</v>
      </c>
      <c r="L442" s="20" t="s">
        <v>6708</v>
      </c>
      <c r="M442" s="60"/>
      <c r="N442" s="20" t="s">
        <v>177</v>
      </c>
      <c r="O442" s="60"/>
      <c r="P442" s="60"/>
      <c r="Q442" s="15" t="s">
        <v>178</v>
      </c>
      <c r="R442" s="15"/>
      <c r="S442" s="15" t="s">
        <v>1311</v>
      </c>
    </row>
    <row r="443" spans="1:19" ht="15.75" customHeight="1" x14ac:dyDescent="0.2">
      <c r="A443" s="11" t="s">
        <v>61</v>
      </c>
      <c r="B443" s="11" t="s">
        <v>6581</v>
      </c>
      <c r="C443" s="11" t="s">
        <v>6571</v>
      </c>
      <c r="D443" s="11" t="s">
        <v>7069</v>
      </c>
      <c r="E443" s="11" t="s">
        <v>7070</v>
      </c>
      <c r="F443" s="20">
        <v>2</v>
      </c>
      <c r="H443" s="20">
        <v>1994</v>
      </c>
      <c r="I443" s="20" t="str">
        <f t="shared" si="12"/>
        <v>hrs__matching_inHomeCare..rHlthHomeHlthCr.1994</v>
      </c>
      <c r="J443" s="20" t="s">
        <v>9308</v>
      </c>
      <c r="K443" s="20" t="s">
        <v>7072</v>
      </c>
      <c r="L443" s="69" t="s">
        <v>6708</v>
      </c>
      <c r="M443" s="60"/>
      <c r="N443" s="20" t="s">
        <v>177</v>
      </c>
      <c r="O443" s="60"/>
      <c r="P443" s="60"/>
      <c r="Q443" s="15" t="s">
        <v>178</v>
      </c>
      <c r="R443" s="15"/>
      <c r="S443" s="15" t="s">
        <v>1311</v>
      </c>
    </row>
    <row r="444" spans="1:19" ht="15.75" customHeight="1" x14ac:dyDescent="0.2">
      <c r="A444" s="11" t="s">
        <v>61</v>
      </c>
      <c r="B444" s="11" t="s">
        <v>6581</v>
      </c>
      <c r="C444" s="11" t="s">
        <v>6571</v>
      </c>
      <c r="D444" s="11" t="s">
        <v>7069</v>
      </c>
      <c r="E444" s="11" t="s">
        <v>7070</v>
      </c>
      <c r="F444" s="20">
        <v>3</v>
      </c>
      <c r="H444" s="20">
        <v>1996</v>
      </c>
      <c r="I444" s="20" t="str">
        <f t="shared" si="12"/>
        <v>hrs__matching_inHomeCare..rHlthHomeHlthCr.1996</v>
      </c>
      <c r="J444" s="20" t="s">
        <v>9309</v>
      </c>
      <c r="K444" s="20" t="s">
        <v>7073</v>
      </c>
      <c r="L444" s="20" t="s">
        <v>6708</v>
      </c>
      <c r="M444" s="60"/>
      <c r="N444" s="20" t="s">
        <v>177</v>
      </c>
      <c r="O444" s="60"/>
      <c r="P444" s="60"/>
      <c r="Q444" s="15" t="s">
        <v>178</v>
      </c>
      <c r="R444" s="15"/>
      <c r="S444" s="15" t="s">
        <v>1311</v>
      </c>
    </row>
    <row r="445" spans="1:19" ht="15.75" customHeight="1" x14ac:dyDescent="0.2">
      <c r="A445" s="11" t="s">
        <v>61</v>
      </c>
      <c r="B445" s="11" t="s">
        <v>6581</v>
      </c>
      <c r="C445" s="11" t="s">
        <v>6571</v>
      </c>
      <c r="D445" s="11" t="s">
        <v>7069</v>
      </c>
      <c r="E445" s="11" t="s">
        <v>7070</v>
      </c>
      <c r="F445" s="20">
        <v>4</v>
      </c>
      <c r="H445" s="20">
        <v>1998</v>
      </c>
      <c r="I445" s="20" t="str">
        <f t="shared" si="12"/>
        <v>hrs__matching_inHomeCare..rHlthHomeHlthCr.1998</v>
      </c>
      <c r="J445" s="20" t="s">
        <v>9310</v>
      </c>
      <c r="K445" s="20" t="s">
        <v>7074</v>
      </c>
      <c r="L445" s="20" t="s">
        <v>6708</v>
      </c>
      <c r="M445" s="60"/>
      <c r="N445" s="20" t="s">
        <v>177</v>
      </c>
      <c r="O445" s="60"/>
      <c r="P445" s="60"/>
      <c r="Q445" s="15" t="s">
        <v>178</v>
      </c>
      <c r="R445" s="15"/>
      <c r="S445" s="15" t="s">
        <v>1311</v>
      </c>
    </row>
    <row r="446" spans="1:19" ht="15.75" customHeight="1" x14ac:dyDescent="0.2">
      <c r="A446" s="11" t="s">
        <v>61</v>
      </c>
      <c r="B446" s="11" t="s">
        <v>6581</v>
      </c>
      <c r="C446" s="11" t="s">
        <v>6571</v>
      </c>
      <c r="D446" s="11" t="s">
        <v>7069</v>
      </c>
      <c r="E446" s="11" t="s">
        <v>7070</v>
      </c>
      <c r="F446" s="20">
        <v>5</v>
      </c>
      <c r="H446" s="20">
        <v>2000</v>
      </c>
      <c r="I446" s="20" t="str">
        <f t="shared" si="12"/>
        <v>hrs__matching_inHomeCare..rHlthHomeHlthCr.2000</v>
      </c>
      <c r="J446" s="20" t="s">
        <v>9311</v>
      </c>
      <c r="K446" s="20" t="s">
        <v>7075</v>
      </c>
      <c r="L446" s="20" t="s">
        <v>6708</v>
      </c>
      <c r="M446" s="60"/>
      <c r="N446" s="20" t="s">
        <v>177</v>
      </c>
      <c r="O446" s="60"/>
      <c r="P446" s="60"/>
      <c r="Q446" s="15" t="s">
        <v>178</v>
      </c>
      <c r="R446" s="15"/>
      <c r="S446" s="15" t="s">
        <v>1311</v>
      </c>
    </row>
    <row r="447" spans="1:19" ht="15.75" customHeight="1" x14ac:dyDescent="0.2">
      <c r="A447" s="11" t="s">
        <v>61</v>
      </c>
      <c r="B447" s="11" t="s">
        <v>6581</v>
      </c>
      <c r="C447" s="11" t="s">
        <v>6571</v>
      </c>
      <c r="D447" s="11" t="s">
        <v>7069</v>
      </c>
      <c r="E447" s="11" t="s">
        <v>7070</v>
      </c>
      <c r="F447" s="20">
        <v>6</v>
      </c>
      <c r="H447" s="20">
        <v>2002</v>
      </c>
      <c r="I447" s="20" t="str">
        <f t="shared" si="12"/>
        <v>hrs__matching_inHomeCare..rHlthHomeHlthCr.2002</v>
      </c>
      <c r="J447" s="20" t="s">
        <v>9312</v>
      </c>
      <c r="K447" s="20" t="s">
        <v>7076</v>
      </c>
      <c r="L447" s="20" t="s">
        <v>6708</v>
      </c>
      <c r="M447" s="60"/>
      <c r="N447" s="20" t="s">
        <v>177</v>
      </c>
      <c r="O447" s="60"/>
      <c r="P447" s="60"/>
      <c r="Q447" s="15" t="s">
        <v>178</v>
      </c>
      <c r="R447" s="15"/>
      <c r="S447" s="15" t="s">
        <v>1311</v>
      </c>
    </row>
    <row r="448" spans="1:19" ht="15.75" customHeight="1" x14ac:dyDescent="0.2">
      <c r="A448" s="11" t="s">
        <v>61</v>
      </c>
      <c r="B448" s="11" t="s">
        <v>6581</v>
      </c>
      <c r="C448" s="11" t="s">
        <v>6571</v>
      </c>
      <c r="D448" s="11" t="s">
        <v>7069</v>
      </c>
      <c r="E448" s="11" t="s">
        <v>7070</v>
      </c>
      <c r="F448" s="20">
        <v>7</v>
      </c>
      <c r="H448" s="20">
        <v>2004</v>
      </c>
      <c r="I448" s="20" t="str">
        <f t="shared" si="12"/>
        <v>hrs__matching_inHomeCare..rHlthHomeHlthCr.2004</v>
      </c>
      <c r="J448" s="20" t="s">
        <v>9313</v>
      </c>
      <c r="K448" s="20" t="s">
        <v>7077</v>
      </c>
      <c r="L448" s="20" t="s">
        <v>6708</v>
      </c>
      <c r="M448" s="60"/>
      <c r="N448" s="20" t="s">
        <v>177</v>
      </c>
      <c r="O448" s="60"/>
      <c r="P448" s="60"/>
      <c r="Q448" s="15" t="s">
        <v>178</v>
      </c>
      <c r="R448" s="15"/>
      <c r="S448" s="15" t="s">
        <v>1311</v>
      </c>
    </row>
    <row r="449" spans="1:19" ht="15.75" customHeight="1" x14ac:dyDescent="0.2">
      <c r="A449" s="11" t="s">
        <v>61</v>
      </c>
      <c r="B449" s="11" t="s">
        <v>6581</v>
      </c>
      <c r="C449" s="11" t="s">
        <v>6571</v>
      </c>
      <c r="D449" s="11" t="s">
        <v>7069</v>
      </c>
      <c r="E449" s="11" t="s">
        <v>7070</v>
      </c>
      <c r="F449" s="20">
        <v>8</v>
      </c>
      <c r="H449" s="20">
        <v>2006</v>
      </c>
      <c r="I449" s="20" t="str">
        <f t="shared" si="12"/>
        <v>hrs__matching_inHomeCare..rHlthHomeHlthCr.2006</v>
      </c>
      <c r="J449" s="20" t="s">
        <v>9314</v>
      </c>
      <c r="K449" s="20" t="s">
        <v>7078</v>
      </c>
      <c r="L449" s="20" t="s">
        <v>6708</v>
      </c>
      <c r="M449" s="60"/>
      <c r="N449" s="20" t="s">
        <v>177</v>
      </c>
      <c r="O449" s="60"/>
      <c r="P449" s="60"/>
      <c r="Q449" s="15" t="s">
        <v>178</v>
      </c>
      <c r="R449" s="15"/>
      <c r="S449" s="15" t="s">
        <v>1311</v>
      </c>
    </row>
    <row r="450" spans="1:19" ht="15.75" customHeight="1" x14ac:dyDescent="0.2">
      <c r="A450" s="11" t="s">
        <v>61</v>
      </c>
      <c r="B450" s="11" t="s">
        <v>6581</v>
      </c>
      <c r="C450" s="11" t="s">
        <v>6571</v>
      </c>
      <c r="D450" s="11" t="s">
        <v>7069</v>
      </c>
      <c r="E450" s="11" t="s">
        <v>7070</v>
      </c>
      <c r="F450" s="20">
        <v>9</v>
      </c>
      <c r="H450" s="20">
        <v>2008</v>
      </c>
      <c r="I450" s="20" t="str">
        <f t="shared" ref="I450:I513" si="13">CONCATENATE(A450,"__",C450,"_", D450, "..", E450, ".", H450)</f>
        <v>hrs__matching_inHomeCare..rHlthHomeHlthCr.2008</v>
      </c>
      <c r="J450" s="20" t="s">
        <v>9315</v>
      </c>
      <c r="K450" s="20" t="s">
        <v>7079</v>
      </c>
      <c r="L450" s="20" t="s">
        <v>6708</v>
      </c>
      <c r="M450" s="60"/>
      <c r="N450" s="20" t="s">
        <v>177</v>
      </c>
      <c r="O450" s="60"/>
      <c r="P450" s="60"/>
      <c r="Q450" s="15" t="s">
        <v>178</v>
      </c>
      <c r="R450" s="15"/>
      <c r="S450" s="15" t="s">
        <v>1311</v>
      </c>
    </row>
    <row r="451" spans="1:19" ht="15.75" customHeight="1" x14ac:dyDescent="0.2">
      <c r="A451" s="11" t="s">
        <v>61</v>
      </c>
      <c r="B451" s="11" t="s">
        <v>6581</v>
      </c>
      <c r="C451" s="11" t="s">
        <v>6571</v>
      </c>
      <c r="D451" s="11" t="s">
        <v>7069</v>
      </c>
      <c r="E451" s="11" t="s">
        <v>7070</v>
      </c>
      <c r="F451" s="20">
        <v>10</v>
      </c>
      <c r="H451" s="20">
        <v>2010</v>
      </c>
      <c r="I451" s="20" t="str">
        <f t="shared" si="13"/>
        <v>hrs__matching_inHomeCare..rHlthHomeHlthCr.2010</v>
      </c>
      <c r="J451" s="20" t="s">
        <v>9316</v>
      </c>
      <c r="K451" s="20" t="s">
        <v>7080</v>
      </c>
      <c r="L451" s="20" t="s">
        <v>6708</v>
      </c>
      <c r="M451" s="60"/>
      <c r="N451" s="20" t="s">
        <v>177</v>
      </c>
      <c r="O451" s="60"/>
      <c r="P451" s="60"/>
      <c r="Q451" s="15" t="s">
        <v>178</v>
      </c>
      <c r="R451" s="15"/>
      <c r="S451" s="15" t="s">
        <v>1311</v>
      </c>
    </row>
    <row r="452" spans="1:19" ht="15.75" customHeight="1" x14ac:dyDescent="0.2">
      <c r="A452" s="11" t="s">
        <v>61</v>
      </c>
      <c r="B452" s="11" t="s">
        <v>6581</v>
      </c>
      <c r="C452" s="11" t="s">
        <v>6571</v>
      </c>
      <c r="D452" s="11" t="s">
        <v>7069</v>
      </c>
      <c r="E452" s="11" t="s">
        <v>7070</v>
      </c>
      <c r="F452" s="20">
        <v>11</v>
      </c>
      <c r="H452" s="20">
        <v>2012</v>
      </c>
      <c r="I452" s="20" t="str">
        <f t="shared" si="13"/>
        <v>hrs__matching_inHomeCare..rHlthHomeHlthCr.2012</v>
      </c>
      <c r="J452" s="20" t="s">
        <v>9317</v>
      </c>
      <c r="K452" s="20" t="s">
        <v>7081</v>
      </c>
      <c r="L452" s="20" t="s">
        <v>6708</v>
      </c>
      <c r="M452" s="60"/>
      <c r="N452" s="20" t="s">
        <v>177</v>
      </c>
      <c r="O452" s="60"/>
      <c r="P452" s="60"/>
      <c r="Q452" s="15" t="s">
        <v>178</v>
      </c>
      <c r="R452" s="15"/>
      <c r="S452" s="15" t="s">
        <v>1311</v>
      </c>
    </row>
    <row r="453" spans="1:19" ht="15.75" customHeight="1" x14ac:dyDescent="0.2">
      <c r="A453" s="11" t="s">
        <v>61</v>
      </c>
      <c r="B453" s="11" t="s">
        <v>6581</v>
      </c>
      <c r="C453" s="11" t="s">
        <v>6571</v>
      </c>
      <c r="D453" s="11" t="s">
        <v>7069</v>
      </c>
      <c r="E453" s="11" t="s">
        <v>7070</v>
      </c>
      <c r="F453" s="20">
        <v>12</v>
      </c>
      <c r="H453" s="20">
        <v>2014</v>
      </c>
      <c r="I453" s="20" t="str">
        <f t="shared" si="13"/>
        <v>hrs__matching_inHomeCare..rHlthHomeHlthCr.2014</v>
      </c>
      <c r="J453" s="20" t="s">
        <v>9318</v>
      </c>
      <c r="K453" s="20" t="s">
        <v>7082</v>
      </c>
      <c r="L453" s="20" t="s">
        <v>6708</v>
      </c>
      <c r="M453" s="60"/>
      <c r="N453" s="20" t="s">
        <v>177</v>
      </c>
      <c r="O453" s="60"/>
      <c r="P453" s="60"/>
      <c r="Q453" s="15" t="s">
        <v>178</v>
      </c>
      <c r="R453" s="15"/>
      <c r="S453" s="15" t="s">
        <v>1311</v>
      </c>
    </row>
    <row r="454" spans="1:19" ht="15.75" customHeight="1" x14ac:dyDescent="0.2">
      <c r="A454" s="11" t="s">
        <v>61</v>
      </c>
      <c r="B454" s="11" t="s">
        <v>6581</v>
      </c>
      <c r="C454" s="11" t="s">
        <v>6571</v>
      </c>
      <c r="D454" s="11" t="s">
        <v>7069</v>
      </c>
      <c r="E454" s="11" t="s">
        <v>7083</v>
      </c>
      <c r="F454" s="20">
        <v>3</v>
      </c>
      <c r="H454" s="20">
        <v>1996</v>
      </c>
      <c r="I454" s="20" t="str">
        <f t="shared" si="13"/>
        <v>hrs__matching_inHomeCare..rHlthLivNursHm.1996</v>
      </c>
      <c r="J454" s="20" t="s">
        <v>9319</v>
      </c>
      <c r="K454" s="20" t="s">
        <v>7084</v>
      </c>
      <c r="L454" s="20" t="s">
        <v>6708</v>
      </c>
      <c r="M454" s="60"/>
      <c r="N454" s="65" t="s">
        <v>177</v>
      </c>
      <c r="O454" s="60"/>
      <c r="P454" s="60"/>
      <c r="Q454" s="15" t="s">
        <v>178</v>
      </c>
      <c r="R454" s="15"/>
      <c r="S454" s="15" t="s">
        <v>1311</v>
      </c>
    </row>
    <row r="455" spans="1:19" ht="15.75" customHeight="1" x14ac:dyDescent="0.2">
      <c r="A455" s="11" t="s">
        <v>61</v>
      </c>
      <c r="B455" s="11" t="s">
        <v>6581</v>
      </c>
      <c r="C455" s="11" t="s">
        <v>6571</v>
      </c>
      <c r="D455" s="11" t="s">
        <v>7069</v>
      </c>
      <c r="E455" s="11" t="s">
        <v>7083</v>
      </c>
      <c r="F455" s="20">
        <v>4</v>
      </c>
      <c r="H455" s="20">
        <v>1998</v>
      </c>
      <c r="I455" s="20" t="str">
        <f t="shared" si="13"/>
        <v>hrs__matching_inHomeCare..rHlthLivNursHm.1998</v>
      </c>
      <c r="J455" s="20" t="s">
        <v>9320</v>
      </c>
      <c r="K455" s="20" t="s">
        <v>7085</v>
      </c>
      <c r="L455" s="20" t="s">
        <v>6708</v>
      </c>
      <c r="M455" s="60"/>
      <c r="N455" s="65" t="s">
        <v>177</v>
      </c>
      <c r="O455" s="60"/>
      <c r="P455" s="60"/>
      <c r="Q455" s="15" t="s">
        <v>178</v>
      </c>
      <c r="R455" s="15"/>
      <c r="S455" s="15" t="s">
        <v>1311</v>
      </c>
    </row>
    <row r="456" spans="1:19" ht="15.75" customHeight="1" x14ac:dyDescent="0.2">
      <c r="A456" s="11" t="s">
        <v>61</v>
      </c>
      <c r="B456" s="11" t="s">
        <v>6581</v>
      </c>
      <c r="C456" s="11" t="s">
        <v>6571</v>
      </c>
      <c r="D456" s="11" t="s">
        <v>7069</v>
      </c>
      <c r="E456" s="11" t="s">
        <v>7083</v>
      </c>
      <c r="F456" s="20">
        <v>5</v>
      </c>
      <c r="H456" s="20">
        <v>2000</v>
      </c>
      <c r="I456" s="20" t="str">
        <f t="shared" si="13"/>
        <v>hrs__matching_inHomeCare..rHlthLivNursHm.2000</v>
      </c>
      <c r="J456" s="20" t="s">
        <v>9321</v>
      </c>
      <c r="K456" s="20" t="s">
        <v>7086</v>
      </c>
      <c r="L456" s="20" t="s">
        <v>6708</v>
      </c>
      <c r="M456" s="60"/>
      <c r="N456" s="65" t="s">
        <v>177</v>
      </c>
      <c r="O456" s="60"/>
      <c r="P456" s="60"/>
      <c r="Q456" s="15" t="s">
        <v>178</v>
      </c>
      <c r="R456" s="15"/>
      <c r="S456" s="15" t="s">
        <v>1311</v>
      </c>
    </row>
    <row r="457" spans="1:19" ht="15.75" customHeight="1" x14ac:dyDescent="0.2">
      <c r="A457" s="11" t="s">
        <v>61</v>
      </c>
      <c r="B457" s="11" t="s">
        <v>6581</v>
      </c>
      <c r="C457" s="11" t="s">
        <v>6571</v>
      </c>
      <c r="D457" s="11" t="s">
        <v>7069</v>
      </c>
      <c r="E457" s="11" t="s">
        <v>7083</v>
      </c>
      <c r="F457" s="20">
        <v>6</v>
      </c>
      <c r="H457" s="20">
        <v>2002</v>
      </c>
      <c r="I457" s="20" t="str">
        <f t="shared" si="13"/>
        <v>hrs__matching_inHomeCare..rHlthLivNursHm.2002</v>
      </c>
      <c r="J457" s="20" t="s">
        <v>9322</v>
      </c>
      <c r="K457" s="20" t="s">
        <v>7087</v>
      </c>
      <c r="L457" s="20" t="s">
        <v>6708</v>
      </c>
      <c r="M457" s="60"/>
      <c r="N457" s="65" t="s">
        <v>177</v>
      </c>
      <c r="O457" s="60"/>
      <c r="P457" s="60"/>
      <c r="Q457" s="15" t="s">
        <v>178</v>
      </c>
      <c r="R457" s="15"/>
      <c r="S457" s="15" t="s">
        <v>1311</v>
      </c>
    </row>
    <row r="458" spans="1:19" ht="15.75" customHeight="1" x14ac:dyDescent="0.2">
      <c r="A458" s="11" t="s">
        <v>61</v>
      </c>
      <c r="B458" s="11" t="s">
        <v>6581</v>
      </c>
      <c r="C458" s="11" t="s">
        <v>6571</v>
      </c>
      <c r="D458" s="11" t="s">
        <v>7069</v>
      </c>
      <c r="E458" s="11" t="s">
        <v>7083</v>
      </c>
      <c r="F458" s="20">
        <v>7</v>
      </c>
      <c r="H458" s="20">
        <v>2004</v>
      </c>
      <c r="I458" s="20" t="str">
        <f t="shared" si="13"/>
        <v>hrs__matching_inHomeCare..rHlthLivNursHm.2004</v>
      </c>
      <c r="J458" s="20" t="s">
        <v>9323</v>
      </c>
      <c r="K458" s="20" t="s">
        <v>7088</v>
      </c>
      <c r="L458" s="20" t="s">
        <v>6708</v>
      </c>
      <c r="M458" s="60"/>
      <c r="N458" s="65" t="s">
        <v>177</v>
      </c>
      <c r="O458" s="60"/>
      <c r="P458" s="60"/>
      <c r="Q458" s="15" t="s">
        <v>178</v>
      </c>
      <c r="R458" s="15"/>
      <c r="S458" s="15" t="s">
        <v>1311</v>
      </c>
    </row>
    <row r="459" spans="1:19" ht="15.75" customHeight="1" x14ac:dyDescent="0.2">
      <c r="A459" s="11" t="s">
        <v>61</v>
      </c>
      <c r="B459" s="11" t="s">
        <v>6581</v>
      </c>
      <c r="C459" s="11" t="s">
        <v>6571</v>
      </c>
      <c r="D459" s="11" t="s">
        <v>7069</v>
      </c>
      <c r="E459" s="11" t="s">
        <v>7083</v>
      </c>
      <c r="F459" s="20">
        <v>8</v>
      </c>
      <c r="H459" s="20">
        <v>2006</v>
      </c>
      <c r="I459" s="20" t="str">
        <f t="shared" si="13"/>
        <v>hrs__matching_inHomeCare..rHlthLivNursHm.2006</v>
      </c>
      <c r="J459" s="20" t="s">
        <v>9324</v>
      </c>
      <c r="K459" s="20" t="s">
        <v>7089</v>
      </c>
      <c r="L459" s="20" t="s">
        <v>6708</v>
      </c>
      <c r="M459" s="60"/>
      <c r="N459" s="65" t="s">
        <v>177</v>
      </c>
      <c r="O459" s="60"/>
      <c r="P459" s="60"/>
      <c r="Q459" s="15" t="s">
        <v>178</v>
      </c>
      <c r="R459" s="15"/>
      <c r="S459" s="15" t="s">
        <v>1311</v>
      </c>
    </row>
    <row r="460" spans="1:19" ht="15.75" customHeight="1" x14ac:dyDescent="0.2">
      <c r="A460" s="11" t="s">
        <v>61</v>
      </c>
      <c r="B460" s="11" t="s">
        <v>6581</v>
      </c>
      <c r="C460" s="11" t="s">
        <v>6571</v>
      </c>
      <c r="D460" s="11" t="s">
        <v>7069</v>
      </c>
      <c r="E460" s="11" t="s">
        <v>7083</v>
      </c>
      <c r="F460" s="20">
        <v>9</v>
      </c>
      <c r="H460" s="20">
        <v>2008</v>
      </c>
      <c r="I460" s="20" t="str">
        <f t="shared" si="13"/>
        <v>hrs__matching_inHomeCare..rHlthLivNursHm.2008</v>
      </c>
      <c r="J460" s="20" t="s">
        <v>9325</v>
      </c>
      <c r="K460" s="20" t="s">
        <v>7090</v>
      </c>
      <c r="L460" s="20" t="s">
        <v>6708</v>
      </c>
      <c r="M460" s="60"/>
      <c r="N460" s="65" t="s">
        <v>177</v>
      </c>
      <c r="O460" s="60"/>
      <c r="P460" s="60"/>
      <c r="Q460" s="15" t="s">
        <v>178</v>
      </c>
      <c r="R460" s="15"/>
      <c r="S460" s="15" t="s">
        <v>1311</v>
      </c>
    </row>
    <row r="461" spans="1:19" ht="15.75" customHeight="1" x14ac:dyDescent="0.2">
      <c r="A461" s="11" t="s">
        <v>61</v>
      </c>
      <c r="B461" s="11" t="s">
        <v>6581</v>
      </c>
      <c r="C461" s="11" t="s">
        <v>6571</v>
      </c>
      <c r="D461" s="11" t="s">
        <v>7069</v>
      </c>
      <c r="E461" s="11" t="s">
        <v>7083</v>
      </c>
      <c r="F461" s="20">
        <v>10</v>
      </c>
      <c r="H461" s="20">
        <v>2010</v>
      </c>
      <c r="I461" s="20" t="str">
        <f t="shared" si="13"/>
        <v>hrs__matching_inHomeCare..rHlthLivNursHm.2010</v>
      </c>
      <c r="J461" s="20" t="s">
        <v>9326</v>
      </c>
      <c r="K461" s="20" t="s">
        <v>7091</v>
      </c>
      <c r="L461" s="20" t="s">
        <v>6708</v>
      </c>
      <c r="M461" s="60"/>
      <c r="N461" s="65" t="s">
        <v>177</v>
      </c>
      <c r="O461" s="60"/>
      <c r="P461" s="60"/>
      <c r="Q461" s="15" t="s">
        <v>178</v>
      </c>
      <c r="R461" s="15"/>
      <c r="S461" s="15" t="s">
        <v>1311</v>
      </c>
    </row>
    <row r="462" spans="1:19" ht="15.75" customHeight="1" x14ac:dyDescent="0.2">
      <c r="A462" s="11" t="s">
        <v>61</v>
      </c>
      <c r="B462" s="11" t="s">
        <v>6581</v>
      </c>
      <c r="C462" s="11" t="s">
        <v>6571</v>
      </c>
      <c r="D462" s="11" t="s">
        <v>7069</v>
      </c>
      <c r="E462" s="11" t="s">
        <v>7083</v>
      </c>
      <c r="F462" s="20">
        <v>11</v>
      </c>
      <c r="H462" s="20">
        <v>2012</v>
      </c>
      <c r="I462" s="20" t="str">
        <f t="shared" si="13"/>
        <v>hrs__matching_inHomeCare..rHlthLivNursHm.2012</v>
      </c>
      <c r="J462" s="20" t="s">
        <v>9327</v>
      </c>
      <c r="K462" s="20" t="s">
        <v>7092</v>
      </c>
      <c r="L462" s="20" t="s">
        <v>6708</v>
      </c>
      <c r="M462" s="60"/>
      <c r="N462" s="65" t="s">
        <v>177</v>
      </c>
      <c r="O462" s="60"/>
      <c r="P462" s="60"/>
      <c r="Q462" s="15" t="s">
        <v>178</v>
      </c>
      <c r="R462" s="15"/>
      <c r="S462" s="15" t="s">
        <v>1311</v>
      </c>
    </row>
    <row r="463" spans="1:19" ht="15.75" customHeight="1" x14ac:dyDescent="0.2">
      <c r="A463" s="11" t="s">
        <v>61</v>
      </c>
      <c r="B463" s="11" t="s">
        <v>6581</v>
      </c>
      <c r="C463" s="11" t="s">
        <v>6571</v>
      </c>
      <c r="D463" s="11" t="s">
        <v>7069</v>
      </c>
      <c r="E463" s="11" t="s">
        <v>7083</v>
      </c>
      <c r="F463" s="20">
        <v>12</v>
      </c>
      <c r="H463" s="20">
        <v>2014</v>
      </c>
      <c r="I463" s="20" t="str">
        <f t="shared" si="13"/>
        <v>hrs__matching_inHomeCare..rHlthLivNursHm.2014</v>
      </c>
      <c r="J463" s="20" t="s">
        <v>9328</v>
      </c>
      <c r="K463" s="20" t="s">
        <v>7093</v>
      </c>
      <c r="L463" s="20" t="s">
        <v>6708</v>
      </c>
      <c r="M463" s="60"/>
      <c r="N463" s="65" t="s">
        <v>177</v>
      </c>
      <c r="O463" s="60"/>
      <c r="P463" s="60"/>
      <c r="Q463" s="15" t="s">
        <v>178</v>
      </c>
      <c r="R463" s="15"/>
      <c r="S463" s="15" t="s">
        <v>1311</v>
      </c>
    </row>
    <row r="464" spans="1:19" ht="15.75" customHeight="1" x14ac:dyDescent="0.2">
      <c r="A464" s="11" t="s">
        <v>61</v>
      </c>
      <c r="B464" s="11" t="s">
        <v>6570</v>
      </c>
      <c r="C464" s="11" t="s">
        <v>6571</v>
      </c>
      <c r="D464" s="11" t="s">
        <v>7094</v>
      </c>
      <c r="E464" s="11" t="s">
        <v>7095</v>
      </c>
      <c r="F464" s="20">
        <v>9</v>
      </c>
      <c r="H464" s="20">
        <v>2008</v>
      </c>
      <c r="I464" s="20" t="str">
        <f t="shared" si="13"/>
        <v>hrs__matching_jobAbility..JobPerAbil1.2008</v>
      </c>
      <c r="J464" s="15" t="s">
        <v>7096</v>
      </c>
      <c r="K464" s="20" t="s">
        <v>7097</v>
      </c>
      <c r="L464" s="20" t="s">
        <v>7098</v>
      </c>
      <c r="M464" s="60"/>
      <c r="N464" s="20" t="s">
        <v>177</v>
      </c>
      <c r="O464" s="60"/>
      <c r="P464" s="60"/>
      <c r="Q464" s="15" t="s">
        <v>224</v>
      </c>
      <c r="R464" s="15"/>
      <c r="S464" s="15" t="s">
        <v>251</v>
      </c>
    </row>
    <row r="465" spans="1:19" ht="15.75" customHeight="1" x14ac:dyDescent="0.2">
      <c r="A465" s="11" t="s">
        <v>61</v>
      </c>
      <c r="B465" s="11" t="s">
        <v>6570</v>
      </c>
      <c r="C465" s="11" t="s">
        <v>6571</v>
      </c>
      <c r="D465" s="11" t="s">
        <v>7094</v>
      </c>
      <c r="E465" s="11" t="s">
        <v>7095</v>
      </c>
      <c r="F465" s="20">
        <v>10</v>
      </c>
      <c r="H465" s="20">
        <v>2010</v>
      </c>
      <c r="I465" s="20" t="str">
        <f t="shared" si="13"/>
        <v>hrs__matching_jobAbility..JobPerAbil1.2010</v>
      </c>
      <c r="J465" s="15" t="s">
        <v>7099</v>
      </c>
      <c r="K465" s="20" t="s">
        <v>7097</v>
      </c>
      <c r="L465" s="20" t="s">
        <v>7098</v>
      </c>
      <c r="M465" s="60"/>
      <c r="N465" s="69" t="s">
        <v>177</v>
      </c>
      <c r="O465" s="60"/>
      <c r="P465" s="60"/>
      <c r="Q465" s="15" t="s">
        <v>224</v>
      </c>
      <c r="R465" s="15"/>
      <c r="S465" s="15" t="s">
        <v>251</v>
      </c>
    </row>
    <row r="466" spans="1:19" ht="15.75" customHeight="1" x14ac:dyDescent="0.2">
      <c r="A466" s="11" t="s">
        <v>61</v>
      </c>
      <c r="B466" s="11" t="s">
        <v>6570</v>
      </c>
      <c r="C466" s="11" t="s">
        <v>6571</v>
      </c>
      <c r="D466" s="11" t="s">
        <v>7094</v>
      </c>
      <c r="E466" s="11" t="s">
        <v>7095</v>
      </c>
      <c r="F466" s="20">
        <v>11</v>
      </c>
      <c r="H466" s="20">
        <v>2012</v>
      </c>
      <c r="I466" s="20" t="str">
        <f t="shared" si="13"/>
        <v>hrs__matching_jobAbility..JobPerAbil1.2012</v>
      </c>
      <c r="J466" s="15" t="s">
        <v>7100</v>
      </c>
      <c r="K466" s="42" t="s">
        <v>7097</v>
      </c>
      <c r="L466" s="20" t="s">
        <v>7098</v>
      </c>
      <c r="M466" s="60"/>
      <c r="N466" s="20" t="s">
        <v>177</v>
      </c>
      <c r="O466" s="60"/>
      <c r="P466" s="60"/>
      <c r="Q466" s="15" t="s">
        <v>224</v>
      </c>
      <c r="R466" s="15"/>
      <c r="S466" s="15" t="s">
        <v>251</v>
      </c>
    </row>
    <row r="467" spans="1:19" ht="15.75" customHeight="1" x14ac:dyDescent="0.2">
      <c r="A467" s="11" t="s">
        <v>61</v>
      </c>
      <c r="B467" s="11" t="s">
        <v>6570</v>
      </c>
      <c r="C467" s="11" t="s">
        <v>6571</v>
      </c>
      <c r="D467" s="11" t="s">
        <v>7094</v>
      </c>
      <c r="E467" s="11" t="s">
        <v>7095</v>
      </c>
      <c r="F467" s="20">
        <v>12</v>
      </c>
      <c r="H467" s="20">
        <v>2014</v>
      </c>
      <c r="I467" s="20" t="str">
        <f t="shared" si="13"/>
        <v>hrs__matching_jobAbility..JobPerAbil1.2014</v>
      </c>
      <c r="J467" s="15" t="s">
        <v>7101</v>
      </c>
      <c r="K467" s="42" t="s">
        <v>7097</v>
      </c>
      <c r="L467" s="20" t="s">
        <v>7098</v>
      </c>
      <c r="M467" s="60"/>
      <c r="N467" s="20" t="s">
        <v>177</v>
      </c>
      <c r="O467" s="60"/>
      <c r="P467" s="60"/>
      <c r="Q467" s="15" t="s">
        <v>224</v>
      </c>
      <c r="R467" s="15"/>
      <c r="S467" s="15" t="s">
        <v>251</v>
      </c>
    </row>
    <row r="468" spans="1:19" ht="15.75" customHeight="1" x14ac:dyDescent="0.2">
      <c r="A468" s="11" t="s">
        <v>61</v>
      </c>
      <c r="B468" s="11" t="s">
        <v>6570</v>
      </c>
      <c r="C468" s="11" t="s">
        <v>6571</v>
      </c>
      <c r="D468" s="11" t="s">
        <v>7094</v>
      </c>
      <c r="E468" s="11" t="s">
        <v>7095</v>
      </c>
      <c r="F468" s="20">
        <v>13</v>
      </c>
      <c r="H468" s="20">
        <v>2016</v>
      </c>
      <c r="I468" s="20" t="str">
        <f t="shared" si="13"/>
        <v>hrs__matching_jobAbility..JobPerAbil1.2016</v>
      </c>
      <c r="J468" s="15" t="s">
        <v>10165</v>
      </c>
      <c r="K468" s="42" t="s">
        <v>7097</v>
      </c>
      <c r="L468" s="20" t="s">
        <v>7098</v>
      </c>
      <c r="M468" s="60"/>
      <c r="N468" s="20" t="s">
        <v>177</v>
      </c>
      <c r="O468" s="60"/>
      <c r="P468" s="60"/>
      <c r="Q468" s="15" t="s">
        <v>224</v>
      </c>
      <c r="R468" s="15"/>
      <c r="S468" s="15" t="s">
        <v>251</v>
      </c>
    </row>
    <row r="469" spans="1:19" ht="15.75" customHeight="1" x14ac:dyDescent="0.2">
      <c r="A469" s="11" t="s">
        <v>61</v>
      </c>
      <c r="B469" s="11" t="s">
        <v>6570</v>
      </c>
      <c r="C469" s="11" t="s">
        <v>6571</v>
      </c>
      <c r="D469" s="11" t="s">
        <v>7094</v>
      </c>
      <c r="E469" s="11" t="s">
        <v>7102</v>
      </c>
      <c r="F469" s="20">
        <v>9</v>
      </c>
      <c r="H469" s="20">
        <v>2008</v>
      </c>
      <c r="I469" s="20" t="str">
        <f t="shared" si="13"/>
        <v>hrs__matching_jobAbility..JobPerAbil2.2008</v>
      </c>
      <c r="J469" s="15" t="s">
        <v>7103</v>
      </c>
      <c r="K469" s="20" t="s">
        <v>7104</v>
      </c>
      <c r="L469" s="20" t="s">
        <v>7098</v>
      </c>
      <c r="M469" s="60"/>
      <c r="N469" s="20" t="s">
        <v>177</v>
      </c>
      <c r="O469" s="60"/>
      <c r="P469" s="60"/>
      <c r="Q469" s="15" t="s">
        <v>224</v>
      </c>
      <c r="R469" s="15"/>
      <c r="S469" s="15" t="s">
        <v>251</v>
      </c>
    </row>
    <row r="470" spans="1:19" ht="15.75" customHeight="1" x14ac:dyDescent="0.2">
      <c r="A470" s="11" t="s">
        <v>61</v>
      </c>
      <c r="B470" s="11" t="s">
        <v>6570</v>
      </c>
      <c r="C470" s="11" t="s">
        <v>6571</v>
      </c>
      <c r="D470" s="11" t="s">
        <v>7094</v>
      </c>
      <c r="E470" s="11" t="s">
        <v>7102</v>
      </c>
      <c r="F470" s="20">
        <v>10</v>
      </c>
      <c r="H470" s="20">
        <v>2010</v>
      </c>
      <c r="I470" s="20" t="str">
        <f t="shared" si="13"/>
        <v>hrs__matching_jobAbility..JobPerAbil2.2010</v>
      </c>
      <c r="J470" s="15" t="s">
        <v>7105</v>
      </c>
      <c r="K470" s="20" t="s">
        <v>7104</v>
      </c>
      <c r="L470" s="20" t="s">
        <v>7098</v>
      </c>
      <c r="M470" s="60"/>
      <c r="N470" s="69" t="s">
        <v>177</v>
      </c>
      <c r="O470" s="60"/>
      <c r="P470" s="60"/>
      <c r="Q470" s="15" t="s">
        <v>224</v>
      </c>
      <c r="R470" s="15"/>
      <c r="S470" s="15" t="s">
        <v>251</v>
      </c>
    </row>
    <row r="471" spans="1:19" ht="15.75" customHeight="1" x14ac:dyDescent="0.2">
      <c r="A471" s="11" t="s">
        <v>61</v>
      </c>
      <c r="B471" s="11" t="s">
        <v>6570</v>
      </c>
      <c r="C471" s="11" t="s">
        <v>6571</v>
      </c>
      <c r="D471" s="11" t="s">
        <v>7094</v>
      </c>
      <c r="E471" s="11" t="s">
        <v>7102</v>
      </c>
      <c r="F471" s="20">
        <v>11</v>
      </c>
      <c r="H471" s="20">
        <v>2012</v>
      </c>
      <c r="I471" s="20" t="str">
        <f t="shared" si="13"/>
        <v>hrs__matching_jobAbility..JobPerAbil2.2012</v>
      </c>
      <c r="J471" s="15" t="s">
        <v>7106</v>
      </c>
      <c r="K471" s="20" t="s">
        <v>7104</v>
      </c>
      <c r="L471" s="20" t="s">
        <v>7098</v>
      </c>
      <c r="M471" s="60"/>
      <c r="N471" s="20" t="s">
        <v>177</v>
      </c>
      <c r="O471" s="60"/>
      <c r="P471" s="60"/>
      <c r="Q471" s="15" t="s">
        <v>224</v>
      </c>
      <c r="R471" s="15"/>
      <c r="S471" s="15" t="s">
        <v>251</v>
      </c>
    </row>
    <row r="472" spans="1:19" ht="15.75" customHeight="1" x14ac:dyDescent="0.2">
      <c r="A472" s="11" t="s">
        <v>61</v>
      </c>
      <c r="B472" s="11" t="s">
        <v>6570</v>
      </c>
      <c r="C472" s="11" t="s">
        <v>6571</v>
      </c>
      <c r="D472" s="11" t="s">
        <v>7094</v>
      </c>
      <c r="E472" s="11" t="s">
        <v>7102</v>
      </c>
      <c r="F472" s="20">
        <v>12</v>
      </c>
      <c r="H472" s="20">
        <v>2014</v>
      </c>
      <c r="I472" s="20" t="str">
        <f t="shared" si="13"/>
        <v>hrs__matching_jobAbility..JobPerAbil2.2014</v>
      </c>
      <c r="J472" s="15" t="s">
        <v>7107</v>
      </c>
      <c r="K472" s="20" t="s">
        <v>7104</v>
      </c>
      <c r="L472" s="20" t="s">
        <v>7098</v>
      </c>
      <c r="M472" s="60"/>
      <c r="N472" s="20" t="s">
        <v>177</v>
      </c>
      <c r="O472" s="60"/>
      <c r="P472" s="60"/>
      <c r="Q472" s="15" t="s">
        <v>224</v>
      </c>
      <c r="R472" s="15"/>
      <c r="S472" s="15" t="s">
        <v>251</v>
      </c>
    </row>
    <row r="473" spans="1:19" ht="15.75" customHeight="1" x14ac:dyDescent="0.2">
      <c r="A473" s="11" t="s">
        <v>61</v>
      </c>
      <c r="B473" s="11" t="s">
        <v>6570</v>
      </c>
      <c r="C473" s="11" t="s">
        <v>6571</v>
      </c>
      <c r="D473" s="11" t="s">
        <v>7094</v>
      </c>
      <c r="E473" s="11" t="s">
        <v>7102</v>
      </c>
      <c r="F473" s="20">
        <v>13</v>
      </c>
      <c r="H473" s="20">
        <v>2016</v>
      </c>
      <c r="I473" s="20" t="str">
        <f t="shared" si="13"/>
        <v>hrs__matching_jobAbility..JobPerAbil2.2016</v>
      </c>
      <c r="J473" s="15" t="s">
        <v>10166</v>
      </c>
      <c r="K473" s="20" t="s">
        <v>7104</v>
      </c>
      <c r="L473" s="20" t="s">
        <v>7098</v>
      </c>
      <c r="M473" s="60"/>
      <c r="N473" s="20" t="s">
        <v>177</v>
      </c>
      <c r="O473" s="60"/>
      <c r="P473" s="60"/>
      <c r="Q473" s="15" t="s">
        <v>224</v>
      </c>
      <c r="R473" s="15"/>
      <c r="S473" s="15" t="s">
        <v>251</v>
      </c>
    </row>
    <row r="474" spans="1:19" ht="15.75" customHeight="1" x14ac:dyDescent="0.2">
      <c r="A474" s="11" t="s">
        <v>61</v>
      </c>
      <c r="B474" s="11" t="s">
        <v>6570</v>
      </c>
      <c r="C474" s="11" t="s">
        <v>6571</v>
      </c>
      <c r="D474" s="11" t="s">
        <v>7094</v>
      </c>
      <c r="E474" s="11" t="s">
        <v>7108</v>
      </c>
      <c r="F474" s="20">
        <v>9</v>
      </c>
      <c r="H474" s="20">
        <v>2008</v>
      </c>
      <c r="I474" s="20" t="str">
        <f t="shared" si="13"/>
        <v>hrs__matching_jobAbility..JobPerAbil3.2008</v>
      </c>
      <c r="J474" s="15" t="s">
        <v>7109</v>
      </c>
      <c r="K474" s="20" t="s">
        <v>7110</v>
      </c>
      <c r="L474" s="20" t="s">
        <v>7098</v>
      </c>
      <c r="M474" s="60"/>
      <c r="N474" s="20" t="s">
        <v>177</v>
      </c>
      <c r="O474" s="60"/>
      <c r="P474" s="60"/>
      <c r="Q474" s="15" t="s">
        <v>224</v>
      </c>
      <c r="R474" s="15"/>
      <c r="S474" s="15" t="s">
        <v>251</v>
      </c>
    </row>
    <row r="475" spans="1:19" ht="15.75" customHeight="1" x14ac:dyDescent="0.2">
      <c r="A475" s="11" t="s">
        <v>61</v>
      </c>
      <c r="B475" s="11" t="s">
        <v>6570</v>
      </c>
      <c r="C475" s="11" t="s">
        <v>6571</v>
      </c>
      <c r="D475" s="11" t="s">
        <v>7094</v>
      </c>
      <c r="E475" s="11" t="s">
        <v>7108</v>
      </c>
      <c r="F475" s="20">
        <v>10</v>
      </c>
      <c r="H475" s="20">
        <v>2010</v>
      </c>
      <c r="I475" s="20" t="str">
        <f t="shared" si="13"/>
        <v>hrs__matching_jobAbility..JobPerAbil3.2010</v>
      </c>
      <c r="J475" s="15" t="s">
        <v>7111</v>
      </c>
      <c r="K475" s="20" t="s">
        <v>7110</v>
      </c>
      <c r="L475" s="20" t="s">
        <v>7098</v>
      </c>
      <c r="M475" s="60"/>
      <c r="N475" s="69" t="s">
        <v>177</v>
      </c>
      <c r="O475" s="60"/>
      <c r="P475" s="60"/>
      <c r="Q475" s="15" t="s">
        <v>224</v>
      </c>
      <c r="R475" s="15"/>
      <c r="S475" s="15" t="s">
        <v>251</v>
      </c>
    </row>
    <row r="476" spans="1:19" ht="15.75" customHeight="1" x14ac:dyDescent="0.2">
      <c r="A476" s="11" t="s">
        <v>61</v>
      </c>
      <c r="B476" s="11" t="s">
        <v>6570</v>
      </c>
      <c r="C476" s="11" t="s">
        <v>6571</v>
      </c>
      <c r="D476" s="11" t="s">
        <v>7094</v>
      </c>
      <c r="E476" s="11" t="s">
        <v>7108</v>
      </c>
      <c r="F476" s="20">
        <v>11</v>
      </c>
      <c r="H476" s="20">
        <v>2012</v>
      </c>
      <c r="I476" s="20" t="str">
        <f t="shared" si="13"/>
        <v>hrs__matching_jobAbility..JobPerAbil3.2012</v>
      </c>
      <c r="J476" s="15" t="s">
        <v>7112</v>
      </c>
      <c r="K476" s="20" t="s">
        <v>7110</v>
      </c>
      <c r="L476" s="20" t="s">
        <v>7098</v>
      </c>
      <c r="M476" s="60"/>
      <c r="N476" s="20" t="s">
        <v>177</v>
      </c>
      <c r="O476" s="60"/>
      <c r="P476" s="60"/>
      <c r="Q476" s="15" t="s">
        <v>224</v>
      </c>
      <c r="R476" s="15"/>
      <c r="S476" s="15" t="s">
        <v>251</v>
      </c>
    </row>
    <row r="477" spans="1:19" ht="15.75" customHeight="1" x14ac:dyDescent="0.2">
      <c r="A477" s="11" t="s">
        <v>61</v>
      </c>
      <c r="B477" s="11" t="s">
        <v>6570</v>
      </c>
      <c r="C477" s="11" t="s">
        <v>6571</v>
      </c>
      <c r="D477" s="11" t="s">
        <v>7094</v>
      </c>
      <c r="E477" s="11" t="s">
        <v>7108</v>
      </c>
      <c r="F477" s="20">
        <v>12</v>
      </c>
      <c r="H477" s="20">
        <v>2014</v>
      </c>
      <c r="I477" s="20" t="str">
        <f t="shared" si="13"/>
        <v>hrs__matching_jobAbility..JobPerAbil3.2014</v>
      </c>
      <c r="J477" s="15" t="s">
        <v>7113</v>
      </c>
      <c r="K477" s="20" t="s">
        <v>7110</v>
      </c>
      <c r="L477" s="20" t="s">
        <v>7098</v>
      </c>
      <c r="M477" s="60"/>
      <c r="N477" s="20" t="s">
        <v>177</v>
      </c>
      <c r="O477" s="60"/>
      <c r="P477" s="60"/>
      <c r="Q477" s="15" t="s">
        <v>224</v>
      </c>
      <c r="R477" s="15"/>
      <c r="S477" s="15" t="s">
        <v>251</v>
      </c>
    </row>
    <row r="478" spans="1:19" ht="15.75" customHeight="1" x14ac:dyDescent="0.2">
      <c r="A478" s="11" t="s">
        <v>61</v>
      </c>
      <c r="B478" s="11" t="s">
        <v>6570</v>
      </c>
      <c r="C478" s="11" t="s">
        <v>6571</v>
      </c>
      <c r="D478" s="11" t="s">
        <v>7094</v>
      </c>
      <c r="E478" s="11" t="s">
        <v>7108</v>
      </c>
      <c r="F478" s="20">
        <v>13</v>
      </c>
      <c r="H478" s="20">
        <v>2016</v>
      </c>
      <c r="I478" s="20" t="str">
        <f t="shared" si="13"/>
        <v>hrs__matching_jobAbility..JobPerAbil3.2016</v>
      </c>
      <c r="J478" s="15" t="s">
        <v>10167</v>
      </c>
      <c r="K478" s="20" t="s">
        <v>7110</v>
      </c>
      <c r="L478" s="20" t="s">
        <v>7098</v>
      </c>
      <c r="M478" s="60"/>
      <c r="N478" s="20" t="s">
        <v>177</v>
      </c>
      <c r="O478" s="60"/>
      <c r="P478" s="60"/>
      <c r="Q478" s="15" t="s">
        <v>224</v>
      </c>
      <c r="R478" s="15"/>
      <c r="S478" s="15" t="s">
        <v>251</v>
      </c>
    </row>
    <row r="479" spans="1:19" ht="15.75" customHeight="1" x14ac:dyDescent="0.2">
      <c r="A479" s="11" t="s">
        <v>61</v>
      </c>
      <c r="B479" s="11" t="s">
        <v>6570</v>
      </c>
      <c r="C479" s="11" t="s">
        <v>6571</v>
      </c>
      <c r="D479" s="11" t="s">
        <v>7094</v>
      </c>
      <c r="E479" s="11" t="s">
        <v>7114</v>
      </c>
      <c r="F479" s="20">
        <v>9</v>
      </c>
      <c r="H479" s="20">
        <v>2008</v>
      </c>
      <c r="I479" s="20" t="str">
        <f t="shared" si="13"/>
        <v>hrs__matching_jobAbility..JobPerAbil4.2008</v>
      </c>
      <c r="J479" s="15" t="s">
        <v>7115</v>
      </c>
      <c r="K479" s="20" t="s">
        <v>7116</v>
      </c>
      <c r="L479" s="20" t="s">
        <v>7098</v>
      </c>
      <c r="M479" s="60"/>
      <c r="N479" s="20" t="s">
        <v>177</v>
      </c>
      <c r="O479" s="60"/>
      <c r="P479" s="60"/>
      <c r="Q479" s="15" t="s">
        <v>224</v>
      </c>
      <c r="R479" s="15"/>
      <c r="S479" s="15" t="s">
        <v>251</v>
      </c>
    </row>
    <row r="480" spans="1:19" ht="15.75" customHeight="1" x14ac:dyDescent="0.2">
      <c r="A480" s="11" t="s">
        <v>61</v>
      </c>
      <c r="B480" s="11" t="s">
        <v>6570</v>
      </c>
      <c r="C480" s="11" t="s">
        <v>6571</v>
      </c>
      <c r="D480" s="11" t="s">
        <v>7094</v>
      </c>
      <c r="E480" s="11" t="s">
        <v>7114</v>
      </c>
      <c r="F480" s="20">
        <v>10</v>
      </c>
      <c r="H480" s="20">
        <v>2010</v>
      </c>
      <c r="I480" s="20" t="str">
        <f t="shared" si="13"/>
        <v>hrs__matching_jobAbility..JobPerAbil4.2010</v>
      </c>
      <c r="J480" s="15" t="s">
        <v>7117</v>
      </c>
      <c r="K480" s="20" t="s">
        <v>7116</v>
      </c>
      <c r="L480" s="20" t="s">
        <v>7098</v>
      </c>
      <c r="M480" s="60"/>
      <c r="N480" s="69" t="s">
        <v>177</v>
      </c>
      <c r="O480" s="60"/>
      <c r="P480" s="60"/>
      <c r="Q480" s="15" t="s">
        <v>224</v>
      </c>
      <c r="R480" s="15"/>
      <c r="S480" s="15" t="s">
        <v>251</v>
      </c>
    </row>
    <row r="481" spans="1:19" ht="15.75" customHeight="1" x14ac:dyDescent="0.2">
      <c r="A481" s="11" t="s">
        <v>61</v>
      </c>
      <c r="B481" s="11" t="s">
        <v>6570</v>
      </c>
      <c r="C481" s="11" t="s">
        <v>6571</v>
      </c>
      <c r="D481" s="11" t="s">
        <v>7094</v>
      </c>
      <c r="E481" s="11" t="s">
        <v>7114</v>
      </c>
      <c r="F481" s="20">
        <v>11</v>
      </c>
      <c r="H481" s="20">
        <v>2012</v>
      </c>
      <c r="I481" s="20" t="str">
        <f t="shared" si="13"/>
        <v>hrs__matching_jobAbility..JobPerAbil4.2012</v>
      </c>
      <c r="J481" s="15" t="s">
        <v>7118</v>
      </c>
      <c r="K481" s="20" t="s">
        <v>7116</v>
      </c>
      <c r="L481" s="20" t="s">
        <v>7098</v>
      </c>
      <c r="M481" s="60"/>
      <c r="N481" s="20" t="s">
        <v>177</v>
      </c>
      <c r="O481" s="60"/>
      <c r="P481" s="60"/>
      <c r="Q481" s="15" t="s">
        <v>224</v>
      </c>
      <c r="R481" s="15"/>
      <c r="S481" s="15" t="s">
        <v>251</v>
      </c>
    </row>
    <row r="482" spans="1:19" ht="15.75" customHeight="1" x14ac:dyDescent="0.2">
      <c r="A482" s="11" t="s">
        <v>61</v>
      </c>
      <c r="B482" s="11" t="s">
        <v>6570</v>
      </c>
      <c r="C482" s="11" t="s">
        <v>6571</v>
      </c>
      <c r="D482" s="11" t="s">
        <v>7094</v>
      </c>
      <c r="E482" s="11" t="s">
        <v>7114</v>
      </c>
      <c r="F482" s="20">
        <v>12</v>
      </c>
      <c r="H482" s="20">
        <v>2014</v>
      </c>
      <c r="I482" s="20" t="str">
        <f t="shared" si="13"/>
        <v>hrs__matching_jobAbility..JobPerAbil4.2014</v>
      </c>
      <c r="J482" s="15" t="s">
        <v>7119</v>
      </c>
      <c r="K482" s="20" t="s">
        <v>7116</v>
      </c>
      <c r="L482" s="20" t="s">
        <v>7098</v>
      </c>
      <c r="M482" s="60"/>
      <c r="N482" s="20" t="s">
        <v>177</v>
      </c>
      <c r="O482" s="60"/>
      <c r="P482" s="60"/>
      <c r="Q482" s="15" t="s">
        <v>224</v>
      </c>
      <c r="R482" s="15"/>
      <c r="S482" s="15" t="s">
        <v>251</v>
      </c>
    </row>
    <row r="483" spans="1:19" ht="15.75" customHeight="1" x14ac:dyDescent="0.2">
      <c r="A483" s="11" t="s">
        <v>61</v>
      </c>
      <c r="B483" s="11" t="s">
        <v>6570</v>
      </c>
      <c r="C483" s="11" t="s">
        <v>6571</v>
      </c>
      <c r="D483" s="11" t="s">
        <v>7094</v>
      </c>
      <c r="E483" s="11" t="s">
        <v>7114</v>
      </c>
      <c r="F483" s="20">
        <v>13</v>
      </c>
      <c r="H483" s="20">
        <v>2016</v>
      </c>
      <c r="I483" s="20" t="str">
        <f t="shared" si="13"/>
        <v>hrs__matching_jobAbility..JobPerAbil4.2016</v>
      </c>
      <c r="J483" s="15" t="s">
        <v>10168</v>
      </c>
      <c r="K483" s="20" t="s">
        <v>7116</v>
      </c>
      <c r="L483" s="20" t="s">
        <v>7098</v>
      </c>
      <c r="M483" s="60"/>
      <c r="N483" s="20" t="s">
        <v>177</v>
      </c>
      <c r="O483" s="60"/>
      <c r="P483" s="60"/>
      <c r="Q483" s="15" t="s">
        <v>224</v>
      </c>
      <c r="R483" s="15"/>
      <c r="S483" s="15" t="s">
        <v>251</v>
      </c>
    </row>
    <row r="484" spans="1:19" ht="15.75" customHeight="1" x14ac:dyDescent="0.2">
      <c r="A484" s="11" t="s">
        <v>61</v>
      </c>
      <c r="B484" s="11" t="s">
        <v>6570</v>
      </c>
      <c r="C484" s="11" t="s">
        <v>6571</v>
      </c>
      <c r="D484" s="11" t="s">
        <v>214</v>
      </c>
      <c r="E484" s="11" t="s">
        <v>7120</v>
      </c>
      <c r="F484" s="20">
        <v>9</v>
      </c>
      <c r="H484" s="20">
        <v>2008</v>
      </c>
      <c r="I484" s="20" t="str">
        <f t="shared" si="13"/>
        <v>hrs__matching_loneliness..Alone.2008</v>
      </c>
      <c r="J484" s="20" t="s">
        <v>7123</v>
      </c>
      <c r="K484" s="20" t="s">
        <v>7121</v>
      </c>
      <c r="L484" s="20" t="s">
        <v>7122</v>
      </c>
      <c r="M484" s="20" t="s">
        <v>225</v>
      </c>
      <c r="N484" s="28" t="s">
        <v>177</v>
      </c>
      <c r="O484" s="15">
        <v>1</v>
      </c>
      <c r="P484" s="15">
        <v>3</v>
      </c>
      <c r="Q484" s="15" t="s">
        <v>224</v>
      </c>
      <c r="R484" s="15"/>
      <c r="S484" s="15" t="s">
        <v>251</v>
      </c>
    </row>
    <row r="485" spans="1:19" ht="15.75" customHeight="1" x14ac:dyDescent="0.2">
      <c r="A485" s="11" t="s">
        <v>61</v>
      </c>
      <c r="B485" s="11" t="s">
        <v>6570</v>
      </c>
      <c r="C485" s="11" t="s">
        <v>6571</v>
      </c>
      <c r="D485" s="11" t="s">
        <v>214</v>
      </c>
      <c r="E485" s="11" t="s">
        <v>7120</v>
      </c>
      <c r="F485" s="20">
        <v>10</v>
      </c>
      <c r="H485" s="20">
        <v>2010</v>
      </c>
      <c r="I485" s="20" t="str">
        <f t="shared" si="13"/>
        <v>hrs__matching_loneliness..Alone.2010</v>
      </c>
      <c r="J485" s="20" t="s">
        <v>7124</v>
      </c>
      <c r="K485" s="20" t="s">
        <v>7121</v>
      </c>
      <c r="L485" s="20" t="s">
        <v>7122</v>
      </c>
      <c r="M485" s="20" t="s">
        <v>225</v>
      </c>
      <c r="N485" s="73" t="s">
        <v>177</v>
      </c>
      <c r="O485" s="15">
        <v>1</v>
      </c>
      <c r="P485" s="15">
        <v>3</v>
      </c>
      <c r="Q485" s="15" t="s">
        <v>224</v>
      </c>
      <c r="R485" s="15"/>
      <c r="S485" s="15" t="s">
        <v>251</v>
      </c>
    </row>
    <row r="486" spans="1:19" ht="15.75" customHeight="1" x14ac:dyDescent="0.2">
      <c r="A486" s="11" t="s">
        <v>61</v>
      </c>
      <c r="B486" s="11" t="s">
        <v>6570</v>
      </c>
      <c r="C486" s="11" t="s">
        <v>6571</v>
      </c>
      <c r="D486" s="11" t="s">
        <v>214</v>
      </c>
      <c r="E486" s="11" t="s">
        <v>7120</v>
      </c>
      <c r="F486" s="20">
        <v>11</v>
      </c>
      <c r="H486" s="20">
        <v>2012</v>
      </c>
      <c r="I486" s="20" t="str">
        <f t="shared" si="13"/>
        <v>hrs__matching_loneliness..Alone.2012</v>
      </c>
      <c r="J486" s="20" t="s">
        <v>7125</v>
      </c>
      <c r="K486" s="20" t="s">
        <v>7121</v>
      </c>
      <c r="L486" s="20" t="s">
        <v>7122</v>
      </c>
      <c r="M486" s="20" t="s">
        <v>225</v>
      </c>
      <c r="N486" s="28" t="s">
        <v>177</v>
      </c>
      <c r="O486" s="15">
        <v>1</v>
      </c>
      <c r="P486" s="15">
        <v>3</v>
      </c>
      <c r="Q486" s="15" t="s">
        <v>224</v>
      </c>
      <c r="R486" s="15"/>
      <c r="S486" s="15" t="s">
        <v>251</v>
      </c>
    </row>
    <row r="487" spans="1:19" ht="15.75" customHeight="1" x14ac:dyDescent="0.2">
      <c r="A487" s="11" t="s">
        <v>61</v>
      </c>
      <c r="B487" s="11" t="s">
        <v>6570</v>
      </c>
      <c r="C487" s="11" t="s">
        <v>6571</v>
      </c>
      <c r="D487" s="11" t="s">
        <v>214</v>
      </c>
      <c r="E487" s="11" t="s">
        <v>7120</v>
      </c>
      <c r="F487" s="20">
        <v>12</v>
      </c>
      <c r="H487" s="20">
        <v>2014</v>
      </c>
      <c r="I487" s="20" t="str">
        <f t="shared" si="13"/>
        <v>hrs__matching_loneliness..Alone.2014</v>
      </c>
      <c r="J487" s="20" t="s">
        <v>7126</v>
      </c>
      <c r="K487" s="20" t="s">
        <v>7121</v>
      </c>
      <c r="L487" s="20" t="s">
        <v>7122</v>
      </c>
      <c r="M487" s="20" t="s">
        <v>225</v>
      </c>
      <c r="N487" s="28" t="s">
        <v>177</v>
      </c>
      <c r="O487" s="15">
        <v>1</v>
      </c>
      <c r="P487" s="15">
        <v>3</v>
      </c>
      <c r="Q487" s="15" t="s">
        <v>224</v>
      </c>
      <c r="R487" s="15"/>
      <c r="S487" s="15" t="s">
        <v>251</v>
      </c>
    </row>
    <row r="488" spans="1:19" ht="15.75" customHeight="1" x14ac:dyDescent="0.2">
      <c r="A488" s="11" t="s">
        <v>61</v>
      </c>
      <c r="B488" s="11" t="s">
        <v>6570</v>
      </c>
      <c r="C488" s="11" t="s">
        <v>6571</v>
      </c>
      <c r="D488" s="11" t="s">
        <v>214</v>
      </c>
      <c r="E488" s="11" t="s">
        <v>7120</v>
      </c>
      <c r="F488" s="20">
        <v>13</v>
      </c>
      <c r="H488" s="20">
        <v>2016</v>
      </c>
      <c r="I488" s="20" t="str">
        <f t="shared" si="13"/>
        <v>hrs__matching_loneliness..Alone.2016</v>
      </c>
      <c r="J488" s="20" t="s">
        <v>10169</v>
      </c>
      <c r="K488" s="20" t="s">
        <v>7121</v>
      </c>
      <c r="L488" s="20" t="s">
        <v>7122</v>
      </c>
      <c r="M488" s="20" t="s">
        <v>225</v>
      </c>
      <c r="N488" s="28" t="s">
        <v>177</v>
      </c>
      <c r="O488" s="15">
        <v>1</v>
      </c>
      <c r="P488" s="15">
        <v>3</v>
      </c>
      <c r="Q488" s="15" t="s">
        <v>224</v>
      </c>
      <c r="R488" s="15"/>
      <c r="S488" s="15" t="s">
        <v>251</v>
      </c>
    </row>
    <row r="489" spans="1:19" ht="15.75" customHeight="1" x14ac:dyDescent="0.2">
      <c r="A489" s="11" t="s">
        <v>61</v>
      </c>
      <c r="B489" s="11" t="s">
        <v>6570</v>
      </c>
      <c r="C489" s="11" t="s">
        <v>6571</v>
      </c>
      <c r="D489" s="11" t="s">
        <v>214</v>
      </c>
      <c r="E489" s="11" t="s">
        <v>7127</v>
      </c>
      <c r="F489" s="20">
        <v>9</v>
      </c>
      <c r="H489" s="20">
        <v>2008</v>
      </c>
      <c r="I489" s="20" t="str">
        <f t="shared" si="13"/>
        <v>hrs__matching_loneliness..GrpFrnds.2008</v>
      </c>
      <c r="J489" s="20" t="s">
        <v>7129</v>
      </c>
      <c r="K489" s="20" t="s">
        <v>7128</v>
      </c>
      <c r="L489" s="20" t="s">
        <v>7122</v>
      </c>
      <c r="M489" s="20" t="s">
        <v>223</v>
      </c>
      <c r="N489" s="28" t="s">
        <v>177</v>
      </c>
      <c r="O489" s="15">
        <v>1</v>
      </c>
      <c r="P489" s="15">
        <v>3</v>
      </c>
      <c r="Q489" s="15" t="s">
        <v>224</v>
      </c>
      <c r="R489" s="15"/>
      <c r="S489" s="15" t="s">
        <v>251</v>
      </c>
    </row>
    <row r="490" spans="1:19" ht="15.75" customHeight="1" x14ac:dyDescent="0.2">
      <c r="A490" s="11" t="s">
        <v>61</v>
      </c>
      <c r="B490" s="11" t="s">
        <v>6570</v>
      </c>
      <c r="C490" s="11" t="s">
        <v>6571</v>
      </c>
      <c r="D490" s="11" t="s">
        <v>214</v>
      </c>
      <c r="E490" s="11" t="s">
        <v>7127</v>
      </c>
      <c r="F490" s="20">
        <v>10</v>
      </c>
      <c r="H490" s="20">
        <v>2010</v>
      </c>
      <c r="I490" s="20" t="str">
        <f t="shared" si="13"/>
        <v>hrs__matching_loneliness..GrpFrnds.2010</v>
      </c>
      <c r="J490" s="20" t="s">
        <v>7130</v>
      </c>
      <c r="K490" s="20" t="s">
        <v>7128</v>
      </c>
      <c r="L490" s="20" t="s">
        <v>7122</v>
      </c>
      <c r="M490" s="20" t="s">
        <v>223</v>
      </c>
      <c r="N490" s="73" t="s">
        <v>177</v>
      </c>
      <c r="O490" s="15">
        <v>1</v>
      </c>
      <c r="P490" s="15">
        <v>3</v>
      </c>
      <c r="Q490" s="15" t="s">
        <v>224</v>
      </c>
      <c r="R490" s="15"/>
      <c r="S490" s="15" t="s">
        <v>251</v>
      </c>
    </row>
    <row r="491" spans="1:19" ht="15.75" customHeight="1" x14ac:dyDescent="0.2">
      <c r="A491" s="11" t="s">
        <v>61</v>
      </c>
      <c r="B491" s="11" t="s">
        <v>6570</v>
      </c>
      <c r="C491" s="11" t="s">
        <v>6571</v>
      </c>
      <c r="D491" s="11" t="s">
        <v>214</v>
      </c>
      <c r="E491" s="11" t="s">
        <v>7127</v>
      </c>
      <c r="F491" s="20">
        <v>11</v>
      </c>
      <c r="H491" s="20">
        <v>2012</v>
      </c>
      <c r="I491" s="20" t="str">
        <f t="shared" si="13"/>
        <v>hrs__matching_loneliness..GrpFrnds.2012</v>
      </c>
      <c r="J491" s="20" t="s">
        <v>7131</v>
      </c>
      <c r="K491" s="20" t="s">
        <v>7128</v>
      </c>
      <c r="L491" s="20" t="s">
        <v>7122</v>
      </c>
      <c r="M491" s="20" t="s">
        <v>223</v>
      </c>
      <c r="N491" s="28" t="s">
        <v>177</v>
      </c>
      <c r="O491" s="15">
        <v>1</v>
      </c>
      <c r="P491" s="15">
        <v>3</v>
      </c>
      <c r="Q491" s="15" t="s">
        <v>224</v>
      </c>
      <c r="R491" s="15"/>
      <c r="S491" s="15" t="s">
        <v>251</v>
      </c>
    </row>
    <row r="492" spans="1:19" ht="15.75" customHeight="1" x14ac:dyDescent="0.2">
      <c r="A492" s="11" t="s">
        <v>61</v>
      </c>
      <c r="B492" s="11" t="s">
        <v>6570</v>
      </c>
      <c r="C492" s="11" t="s">
        <v>6571</v>
      </c>
      <c r="D492" s="11" t="s">
        <v>214</v>
      </c>
      <c r="E492" s="11" t="s">
        <v>7127</v>
      </c>
      <c r="F492" s="20">
        <v>12</v>
      </c>
      <c r="H492" s="20">
        <v>2014</v>
      </c>
      <c r="I492" s="20" t="str">
        <f t="shared" si="13"/>
        <v>hrs__matching_loneliness..GrpFrnds.2014</v>
      </c>
      <c r="J492" s="20" t="s">
        <v>7132</v>
      </c>
      <c r="K492" s="20" t="s">
        <v>7128</v>
      </c>
      <c r="L492" s="20" t="s">
        <v>7122</v>
      </c>
      <c r="M492" s="20" t="s">
        <v>223</v>
      </c>
      <c r="N492" s="28" t="s">
        <v>177</v>
      </c>
      <c r="O492" s="15">
        <v>1</v>
      </c>
      <c r="P492" s="15">
        <v>3</v>
      </c>
      <c r="Q492" s="15" t="s">
        <v>224</v>
      </c>
      <c r="R492" s="15"/>
      <c r="S492" s="15" t="s">
        <v>251</v>
      </c>
    </row>
    <row r="493" spans="1:19" ht="15.75" customHeight="1" x14ac:dyDescent="0.2">
      <c r="A493" s="11" t="s">
        <v>61</v>
      </c>
      <c r="B493" s="11" t="s">
        <v>6570</v>
      </c>
      <c r="C493" s="11" t="s">
        <v>6571</v>
      </c>
      <c r="D493" s="11" t="s">
        <v>214</v>
      </c>
      <c r="E493" s="11" t="s">
        <v>7127</v>
      </c>
      <c r="F493" s="20">
        <v>13</v>
      </c>
      <c r="H493" s="20">
        <v>2016</v>
      </c>
      <c r="I493" s="20" t="str">
        <f t="shared" si="13"/>
        <v>hrs__matching_loneliness..GrpFrnds.2016</v>
      </c>
      <c r="J493" s="20" t="s">
        <v>10170</v>
      </c>
      <c r="K493" s="20" t="s">
        <v>7128</v>
      </c>
      <c r="L493" s="20" t="s">
        <v>7122</v>
      </c>
      <c r="M493" s="20" t="s">
        <v>223</v>
      </c>
      <c r="N493" s="28" t="s">
        <v>177</v>
      </c>
      <c r="O493" s="15">
        <v>1</v>
      </c>
      <c r="P493" s="15">
        <v>3</v>
      </c>
      <c r="Q493" s="15" t="s">
        <v>224</v>
      </c>
      <c r="R493" s="15"/>
      <c r="S493" s="15" t="s">
        <v>251</v>
      </c>
    </row>
    <row r="494" spans="1:19" ht="15.75" customHeight="1" x14ac:dyDescent="0.2">
      <c r="A494" s="11" t="s">
        <v>61</v>
      </c>
      <c r="B494" s="11" t="s">
        <v>6570</v>
      </c>
      <c r="C494" s="11" t="s">
        <v>6571</v>
      </c>
      <c r="D494" s="11" t="s">
        <v>214</v>
      </c>
      <c r="E494" s="11" t="s">
        <v>7134</v>
      </c>
      <c r="F494" s="20">
        <v>9</v>
      </c>
      <c r="H494" s="20">
        <v>2008</v>
      </c>
      <c r="I494" s="20" t="str">
        <f t="shared" si="13"/>
        <v>hrs__matching_loneliness..InTune.2008</v>
      </c>
      <c r="J494" s="20" t="s">
        <v>7136</v>
      </c>
      <c r="K494" s="20" t="s">
        <v>7135</v>
      </c>
      <c r="L494" s="20" t="s">
        <v>7122</v>
      </c>
      <c r="M494" s="20" t="s">
        <v>223</v>
      </c>
      <c r="N494" s="28" t="s">
        <v>177</v>
      </c>
      <c r="O494" s="15">
        <v>1</v>
      </c>
      <c r="P494" s="15">
        <v>3</v>
      </c>
      <c r="Q494" s="15" t="s">
        <v>224</v>
      </c>
      <c r="R494" s="15"/>
      <c r="S494" s="15" t="s">
        <v>251</v>
      </c>
    </row>
    <row r="495" spans="1:19" ht="15.75" customHeight="1" x14ac:dyDescent="0.2">
      <c r="A495" s="11" t="s">
        <v>61</v>
      </c>
      <c r="B495" s="11" t="s">
        <v>6570</v>
      </c>
      <c r="C495" s="11" t="s">
        <v>6571</v>
      </c>
      <c r="D495" s="11" t="s">
        <v>214</v>
      </c>
      <c r="E495" s="11" t="s">
        <v>7134</v>
      </c>
      <c r="F495" s="20">
        <v>10</v>
      </c>
      <c r="H495" s="20">
        <v>2010</v>
      </c>
      <c r="I495" s="20" t="str">
        <f t="shared" si="13"/>
        <v>hrs__matching_loneliness..InTune.2010</v>
      </c>
      <c r="J495" s="20" t="s">
        <v>7137</v>
      </c>
      <c r="K495" s="20" t="s">
        <v>7135</v>
      </c>
      <c r="L495" s="20" t="s">
        <v>7122</v>
      </c>
      <c r="M495" s="20" t="s">
        <v>223</v>
      </c>
      <c r="N495" s="73" t="s">
        <v>177</v>
      </c>
      <c r="O495" s="15">
        <v>1</v>
      </c>
      <c r="P495" s="15">
        <v>3</v>
      </c>
      <c r="Q495" s="15" t="s">
        <v>224</v>
      </c>
      <c r="R495" s="15"/>
      <c r="S495" s="15" t="s">
        <v>251</v>
      </c>
    </row>
    <row r="496" spans="1:19" ht="15.75" customHeight="1" x14ac:dyDescent="0.2">
      <c r="A496" s="11" t="s">
        <v>61</v>
      </c>
      <c r="B496" s="11" t="s">
        <v>6570</v>
      </c>
      <c r="C496" s="11" t="s">
        <v>6571</v>
      </c>
      <c r="D496" s="11" t="s">
        <v>214</v>
      </c>
      <c r="E496" s="11" t="s">
        <v>7134</v>
      </c>
      <c r="F496" s="20">
        <v>11</v>
      </c>
      <c r="H496" s="20">
        <v>2012</v>
      </c>
      <c r="I496" s="20" t="str">
        <f t="shared" si="13"/>
        <v>hrs__matching_loneliness..InTune.2012</v>
      </c>
      <c r="J496" s="20" t="s">
        <v>7138</v>
      </c>
      <c r="K496" s="20" t="s">
        <v>7135</v>
      </c>
      <c r="L496" s="20" t="s">
        <v>7122</v>
      </c>
      <c r="M496" s="20" t="s">
        <v>223</v>
      </c>
      <c r="N496" s="28" t="s">
        <v>177</v>
      </c>
      <c r="O496" s="15">
        <v>1</v>
      </c>
      <c r="P496" s="15">
        <v>3</v>
      </c>
      <c r="Q496" s="15" t="s">
        <v>224</v>
      </c>
      <c r="R496" s="15"/>
      <c r="S496" s="15" t="s">
        <v>251</v>
      </c>
    </row>
    <row r="497" spans="1:19" ht="15.75" customHeight="1" x14ac:dyDescent="0.2">
      <c r="A497" s="11" t="s">
        <v>61</v>
      </c>
      <c r="B497" s="11" t="s">
        <v>6570</v>
      </c>
      <c r="C497" s="11" t="s">
        <v>6571</v>
      </c>
      <c r="D497" s="11" t="s">
        <v>214</v>
      </c>
      <c r="E497" s="11" t="s">
        <v>7134</v>
      </c>
      <c r="F497" s="20">
        <v>12</v>
      </c>
      <c r="H497" s="20">
        <v>2014</v>
      </c>
      <c r="I497" s="20" t="str">
        <f t="shared" si="13"/>
        <v>hrs__matching_loneliness..InTune.2014</v>
      </c>
      <c r="J497" s="20" t="s">
        <v>7139</v>
      </c>
      <c r="K497" s="20" t="s">
        <v>7135</v>
      </c>
      <c r="L497" s="20" t="s">
        <v>7122</v>
      </c>
      <c r="M497" s="20" t="s">
        <v>223</v>
      </c>
      <c r="N497" s="28" t="s">
        <v>177</v>
      </c>
      <c r="O497" s="15">
        <v>1</v>
      </c>
      <c r="P497" s="15">
        <v>3</v>
      </c>
      <c r="Q497" s="15" t="s">
        <v>224</v>
      </c>
      <c r="R497" s="15"/>
      <c r="S497" s="15" t="s">
        <v>251</v>
      </c>
    </row>
    <row r="498" spans="1:19" ht="15.75" customHeight="1" x14ac:dyDescent="0.2">
      <c r="A498" s="11" t="s">
        <v>61</v>
      </c>
      <c r="B498" s="11" t="s">
        <v>6570</v>
      </c>
      <c r="C498" s="11" t="s">
        <v>6571</v>
      </c>
      <c r="D498" s="11" t="s">
        <v>214</v>
      </c>
      <c r="E498" s="11" t="s">
        <v>7134</v>
      </c>
      <c r="F498" s="20">
        <v>13</v>
      </c>
      <c r="H498" s="20">
        <v>2016</v>
      </c>
      <c r="I498" s="20" t="str">
        <f t="shared" si="13"/>
        <v>hrs__matching_loneliness..InTune.2016</v>
      </c>
      <c r="J498" s="20" t="s">
        <v>10171</v>
      </c>
      <c r="K498" s="20" t="s">
        <v>7135</v>
      </c>
      <c r="L498" s="20" t="s">
        <v>7122</v>
      </c>
      <c r="M498" s="20" t="s">
        <v>223</v>
      </c>
      <c r="N498" s="28" t="s">
        <v>177</v>
      </c>
      <c r="O498" s="15">
        <v>1</v>
      </c>
      <c r="P498" s="15">
        <v>3</v>
      </c>
      <c r="Q498" s="15" t="s">
        <v>224</v>
      </c>
      <c r="R498" s="15"/>
      <c r="S498" s="15" t="s">
        <v>251</v>
      </c>
    </row>
    <row r="499" spans="1:19" ht="15.75" customHeight="1" x14ac:dyDescent="0.2">
      <c r="A499" s="11" t="s">
        <v>61</v>
      </c>
      <c r="B499" s="11" t="s">
        <v>6570</v>
      </c>
      <c r="C499" s="11" t="s">
        <v>6571</v>
      </c>
      <c r="D499" s="11" t="s">
        <v>214</v>
      </c>
      <c r="E499" s="11" t="s">
        <v>7140</v>
      </c>
      <c r="F499" s="20">
        <v>8</v>
      </c>
      <c r="H499" s="20">
        <v>2006</v>
      </c>
      <c r="I499" s="20" t="str">
        <f t="shared" si="13"/>
        <v>hrs__matching_loneliness..Isolated.2006</v>
      </c>
      <c r="J499" s="20" t="s">
        <v>9329</v>
      </c>
      <c r="K499" s="20" t="s">
        <v>7141</v>
      </c>
      <c r="L499" s="20" t="s">
        <v>7122</v>
      </c>
      <c r="M499" s="20" t="s">
        <v>225</v>
      </c>
      <c r="N499" s="28" t="s">
        <v>177</v>
      </c>
      <c r="O499" s="15">
        <v>1</v>
      </c>
      <c r="P499" s="15">
        <v>3</v>
      </c>
      <c r="Q499" s="15" t="s">
        <v>224</v>
      </c>
      <c r="R499" s="15"/>
      <c r="S499" s="15" t="s">
        <v>1311</v>
      </c>
    </row>
    <row r="500" spans="1:19" ht="15.75" customHeight="1" x14ac:dyDescent="0.2">
      <c r="A500" s="11" t="s">
        <v>61</v>
      </c>
      <c r="B500" s="11" t="s">
        <v>6570</v>
      </c>
      <c r="C500" s="11" t="s">
        <v>6571</v>
      </c>
      <c r="D500" s="11" t="s">
        <v>214</v>
      </c>
      <c r="E500" s="11" t="s">
        <v>7140</v>
      </c>
      <c r="F500" s="20">
        <v>9</v>
      </c>
      <c r="H500" s="20">
        <v>2008</v>
      </c>
      <c r="I500" s="20" t="str">
        <f t="shared" si="13"/>
        <v>hrs__matching_loneliness..Isolated.2008</v>
      </c>
      <c r="J500" s="20" t="s">
        <v>9330</v>
      </c>
      <c r="K500" s="20" t="s">
        <v>7141</v>
      </c>
      <c r="L500" s="20" t="s">
        <v>7122</v>
      </c>
      <c r="M500" s="20" t="s">
        <v>225</v>
      </c>
      <c r="N500" s="28" t="s">
        <v>177</v>
      </c>
      <c r="O500" s="15">
        <v>1</v>
      </c>
      <c r="P500" s="15">
        <v>3</v>
      </c>
      <c r="Q500" s="15" t="s">
        <v>224</v>
      </c>
      <c r="R500" s="15"/>
      <c r="S500" s="15" t="s">
        <v>251</v>
      </c>
    </row>
    <row r="501" spans="1:19" ht="15.75" customHeight="1" x14ac:dyDescent="0.2">
      <c r="A501" s="11" t="s">
        <v>61</v>
      </c>
      <c r="B501" s="11" t="s">
        <v>6570</v>
      </c>
      <c r="C501" s="11" t="s">
        <v>6571</v>
      </c>
      <c r="D501" s="11" t="s">
        <v>214</v>
      </c>
      <c r="E501" s="11" t="s">
        <v>7140</v>
      </c>
      <c r="F501" s="20">
        <v>10</v>
      </c>
      <c r="H501" s="20">
        <v>2010</v>
      </c>
      <c r="I501" s="20" t="str">
        <f t="shared" si="13"/>
        <v>hrs__matching_loneliness..Isolated.2010</v>
      </c>
      <c r="J501" s="20" t="s">
        <v>9331</v>
      </c>
      <c r="K501" s="20" t="s">
        <v>7141</v>
      </c>
      <c r="L501" s="20" t="s">
        <v>7122</v>
      </c>
      <c r="M501" s="20" t="s">
        <v>225</v>
      </c>
      <c r="N501" s="73" t="s">
        <v>177</v>
      </c>
      <c r="O501" s="15">
        <v>1</v>
      </c>
      <c r="P501" s="15">
        <v>3</v>
      </c>
      <c r="Q501" s="15" t="s">
        <v>224</v>
      </c>
      <c r="R501" s="15"/>
      <c r="S501" s="15" t="s">
        <v>251</v>
      </c>
    </row>
    <row r="502" spans="1:19" ht="15.75" customHeight="1" x14ac:dyDescent="0.2">
      <c r="A502" s="11" t="s">
        <v>61</v>
      </c>
      <c r="B502" s="11" t="s">
        <v>6570</v>
      </c>
      <c r="C502" s="11" t="s">
        <v>6571</v>
      </c>
      <c r="D502" s="11" t="s">
        <v>214</v>
      </c>
      <c r="E502" s="11" t="s">
        <v>7140</v>
      </c>
      <c r="F502" s="20">
        <v>11</v>
      </c>
      <c r="H502" s="20">
        <v>2012</v>
      </c>
      <c r="I502" s="20" t="str">
        <f t="shared" si="13"/>
        <v>hrs__matching_loneliness..Isolated.2012</v>
      </c>
      <c r="J502" s="20" t="s">
        <v>9332</v>
      </c>
      <c r="K502" s="20" t="s">
        <v>7141</v>
      </c>
      <c r="L502" s="20" t="s">
        <v>7122</v>
      </c>
      <c r="M502" s="20" t="s">
        <v>225</v>
      </c>
      <c r="N502" s="28" t="s">
        <v>177</v>
      </c>
      <c r="O502" s="15">
        <v>1</v>
      </c>
      <c r="P502" s="15">
        <v>3</v>
      </c>
      <c r="Q502" s="15" t="s">
        <v>224</v>
      </c>
      <c r="R502" s="15"/>
      <c r="S502" s="15" t="s">
        <v>251</v>
      </c>
    </row>
    <row r="503" spans="1:19" ht="15.75" customHeight="1" x14ac:dyDescent="0.2">
      <c r="A503" s="11" t="s">
        <v>61</v>
      </c>
      <c r="B503" s="11" t="s">
        <v>6570</v>
      </c>
      <c r="C503" s="11" t="s">
        <v>6571</v>
      </c>
      <c r="D503" s="11" t="s">
        <v>214</v>
      </c>
      <c r="E503" s="11" t="s">
        <v>7140</v>
      </c>
      <c r="F503" s="20">
        <v>12</v>
      </c>
      <c r="H503" s="20">
        <v>2014</v>
      </c>
      <c r="I503" s="20" t="str">
        <f t="shared" si="13"/>
        <v>hrs__matching_loneliness..Isolated.2014</v>
      </c>
      <c r="J503" s="20" t="s">
        <v>9333</v>
      </c>
      <c r="K503" s="20" t="s">
        <v>7141</v>
      </c>
      <c r="L503" s="20" t="s">
        <v>7122</v>
      </c>
      <c r="M503" s="20" t="s">
        <v>225</v>
      </c>
      <c r="N503" s="28" t="s">
        <v>177</v>
      </c>
      <c r="O503" s="15">
        <v>1</v>
      </c>
      <c r="P503" s="15">
        <v>3</v>
      </c>
      <c r="Q503" s="15" t="s">
        <v>224</v>
      </c>
      <c r="R503" s="15"/>
      <c r="S503" s="15" t="s">
        <v>251</v>
      </c>
    </row>
    <row r="504" spans="1:19" ht="15.75" customHeight="1" x14ac:dyDescent="0.2">
      <c r="A504" s="11" t="s">
        <v>61</v>
      </c>
      <c r="B504" s="11" t="s">
        <v>6570</v>
      </c>
      <c r="C504" s="11" t="s">
        <v>6571</v>
      </c>
      <c r="D504" s="11" t="s">
        <v>214</v>
      </c>
      <c r="E504" s="11" t="s">
        <v>7140</v>
      </c>
      <c r="F504" s="20">
        <v>13</v>
      </c>
      <c r="H504" s="20">
        <v>2016</v>
      </c>
      <c r="I504" s="20" t="str">
        <f t="shared" si="13"/>
        <v>hrs__matching_loneliness..Isolated.2016</v>
      </c>
      <c r="J504" s="20" t="s">
        <v>10172</v>
      </c>
      <c r="K504" s="20" t="s">
        <v>7141</v>
      </c>
      <c r="L504" s="20" t="s">
        <v>7122</v>
      </c>
      <c r="M504" s="20" t="s">
        <v>225</v>
      </c>
      <c r="N504" s="28" t="s">
        <v>177</v>
      </c>
      <c r="O504" s="15">
        <v>1</v>
      </c>
      <c r="P504" s="15">
        <v>3</v>
      </c>
      <c r="Q504" s="15" t="s">
        <v>224</v>
      </c>
      <c r="R504" s="15"/>
      <c r="S504" s="15" t="s">
        <v>251</v>
      </c>
    </row>
    <row r="505" spans="1:19" ht="15.75" customHeight="1" x14ac:dyDescent="0.2">
      <c r="A505" s="11" t="s">
        <v>61</v>
      </c>
      <c r="B505" s="11" t="s">
        <v>6570</v>
      </c>
      <c r="C505" s="11" t="s">
        <v>6571</v>
      </c>
      <c r="D505" s="11" t="s">
        <v>214</v>
      </c>
      <c r="E505" s="11" t="s">
        <v>7142</v>
      </c>
      <c r="F505" s="20">
        <v>8</v>
      </c>
      <c r="H505" s="20">
        <v>2006</v>
      </c>
      <c r="I505" s="20" t="str">
        <f t="shared" si="13"/>
        <v>hrs__matching_loneliness..LackCmpshp.2006</v>
      </c>
      <c r="J505" s="20" t="s">
        <v>7143</v>
      </c>
      <c r="K505" s="20" t="s">
        <v>7144</v>
      </c>
      <c r="L505" s="20" t="s">
        <v>7122</v>
      </c>
      <c r="M505" s="20" t="s">
        <v>225</v>
      </c>
      <c r="N505" s="28" t="s">
        <v>177</v>
      </c>
      <c r="O505" s="15">
        <v>1</v>
      </c>
      <c r="P505" s="15">
        <v>3</v>
      </c>
      <c r="Q505" s="15" t="s">
        <v>224</v>
      </c>
      <c r="R505" s="15"/>
      <c r="S505" s="15" t="s">
        <v>1311</v>
      </c>
    </row>
    <row r="506" spans="1:19" ht="15.75" customHeight="1" x14ac:dyDescent="0.2">
      <c r="A506" s="11" t="s">
        <v>61</v>
      </c>
      <c r="B506" s="11" t="s">
        <v>6570</v>
      </c>
      <c r="C506" s="11" t="s">
        <v>6571</v>
      </c>
      <c r="D506" s="11" t="s">
        <v>214</v>
      </c>
      <c r="E506" s="11" t="s">
        <v>7142</v>
      </c>
      <c r="F506" s="20">
        <v>9</v>
      </c>
      <c r="H506" s="20">
        <v>2008</v>
      </c>
      <c r="I506" s="20" t="str">
        <f t="shared" si="13"/>
        <v>hrs__matching_loneliness..LackCmpshp.2008</v>
      </c>
      <c r="J506" s="20" t="s">
        <v>7145</v>
      </c>
      <c r="K506" s="20" t="s">
        <v>7144</v>
      </c>
      <c r="L506" s="20" t="s">
        <v>7122</v>
      </c>
      <c r="M506" s="20" t="s">
        <v>225</v>
      </c>
      <c r="N506" s="28" t="s">
        <v>177</v>
      </c>
      <c r="O506" s="15">
        <v>1</v>
      </c>
      <c r="P506" s="15">
        <v>3</v>
      </c>
      <c r="Q506" s="15" t="s">
        <v>224</v>
      </c>
      <c r="R506" s="15"/>
      <c r="S506" s="15" t="s">
        <v>251</v>
      </c>
    </row>
    <row r="507" spans="1:19" ht="15.75" customHeight="1" x14ac:dyDescent="0.2">
      <c r="A507" s="11" t="s">
        <v>61</v>
      </c>
      <c r="B507" s="11" t="s">
        <v>6570</v>
      </c>
      <c r="C507" s="11" t="s">
        <v>6571</v>
      </c>
      <c r="D507" s="11" t="s">
        <v>214</v>
      </c>
      <c r="E507" s="11" t="s">
        <v>7142</v>
      </c>
      <c r="F507" s="20">
        <v>10</v>
      </c>
      <c r="H507" s="20">
        <v>2010</v>
      </c>
      <c r="I507" s="20" t="str">
        <f t="shared" si="13"/>
        <v>hrs__matching_loneliness..LackCmpshp.2010</v>
      </c>
      <c r="J507" s="20" t="s">
        <v>7146</v>
      </c>
      <c r="K507" s="42" t="s">
        <v>7144</v>
      </c>
      <c r="L507" s="20" t="s">
        <v>7122</v>
      </c>
      <c r="M507" s="20" t="s">
        <v>225</v>
      </c>
      <c r="N507" s="73" t="s">
        <v>177</v>
      </c>
      <c r="O507" s="15">
        <v>1</v>
      </c>
      <c r="P507" s="15">
        <v>3</v>
      </c>
      <c r="Q507" s="15" t="s">
        <v>224</v>
      </c>
      <c r="R507" s="15"/>
      <c r="S507" s="15" t="s">
        <v>251</v>
      </c>
    </row>
    <row r="508" spans="1:19" ht="15.75" customHeight="1" x14ac:dyDescent="0.2">
      <c r="A508" s="11" t="s">
        <v>61</v>
      </c>
      <c r="B508" s="11" t="s">
        <v>6570</v>
      </c>
      <c r="C508" s="11" t="s">
        <v>6571</v>
      </c>
      <c r="D508" s="11" t="s">
        <v>214</v>
      </c>
      <c r="E508" s="11" t="s">
        <v>7142</v>
      </c>
      <c r="F508" s="20">
        <v>11</v>
      </c>
      <c r="H508" s="20">
        <v>2012</v>
      </c>
      <c r="I508" s="20" t="str">
        <f t="shared" si="13"/>
        <v>hrs__matching_loneliness..LackCmpshp.2012</v>
      </c>
      <c r="J508" s="20" t="s">
        <v>7147</v>
      </c>
      <c r="K508" s="42" t="s">
        <v>7144</v>
      </c>
      <c r="L508" s="20" t="s">
        <v>7122</v>
      </c>
      <c r="M508" s="20" t="s">
        <v>225</v>
      </c>
      <c r="N508" s="28" t="s">
        <v>177</v>
      </c>
      <c r="O508" s="15">
        <v>1</v>
      </c>
      <c r="P508" s="15">
        <v>3</v>
      </c>
      <c r="Q508" s="15" t="s">
        <v>224</v>
      </c>
      <c r="R508" s="15"/>
      <c r="S508" s="15" t="s">
        <v>251</v>
      </c>
    </row>
    <row r="509" spans="1:19" ht="15.75" customHeight="1" x14ac:dyDescent="0.2">
      <c r="A509" s="11" t="s">
        <v>61</v>
      </c>
      <c r="B509" s="11" t="s">
        <v>6570</v>
      </c>
      <c r="C509" s="11" t="s">
        <v>6571</v>
      </c>
      <c r="D509" s="11" t="s">
        <v>214</v>
      </c>
      <c r="E509" s="11" t="s">
        <v>7142</v>
      </c>
      <c r="F509" s="20">
        <v>12</v>
      </c>
      <c r="H509" s="20">
        <v>2014</v>
      </c>
      <c r="I509" s="20" t="str">
        <f t="shared" si="13"/>
        <v>hrs__matching_loneliness..LackCmpshp.2014</v>
      </c>
      <c r="J509" s="20" t="s">
        <v>7148</v>
      </c>
      <c r="K509" s="42" t="s">
        <v>7144</v>
      </c>
      <c r="L509" s="20" t="s">
        <v>7122</v>
      </c>
      <c r="M509" s="20" t="s">
        <v>225</v>
      </c>
      <c r="N509" s="28" t="s">
        <v>177</v>
      </c>
      <c r="O509" s="15">
        <v>1</v>
      </c>
      <c r="P509" s="15">
        <v>3</v>
      </c>
      <c r="Q509" s="15" t="s">
        <v>224</v>
      </c>
      <c r="R509" s="15"/>
      <c r="S509" s="15" t="s">
        <v>251</v>
      </c>
    </row>
    <row r="510" spans="1:19" ht="15.75" customHeight="1" x14ac:dyDescent="0.2">
      <c r="A510" s="11" t="s">
        <v>61</v>
      </c>
      <c r="B510" s="11" t="s">
        <v>6570</v>
      </c>
      <c r="C510" s="11" t="s">
        <v>6571</v>
      </c>
      <c r="D510" s="11" t="s">
        <v>214</v>
      </c>
      <c r="E510" s="11" t="s">
        <v>7142</v>
      </c>
      <c r="F510" s="20">
        <v>13</v>
      </c>
      <c r="H510" s="20">
        <v>2016</v>
      </c>
      <c r="I510" s="20" t="str">
        <f t="shared" si="13"/>
        <v>hrs__matching_loneliness..LackCmpshp.2016</v>
      </c>
      <c r="J510" s="20" t="s">
        <v>10173</v>
      </c>
      <c r="K510" s="42" t="s">
        <v>7144</v>
      </c>
      <c r="L510" s="20" t="s">
        <v>7122</v>
      </c>
      <c r="M510" s="20" t="s">
        <v>225</v>
      </c>
      <c r="N510" s="28" t="s">
        <v>177</v>
      </c>
      <c r="O510" s="15">
        <v>1</v>
      </c>
      <c r="P510" s="15">
        <v>3</v>
      </c>
      <c r="Q510" s="15" t="s">
        <v>224</v>
      </c>
      <c r="R510" s="15"/>
      <c r="S510" s="15" t="s">
        <v>251</v>
      </c>
    </row>
    <row r="511" spans="1:19" ht="15.75" customHeight="1" x14ac:dyDescent="0.2">
      <c r="A511" s="11" t="s">
        <v>61</v>
      </c>
      <c r="B511" s="11" t="s">
        <v>6570</v>
      </c>
      <c r="C511" s="11" t="s">
        <v>6571</v>
      </c>
      <c r="D511" s="11" t="s">
        <v>214</v>
      </c>
      <c r="E511" s="11" t="s">
        <v>7149</v>
      </c>
      <c r="F511" s="20">
        <v>8</v>
      </c>
      <c r="H511" s="20">
        <v>2006</v>
      </c>
      <c r="I511" s="20" t="str">
        <f t="shared" si="13"/>
        <v>hrs__matching_loneliness..LeftOut.2006</v>
      </c>
      <c r="J511" s="20" t="s">
        <v>7150</v>
      </c>
      <c r="K511" s="20" t="s">
        <v>7151</v>
      </c>
      <c r="L511" s="20" t="s">
        <v>7122</v>
      </c>
      <c r="M511" s="20" t="s">
        <v>225</v>
      </c>
      <c r="N511" s="28" t="s">
        <v>177</v>
      </c>
      <c r="O511" s="15">
        <v>1</v>
      </c>
      <c r="P511" s="15">
        <v>3</v>
      </c>
      <c r="Q511" s="15" t="s">
        <v>224</v>
      </c>
      <c r="R511" s="15"/>
      <c r="S511" s="15" t="s">
        <v>1311</v>
      </c>
    </row>
    <row r="512" spans="1:19" ht="15.75" customHeight="1" x14ac:dyDescent="0.2">
      <c r="A512" s="11" t="s">
        <v>61</v>
      </c>
      <c r="B512" s="11" t="s">
        <v>6570</v>
      </c>
      <c r="C512" s="11" t="s">
        <v>6571</v>
      </c>
      <c r="D512" s="11" t="s">
        <v>214</v>
      </c>
      <c r="E512" s="11" t="s">
        <v>7149</v>
      </c>
      <c r="F512" s="20">
        <v>9</v>
      </c>
      <c r="H512" s="20">
        <v>2008</v>
      </c>
      <c r="I512" s="20" t="str">
        <f t="shared" si="13"/>
        <v>hrs__matching_loneliness..LeftOut.2008</v>
      </c>
      <c r="J512" s="20" t="s">
        <v>7152</v>
      </c>
      <c r="K512" s="20" t="s">
        <v>7151</v>
      </c>
      <c r="L512" s="20" t="s">
        <v>7122</v>
      </c>
      <c r="M512" s="20" t="s">
        <v>225</v>
      </c>
      <c r="N512" s="28" t="s">
        <v>177</v>
      </c>
      <c r="O512" s="15">
        <v>1</v>
      </c>
      <c r="P512" s="15">
        <v>3</v>
      </c>
      <c r="Q512" s="15" t="s">
        <v>224</v>
      </c>
      <c r="R512" s="15"/>
      <c r="S512" s="15" t="s">
        <v>251</v>
      </c>
    </row>
    <row r="513" spans="1:19" ht="15.75" customHeight="1" x14ac:dyDescent="0.2">
      <c r="A513" s="11" t="s">
        <v>61</v>
      </c>
      <c r="B513" s="11" t="s">
        <v>6570</v>
      </c>
      <c r="C513" s="11" t="s">
        <v>6571</v>
      </c>
      <c r="D513" s="11" t="s">
        <v>214</v>
      </c>
      <c r="E513" s="11" t="s">
        <v>7149</v>
      </c>
      <c r="F513" s="20">
        <v>10</v>
      </c>
      <c r="H513" s="20">
        <v>2010</v>
      </c>
      <c r="I513" s="20" t="str">
        <f t="shared" si="13"/>
        <v>hrs__matching_loneliness..LeftOut.2010</v>
      </c>
      <c r="J513" s="20" t="s">
        <v>7153</v>
      </c>
      <c r="K513" s="20" t="s">
        <v>7151</v>
      </c>
      <c r="L513" s="20" t="s">
        <v>7122</v>
      </c>
      <c r="M513" s="20" t="s">
        <v>225</v>
      </c>
      <c r="N513" s="73" t="s">
        <v>177</v>
      </c>
      <c r="O513" s="15">
        <v>1</v>
      </c>
      <c r="P513" s="15">
        <v>3</v>
      </c>
      <c r="Q513" s="15" t="s">
        <v>224</v>
      </c>
      <c r="R513" s="15"/>
      <c r="S513" s="15" t="s">
        <v>251</v>
      </c>
    </row>
    <row r="514" spans="1:19" ht="15.75" customHeight="1" x14ac:dyDescent="0.2">
      <c r="A514" s="11" t="s">
        <v>61</v>
      </c>
      <c r="B514" s="11" t="s">
        <v>6570</v>
      </c>
      <c r="C514" s="11" t="s">
        <v>6571</v>
      </c>
      <c r="D514" s="11" t="s">
        <v>214</v>
      </c>
      <c r="E514" s="11" t="s">
        <v>7149</v>
      </c>
      <c r="F514" s="20">
        <v>11</v>
      </c>
      <c r="H514" s="20">
        <v>2012</v>
      </c>
      <c r="I514" s="20" t="str">
        <f t="shared" ref="I514:I577" si="14">CONCATENATE(A514,"__",C514,"_", D514, "..", E514, ".", H514)</f>
        <v>hrs__matching_loneliness..LeftOut.2012</v>
      </c>
      <c r="J514" s="20" t="s">
        <v>7154</v>
      </c>
      <c r="K514" s="20" t="s">
        <v>7151</v>
      </c>
      <c r="L514" s="20" t="s">
        <v>7122</v>
      </c>
      <c r="M514" s="20" t="s">
        <v>225</v>
      </c>
      <c r="N514" s="28" t="s">
        <v>177</v>
      </c>
      <c r="O514" s="15">
        <v>1</v>
      </c>
      <c r="P514" s="15">
        <v>3</v>
      </c>
      <c r="Q514" s="15" t="s">
        <v>224</v>
      </c>
      <c r="R514" s="15"/>
      <c r="S514" s="15" t="s">
        <v>251</v>
      </c>
    </row>
    <row r="515" spans="1:19" ht="15.75" customHeight="1" x14ac:dyDescent="0.2">
      <c r="A515" s="11" t="s">
        <v>61</v>
      </c>
      <c r="B515" s="11" t="s">
        <v>6570</v>
      </c>
      <c r="C515" s="11" t="s">
        <v>6571</v>
      </c>
      <c r="D515" s="11" t="s">
        <v>214</v>
      </c>
      <c r="E515" s="11" t="s">
        <v>7149</v>
      </c>
      <c r="F515" s="20">
        <v>12</v>
      </c>
      <c r="H515" s="20">
        <v>2014</v>
      </c>
      <c r="I515" s="20" t="str">
        <f t="shared" si="14"/>
        <v>hrs__matching_loneliness..LeftOut.2014</v>
      </c>
      <c r="J515" s="20" t="s">
        <v>7155</v>
      </c>
      <c r="K515" s="20" t="s">
        <v>7151</v>
      </c>
      <c r="L515" s="20" t="s">
        <v>7122</v>
      </c>
      <c r="M515" s="20" t="s">
        <v>225</v>
      </c>
      <c r="N515" s="28" t="s">
        <v>177</v>
      </c>
      <c r="O515" s="15">
        <v>1</v>
      </c>
      <c r="P515" s="15">
        <v>3</v>
      </c>
      <c r="Q515" s="15" t="s">
        <v>224</v>
      </c>
      <c r="R515" s="15"/>
      <c r="S515" s="15" t="s">
        <v>251</v>
      </c>
    </row>
    <row r="516" spans="1:19" ht="15.75" customHeight="1" x14ac:dyDescent="0.2">
      <c r="A516" s="11" t="s">
        <v>61</v>
      </c>
      <c r="B516" s="11" t="s">
        <v>6570</v>
      </c>
      <c r="C516" s="11" t="s">
        <v>6571</v>
      </c>
      <c r="D516" s="11" t="s">
        <v>214</v>
      </c>
      <c r="E516" s="11" t="s">
        <v>7149</v>
      </c>
      <c r="F516" s="20">
        <v>13</v>
      </c>
      <c r="H516" s="20">
        <v>2016</v>
      </c>
      <c r="I516" s="20" t="str">
        <f t="shared" si="14"/>
        <v>hrs__matching_loneliness..LeftOut.2016</v>
      </c>
      <c r="J516" s="20" t="s">
        <v>10174</v>
      </c>
      <c r="K516" s="20" t="s">
        <v>7151</v>
      </c>
      <c r="L516" s="20" t="s">
        <v>7122</v>
      </c>
      <c r="M516" s="20" t="s">
        <v>225</v>
      </c>
      <c r="N516" s="28" t="s">
        <v>177</v>
      </c>
      <c r="O516" s="15">
        <v>1</v>
      </c>
      <c r="P516" s="15">
        <v>3</v>
      </c>
      <c r="Q516" s="15" t="s">
        <v>224</v>
      </c>
      <c r="R516" s="15"/>
      <c r="S516" s="15" t="s">
        <v>251</v>
      </c>
    </row>
    <row r="517" spans="1:19" ht="15.75" customHeight="1" x14ac:dyDescent="0.2">
      <c r="A517" s="11" t="s">
        <v>61</v>
      </c>
      <c r="B517" s="11" t="s">
        <v>6570</v>
      </c>
      <c r="C517" s="11" t="s">
        <v>6571</v>
      </c>
      <c r="D517" s="11" t="s">
        <v>214</v>
      </c>
      <c r="E517" s="11" t="s">
        <v>7156</v>
      </c>
      <c r="F517" s="20">
        <v>9</v>
      </c>
      <c r="H517" s="20">
        <v>2008</v>
      </c>
      <c r="I517" s="20" t="str">
        <f t="shared" si="14"/>
        <v>hrs__matching_loneliness..LotCommon.2008</v>
      </c>
      <c r="J517" s="20" t="s">
        <v>7158</v>
      </c>
      <c r="K517" s="20" t="s">
        <v>7157</v>
      </c>
      <c r="L517" s="20" t="s">
        <v>7122</v>
      </c>
      <c r="M517" s="20" t="s">
        <v>223</v>
      </c>
      <c r="N517" s="28" t="s">
        <v>177</v>
      </c>
      <c r="O517" s="15">
        <v>1</v>
      </c>
      <c r="P517" s="15">
        <v>3</v>
      </c>
      <c r="Q517" s="15" t="s">
        <v>224</v>
      </c>
      <c r="R517" s="15"/>
      <c r="S517" s="15" t="s">
        <v>251</v>
      </c>
    </row>
    <row r="518" spans="1:19" ht="15.75" customHeight="1" x14ac:dyDescent="0.2">
      <c r="A518" s="11" t="s">
        <v>61</v>
      </c>
      <c r="B518" s="11" t="s">
        <v>6570</v>
      </c>
      <c r="C518" s="11" t="s">
        <v>6571</v>
      </c>
      <c r="D518" s="11" t="s">
        <v>214</v>
      </c>
      <c r="E518" s="11" t="s">
        <v>7156</v>
      </c>
      <c r="F518" s="20">
        <v>10</v>
      </c>
      <c r="H518" s="20">
        <v>2010</v>
      </c>
      <c r="I518" s="20" t="str">
        <f t="shared" si="14"/>
        <v>hrs__matching_loneliness..LotCommon.2010</v>
      </c>
      <c r="J518" s="20" t="s">
        <v>7159</v>
      </c>
      <c r="K518" s="20" t="s">
        <v>7157</v>
      </c>
      <c r="L518" s="20" t="s">
        <v>7122</v>
      </c>
      <c r="M518" s="20" t="s">
        <v>223</v>
      </c>
      <c r="N518" s="28" t="s">
        <v>177</v>
      </c>
      <c r="O518" s="15">
        <v>1</v>
      </c>
      <c r="P518" s="15">
        <v>3</v>
      </c>
      <c r="Q518" s="15" t="s">
        <v>224</v>
      </c>
      <c r="R518" s="15"/>
      <c r="S518" s="15" t="s">
        <v>251</v>
      </c>
    </row>
    <row r="519" spans="1:19" ht="15.75" customHeight="1" x14ac:dyDescent="0.2">
      <c r="A519" s="11" t="s">
        <v>61</v>
      </c>
      <c r="B519" s="11" t="s">
        <v>6570</v>
      </c>
      <c r="C519" s="11" t="s">
        <v>6571</v>
      </c>
      <c r="D519" s="11" t="s">
        <v>214</v>
      </c>
      <c r="E519" s="11" t="s">
        <v>7156</v>
      </c>
      <c r="F519" s="20">
        <v>11</v>
      </c>
      <c r="H519" s="20">
        <v>2012</v>
      </c>
      <c r="I519" s="20" t="str">
        <f t="shared" si="14"/>
        <v>hrs__matching_loneliness..LotCommon.2012</v>
      </c>
      <c r="J519" s="20" t="s">
        <v>7160</v>
      </c>
      <c r="K519" s="20" t="s">
        <v>7157</v>
      </c>
      <c r="L519" s="20" t="s">
        <v>7122</v>
      </c>
      <c r="M519" s="20" t="s">
        <v>223</v>
      </c>
      <c r="N519" s="28" t="s">
        <v>177</v>
      </c>
      <c r="O519" s="15">
        <v>1</v>
      </c>
      <c r="P519" s="15">
        <v>3</v>
      </c>
      <c r="Q519" s="15" t="s">
        <v>224</v>
      </c>
      <c r="R519" s="15"/>
      <c r="S519" s="15" t="s">
        <v>251</v>
      </c>
    </row>
    <row r="520" spans="1:19" ht="15.75" customHeight="1" x14ac:dyDescent="0.2">
      <c r="A520" s="11" t="s">
        <v>61</v>
      </c>
      <c r="B520" s="11" t="s">
        <v>6570</v>
      </c>
      <c r="C520" s="11" t="s">
        <v>6571</v>
      </c>
      <c r="D520" s="11" t="s">
        <v>214</v>
      </c>
      <c r="E520" s="11" t="s">
        <v>7156</v>
      </c>
      <c r="F520" s="20">
        <v>12</v>
      </c>
      <c r="H520" s="20">
        <v>2014</v>
      </c>
      <c r="I520" s="20" t="str">
        <f t="shared" si="14"/>
        <v>hrs__matching_loneliness..LotCommon.2014</v>
      </c>
      <c r="J520" s="20" t="s">
        <v>7161</v>
      </c>
      <c r="K520" s="20" t="s">
        <v>7157</v>
      </c>
      <c r="L520" s="20" t="s">
        <v>7122</v>
      </c>
      <c r="M520" s="20" t="s">
        <v>223</v>
      </c>
      <c r="N520" s="28" t="s">
        <v>177</v>
      </c>
      <c r="O520" s="15">
        <v>1</v>
      </c>
      <c r="P520" s="15">
        <v>3</v>
      </c>
      <c r="Q520" s="15" t="s">
        <v>224</v>
      </c>
      <c r="R520" s="15"/>
      <c r="S520" s="15" t="s">
        <v>251</v>
      </c>
    </row>
    <row r="521" spans="1:19" ht="15.75" customHeight="1" x14ac:dyDescent="0.2">
      <c r="A521" s="11" t="s">
        <v>61</v>
      </c>
      <c r="B521" s="11" t="s">
        <v>6570</v>
      </c>
      <c r="C521" s="11" t="s">
        <v>6571</v>
      </c>
      <c r="D521" s="11" t="s">
        <v>214</v>
      </c>
      <c r="E521" s="11" t="s">
        <v>7156</v>
      </c>
      <c r="F521" s="20">
        <v>13</v>
      </c>
      <c r="H521" s="20">
        <v>2016</v>
      </c>
      <c r="I521" s="20" t="str">
        <f t="shared" si="14"/>
        <v>hrs__matching_loneliness..LotCommon.2016</v>
      </c>
      <c r="J521" s="20" t="s">
        <v>10175</v>
      </c>
      <c r="K521" s="20" t="s">
        <v>7157</v>
      </c>
      <c r="L521" s="20" t="s">
        <v>7122</v>
      </c>
      <c r="M521" s="20" t="s">
        <v>223</v>
      </c>
      <c r="N521" s="28" t="s">
        <v>177</v>
      </c>
      <c r="O521" s="15">
        <v>1</v>
      </c>
      <c r="P521" s="15">
        <v>3</v>
      </c>
      <c r="Q521" s="15" t="s">
        <v>224</v>
      </c>
      <c r="R521" s="15"/>
      <c r="S521" s="15" t="s">
        <v>251</v>
      </c>
    </row>
    <row r="522" spans="1:19" ht="15.75" customHeight="1" x14ac:dyDescent="0.2">
      <c r="A522" s="11" t="s">
        <v>61</v>
      </c>
      <c r="B522" s="11" t="s">
        <v>6570</v>
      </c>
      <c r="C522" s="11" t="s">
        <v>6571</v>
      </c>
      <c r="D522" s="11" t="s">
        <v>214</v>
      </c>
      <c r="E522" s="11" t="s">
        <v>7163</v>
      </c>
      <c r="F522" s="20">
        <v>9</v>
      </c>
      <c r="H522" s="20">
        <v>2008</v>
      </c>
      <c r="I522" s="20" t="str">
        <f t="shared" si="14"/>
        <v>hrs__matching_loneliness..PplCloseTo.2008</v>
      </c>
      <c r="J522" s="20" t="s">
        <v>7165</v>
      </c>
      <c r="K522" s="20" t="s">
        <v>7164</v>
      </c>
      <c r="L522" s="20" t="s">
        <v>7122</v>
      </c>
      <c r="M522" s="20" t="s">
        <v>223</v>
      </c>
      <c r="N522" s="28" t="s">
        <v>177</v>
      </c>
      <c r="O522" s="15">
        <v>1</v>
      </c>
      <c r="P522" s="15">
        <v>3</v>
      </c>
      <c r="Q522" s="15" t="s">
        <v>224</v>
      </c>
      <c r="R522" s="15"/>
      <c r="S522" s="15" t="s">
        <v>251</v>
      </c>
    </row>
    <row r="523" spans="1:19" ht="15.75" customHeight="1" x14ac:dyDescent="0.2">
      <c r="A523" s="11" t="s">
        <v>61</v>
      </c>
      <c r="B523" s="11" t="s">
        <v>6570</v>
      </c>
      <c r="C523" s="11" t="s">
        <v>6571</v>
      </c>
      <c r="D523" s="11" t="s">
        <v>214</v>
      </c>
      <c r="E523" s="11" t="s">
        <v>7163</v>
      </c>
      <c r="F523" s="20">
        <v>10</v>
      </c>
      <c r="H523" s="20">
        <v>2010</v>
      </c>
      <c r="I523" s="20" t="str">
        <f t="shared" si="14"/>
        <v>hrs__matching_loneliness..PplCloseTo.2010</v>
      </c>
      <c r="J523" s="20" t="s">
        <v>7166</v>
      </c>
      <c r="K523" s="20" t="s">
        <v>7164</v>
      </c>
      <c r="L523" s="20" t="s">
        <v>7122</v>
      </c>
      <c r="M523" s="20" t="s">
        <v>223</v>
      </c>
      <c r="N523" s="28" t="s">
        <v>177</v>
      </c>
      <c r="O523" s="15">
        <v>1</v>
      </c>
      <c r="P523" s="15">
        <v>3</v>
      </c>
      <c r="Q523" s="15" t="s">
        <v>224</v>
      </c>
      <c r="R523" s="15"/>
      <c r="S523" s="15" t="s">
        <v>251</v>
      </c>
    </row>
    <row r="524" spans="1:19" ht="15.75" customHeight="1" x14ac:dyDescent="0.2">
      <c r="A524" s="11" t="s">
        <v>61</v>
      </c>
      <c r="B524" s="11" t="s">
        <v>6570</v>
      </c>
      <c r="C524" s="11" t="s">
        <v>6571</v>
      </c>
      <c r="D524" s="11" t="s">
        <v>214</v>
      </c>
      <c r="E524" s="11" t="s">
        <v>7163</v>
      </c>
      <c r="F524" s="20">
        <v>11</v>
      </c>
      <c r="H524" s="20">
        <v>2012</v>
      </c>
      <c r="I524" s="20" t="str">
        <f t="shared" si="14"/>
        <v>hrs__matching_loneliness..PplCloseTo.2012</v>
      </c>
      <c r="J524" s="20" t="s">
        <v>7167</v>
      </c>
      <c r="K524" s="20" t="s">
        <v>7164</v>
      </c>
      <c r="L524" s="20" t="s">
        <v>7122</v>
      </c>
      <c r="M524" s="20" t="s">
        <v>223</v>
      </c>
      <c r="N524" s="28" t="s">
        <v>177</v>
      </c>
      <c r="O524" s="15">
        <v>1</v>
      </c>
      <c r="P524" s="15">
        <v>3</v>
      </c>
      <c r="Q524" s="15" t="s">
        <v>224</v>
      </c>
      <c r="R524" s="15"/>
      <c r="S524" s="15" t="s">
        <v>251</v>
      </c>
    </row>
    <row r="525" spans="1:19" ht="15.75" customHeight="1" x14ac:dyDescent="0.2">
      <c r="A525" s="11" t="s">
        <v>61</v>
      </c>
      <c r="B525" s="11" t="s">
        <v>6570</v>
      </c>
      <c r="C525" s="11" t="s">
        <v>6571</v>
      </c>
      <c r="D525" s="11" t="s">
        <v>214</v>
      </c>
      <c r="E525" s="11" t="s">
        <v>7163</v>
      </c>
      <c r="F525" s="20">
        <v>12</v>
      </c>
      <c r="H525" s="20">
        <v>2014</v>
      </c>
      <c r="I525" s="20" t="str">
        <f t="shared" si="14"/>
        <v>hrs__matching_loneliness..PplCloseTo.2014</v>
      </c>
      <c r="J525" s="20" t="s">
        <v>7168</v>
      </c>
      <c r="K525" s="20" t="s">
        <v>7164</v>
      </c>
      <c r="L525" s="20" t="s">
        <v>7122</v>
      </c>
      <c r="M525" s="20" t="s">
        <v>223</v>
      </c>
      <c r="N525" s="28" t="s">
        <v>177</v>
      </c>
      <c r="O525" s="15">
        <v>1</v>
      </c>
      <c r="P525" s="15">
        <v>3</v>
      </c>
      <c r="Q525" s="15" t="s">
        <v>224</v>
      </c>
      <c r="R525" s="15"/>
      <c r="S525" s="15" t="s">
        <v>251</v>
      </c>
    </row>
    <row r="526" spans="1:19" ht="15.75" customHeight="1" x14ac:dyDescent="0.2">
      <c r="A526" s="11" t="s">
        <v>61</v>
      </c>
      <c r="B526" s="11" t="s">
        <v>6570</v>
      </c>
      <c r="C526" s="11" t="s">
        <v>6571</v>
      </c>
      <c r="D526" s="11" t="s">
        <v>214</v>
      </c>
      <c r="E526" s="11" t="s">
        <v>7163</v>
      </c>
      <c r="F526" s="20">
        <v>13</v>
      </c>
      <c r="H526" s="20">
        <v>2016</v>
      </c>
      <c r="I526" s="20" t="str">
        <f t="shared" si="14"/>
        <v>hrs__matching_loneliness..PplCloseTo.2016</v>
      </c>
      <c r="J526" s="20" t="s">
        <v>10176</v>
      </c>
      <c r="K526" s="20" t="s">
        <v>7164</v>
      </c>
      <c r="L526" s="20" t="s">
        <v>7122</v>
      </c>
      <c r="M526" s="20" t="s">
        <v>223</v>
      </c>
      <c r="N526" s="28" t="s">
        <v>177</v>
      </c>
      <c r="O526" s="15">
        <v>1</v>
      </c>
      <c r="P526" s="15">
        <v>3</v>
      </c>
      <c r="Q526" s="15" t="s">
        <v>224</v>
      </c>
      <c r="R526" s="15"/>
      <c r="S526" s="15" t="s">
        <v>251</v>
      </c>
    </row>
    <row r="527" spans="1:19" ht="15.75" customHeight="1" x14ac:dyDescent="0.2">
      <c r="A527" s="11" t="s">
        <v>61</v>
      </c>
      <c r="B527" s="11" t="s">
        <v>6570</v>
      </c>
      <c r="C527" s="11" t="s">
        <v>6571</v>
      </c>
      <c r="D527" s="11" t="s">
        <v>214</v>
      </c>
      <c r="E527" s="11" t="s">
        <v>7170</v>
      </c>
      <c r="F527" s="20">
        <v>9</v>
      </c>
      <c r="H527" s="20">
        <v>2008</v>
      </c>
      <c r="I527" s="20" t="str">
        <f t="shared" si="14"/>
        <v>hrs__matching_loneliness..PplTalkTo.2008</v>
      </c>
      <c r="J527" s="20" t="s">
        <v>7172</v>
      </c>
      <c r="K527" s="20" t="s">
        <v>7171</v>
      </c>
      <c r="L527" s="20" t="s">
        <v>7122</v>
      </c>
      <c r="M527" s="20" t="s">
        <v>223</v>
      </c>
      <c r="N527" s="28" t="s">
        <v>177</v>
      </c>
      <c r="O527" s="15">
        <v>1</v>
      </c>
      <c r="P527" s="15">
        <v>3</v>
      </c>
      <c r="Q527" s="15" t="s">
        <v>224</v>
      </c>
      <c r="R527" s="15"/>
      <c r="S527" s="15" t="s">
        <v>251</v>
      </c>
    </row>
    <row r="528" spans="1:19" ht="15.75" customHeight="1" x14ac:dyDescent="0.2">
      <c r="A528" s="11" t="s">
        <v>61</v>
      </c>
      <c r="B528" s="11" t="s">
        <v>6570</v>
      </c>
      <c r="C528" s="11" t="s">
        <v>6571</v>
      </c>
      <c r="D528" s="11" t="s">
        <v>214</v>
      </c>
      <c r="E528" s="11" t="s">
        <v>7170</v>
      </c>
      <c r="F528" s="20">
        <v>10</v>
      </c>
      <c r="H528" s="20">
        <v>2010</v>
      </c>
      <c r="I528" s="20" t="str">
        <f t="shared" si="14"/>
        <v>hrs__matching_loneliness..PplTalkTo.2010</v>
      </c>
      <c r="J528" s="20" t="s">
        <v>7173</v>
      </c>
      <c r="K528" s="20" t="s">
        <v>7171</v>
      </c>
      <c r="L528" s="20" t="s">
        <v>7122</v>
      </c>
      <c r="M528" s="20" t="s">
        <v>223</v>
      </c>
      <c r="N528" s="28" t="s">
        <v>177</v>
      </c>
      <c r="O528" s="15">
        <v>1</v>
      </c>
      <c r="P528" s="15">
        <v>3</v>
      </c>
      <c r="Q528" s="15" t="s">
        <v>224</v>
      </c>
      <c r="R528" s="15"/>
      <c r="S528" s="15" t="s">
        <v>251</v>
      </c>
    </row>
    <row r="529" spans="1:19" ht="15.75" customHeight="1" x14ac:dyDescent="0.2">
      <c r="A529" s="11" t="s">
        <v>61</v>
      </c>
      <c r="B529" s="11" t="s">
        <v>6570</v>
      </c>
      <c r="C529" s="11" t="s">
        <v>6571</v>
      </c>
      <c r="D529" s="11" t="s">
        <v>214</v>
      </c>
      <c r="E529" s="11" t="s">
        <v>7170</v>
      </c>
      <c r="F529" s="20">
        <v>11</v>
      </c>
      <c r="H529" s="20">
        <v>2012</v>
      </c>
      <c r="I529" s="20" t="str">
        <f t="shared" si="14"/>
        <v>hrs__matching_loneliness..PplTalkTo.2012</v>
      </c>
      <c r="J529" s="20" t="s">
        <v>7174</v>
      </c>
      <c r="K529" s="20" t="s">
        <v>7171</v>
      </c>
      <c r="L529" s="20" t="s">
        <v>7122</v>
      </c>
      <c r="M529" s="20" t="s">
        <v>223</v>
      </c>
      <c r="N529" s="28" t="s">
        <v>177</v>
      </c>
      <c r="O529" s="15">
        <v>1</v>
      </c>
      <c r="P529" s="15">
        <v>3</v>
      </c>
      <c r="Q529" s="15" t="s">
        <v>224</v>
      </c>
      <c r="R529" s="15"/>
      <c r="S529" s="15" t="s">
        <v>251</v>
      </c>
    </row>
    <row r="530" spans="1:19" ht="15.75" customHeight="1" x14ac:dyDescent="0.2">
      <c r="A530" s="11" t="s">
        <v>61</v>
      </c>
      <c r="B530" s="11" t="s">
        <v>6570</v>
      </c>
      <c r="C530" s="11" t="s">
        <v>6571</v>
      </c>
      <c r="D530" s="11" t="s">
        <v>214</v>
      </c>
      <c r="E530" s="11" t="s">
        <v>7170</v>
      </c>
      <c r="F530" s="20">
        <v>12</v>
      </c>
      <c r="H530" s="20">
        <v>2014</v>
      </c>
      <c r="I530" s="20" t="str">
        <f t="shared" si="14"/>
        <v>hrs__matching_loneliness..PplTalkTo.2014</v>
      </c>
      <c r="J530" s="20" t="s">
        <v>7175</v>
      </c>
      <c r="K530" s="20" t="s">
        <v>7171</v>
      </c>
      <c r="L530" s="20" t="s">
        <v>7122</v>
      </c>
      <c r="M530" s="20" t="s">
        <v>223</v>
      </c>
      <c r="N530" s="28" t="s">
        <v>177</v>
      </c>
      <c r="O530" s="15">
        <v>1</v>
      </c>
      <c r="P530" s="15">
        <v>3</v>
      </c>
      <c r="Q530" s="15" t="s">
        <v>224</v>
      </c>
      <c r="R530" s="15"/>
      <c r="S530" s="15" t="s">
        <v>251</v>
      </c>
    </row>
    <row r="531" spans="1:19" ht="15.75" customHeight="1" x14ac:dyDescent="0.2">
      <c r="A531" s="11" t="s">
        <v>61</v>
      </c>
      <c r="B531" s="11" t="s">
        <v>6570</v>
      </c>
      <c r="C531" s="11" t="s">
        <v>6571</v>
      </c>
      <c r="D531" s="11" t="s">
        <v>214</v>
      </c>
      <c r="E531" s="11" t="s">
        <v>7170</v>
      </c>
      <c r="F531" s="20">
        <v>13</v>
      </c>
      <c r="H531" s="20">
        <v>2016</v>
      </c>
      <c r="I531" s="20" t="str">
        <f t="shared" si="14"/>
        <v>hrs__matching_loneliness..PplTalkTo.2016</v>
      </c>
      <c r="J531" s="20" t="s">
        <v>10177</v>
      </c>
      <c r="K531" s="20" t="s">
        <v>7171</v>
      </c>
      <c r="L531" s="20" t="s">
        <v>7122</v>
      </c>
      <c r="M531" s="20" t="s">
        <v>223</v>
      </c>
      <c r="N531" s="28" t="s">
        <v>177</v>
      </c>
      <c r="O531" s="15">
        <v>1</v>
      </c>
      <c r="P531" s="15">
        <v>3</v>
      </c>
      <c r="Q531" s="15" t="s">
        <v>224</v>
      </c>
      <c r="R531" s="15"/>
      <c r="S531" s="15" t="s">
        <v>251</v>
      </c>
    </row>
    <row r="532" spans="1:19" ht="15.75" customHeight="1" x14ac:dyDescent="0.2">
      <c r="A532" s="11" t="s">
        <v>61</v>
      </c>
      <c r="B532" s="11" t="s">
        <v>6570</v>
      </c>
      <c r="C532" s="11" t="s">
        <v>6571</v>
      </c>
      <c r="D532" s="11" t="s">
        <v>214</v>
      </c>
      <c r="E532" s="11" t="s">
        <v>7177</v>
      </c>
      <c r="F532" s="20">
        <v>9</v>
      </c>
      <c r="H532" s="20">
        <v>2008</v>
      </c>
      <c r="I532" s="20" t="str">
        <f t="shared" si="14"/>
        <v>hrs__matching_loneliness..PplTurnTo.2008</v>
      </c>
      <c r="J532" s="20" t="s">
        <v>7179</v>
      </c>
      <c r="K532" s="20" t="s">
        <v>7178</v>
      </c>
      <c r="L532" s="20" t="s">
        <v>7122</v>
      </c>
      <c r="M532" s="20" t="s">
        <v>223</v>
      </c>
      <c r="N532" s="28" t="s">
        <v>177</v>
      </c>
      <c r="O532" s="15">
        <v>1</v>
      </c>
      <c r="P532" s="15">
        <v>3</v>
      </c>
      <c r="Q532" s="15" t="s">
        <v>224</v>
      </c>
      <c r="R532" s="15"/>
      <c r="S532" s="15" t="s">
        <v>251</v>
      </c>
    </row>
    <row r="533" spans="1:19" ht="15.75" customHeight="1" x14ac:dyDescent="0.2">
      <c r="A533" s="11" t="s">
        <v>61</v>
      </c>
      <c r="B533" s="11" t="s">
        <v>6570</v>
      </c>
      <c r="C533" s="11" t="s">
        <v>6571</v>
      </c>
      <c r="D533" s="11" t="s">
        <v>214</v>
      </c>
      <c r="E533" s="11" t="s">
        <v>7177</v>
      </c>
      <c r="F533" s="20">
        <v>10</v>
      </c>
      <c r="H533" s="20">
        <v>2010</v>
      </c>
      <c r="I533" s="20" t="str">
        <f t="shared" si="14"/>
        <v>hrs__matching_loneliness..PplTurnTo.2010</v>
      </c>
      <c r="J533" s="20" t="s">
        <v>7180</v>
      </c>
      <c r="K533" s="20" t="s">
        <v>7178</v>
      </c>
      <c r="L533" s="20" t="s">
        <v>7122</v>
      </c>
      <c r="M533" s="20" t="s">
        <v>223</v>
      </c>
      <c r="N533" s="28" t="s">
        <v>177</v>
      </c>
      <c r="O533" s="15">
        <v>1</v>
      </c>
      <c r="P533" s="15">
        <v>3</v>
      </c>
      <c r="Q533" s="15" t="s">
        <v>224</v>
      </c>
      <c r="R533" s="15"/>
      <c r="S533" s="15" t="s">
        <v>251</v>
      </c>
    </row>
    <row r="534" spans="1:19" ht="15.75" customHeight="1" x14ac:dyDescent="0.2">
      <c r="A534" s="11" t="s">
        <v>61</v>
      </c>
      <c r="B534" s="11" t="s">
        <v>6570</v>
      </c>
      <c r="C534" s="11" t="s">
        <v>6571</v>
      </c>
      <c r="D534" s="11" t="s">
        <v>214</v>
      </c>
      <c r="E534" s="11" t="s">
        <v>7177</v>
      </c>
      <c r="F534" s="20">
        <v>11</v>
      </c>
      <c r="H534" s="20">
        <v>2012</v>
      </c>
      <c r="I534" s="20" t="str">
        <f t="shared" si="14"/>
        <v>hrs__matching_loneliness..PplTurnTo.2012</v>
      </c>
      <c r="J534" s="20" t="s">
        <v>7181</v>
      </c>
      <c r="K534" s="20" t="s">
        <v>7178</v>
      </c>
      <c r="L534" s="20" t="s">
        <v>7122</v>
      </c>
      <c r="M534" s="20" t="s">
        <v>223</v>
      </c>
      <c r="N534" s="28" t="s">
        <v>177</v>
      </c>
      <c r="O534" s="15">
        <v>1</v>
      </c>
      <c r="P534" s="15">
        <v>3</v>
      </c>
      <c r="Q534" s="15" t="s">
        <v>224</v>
      </c>
      <c r="R534" s="15"/>
      <c r="S534" s="15" t="s">
        <v>251</v>
      </c>
    </row>
    <row r="535" spans="1:19" ht="15.75" customHeight="1" x14ac:dyDescent="0.2">
      <c r="A535" s="11" t="s">
        <v>61</v>
      </c>
      <c r="B535" s="11" t="s">
        <v>6570</v>
      </c>
      <c r="C535" s="11" t="s">
        <v>6571</v>
      </c>
      <c r="D535" s="11" t="s">
        <v>214</v>
      </c>
      <c r="E535" s="11" t="s">
        <v>7177</v>
      </c>
      <c r="F535" s="20">
        <v>12</v>
      </c>
      <c r="H535" s="20">
        <v>2014</v>
      </c>
      <c r="I535" s="20" t="str">
        <f t="shared" si="14"/>
        <v>hrs__matching_loneliness..PplTurnTo.2014</v>
      </c>
      <c r="J535" s="20" t="s">
        <v>7182</v>
      </c>
      <c r="K535" s="20" t="s">
        <v>7178</v>
      </c>
      <c r="L535" s="20" t="s">
        <v>7122</v>
      </c>
      <c r="M535" s="20" t="s">
        <v>223</v>
      </c>
      <c r="N535" s="28" t="s">
        <v>177</v>
      </c>
      <c r="O535" s="15">
        <v>1</v>
      </c>
      <c r="P535" s="15">
        <v>3</v>
      </c>
      <c r="Q535" s="15" t="s">
        <v>224</v>
      </c>
      <c r="R535" s="15"/>
      <c r="S535" s="15" t="s">
        <v>251</v>
      </c>
    </row>
    <row r="536" spans="1:19" ht="15.75" customHeight="1" x14ac:dyDescent="0.2">
      <c r="A536" s="11" t="s">
        <v>61</v>
      </c>
      <c r="B536" s="11" t="s">
        <v>6570</v>
      </c>
      <c r="C536" s="11" t="s">
        <v>6571</v>
      </c>
      <c r="D536" s="11" t="s">
        <v>214</v>
      </c>
      <c r="E536" s="11" t="s">
        <v>7177</v>
      </c>
      <c r="F536" s="20">
        <v>13</v>
      </c>
      <c r="H536" s="20">
        <v>2016</v>
      </c>
      <c r="I536" s="20" t="str">
        <f t="shared" si="14"/>
        <v>hrs__matching_loneliness..PplTurnTo.2016</v>
      </c>
      <c r="J536" s="20" t="s">
        <v>10178</v>
      </c>
      <c r="K536" s="20" t="s">
        <v>7178</v>
      </c>
      <c r="L536" s="20" t="s">
        <v>7122</v>
      </c>
      <c r="M536" s="20" t="s">
        <v>223</v>
      </c>
      <c r="N536" s="28" t="s">
        <v>177</v>
      </c>
      <c r="O536" s="15">
        <v>1</v>
      </c>
      <c r="P536" s="15">
        <v>3</v>
      </c>
      <c r="Q536" s="15" t="s">
        <v>224</v>
      </c>
      <c r="R536" s="15"/>
      <c r="S536" s="15" t="s">
        <v>251</v>
      </c>
    </row>
    <row r="537" spans="1:19" ht="15.75" customHeight="1" x14ac:dyDescent="0.2">
      <c r="A537" s="11" t="s">
        <v>61</v>
      </c>
      <c r="B537" s="11" t="s">
        <v>6570</v>
      </c>
      <c r="C537" s="11" t="s">
        <v>6571</v>
      </c>
      <c r="D537" s="11" t="s">
        <v>214</v>
      </c>
      <c r="E537" s="11" t="s">
        <v>7184</v>
      </c>
      <c r="F537" s="20">
        <v>9</v>
      </c>
      <c r="H537" s="20">
        <v>2008</v>
      </c>
      <c r="I537" s="20" t="str">
        <f t="shared" si="14"/>
        <v>hrs__matching_loneliness..PplUndstnd.2008</v>
      </c>
      <c r="J537" s="20" t="s">
        <v>7186</v>
      </c>
      <c r="K537" s="20" t="s">
        <v>7185</v>
      </c>
      <c r="L537" s="20" t="s">
        <v>7122</v>
      </c>
      <c r="M537" s="20" t="s">
        <v>223</v>
      </c>
      <c r="N537" s="28" t="s">
        <v>177</v>
      </c>
      <c r="O537" s="15">
        <v>1</v>
      </c>
      <c r="P537" s="15">
        <v>3</v>
      </c>
      <c r="Q537" s="15" t="s">
        <v>224</v>
      </c>
      <c r="R537" s="15"/>
      <c r="S537" s="15" t="s">
        <v>251</v>
      </c>
    </row>
    <row r="538" spans="1:19" ht="15.75" customHeight="1" x14ac:dyDescent="0.2">
      <c r="A538" s="11" t="s">
        <v>61</v>
      </c>
      <c r="B538" s="11" t="s">
        <v>6570</v>
      </c>
      <c r="C538" s="11" t="s">
        <v>6571</v>
      </c>
      <c r="D538" s="11" t="s">
        <v>214</v>
      </c>
      <c r="E538" s="11" t="s">
        <v>7184</v>
      </c>
      <c r="F538" s="20">
        <v>10</v>
      </c>
      <c r="H538" s="20">
        <v>2010</v>
      </c>
      <c r="I538" s="20" t="str">
        <f t="shared" si="14"/>
        <v>hrs__matching_loneliness..PplUndstnd.2010</v>
      </c>
      <c r="J538" s="20" t="s">
        <v>7187</v>
      </c>
      <c r="K538" s="20" t="s">
        <v>7185</v>
      </c>
      <c r="L538" s="20" t="s">
        <v>7122</v>
      </c>
      <c r="M538" s="20" t="s">
        <v>223</v>
      </c>
      <c r="N538" s="28" t="s">
        <v>177</v>
      </c>
      <c r="O538" s="15">
        <v>1</v>
      </c>
      <c r="P538" s="15">
        <v>3</v>
      </c>
      <c r="Q538" s="15" t="s">
        <v>224</v>
      </c>
      <c r="R538" s="15"/>
      <c r="S538" s="15" t="s">
        <v>251</v>
      </c>
    </row>
    <row r="539" spans="1:19" ht="15.75" customHeight="1" x14ac:dyDescent="0.2">
      <c r="A539" s="11" t="s">
        <v>61</v>
      </c>
      <c r="B539" s="11" t="s">
        <v>6570</v>
      </c>
      <c r="C539" s="11" t="s">
        <v>6571</v>
      </c>
      <c r="D539" s="11" t="s">
        <v>214</v>
      </c>
      <c r="E539" s="11" t="s">
        <v>7184</v>
      </c>
      <c r="F539" s="20">
        <v>11</v>
      </c>
      <c r="H539" s="20">
        <v>2012</v>
      </c>
      <c r="I539" s="20" t="str">
        <f t="shared" si="14"/>
        <v>hrs__matching_loneliness..PplUndstnd.2012</v>
      </c>
      <c r="J539" s="20" t="s">
        <v>7188</v>
      </c>
      <c r="K539" s="20" t="s">
        <v>7185</v>
      </c>
      <c r="L539" s="20" t="s">
        <v>7122</v>
      </c>
      <c r="M539" s="20" t="s">
        <v>223</v>
      </c>
      <c r="N539" s="28" t="s">
        <v>177</v>
      </c>
      <c r="O539" s="15">
        <v>1</v>
      </c>
      <c r="P539" s="15">
        <v>3</v>
      </c>
      <c r="Q539" s="15" t="s">
        <v>224</v>
      </c>
      <c r="R539" s="15"/>
      <c r="S539" s="15" t="s">
        <v>251</v>
      </c>
    </row>
    <row r="540" spans="1:19" ht="15.75" customHeight="1" x14ac:dyDescent="0.2">
      <c r="A540" s="11" t="s">
        <v>61</v>
      </c>
      <c r="B540" s="11" t="s">
        <v>6570</v>
      </c>
      <c r="C540" s="11" t="s">
        <v>6571</v>
      </c>
      <c r="D540" s="11" t="s">
        <v>214</v>
      </c>
      <c r="E540" s="11" t="s">
        <v>7184</v>
      </c>
      <c r="F540" s="20">
        <v>12</v>
      </c>
      <c r="H540" s="20">
        <v>2014</v>
      </c>
      <c r="I540" s="20" t="str">
        <f t="shared" si="14"/>
        <v>hrs__matching_loneliness..PplUndstnd.2014</v>
      </c>
      <c r="J540" s="20" t="s">
        <v>7189</v>
      </c>
      <c r="K540" s="20" t="s">
        <v>7185</v>
      </c>
      <c r="L540" s="20" t="s">
        <v>7122</v>
      </c>
      <c r="M540" s="20" t="s">
        <v>223</v>
      </c>
      <c r="N540" s="28" t="s">
        <v>177</v>
      </c>
      <c r="O540" s="15">
        <v>1</v>
      </c>
      <c r="P540" s="15">
        <v>3</v>
      </c>
      <c r="Q540" s="15" t="s">
        <v>224</v>
      </c>
      <c r="R540" s="15"/>
      <c r="S540" s="15" t="s">
        <v>251</v>
      </c>
    </row>
    <row r="541" spans="1:19" ht="15.75" customHeight="1" x14ac:dyDescent="0.2">
      <c r="A541" s="11" t="s">
        <v>61</v>
      </c>
      <c r="B541" s="11" t="s">
        <v>6570</v>
      </c>
      <c r="C541" s="11" t="s">
        <v>6571</v>
      </c>
      <c r="D541" s="11" t="s">
        <v>214</v>
      </c>
      <c r="E541" s="11" t="s">
        <v>7184</v>
      </c>
      <c r="F541" s="20">
        <v>13</v>
      </c>
      <c r="H541" s="20">
        <v>2016</v>
      </c>
      <c r="I541" s="20" t="str">
        <f t="shared" si="14"/>
        <v>hrs__matching_loneliness..PplUndstnd.2016</v>
      </c>
      <c r="J541" s="20" t="s">
        <v>10179</v>
      </c>
      <c r="K541" s="20" t="s">
        <v>7185</v>
      </c>
      <c r="L541" s="20" t="s">
        <v>7122</v>
      </c>
      <c r="M541" s="20" t="s">
        <v>223</v>
      </c>
      <c r="N541" s="66" t="s">
        <v>177</v>
      </c>
      <c r="O541" s="15">
        <v>1</v>
      </c>
      <c r="P541" s="15">
        <v>3</v>
      </c>
      <c r="Q541" s="15" t="s">
        <v>224</v>
      </c>
      <c r="R541" s="15"/>
      <c r="S541" s="15" t="s">
        <v>251</v>
      </c>
    </row>
    <row r="542" spans="1:19" ht="15.75" customHeight="1" x14ac:dyDescent="0.2">
      <c r="A542" s="11" t="s">
        <v>61</v>
      </c>
      <c r="B542" s="11" t="s">
        <v>6581</v>
      </c>
      <c r="C542" s="11" t="s">
        <v>6571</v>
      </c>
      <c r="D542" s="11" t="s">
        <v>7191</v>
      </c>
      <c r="E542" s="11" t="s">
        <v>7192</v>
      </c>
      <c r="F542" s="20">
        <v>3</v>
      </c>
      <c r="H542" s="20">
        <v>1996</v>
      </c>
      <c r="I542" s="20" t="str">
        <f t="shared" si="14"/>
        <v>hrs__matching_mammogram..rHBehMamgrm.1996</v>
      </c>
      <c r="J542" s="20" t="s">
        <v>9334</v>
      </c>
      <c r="K542" s="20" t="s">
        <v>7193</v>
      </c>
      <c r="L542" s="28" t="s">
        <v>6708</v>
      </c>
      <c r="M542" s="60"/>
      <c r="N542" s="66" t="s">
        <v>177</v>
      </c>
      <c r="O542" s="60"/>
      <c r="P542" s="60"/>
      <c r="Q542" s="15" t="s">
        <v>232</v>
      </c>
      <c r="R542" s="15"/>
      <c r="S542" s="15" t="s">
        <v>1311</v>
      </c>
    </row>
    <row r="543" spans="1:19" ht="15.75" customHeight="1" x14ac:dyDescent="0.2">
      <c r="A543" s="11" t="s">
        <v>61</v>
      </c>
      <c r="B543" s="11" t="s">
        <v>6581</v>
      </c>
      <c r="C543" s="11" t="s">
        <v>6571</v>
      </c>
      <c r="D543" s="11" t="s">
        <v>7191</v>
      </c>
      <c r="E543" s="11" t="s">
        <v>7192</v>
      </c>
      <c r="F543" s="20">
        <v>4</v>
      </c>
      <c r="H543" s="20">
        <v>1998</v>
      </c>
      <c r="I543" s="20" t="str">
        <f t="shared" si="14"/>
        <v>hrs__matching_mammogram..rHBehMamgrm.1998</v>
      </c>
      <c r="J543" s="20" t="s">
        <v>9335</v>
      </c>
      <c r="K543" s="20" t="s">
        <v>7194</v>
      </c>
      <c r="L543" s="28" t="s">
        <v>6708</v>
      </c>
      <c r="M543" s="60"/>
      <c r="N543" s="66" t="s">
        <v>177</v>
      </c>
      <c r="O543" s="60"/>
      <c r="P543" s="60"/>
      <c r="Q543" s="15" t="s">
        <v>232</v>
      </c>
      <c r="R543" s="15"/>
      <c r="S543" s="15" t="s">
        <v>1311</v>
      </c>
    </row>
    <row r="544" spans="1:19" ht="15.75" customHeight="1" x14ac:dyDescent="0.2">
      <c r="A544" s="11" t="s">
        <v>61</v>
      </c>
      <c r="B544" s="11" t="s">
        <v>6581</v>
      </c>
      <c r="C544" s="11" t="s">
        <v>6571</v>
      </c>
      <c r="D544" s="11" t="s">
        <v>7191</v>
      </c>
      <c r="E544" s="11" t="s">
        <v>7192</v>
      </c>
      <c r="F544" s="20">
        <v>5</v>
      </c>
      <c r="H544" s="20">
        <v>2000</v>
      </c>
      <c r="I544" s="20" t="str">
        <f t="shared" si="14"/>
        <v>hrs__matching_mammogram..rHBehMamgrm.2000</v>
      </c>
      <c r="J544" s="20" t="s">
        <v>9336</v>
      </c>
      <c r="K544" s="20" t="s">
        <v>7195</v>
      </c>
      <c r="L544" s="28" t="s">
        <v>6708</v>
      </c>
      <c r="M544" s="60"/>
      <c r="N544" s="66" t="s">
        <v>177</v>
      </c>
      <c r="O544" s="60"/>
      <c r="P544" s="60"/>
      <c r="Q544" s="15" t="s">
        <v>232</v>
      </c>
      <c r="R544" s="15"/>
      <c r="S544" s="15" t="s">
        <v>1311</v>
      </c>
    </row>
    <row r="545" spans="1:19" ht="15.75" customHeight="1" x14ac:dyDescent="0.2">
      <c r="A545" s="11" t="s">
        <v>61</v>
      </c>
      <c r="B545" s="11" t="s">
        <v>6581</v>
      </c>
      <c r="C545" s="11" t="s">
        <v>6571</v>
      </c>
      <c r="D545" s="11" t="s">
        <v>7191</v>
      </c>
      <c r="E545" s="11" t="s">
        <v>7192</v>
      </c>
      <c r="F545" s="20">
        <v>6</v>
      </c>
      <c r="H545" s="20">
        <v>2002</v>
      </c>
      <c r="I545" s="20" t="str">
        <f t="shared" si="14"/>
        <v>hrs__matching_mammogram..rHBehMamgrm.2002</v>
      </c>
      <c r="J545" s="20" t="s">
        <v>9337</v>
      </c>
      <c r="K545" s="20" t="s">
        <v>7196</v>
      </c>
      <c r="L545" s="28" t="s">
        <v>6708</v>
      </c>
      <c r="M545" s="60"/>
      <c r="N545" s="66" t="s">
        <v>177</v>
      </c>
      <c r="O545" s="60"/>
      <c r="P545" s="60"/>
      <c r="Q545" s="15" t="s">
        <v>232</v>
      </c>
      <c r="R545" s="15"/>
      <c r="S545" s="15" t="s">
        <v>1311</v>
      </c>
    </row>
    <row r="546" spans="1:19" ht="15.75" customHeight="1" x14ac:dyDescent="0.2">
      <c r="A546" s="11" t="s">
        <v>61</v>
      </c>
      <c r="B546" s="11" t="s">
        <v>6581</v>
      </c>
      <c r="C546" s="11" t="s">
        <v>6571</v>
      </c>
      <c r="D546" s="11" t="s">
        <v>7191</v>
      </c>
      <c r="E546" s="11" t="s">
        <v>7192</v>
      </c>
      <c r="F546" s="20">
        <v>7</v>
      </c>
      <c r="H546" s="20">
        <v>2004</v>
      </c>
      <c r="I546" s="20" t="str">
        <f t="shared" si="14"/>
        <v>hrs__matching_mammogram..rHBehMamgrm.2004</v>
      </c>
      <c r="J546" s="20" t="s">
        <v>9338</v>
      </c>
      <c r="K546" s="20" t="s">
        <v>7197</v>
      </c>
      <c r="L546" s="28" t="s">
        <v>6708</v>
      </c>
      <c r="M546" s="60"/>
      <c r="N546" s="66" t="s">
        <v>177</v>
      </c>
      <c r="O546" s="60"/>
      <c r="P546" s="60"/>
      <c r="Q546" s="15" t="s">
        <v>232</v>
      </c>
      <c r="R546" s="15"/>
      <c r="S546" s="15" t="s">
        <v>1311</v>
      </c>
    </row>
    <row r="547" spans="1:19" ht="15.75" customHeight="1" x14ac:dyDescent="0.2">
      <c r="A547" s="11" t="s">
        <v>61</v>
      </c>
      <c r="B547" s="11" t="s">
        <v>6581</v>
      </c>
      <c r="C547" s="11" t="s">
        <v>6571</v>
      </c>
      <c r="D547" s="11" t="s">
        <v>7191</v>
      </c>
      <c r="E547" s="11" t="s">
        <v>7192</v>
      </c>
      <c r="F547" s="20">
        <v>8</v>
      </c>
      <c r="H547" s="20">
        <v>2006</v>
      </c>
      <c r="I547" s="20" t="str">
        <f t="shared" si="14"/>
        <v>hrs__matching_mammogram..rHBehMamgrm.2006</v>
      </c>
      <c r="J547" s="20" t="s">
        <v>9339</v>
      </c>
      <c r="K547" s="20" t="s">
        <v>7198</v>
      </c>
      <c r="L547" s="28" t="s">
        <v>6708</v>
      </c>
      <c r="M547" s="60"/>
      <c r="N547" s="66" t="s">
        <v>177</v>
      </c>
      <c r="O547" s="60"/>
      <c r="P547" s="60"/>
      <c r="Q547" s="15" t="s">
        <v>232</v>
      </c>
      <c r="R547" s="15"/>
      <c r="S547" s="15" t="s">
        <v>1311</v>
      </c>
    </row>
    <row r="548" spans="1:19" ht="15.75" customHeight="1" x14ac:dyDescent="0.2">
      <c r="A548" s="11" t="s">
        <v>61</v>
      </c>
      <c r="B548" s="11" t="s">
        <v>6581</v>
      </c>
      <c r="C548" s="11" t="s">
        <v>6571</v>
      </c>
      <c r="D548" s="11" t="s">
        <v>7191</v>
      </c>
      <c r="E548" s="11" t="s">
        <v>7192</v>
      </c>
      <c r="F548" s="20">
        <v>9</v>
      </c>
      <c r="H548" s="20">
        <v>2008</v>
      </c>
      <c r="I548" s="20" t="str">
        <f t="shared" si="14"/>
        <v>hrs__matching_mammogram..rHBehMamgrm.2008</v>
      </c>
      <c r="J548" s="20" t="s">
        <v>9340</v>
      </c>
      <c r="K548" s="20" t="s">
        <v>7199</v>
      </c>
      <c r="L548" s="28" t="s">
        <v>6708</v>
      </c>
      <c r="M548" s="60"/>
      <c r="N548" s="66" t="s">
        <v>177</v>
      </c>
      <c r="O548" s="60"/>
      <c r="P548" s="60"/>
      <c r="Q548" s="15" t="s">
        <v>232</v>
      </c>
      <c r="R548" s="15"/>
      <c r="S548" s="15" t="s">
        <v>1311</v>
      </c>
    </row>
    <row r="549" spans="1:19" ht="15.75" customHeight="1" x14ac:dyDescent="0.2">
      <c r="A549" s="11" t="s">
        <v>61</v>
      </c>
      <c r="B549" s="11" t="s">
        <v>6581</v>
      </c>
      <c r="C549" s="11" t="s">
        <v>6571</v>
      </c>
      <c r="D549" s="11" t="s">
        <v>7191</v>
      </c>
      <c r="E549" s="11" t="s">
        <v>7192</v>
      </c>
      <c r="F549" s="20">
        <v>10</v>
      </c>
      <c r="H549" s="20">
        <v>2010</v>
      </c>
      <c r="I549" s="20" t="str">
        <f t="shared" si="14"/>
        <v>hrs__matching_mammogram..rHBehMamgrm.2010</v>
      </c>
      <c r="J549" s="20" t="s">
        <v>9341</v>
      </c>
      <c r="K549" s="20" t="s">
        <v>7200</v>
      </c>
      <c r="L549" s="28" t="s">
        <v>6708</v>
      </c>
      <c r="M549" s="60"/>
      <c r="N549" s="66" t="s">
        <v>177</v>
      </c>
      <c r="O549" s="60"/>
      <c r="P549" s="60"/>
      <c r="Q549" s="15" t="s">
        <v>232</v>
      </c>
      <c r="R549" s="15"/>
      <c r="S549" s="15" t="s">
        <v>1311</v>
      </c>
    </row>
    <row r="550" spans="1:19" ht="15.75" customHeight="1" x14ac:dyDescent="0.2">
      <c r="A550" s="11" t="s">
        <v>61</v>
      </c>
      <c r="B550" s="11" t="s">
        <v>6581</v>
      </c>
      <c r="C550" s="11" t="s">
        <v>6571</v>
      </c>
      <c r="D550" s="11" t="s">
        <v>7191</v>
      </c>
      <c r="E550" s="11" t="s">
        <v>7192</v>
      </c>
      <c r="F550" s="20">
        <v>11</v>
      </c>
      <c r="H550" s="20">
        <v>2012</v>
      </c>
      <c r="I550" s="20" t="str">
        <f t="shared" si="14"/>
        <v>hrs__matching_mammogram..rHBehMamgrm.2012</v>
      </c>
      <c r="J550" s="20" t="s">
        <v>9342</v>
      </c>
      <c r="K550" s="20" t="s">
        <v>7201</v>
      </c>
      <c r="L550" s="28" t="s">
        <v>6708</v>
      </c>
      <c r="M550" s="60"/>
      <c r="N550" s="66" t="s">
        <v>177</v>
      </c>
      <c r="O550" s="60"/>
      <c r="P550" s="60"/>
      <c r="Q550" s="15" t="s">
        <v>232</v>
      </c>
      <c r="R550" s="15"/>
      <c r="S550" s="15" t="s">
        <v>1311</v>
      </c>
    </row>
    <row r="551" spans="1:19" ht="15.75" customHeight="1" x14ac:dyDescent="0.2">
      <c r="A551" s="11" t="s">
        <v>61</v>
      </c>
      <c r="B551" s="11" t="s">
        <v>6581</v>
      </c>
      <c r="C551" s="11" t="s">
        <v>6571</v>
      </c>
      <c r="D551" s="11" t="s">
        <v>7191</v>
      </c>
      <c r="E551" s="11" t="s">
        <v>7192</v>
      </c>
      <c r="F551" s="20">
        <v>12</v>
      </c>
      <c r="H551" s="20">
        <v>2014</v>
      </c>
      <c r="I551" s="20" t="str">
        <f t="shared" si="14"/>
        <v>hrs__matching_mammogram..rHBehMamgrm.2014</v>
      </c>
      <c r="J551" s="20" t="s">
        <v>9343</v>
      </c>
      <c r="K551" s="20" t="s">
        <v>7202</v>
      </c>
      <c r="L551" s="28" t="s">
        <v>6708</v>
      </c>
      <c r="M551" s="60"/>
      <c r="N551" s="66" t="s">
        <v>177</v>
      </c>
      <c r="O551" s="60"/>
      <c r="P551" s="60"/>
      <c r="Q551" s="15" t="s">
        <v>232</v>
      </c>
      <c r="R551" s="15"/>
      <c r="S551" s="15" t="s">
        <v>1311</v>
      </c>
    </row>
    <row r="552" spans="1:19" ht="15.75" customHeight="1" x14ac:dyDescent="0.2">
      <c r="A552" s="11" t="s">
        <v>61</v>
      </c>
      <c r="B552" s="11" t="s">
        <v>6581</v>
      </c>
      <c r="C552" s="11" t="s">
        <v>6571</v>
      </c>
      <c r="D552" s="11" t="s">
        <v>139</v>
      </c>
      <c r="E552" s="11" t="s">
        <v>7203</v>
      </c>
      <c r="F552" s="20">
        <v>1</v>
      </c>
      <c r="H552" s="20">
        <f t="shared" ref="H552:H563" si="15">IF(F552&lt;&gt;"",1991+F552,"")</f>
        <v>1992</v>
      </c>
      <c r="I552" s="20" t="str">
        <f t="shared" si="14"/>
        <v>hrs__matching_married..rMarStat.1992</v>
      </c>
      <c r="J552" s="20" t="s">
        <v>9344</v>
      </c>
      <c r="K552" s="20" t="s">
        <v>7204</v>
      </c>
      <c r="L552" s="20" t="s">
        <v>7205</v>
      </c>
      <c r="M552" s="60"/>
      <c r="N552" s="63" t="s">
        <v>7206</v>
      </c>
      <c r="O552" s="60"/>
      <c r="P552" s="60"/>
      <c r="Q552" s="20" t="s">
        <v>232</v>
      </c>
      <c r="R552" s="60"/>
      <c r="S552" s="20" t="s">
        <v>1311</v>
      </c>
    </row>
    <row r="553" spans="1:19" ht="15.75" customHeight="1" x14ac:dyDescent="0.2">
      <c r="A553" s="11" t="s">
        <v>61</v>
      </c>
      <c r="B553" s="11" t="s">
        <v>6581</v>
      </c>
      <c r="C553" s="11" t="s">
        <v>6571</v>
      </c>
      <c r="D553" s="11" t="s">
        <v>139</v>
      </c>
      <c r="E553" s="11" t="s">
        <v>7203</v>
      </c>
      <c r="F553" s="20">
        <v>2</v>
      </c>
      <c r="H553" s="20">
        <f t="shared" si="15"/>
        <v>1993</v>
      </c>
      <c r="I553" s="20" t="str">
        <f t="shared" si="14"/>
        <v>hrs__matching_married..rMarStat.1993</v>
      </c>
      <c r="J553" s="20" t="s">
        <v>9345</v>
      </c>
      <c r="K553" s="20" t="s">
        <v>7207</v>
      </c>
      <c r="L553" s="20" t="s">
        <v>7205</v>
      </c>
      <c r="M553" s="60"/>
      <c r="N553" s="63" t="s">
        <v>7206</v>
      </c>
      <c r="O553" s="60"/>
      <c r="P553" s="60"/>
      <c r="Q553" s="20" t="s">
        <v>232</v>
      </c>
      <c r="R553" s="60"/>
      <c r="S553" s="20" t="s">
        <v>1311</v>
      </c>
    </row>
    <row r="554" spans="1:19" ht="15.75" customHeight="1" x14ac:dyDescent="0.2">
      <c r="A554" s="11" t="s">
        <v>61</v>
      </c>
      <c r="B554" s="11" t="s">
        <v>6581</v>
      </c>
      <c r="C554" s="11" t="s">
        <v>6571</v>
      </c>
      <c r="D554" s="11" t="s">
        <v>139</v>
      </c>
      <c r="E554" s="11" t="s">
        <v>7203</v>
      </c>
      <c r="F554" s="20">
        <v>3</v>
      </c>
      <c r="H554" s="20">
        <f t="shared" si="15"/>
        <v>1994</v>
      </c>
      <c r="I554" s="20" t="str">
        <f t="shared" si="14"/>
        <v>hrs__matching_married..rMarStat.1994</v>
      </c>
      <c r="J554" s="20" t="s">
        <v>9346</v>
      </c>
      <c r="K554" s="20" t="s">
        <v>7208</v>
      </c>
      <c r="L554" s="20" t="s">
        <v>7205</v>
      </c>
      <c r="M554" s="60"/>
      <c r="N554" s="63" t="s">
        <v>7206</v>
      </c>
      <c r="O554" s="60"/>
      <c r="P554" s="60"/>
      <c r="Q554" s="20" t="s">
        <v>232</v>
      </c>
      <c r="R554" s="60"/>
      <c r="S554" s="20" t="s">
        <v>1311</v>
      </c>
    </row>
    <row r="555" spans="1:19" ht="15.75" customHeight="1" x14ac:dyDescent="0.2">
      <c r="A555" s="11" t="s">
        <v>61</v>
      </c>
      <c r="B555" s="11" t="s">
        <v>6581</v>
      </c>
      <c r="C555" s="11" t="s">
        <v>6571</v>
      </c>
      <c r="D555" s="11" t="s">
        <v>139</v>
      </c>
      <c r="E555" s="11" t="s">
        <v>7203</v>
      </c>
      <c r="F555" s="20">
        <v>4</v>
      </c>
      <c r="H555" s="20">
        <f t="shared" si="15"/>
        <v>1995</v>
      </c>
      <c r="I555" s="20" t="str">
        <f t="shared" si="14"/>
        <v>hrs__matching_married..rMarStat.1995</v>
      </c>
      <c r="J555" s="20" t="s">
        <v>9347</v>
      </c>
      <c r="K555" s="20" t="s">
        <v>7209</v>
      </c>
      <c r="L555" s="20" t="s">
        <v>7205</v>
      </c>
      <c r="M555" s="60"/>
      <c r="N555" s="63" t="s">
        <v>7206</v>
      </c>
      <c r="O555" s="60"/>
      <c r="P555" s="60"/>
      <c r="Q555" s="20" t="s">
        <v>232</v>
      </c>
      <c r="R555" s="60"/>
      <c r="S555" s="20" t="s">
        <v>1311</v>
      </c>
    </row>
    <row r="556" spans="1:19" ht="15.75" customHeight="1" x14ac:dyDescent="0.2">
      <c r="A556" s="11" t="s">
        <v>61</v>
      </c>
      <c r="B556" s="11" t="s">
        <v>6581</v>
      </c>
      <c r="C556" s="11" t="s">
        <v>6571</v>
      </c>
      <c r="D556" s="11" t="s">
        <v>139</v>
      </c>
      <c r="E556" s="11" t="s">
        <v>7203</v>
      </c>
      <c r="F556" s="20">
        <v>5</v>
      </c>
      <c r="H556" s="20">
        <f t="shared" si="15"/>
        <v>1996</v>
      </c>
      <c r="I556" s="20" t="str">
        <f t="shared" si="14"/>
        <v>hrs__matching_married..rMarStat.1996</v>
      </c>
      <c r="J556" s="20" t="s">
        <v>9348</v>
      </c>
      <c r="K556" s="20" t="s">
        <v>7210</v>
      </c>
      <c r="L556" s="20" t="s">
        <v>7205</v>
      </c>
      <c r="M556" s="60"/>
      <c r="N556" s="63" t="s">
        <v>7206</v>
      </c>
      <c r="O556" s="60"/>
      <c r="P556" s="60"/>
      <c r="Q556" s="20" t="s">
        <v>232</v>
      </c>
      <c r="R556" s="60"/>
      <c r="S556" s="20" t="s">
        <v>1311</v>
      </c>
    </row>
    <row r="557" spans="1:19" ht="15.75" customHeight="1" x14ac:dyDescent="0.2">
      <c r="A557" s="11" t="s">
        <v>61</v>
      </c>
      <c r="B557" s="11" t="s">
        <v>6581</v>
      </c>
      <c r="C557" s="11" t="s">
        <v>6571</v>
      </c>
      <c r="D557" s="11" t="s">
        <v>139</v>
      </c>
      <c r="E557" s="11" t="s">
        <v>7203</v>
      </c>
      <c r="F557" s="20">
        <v>6</v>
      </c>
      <c r="H557" s="20">
        <f t="shared" si="15"/>
        <v>1997</v>
      </c>
      <c r="I557" s="20" t="str">
        <f t="shared" si="14"/>
        <v>hrs__matching_married..rMarStat.1997</v>
      </c>
      <c r="J557" s="20" t="s">
        <v>9349</v>
      </c>
      <c r="K557" s="20" t="s">
        <v>7211</v>
      </c>
      <c r="L557" s="20" t="s">
        <v>7205</v>
      </c>
      <c r="M557" s="60"/>
      <c r="N557" s="63" t="s">
        <v>7206</v>
      </c>
      <c r="O557" s="60"/>
      <c r="P557" s="60"/>
      <c r="Q557" s="20" t="s">
        <v>232</v>
      </c>
      <c r="R557" s="60"/>
      <c r="S557" s="20" t="s">
        <v>1311</v>
      </c>
    </row>
    <row r="558" spans="1:19" ht="15.75" customHeight="1" x14ac:dyDescent="0.2">
      <c r="A558" s="11" t="s">
        <v>61</v>
      </c>
      <c r="B558" s="11" t="s">
        <v>6581</v>
      </c>
      <c r="C558" s="11" t="s">
        <v>6571</v>
      </c>
      <c r="D558" s="11" t="s">
        <v>139</v>
      </c>
      <c r="E558" s="11" t="s">
        <v>7203</v>
      </c>
      <c r="F558" s="20">
        <v>7</v>
      </c>
      <c r="H558" s="20">
        <f t="shared" si="15"/>
        <v>1998</v>
      </c>
      <c r="I558" s="20" t="str">
        <f t="shared" si="14"/>
        <v>hrs__matching_married..rMarStat.1998</v>
      </c>
      <c r="J558" s="20" t="s">
        <v>9350</v>
      </c>
      <c r="K558" s="20" t="s">
        <v>7212</v>
      </c>
      <c r="L558" s="20" t="s">
        <v>7205</v>
      </c>
      <c r="M558" s="60"/>
      <c r="N558" s="63" t="s">
        <v>7206</v>
      </c>
      <c r="O558" s="60"/>
      <c r="P558" s="60"/>
      <c r="Q558" s="20" t="s">
        <v>232</v>
      </c>
      <c r="R558" s="60"/>
      <c r="S558" s="20" t="s">
        <v>1311</v>
      </c>
    </row>
    <row r="559" spans="1:19" ht="15.75" customHeight="1" x14ac:dyDescent="0.2">
      <c r="A559" s="11" t="s">
        <v>61</v>
      </c>
      <c r="B559" s="11" t="s">
        <v>6581</v>
      </c>
      <c r="C559" s="11" t="s">
        <v>6571</v>
      </c>
      <c r="D559" s="11" t="s">
        <v>139</v>
      </c>
      <c r="E559" s="11" t="s">
        <v>7203</v>
      </c>
      <c r="F559" s="20">
        <v>8</v>
      </c>
      <c r="H559" s="20">
        <f t="shared" si="15"/>
        <v>1999</v>
      </c>
      <c r="I559" s="20" t="str">
        <f t="shared" si="14"/>
        <v>hrs__matching_married..rMarStat.1999</v>
      </c>
      <c r="J559" s="20" t="s">
        <v>9351</v>
      </c>
      <c r="K559" s="20" t="s">
        <v>7213</v>
      </c>
      <c r="L559" s="20" t="s">
        <v>7205</v>
      </c>
      <c r="M559" s="60"/>
      <c r="N559" s="63" t="s">
        <v>7206</v>
      </c>
      <c r="O559" s="60"/>
      <c r="P559" s="60"/>
      <c r="Q559" s="20" t="s">
        <v>232</v>
      </c>
      <c r="R559" s="60"/>
      <c r="S559" s="20" t="s">
        <v>1311</v>
      </c>
    </row>
    <row r="560" spans="1:19" ht="15.75" customHeight="1" x14ac:dyDescent="0.2">
      <c r="A560" s="11" t="s">
        <v>61</v>
      </c>
      <c r="B560" s="11" t="s">
        <v>6581</v>
      </c>
      <c r="C560" s="11" t="s">
        <v>6571</v>
      </c>
      <c r="D560" s="11" t="s">
        <v>139</v>
      </c>
      <c r="E560" s="11" t="s">
        <v>7203</v>
      </c>
      <c r="F560" s="20">
        <v>9</v>
      </c>
      <c r="H560" s="20">
        <f t="shared" si="15"/>
        <v>2000</v>
      </c>
      <c r="I560" s="20" t="str">
        <f t="shared" si="14"/>
        <v>hrs__matching_married..rMarStat.2000</v>
      </c>
      <c r="J560" s="20" t="s">
        <v>9352</v>
      </c>
      <c r="K560" s="20" t="s">
        <v>7214</v>
      </c>
      <c r="L560" s="20" t="s">
        <v>7205</v>
      </c>
      <c r="M560" s="60"/>
      <c r="N560" s="63" t="s">
        <v>7206</v>
      </c>
      <c r="O560" s="60"/>
      <c r="P560" s="60"/>
      <c r="Q560" s="20" t="s">
        <v>232</v>
      </c>
      <c r="R560" s="60"/>
      <c r="S560" s="20" t="s">
        <v>1311</v>
      </c>
    </row>
    <row r="561" spans="1:19" ht="15.75" customHeight="1" x14ac:dyDescent="0.2">
      <c r="A561" s="11" t="s">
        <v>61</v>
      </c>
      <c r="B561" s="11" t="s">
        <v>6581</v>
      </c>
      <c r="C561" s="11" t="s">
        <v>6571</v>
      </c>
      <c r="D561" s="11" t="s">
        <v>139</v>
      </c>
      <c r="E561" s="11" t="s">
        <v>7203</v>
      </c>
      <c r="F561" s="20">
        <v>10</v>
      </c>
      <c r="H561" s="20">
        <f t="shared" si="15"/>
        <v>2001</v>
      </c>
      <c r="I561" s="20" t="str">
        <f t="shared" si="14"/>
        <v>hrs__matching_married..rMarStat.2001</v>
      </c>
      <c r="J561" s="20" t="s">
        <v>9353</v>
      </c>
      <c r="K561" s="20" t="s">
        <v>7215</v>
      </c>
      <c r="L561" s="20" t="s">
        <v>7205</v>
      </c>
      <c r="M561" s="60"/>
      <c r="N561" s="63" t="s">
        <v>7206</v>
      </c>
      <c r="O561" s="60"/>
      <c r="P561" s="60"/>
      <c r="Q561" s="20" t="s">
        <v>232</v>
      </c>
      <c r="R561" s="60"/>
      <c r="S561" s="20" t="s">
        <v>1311</v>
      </c>
    </row>
    <row r="562" spans="1:19" ht="15.75" customHeight="1" x14ac:dyDescent="0.2">
      <c r="A562" s="11" t="s">
        <v>61</v>
      </c>
      <c r="B562" s="11" t="s">
        <v>6581</v>
      </c>
      <c r="C562" s="11" t="s">
        <v>6571</v>
      </c>
      <c r="D562" s="11" t="s">
        <v>139</v>
      </c>
      <c r="E562" s="11" t="s">
        <v>7203</v>
      </c>
      <c r="F562" s="20">
        <v>11</v>
      </c>
      <c r="H562" s="20">
        <f t="shared" si="15"/>
        <v>2002</v>
      </c>
      <c r="I562" s="20" t="str">
        <f t="shared" si="14"/>
        <v>hrs__matching_married..rMarStat.2002</v>
      </c>
      <c r="J562" s="20" t="s">
        <v>9354</v>
      </c>
      <c r="K562" s="20" t="s">
        <v>7216</v>
      </c>
      <c r="L562" s="20" t="s">
        <v>7205</v>
      </c>
      <c r="M562" s="60"/>
      <c r="N562" s="63" t="s">
        <v>7206</v>
      </c>
      <c r="O562" s="60"/>
      <c r="P562" s="60"/>
      <c r="Q562" s="20" t="s">
        <v>232</v>
      </c>
      <c r="R562" s="60"/>
      <c r="S562" s="20" t="s">
        <v>1311</v>
      </c>
    </row>
    <row r="563" spans="1:19" ht="15.75" customHeight="1" x14ac:dyDescent="0.2">
      <c r="A563" s="11" t="s">
        <v>61</v>
      </c>
      <c r="B563" s="11" t="s">
        <v>6581</v>
      </c>
      <c r="C563" s="11" t="s">
        <v>6571</v>
      </c>
      <c r="D563" s="11" t="s">
        <v>139</v>
      </c>
      <c r="E563" s="11" t="s">
        <v>7203</v>
      </c>
      <c r="F563" s="20">
        <v>12</v>
      </c>
      <c r="H563" s="20">
        <f t="shared" si="15"/>
        <v>2003</v>
      </c>
      <c r="I563" s="20" t="str">
        <f t="shared" si="14"/>
        <v>hrs__matching_married..rMarStat.2003</v>
      </c>
      <c r="J563" s="20" t="s">
        <v>9355</v>
      </c>
      <c r="K563" s="20" t="s">
        <v>7217</v>
      </c>
      <c r="L563" s="20" t="s">
        <v>7205</v>
      </c>
      <c r="M563" s="60"/>
      <c r="N563" s="63" t="s">
        <v>7206</v>
      </c>
      <c r="O563" s="60"/>
      <c r="P563" s="60"/>
      <c r="Q563" s="20" t="s">
        <v>232</v>
      </c>
      <c r="R563" s="60"/>
      <c r="S563" s="20" t="s">
        <v>1311</v>
      </c>
    </row>
    <row r="564" spans="1:19" ht="15.75" customHeight="1" x14ac:dyDescent="0.2">
      <c r="A564" s="11" t="s">
        <v>61</v>
      </c>
      <c r="B564" s="11" t="s">
        <v>6581</v>
      </c>
      <c r="C564" s="11" t="s">
        <v>6571</v>
      </c>
      <c r="D564" s="11" t="s">
        <v>7218</v>
      </c>
      <c r="E564" s="11" t="s">
        <v>7219</v>
      </c>
      <c r="F564" s="20">
        <v>5</v>
      </c>
      <c r="H564" s="20">
        <v>2000</v>
      </c>
      <c r="I564" s="20" t="str">
        <f t="shared" si="14"/>
        <v>hrs__matching_memoryProb..rHlthMemProb12mo.2000</v>
      </c>
      <c r="J564" s="20" t="s">
        <v>9356</v>
      </c>
      <c r="K564" s="20" t="s">
        <v>7220</v>
      </c>
      <c r="L564" s="20" t="s">
        <v>6708</v>
      </c>
      <c r="M564" s="60"/>
      <c r="N564" s="63" t="s">
        <v>177</v>
      </c>
      <c r="O564" s="60"/>
      <c r="P564" s="60"/>
      <c r="Q564" s="15" t="s">
        <v>178</v>
      </c>
      <c r="R564" s="15"/>
      <c r="S564" s="15" t="s">
        <v>1311</v>
      </c>
    </row>
    <row r="565" spans="1:19" ht="15.75" customHeight="1" x14ac:dyDescent="0.2">
      <c r="A565" s="11" t="s">
        <v>61</v>
      </c>
      <c r="B565" s="11" t="s">
        <v>6581</v>
      </c>
      <c r="C565" s="11" t="s">
        <v>6571</v>
      </c>
      <c r="D565" s="11" t="s">
        <v>7218</v>
      </c>
      <c r="E565" s="11" t="s">
        <v>7219</v>
      </c>
      <c r="F565" s="20">
        <v>6</v>
      </c>
      <c r="H565" s="20">
        <v>2002</v>
      </c>
      <c r="I565" s="20" t="str">
        <f t="shared" si="14"/>
        <v>hrs__matching_memoryProb..rHlthMemProb12mo.2002</v>
      </c>
      <c r="J565" s="20" t="s">
        <v>9357</v>
      </c>
      <c r="K565" s="20" t="s">
        <v>7221</v>
      </c>
      <c r="L565" s="20" t="s">
        <v>6708</v>
      </c>
      <c r="M565" s="60"/>
      <c r="N565" s="63" t="s">
        <v>177</v>
      </c>
      <c r="O565" s="60"/>
      <c r="P565" s="60"/>
      <c r="Q565" s="15" t="s">
        <v>178</v>
      </c>
      <c r="R565" s="15"/>
      <c r="S565" s="15" t="s">
        <v>1311</v>
      </c>
    </row>
    <row r="566" spans="1:19" ht="15.75" customHeight="1" x14ac:dyDescent="0.2">
      <c r="A566" s="11" t="s">
        <v>61</v>
      </c>
      <c r="B566" s="11" t="s">
        <v>6581</v>
      </c>
      <c r="C566" s="11" t="s">
        <v>6571</v>
      </c>
      <c r="D566" s="11" t="s">
        <v>7218</v>
      </c>
      <c r="E566" s="11" t="s">
        <v>7219</v>
      </c>
      <c r="F566" s="20">
        <v>7</v>
      </c>
      <c r="H566" s="20">
        <v>2004</v>
      </c>
      <c r="I566" s="20" t="str">
        <f t="shared" si="14"/>
        <v>hrs__matching_memoryProb..rHlthMemProb12mo.2004</v>
      </c>
      <c r="J566" s="20" t="s">
        <v>9358</v>
      </c>
      <c r="K566" s="20" t="s">
        <v>7222</v>
      </c>
      <c r="L566" s="20" t="s">
        <v>6708</v>
      </c>
      <c r="M566" s="60"/>
      <c r="N566" s="63" t="s">
        <v>177</v>
      </c>
      <c r="O566" s="60"/>
      <c r="P566" s="60"/>
      <c r="Q566" s="15" t="s">
        <v>178</v>
      </c>
      <c r="R566" s="15"/>
      <c r="S566" s="15" t="s">
        <v>1311</v>
      </c>
    </row>
    <row r="567" spans="1:19" ht="15.75" customHeight="1" x14ac:dyDescent="0.2">
      <c r="A567" s="11" t="s">
        <v>61</v>
      </c>
      <c r="B567" s="11" t="s">
        <v>6581</v>
      </c>
      <c r="C567" s="11" t="s">
        <v>6571</v>
      </c>
      <c r="D567" s="11" t="s">
        <v>7218</v>
      </c>
      <c r="E567" s="11" t="s">
        <v>7219</v>
      </c>
      <c r="F567" s="20">
        <v>8</v>
      </c>
      <c r="H567" s="20">
        <v>2006</v>
      </c>
      <c r="I567" s="20" t="str">
        <f t="shared" si="14"/>
        <v>hrs__matching_memoryProb..rHlthMemProb12mo.2006</v>
      </c>
      <c r="J567" s="20" t="s">
        <v>9359</v>
      </c>
      <c r="K567" s="20" t="s">
        <v>7223</v>
      </c>
      <c r="L567" s="20" t="s">
        <v>6708</v>
      </c>
      <c r="M567" s="60"/>
      <c r="N567" s="63" t="s">
        <v>177</v>
      </c>
      <c r="O567" s="60"/>
      <c r="P567" s="60"/>
      <c r="Q567" s="15" t="s">
        <v>178</v>
      </c>
      <c r="R567" s="15"/>
      <c r="S567" s="15" t="s">
        <v>1311</v>
      </c>
    </row>
    <row r="568" spans="1:19" ht="15.75" customHeight="1" x14ac:dyDescent="0.2">
      <c r="A568" s="11" t="s">
        <v>61</v>
      </c>
      <c r="B568" s="11" t="s">
        <v>6581</v>
      </c>
      <c r="C568" s="11" t="s">
        <v>6571</v>
      </c>
      <c r="D568" s="11" t="s">
        <v>7218</v>
      </c>
      <c r="E568" s="11" t="s">
        <v>7219</v>
      </c>
      <c r="F568" s="20">
        <v>9</v>
      </c>
      <c r="H568" s="20">
        <v>2008</v>
      </c>
      <c r="I568" s="20" t="str">
        <f t="shared" si="14"/>
        <v>hrs__matching_memoryProb..rHlthMemProb12mo.2008</v>
      </c>
      <c r="J568" s="20" t="s">
        <v>9360</v>
      </c>
      <c r="K568" s="20" t="s">
        <v>7224</v>
      </c>
      <c r="L568" s="20" t="s">
        <v>6708</v>
      </c>
      <c r="M568" s="60"/>
      <c r="N568" s="63" t="s">
        <v>177</v>
      </c>
      <c r="O568" s="60"/>
      <c r="P568" s="60"/>
      <c r="Q568" s="15" t="s">
        <v>178</v>
      </c>
      <c r="R568" s="15"/>
      <c r="S568" s="15" t="s">
        <v>1311</v>
      </c>
    </row>
    <row r="569" spans="1:19" ht="15.75" customHeight="1" x14ac:dyDescent="0.2">
      <c r="A569" s="11" t="s">
        <v>61</v>
      </c>
      <c r="B569" s="11" t="s">
        <v>6581</v>
      </c>
      <c r="C569" s="11" t="s">
        <v>6571</v>
      </c>
      <c r="D569" s="11" t="s">
        <v>7218</v>
      </c>
      <c r="E569" s="11" t="s">
        <v>7225</v>
      </c>
      <c r="F569" s="20">
        <v>5</v>
      </c>
      <c r="H569" s="20">
        <v>2000</v>
      </c>
      <c r="I569" s="20" t="str">
        <f t="shared" si="14"/>
        <v>hrs__matching_memoryProb..sHlthMemProb12mo.2000</v>
      </c>
      <c r="J569" s="20" t="s">
        <v>9361</v>
      </c>
      <c r="K569" s="20" t="s">
        <v>7226</v>
      </c>
      <c r="L569" s="20" t="s">
        <v>6708</v>
      </c>
      <c r="M569" s="60"/>
      <c r="N569" s="63" t="s">
        <v>177</v>
      </c>
      <c r="O569" s="60"/>
      <c r="P569" s="60"/>
      <c r="Q569" s="15" t="s">
        <v>178</v>
      </c>
      <c r="R569" s="15"/>
      <c r="S569" s="15" t="s">
        <v>251</v>
      </c>
    </row>
    <row r="570" spans="1:19" ht="15.75" customHeight="1" x14ac:dyDescent="0.2">
      <c r="A570" s="11" t="s">
        <v>61</v>
      </c>
      <c r="B570" s="11" t="s">
        <v>6581</v>
      </c>
      <c r="C570" s="11" t="s">
        <v>6571</v>
      </c>
      <c r="D570" s="11" t="s">
        <v>7218</v>
      </c>
      <c r="E570" s="11" t="s">
        <v>7225</v>
      </c>
      <c r="F570" s="20">
        <v>6</v>
      </c>
      <c r="H570" s="20">
        <v>2002</v>
      </c>
      <c r="I570" s="20" t="str">
        <f t="shared" si="14"/>
        <v>hrs__matching_memoryProb..sHlthMemProb12mo.2002</v>
      </c>
      <c r="J570" s="20" t="s">
        <v>9362</v>
      </c>
      <c r="K570" s="20" t="s">
        <v>7227</v>
      </c>
      <c r="L570" s="20" t="s">
        <v>6708</v>
      </c>
      <c r="M570" s="60"/>
      <c r="N570" s="63" t="s">
        <v>177</v>
      </c>
      <c r="O570" s="60"/>
      <c r="P570" s="60"/>
      <c r="Q570" s="15" t="s">
        <v>178</v>
      </c>
      <c r="R570" s="15"/>
      <c r="S570" s="15" t="s">
        <v>251</v>
      </c>
    </row>
    <row r="571" spans="1:19" ht="15.75" customHeight="1" x14ac:dyDescent="0.2">
      <c r="A571" s="11" t="s">
        <v>61</v>
      </c>
      <c r="B571" s="11" t="s">
        <v>6581</v>
      </c>
      <c r="C571" s="11" t="s">
        <v>6571</v>
      </c>
      <c r="D571" s="11" t="s">
        <v>7218</v>
      </c>
      <c r="E571" s="11" t="s">
        <v>7225</v>
      </c>
      <c r="F571" s="20">
        <v>7</v>
      </c>
      <c r="H571" s="20">
        <v>2004</v>
      </c>
      <c r="I571" s="20" t="str">
        <f t="shared" si="14"/>
        <v>hrs__matching_memoryProb..sHlthMemProb12mo.2004</v>
      </c>
      <c r="J571" s="20" t="s">
        <v>9363</v>
      </c>
      <c r="K571" s="20" t="s">
        <v>7228</v>
      </c>
      <c r="L571" s="20" t="s">
        <v>6708</v>
      </c>
      <c r="M571" s="60"/>
      <c r="N571" s="63" t="s">
        <v>177</v>
      </c>
      <c r="O571" s="60"/>
      <c r="P571" s="60"/>
      <c r="Q571" s="15" t="s">
        <v>178</v>
      </c>
      <c r="R571" s="15"/>
      <c r="S571" s="15" t="s">
        <v>251</v>
      </c>
    </row>
    <row r="572" spans="1:19" ht="15.75" customHeight="1" x14ac:dyDescent="0.2">
      <c r="A572" s="11" t="s">
        <v>61</v>
      </c>
      <c r="B572" s="11" t="s">
        <v>6581</v>
      </c>
      <c r="C572" s="11" t="s">
        <v>6571</v>
      </c>
      <c r="D572" s="11" t="s">
        <v>7218</v>
      </c>
      <c r="E572" s="11" t="s">
        <v>7225</v>
      </c>
      <c r="F572" s="20">
        <v>8</v>
      </c>
      <c r="H572" s="20">
        <v>2006</v>
      </c>
      <c r="I572" s="20" t="str">
        <f t="shared" si="14"/>
        <v>hrs__matching_memoryProb..sHlthMemProb12mo.2006</v>
      </c>
      <c r="J572" s="20" t="s">
        <v>9364</v>
      </c>
      <c r="K572" s="20" t="s">
        <v>7229</v>
      </c>
      <c r="L572" s="20" t="s">
        <v>6708</v>
      </c>
      <c r="M572" s="60"/>
      <c r="N572" s="63" t="s">
        <v>177</v>
      </c>
      <c r="O572" s="60"/>
      <c r="P572" s="60"/>
      <c r="Q572" s="15" t="s">
        <v>178</v>
      </c>
      <c r="R572" s="15"/>
      <c r="S572" s="15" t="s">
        <v>251</v>
      </c>
    </row>
    <row r="573" spans="1:19" ht="15.75" customHeight="1" x14ac:dyDescent="0.2">
      <c r="A573" s="11" t="s">
        <v>61</v>
      </c>
      <c r="B573" s="11" t="s">
        <v>6581</v>
      </c>
      <c r="C573" s="11" t="s">
        <v>6571</v>
      </c>
      <c r="D573" s="11" t="s">
        <v>7218</v>
      </c>
      <c r="E573" s="11" t="s">
        <v>7225</v>
      </c>
      <c r="F573" s="20">
        <v>9</v>
      </c>
      <c r="H573" s="20">
        <v>2008</v>
      </c>
      <c r="I573" s="20" t="str">
        <f t="shared" si="14"/>
        <v>hrs__matching_memoryProb..sHlthMemProb12mo.2008</v>
      </c>
      <c r="J573" s="20" t="s">
        <v>9365</v>
      </c>
      <c r="K573" s="20" t="s">
        <v>7230</v>
      </c>
      <c r="L573" s="20" t="s">
        <v>6708</v>
      </c>
      <c r="M573" s="60"/>
      <c r="N573" s="63" t="s">
        <v>177</v>
      </c>
      <c r="O573" s="60"/>
      <c r="P573" s="60"/>
      <c r="Q573" s="15" t="s">
        <v>178</v>
      </c>
      <c r="R573" s="15"/>
      <c r="S573" s="15" t="s">
        <v>251</v>
      </c>
    </row>
    <row r="574" spans="1:19" ht="15.75" customHeight="1" x14ac:dyDescent="0.2">
      <c r="A574" s="11" t="s">
        <v>61</v>
      </c>
      <c r="B574" s="11" t="s">
        <v>6581</v>
      </c>
      <c r="C574" s="11" t="s">
        <v>6571</v>
      </c>
      <c r="D574" s="11" t="s">
        <v>180</v>
      </c>
      <c r="E574" s="11" t="s">
        <v>7231</v>
      </c>
      <c r="F574" s="20">
        <v>1</v>
      </c>
      <c r="H574" s="20">
        <v>1992</v>
      </c>
      <c r="I574" s="20" t="str">
        <f t="shared" si="14"/>
        <v>hrs__matching_momAlive..rBkgrMomAlive.1992</v>
      </c>
      <c r="J574" s="20" t="s">
        <v>9366</v>
      </c>
      <c r="K574" s="20" t="s">
        <v>7232</v>
      </c>
      <c r="L574" s="20" t="s">
        <v>6708</v>
      </c>
      <c r="M574" s="60"/>
      <c r="N574" s="43" t="s">
        <v>177</v>
      </c>
      <c r="O574" s="60"/>
      <c r="P574" s="60"/>
      <c r="Q574" s="20" t="s">
        <v>5862</v>
      </c>
      <c r="R574" s="60"/>
      <c r="S574" s="20" t="s">
        <v>1311</v>
      </c>
    </row>
    <row r="575" spans="1:19" ht="15.75" customHeight="1" x14ac:dyDescent="0.2">
      <c r="A575" s="11" t="s">
        <v>61</v>
      </c>
      <c r="B575" s="11" t="s">
        <v>6581</v>
      </c>
      <c r="C575" s="11" t="s">
        <v>6571</v>
      </c>
      <c r="D575" s="11" t="s">
        <v>180</v>
      </c>
      <c r="E575" s="11" t="s">
        <v>7231</v>
      </c>
      <c r="F575" s="20">
        <v>2</v>
      </c>
      <c r="H575" s="20">
        <v>1994</v>
      </c>
      <c r="I575" s="20" t="str">
        <f t="shared" si="14"/>
        <v>hrs__matching_momAlive..rBkgrMomAlive.1994</v>
      </c>
      <c r="J575" s="20" t="s">
        <v>9367</v>
      </c>
      <c r="K575" s="20" t="s">
        <v>7233</v>
      </c>
      <c r="L575" s="20" t="s">
        <v>6708</v>
      </c>
      <c r="M575" s="60"/>
      <c r="N575" s="43" t="s">
        <v>177</v>
      </c>
      <c r="O575" s="60"/>
      <c r="P575" s="60"/>
      <c r="Q575" s="20" t="s">
        <v>5862</v>
      </c>
      <c r="R575" s="60"/>
      <c r="S575" s="20" t="s">
        <v>1311</v>
      </c>
    </row>
    <row r="576" spans="1:19" ht="15.75" customHeight="1" x14ac:dyDescent="0.2">
      <c r="A576" s="11" t="s">
        <v>61</v>
      </c>
      <c r="B576" s="11" t="s">
        <v>6581</v>
      </c>
      <c r="C576" s="11" t="s">
        <v>6571</v>
      </c>
      <c r="D576" s="11" t="s">
        <v>180</v>
      </c>
      <c r="E576" s="11" t="s">
        <v>7231</v>
      </c>
      <c r="F576" s="20">
        <v>3</v>
      </c>
      <c r="H576" s="20">
        <v>1996</v>
      </c>
      <c r="I576" s="20" t="str">
        <f t="shared" si="14"/>
        <v>hrs__matching_momAlive..rBkgrMomAlive.1996</v>
      </c>
      <c r="J576" s="20" t="s">
        <v>9368</v>
      </c>
      <c r="K576" s="20" t="s">
        <v>7234</v>
      </c>
      <c r="L576" s="20" t="s">
        <v>6708</v>
      </c>
      <c r="M576" s="60"/>
      <c r="N576" s="43" t="s">
        <v>177</v>
      </c>
      <c r="O576" s="60"/>
      <c r="P576" s="60"/>
      <c r="Q576" s="20" t="s">
        <v>5862</v>
      </c>
      <c r="R576" s="60"/>
      <c r="S576" s="20" t="s">
        <v>1311</v>
      </c>
    </row>
    <row r="577" spans="1:19" ht="15.75" customHeight="1" x14ac:dyDescent="0.2">
      <c r="A577" s="11" t="s">
        <v>61</v>
      </c>
      <c r="B577" s="11" t="s">
        <v>6581</v>
      </c>
      <c r="C577" s="11" t="s">
        <v>6571</v>
      </c>
      <c r="D577" s="11" t="s">
        <v>180</v>
      </c>
      <c r="E577" s="11" t="s">
        <v>7231</v>
      </c>
      <c r="F577" s="20">
        <v>4</v>
      </c>
      <c r="H577" s="20">
        <v>1998</v>
      </c>
      <c r="I577" s="20" t="str">
        <f t="shared" si="14"/>
        <v>hrs__matching_momAlive..rBkgrMomAlive.1998</v>
      </c>
      <c r="J577" s="20" t="s">
        <v>9369</v>
      </c>
      <c r="K577" s="20" t="s">
        <v>7235</v>
      </c>
      <c r="L577" s="20" t="s">
        <v>6708</v>
      </c>
      <c r="M577" s="60"/>
      <c r="N577" s="65" t="s">
        <v>177</v>
      </c>
      <c r="O577" s="60"/>
      <c r="P577" s="60"/>
      <c r="Q577" s="20" t="s">
        <v>5862</v>
      </c>
      <c r="R577" s="60"/>
      <c r="S577" s="20" t="s">
        <v>1311</v>
      </c>
    </row>
    <row r="578" spans="1:19" ht="15.75" customHeight="1" x14ac:dyDescent="0.2">
      <c r="A578" s="11" t="s">
        <v>61</v>
      </c>
      <c r="B578" s="11" t="s">
        <v>6581</v>
      </c>
      <c r="C578" s="11" t="s">
        <v>6571</v>
      </c>
      <c r="D578" s="11" t="s">
        <v>180</v>
      </c>
      <c r="E578" s="11" t="s">
        <v>7231</v>
      </c>
      <c r="F578" s="20">
        <v>5</v>
      </c>
      <c r="H578" s="20">
        <v>2000</v>
      </c>
      <c r="I578" s="20" t="str">
        <f t="shared" ref="I578:I641" si="16">CONCATENATE(A578,"__",C578,"_", D578, "..", E578, ".", H578)</f>
        <v>hrs__matching_momAlive..rBkgrMomAlive.2000</v>
      </c>
      <c r="J578" s="20" t="s">
        <v>9370</v>
      </c>
      <c r="K578" s="20" t="s">
        <v>7236</v>
      </c>
      <c r="L578" s="20" t="s">
        <v>6708</v>
      </c>
      <c r="M578" s="60"/>
      <c r="N578" s="65" t="s">
        <v>177</v>
      </c>
      <c r="O578" s="60"/>
      <c r="P578" s="60"/>
      <c r="Q578" s="20" t="s">
        <v>5862</v>
      </c>
      <c r="R578" s="60"/>
      <c r="S578" s="20" t="s">
        <v>1311</v>
      </c>
    </row>
    <row r="579" spans="1:19" ht="15.75" customHeight="1" x14ac:dyDescent="0.2">
      <c r="A579" s="11" t="s">
        <v>61</v>
      </c>
      <c r="B579" s="11" t="s">
        <v>6581</v>
      </c>
      <c r="C579" s="11" t="s">
        <v>6571</v>
      </c>
      <c r="D579" s="11" t="s">
        <v>180</v>
      </c>
      <c r="E579" s="11" t="s">
        <v>7231</v>
      </c>
      <c r="F579" s="20">
        <v>6</v>
      </c>
      <c r="H579" s="20">
        <v>2002</v>
      </c>
      <c r="I579" s="20" t="str">
        <f t="shared" si="16"/>
        <v>hrs__matching_momAlive..rBkgrMomAlive.2002</v>
      </c>
      <c r="J579" s="20" t="s">
        <v>9371</v>
      </c>
      <c r="K579" s="20" t="s">
        <v>7237</v>
      </c>
      <c r="L579" s="20" t="s">
        <v>6708</v>
      </c>
      <c r="M579" s="60"/>
      <c r="N579" s="65" t="s">
        <v>177</v>
      </c>
      <c r="O579" s="60"/>
      <c r="P579" s="60"/>
      <c r="Q579" s="20" t="s">
        <v>5862</v>
      </c>
      <c r="R579" s="60"/>
      <c r="S579" s="20" t="s">
        <v>1311</v>
      </c>
    </row>
    <row r="580" spans="1:19" ht="15.75" customHeight="1" x14ac:dyDescent="0.2">
      <c r="A580" s="11" t="s">
        <v>61</v>
      </c>
      <c r="B580" s="11" t="s">
        <v>6581</v>
      </c>
      <c r="C580" s="11" t="s">
        <v>6571</v>
      </c>
      <c r="D580" s="11" t="s">
        <v>180</v>
      </c>
      <c r="E580" s="11" t="s">
        <v>7231</v>
      </c>
      <c r="F580" s="20">
        <v>7</v>
      </c>
      <c r="H580" s="20">
        <v>2004</v>
      </c>
      <c r="I580" s="20" t="str">
        <f t="shared" si="16"/>
        <v>hrs__matching_momAlive..rBkgrMomAlive.2004</v>
      </c>
      <c r="J580" s="20" t="s">
        <v>9372</v>
      </c>
      <c r="K580" s="20" t="s">
        <v>7238</v>
      </c>
      <c r="L580" s="20" t="s">
        <v>6708</v>
      </c>
      <c r="M580" s="60"/>
      <c r="N580" s="65" t="s">
        <v>177</v>
      </c>
      <c r="O580" s="60"/>
      <c r="P580" s="60"/>
      <c r="Q580" s="20" t="s">
        <v>5862</v>
      </c>
      <c r="R580" s="60"/>
      <c r="S580" s="20" t="s">
        <v>1311</v>
      </c>
    </row>
    <row r="581" spans="1:19" ht="15.75" customHeight="1" x14ac:dyDescent="0.2">
      <c r="A581" s="11" t="s">
        <v>61</v>
      </c>
      <c r="B581" s="11" t="s">
        <v>6581</v>
      </c>
      <c r="C581" s="11" t="s">
        <v>6571</v>
      </c>
      <c r="D581" s="11" t="s">
        <v>180</v>
      </c>
      <c r="E581" s="11" t="s">
        <v>7231</v>
      </c>
      <c r="F581" s="20">
        <v>8</v>
      </c>
      <c r="H581" s="20">
        <v>2006</v>
      </c>
      <c r="I581" s="20" t="str">
        <f t="shared" si="16"/>
        <v>hrs__matching_momAlive..rBkgrMomAlive.2006</v>
      </c>
      <c r="J581" s="20" t="s">
        <v>9373</v>
      </c>
      <c r="K581" s="20" t="s">
        <v>7239</v>
      </c>
      <c r="L581" s="20" t="s">
        <v>6708</v>
      </c>
      <c r="M581" s="60"/>
      <c r="N581" s="65" t="s">
        <v>177</v>
      </c>
      <c r="O581" s="60"/>
      <c r="P581" s="60"/>
      <c r="Q581" s="20" t="s">
        <v>5862</v>
      </c>
      <c r="R581" s="60"/>
      <c r="S581" s="20" t="s">
        <v>1311</v>
      </c>
    </row>
    <row r="582" spans="1:19" ht="15.75" customHeight="1" x14ac:dyDescent="0.2">
      <c r="A582" s="11" t="s">
        <v>61</v>
      </c>
      <c r="B582" s="11" t="s">
        <v>6581</v>
      </c>
      <c r="C582" s="11" t="s">
        <v>6571</v>
      </c>
      <c r="D582" s="11" t="s">
        <v>180</v>
      </c>
      <c r="E582" s="11" t="s">
        <v>7231</v>
      </c>
      <c r="F582" s="20">
        <v>9</v>
      </c>
      <c r="H582" s="20">
        <v>2008</v>
      </c>
      <c r="I582" s="20" t="str">
        <f t="shared" si="16"/>
        <v>hrs__matching_momAlive..rBkgrMomAlive.2008</v>
      </c>
      <c r="J582" s="20" t="s">
        <v>9374</v>
      </c>
      <c r="K582" s="20" t="s">
        <v>7240</v>
      </c>
      <c r="L582" s="20" t="s">
        <v>6708</v>
      </c>
      <c r="M582" s="60"/>
      <c r="N582" s="65" t="s">
        <v>177</v>
      </c>
      <c r="O582" s="60"/>
      <c r="P582" s="60"/>
      <c r="Q582" s="20" t="s">
        <v>5862</v>
      </c>
      <c r="R582" s="60"/>
      <c r="S582" s="20" t="s">
        <v>1311</v>
      </c>
    </row>
    <row r="583" spans="1:19" ht="15.75" customHeight="1" x14ac:dyDescent="0.2">
      <c r="A583" s="11" t="s">
        <v>61</v>
      </c>
      <c r="B583" s="11" t="s">
        <v>6581</v>
      </c>
      <c r="C583" s="11" t="s">
        <v>6571</v>
      </c>
      <c r="D583" s="11" t="s">
        <v>180</v>
      </c>
      <c r="E583" s="11" t="s">
        <v>7231</v>
      </c>
      <c r="F583" s="20">
        <v>10</v>
      </c>
      <c r="H583" s="20">
        <v>2010</v>
      </c>
      <c r="I583" s="20" t="str">
        <f t="shared" si="16"/>
        <v>hrs__matching_momAlive..rBkgrMomAlive.2010</v>
      </c>
      <c r="J583" s="20" t="s">
        <v>9375</v>
      </c>
      <c r="K583" s="20" t="s">
        <v>7241</v>
      </c>
      <c r="L583" s="20" t="s">
        <v>6708</v>
      </c>
      <c r="M583" s="60"/>
      <c r="N583" s="65" t="s">
        <v>177</v>
      </c>
      <c r="O583" s="60"/>
      <c r="P583" s="60"/>
      <c r="Q583" s="20" t="s">
        <v>5862</v>
      </c>
      <c r="R583" s="60"/>
      <c r="S583" s="20" t="s">
        <v>1311</v>
      </c>
    </row>
    <row r="584" spans="1:19" ht="15.75" customHeight="1" x14ac:dyDescent="0.2">
      <c r="A584" s="11" t="s">
        <v>61</v>
      </c>
      <c r="B584" s="11" t="s">
        <v>6581</v>
      </c>
      <c r="C584" s="11" t="s">
        <v>6571</v>
      </c>
      <c r="D584" s="11" t="s">
        <v>180</v>
      </c>
      <c r="E584" s="11" t="s">
        <v>7231</v>
      </c>
      <c r="F584" s="20">
        <v>11</v>
      </c>
      <c r="H584" s="20">
        <v>2012</v>
      </c>
      <c r="I584" s="20" t="str">
        <f t="shared" si="16"/>
        <v>hrs__matching_momAlive..rBkgrMomAlive.2012</v>
      </c>
      <c r="J584" s="20" t="s">
        <v>9376</v>
      </c>
      <c r="K584" s="20" t="s">
        <v>7242</v>
      </c>
      <c r="L584" s="20" t="s">
        <v>6708</v>
      </c>
      <c r="M584" s="60"/>
      <c r="N584" s="65" t="s">
        <v>177</v>
      </c>
      <c r="O584" s="60"/>
      <c r="P584" s="60"/>
      <c r="Q584" s="20" t="s">
        <v>5862</v>
      </c>
      <c r="R584" s="60"/>
      <c r="S584" s="20" t="s">
        <v>1311</v>
      </c>
    </row>
    <row r="585" spans="1:19" ht="15.75" customHeight="1" x14ac:dyDescent="0.2">
      <c r="A585" s="11" t="s">
        <v>61</v>
      </c>
      <c r="B585" s="11" t="s">
        <v>6581</v>
      </c>
      <c r="C585" s="11" t="s">
        <v>6571</v>
      </c>
      <c r="D585" s="11" t="s">
        <v>180</v>
      </c>
      <c r="E585" s="11" t="s">
        <v>7231</v>
      </c>
      <c r="F585" s="20">
        <v>12</v>
      </c>
      <c r="H585" s="20">
        <v>2014</v>
      </c>
      <c r="I585" s="20" t="str">
        <f t="shared" si="16"/>
        <v>hrs__matching_momAlive..rBkgrMomAlive.2014</v>
      </c>
      <c r="J585" s="20" t="s">
        <v>9377</v>
      </c>
      <c r="K585" s="20" t="s">
        <v>7243</v>
      </c>
      <c r="L585" s="20" t="s">
        <v>6708</v>
      </c>
      <c r="M585" s="60"/>
      <c r="N585" s="65" t="s">
        <v>177</v>
      </c>
      <c r="O585" s="60"/>
      <c r="P585" s="60"/>
      <c r="Q585" s="20" t="s">
        <v>5862</v>
      </c>
      <c r="R585" s="60"/>
      <c r="S585" s="20" t="s">
        <v>1311</v>
      </c>
    </row>
    <row r="586" spans="1:19" ht="15.75" customHeight="1" x14ac:dyDescent="0.2">
      <c r="A586" s="11" t="s">
        <v>61</v>
      </c>
      <c r="B586" s="11" t="s">
        <v>6570</v>
      </c>
      <c r="C586" s="11" t="s">
        <v>6571</v>
      </c>
      <c r="D586" s="11" t="s">
        <v>7244</v>
      </c>
      <c r="E586" s="11" t="s">
        <v>7245</v>
      </c>
      <c r="F586" s="20">
        <v>10</v>
      </c>
      <c r="H586" s="20">
        <v>2010</v>
      </c>
      <c r="I586" s="20" t="str">
        <f t="shared" si="16"/>
        <v>hrs__matching_NFC..NFC1.2010</v>
      </c>
      <c r="J586" s="20" t="s">
        <v>7246</v>
      </c>
      <c r="K586" s="20" t="s">
        <v>7247</v>
      </c>
      <c r="L586" s="20" t="s">
        <v>7248</v>
      </c>
      <c r="M586" s="20" t="s">
        <v>223</v>
      </c>
      <c r="N586" s="65" t="s">
        <v>177</v>
      </c>
      <c r="O586" s="15">
        <v>1</v>
      </c>
      <c r="P586" s="15">
        <v>5</v>
      </c>
      <c r="Q586" s="15" t="s">
        <v>224</v>
      </c>
      <c r="R586" s="15"/>
      <c r="S586" s="15" t="s">
        <v>251</v>
      </c>
    </row>
    <row r="587" spans="1:19" ht="15.75" customHeight="1" x14ac:dyDescent="0.2">
      <c r="A587" s="11" t="s">
        <v>61</v>
      </c>
      <c r="B587" s="11" t="s">
        <v>6570</v>
      </c>
      <c r="C587" s="11" t="s">
        <v>6571</v>
      </c>
      <c r="D587" s="11" t="s">
        <v>7244</v>
      </c>
      <c r="E587" s="11" t="s">
        <v>7245</v>
      </c>
      <c r="F587" s="20">
        <v>11</v>
      </c>
      <c r="H587" s="20">
        <v>2012</v>
      </c>
      <c r="I587" s="20" t="str">
        <f t="shared" si="16"/>
        <v>hrs__matching_NFC..NFC1.2012</v>
      </c>
      <c r="J587" s="20" t="s">
        <v>7249</v>
      </c>
      <c r="K587" s="42" t="s">
        <v>7247</v>
      </c>
      <c r="L587" s="20" t="s">
        <v>7248</v>
      </c>
      <c r="M587" s="20" t="s">
        <v>223</v>
      </c>
      <c r="N587" s="65" t="s">
        <v>177</v>
      </c>
      <c r="O587" s="15">
        <v>1</v>
      </c>
      <c r="P587" s="15">
        <v>5</v>
      </c>
      <c r="Q587" s="15" t="s">
        <v>224</v>
      </c>
      <c r="R587" s="15"/>
      <c r="S587" s="15" t="s">
        <v>251</v>
      </c>
    </row>
    <row r="588" spans="1:19" ht="15.75" customHeight="1" x14ac:dyDescent="0.2">
      <c r="A588" s="11" t="s">
        <v>61</v>
      </c>
      <c r="B588" s="11" t="s">
        <v>6570</v>
      </c>
      <c r="C588" s="11" t="s">
        <v>6571</v>
      </c>
      <c r="D588" s="11" t="s">
        <v>7244</v>
      </c>
      <c r="E588" s="11" t="s">
        <v>7245</v>
      </c>
      <c r="F588" s="20">
        <v>12</v>
      </c>
      <c r="H588" s="20">
        <v>2014</v>
      </c>
      <c r="I588" s="20" t="str">
        <f t="shared" si="16"/>
        <v>hrs__matching_NFC..NFC1.2014</v>
      </c>
      <c r="J588" s="20" t="s">
        <v>7250</v>
      </c>
      <c r="K588" s="42" t="s">
        <v>7247</v>
      </c>
      <c r="L588" s="20" t="s">
        <v>7248</v>
      </c>
      <c r="M588" s="20" t="s">
        <v>223</v>
      </c>
      <c r="N588" s="65" t="s">
        <v>177</v>
      </c>
      <c r="O588" s="15">
        <v>1</v>
      </c>
      <c r="P588" s="15">
        <v>5</v>
      </c>
      <c r="Q588" s="15" t="s">
        <v>224</v>
      </c>
      <c r="R588" s="15"/>
      <c r="S588" s="15" t="s">
        <v>251</v>
      </c>
    </row>
    <row r="589" spans="1:19" ht="15.75" customHeight="1" x14ac:dyDescent="0.2">
      <c r="A589" s="11" t="s">
        <v>61</v>
      </c>
      <c r="B589" s="11" t="s">
        <v>6570</v>
      </c>
      <c r="C589" s="11" t="s">
        <v>6571</v>
      </c>
      <c r="D589" s="11" t="s">
        <v>7244</v>
      </c>
      <c r="E589" s="11" t="s">
        <v>7245</v>
      </c>
      <c r="F589" s="20">
        <v>13</v>
      </c>
      <c r="H589" s="20">
        <v>2016</v>
      </c>
      <c r="I589" s="20" t="str">
        <f t="shared" si="16"/>
        <v>hrs__matching_NFC..NFC1.2016</v>
      </c>
      <c r="J589" s="20" t="s">
        <v>10180</v>
      </c>
      <c r="K589" s="42" t="s">
        <v>7247</v>
      </c>
      <c r="L589" s="20" t="s">
        <v>7248</v>
      </c>
      <c r="M589" s="20" t="s">
        <v>223</v>
      </c>
      <c r="N589" s="65" t="s">
        <v>177</v>
      </c>
      <c r="O589" s="15">
        <v>1</v>
      </c>
      <c r="P589" s="15">
        <v>5</v>
      </c>
      <c r="Q589" s="15" t="s">
        <v>224</v>
      </c>
      <c r="R589" s="15"/>
      <c r="S589" s="15" t="s">
        <v>251</v>
      </c>
    </row>
    <row r="590" spans="1:19" ht="15.75" customHeight="1" x14ac:dyDescent="0.2">
      <c r="A590" s="11" t="s">
        <v>61</v>
      </c>
      <c r="B590" s="11" t="s">
        <v>6570</v>
      </c>
      <c r="C590" s="11" t="s">
        <v>6571</v>
      </c>
      <c r="D590" s="11" t="s">
        <v>7244</v>
      </c>
      <c r="E590" s="11" t="s">
        <v>7251</v>
      </c>
      <c r="F590" s="20">
        <v>10</v>
      </c>
      <c r="H590" s="20">
        <v>2010</v>
      </c>
      <c r="I590" s="20" t="str">
        <f t="shared" si="16"/>
        <v>hrs__matching_NFC..NFC2.2010</v>
      </c>
      <c r="J590" s="20" t="s">
        <v>7252</v>
      </c>
      <c r="K590" s="20" t="s">
        <v>7253</v>
      </c>
      <c r="L590" s="20" t="s">
        <v>7248</v>
      </c>
      <c r="M590" s="20" t="s">
        <v>223</v>
      </c>
      <c r="N590" s="65" t="s">
        <v>177</v>
      </c>
      <c r="O590" s="15">
        <v>1</v>
      </c>
      <c r="P590" s="15">
        <v>5</v>
      </c>
      <c r="Q590" s="15" t="s">
        <v>224</v>
      </c>
      <c r="R590" s="15"/>
      <c r="S590" s="15" t="s">
        <v>251</v>
      </c>
    </row>
    <row r="591" spans="1:19" ht="15.75" customHeight="1" x14ac:dyDescent="0.2">
      <c r="A591" s="11" t="s">
        <v>61</v>
      </c>
      <c r="B591" s="11" t="s">
        <v>6570</v>
      </c>
      <c r="C591" s="11" t="s">
        <v>6571</v>
      </c>
      <c r="D591" s="11" t="s">
        <v>7244</v>
      </c>
      <c r="E591" s="11" t="s">
        <v>7251</v>
      </c>
      <c r="F591" s="20">
        <v>11</v>
      </c>
      <c r="H591" s="20">
        <v>2012</v>
      </c>
      <c r="I591" s="20" t="str">
        <f t="shared" si="16"/>
        <v>hrs__matching_NFC..NFC2.2012</v>
      </c>
      <c r="J591" s="20" t="s">
        <v>7254</v>
      </c>
      <c r="K591" s="20" t="s">
        <v>7253</v>
      </c>
      <c r="L591" s="20" t="s">
        <v>7248</v>
      </c>
      <c r="M591" s="20" t="s">
        <v>223</v>
      </c>
      <c r="N591" s="65" t="s">
        <v>177</v>
      </c>
      <c r="O591" s="15">
        <v>1</v>
      </c>
      <c r="P591" s="15">
        <v>5</v>
      </c>
      <c r="Q591" s="15" t="s">
        <v>224</v>
      </c>
      <c r="R591" s="15"/>
      <c r="S591" s="15" t="s">
        <v>251</v>
      </c>
    </row>
    <row r="592" spans="1:19" ht="15.75" customHeight="1" x14ac:dyDescent="0.2">
      <c r="A592" s="11" t="s">
        <v>61</v>
      </c>
      <c r="B592" s="11" t="s">
        <v>6570</v>
      </c>
      <c r="C592" s="11" t="s">
        <v>6571</v>
      </c>
      <c r="D592" s="11" t="s">
        <v>7244</v>
      </c>
      <c r="E592" s="11" t="s">
        <v>7251</v>
      </c>
      <c r="F592" s="20">
        <v>12</v>
      </c>
      <c r="H592" s="20">
        <v>2014</v>
      </c>
      <c r="I592" s="20" t="str">
        <f t="shared" si="16"/>
        <v>hrs__matching_NFC..NFC2.2014</v>
      </c>
      <c r="J592" s="20" t="s">
        <v>7255</v>
      </c>
      <c r="K592" s="20" t="s">
        <v>7253</v>
      </c>
      <c r="L592" s="20" t="s">
        <v>7248</v>
      </c>
      <c r="M592" s="20" t="s">
        <v>223</v>
      </c>
      <c r="N592" s="65" t="s">
        <v>177</v>
      </c>
      <c r="O592" s="15">
        <v>1</v>
      </c>
      <c r="P592" s="15">
        <v>5</v>
      </c>
      <c r="Q592" s="15" t="s">
        <v>224</v>
      </c>
      <c r="R592" s="15"/>
      <c r="S592" s="15" t="s">
        <v>251</v>
      </c>
    </row>
    <row r="593" spans="1:19" ht="15.75" customHeight="1" x14ac:dyDescent="0.2">
      <c r="A593" s="11" t="s">
        <v>61</v>
      </c>
      <c r="B593" s="11" t="s">
        <v>6570</v>
      </c>
      <c r="C593" s="11" t="s">
        <v>6571</v>
      </c>
      <c r="D593" s="11" t="s">
        <v>7244</v>
      </c>
      <c r="E593" s="11" t="s">
        <v>7251</v>
      </c>
      <c r="F593" s="20">
        <v>13</v>
      </c>
      <c r="H593" s="20">
        <v>2016</v>
      </c>
      <c r="I593" s="20" t="str">
        <f t="shared" si="16"/>
        <v>hrs__matching_NFC..NFC2.2016</v>
      </c>
      <c r="J593" s="20" t="s">
        <v>10181</v>
      </c>
      <c r="K593" s="20" t="s">
        <v>7253</v>
      </c>
      <c r="L593" s="20" t="s">
        <v>7248</v>
      </c>
      <c r="M593" s="20" t="s">
        <v>223</v>
      </c>
      <c r="N593" s="65" t="s">
        <v>177</v>
      </c>
      <c r="O593" s="15">
        <v>1</v>
      </c>
      <c r="P593" s="15">
        <v>5</v>
      </c>
      <c r="Q593" s="15" t="s">
        <v>224</v>
      </c>
      <c r="R593" s="15"/>
      <c r="S593" s="15" t="s">
        <v>251</v>
      </c>
    </row>
    <row r="594" spans="1:19" ht="15.75" customHeight="1" x14ac:dyDescent="0.2">
      <c r="A594" s="11" t="s">
        <v>61</v>
      </c>
      <c r="B594" s="11" t="s">
        <v>6570</v>
      </c>
      <c r="C594" s="11" t="s">
        <v>6571</v>
      </c>
      <c r="D594" s="11" t="s">
        <v>7244</v>
      </c>
      <c r="E594" s="11" t="s">
        <v>7256</v>
      </c>
      <c r="F594" s="20">
        <v>10</v>
      </c>
      <c r="H594" s="20">
        <v>2010</v>
      </c>
      <c r="I594" s="20" t="str">
        <f t="shared" si="16"/>
        <v>hrs__matching_NFC..NFC3.2010</v>
      </c>
      <c r="J594" s="20" t="s">
        <v>7257</v>
      </c>
      <c r="K594" s="20" t="s">
        <v>7258</v>
      </c>
      <c r="L594" s="20" t="s">
        <v>7248</v>
      </c>
      <c r="M594" s="20" t="s">
        <v>223</v>
      </c>
      <c r="N594" s="65" t="s">
        <v>177</v>
      </c>
      <c r="O594" s="15">
        <v>1</v>
      </c>
      <c r="P594" s="15">
        <v>5</v>
      </c>
      <c r="Q594" s="15" t="s">
        <v>224</v>
      </c>
      <c r="R594" s="15"/>
      <c r="S594" s="15" t="s">
        <v>251</v>
      </c>
    </row>
    <row r="595" spans="1:19" ht="15.75" customHeight="1" x14ac:dyDescent="0.2">
      <c r="A595" s="11" t="s">
        <v>61</v>
      </c>
      <c r="B595" s="11" t="s">
        <v>6570</v>
      </c>
      <c r="C595" s="11" t="s">
        <v>6571</v>
      </c>
      <c r="D595" s="11" t="s">
        <v>7244</v>
      </c>
      <c r="E595" s="11" t="s">
        <v>7256</v>
      </c>
      <c r="F595" s="20">
        <v>11</v>
      </c>
      <c r="H595" s="20">
        <v>2012</v>
      </c>
      <c r="I595" s="20" t="str">
        <f t="shared" si="16"/>
        <v>hrs__matching_NFC..NFC3.2012</v>
      </c>
      <c r="J595" s="20" t="s">
        <v>7259</v>
      </c>
      <c r="K595" s="42" t="s">
        <v>7258</v>
      </c>
      <c r="L595" s="20" t="s">
        <v>7248</v>
      </c>
      <c r="M595" s="20" t="s">
        <v>223</v>
      </c>
      <c r="N595" s="65" t="s">
        <v>177</v>
      </c>
      <c r="O595" s="15">
        <v>1</v>
      </c>
      <c r="P595" s="15">
        <v>5</v>
      </c>
      <c r="Q595" s="15" t="s">
        <v>224</v>
      </c>
      <c r="R595" s="15"/>
      <c r="S595" s="15" t="s">
        <v>251</v>
      </c>
    </row>
    <row r="596" spans="1:19" ht="15.75" customHeight="1" x14ac:dyDescent="0.2">
      <c r="A596" s="11" t="s">
        <v>61</v>
      </c>
      <c r="B596" s="11" t="s">
        <v>6570</v>
      </c>
      <c r="C596" s="11" t="s">
        <v>6571</v>
      </c>
      <c r="D596" s="11" t="s">
        <v>7244</v>
      </c>
      <c r="E596" s="11" t="s">
        <v>7256</v>
      </c>
      <c r="F596" s="20">
        <v>12</v>
      </c>
      <c r="H596" s="20">
        <v>2014</v>
      </c>
      <c r="I596" s="20" t="str">
        <f t="shared" si="16"/>
        <v>hrs__matching_NFC..NFC3.2014</v>
      </c>
      <c r="J596" s="20" t="s">
        <v>7260</v>
      </c>
      <c r="K596" s="42" t="s">
        <v>7258</v>
      </c>
      <c r="L596" s="20" t="s">
        <v>7248</v>
      </c>
      <c r="M596" s="20" t="s">
        <v>223</v>
      </c>
      <c r="N596" s="65" t="s">
        <v>177</v>
      </c>
      <c r="O596" s="15">
        <v>1</v>
      </c>
      <c r="P596" s="15">
        <v>5</v>
      </c>
      <c r="Q596" s="15" t="s">
        <v>224</v>
      </c>
      <c r="R596" s="15"/>
      <c r="S596" s="15" t="s">
        <v>251</v>
      </c>
    </row>
    <row r="597" spans="1:19" ht="15.75" customHeight="1" x14ac:dyDescent="0.2">
      <c r="A597" s="11" t="s">
        <v>61</v>
      </c>
      <c r="B597" s="11" t="s">
        <v>6570</v>
      </c>
      <c r="C597" s="11" t="s">
        <v>6571</v>
      </c>
      <c r="D597" s="11" t="s">
        <v>7244</v>
      </c>
      <c r="E597" s="11" t="s">
        <v>7256</v>
      </c>
      <c r="F597" s="20">
        <v>13</v>
      </c>
      <c r="H597" s="20">
        <v>2016</v>
      </c>
      <c r="I597" s="20" t="str">
        <f t="shared" si="16"/>
        <v>hrs__matching_NFC..NFC3.2016</v>
      </c>
      <c r="J597" s="20" t="s">
        <v>10182</v>
      </c>
      <c r="K597" s="42" t="s">
        <v>7258</v>
      </c>
      <c r="L597" s="20" t="s">
        <v>7248</v>
      </c>
      <c r="M597" s="20" t="s">
        <v>223</v>
      </c>
      <c r="N597" s="65" t="s">
        <v>177</v>
      </c>
      <c r="O597" s="15">
        <v>1</v>
      </c>
      <c r="P597" s="15">
        <v>5</v>
      </c>
      <c r="Q597" s="15" t="s">
        <v>224</v>
      </c>
      <c r="R597" s="15"/>
      <c r="S597" s="15" t="s">
        <v>251</v>
      </c>
    </row>
    <row r="598" spans="1:19" ht="15.75" customHeight="1" x14ac:dyDescent="0.2">
      <c r="A598" s="11" t="s">
        <v>61</v>
      </c>
      <c r="B598" s="11" t="s">
        <v>6570</v>
      </c>
      <c r="C598" s="11" t="s">
        <v>6571</v>
      </c>
      <c r="D598" s="11" t="s">
        <v>7244</v>
      </c>
      <c r="E598" s="11" t="s">
        <v>7261</v>
      </c>
      <c r="F598" s="20">
        <v>10</v>
      </c>
      <c r="H598" s="20">
        <v>2010</v>
      </c>
      <c r="I598" s="20" t="str">
        <f t="shared" si="16"/>
        <v>hrs__matching_NFC..NFC4.2010</v>
      </c>
      <c r="J598" s="20" t="s">
        <v>7262</v>
      </c>
      <c r="K598" s="20" t="s">
        <v>7263</v>
      </c>
      <c r="L598" s="20" t="s">
        <v>7248</v>
      </c>
      <c r="M598" s="20" t="s">
        <v>225</v>
      </c>
      <c r="N598" s="65" t="s">
        <v>177</v>
      </c>
      <c r="O598" s="15">
        <v>1</v>
      </c>
      <c r="P598" s="15">
        <v>5</v>
      </c>
      <c r="Q598" s="15" t="s">
        <v>224</v>
      </c>
      <c r="R598" s="15"/>
      <c r="S598" s="15" t="s">
        <v>251</v>
      </c>
    </row>
    <row r="599" spans="1:19" ht="15.75" customHeight="1" x14ac:dyDescent="0.2">
      <c r="A599" s="11" t="s">
        <v>61</v>
      </c>
      <c r="B599" s="11" t="s">
        <v>6570</v>
      </c>
      <c r="C599" s="11" t="s">
        <v>6571</v>
      </c>
      <c r="D599" s="11" t="s">
        <v>7244</v>
      </c>
      <c r="E599" s="11" t="s">
        <v>7261</v>
      </c>
      <c r="F599" s="20">
        <v>11</v>
      </c>
      <c r="H599" s="20">
        <v>2012</v>
      </c>
      <c r="I599" s="20" t="str">
        <f t="shared" si="16"/>
        <v>hrs__matching_NFC..NFC4.2012</v>
      </c>
      <c r="J599" s="20" t="s">
        <v>7264</v>
      </c>
      <c r="K599" s="20" t="s">
        <v>7263</v>
      </c>
      <c r="L599" s="20" t="s">
        <v>7248</v>
      </c>
      <c r="M599" s="20" t="s">
        <v>225</v>
      </c>
      <c r="N599" s="65" t="s">
        <v>177</v>
      </c>
      <c r="O599" s="15">
        <v>1</v>
      </c>
      <c r="P599" s="15">
        <v>5</v>
      </c>
      <c r="Q599" s="15" t="s">
        <v>224</v>
      </c>
      <c r="R599" s="15"/>
      <c r="S599" s="15" t="s">
        <v>251</v>
      </c>
    </row>
    <row r="600" spans="1:19" ht="15.75" customHeight="1" x14ac:dyDescent="0.2">
      <c r="A600" s="11" t="s">
        <v>61</v>
      </c>
      <c r="B600" s="11" t="s">
        <v>6570</v>
      </c>
      <c r="C600" s="11" t="s">
        <v>6571</v>
      </c>
      <c r="D600" s="11" t="s">
        <v>7244</v>
      </c>
      <c r="E600" s="11" t="s">
        <v>7261</v>
      </c>
      <c r="F600" s="20">
        <v>12</v>
      </c>
      <c r="H600" s="20">
        <v>2014</v>
      </c>
      <c r="I600" s="20" t="str">
        <f t="shared" si="16"/>
        <v>hrs__matching_NFC..NFC4.2014</v>
      </c>
      <c r="J600" s="20" t="s">
        <v>7265</v>
      </c>
      <c r="K600" s="20" t="s">
        <v>7263</v>
      </c>
      <c r="L600" s="20" t="s">
        <v>7248</v>
      </c>
      <c r="M600" s="20" t="s">
        <v>225</v>
      </c>
      <c r="N600" s="65" t="s">
        <v>177</v>
      </c>
      <c r="O600" s="15">
        <v>1</v>
      </c>
      <c r="P600" s="15">
        <v>5</v>
      </c>
      <c r="Q600" s="15" t="s">
        <v>224</v>
      </c>
      <c r="R600" s="15"/>
      <c r="S600" s="15" t="s">
        <v>251</v>
      </c>
    </row>
    <row r="601" spans="1:19" ht="15.75" customHeight="1" x14ac:dyDescent="0.2">
      <c r="A601" s="11" t="s">
        <v>61</v>
      </c>
      <c r="B601" s="11" t="s">
        <v>6570</v>
      </c>
      <c r="C601" s="11" t="s">
        <v>6571</v>
      </c>
      <c r="D601" s="11" t="s">
        <v>7244</v>
      </c>
      <c r="E601" s="11" t="s">
        <v>7261</v>
      </c>
      <c r="F601" s="20">
        <v>13</v>
      </c>
      <c r="H601" s="20">
        <v>2016</v>
      </c>
      <c r="I601" s="20" t="str">
        <f t="shared" si="16"/>
        <v>hrs__matching_NFC..NFC4.2016</v>
      </c>
      <c r="J601" s="20" t="s">
        <v>10183</v>
      </c>
      <c r="K601" s="20" t="s">
        <v>7263</v>
      </c>
      <c r="L601" s="20" t="s">
        <v>7248</v>
      </c>
      <c r="M601" s="20" t="s">
        <v>225</v>
      </c>
      <c r="N601" s="65" t="s">
        <v>177</v>
      </c>
      <c r="O601" s="15">
        <v>1</v>
      </c>
      <c r="P601" s="15">
        <v>5</v>
      </c>
      <c r="Q601" s="15" t="s">
        <v>224</v>
      </c>
      <c r="R601" s="15"/>
      <c r="S601" s="15" t="s">
        <v>251</v>
      </c>
    </row>
    <row r="602" spans="1:19" ht="15.75" customHeight="1" x14ac:dyDescent="0.2">
      <c r="A602" s="11" t="s">
        <v>61</v>
      </c>
      <c r="B602" s="11" t="s">
        <v>6570</v>
      </c>
      <c r="C602" s="11" t="s">
        <v>6571</v>
      </c>
      <c r="D602" s="11" t="s">
        <v>7244</v>
      </c>
      <c r="E602" s="11" t="s">
        <v>7266</v>
      </c>
      <c r="F602" s="20">
        <v>10</v>
      </c>
      <c r="H602" s="20">
        <v>2010</v>
      </c>
      <c r="I602" s="20" t="str">
        <f t="shared" si="16"/>
        <v>hrs__matching_NFC..NFC5.2010</v>
      </c>
      <c r="J602" s="20" t="s">
        <v>7267</v>
      </c>
      <c r="K602" s="20" t="s">
        <v>7268</v>
      </c>
      <c r="L602" s="20" t="s">
        <v>7248</v>
      </c>
      <c r="M602" s="20" t="s">
        <v>225</v>
      </c>
      <c r="N602" s="65" t="s">
        <v>177</v>
      </c>
      <c r="O602" s="15">
        <v>1</v>
      </c>
      <c r="P602" s="15">
        <v>5</v>
      </c>
      <c r="Q602" s="15" t="s">
        <v>224</v>
      </c>
      <c r="R602" s="15"/>
      <c r="S602" s="15" t="s">
        <v>251</v>
      </c>
    </row>
    <row r="603" spans="1:19" ht="15.75" customHeight="1" x14ac:dyDescent="0.2">
      <c r="A603" s="11" t="s">
        <v>61</v>
      </c>
      <c r="B603" s="11" t="s">
        <v>6570</v>
      </c>
      <c r="C603" s="11" t="s">
        <v>6571</v>
      </c>
      <c r="D603" s="11" t="s">
        <v>7244</v>
      </c>
      <c r="E603" s="11" t="s">
        <v>7266</v>
      </c>
      <c r="F603" s="20">
        <v>11</v>
      </c>
      <c r="H603" s="20">
        <v>2012</v>
      </c>
      <c r="I603" s="20" t="str">
        <f t="shared" si="16"/>
        <v>hrs__matching_NFC..NFC5.2012</v>
      </c>
      <c r="J603" s="20" t="s">
        <v>7269</v>
      </c>
      <c r="K603" s="20" t="s">
        <v>7268</v>
      </c>
      <c r="L603" s="20" t="s">
        <v>7248</v>
      </c>
      <c r="M603" s="20" t="s">
        <v>225</v>
      </c>
      <c r="N603" s="65" t="s">
        <v>177</v>
      </c>
      <c r="O603" s="15">
        <v>1</v>
      </c>
      <c r="P603" s="15">
        <v>5</v>
      </c>
      <c r="Q603" s="15" t="s">
        <v>224</v>
      </c>
      <c r="R603" s="15"/>
      <c r="S603" s="15" t="s">
        <v>251</v>
      </c>
    </row>
    <row r="604" spans="1:19" ht="15.75" customHeight="1" x14ac:dyDescent="0.2">
      <c r="A604" s="11" t="s">
        <v>61</v>
      </c>
      <c r="B604" s="11" t="s">
        <v>6570</v>
      </c>
      <c r="C604" s="11" t="s">
        <v>6571</v>
      </c>
      <c r="D604" s="11" t="s">
        <v>7244</v>
      </c>
      <c r="E604" s="11" t="s">
        <v>7266</v>
      </c>
      <c r="F604" s="20">
        <v>12</v>
      </c>
      <c r="H604" s="20">
        <v>2014</v>
      </c>
      <c r="I604" s="20" t="str">
        <f t="shared" si="16"/>
        <v>hrs__matching_NFC..NFC5.2014</v>
      </c>
      <c r="J604" s="20" t="s">
        <v>7270</v>
      </c>
      <c r="K604" s="20" t="s">
        <v>7268</v>
      </c>
      <c r="L604" s="20" t="s">
        <v>7248</v>
      </c>
      <c r="M604" s="20" t="s">
        <v>225</v>
      </c>
      <c r="N604" s="65" t="s">
        <v>177</v>
      </c>
      <c r="O604" s="15">
        <v>1</v>
      </c>
      <c r="P604" s="15">
        <v>5</v>
      </c>
      <c r="Q604" s="15" t="s">
        <v>224</v>
      </c>
      <c r="R604" s="15"/>
      <c r="S604" s="15" t="s">
        <v>251</v>
      </c>
    </row>
    <row r="605" spans="1:19" ht="15.75" customHeight="1" x14ac:dyDescent="0.2">
      <c r="A605" s="11" t="s">
        <v>61</v>
      </c>
      <c r="B605" s="11" t="s">
        <v>6570</v>
      </c>
      <c r="C605" s="11" t="s">
        <v>6571</v>
      </c>
      <c r="D605" s="11" t="s">
        <v>7244</v>
      </c>
      <c r="E605" s="11" t="s">
        <v>7266</v>
      </c>
      <c r="F605" s="20">
        <v>13</v>
      </c>
      <c r="H605" s="20">
        <v>2016</v>
      </c>
      <c r="I605" s="20" t="str">
        <f t="shared" si="16"/>
        <v>hrs__matching_NFC..NFC5.2016</v>
      </c>
      <c r="J605" s="20" t="s">
        <v>10184</v>
      </c>
      <c r="K605" s="20" t="s">
        <v>7268</v>
      </c>
      <c r="L605" s="20" t="s">
        <v>7248</v>
      </c>
      <c r="M605" s="20" t="s">
        <v>225</v>
      </c>
      <c r="N605" s="65" t="s">
        <v>177</v>
      </c>
      <c r="O605" s="15">
        <v>1</v>
      </c>
      <c r="P605" s="15">
        <v>5</v>
      </c>
      <c r="Q605" s="15" t="s">
        <v>224</v>
      </c>
      <c r="R605" s="15"/>
      <c r="S605" s="15" t="s">
        <v>251</v>
      </c>
    </row>
    <row r="606" spans="1:19" ht="15.75" customHeight="1" x14ac:dyDescent="0.2">
      <c r="A606" s="11" t="s">
        <v>61</v>
      </c>
      <c r="B606" s="11" t="s">
        <v>6570</v>
      </c>
      <c r="C606" s="11" t="s">
        <v>6571</v>
      </c>
      <c r="D606" s="11" t="s">
        <v>7244</v>
      </c>
      <c r="E606" s="11" t="s">
        <v>7271</v>
      </c>
      <c r="F606" s="20">
        <v>10</v>
      </c>
      <c r="H606" s="20">
        <v>2010</v>
      </c>
      <c r="I606" s="20" t="str">
        <f t="shared" si="16"/>
        <v>hrs__matching_NFC..NFC6.2010</v>
      </c>
      <c r="J606" s="20" t="s">
        <v>7272</v>
      </c>
      <c r="K606" s="20" t="s">
        <v>7273</v>
      </c>
      <c r="L606" s="20" t="s">
        <v>7248</v>
      </c>
      <c r="M606" s="20" t="s">
        <v>225</v>
      </c>
      <c r="N606" s="65" t="s">
        <v>177</v>
      </c>
      <c r="O606" s="15">
        <v>1</v>
      </c>
      <c r="P606" s="15">
        <v>5</v>
      </c>
      <c r="Q606" s="15" t="s">
        <v>224</v>
      </c>
      <c r="R606" s="15"/>
      <c r="S606" s="15" t="s">
        <v>251</v>
      </c>
    </row>
    <row r="607" spans="1:19" ht="15.75" customHeight="1" x14ac:dyDescent="0.2">
      <c r="A607" s="11" t="s">
        <v>61</v>
      </c>
      <c r="B607" s="11" t="s">
        <v>6570</v>
      </c>
      <c r="C607" s="11" t="s">
        <v>6571</v>
      </c>
      <c r="D607" s="11" t="s">
        <v>7244</v>
      </c>
      <c r="E607" s="11" t="s">
        <v>7271</v>
      </c>
      <c r="F607" s="20">
        <v>11</v>
      </c>
      <c r="H607" s="20">
        <v>2012</v>
      </c>
      <c r="I607" s="20" t="str">
        <f t="shared" si="16"/>
        <v>hrs__matching_NFC..NFC6.2012</v>
      </c>
      <c r="J607" s="20" t="s">
        <v>7274</v>
      </c>
      <c r="K607" s="20" t="s">
        <v>7273</v>
      </c>
      <c r="L607" s="20" t="s">
        <v>7248</v>
      </c>
      <c r="M607" s="20" t="s">
        <v>225</v>
      </c>
      <c r="N607" s="65" t="s">
        <v>177</v>
      </c>
      <c r="O607" s="15">
        <v>1</v>
      </c>
      <c r="P607" s="15">
        <v>5</v>
      </c>
      <c r="Q607" s="15" t="s">
        <v>224</v>
      </c>
      <c r="R607" s="15"/>
      <c r="S607" s="15" t="s">
        <v>251</v>
      </c>
    </row>
    <row r="608" spans="1:19" ht="15.75" customHeight="1" x14ac:dyDescent="0.2">
      <c r="A608" s="11" t="s">
        <v>61</v>
      </c>
      <c r="B608" s="11" t="s">
        <v>6570</v>
      </c>
      <c r="C608" s="11" t="s">
        <v>6571</v>
      </c>
      <c r="D608" s="11" t="s">
        <v>7244</v>
      </c>
      <c r="E608" s="11" t="s">
        <v>7271</v>
      </c>
      <c r="F608" s="20">
        <v>12</v>
      </c>
      <c r="H608" s="20">
        <v>2014</v>
      </c>
      <c r="I608" s="20" t="str">
        <f t="shared" si="16"/>
        <v>hrs__matching_NFC..NFC6.2014</v>
      </c>
      <c r="J608" s="20" t="s">
        <v>7275</v>
      </c>
      <c r="K608" s="20" t="s">
        <v>7273</v>
      </c>
      <c r="L608" s="20" t="s">
        <v>7248</v>
      </c>
      <c r="M608" s="20" t="s">
        <v>225</v>
      </c>
      <c r="N608" s="65" t="s">
        <v>177</v>
      </c>
      <c r="O608" s="15">
        <v>1</v>
      </c>
      <c r="P608" s="15">
        <v>5</v>
      </c>
      <c r="Q608" s="15" t="s">
        <v>224</v>
      </c>
      <c r="R608" s="15"/>
      <c r="S608" s="15" t="s">
        <v>251</v>
      </c>
    </row>
    <row r="609" spans="1:19" ht="15.75" customHeight="1" x14ac:dyDescent="0.2">
      <c r="A609" s="11" t="s">
        <v>61</v>
      </c>
      <c r="B609" s="11" t="s">
        <v>6570</v>
      </c>
      <c r="C609" s="11" t="s">
        <v>6571</v>
      </c>
      <c r="D609" s="11" t="s">
        <v>7244</v>
      </c>
      <c r="E609" s="11" t="s">
        <v>7271</v>
      </c>
      <c r="F609" s="20">
        <v>13</v>
      </c>
      <c r="H609" s="20">
        <v>2016</v>
      </c>
      <c r="I609" s="20" t="str">
        <f t="shared" si="16"/>
        <v>hrs__matching_NFC..NFC6.2016</v>
      </c>
      <c r="J609" s="20" t="s">
        <v>10185</v>
      </c>
      <c r="K609" s="20" t="s">
        <v>7273</v>
      </c>
      <c r="L609" s="20" t="s">
        <v>7248</v>
      </c>
      <c r="M609" s="20" t="s">
        <v>225</v>
      </c>
      <c r="N609" s="65" t="s">
        <v>177</v>
      </c>
      <c r="O609" s="15">
        <v>1</v>
      </c>
      <c r="P609" s="15">
        <v>5</v>
      </c>
      <c r="Q609" s="15" t="s">
        <v>224</v>
      </c>
      <c r="R609" s="15"/>
      <c r="S609" s="15" t="s">
        <v>251</v>
      </c>
    </row>
    <row r="610" spans="1:19" ht="15.75" customHeight="1" x14ac:dyDescent="0.2">
      <c r="A610" s="11" t="s">
        <v>61</v>
      </c>
      <c r="B610" s="11" t="s">
        <v>6581</v>
      </c>
      <c r="C610" s="11" t="s">
        <v>6571</v>
      </c>
      <c r="D610" s="11" t="s">
        <v>6533</v>
      </c>
      <c r="E610" s="11" t="s">
        <v>7276</v>
      </c>
      <c r="F610" s="20">
        <v>1</v>
      </c>
      <c r="H610" s="20">
        <v>1992</v>
      </c>
      <c r="I610" s="20" t="str">
        <f t="shared" si="16"/>
        <v>hrs__matching_numDrVisits..rHlthDrVisNum.1992</v>
      </c>
      <c r="J610" s="20" t="s">
        <v>9378</v>
      </c>
      <c r="K610" s="20" t="s">
        <v>7277</v>
      </c>
      <c r="L610" s="20" t="s">
        <v>1091</v>
      </c>
      <c r="M610" s="60"/>
      <c r="N610" s="28" t="s">
        <v>177</v>
      </c>
      <c r="O610" s="60"/>
      <c r="P610" s="60"/>
      <c r="Q610" s="15" t="s">
        <v>224</v>
      </c>
      <c r="R610" s="15"/>
      <c r="S610" s="15" t="s">
        <v>1311</v>
      </c>
    </row>
    <row r="611" spans="1:19" ht="15.75" customHeight="1" x14ac:dyDescent="0.2">
      <c r="A611" s="11" t="s">
        <v>61</v>
      </c>
      <c r="B611" s="11" t="s">
        <v>6581</v>
      </c>
      <c r="C611" s="11" t="s">
        <v>6571</v>
      </c>
      <c r="D611" s="11" t="s">
        <v>6533</v>
      </c>
      <c r="E611" s="11" t="s">
        <v>7276</v>
      </c>
      <c r="F611" s="20">
        <v>2</v>
      </c>
      <c r="H611" s="20">
        <v>1994</v>
      </c>
      <c r="I611" s="20" t="str">
        <f t="shared" si="16"/>
        <v>hrs__matching_numDrVisits..rHlthDrVisNum.1994</v>
      </c>
      <c r="J611" s="20" t="s">
        <v>9379</v>
      </c>
      <c r="K611" s="20" t="s">
        <v>7278</v>
      </c>
      <c r="L611" s="20" t="s">
        <v>1091</v>
      </c>
      <c r="M611" s="60"/>
      <c r="N611" s="28" t="s">
        <v>177</v>
      </c>
      <c r="O611" s="60"/>
      <c r="P611" s="60"/>
      <c r="Q611" s="15" t="s">
        <v>224</v>
      </c>
      <c r="R611" s="15"/>
      <c r="S611" s="15" t="s">
        <v>1311</v>
      </c>
    </row>
    <row r="612" spans="1:19" ht="15.75" customHeight="1" x14ac:dyDescent="0.2">
      <c r="A612" s="11" t="s">
        <v>61</v>
      </c>
      <c r="B612" s="11" t="s">
        <v>6581</v>
      </c>
      <c r="C612" s="11" t="s">
        <v>6571</v>
      </c>
      <c r="D612" s="11" t="s">
        <v>6533</v>
      </c>
      <c r="E612" s="11" t="s">
        <v>7276</v>
      </c>
      <c r="F612" s="20">
        <v>3</v>
      </c>
      <c r="H612" s="20">
        <v>1996</v>
      </c>
      <c r="I612" s="20" t="str">
        <f t="shared" si="16"/>
        <v>hrs__matching_numDrVisits..rHlthDrVisNum.1996</v>
      </c>
      <c r="J612" s="20" t="s">
        <v>9380</v>
      </c>
      <c r="K612" s="20" t="s">
        <v>7279</v>
      </c>
      <c r="L612" s="20" t="s">
        <v>1091</v>
      </c>
      <c r="M612" s="60"/>
      <c r="N612" s="28" t="s">
        <v>177</v>
      </c>
      <c r="O612" s="60"/>
      <c r="P612" s="60"/>
      <c r="Q612" s="15" t="s">
        <v>224</v>
      </c>
      <c r="R612" s="15"/>
      <c r="S612" s="15" t="s">
        <v>1311</v>
      </c>
    </row>
    <row r="613" spans="1:19" ht="15.75" customHeight="1" x14ac:dyDescent="0.2">
      <c r="A613" s="11" t="s">
        <v>61</v>
      </c>
      <c r="B613" s="11" t="s">
        <v>6581</v>
      </c>
      <c r="C613" s="11" t="s">
        <v>6571</v>
      </c>
      <c r="D613" s="11" t="s">
        <v>6533</v>
      </c>
      <c r="E613" s="11" t="s">
        <v>7276</v>
      </c>
      <c r="F613" s="20">
        <v>4</v>
      </c>
      <c r="H613" s="20">
        <v>1998</v>
      </c>
      <c r="I613" s="20" t="str">
        <f t="shared" si="16"/>
        <v>hrs__matching_numDrVisits..rHlthDrVisNum.1998</v>
      </c>
      <c r="J613" s="20" t="s">
        <v>9381</v>
      </c>
      <c r="K613" s="20" t="s">
        <v>7280</v>
      </c>
      <c r="L613" s="20" t="s">
        <v>1091</v>
      </c>
      <c r="M613" s="60"/>
      <c r="N613" s="28" t="s">
        <v>177</v>
      </c>
      <c r="O613" s="60"/>
      <c r="P613" s="60"/>
      <c r="Q613" s="15" t="s">
        <v>224</v>
      </c>
      <c r="R613" s="15"/>
      <c r="S613" s="15" t="s">
        <v>1311</v>
      </c>
    </row>
    <row r="614" spans="1:19" ht="15.75" customHeight="1" x14ac:dyDescent="0.2">
      <c r="A614" s="11" t="s">
        <v>61</v>
      </c>
      <c r="B614" s="11" t="s">
        <v>6581</v>
      </c>
      <c r="C614" s="11" t="s">
        <v>6571</v>
      </c>
      <c r="D614" s="11" t="s">
        <v>6533</v>
      </c>
      <c r="E614" s="11" t="s">
        <v>7276</v>
      </c>
      <c r="F614" s="20">
        <v>5</v>
      </c>
      <c r="H614" s="20">
        <v>2000</v>
      </c>
      <c r="I614" s="20" t="str">
        <f t="shared" si="16"/>
        <v>hrs__matching_numDrVisits..rHlthDrVisNum.2000</v>
      </c>
      <c r="J614" s="20" t="s">
        <v>9382</v>
      </c>
      <c r="K614" s="20" t="s">
        <v>7281</v>
      </c>
      <c r="L614" s="20" t="s">
        <v>1091</v>
      </c>
      <c r="M614" s="60"/>
      <c r="N614" s="28" t="s">
        <v>177</v>
      </c>
      <c r="O614" s="60"/>
      <c r="P614" s="60"/>
      <c r="Q614" s="15" t="s">
        <v>224</v>
      </c>
      <c r="R614" s="15"/>
      <c r="S614" s="15" t="s">
        <v>1311</v>
      </c>
    </row>
    <row r="615" spans="1:19" ht="15.75" customHeight="1" x14ac:dyDescent="0.2">
      <c r="A615" s="11" t="s">
        <v>61</v>
      </c>
      <c r="B615" s="11" t="s">
        <v>6581</v>
      </c>
      <c r="C615" s="11" t="s">
        <v>6571</v>
      </c>
      <c r="D615" s="11" t="s">
        <v>6533</v>
      </c>
      <c r="E615" s="11" t="s">
        <v>7276</v>
      </c>
      <c r="F615" s="20">
        <v>6</v>
      </c>
      <c r="H615" s="20">
        <v>2002</v>
      </c>
      <c r="I615" s="20" t="str">
        <f t="shared" si="16"/>
        <v>hrs__matching_numDrVisits..rHlthDrVisNum.2002</v>
      </c>
      <c r="J615" s="20" t="s">
        <v>9383</v>
      </c>
      <c r="K615" s="20" t="s">
        <v>7282</v>
      </c>
      <c r="L615" s="20" t="s">
        <v>1091</v>
      </c>
      <c r="M615" s="60"/>
      <c r="N615" s="28" t="s">
        <v>177</v>
      </c>
      <c r="O615" s="60"/>
      <c r="P615" s="60"/>
      <c r="Q615" s="15" t="s">
        <v>224</v>
      </c>
      <c r="R615" s="15"/>
      <c r="S615" s="15" t="s">
        <v>1311</v>
      </c>
    </row>
    <row r="616" spans="1:19" ht="15.75" customHeight="1" x14ac:dyDescent="0.2">
      <c r="A616" s="11" t="s">
        <v>61</v>
      </c>
      <c r="B616" s="11" t="s">
        <v>6581</v>
      </c>
      <c r="C616" s="11" t="s">
        <v>6571</v>
      </c>
      <c r="D616" s="11" t="s">
        <v>6533</v>
      </c>
      <c r="E616" s="11" t="s">
        <v>7276</v>
      </c>
      <c r="F616" s="20">
        <v>7</v>
      </c>
      <c r="H616" s="20">
        <v>2004</v>
      </c>
      <c r="I616" s="20" t="str">
        <f t="shared" si="16"/>
        <v>hrs__matching_numDrVisits..rHlthDrVisNum.2004</v>
      </c>
      <c r="J616" s="20" t="s">
        <v>9384</v>
      </c>
      <c r="K616" s="20" t="s">
        <v>7283</v>
      </c>
      <c r="L616" s="20" t="s">
        <v>1091</v>
      </c>
      <c r="M616" s="60"/>
      <c r="N616" s="28" t="s">
        <v>177</v>
      </c>
      <c r="O616" s="60"/>
      <c r="P616" s="60"/>
      <c r="Q616" s="15" t="s">
        <v>224</v>
      </c>
      <c r="R616" s="15"/>
      <c r="S616" s="15" t="s">
        <v>1311</v>
      </c>
    </row>
    <row r="617" spans="1:19" ht="15.75" customHeight="1" x14ac:dyDescent="0.2">
      <c r="A617" s="11" t="s">
        <v>61</v>
      </c>
      <c r="B617" s="11" t="s">
        <v>6581</v>
      </c>
      <c r="C617" s="11" t="s">
        <v>6571</v>
      </c>
      <c r="D617" s="11" t="s">
        <v>6533</v>
      </c>
      <c r="E617" s="11" t="s">
        <v>7276</v>
      </c>
      <c r="F617" s="20">
        <v>8</v>
      </c>
      <c r="H617" s="20">
        <v>2006</v>
      </c>
      <c r="I617" s="20" t="str">
        <f t="shared" si="16"/>
        <v>hrs__matching_numDrVisits..rHlthDrVisNum.2006</v>
      </c>
      <c r="J617" s="20" t="s">
        <v>9385</v>
      </c>
      <c r="K617" s="20" t="s">
        <v>7284</v>
      </c>
      <c r="L617" s="20" t="s">
        <v>1091</v>
      </c>
      <c r="M617" s="60"/>
      <c r="N617" s="28" t="s">
        <v>177</v>
      </c>
      <c r="O617" s="60"/>
      <c r="P617" s="60"/>
      <c r="Q617" s="15" t="s">
        <v>224</v>
      </c>
      <c r="R617" s="15"/>
      <c r="S617" s="15" t="s">
        <v>1311</v>
      </c>
    </row>
    <row r="618" spans="1:19" ht="15.75" customHeight="1" x14ac:dyDescent="0.2">
      <c r="A618" s="11" t="s">
        <v>61</v>
      </c>
      <c r="B618" s="11" t="s">
        <v>6581</v>
      </c>
      <c r="C618" s="11" t="s">
        <v>6571</v>
      </c>
      <c r="D618" s="11" t="s">
        <v>6533</v>
      </c>
      <c r="E618" s="11" t="s">
        <v>7276</v>
      </c>
      <c r="F618" s="20">
        <v>9</v>
      </c>
      <c r="H618" s="20">
        <v>2008</v>
      </c>
      <c r="I618" s="20" t="str">
        <f t="shared" si="16"/>
        <v>hrs__matching_numDrVisits..rHlthDrVisNum.2008</v>
      </c>
      <c r="J618" s="20" t="s">
        <v>9386</v>
      </c>
      <c r="K618" s="20" t="s">
        <v>7285</v>
      </c>
      <c r="L618" s="20" t="s">
        <v>1091</v>
      </c>
      <c r="M618" s="60"/>
      <c r="N618" s="28" t="s">
        <v>177</v>
      </c>
      <c r="O618" s="60"/>
      <c r="P618" s="60"/>
      <c r="Q618" s="15" t="s">
        <v>224</v>
      </c>
      <c r="R618" s="15"/>
      <c r="S618" s="15" t="s">
        <v>1311</v>
      </c>
    </row>
    <row r="619" spans="1:19" ht="15.75" customHeight="1" x14ac:dyDescent="0.2">
      <c r="A619" s="11" t="s">
        <v>61</v>
      </c>
      <c r="B619" s="11" t="s">
        <v>6581</v>
      </c>
      <c r="C619" s="11" t="s">
        <v>6571</v>
      </c>
      <c r="D619" s="11" t="s">
        <v>6533</v>
      </c>
      <c r="E619" s="11" t="s">
        <v>7276</v>
      </c>
      <c r="F619" s="20">
        <v>10</v>
      </c>
      <c r="H619" s="20">
        <v>2010</v>
      </c>
      <c r="I619" s="20" t="str">
        <f t="shared" si="16"/>
        <v>hrs__matching_numDrVisits..rHlthDrVisNum.2010</v>
      </c>
      <c r="J619" s="20" t="s">
        <v>9387</v>
      </c>
      <c r="K619" s="20" t="s">
        <v>7286</v>
      </c>
      <c r="L619" s="20" t="s">
        <v>1091</v>
      </c>
      <c r="M619" s="60"/>
      <c r="N619" s="28" t="s">
        <v>177</v>
      </c>
      <c r="O619" s="60"/>
      <c r="P619" s="60"/>
      <c r="Q619" s="15" t="s">
        <v>224</v>
      </c>
      <c r="R619" s="15"/>
      <c r="S619" s="15" t="s">
        <v>1311</v>
      </c>
    </row>
    <row r="620" spans="1:19" ht="15.75" customHeight="1" x14ac:dyDescent="0.2">
      <c r="A620" s="11" t="s">
        <v>61</v>
      </c>
      <c r="B620" s="11" t="s">
        <v>6581</v>
      </c>
      <c r="C620" s="11" t="s">
        <v>6571</v>
      </c>
      <c r="D620" s="11" t="s">
        <v>6533</v>
      </c>
      <c r="E620" s="11" t="s">
        <v>7276</v>
      </c>
      <c r="F620" s="20">
        <v>11</v>
      </c>
      <c r="H620" s="20">
        <v>2012</v>
      </c>
      <c r="I620" s="20" t="str">
        <f t="shared" si="16"/>
        <v>hrs__matching_numDrVisits..rHlthDrVisNum.2012</v>
      </c>
      <c r="J620" s="20" t="s">
        <v>9388</v>
      </c>
      <c r="K620" s="20" t="s">
        <v>7287</v>
      </c>
      <c r="L620" s="20" t="s">
        <v>1091</v>
      </c>
      <c r="M620" s="60"/>
      <c r="N620" s="28" t="s">
        <v>177</v>
      </c>
      <c r="O620" s="60"/>
      <c r="P620" s="60"/>
      <c r="Q620" s="15" t="s">
        <v>224</v>
      </c>
      <c r="R620" s="15"/>
      <c r="S620" s="15" t="s">
        <v>1311</v>
      </c>
    </row>
    <row r="621" spans="1:19" ht="15.75" customHeight="1" x14ac:dyDescent="0.2">
      <c r="A621" s="11" t="s">
        <v>61</v>
      </c>
      <c r="B621" s="11" t="s">
        <v>6581</v>
      </c>
      <c r="C621" s="11" t="s">
        <v>6571</v>
      </c>
      <c r="D621" s="11" t="s">
        <v>6533</v>
      </c>
      <c r="E621" s="11" t="s">
        <v>7276</v>
      </c>
      <c r="F621" s="20">
        <v>12</v>
      </c>
      <c r="H621" s="20">
        <v>2014</v>
      </c>
      <c r="I621" s="20" t="str">
        <f t="shared" si="16"/>
        <v>hrs__matching_numDrVisits..rHlthDrVisNum.2014</v>
      </c>
      <c r="J621" s="20" t="s">
        <v>9389</v>
      </c>
      <c r="K621" s="20" t="s">
        <v>7288</v>
      </c>
      <c r="L621" s="20" t="s">
        <v>1091</v>
      </c>
      <c r="M621" s="60"/>
      <c r="N621" s="28" t="s">
        <v>177</v>
      </c>
      <c r="O621" s="60"/>
      <c r="P621" s="60"/>
      <c r="Q621" s="15" t="s">
        <v>224</v>
      </c>
      <c r="R621" s="15"/>
      <c r="S621" s="15" t="s">
        <v>1311</v>
      </c>
    </row>
    <row r="622" spans="1:19" ht="15.75" customHeight="1" x14ac:dyDescent="0.2">
      <c r="A622" s="11" t="s">
        <v>61</v>
      </c>
      <c r="B622" s="11" t="s">
        <v>6581</v>
      </c>
      <c r="C622" s="11" t="s">
        <v>6571</v>
      </c>
      <c r="D622" s="11" t="s">
        <v>7289</v>
      </c>
      <c r="E622" s="11" t="s">
        <v>7290</v>
      </c>
      <c r="F622" s="20">
        <v>1</v>
      </c>
      <c r="H622" s="20">
        <v>1992</v>
      </c>
      <c r="I622" s="20" t="str">
        <f t="shared" si="16"/>
        <v>hrs__matching_numHealthCnd..rHlthSumCnd.1992</v>
      </c>
      <c r="J622" s="20" t="s">
        <v>9390</v>
      </c>
      <c r="K622" s="20" t="s">
        <v>7291</v>
      </c>
      <c r="L622" s="28" t="s">
        <v>1091</v>
      </c>
      <c r="M622" s="60"/>
      <c r="N622" s="20" t="s">
        <v>177</v>
      </c>
      <c r="O622" s="60"/>
      <c r="P622" s="60"/>
      <c r="Q622" s="15" t="s">
        <v>178</v>
      </c>
      <c r="R622" s="15"/>
      <c r="S622" s="15" t="s">
        <v>1311</v>
      </c>
    </row>
    <row r="623" spans="1:19" ht="15.75" customHeight="1" x14ac:dyDescent="0.2">
      <c r="A623" s="11" t="s">
        <v>61</v>
      </c>
      <c r="B623" s="11" t="s">
        <v>6581</v>
      </c>
      <c r="C623" s="11" t="s">
        <v>6571</v>
      </c>
      <c r="D623" s="11" t="s">
        <v>7289</v>
      </c>
      <c r="E623" s="11" t="s">
        <v>7290</v>
      </c>
      <c r="F623" s="20">
        <v>2</v>
      </c>
      <c r="H623" s="20">
        <v>1994</v>
      </c>
      <c r="I623" s="20" t="str">
        <f t="shared" si="16"/>
        <v>hrs__matching_numHealthCnd..rHlthSumCnd.1994</v>
      </c>
      <c r="J623" s="20" t="s">
        <v>9391</v>
      </c>
      <c r="K623" s="20" t="s">
        <v>7292</v>
      </c>
      <c r="L623" s="28" t="s">
        <v>1091</v>
      </c>
      <c r="M623" s="60"/>
      <c r="N623" s="20" t="s">
        <v>177</v>
      </c>
      <c r="O623" s="60"/>
      <c r="P623" s="60"/>
      <c r="Q623" s="15" t="s">
        <v>178</v>
      </c>
      <c r="R623" s="15"/>
      <c r="S623" s="15" t="s">
        <v>1311</v>
      </c>
    </row>
    <row r="624" spans="1:19" ht="15.75" customHeight="1" x14ac:dyDescent="0.2">
      <c r="A624" s="11" t="s">
        <v>61</v>
      </c>
      <c r="B624" s="11" t="s">
        <v>6581</v>
      </c>
      <c r="C624" s="11" t="s">
        <v>6571</v>
      </c>
      <c r="D624" s="11" t="s">
        <v>7289</v>
      </c>
      <c r="E624" s="11" t="s">
        <v>7290</v>
      </c>
      <c r="F624" s="20">
        <v>3</v>
      </c>
      <c r="H624" s="20">
        <v>1996</v>
      </c>
      <c r="I624" s="20" t="str">
        <f t="shared" si="16"/>
        <v>hrs__matching_numHealthCnd..rHlthSumCnd.1996</v>
      </c>
      <c r="J624" s="20" t="s">
        <v>9392</v>
      </c>
      <c r="K624" s="20" t="s">
        <v>7293</v>
      </c>
      <c r="L624" s="28" t="s">
        <v>1091</v>
      </c>
      <c r="M624" s="60"/>
      <c r="N624" s="63" t="s">
        <v>177</v>
      </c>
      <c r="O624" s="60"/>
      <c r="P624" s="60"/>
      <c r="Q624" s="15" t="s">
        <v>178</v>
      </c>
      <c r="R624" s="15"/>
      <c r="S624" s="15" t="s">
        <v>1311</v>
      </c>
    </row>
    <row r="625" spans="1:19" ht="15.75" customHeight="1" x14ac:dyDescent="0.2">
      <c r="A625" s="11" t="s">
        <v>61</v>
      </c>
      <c r="B625" s="11" t="s">
        <v>6581</v>
      </c>
      <c r="C625" s="11" t="s">
        <v>6571</v>
      </c>
      <c r="D625" s="11" t="s">
        <v>7289</v>
      </c>
      <c r="E625" s="11" t="s">
        <v>7290</v>
      </c>
      <c r="F625" s="20">
        <v>4</v>
      </c>
      <c r="H625" s="20">
        <v>1998</v>
      </c>
      <c r="I625" s="20" t="str">
        <f t="shared" si="16"/>
        <v>hrs__matching_numHealthCnd..rHlthSumCnd.1998</v>
      </c>
      <c r="J625" s="20" t="s">
        <v>9393</v>
      </c>
      <c r="K625" s="20" t="s">
        <v>7294</v>
      </c>
      <c r="L625" s="28" t="s">
        <v>1091</v>
      </c>
      <c r="M625" s="60"/>
      <c r="N625" s="63" t="s">
        <v>177</v>
      </c>
      <c r="O625" s="60"/>
      <c r="P625" s="60"/>
      <c r="Q625" s="15" t="s">
        <v>178</v>
      </c>
      <c r="R625" s="15"/>
      <c r="S625" s="15" t="s">
        <v>1311</v>
      </c>
    </row>
    <row r="626" spans="1:19" ht="15.75" customHeight="1" x14ac:dyDescent="0.2">
      <c r="A626" s="11" t="s">
        <v>61</v>
      </c>
      <c r="B626" s="11" t="s">
        <v>6581</v>
      </c>
      <c r="C626" s="11" t="s">
        <v>6571</v>
      </c>
      <c r="D626" s="11" t="s">
        <v>7289</v>
      </c>
      <c r="E626" s="11" t="s">
        <v>7290</v>
      </c>
      <c r="F626" s="20">
        <v>5</v>
      </c>
      <c r="H626" s="20">
        <v>2000</v>
      </c>
      <c r="I626" s="20" t="str">
        <f t="shared" si="16"/>
        <v>hrs__matching_numHealthCnd..rHlthSumCnd.2000</v>
      </c>
      <c r="J626" s="20" t="s">
        <v>9394</v>
      </c>
      <c r="K626" s="20" t="s">
        <v>7295</v>
      </c>
      <c r="L626" s="28" t="s">
        <v>1091</v>
      </c>
      <c r="M626" s="60"/>
      <c r="N626" s="63" t="s">
        <v>177</v>
      </c>
      <c r="O626" s="60"/>
      <c r="P626" s="60"/>
      <c r="Q626" s="15" t="s">
        <v>178</v>
      </c>
      <c r="R626" s="15"/>
      <c r="S626" s="15" t="s">
        <v>1311</v>
      </c>
    </row>
    <row r="627" spans="1:19" ht="15.75" customHeight="1" x14ac:dyDescent="0.2">
      <c r="A627" s="11" t="s">
        <v>61</v>
      </c>
      <c r="B627" s="11" t="s">
        <v>6581</v>
      </c>
      <c r="C627" s="11" t="s">
        <v>6571</v>
      </c>
      <c r="D627" s="11" t="s">
        <v>7289</v>
      </c>
      <c r="E627" s="11" t="s">
        <v>7290</v>
      </c>
      <c r="F627" s="20">
        <v>6</v>
      </c>
      <c r="H627" s="20">
        <v>2002</v>
      </c>
      <c r="I627" s="20" t="str">
        <f t="shared" si="16"/>
        <v>hrs__matching_numHealthCnd..rHlthSumCnd.2002</v>
      </c>
      <c r="J627" s="20" t="s">
        <v>9395</v>
      </c>
      <c r="K627" s="20" t="s">
        <v>7296</v>
      </c>
      <c r="L627" s="28" t="s">
        <v>1091</v>
      </c>
      <c r="M627" s="60"/>
      <c r="N627" s="63" t="s">
        <v>177</v>
      </c>
      <c r="O627" s="60"/>
      <c r="P627" s="60"/>
      <c r="Q627" s="15" t="s">
        <v>178</v>
      </c>
      <c r="R627" s="15"/>
      <c r="S627" s="15" t="s">
        <v>1311</v>
      </c>
    </row>
    <row r="628" spans="1:19" ht="15.75" customHeight="1" x14ac:dyDescent="0.2">
      <c r="A628" s="11" t="s">
        <v>61</v>
      </c>
      <c r="B628" s="11" t="s">
        <v>6581</v>
      </c>
      <c r="C628" s="11" t="s">
        <v>6571</v>
      </c>
      <c r="D628" s="11" t="s">
        <v>7289</v>
      </c>
      <c r="E628" s="11" t="s">
        <v>7290</v>
      </c>
      <c r="F628" s="20">
        <v>7</v>
      </c>
      <c r="H628" s="20">
        <v>2004</v>
      </c>
      <c r="I628" s="20" t="str">
        <f t="shared" si="16"/>
        <v>hrs__matching_numHealthCnd..rHlthSumCnd.2004</v>
      </c>
      <c r="J628" s="20" t="s">
        <v>9396</v>
      </c>
      <c r="K628" s="20" t="s">
        <v>7297</v>
      </c>
      <c r="L628" s="28" t="s">
        <v>1091</v>
      </c>
      <c r="M628" s="60"/>
      <c r="N628" s="63" t="s">
        <v>177</v>
      </c>
      <c r="O628" s="60"/>
      <c r="P628" s="60"/>
      <c r="Q628" s="15" t="s">
        <v>178</v>
      </c>
      <c r="R628" s="15"/>
      <c r="S628" s="15" t="s">
        <v>1311</v>
      </c>
    </row>
    <row r="629" spans="1:19" ht="15.75" customHeight="1" x14ac:dyDescent="0.2">
      <c r="A629" s="11" t="s">
        <v>61</v>
      </c>
      <c r="B629" s="11" t="s">
        <v>6581</v>
      </c>
      <c r="C629" s="11" t="s">
        <v>6571</v>
      </c>
      <c r="D629" s="11" t="s">
        <v>7289</v>
      </c>
      <c r="E629" s="11" t="s">
        <v>7290</v>
      </c>
      <c r="F629" s="20">
        <v>8</v>
      </c>
      <c r="H629" s="20">
        <v>2006</v>
      </c>
      <c r="I629" s="20" t="str">
        <f t="shared" si="16"/>
        <v>hrs__matching_numHealthCnd..rHlthSumCnd.2006</v>
      </c>
      <c r="J629" s="20" t="s">
        <v>9397</v>
      </c>
      <c r="K629" s="20" t="s">
        <v>7298</v>
      </c>
      <c r="L629" s="28" t="s">
        <v>1091</v>
      </c>
      <c r="M629" s="60"/>
      <c r="N629" s="63" t="s">
        <v>177</v>
      </c>
      <c r="O629" s="60"/>
      <c r="P629" s="60"/>
      <c r="Q629" s="15" t="s">
        <v>178</v>
      </c>
      <c r="R629" s="15"/>
      <c r="S629" s="15" t="s">
        <v>1311</v>
      </c>
    </row>
    <row r="630" spans="1:19" ht="15.75" customHeight="1" x14ac:dyDescent="0.2">
      <c r="A630" s="11" t="s">
        <v>61</v>
      </c>
      <c r="B630" s="11" t="s">
        <v>6581</v>
      </c>
      <c r="C630" s="11" t="s">
        <v>6571</v>
      </c>
      <c r="D630" s="11" t="s">
        <v>7289</v>
      </c>
      <c r="E630" s="11" t="s">
        <v>7290</v>
      </c>
      <c r="F630" s="20">
        <v>9</v>
      </c>
      <c r="H630" s="20">
        <v>2008</v>
      </c>
      <c r="I630" s="20" t="str">
        <f t="shared" si="16"/>
        <v>hrs__matching_numHealthCnd..rHlthSumCnd.2008</v>
      </c>
      <c r="J630" s="20" t="s">
        <v>9398</v>
      </c>
      <c r="K630" s="20" t="s">
        <v>7299</v>
      </c>
      <c r="L630" s="28" t="s">
        <v>1091</v>
      </c>
      <c r="M630" s="60"/>
      <c r="N630" s="63" t="s">
        <v>177</v>
      </c>
      <c r="O630" s="60"/>
      <c r="P630" s="60"/>
      <c r="Q630" s="15" t="s">
        <v>178</v>
      </c>
      <c r="R630" s="15"/>
      <c r="S630" s="15" t="s">
        <v>1311</v>
      </c>
    </row>
    <row r="631" spans="1:19" ht="15.75" customHeight="1" x14ac:dyDescent="0.2">
      <c r="A631" s="11" t="s">
        <v>61</v>
      </c>
      <c r="B631" s="11" t="s">
        <v>6581</v>
      </c>
      <c r="C631" s="11" t="s">
        <v>6571</v>
      </c>
      <c r="D631" s="11" t="s">
        <v>7289</v>
      </c>
      <c r="E631" s="11" t="s">
        <v>7290</v>
      </c>
      <c r="F631" s="20">
        <v>10</v>
      </c>
      <c r="H631" s="20">
        <v>2010</v>
      </c>
      <c r="I631" s="20" t="str">
        <f t="shared" si="16"/>
        <v>hrs__matching_numHealthCnd..rHlthSumCnd.2010</v>
      </c>
      <c r="J631" s="20" t="s">
        <v>9399</v>
      </c>
      <c r="K631" s="20" t="s">
        <v>7300</v>
      </c>
      <c r="L631" s="28" t="s">
        <v>1091</v>
      </c>
      <c r="M631" s="60"/>
      <c r="N631" s="63" t="s">
        <v>177</v>
      </c>
      <c r="O631" s="60"/>
      <c r="P631" s="60"/>
      <c r="Q631" s="15" t="s">
        <v>178</v>
      </c>
      <c r="R631" s="15"/>
      <c r="S631" s="15" t="s">
        <v>1311</v>
      </c>
    </row>
    <row r="632" spans="1:19" ht="15.75" customHeight="1" x14ac:dyDescent="0.2">
      <c r="A632" s="11" t="s">
        <v>61</v>
      </c>
      <c r="B632" s="11" t="s">
        <v>6581</v>
      </c>
      <c r="C632" s="11" t="s">
        <v>6571</v>
      </c>
      <c r="D632" s="11" t="s">
        <v>7289</v>
      </c>
      <c r="E632" s="11" t="s">
        <v>7290</v>
      </c>
      <c r="F632" s="20">
        <v>11</v>
      </c>
      <c r="H632" s="20">
        <v>2012</v>
      </c>
      <c r="I632" s="20" t="str">
        <f t="shared" si="16"/>
        <v>hrs__matching_numHealthCnd..rHlthSumCnd.2012</v>
      </c>
      <c r="J632" s="20" t="s">
        <v>9400</v>
      </c>
      <c r="K632" s="20" t="s">
        <v>7301</v>
      </c>
      <c r="L632" s="28" t="s">
        <v>1091</v>
      </c>
      <c r="M632" s="60"/>
      <c r="N632" s="63" t="s">
        <v>177</v>
      </c>
      <c r="O632" s="60"/>
      <c r="P632" s="60"/>
      <c r="Q632" s="15" t="s">
        <v>178</v>
      </c>
      <c r="R632" s="15"/>
      <c r="S632" s="15" t="s">
        <v>1311</v>
      </c>
    </row>
    <row r="633" spans="1:19" ht="15.75" customHeight="1" x14ac:dyDescent="0.2">
      <c r="A633" s="11" t="s">
        <v>61</v>
      </c>
      <c r="B633" s="11" t="s">
        <v>6581</v>
      </c>
      <c r="C633" s="11" t="s">
        <v>6571</v>
      </c>
      <c r="D633" s="11" t="s">
        <v>7289</v>
      </c>
      <c r="E633" s="11" t="s">
        <v>7290</v>
      </c>
      <c r="F633" s="20">
        <v>12</v>
      </c>
      <c r="H633" s="20">
        <v>2014</v>
      </c>
      <c r="I633" s="20" t="str">
        <f t="shared" si="16"/>
        <v>hrs__matching_numHealthCnd..rHlthSumCnd.2014</v>
      </c>
      <c r="J633" s="20" t="s">
        <v>9401</v>
      </c>
      <c r="K633" s="20" t="s">
        <v>7302</v>
      </c>
      <c r="L633" s="28" t="s">
        <v>1091</v>
      </c>
      <c r="N633" s="63" t="s">
        <v>177</v>
      </c>
      <c r="Q633" s="15" t="s">
        <v>178</v>
      </c>
      <c r="R633" s="15"/>
      <c r="S633" s="15" t="s">
        <v>1311</v>
      </c>
    </row>
    <row r="634" spans="1:19" ht="15.75" customHeight="1" x14ac:dyDescent="0.2">
      <c r="A634" s="11" t="s">
        <v>61</v>
      </c>
      <c r="B634" s="11" t="s">
        <v>6581</v>
      </c>
      <c r="C634" s="11" t="s">
        <v>6571</v>
      </c>
      <c r="D634" s="11" t="s">
        <v>7289</v>
      </c>
      <c r="E634" s="11" t="s">
        <v>7303</v>
      </c>
      <c r="F634" s="20">
        <v>2</v>
      </c>
      <c r="H634" s="20">
        <v>1994</v>
      </c>
      <c r="I634" s="20" t="str">
        <f t="shared" si="16"/>
        <v>hrs__matching_numHealthCnd..rHlthSumCnd12mo.1994</v>
      </c>
      <c r="J634" s="20" t="s">
        <v>9402</v>
      </c>
      <c r="K634" s="20" t="s">
        <v>7304</v>
      </c>
      <c r="L634" s="28" t="s">
        <v>1091</v>
      </c>
      <c r="N634" s="63" t="s">
        <v>177</v>
      </c>
      <c r="Q634" s="15" t="s">
        <v>178</v>
      </c>
      <c r="R634" s="15"/>
      <c r="S634" s="15" t="s">
        <v>1311</v>
      </c>
    </row>
    <row r="635" spans="1:19" ht="15.75" customHeight="1" x14ac:dyDescent="0.2">
      <c r="A635" s="11" t="s">
        <v>61</v>
      </c>
      <c r="B635" s="11" t="s">
        <v>6581</v>
      </c>
      <c r="C635" s="11" t="s">
        <v>6571</v>
      </c>
      <c r="D635" s="11" t="s">
        <v>7289</v>
      </c>
      <c r="E635" s="11" t="s">
        <v>7303</v>
      </c>
      <c r="F635" s="20">
        <v>3</v>
      </c>
      <c r="H635" s="20">
        <v>1996</v>
      </c>
      <c r="I635" s="20" t="str">
        <f t="shared" si="16"/>
        <v>hrs__matching_numHealthCnd..rHlthSumCnd12mo.1996</v>
      </c>
      <c r="J635" s="20" t="s">
        <v>9403</v>
      </c>
      <c r="K635" s="20" t="s">
        <v>7305</v>
      </c>
      <c r="L635" s="28" t="s">
        <v>1091</v>
      </c>
      <c r="N635" s="63" t="s">
        <v>177</v>
      </c>
      <c r="Q635" s="15" t="s">
        <v>178</v>
      </c>
      <c r="R635" s="15"/>
      <c r="S635" s="15" t="s">
        <v>1311</v>
      </c>
    </row>
    <row r="636" spans="1:19" ht="15.75" customHeight="1" x14ac:dyDescent="0.2">
      <c r="A636" s="11" t="s">
        <v>61</v>
      </c>
      <c r="B636" s="11" t="s">
        <v>6581</v>
      </c>
      <c r="C636" s="11" t="s">
        <v>6571</v>
      </c>
      <c r="D636" s="11" t="s">
        <v>7289</v>
      </c>
      <c r="E636" s="11" t="s">
        <v>7303</v>
      </c>
      <c r="F636" s="20">
        <v>4</v>
      </c>
      <c r="H636" s="20">
        <v>1998</v>
      </c>
      <c r="I636" s="20" t="str">
        <f t="shared" si="16"/>
        <v>hrs__matching_numHealthCnd..rHlthSumCnd12mo.1998</v>
      </c>
      <c r="J636" s="20" t="s">
        <v>9404</v>
      </c>
      <c r="K636" s="20" t="s">
        <v>7306</v>
      </c>
      <c r="L636" s="28" t="s">
        <v>1091</v>
      </c>
      <c r="N636" s="63" t="s">
        <v>177</v>
      </c>
      <c r="Q636" s="15" t="s">
        <v>178</v>
      </c>
      <c r="R636" s="15"/>
      <c r="S636" s="15" t="s">
        <v>1311</v>
      </c>
    </row>
    <row r="637" spans="1:19" ht="15.75" customHeight="1" x14ac:dyDescent="0.2">
      <c r="A637" s="11" t="s">
        <v>61</v>
      </c>
      <c r="B637" s="11" t="s">
        <v>6581</v>
      </c>
      <c r="C637" s="11" t="s">
        <v>6571</v>
      </c>
      <c r="D637" s="11" t="s">
        <v>7289</v>
      </c>
      <c r="E637" s="11" t="s">
        <v>7303</v>
      </c>
      <c r="F637" s="20">
        <v>5</v>
      </c>
      <c r="H637" s="20">
        <v>2000</v>
      </c>
      <c r="I637" s="20" t="str">
        <f t="shared" si="16"/>
        <v>hrs__matching_numHealthCnd..rHlthSumCnd12mo.2000</v>
      </c>
      <c r="J637" s="20" t="s">
        <v>9405</v>
      </c>
      <c r="K637" s="20" t="s">
        <v>7307</v>
      </c>
      <c r="L637" s="28" t="s">
        <v>1091</v>
      </c>
      <c r="N637" s="63" t="s">
        <v>177</v>
      </c>
      <c r="Q637" s="15" t="s">
        <v>178</v>
      </c>
      <c r="R637" s="15"/>
      <c r="S637" s="15" t="s">
        <v>1311</v>
      </c>
    </row>
    <row r="638" spans="1:19" ht="15.75" customHeight="1" x14ac:dyDescent="0.2">
      <c r="A638" s="11" t="s">
        <v>61</v>
      </c>
      <c r="B638" s="11" t="s">
        <v>6581</v>
      </c>
      <c r="C638" s="11" t="s">
        <v>6571</v>
      </c>
      <c r="D638" s="11" t="s">
        <v>7289</v>
      </c>
      <c r="E638" s="11" t="s">
        <v>7303</v>
      </c>
      <c r="F638" s="20">
        <v>6</v>
      </c>
      <c r="H638" s="20">
        <v>2002</v>
      </c>
      <c r="I638" s="20" t="str">
        <f t="shared" si="16"/>
        <v>hrs__matching_numHealthCnd..rHlthSumCnd12mo.2002</v>
      </c>
      <c r="J638" s="20" t="s">
        <v>9406</v>
      </c>
      <c r="K638" s="20" t="s">
        <v>7308</v>
      </c>
      <c r="L638" s="28" t="s">
        <v>1091</v>
      </c>
      <c r="M638" s="60"/>
      <c r="N638" s="63" t="s">
        <v>177</v>
      </c>
      <c r="O638" s="60"/>
      <c r="P638" s="60"/>
      <c r="Q638" s="15" t="s">
        <v>178</v>
      </c>
      <c r="R638" s="15"/>
      <c r="S638" s="15" t="s">
        <v>1311</v>
      </c>
    </row>
    <row r="639" spans="1:19" ht="15.75" customHeight="1" x14ac:dyDescent="0.2">
      <c r="A639" s="11" t="s">
        <v>61</v>
      </c>
      <c r="B639" s="11" t="s">
        <v>6581</v>
      </c>
      <c r="C639" s="11" t="s">
        <v>6571</v>
      </c>
      <c r="D639" s="11" t="s">
        <v>7289</v>
      </c>
      <c r="E639" s="11" t="s">
        <v>7303</v>
      </c>
      <c r="F639" s="20">
        <v>7</v>
      </c>
      <c r="H639" s="20">
        <v>2004</v>
      </c>
      <c r="I639" s="20" t="str">
        <f t="shared" si="16"/>
        <v>hrs__matching_numHealthCnd..rHlthSumCnd12mo.2004</v>
      </c>
      <c r="J639" s="20" t="s">
        <v>9407</v>
      </c>
      <c r="K639" s="20" t="s">
        <v>7309</v>
      </c>
      <c r="L639" s="28" t="s">
        <v>1091</v>
      </c>
      <c r="M639" s="60"/>
      <c r="N639" s="63" t="s">
        <v>177</v>
      </c>
      <c r="O639" s="60"/>
      <c r="P639" s="60"/>
      <c r="Q639" s="15" t="s">
        <v>178</v>
      </c>
      <c r="R639" s="15"/>
      <c r="S639" s="15" t="s">
        <v>1311</v>
      </c>
    </row>
    <row r="640" spans="1:19" ht="15.75" customHeight="1" x14ac:dyDescent="0.2">
      <c r="A640" s="11" t="s">
        <v>61</v>
      </c>
      <c r="B640" s="11" t="s">
        <v>6581</v>
      </c>
      <c r="C640" s="11" t="s">
        <v>6571</v>
      </c>
      <c r="D640" s="11" t="s">
        <v>7289</v>
      </c>
      <c r="E640" s="11" t="s">
        <v>7303</v>
      </c>
      <c r="F640" s="20">
        <v>8</v>
      </c>
      <c r="H640" s="20">
        <v>2006</v>
      </c>
      <c r="I640" s="20" t="str">
        <f t="shared" si="16"/>
        <v>hrs__matching_numHealthCnd..rHlthSumCnd12mo.2006</v>
      </c>
      <c r="J640" s="20" t="s">
        <v>9408</v>
      </c>
      <c r="K640" s="20" t="s">
        <v>7310</v>
      </c>
      <c r="L640" s="28" t="s">
        <v>1091</v>
      </c>
      <c r="M640" s="60"/>
      <c r="N640" s="63" t="s">
        <v>177</v>
      </c>
      <c r="O640" s="60"/>
      <c r="P640" s="60"/>
      <c r="Q640" s="15" t="s">
        <v>178</v>
      </c>
      <c r="R640" s="15"/>
      <c r="S640" s="15" t="s">
        <v>1311</v>
      </c>
    </row>
    <row r="641" spans="1:19" ht="15.75" customHeight="1" x14ac:dyDescent="0.2">
      <c r="A641" s="11" t="s">
        <v>61</v>
      </c>
      <c r="B641" s="11" t="s">
        <v>6581</v>
      </c>
      <c r="C641" s="11" t="s">
        <v>6571</v>
      </c>
      <c r="D641" s="11" t="s">
        <v>7289</v>
      </c>
      <c r="E641" s="11" t="s">
        <v>7303</v>
      </c>
      <c r="F641" s="20">
        <v>9</v>
      </c>
      <c r="H641" s="20">
        <v>2008</v>
      </c>
      <c r="I641" s="20" t="str">
        <f t="shared" si="16"/>
        <v>hrs__matching_numHealthCnd..rHlthSumCnd12mo.2008</v>
      </c>
      <c r="J641" s="20" t="s">
        <v>9409</v>
      </c>
      <c r="K641" s="20" t="s">
        <v>7311</v>
      </c>
      <c r="L641" s="28" t="s">
        <v>1091</v>
      </c>
      <c r="M641" s="60"/>
      <c r="N641" s="63" t="s">
        <v>177</v>
      </c>
      <c r="O641" s="60"/>
      <c r="P641" s="60"/>
      <c r="Q641" s="15" t="s">
        <v>178</v>
      </c>
      <c r="R641" s="15"/>
      <c r="S641" s="15" t="s">
        <v>1311</v>
      </c>
    </row>
    <row r="642" spans="1:19" ht="15.75" customHeight="1" x14ac:dyDescent="0.2">
      <c r="A642" s="11" t="s">
        <v>61</v>
      </c>
      <c r="B642" s="11" t="s">
        <v>6581</v>
      </c>
      <c r="C642" s="11" t="s">
        <v>6571</v>
      </c>
      <c r="D642" s="11" t="s">
        <v>7289</v>
      </c>
      <c r="E642" s="11" t="s">
        <v>7303</v>
      </c>
      <c r="F642" s="20">
        <v>10</v>
      </c>
      <c r="H642" s="20">
        <v>2010</v>
      </c>
      <c r="I642" s="20" t="str">
        <f t="shared" ref="I642:I705" si="17">CONCATENATE(A642,"__",C642,"_", D642, "..", E642, ".", H642)</f>
        <v>hrs__matching_numHealthCnd..rHlthSumCnd12mo.2010</v>
      </c>
      <c r="J642" s="20" t="s">
        <v>9410</v>
      </c>
      <c r="K642" s="20" t="s">
        <v>7312</v>
      </c>
      <c r="L642" s="28" t="s">
        <v>1091</v>
      </c>
      <c r="M642" s="60"/>
      <c r="N642" s="63" t="s">
        <v>177</v>
      </c>
      <c r="O642" s="60"/>
      <c r="P642" s="60"/>
      <c r="Q642" s="15" t="s">
        <v>178</v>
      </c>
      <c r="R642" s="15"/>
      <c r="S642" s="15" t="s">
        <v>1311</v>
      </c>
    </row>
    <row r="643" spans="1:19" ht="15.75" customHeight="1" x14ac:dyDescent="0.2">
      <c r="A643" s="11" t="s">
        <v>61</v>
      </c>
      <c r="B643" s="11" t="s">
        <v>6581</v>
      </c>
      <c r="C643" s="11" t="s">
        <v>6571</v>
      </c>
      <c r="D643" s="11" t="s">
        <v>7289</v>
      </c>
      <c r="E643" s="11" t="s">
        <v>7303</v>
      </c>
      <c r="F643" s="20">
        <v>11</v>
      </c>
      <c r="H643" s="20">
        <v>2012</v>
      </c>
      <c r="I643" s="20" t="str">
        <f t="shared" si="17"/>
        <v>hrs__matching_numHealthCnd..rHlthSumCnd12mo.2012</v>
      </c>
      <c r="J643" s="20" t="s">
        <v>9411</v>
      </c>
      <c r="K643" s="20" t="s">
        <v>7313</v>
      </c>
      <c r="L643" s="28" t="s">
        <v>1091</v>
      </c>
      <c r="M643" s="60"/>
      <c r="N643" s="63" t="s">
        <v>177</v>
      </c>
      <c r="O643" s="60"/>
      <c r="P643" s="60"/>
      <c r="Q643" s="15" t="s">
        <v>178</v>
      </c>
      <c r="R643" s="15"/>
      <c r="S643" s="15" t="s">
        <v>1311</v>
      </c>
    </row>
    <row r="644" spans="1:19" ht="15.75" customHeight="1" x14ac:dyDescent="0.2">
      <c r="A644" s="11" t="s">
        <v>61</v>
      </c>
      <c r="B644" s="11" t="s">
        <v>6581</v>
      </c>
      <c r="C644" s="11" t="s">
        <v>6571</v>
      </c>
      <c r="D644" s="11" t="s">
        <v>7289</v>
      </c>
      <c r="E644" s="11" t="s">
        <v>7303</v>
      </c>
      <c r="F644" s="20">
        <v>12</v>
      </c>
      <c r="H644" s="20">
        <v>2014</v>
      </c>
      <c r="I644" s="20" t="str">
        <f t="shared" si="17"/>
        <v>hrs__matching_numHealthCnd..rHlthSumCnd12mo.2014</v>
      </c>
      <c r="J644" s="20" t="s">
        <v>9412</v>
      </c>
      <c r="K644" s="20" t="s">
        <v>7314</v>
      </c>
      <c r="L644" s="28" t="s">
        <v>1091</v>
      </c>
      <c r="M644" s="60"/>
      <c r="N644" s="63" t="s">
        <v>177</v>
      </c>
      <c r="O644" s="60"/>
      <c r="P644" s="60"/>
      <c r="Q644" s="15" t="s">
        <v>178</v>
      </c>
      <c r="R644" s="15"/>
      <c r="S644" s="15" t="s">
        <v>1311</v>
      </c>
    </row>
    <row r="645" spans="1:19" ht="15.75" customHeight="1" x14ac:dyDescent="0.2">
      <c r="A645" s="11" t="s">
        <v>61</v>
      </c>
      <c r="B645" s="11" t="s">
        <v>6581</v>
      </c>
      <c r="C645" s="11" t="s">
        <v>6571</v>
      </c>
      <c r="D645" s="11" t="s">
        <v>7315</v>
      </c>
      <c r="E645" s="11" t="s">
        <v>7316</v>
      </c>
      <c r="F645" s="20">
        <v>1</v>
      </c>
      <c r="H645" s="20">
        <v>1992</v>
      </c>
      <c r="I645" s="20" t="str">
        <f t="shared" si="17"/>
        <v>hrs__matching_numHospStays..rHlthNumHosp.1992</v>
      </c>
      <c r="J645" s="20" t="s">
        <v>9413</v>
      </c>
      <c r="K645" s="20" t="s">
        <v>7317</v>
      </c>
      <c r="L645" s="20" t="s">
        <v>1091</v>
      </c>
      <c r="M645" s="60"/>
      <c r="N645" s="63" t="s">
        <v>177</v>
      </c>
      <c r="O645" s="60"/>
      <c r="P645" s="60"/>
      <c r="Q645" s="15" t="s">
        <v>224</v>
      </c>
      <c r="R645" s="15"/>
      <c r="S645" s="20" t="s">
        <v>251</v>
      </c>
    </row>
    <row r="646" spans="1:19" ht="15.75" customHeight="1" x14ac:dyDescent="0.2">
      <c r="A646" s="11" t="s">
        <v>61</v>
      </c>
      <c r="B646" s="11" t="s">
        <v>6581</v>
      </c>
      <c r="C646" s="11" t="s">
        <v>6571</v>
      </c>
      <c r="D646" s="11" t="s">
        <v>7315</v>
      </c>
      <c r="E646" s="11" t="s">
        <v>7316</v>
      </c>
      <c r="F646" s="20">
        <v>2</v>
      </c>
      <c r="H646" s="20">
        <v>1994</v>
      </c>
      <c r="I646" s="20" t="str">
        <f t="shared" si="17"/>
        <v>hrs__matching_numHospStays..rHlthNumHosp.1994</v>
      </c>
      <c r="J646" s="20" t="s">
        <v>9414</v>
      </c>
      <c r="K646" s="20" t="s">
        <v>7318</v>
      </c>
      <c r="L646" s="20" t="s">
        <v>1091</v>
      </c>
      <c r="M646" s="60"/>
      <c r="N646" s="63" t="s">
        <v>177</v>
      </c>
      <c r="O646" s="60"/>
      <c r="P646" s="60"/>
      <c r="Q646" s="15" t="s">
        <v>224</v>
      </c>
      <c r="R646" s="15"/>
      <c r="S646" s="20" t="s">
        <v>251</v>
      </c>
    </row>
    <row r="647" spans="1:19" ht="15.75" customHeight="1" x14ac:dyDescent="0.2">
      <c r="A647" s="11" t="s">
        <v>61</v>
      </c>
      <c r="B647" s="11" t="s">
        <v>6581</v>
      </c>
      <c r="C647" s="11" t="s">
        <v>6571</v>
      </c>
      <c r="D647" s="11" t="s">
        <v>7315</v>
      </c>
      <c r="E647" s="11" t="s">
        <v>7316</v>
      </c>
      <c r="F647" s="20">
        <v>3</v>
      </c>
      <c r="H647" s="20">
        <v>1996</v>
      </c>
      <c r="I647" s="20" t="str">
        <f t="shared" si="17"/>
        <v>hrs__matching_numHospStays..rHlthNumHosp.1996</v>
      </c>
      <c r="J647" s="20" t="s">
        <v>9415</v>
      </c>
      <c r="K647" s="20" t="s">
        <v>7319</v>
      </c>
      <c r="L647" s="20" t="s">
        <v>1091</v>
      </c>
      <c r="M647" s="60"/>
      <c r="N647" s="63" t="s">
        <v>177</v>
      </c>
      <c r="O647" s="60"/>
      <c r="P647" s="60"/>
      <c r="Q647" s="15" t="s">
        <v>224</v>
      </c>
      <c r="R647" s="15"/>
      <c r="S647" s="20" t="s">
        <v>251</v>
      </c>
    </row>
    <row r="648" spans="1:19" ht="15.75" customHeight="1" x14ac:dyDescent="0.2">
      <c r="A648" s="11" t="s">
        <v>61</v>
      </c>
      <c r="B648" s="11" t="s">
        <v>6581</v>
      </c>
      <c r="C648" s="11" t="s">
        <v>6571</v>
      </c>
      <c r="D648" s="11" t="s">
        <v>7315</v>
      </c>
      <c r="E648" s="11" t="s">
        <v>7316</v>
      </c>
      <c r="F648" s="20">
        <v>4</v>
      </c>
      <c r="H648" s="20">
        <v>1998</v>
      </c>
      <c r="I648" s="20" t="str">
        <f t="shared" si="17"/>
        <v>hrs__matching_numHospStays..rHlthNumHosp.1998</v>
      </c>
      <c r="J648" s="20" t="s">
        <v>9416</v>
      </c>
      <c r="K648" s="20" t="s">
        <v>7320</v>
      </c>
      <c r="L648" s="20" t="s">
        <v>1091</v>
      </c>
      <c r="M648" s="60"/>
      <c r="N648" s="63" t="s">
        <v>177</v>
      </c>
      <c r="O648" s="60"/>
      <c r="P648" s="60"/>
      <c r="Q648" s="15" t="s">
        <v>224</v>
      </c>
      <c r="R648" s="15"/>
      <c r="S648" s="20" t="s">
        <v>251</v>
      </c>
    </row>
    <row r="649" spans="1:19" ht="15.75" customHeight="1" x14ac:dyDescent="0.2">
      <c r="A649" s="11" t="s">
        <v>61</v>
      </c>
      <c r="B649" s="11" t="s">
        <v>6581</v>
      </c>
      <c r="C649" s="11" t="s">
        <v>6571</v>
      </c>
      <c r="D649" s="11" t="s">
        <v>7315</v>
      </c>
      <c r="E649" s="11" t="s">
        <v>7316</v>
      </c>
      <c r="F649" s="20">
        <v>5</v>
      </c>
      <c r="H649" s="20">
        <v>2000</v>
      </c>
      <c r="I649" s="20" t="str">
        <f t="shared" si="17"/>
        <v>hrs__matching_numHospStays..rHlthNumHosp.2000</v>
      </c>
      <c r="J649" s="20" t="s">
        <v>9417</v>
      </c>
      <c r="K649" s="20" t="s">
        <v>7321</v>
      </c>
      <c r="L649" s="20" t="s">
        <v>1091</v>
      </c>
      <c r="M649" s="60"/>
      <c r="N649" s="63" t="s">
        <v>177</v>
      </c>
      <c r="O649" s="60"/>
      <c r="P649" s="60"/>
      <c r="Q649" s="15" t="s">
        <v>224</v>
      </c>
      <c r="R649" s="15"/>
      <c r="S649" s="20" t="s">
        <v>251</v>
      </c>
    </row>
    <row r="650" spans="1:19" ht="15.75" customHeight="1" x14ac:dyDescent="0.2">
      <c r="A650" s="11" t="s">
        <v>61</v>
      </c>
      <c r="B650" s="11" t="s">
        <v>6581</v>
      </c>
      <c r="C650" s="11" t="s">
        <v>6571</v>
      </c>
      <c r="D650" s="11" t="s">
        <v>7315</v>
      </c>
      <c r="E650" s="11" t="s">
        <v>7316</v>
      </c>
      <c r="F650" s="20">
        <v>6</v>
      </c>
      <c r="H650" s="20">
        <v>2002</v>
      </c>
      <c r="I650" s="20" t="str">
        <f t="shared" si="17"/>
        <v>hrs__matching_numHospStays..rHlthNumHosp.2002</v>
      </c>
      <c r="J650" s="20" t="s">
        <v>9418</v>
      </c>
      <c r="K650" s="20" t="s">
        <v>7322</v>
      </c>
      <c r="L650" s="20" t="s">
        <v>1091</v>
      </c>
      <c r="M650" s="60"/>
      <c r="N650" s="63" t="s">
        <v>177</v>
      </c>
      <c r="O650" s="60"/>
      <c r="P650" s="60"/>
      <c r="Q650" s="15" t="s">
        <v>224</v>
      </c>
      <c r="R650" s="15"/>
      <c r="S650" s="20" t="s">
        <v>251</v>
      </c>
    </row>
    <row r="651" spans="1:19" ht="15.75" customHeight="1" x14ac:dyDescent="0.2">
      <c r="A651" s="11" t="s">
        <v>61</v>
      </c>
      <c r="B651" s="11" t="s">
        <v>6581</v>
      </c>
      <c r="C651" s="11" t="s">
        <v>6571</v>
      </c>
      <c r="D651" s="11" t="s">
        <v>7315</v>
      </c>
      <c r="E651" s="11" t="s">
        <v>7316</v>
      </c>
      <c r="F651" s="20">
        <v>7</v>
      </c>
      <c r="H651" s="20">
        <v>2004</v>
      </c>
      <c r="I651" s="20" t="str">
        <f t="shared" si="17"/>
        <v>hrs__matching_numHospStays..rHlthNumHosp.2004</v>
      </c>
      <c r="J651" s="20" t="s">
        <v>9419</v>
      </c>
      <c r="K651" s="20" t="s">
        <v>7323</v>
      </c>
      <c r="L651" s="20" t="s">
        <v>1091</v>
      </c>
      <c r="M651" s="60"/>
      <c r="N651" s="63" t="s">
        <v>177</v>
      </c>
      <c r="O651" s="60"/>
      <c r="P651" s="60"/>
      <c r="Q651" s="15" t="s">
        <v>224</v>
      </c>
      <c r="R651" s="15"/>
      <c r="S651" s="20" t="s">
        <v>251</v>
      </c>
    </row>
    <row r="652" spans="1:19" ht="15.75" customHeight="1" x14ac:dyDescent="0.2">
      <c r="A652" s="11" t="s">
        <v>61</v>
      </c>
      <c r="B652" s="11" t="s">
        <v>6581</v>
      </c>
      <c r="C652" s="11" t="s">
        <v>6571</v>
      </c>
      <c r="D652" s="11" t="s">
        <v>7315</v>
      </c>
      <c r="E652" s="11" t="s">
        <v>7316</v>
      </c>
      <c r="F652" s="20">
        <v>8</v>
      </c>
      <c r="H652" s="20">
        <v>2006</v>
      </c>
      <c r="I652" s="20" t="str">
        <f t="shared" si="17"/>
        <v>hrs__matching_numHospStays..rHlthNumHosp.2006</v>
      </c>
      <c r="J652" s="20" t="s">
        <v>9420</v>
      </c>
      <c r="K652" s="20" t="s">
        <v>7324</v>
      </c>
      <c r="L652" s="20" t="s">
        <v>1091</v>
      </c>
      <c r="M652" s="60"/>
      <c r="N652" s="63" t="s">
        <v>177</v>
      </c>
      <c r="O652" s="60"/>
      <c r="P652" s="60"/>
      <c r="Q652" s="15" t="s">
        <v>224</v>
      </c>
      <c r="R652" s="15"/>
      <c r="S652" s="20" t="s">
        <v>251</v>
      </c>
    </row>
    <row r="653" spans="1:19" ht="15.75" customHeight="1" x14ac:dyDescent="0.2">
      <c r="A653" s="11" t="s">
        <v>61</v>
      </c>
      <c r="B653" s="11" t="s">
        <v>6581</v>
      </c>
      <c r="C653" s="11" t="s">
        <v>6571</v>
      </c>
      <c r="D653" s="11" t="s">
        <v>7315</v>
      </c>
      <c r="E653" s="11" t="s">
        <v>7316</v>
      </c>
      <c r="F653" s="20">
        <v>9</v>
      </c>
      <c r="H653" s="20">
        <v>2008</v>
      </c>
      <c r="I653" s="20" t="str">
        <f t="shared" si="17"/>
        <v>hrs__matching_numHospStays..rHlthNumHosp.2008</v>
      </c>
      <c r="J653" s="20" t="s">
        <v>9421</v>
      </c>
      <c r="K653" s="20" t="s">
        <v>7325</v>
      </c>
      <c r="L653" s="20" t="s">
        <v>1091</v>
      </c>
      <c r="M653" s="60"/>
      <c r="N653" s="63" t="s">
        <v>177</v>
      </c>
      <c r="O653" s="60"/>
      <c r="P653" s="60"/>
      <c r="Q653" s="15" t="s">
        <v>224</v>
      </c>
      <c r="R653" s="15"/>
      <c r="S653" s="20" t="s">
        <v>251</v>
      </c>
    </row>
    <row r="654" spans="1:19" ht="15.75" customHeight="1" x14ac:dyDescent="0.2">
      <c r="A654" s="11" t="s">
        <v>61</v>
      </c>
      <c r="B654" s="11" t="s">
        <v>6581</v>
      </c>
      <c r="C654" s="11" t="s">
        <v>6571</v>
      </c>
      <c r="D654" s="11" t="s">
        <v>7315</v>
      </c>
      <c r="E654" s="11" t="s">
        <v>7316</v>
      </c>
      <c r="F654" s="20">
        <v>10</v>
      </c>
      <c r="H654" s="20">
        <v>2010</v>
      </c>
      <c r="I654" s="20" t="str">
        <f t="shared" si="17"/>
        <v>hrs__matching_numHospStays..rHlthNumHosp.2010</v>
      </c>
      <c r="J654" s="20" t="s">
        <v>9422</v>
      </c>
      <c r="K654" s="20" t="s">
        <v>7326</v>
      </c>
      <c r="L654" s="20" t="s">
        <v>1091</v>
      </c>
      <c r="M654" s="60"/>
      <c r="N654" s="63" t="s">
        <v>177</v>
      </c>
      <c r="O654" s="60"/>
      <c r="P654" s="60"/>
      <c r="Q654" s="15" t="s">
        <v>224</v>
      </c>
      <c r="R654" s="15"/>
      <c r="S654" s="20" t="s">
        <v>251</v>
      </c>
    </row>
    <row r="655" spans="1:19" ht="15.75" customHeight="1" x14ac:dyDescent="0.2">
      <c r="A655" s="11" t="s">
        <v>61</v>
      </c>
      <c r="B655" s="11" t="s">
        <v>6581</v>
      </c>
      <c r="C655" s="11" t="s">
        <v>6571</v>
      </c>
      <c r="D655" s="11" t="s">
        <v>7315</v>
      </c>
      <c r="E655" s="11" t="s">
        <v>7316</v>
      </c>
      <c r="F655" s="20">
        <v>11</v>
      </c>
      <c r="H655" s="20">
        <v>2012</v>
      </c>
      <c r="I655" s="20" t="str">
        <f t="shared" si="17"/>
        <v>hrs__matching_numHospStays..rHlthNumHosp.2012</v>
      </c>
      <c r="J655" s="20" t="s">
        <v>9423</v>
      </c>
      <c r="K655" s="20" t="s">
        <v>7327</v>
      </c>
      <c r="L655" s="20" t="s">
        <v>1091</v>
      </c>
      <c r="M655" s="60"/>
      <c r="N655" s="63" t="s">
        <v>177</v>
      </c>
      <c r="O655" s="60"/>
      <c r="P655" s="60"/>
      <c r="Q655" s="15" t="s">
        <v>224</v>
      </c>
      <c r="R655" s="15"/>
      <c r="S655" s="20" t="s">
        <v>251</v>
      </c>
    </row>
    <row r="656" spans="1:19" ht="15.75" customHeight="1" x14ac:dyDescent="0.2">
      <c r="A656" s="11" t="s">
        <v>61</v>
      </c>
      <c r="B656" s="11" t="s">
        <v>6581</v>
      </c>
      <c r="C656" s="11" t="s">
        <v>6571</v>
      </c>
      <c r="D656" s="11" t="s">
        <v>7315</v>
      </c>
      <c r="E656" s="11" t="s">
        <v>7316</v>
      </c>
      <c r="F656" s="20">
        <v>12</v>
      </c>
      <c r="H656" s="20">
        <v>2014</v>
      </c>
      <c r="I656" s="20" t="str">
        <f t="shared" si="17"/>
        <v>hrs__matching_numHospStays..rHlthNumHosp.2014</v>
      </c>
      <c r="J656" s="20" t="s">
        <v>9424</v>
      </c>
      <c r="K656" s="20" t="s">
        <v>7328</v>
      </c>
      <c r="L656" s="20" t="s">
        <v>1091</v>
      </c>
      <c r="M656" s="60"/>
      <c r="N656" s="63" t="s">
        <v>177</v>
      </c>
      <c r="O656" s="60"/>
      <c r="P656" s="60"/>
      <c r="Q656" s="15" t="s">
        <v>224</v>
      </c>
      <c r="R656" s="15"/>
      <c r="S656" s="20" t="s">
        <v>251</v>
      </c>
    </row>
    <row r="657" spans="1:19" ht="15.75" customHeight="1" x14ac:dyDescent="0.2">
      <c r="A657" s="11" t="s">
        <v>61</v>
      </c>
      <c r="B657" s="11" t="s">
        <v>6581</v>
      </c>
      <c r="C657" s="11" t="s">
        <v>6571</v>
      </c>
      <c r="D657" s="11" t="s">
        <v>202</v>
      </c>
      <c r="E657" s="11" t="s">
        <v>7329</v>
      </c>
      <c r="F657" s="20">
        <v>1</v>
      </c>
      <c r="H657" s="20">
        <v>1992</v>
      </c>
      <c r="I657" s="20" t="str">
        <f t="shared" si="17"/>
        <v>hrs__matching_numKids..rHHNumKidsEvrBrn.1992</v>
      </c>
      <c r="J657" s="20" t="s">
        <v>7330</v>
      </c>
      <c r="K657" s="20" t="s">
        <v>7331</v>
      </c>
      <c r="L657" s="28" t="s">
        <v>371</v>
      </c>
      <c r="M657" s="60"/>
      <c r="N657" s="43" t="s">
        <v>177</v>
      </c>
      <c r="O657" s="60"/>
      <c r="P657" s="60"/>
      <c r="Q657" s="15" t="s">
        <v>178</v>
      </c>
      <c r="R657" s="15"/>
      <c r="S657" s="15" t="s">
        <v>1311</v>
      </c>
    </row>
    <row r="658" spans="1:19" ht="15.75" customHeight="1" x14ac:dyDescent="0.2">
      <c r="A658" s="11" t="s">
        <v>61</v>
      </c>
      <c r="B658" s="11" t="s">
        <v>6581</v>
      </c>
      <c r="C658" s="11" t="s">
        <v>6571</v>
      </c>
      <c r="D658" s="11" t="s">
        <v>7332</v>
      </c>
      <c r="E658" s="11" t="s">
        <v>7333</v>
      </c>
      <c r="F658" s="20">
        <v>1</v>
      </c>
      <c r="H658" s="20">
        <v>1992</v>
      </c>
      <c r="I658" s="20" t="str">
        <f t="shared" si="17"/>
        <v>hrs__matching_numSblng..rHHNumLivSibs.1992</v>
      </c>
      <c r="J658" s="20" t="s">
        <v>9425</v>
      </c>
      <c r="K658" s="20" t="s">
        <v>7334</v>
      </c>
      <c r="L658" s="28" t="s">
        <v>371</v>
      </c>
      <c r="M658" s="60"/>
      <c r="N658" s="43" t="s">
        <v>177</v>
      </c>
      <c r="O658" s="60"/>
      <c r="P658" s="60"/>
      <c r="Q658" s="15" t="s">
        <v>178</v>
      </c>
      <c r="R658" s="15"/>
      <c r="S658" s="15" t="s">
        <v>1311</v>
      </c>
    </row>
    <row r="659" spans="1:19" ht="15.75" customHeight="1" x14ac:dyDescent="0.2">
      <c r="A659" s="11" t="s">
        <v>61</v>
      </c>
      <c r="B659" s="11" t="s">
        <v>6581</v>
      </c>
      <c r="C659" s="11" t="s">
        <v>6571</v>
      </c>
      <c r="D659" s="11" t="s">
        <v>7332</v>
      </c>
      <c r="E659" s="11" t="s">
        <v>7333</v>
      </c>
      <c r="F659" s="20">
        <v>2</v>
      </c>
      <c r="H659" s="20">
        <v>1994</v>
      </c>
      <c r="I659" s="20" t="str">
        <f t="shared" si="17"/>
        <v>hrs__matching_numSblng..rHHNumLivSibs.1994</v>
      </c>
      <c r="J659" s="20" t="s">
        <v>9426</v>
      </c>
      <c r="K659" s="20" t="s">
        <v>7335</v>
      </c>
      <c r="L659" s="28" t="s">
        <v>371</v>
      </c>
      <c r="M659" s="60"/>
      <c r="N659" s="43" t="s">
        <v>177</v>
      </c>
      <c r="O659" s="60"/>
      <c r="P659" s="60"/>
      <c r="Q659" s="15" t="s">
        <v>178</v>
      </c>
      <c r="R659" s="15"/>
      <c r="S659" s="15" t="s">
        <v>1311</v>
      </c>
    </row>
    <row r="660" spans="1:19" ht="15.75" customHeight="1" x14ac:dyDescent="0.2">
      <c r="A660" s="11" t="s">
        <v>61</v>
      </c>
      <c r="B660" s="11" t="s">
        <v>6581</v>
      </c>
      <c r="C660" s="11" t="s">
        <v>6571</v>
      </c>
      <c r="D660" s="11" t="s">
        <v>7332</v>
      </c>
      <c r="E660" s="11" t="s">
        <v>7333</v>
      </c>
      <c r="F660" s="20">
        <v>3</v>
      </c>
      <c r="H660" s="20">
        <v>1996</v>
      </c>
      <c r="I660" s="20" t="str">
        <f t="shared" si="17"/>
        <v>hrs__matching_numSblng..rHHNumLivSibs.1996</v>
      </c>
      <c r="J660" s="20" t="s">
        <v>9427</v>
      </c>
      <c r="K660" s="20" t="s">
        <v>7336</v>
      </c>
      <c r="L660" s="28" t="s">
        <v>371</v>
      </c>
      <c r="M660" s="60"/>
      <c r="N660" s="43" t="s">
        <v>177</v>
      </c>
      <c r="O660" s="60"/>
      <c r="P660" s="60"/>
      <c r="Q660" s="15" t="s">
        <v>178</v>
      </c>
      <c r="R660" s="15"/>
      <c r="S660" s="15" t="s">
        <v>1311</v>
      </c>
    </row>
    <row r="661" spans="1:19" ht="15.75" customHeight="1" x14ac:dyDescent="0.2">
      <c r="A661" s="11" t="s">
        <v>61</v>
      </c>
      <c r="B661" s="11" t="s">
        <v>6581</v>
      </c>
      <c r="C661" s="11" t="s">
        <v>6571</v>
      </c>
      <c r="D661" s="11" t="s">
        <v>7332</v>
      </c>
      <c r="E661" s="11" t="s">
        <v>7333</v>
      </c>
      <c r="F661" s="20">
        <v>4</v>
      </c>
      <c r="H661" s="20">
        <v>1998</v>
      </c>
      <c r="I661" s="20" t="str">
        <f t="shared" si="17"/>
        <v>hrs__matching_numSblng..rHHNumLivSibs.1998</v>
      </c>
      <c r="J661" s="20" t="s">
        <v>9428</v>
      </c>
      <c r="K661" s="20" t="s">
        <v>7337</v>
      </c>
      <c r="L661" s="28" t="s">
        <v>371</v>
      </c>
      <c r="M661" s="60"/>
      <c r="N661" s="43" t="s">
        <v>177</v>
      </c>
      <c r="O661" s="60"/>
      <c r="P661" s="60"/>
      <c r="Q661" s="15" t="s">
        <v>178</v>
      </c>
      <c r="R661" s="15"/>
      <c r="S661" s="15" t="s">
        <v>1311</v>
      </c>
    </row>
    <row r="662" spans="1:19" ht="15.75" customHeight="1" x14ac:dyDescent="0.2">
      <c r="A662" s="11" t="s">
        <v>61</v>
      </c>
      <c r="B662" s="11" t="s">
        <v>6581</v>
      </c>
      <c r="C662" s="11" t="s">
        <v>6571</v>
      </c>
      <c r="D662" s="11" t="s">
        <v>7332</v>
      </c>
      <c r="E662" s="11" t="s">
        <v>7333</v>
      </c>
      <c r="F662" s="20">
        <v>5</v>
      </c>
      <c r="H662" s="20">
        <v>2000</v>
      </c>
      <c r="I662" s="20" t="str">
        <f t="shared" si="17"/>
        <v>hrs__matching_numSblng..rHHNumLivSibs.2000</v>
      </c>
      <c r="J662" s="20" t="s">
        <v>9429</v>
      </c>
      <c r="K662" s="20" t="s">
        <v>7338</v>
      </c>
      <c r="L662" s="28" t="s">
        <v>371</v>
      </c>
      <c r="M662" s="60"/>
      <c r="N662" s="43" t="s">
        <v>177</v>
      </c>
      <c r="O662" s="60"/>
      <c r="P662" s="60"/>
      <c r="Q662" s="15" t="s">
        <v>178</v>
      </c>
      <c r="R662" s="15"/>
      <c r="S662" s="15" t="s">
        <v>1311</v>
      </c>
    </row>
    <row r="663" spans="1:19" ht="15.75" customHeight="1" x14ac:dyDescent="0.2">
      <c r="A663" s="11" t="s">
        <v>61</v>
      </c>
      <c r="B663" s="11" t="s">
        <v>6581</v>
      </c>
      <c r="C663" s="11" t="s">
        <v>6571</v>
      </c>
      <c r="D663" s="11" t="s">
        <v>7332</v>
      </c>
      <c r="E663" s="11" t="s">
        <v>7333</v>
      </c>
      <c r="F663" s="20">
        <v>6</v>
      </c>
      <c r="H663" s="20">
        <v>2002</v>
      </c>
      <c r="I663" s="20" t="str">
        <f t="shared" si="17"/>
        <v>hrs__matching_numSblng..rHHNumLivSibs.2002</v>
      </c>
      <c r="J663" s="20" t="s">
        <v>9430</v>
      </c>
      <c r="K663" s="20" t="s">
        <v>7339</v>
      </c>
      <c r="L663" s="28" t="s">
        <v>371</v>
      </c>
      <c r="M663" s="60"/>
      <c r="N663" s="43" t="s">
        <v>177</v>
      </c>
      <c r="O663" s="60"/>
      <c r="P663" s="60"/>
      <c r="Q663" s="15" t="s">
        <v>178</v>
      </c>
      <c r="R663" s="15"/>
      <c r="S663" s="15" t="s">
        <v>1311</v>
      </c>
    </row>
    <row r="664" spans="1:19" ht="15.75" customHeight="1" x14ac:dyDescent="0.2">
      <c r="A664" s="11" t="s">
        <v>61</v>
      </c>
      <c r="B664" s="11" t="s">
        <v>6581</v>
      </c>
      <c r="C664" s="11" t="s">
        <v>6571</v>
      </c>
      <c r="D664" s="11" t="s">
        <v>7332</v>
      </c>
      <c r="E664" s="11" t="s">
        <v>7333</v>
      </c>
      <c r="F664" s="20">
        <v>7</v>
      </c>
      <c r="H664" s="20">
        <v>2004</v>
      </c>
      <c r="I664" s="20" t="str">
        <f t="shared" si="17"/>
        <v>hrs__matching_numSblng..rHHNumLivSibs.2004</v>
      </c>
      <c r="J664" s="20" t="s">
        <v>9431</v>
      </c>
      <c r="K664" s="20" t="s">
        <v>7341</v>
      </c>
      <c r="L664" s="28" t="s">
        <v>371</v>
      </c>
      <c r="M664" s="60"/>
      <c r="N664" s="43" t="s">
        <v>177</v>
      </c>
      <c r="O664" s="60"/>
      <c r="P664" s="60"/>
      <c r="Q664" s="15" t="s">
        <v>178</v>
      </c>
      <c r="R664" s="15"/>
      <c r="S664" s="15" t="s">
        <v>1311</v>
      </c>
    </row>
    <row r="665" spans="1:19" ht="15.75" customHeight="1" x14ac:dyDescent="0.2">
      <c r="A665" s="11" t="s">
        <v>61</v>
      </c>
      <c r="B665" s="11" t="s">
        <v>6581</v>
      </c>
      <c r="C665" s="11" t="s">
        <v>6571</v>
      </c>
      <c r="D665" s="11" t="s">
        <v>7332</v>
      </c>
      <c r="E665" s="11" t="s">
        <v>7333</v>
      </c>
      <c r="F665" s="20">
        <v>8</v>
      </c>
      <c r="H665" s="20">
        <v>2006</v>
      </c>
      <c r="I665" s="20" t="str">
        <f t="shared" si="17"/>
        <v>hrs__matching_numSblng..rHHNumLivSibs.2006</v>
      </c>
      <c r="J665" s="20" t="s">
        <v>9432</v>
      </c>
      <c r="K665" s="20" t="s">
        <v>7342</v>
      </c>
      <c r="L665" s="28" t="s">
        <v>371</v>
      </c>
      <c r="M665" s="60"/>
      <c r="N665" s="43" t="s">
        <v>177</v>
      </c>
      <c r="O665" s="60"/>
      <c r="P665" s="60"/>
      <c r="Q665" s="15" t="s">
        <v>178</v>
      </c>
      <c r="R665" s="15"/>
      <c r="S665" s="15" t="s">
        <v>1311</v>
      </c>
    </row>
    <row r="666" spans="1:19" ht="15.75" customHeight="1" x14ac:dyDescent="0.2">
      <c r="A666" s="11" t="s">
        <v>61</v>
      </c>
      <c r="B666" s="11" t="s">
        <v>6581</v>
      </c>
      <c r="C666" s="11" t="s">
        <v>6571</v>
      </c>
      <c r="D666" s="11" t="s">
        <v>7332</v>
      </c>
      <c r="E666" s="11" t="s">
        <v>7333</v>
      </c>
      <c r="F666" s="20">
        <v>9</v>
      </c>
      <c r="H666" s="20">
        <v>2008</v>
      </c>
      <c r="I666" s="20" t="str">
        <f t="shared" si="17"/>
        <v>hrs__matching_numSblng..rHHNumLivSibs.2008</v>
      </c>
      <c r="J666" s="20" t="s">
        <v>9433</v>
      </c>
      <c r="K666" s="20" t="s">
        <v>7343</v>
      </c>
      <c r="L666" s="28" t="s">
        <v>371</v>
      </c>
      <c r="M666" s="60"/>
      <c r="N666" s="43" t="s">
        <v>177</v>
      </c>
      <c r="O666" s="60"/>
      <c r="P666" s="60"/>
      <c r="Q666" s="15" t="s">
        <v>178</v>
      </c>
      <c r="R666" s="15"/>
      <c r="S666" s="15" t="s">
        <v>1311</v>
      </c>
    </row>
    <row r="667" spans="1:19" ht="15.75" customHeight="1" x14ac:dyDescent="0.2">
      <c r="A667" s="11" t="s">
        <v>61</v>
      </c>
      <c r="B667" s="11" t="s">
        <v>6581</v>
      </c>
      <c r="C667" s="11" t="s">
        <v>6571</v>
      </c>
      <c r="D667" s="11" t="s">
        <v>7332</v>
      </c>
      <c r="E667" s="11" t="s">
        <v>7333</v>
      </c>
      <c r="F667" s="20">
        <v>10</v>
      </c>
      <c r="H667" s="20">
        <v>2010</v>
      </c>
      <c r="I667" s="20" t="str">
        <f t="shared" si="17"/>
        <v>hrs__matching_numSblng..rHHNumLivSibs.2010</v>
      </c>
      <c r="J667" s="20" t="s">
        <v>9434</v>
      </c>
      <c r="K667" s="20" t="s">
        <v>7344</v>
      </c>
      <c r="L667" s="28" t="s">
        <v>371</v>
      </c>
      <c r="M667" s="60"/>
      <c r="N667" s="43" t="s">
        <v>177</v>
      </c>
      <c r="O667" s="60"/>
      <c r="P667" s="60"/>
      <c r="Q667" s="15" t="s">
        <v>178</v>
      </c>
      <c r="R667" s="15"/>
      <c r="S667" s="15" t="s">
        <v>1311</v>
      </c>
    </row>
    <row r="668" spans="1:19" ht="15.75" customHeight="1" x14ac:dyDescent="0.2">
      <c r="A668" s="11" t="s">
        <v>61</v>
      </c>
      <c r="B668" s="11" t="s">
        <v>6581</v>
      </c>
      <c r="C668" s="11" t="s">
        <v>6571</v>
      </c>
      <c r="D668" s="11" t="s">
        <v>7332</v>
      </c>
      <c r="E668" s="11" t="s">
        <v>7333</v>
      </c>
      <c r="F668" s="20">
        <v>11</v>
      </c>
      <c r="H668" s="20">
        <v>2012</v>
      </c>
      <c r="I668" s="20" t="str">
        <f t="shared" si="17"/>
        <v>hrs__matching_numSblng..rHHNumLivSibs.2012</v>
      </c>
      <c r="J668" s="20" t="s">
        <v>9435</v>
      </c>
      <c r="K668" s="20" t="s">
        <v>7345</v>
      </c>
      <c r="L668" s="28" t="s">
        <v>371</v>
      </c>
      <c r="M668" s="60"/>
      <c r="N668" s="43" t="s">
        <v>177</v>
      </c>
      <c r="O668" s="60"/>
      <c r="P668" s="60"/>
      <c r="Q668" s="15" t="s">
        <v>178</v>
      </c>
      <c r="R668" s="15"/>
      <c r="S668" s="15" t="s">
        <v>1311</v>
      </c>
    </row>
    <row r="669" spans="1:19" ht="15.75" customHeight="1" x14ac:dyDescent="0.2">
      <c r="A669" s="11" t="s">
        <v>61</v>
      </c>
      <c r="B669" s="11" t="s">
        <v>6581</v>
      </c>
      <c r="C669" s="11" t="s">
        <v>6571</v>
      </c>
      <c r="D669" s="11" t="s">
        <v>7332</v>
      </c>
      <c r="E669" s="11" t="s">
        <v>7333</v>
      </c>
      <c r="F669" s="20">
        <v>12</v>
      </c>
      <c r="H669" s="20">
        <v>2014</v>
      </c>
      <c r="I669" s="20" t="str">
        <f t="shared" si="17"/>
        <v>hrs__matching_numSblng..rHHNumLivSibs.2014</v>
      </c>
      <c r="J669" s="20" t="s">
        <v>9436</v>
      </c>
      <c r="K669" s="20" t="s">
        <v>7346</v>
      </c>
      <c r="L669" s="28" t="s">
        <v>371</v>
      </c>
      <c r="M669" s="60"/>
      <c r="N669" s="43" t="s">
        <v>177</v>
      </c>
      <c r="O669" s="60"/>
      <c r="P669" s="60"/>
      <c r="Q669" s="15" t="s">
        <v>178</v>
      </c>
      <c r="R669" s="15"/>
      <c r="S669" s="15" t="s">
        <v>1311</v>
      </c>
    </row>
    <row r="670" spans="1:19" ht="15.75" customHeight="1" x14ac:dyDescent="0.2">
      <c r="A670" s="11" t="s">
        <v>61</v>
      </c>
      <c r="B670" s="11" t="s">
        <v>6581</v>
      </c>
      <c r="C670" s="11" t="s">
        <v>6571</v>
      </c>
      <c r="D670" s="11" t="s">
        <v>7347</v>
      </c>
      <c r="E670" s="11" t="s">
        <v>7348</v>
      </c>
      <c r="F670" s="20">
        <v>1</v>
      </c>
      <c r="H670" s="20">
        <v>1992</v>
      </c>
      <c r="I670" s="20" t="str">
        <f t="shared" si="17"/>
        <v>hrs__matching_nursingHome..rHlthNursStay.1992</v>
      </c>
      <c r="J670" s="20" t="s">
        <v>9437</v>
      </c>
      <c r="K670" s="20" t="s">
        <v>7349</v>
      </c>
      <c r="L670" s="20" t="s">
        <v>6708</v>
      </c>
      <c r="M670" s="60"/>
      <c r="N670" s="43" t="s">
        <v>177</v>
      </c>
      <c r="O670" s="60"/>
      <c r="P670" s="60"/>
      <c r="Q670" s="15" t="s">
        <v>178</v>
      </c>
      <c r="R670" s="15"/>
      <c r="S670" s="20" t="s">
        <v>1311</v>
      </c>
    </row>
    <row r="671" spans="1:19" ht="15.75" customHeight="1" x14ac:dyDescent="0.2">
      <c r="A671" s="11" t="s">
        <v>61</v>
      </c>
      <c r="B671" s="11" t="s">
        <v>6581</v>
      </c>
      <c r="C671" s="11" t="s">
        <v>6571</v>
      </c>
      <c r="D671" s="11" t="s">
        <v>7347</v>
      </c>
      <c r="E671" s="11" t="s">
        <v>7348</v>
      </c>
      <c r="F671" s="20">
        <v>2</v>
      </c>
      <c r="H671" s="20">
        <v>1994</v>
      </c>
      <c r="I671" s="20" t="str">
        <f t="shared" si="17"/>
        <v>hrs__matching_nursingHome..rHlthNursStay.1994</v>
      </c>
      <c r="J671" s="20" t="s">
        <v>9438</v>
      </c>
      <c r="K671" s="20" t="s">
        <v>7350</v>
      </c>
      <c r="L671" s="20" t="s">
        <v>6708</v>
      </c>
      <c r="M671" s="60"/>
      <c r="N671" s="43" t="s">
        <v>177</v>
      </c>
      <c r="O671" s="60"/>
      <c r="P671" s="60"/>
      <c r="Q671" s="15" t="s">
        <v>178</v>
      </c>
      <c r="R671" s="15"/>
      <c r="S671" s="20" t="s">
        <v>1311</v>
      </c>
    </row>
    <row r="672" spans="1:19" ht="15.75" customHeight="1" x14ac:dyDescent="0.2">
      <c r="A672" s="11" t="s">
        <v>61</v>
      </c>
      <c r="B672" s="11" t="s">
        <v>6581</v>
      </c>
      <c r="C672" s="11" t="s">
        <v>6571</v>
      </c>
      <c r="D672" s="11" t="s">
        <v>7347</v>
      </c>
      <c r="E672" s="11" t="s">
        <v>7348</v>
      </c>
      <c r="F672" s="20">
        <v>3</v>
      </c>
      <c r="H672" s="20">
        <v>1996</v>
      </c>
      <c r="I672" s="20" t="str">
        <f t="shared" si="17"/>
        <v>hrs__matching_nursingHome..rHlthNursStay.1996</v>
      </c>
      <c r="J672" s="20" t="s">
        <v>9439</v>
      </c>
      <c r="K672" s="20" t="s">
        <v>7351</v>
      </c>
      <c r="L672" s="20" t="s">
        <v>6708</v>
      </c>
      <c r="M672" s="60"/>
      <c r="N672" s="43" t="s">
        <v>177</v>
      </c>
      <c r="O672" s="60"/>
      <c r="P672" s="60"/>
      <c r="Q672" s="15" t="s">
        <v>178</v>
      </c>
      <c r="R672" s="15"/>
      <c r="S672" s="20" t="s">
        <v>1311</v>
      </c>
    </row>
    <row r="673" spans="1:19" ht="15.75" customHeight="1" x14ac:dyDescent="0.2">
      <c r="A673" s="11" t="s">
        <v>61</v>
      </c>
      <c r="B673" s="11" t="s">
        <v>6581</v>
      </c>
      <c r="C673" s="11" t="s">
        <v>6571</v>
      </c>
      <c r="D673" s="11" t="s">
        <v>7347</v>
      </c>
      <c r="E673" s="11" t="s">
        <v>7348</v>
      </c>
      <c r="F673" s="20">
        <v>4</v>
      </c>
      <c r="H673" s="20">
        <v>1998</v>
      </c>
      <c r="I673" s="20" t="str">
        <f t="shared" si="17"/>
        <v>hrs__matching_nursingHome..rHlthNursStay.1998</v>
      </c>
      <c r="J673" s="20" t="s">
        <v>9440</v>
      </c>
      <c r="K673" s="20" t="s">
        <v>7352</v>
      </c>
      <c r="L673" s="20" t="s">
        <v>6708</v>
      </c>
      <c r="M673" s="60"/>
      <c r="N673" s="43" t="s">
        <v>177</v>
      </c>
      <c r="O673" s="60"/>
      <c r="P673" s="60"/>
      <c r="Q673" s="15" t="s">
        <v>178</v>
      </c>
      <c r="R673" s="15"/>
      <c r="S673" s="20" t="s">
        <v>1311</v>
      </c>
    </row>
    <row r="674" spans="1:19" ht="15.75" customHeight="1" x14ac:dyDescent="0.2">
      <c r="A674" s="11" t="s">
        <v>61</v>
      </c>
      <c r="B674" s="11" t="s">
        <v>6581</v>
      </c>
      <c r="C674" s="11" t="s">
        <v>6571</v>
      </c>
      <c r="D674" s="11" t="s">
        <v>7347</v>
      </c>
      <c r="E674" s="11" t="s">
        <v>7348</v>
      </c>
      <c r="F674" s="20">
        <v>5</v>
      </c>
      <c r="H674" s="20">
        <v>2000</v>
      </c>
      <c r="I674" s="20" t="str">
        <f t="shared" si="17"/>
        <v>hrs__matching_nursingHome..rHlthNursStay.2000</v>
      </c>
      <c r="J674" s="20" t="s">
        <v>9441</v>
      </c>
      <c r="K674" s="20" t="s">
        <v>7353</v>
      </c>
      <c r="L674" s="20" t="s">
        <v>6708</v>
      </c>
      <c r="M674" s="60"/>
      <c r="N674" s="43" t="s">
        <v>177</v>
      </c>
      <c r="O674" s="60"/>
      <c r="P674" s="60"/>
      <c r="Q674" s="15" t="s">
        <v>178</v>
      </c>
      <c r="R674" s="15"/>
      <c r="S674" s="20" t="s">
        <v>1311</v>
      </c>
    </row>
    <row r="675" spans="1:19" ht="15.75" customHeight="1" x14ac:dyDescent="0.2">
      <c r="A675" s="11" t="s">
        <v>61</v>
      </c>
      <c r="B675" s="11" t="s">
        <v>6581</v>
      </c>
      <c r="C675" s="11" t="s">
        <v>6571</v>
      </c>
      <c r="D675" s="11" t="s">
        <v>7347</v>
      </c>
      <c r="E675" s="11" t="s">
        <v>7348</v>
      </c>
      <c r="F675" s="20">
        <v>6</v>
      </c>
      <c r="H675" s="20">
        <v>2002</v>
      </c>
      <c r="I675" s="20" t="str">
        <f t="shared" si="17"/>
        <v>hrs__matching_nursingHome..rHlthNursStay.2002</v>
      </c>
      <c r="J675" s="20" t="s">
        <v>9442</v>
      </c>
      <c r="K675" s="20" t="s">
        <v>7354</v>
      </c>
      <c r="L675" s="20" t="s">
        <v>6708</v>
      </c>
      <c r="M675" s="60"/>
      <c r="N675" s="43" t="s">
        <v>177</v>
      </c>
      <c r="O675" s="60"/>
      <c r="P675" s="60"/>
      <c r="Q675" s="15" t="s">
        <v>178</v>
      </c>
      <c r="R675" s="15"/>
      <c r="S675" s="20" t="s">
        <v>1311</v>
      </c>
    </row>
    <row r="676" spans="1:19" ht="15.75" customHeight="1" x14ac:dyDescent="0.2">
      <c r="A676" s="11" t="s">
        <v>61</v>
      </c>
      <c r="B676" s="11" t="s">
        <v>6581</v>
      </c>
      <c r="C676" s="11" t="s">
        <v>6571</v>
      </c>
      <c r="D676" s="11" t="s">
        <v>7347</v>
      </c>
      <c r="E676" s="11" t="s">
        <v>7348</v>
      </c>
      <c r="F676" s="20">
        <v>7</v>
      </c>
      <c r="H676" s="20">
        <v>2004</v>
      </c>
      <c r="I676" s="20" t="str">
        <f t="shared" si="17"/>
        <v>hrs__matching_nursingHome..rHlthNursStay.2004</v>
      </c>
      <c r="J676" s="20" t="s">
        <v>9443</v>
      </c>
      <c r="K676" s="20" t="s">
        <v>7355</v>
      </c>
      <c r="L676" s="20" t="s">
        <v>6708</v>
      </c>
      <c r="M676" s="60"/>
      <c r="N676" s="43" t="s">
        <v>177</v>
      </c>
      <c r="O676" s="60"/>
      <c r="P676" s="60"/>
      <c r="Q676" s="15" t="s">
        <v>178</v>
      </c>
      <c r="R676" s="15"/>
      <c r="S676" s="20" t="s">
        <v>1311</v>
      </c>
    </row>
    <row r="677" spans="1:19" ht="15.75" customHeight="1" x14ac:dyDescent="0.2">
      <c r="A677" s="11" t="s">
        <v>61</v>
      </c>
      <c r="B677" s="11" t="s">
        <v>6581</v>
      </c>
      <c r="C677" s="11" t="s">
        <v>6571</v>
      </c>
      <c r="D677" s="11" t="s">
        <v>7347</v>
      </c>
      <c r="E677" s="11" t="s">
        <v>7348</v>
      </c>
      <c r="F677" s="20">
        <v>8</v>
      </c>
      <c r="H677" s="20">
        <v>2006</v>
      </c>
      <c r="I677" s="20" t="str">
        <f t="shared" si="17"/>
        <v>hrs__matching_nursingHome..rHlthNursStay.2006</v>
      </c>
      <c r="J677" s="20" t="s">
        <v>9444</v>
      </c>
      <c r="K677" s="20" t="s">
        <v>7356</v>
      </c>
      <c r="L677" s="20" t="s">
        <v>6708</v>
      </c>
      <c r="M677" s="60"/>
      <c r="N677" s="43" t="s">
        <v>177</v>
      </c>
      <c r="O677" s="60"/>
      <c r="P677" s="60"/>
      <c r="Q677" s="15" t="s">
        <v>178</v>
      </c>
      <c r="R677" s="15"/>
      <c r="S677" s="20" t="s">
        <v>1311</v>
      </c>
    </row>
    <row r="678" spans="1:19" ht="15.75" customHeight="1" x14ac:dyDescent="0.2">
      <c r="A678" s="11" t="s">
        <v>61</v>
      </c>
      <c r="B678" s="11" t="s">
        <v>6581</v>
      </c>
      <c r="C678" s="11" t="s">
        <v>6571</v>
      </c>
      <c r="D678" s="11" t="s">
        <v>7347</v>
      </c>
      <c r="E678" s="11" t="s">
        <v>7348</v>
      </c>
      <c r="F678" s="20">
        <v>9</v>
      </c>
      <c r="H678" s="20">
        <v>2008</v>
      </c>
      <c r="I678" s="20" t="str">
        <f t="shared" si="17"/>
        <v>hrs__matching_nursingHome..rHlthNursStay.2008</v>
      </c>
      <c r="J678" s="20" t="s">
        <v>9445</v>
      </c>
      <c r="K678" s="20" t="s">
        <v>7357</v>
      </c>
      <c r="L678" s="20" t="s">
        <v>6708</v>
      </c>
      <c r="M678" s="60"/>
      <c r="N678" s="43" t="s">
        <v>177</v>
      </c>
      <c r="O678" s="60"/>
      <c r="P678" s="60"/>
      <c r="Q678" s="15" t="s">
        <v>178</v>
      </c>
      <c r="R678" s="15"/>
      <c r="S678" s="20" t="s">
        <v>1311</v>
      </c>
    </row>
    <row r="679" spans="1:19" ht="15.75" customHeight="1" x14ac:dyDescent="0.2">
      <c r="A679" s="11" t="s">
        <v>61</v>
      </c>
      <c r="B679" s="11" t="s">
        <v>6581</v>
      </c>
      <c r="C679" s="11" t="s">
        <v>6571</v>
      </c>
      <c r="D679" s="11" t="s">
        <v>7347</v>
      </c>
      <c r="E679" s="11" t="s">
        <v>7348</v>
      </c>
      <c r="F679" s="20">
        <v>10</v>
      </c>
      <c r="H679" s="20">
        <v>2010</v>
      </c>
      <c r="I679" s="20" t="str">
        <f t="shared" si="17"/>
        <v>hrs__matching_nursingHome..rHlthNursStay.2010</v>
      </c>
      <c r="J679" s="20" t="s">
        <v>9446</v>
      </c>
      <c r="K679" s="20" t="s">
        <v>7358</v>
      </c>
      <c r="L679" s="20" t="s">
        <v>6708</v>
      </c>
      <c r="M679" s="60"/>
      <c r="N679" s="43" t="s">
        <v>177</v>
      </c>
      <c r="O679" s="60"/>
      <c r="P679" s="60"/>
      <c r="Q679" s="15" t="s">
        <v>178</v>
      </c>
      <c r="R679" s="15"/>
      <c r="S679" s="20" t="s">
        <v>1311</v>
      </c>
    </row>
    <row r="680" spans="1:19" ht="15.75" customHeight="1" x14ac:dyDescent="0.2">
      <c r="A680" s="11" t="s">
        <v>61</v>
      </c>
      <c r="B680" s="11" t="s">
        <v>6581</v>
      </c>
      <c r="C680" s="11" t="s">
        <v>6571</v>
      </c>
      <c r="D680" s="11" t="s">
        <v>7347</v>
      </c>
      <c r="E680" s="11" t="s">
        <v>7348</v>
      </c>
      <c r="F680" s="20">
        <v>11</v>
      </c>
      <c r="H680" s="20">
        <v>2012</v>
      </c>
      <c r="I680" s="20" t="str">
        <f t="shared" si="17"/>
        <v>hrs__matching_nursingHome..rHlthNursStay.2012</v>
      </c>
      <c r="J680" s="20" t="s">
        <v>9447</v>
      </c>
      <c r="K680" s="20" t="s">
        <v>7359</v>
      </c>
      <c r="L680" s="20" t="s">
        <v>6708</v>
      </c>
      <c r="M680" s="60"/>
      <c r="N680" s="43" t="s">
        <v>177</v>
      </c>
      <c r="O680" s="60"/>
      <c r="P680" s="60"/>
      <c r="Q680" s="15" t="s">
        <v>178</v>
      </c>
      <c r="R680" s="15"/>
      <c r="S680" s="20" t="s">
        <v>1311</v>
      </c>
    </row>
    <row r="681" spans="1:19" ht="15.75" customHeight="1" x14ac:dyDescent="0.2">
      <c r="A681" s="11" t="s">
        <v>61</v>
      </c>
      <c r="B681" s="11" t="s">
        <v>6581</v>
      </c>
      <c r="C681" s="11" t="s">
        <v>6571</v>
      </c>
      <c r="D681" s="11" t="s">
        <v>7347</v>
      </c>
      <c r="E681" s="11" t="s">
        <v>7348</v>
      </c>
      <c r="F681" s="20">
        <v>12</v>
      </c>
      <c r="H681" s="20">
        <v>2014</v>
      </c>
      <c r="I681" s="20" t="str">
        <f t="shared" si="17"/>
        <v>hrs__matching_nursingHome..rHlthNursStay.2014</v>
      </c>
      <c r="J681" s="20" t="s">
        <v>9448</v>
      </c>
      <c r="K681" s="20" t="s">
        <v>7360</v>
      </c>
      <c r="L681" s="20" t="s">
        <v>6708</v>
      </c>
      <c r="M681" s="60"/>
      <c r="N681" s="43" t="s">
        <v>177</v>
      </c>
      <c r="O681" s="60"/>
      <c r="P681" s="60"/>
      <c r="Q681" s="15" t="s">
        <v>178</v>
      </c>
      <c r="R681" s="15"/>
      <c r="S681" s="20" t="s">
        <v>1311</v>
      </c>
    </row>
    <row r="682" spans="1:19" ht="15.75" customHeight="1" x14ac:dyDescent="0.2">
      <c r="A682" s="11" t="s">
        <v>61</v>
      </c>
      <c r="B682" s="11" t="s">
        <v>6581</v>
      </c>
      <c r="C682" s="11" t="s">
        <v>6571</v>
      </c>
      <c r="D682" s="11" t="s">
        <v>7361</v>
      </c>
      <c r="E682" s="11" t="s">
        <v>7362</v>
      </c>
      <c r="F682" s="20">
        <v>3</v>
      </c>
      <c r="H682" s="20">
        <v>1996</v>
      </c>
      <c r="I682" s="20" t="str">
        <f t="shared" si="17"/>
        <v>hrs__matching_papSmear..rHBehPapSmr.1996</v>
      </c>
      <c r="J682" s="20" t="s">
        <v>9449</v>
      </c>
      <c r="K682" s="20" t="s">
        <v>7363</v>
      </c>
      <c r="L682" s="28" t="s">
        <v>6708</v>
      </c>
      <c r="M682" s="60"/>
      <c r="N682" s="43" t="s">
        <v>177</v>
      </c>
      <c r="O682" s="60"/>
      <c r="P682" s="60"/>
      <c r="Q682" s="15" t="s">
        <v>178</v>
      </c>
      <c r="R682" s="15"/>
      <c r="S682" s="15" t="s">
        <v>1311</v>
      </c>
    </row>
    <row r="683" spans="1:19" ht="15.75" customHeight="1" x14ac:dyDescent="0.2">
      <c r="A683" s="11" t="s">
        <v>61</v>
      </c>
      <c r="B683" s="11" t="s">
        <v>6581</v>
      </c>
      <c r="C683" s="11" t="s">
        <v>6571</v>
      </c>
      <c r="D683" s="11" t="s">
        <v>7361</v>
      </c>
      <c r="E683" s="11" t="s">
        <v>7362</v>
      </c>
      <c r="F683" s="20">
        <v>4</v>
      </c>
      <c r="H683" s="20">
        <v>1998</v>
      </c>
      <c r="I683" s="20" t="str">
        <f t="shared" si="17"/>
        <v>hrs__matching_papSmear..rHBehPapSmr.1998</v>
      </c>
      <c r="J683" s="20" t="s">
        <v>9450</v>
      </c>
      <c r="K683" s="20" t="s">
        <v>7364</v>
      </c>
      <c r="L683" s="28" t="s">
        <v>6708</v>
      </c>
      <c r="M683" s="60"/>
      <c r="N683" s="43" t="s">
        <v>177</v>
      </c>
      <c r="O683" s="60"/>
      <c r="P683" s="60"/>
      <c r="Q683" s="15" t="s">
        <v>178</v>
      </c>
      <c r="R683" s="15"/>
      <c r="S683" s="15" t="s">
        <v>1311</v>
      </c>
    </row>
    <row r="684" spans="1:19" ht="15.75" customHeight="1" x14ac:dyDescent="0.2">
      <c r="A684" s="11" t="s">
        <v>61</v>
      </c>
      <c r="B684" s="11" t="s">
        <v>6581</v>
      </c>
      <c r="C684" s="11" t="s">
        <v>6571</v>
      </c>
      <c r="D684" s="11" t="s">
        <v>7361</v>
      </c>
      <c r="E684" s="11" t="s">
        <v>7362</v>
      </c>
      <c r="F684" s="20">
        <v>5</v>
      </c>
      <c r="H684" s="20">
        <v>2000</v>
      </c>
      <c r="I684" s="20" t="str">
        <f t="shared" si="17"/>
        <v>hrs__matching_papSmear..rHBehPapSmr.2000</v>
      </c>
      <c r="J684" s="20" t="s">
        <v>9451</v>
      </c>
      <c r="K684" s="20" t="s">
        <v>7365</v>
      </c>
      <c r="L684" s="28" t="s">
        <v>6708</v>
      </c>
      <c r="M684" s="60"/>
      <c r="N684" s="43" t="s">
        <v>177</v>
      </c>
      <c r="O684" s="60"/>
      <c r="P684" s="60"/>
      <c r="Q684" s="15" t="s">
        <v>178</v>
      </c>
      <c r="R684" s="15"/>
      <c r="S684" s="15" t="s">
        <v>1311</v>
      </c>
    </row>
    <row r="685" spans="1:19" ht="15.75" customHeight="1" x14ac:dyDescent="0.2">
      <c r="A685" s="11" t="s">
        <v>61</v>
      </c>
      <c r="B685" s="11" t="s">
        <v>6581</v>
      </c>
      <c r="C685" s="11" t="s">
        <v>6571</v>
      </c>
      <c r="D685" s="11" t="s">
        <v>7361</v>
      </c>
      <c r="E685" s="11" t="s">
        <v>7362</v>
      </c>
      <c r="F685" s="20">
        <v>6</v>
      </c>
      <c r="H685" s="20">
        <v>2002</v>
      </c>
      <c r="I685" s="20" t="str">
        <f t="shared" si="17"/>
        <v>hrs__matching_papSmear..rHBehPapSmr.2002</v>
      </c>
      <c r="J685" s="20" t="s">
        <v>9452</v>
      </c>
      <c r="K685" s="20" t="s">
        <v>7366</v>
      </c>
      <c r="L685" s="28" t="s">
        <v>6708</v>
      </c>
      <c r="M685" s="60"/>
      <c r="N685" s="43" t="s">
        <v>177</v>
      </c>
      <c r="O685" s="60"/>
      <c r="P685" s="60"/>
      <c r="Q685" s="15" t="s">
        <v>178</v>
      </c>
      <c r="R685" s="15"/>
      <c r="S685" s="15" t="s">
        <v>1311</v>
      </c>
    </row>
    <row r="686" spans="1:19" ht="15.75" customHeight="1" x14ac:dyDescent="0.2">
      <c r="A686" s="11" t="s">
        <v>61</v>
      </c>
      <c r="B686" s="11" t="s">
        <v>6581</v>
      </c>
      <c r="C686" s="11" t="s">
        <v>6571</v>
      </c>
      <c r="D686" s="11" t="s">
        <v>7361</v>
      </c>
      <c r="E686" s="11" t="s">
        <v>7362</v>
      </c>
      <c r="F686" s="20">
        <v>7</v>
      </c>
      <c r="H686" s="20">
        <v>2004</v>
      </c>
      <c r="I686" s="20" t="str">
        <f t="shared" si="17"/>
        <v>hrs__matching_papSmear..rHBehPapSmr.2004</v>
      </c>
      <c r="J686" s="20" t="s">
        <v>9453</v>
      </c>
      <c r="K686" s="20" t="s">
        <v>7367</v>
      </c>
      <c r="L686" s="28" t="s">
        <v>6708</v>
      </c>
      <c r="M686" s="60"/>
      <c r="N686" s="43" t="s">
        <v>177</v>
      </c>
      <c r="O686" s="60"/>
      <c r="P686" s="60"/>
      <c r="Q686" s="15" t="s">
        <v>178</v>
      </c>
      <c r="R686" s="15"/>
      <c r="S686" s="15" t="s">
        <v>1311</v>
      </c>
    </row>
    <row r="687" spans="1:19" ht="15.75" customHeight="1" x14ac:dyDescent="0.2">
      <c r="A687" s="11" t="s">
        <v>61</v>
      </c>
      <c r="B687" s="11" t="s">
        <v>6581</v>
      </c>
      <c r="C687" s="11" t="s">
        <v>6571</v>
      </c>
      <c r="D687" s="11" t="s">
        <v>7361</v>
      </c>
      <c r="E687" s="11" t="s">
        <v>7362</v>
      </c>
      <c r="F687" s="20">
        <v>8</v>
      </c>
      <c r="H687" s="20">
        <v>2006</v>
      </c>
      <c r="I687" s="20" t="str">
        <f t="shared" si="17"/>
        <v>hrs__matching_papSmear..rHBehPapSmr.2006</v>
      </c>
      <c r="J687" s="20" t="s">
        <v>9454</v>
      </c>
      <c r="K687" s="20" t="s">
        <v>7368</v>
      </c>
      <c r="L687" s="28" t="s">
        <v>6708</v>
      </c>
      <c r="M687" s="60"/>
      <c r="N687" s="43" t="s">
        <v>177</v>
      </c>
      <c r="O687" s="60"/>
      <c r="P687" s="60"/>
      <c r="Q687" s="15" t="s">
        <v>178</v>
      </c>
      <c r="R687" s="15"/>
      <c r="S687" s="15" t="s">
        <v>1311</v>
      </c>
    </row>
    <row r="688" spans="1:19" ht="15.75" customHeight="1" x14ac:dyDescent="0.2">
      <c r="A688" s="11" t="s">
        <v>61</v>
      </c>
      <c r="B688" s="11" t="s">
        <v>6581</v>
      </c>
      <c r="C688" s="11" t="s">
        <v>6571</v>
      </c>
      <c r="D688" s="11" t="s">
        <v>7361</v>
      </c>
      <c r="E688" s="11" t="s">
        <v>7362</v>
      </c>
      <c r="F688" s="20">
        <v>9</v>
      </c>
      <c r="H688" s="20">
        <v>2008</v>
      </c>
      <c r="I688" s="20" t="str">
        <f t="shared" si="17"/>
        <v>hrs__matching_papSmear..rHBehPapSmr.2008</v>
      </c>
      <c r="J688" s="20" t="s">
        <v>9455</v>
      </c>
      <c r="K688" s="20" t="s">
        <v>7369</v>
      </c>
      <c r="L688" s="28" t="s">
        <v>6708</v>
      </c>
      <c r="M688" s="60"/>
      <c r="N688" s="43" t="s">
        <v>177</v>
      </c>
      <c r="O688" s="60"/>
      <c r="P688" s="60"/>
      <c r="Q688" s="15" t="s">
        <v>178</v>
      </c>
      <c r="R688" s="15"/>
      <c r="S688" s="15" t="s">
        <v>1311</v>
      </c>
    </row>
    <row r="689" spans="1:19" ht="15.75" customHeight="1" x14ac:dyDescent="0.2">
      <c r="A689" s="11" t="s">
        <v>61</v>
      </c>
      <c r="B689" s="11" t="s">
        <v>6581</v>
      </c>
      <c r="C689" s="11" t="s">
        <v>6571</v>
      </c>
      <c r="D689" s="11" t="s">
        <v>7361</v>
      </c>
      <c r="E689" s="11" t="s">
        <v>7362</v>
      </c>
      <c r="F689" s="20">
        <v>10</v>
      </c>
      <c r="H689" s="20">
        <v>2010</v>
      </c>
      <c r="I689" s="20" t="str">
        <f t="shared" si="17"/>
        <v>hrs__matching_papSmear..rHBehPapSmr.2010</v>
      </c>
      <c r="J689" s="20" t="s">
        <v>9456</v>
      </c>
      <c r="K689" s="20" t="s">
        <v>7370</v>
      </c>
      <c r="L689" s="28" t="s">
        <v>6708</v>
      </c>
      <c r="M689" s="60"/>
      <c r="N689" s="43" t="s">
        <v>177</v>
      </c>
      <c r="O689" s="60"/>
      <c r="P689" s="60"/>
      <c r="Q689" s="15" t="s">
        <v>178</v>
      </c>
      <c r="R689" s="15"/>
      <c r="S689" s="15" t="s">
        <v>1311</v>
      </c>
    </row>
    <row r="690" spans="1:19" ht="15.75" customHeight="1" x14ac:dyDescent="0.2">
      <c r="A690" s="11" t="s">
        <v>61</v>
      </c>
      <c r="B690" s="11" t="s">
        <v>6581</v>
      </c>
      <c r="C690" s="11" t="s">
        <v>6571</v>
      </c>
      <c r="D690" s="11" t="s">
        <v>7361</v>
      </c>
      <c r="E690" s="11" t="s">
        <v>7362</v>
      </c>
      <c r="F690" s="20">
        <v>11</v>
      </c>
      <c r="H690" s="20">
        <v>2012</v>
      </c>
      <c r="I690" s="20" t="str">
        <f t="shared" si="17"/>
        <v>hrs__matching_papSmear..rHBehPapSmr.2012</v>
      </c>
      <c r="J690" s="20" t="s">
        <v>9457</v>
      </c>
      <c r="K690" s="20" t="s">
        <v>7371</v>
      </c>
      <c r="L690" s="28" t="s">
        <v>6708</v>
      </c>
      <c r="M690" s="60"/>
      <c r="N690" s="43" t="s">
        <v>177</v>
      </c>
      <c r="O690" s="60"/>
      <c r="P690" s="60"/>
      <c r="Q690" s="15" t="s">
        <v>178</v>
      </c>
      <c r="R690" s="15"/>
      <c r="S690" s="15" t="s">
        <v>1311</v>
      </c>
    </row>
    <row r="691" spans="1:19" ht="15.75" customHeight="1" x14ac:dyDescent="0.2">
      <c r="A691" s="11" t="s">
        <v>61</v>
      </c>
      <c r="B691" s="11" t="s">
        <v>6581</v>
      </c>
      <c r="C691" s="11" t="s">
        <v>6571</v>
      </c>
      <c r="D691" s="11" t="s">
        <v>7361</v>
      </c>
      <c r="E691" s="11" t="s">
        <v>7362</v>
      </c>
      <c r="F691" s="20">
        <v>12</v>
      </c>
      <c r="H691" s="20">
        <v>2014</v>
      </c>
      <c r="I691" s="20" t="str">
        <f t="shared" si="17"/>
        <v>hrs__matching_papSmear..rHBehPapSmr.2014</v>
      </c>
      <c r="J691" s="20" t="s">
        <v>9458</v>
      </c>
      <c r="K691" s="20" t="s">
        <v>7372</v>
      </c>
      <c r="L691" s="28" t="s">
        <v>6708</v>
      </c>
      <c r="M691" s="60"/>
      <c r="N691" s="43" t="s">
        <v>177</v>
      </c>
      <c r="O691" s="60"/>
      <c r="P691" s="60"/>
      <c r="Q691" s="15" t="s">
        <v>178</v>
      </c>
      <c r="R691" s="15"/>
      <c r="S691" s="15" t="s">
        <v>1311</v>
      </c>
    </row>
    <row r="692" spans="1:19" ht="15.75" customHeight="1" x14ac:dyDescent="0.2">
      <c r="A692" s="11" t="s">
        <v>61</v>
      </c>
      <c r="B692" s="11" t="s">
        <v>6581</v>
      </c>
      <c r="C692" s="11" t="s">
        <v>6571</v>
      </c>
      <c r="D692" s="11" t="s">
        <v>7373</v>
      </c>
      <c r="E692" s="11" t="s">
        <v>7374</v>
      </c>
      <c r="F692" s="20">
        <v>2</v>
      </c>
      <c r="H692" s="20">
        <v>1994</v>
      </c>
      <c r="I692" s="20" t="str">
        <f t="shared" si="17"/>
        <v>hrs__matching_pcktMedExp..rHlthMedExp.1994</v>
      </c>
      <c r="J692" s="20" t="s">
        <v>9459</v>
      </c>
      <c r="K692" s="20" t="s">
        <v>7375</v>
      </c>
      <c r="L692" s="20" t="s">
        <v>6692</v>
      </c>
      <c r="M692" s="60"/>
      <c r="N692" s="43" t="s">
        <v>177</v>
      </c>
      <c r="O692" s="60"/>
      <c r="P692" s="60"/>
      <c r="Q692" s="15" t="s">
        <v>224</v>
      </c>
      <c r="R692" s="15"/>
      <c r="S692" s="15" t="s">
        <v>1311</v>
      </c>
    </row>
    <row r="693" spans="1:19" ht="15.75" customHeight="1" x14ac:dyDescent="0.2">
      <c r="A693" s="11" t="s">
        <v>61</v>
      </c>
      <c r="B693" s="11" t="s">
        <v>6581</v>
      </c>
      <c r="C693" s="11" t="s">
        <v>6571</v>
      </c>
      <c r="D693" s="11" t="s">
        <v>7373</v>
      </c>
      <c r="E693" s="11" t="s">
        <v>7374</v>
      </c>
      <c r="F693" s="20">
        <v>3</v>
      </c>
      <c r="H693" s="20">
        <v>1996</v>
      </c>
      <c r="I693" s="20" t="str">
        <f t="shared" si="17"/>
        <v>hrs__matching_pcktMedExp..rHlthMedExp.1996</v>
      </c>
      <c r="J693" s="20" t="s">
        <v>9460</v>
      </c>
      <c r="K693" s="20" t="s">
        <v>7376</v>
      </c>
      <c r="L693" s="20" t="s">
        <v>6692</v>
      </c>
      <c r="M693" s="60"/>
      <c r="N693" s="43" t="s">
        <v>177</v>
      </c>
      <c r="O693" s="60"/>
      <c r="P693" s="60"/>
      <c r="Q693" s="15" t="s">
        <v>224</v>
      </c>
      <c r="R693" s="15"/>
      <c r="S693" s="15" t="s">
        <v>1311</v>
      </c>
    </row>
    <row r="694" spans="1:19" ht="15.75" customHeight="1" x14ac:dyDescent="0.2">
      <c r="A694" s="11" t="s">
        <v>61</v>
      </c>
      <c r="B694" s="11" t="s">
        <v>6581</v>
      </c>
      <c r="C694" s="11" t="s">
        <v>6571</v>
      </c>
      <c r="D694" s="11" t="s">
        <v>7373</v>
      </c>
      <c r="E694" s="11" t="s">
        <v>7374</v>
      </c>
      <c r="F694" s="20">
        <v>4</v>
      </c>
      <c r="H694" s="20">
        <v>1998</v>
      </c>
      <c r="I694" s="20" t="str">
        <f t="shared" si="17"/>
        <v>hrs__matching_pcktMedExp..rHlthMedExp.1998</v>
      </c>
      <c r="J694" s="20" t="s">
        <v>9461</v>
      </c>
      <c r="K694" s="20" t="s">
        <v>7377</v>
      </c>
      <c r="L694" s="20" t="s">
        <v>6692</v>
      </c>
      <c r="M694" s="60"/>
      <c r="N694" s="43" t="s">
        <v>177</v>
      </c>
      <c r="O694" s="60"/>
      <c r="P694" s="60"/>
      <c r="Q694" s="15" t="s">
        <v>224</v>
      </c>
      <c r="R694" s="15"/>
      <c r="S694" s="15" t="s">
        <v>1311</v>
      </c>
    </row>
    <row r="695" spans="1:19" ht="15.75" customHeight="1" x14ac:dyDescent="0.2">
      <c r="A695" s="11" t="s">
        <v>61</v>
      </c>
      <c r="B695" s="11" t="s">
        <v>6581</v>
      </c>
      <c r="C695" s="11" t="s">
        <v>6571</v>
      </c>
      <c r="D695" s="11" t="s">
        <v>7373</v>
      </c>
      <c r="E695" s="11" t="s">
        <v>7374</v>
      </c>
      <c r="F695" s="20">
        <v>5</v>
      </c>
      <c r="H695" s="20">
        <v>2000</v>
      </c>
      <c r="I695" s="20" t="str">
        <f t="shared" si="17"/>
        <v>hrs__matching_pcktMedExp..rHlthMedExp.2000</v>
      </c>
      <c r="J695" s="20" t="s">
        <v>9462</v>
      </c>
      <c r="K695" s="20" t="s">
        <v>7378</v>
      </c>
      <c r="L695" s="20" t="s">
        <v>6692</v>
      </c>
      <c r="M695" s="60"/>
      <c r="N695" s="43" t="s">
        <v>177</v>
      </c>
      <c r="O695" s="60"/>
      <c r="P695" s="60"/>
      <c r="Q695" s="15" t="s">
        <v>224</v>
      </c>
      <c r="R695" s="15"/>
      <c r="S695" s="15" t="s">
        <v>1311</v>
      </c>
    </row>
    <row r="696" spans="1:19" ht="15.75" customHeight="1" x14ac:dyDescent="0.2">
      <c r="A696" s="11" t="s">
        <v>61</v>
      </c>
      <c r="B696" s="11" t="s">
        <v>6581</v>
      </c>
      <c r="C696" s="11" t="s">
        <v>6571</v>
      </c>
      <c r="D696" s="11" t="s">
        <v>7373</v>
      </c>
      <c r="E696" s="11" t="s">
        <v>7374</v>
      </c>
      <c r="F696" s="20">
        <v>6</v>
      </c>
      <c r="H696" s="20">
        <v>2002</v>
      </c>
      <c r="I696" s="20" t="str">
        <f t="shared" si="17"/>
        <v>hrs__matching_pcktMedExp..rHlthMedExp.2002</v>
      </c>
      <c r="J696" s="20" t="s">
        <v>9463</v>
      </c>
      <c r="K696" s="20" t="s">
        <v>7379</v>
      </c>
      <c r="L696" s="20" t="s">
        <v>6692</v>
      </c>
      <c r="M696" s="60"/>
      <c r="N696" s="43" t="s">
        <v>177</v>
      </c>
      <c r="O696" s="60"/>
      <c r="P696" s="60"/>
      <c r="Q696" s="15" t="s">
        <v>224</v>
      </c>
      <c r="R696" s="15"/>
      <c r="S696" s="15" t="s">
        <v>1311</v>
      </c>
    </row>
    <row r="697" spans="1:19" ht="15.75" customHeight="1" x14ac:dyDescent="0.2">
      <c r="A697" s="11" t="s">
        <v>61</v>
      </c>
      <c r="B697" s="11" t="s">
        <v>6581</v>
      </c>
      <c r="C697" s="11" t="s">
        <v>6571</v>
      </c>
      <c r="D697" s="11" t="s">
        <v>7373</v>
      </c>
      <c r="E697" s="11" t="s">
        <v>7374</v>
      </c>
      <c r="F697" s="20">
        <v>7</v>
      </c>
      <c r="H697" s="20">
        <v>2004</v>
      </c>
      <c r="I697" s="20" t="str">
        <f t="shared" si="17"/>
        <v>hrs__matching_pcktMedExp..rHlthMedExp.2004</v>
      </c>
      <c r="J697" s="20" t="s">
        <v>9464</v>
      </c>
      <c r="K697" s="20" t="s">
        <v>7380</v>
      </c>
      <c r="L697" s="20" t="s">
        <v>6692</v>
      </c>
      <c r="M697" s="60"/>
      <c r="N697" s="43" t="s">
        <v>177</v>
      </c>
      <c r="O697" s="60"/>
      <c r="P697" s="60"/>
      <c r="Q697" s="15" t="s">
        <v>224</v>
      </c>
      <c r="R697" s="15"/>
      <c r="S697" s="15" t="s">
        <v>1311</v>
      </c>
    </row>
    <row r="698" spans="1:19" ht="15.75" customHeight="1" x14ac:dyDescent="0.2">
      <c r="A698" s="11" t="s">
        <v>61</v>
      </c>
      <c r="B698" s="11" t="s">
        <v>6581</v>
      </c>
      <c r="C698" s="11" t="s">
        <v>6571</v>
      </c>
      <c r="D698" s="11" t="s">
        <v>7373</v>
      </c>
      <c r="E698" s="11" t="s">
        <v>7374</v>
      </c>
      <c r="F698" s="20">
        <v>8</v>
      </c>
      <c r="H698" s="20">
        <v>2006</v>
      </c>
      <c r="I698" s="20" t="str">
        <f t="shared" si="17"/>
        <v>hrs__matching_pcktMedExp..rHlthMedExp.2006</v>
      </c>
      <c r="J698" s="20" t="s">
        <v>9465</v>
      </c>
      <c r="K698" s="20" t="s">
        <v>7381</v>
      </c>
      <c r="L698" s="20" t="s">
        <v>6692</v>
      </c>
      <c r="M698" s="60"/>
      <c r="N698" s="43" t="s">
        <v>177</v>
      </c>
      <c r="O698" s="60"/>
      <c r="P698" s="60"/>
      <c r="Q698" s="15" t="s">
        <v>224</v>
      </c>
      <c r="R698" s="15"/>
      <c r="S698" s="15" t="s">
        <v>1311</v>
      </c>
    </row>
    <row r="699" spans="1:19" ht="15.75" customHeight="1" x14ac:dyDescent="0.2">
      <c r="A699" s="11" t="s">
        <v>61</v>
      </c>
      <c r="B699" s="11" t="s">
        <v>6581</v>
      </c>
      <c r="C699" s="11" t="s">
        <v>6571</v>
      </c>
      <c r="D699" s="11" t="s">
        <v>7373</v>
      </c>
      <c r="E699" s="11" t="s">
        <v>7374</v>
      </c>
      <c r="F699" s="20">
        <v>9</v>
      </c>
      <c r="H699" s="20">
        <v>2008</v>
      </c>
      <c r="I699" s="20" t="str">
        <f t="shared" si="17"/>
        <v>hrs__matching_pcktMedExp..rHlthMedExp.2008</v>
      </c>
      <c r="J699" s="20" t="s">
        <v>9466</v>
      </c>
      <c r="K699" s="20" t="s">
        <v>7382</v>
      </c>
      <c r="L699" s="20" t="s">
        <v>6692</v>
      </c>
      <c r="M699" s="60"/>
      <c r="N699" s="43" t="s">
        <v>177</v>
      </c>
      <c r="O699" s="60"/>
      <c r="P699" s="60"/>
      <c r="Q699" s="15" t="s">
        <v>224</v>
      </c>
      <c r="R699" s="15"/>
      <c r="S699" s="15" t="s">
        <v>1311</v>
      </c>
    </row>
    <row r="700" spans="1:19" ht="15.75" customHeight="1" x14ac:dyDescent="0.2">
      <c r="A700" s="11" t="s">
        <v>61</v>
      </c>
      <c r="B700" s="11" t="s">
        <v>6581</v>
      </c>
      <c r="C700" s="11" t="s">
        <v>6571</v>
      </c>
      <c r="D700" s="11" t="s">
        <v>7373</v>
      </c>
      <c r="E700" s="11" t="s">
        <v>7374</v>
      </c>
      <c r="F700" s="20">
        <v>10</v>
      </c>
      <c r="H700" s="20">
        <v>2010</v>
      </c>
      <c r="I700" s="20" t="str">
        <f t="shared" si="17"/>
        <v>hrs__matching_pcktMedExp..rHlthMedExp.2010</v>
      </c>
      <c r="J700" s="20" t="s">
        <v>9467</v>
      </c>
      <c r="K700" s="20" t="s">
        <v>7383</v>
      </c>
      <c r="L700" s="20" t="s">
        <v>6692</v>
      </c>
      <c r="M700" s="60"/>
      <c r="N700" s="43" t="s">
        <v>177</v>
      </c>
      <c r="O700" s="60"/>
      <c r="P700" s="60"/>
      <c r="Q700" s="15" t="s">
        <v>224</v>
      </c>
      <c r="R700" s="15"/>
      <c r="S700" s="15" t="s">
        <v>1311</v>
      </c>
    </row>
    <row r="701" spans="1:19" ht="15.75" customHeight="1" x14ac:dyDescent="0.2">
      <c r="A701" s="11" t="s">
        <v>61</v>
      </c>
      <c r="B701" s="11" t="s">
        <v>6581</v>
      </c>
      <c r="C701" s="11" t="s">
        <v>6571</v>
      </c>
      <c r="D701" s="11" t="s">
        <v>7373</v>
      </c>
      <c r="E701" s="11" t="s">
        <v>7374</v>
      </c>
      <c r="F701" s="20">
        <v>11</v>
      </c>
      <c r="H701" s="20">
        <v>2012</v>
      </c>
      <c r="I701" s="20" t="str">
        <f t="shared" si="17"/>
        <v>hrs__matching_pcktMedExp..rHlthMedExp.2012</v>
      </c>
      <c r="J701" s="20" t="s">
        <v>9468</v>
      </c>
      <c r="K701" s="20" t="s">
        <v>7384</v>
      </c>
      <c r="L701" s="20" t="s">
        <v>6692</v>
      </c>
      <c r="M701" s="60"/>
      <c r="N701" s="43" t="s">
        <v>177</v>
      </c>
      <c r="O701" s="60"/>
      <c r="P701" s="60"/>
      <c r="Q701" s="15" t="s">
        <v>224</v>
      </c>
      <c r="R701" s="15"/>
      <c r="S701" s="15" t="s">
        <v>1311</v>
      </c>
    </row>
    <row r="702" spans="1:19" ht="15.75" customHeight="1" x14ac:dyDescent="0.2">
      <c r="A702" s="11" t="s">
        <v>61</v>
      </c>
      <c r="B702" s="11" t="s">
        <v>6581</v>
      </c>
      <c r="C702" s="11" t="s">
        <v>6571</v>
      </c>
      <c r="D702" s="11" t="s">
        <v>7373</v>
      </c>
      <c r="E702" s="11" t="s">
        <v>7374</v>
      </c>
      <c r="F702" s="20">
        <v>12</v>
      </c>
      <c r="H702" s="20">
        <v>2014</v>
      </c>
      <c r="I702" s="20" t="str">
        <f t="shared" si="17"/>
        <v>hrs__matching_pcktMedExp..rHlthMedExp.2014</v>
      </c>
      <c r="J702" s="20" t="s">
        <v>9469</v>
      </c>
      <c r="K702" s="20" t="s">
        <v>7385</v>
      </c>
      <c r="L702" s="20" t="s">
        <v>6692</v>
      </c>
      <c r="M702" s="60"/>
      <c r="N702" s="43" t="s">
        <v>177</v>
      </c>
      <c r="O702" s="60"/>
      <c r="P702" s="60"/>
      <c r="Q702" s="15" t="s">
        <v>224</v>
      </c>
      <c r="R702" s="15"/>
      <c r="S702" s="15" t="s">
        <v>1311</v>
      </c>
    </row>
    <row r="703" spans="1:19" ht="15.75" customHeight="1" x14ac:dyDescent="0.2">
      <c r="A703" s="11" t="s">
        <v>61</v>
      </c>
      <c r="B703" s="11" t="s">
        <v>6570</v>
      </c>
      <c r="C703" s="11" t="s">
        <v>6571</v>
      </c>
      <c r="D703" s="11" t="s">
        <v>7386</v>
      </c>
      <c r="E703" s="11" t="s">
        <v>7387</v>
      </c>
      <c r="F703" s="20">
        <v>8</v>
      </c>
      <c r="H703" s="20">
        <v>2006</v>
      </c>
      <c r="I703" s="20" t="str">
        <f t="shared" si="17"/>
        <v>hrs__matching_PerDiscr..PerDiscr1.2006</v>
      </c>
      <c r="J703" s="20" t="s">
        <v>7388</v>
      </c>
      <c r="K703" s="20" t="s">
        <v>7389</v>
      </c>
      <c r="L703" s="20" t="s">
        <v>7390</v>
      </c>
      <c r="M703" s="15" t="s">
        <v>225</v>
      </c>
      <c r="N703" s="43" t="s">
        <v>177</v>
      </c>
      <c r="O703" s="15">
        <v>1</v>
      </c>
      <c r="P703" s="15">
        <v>6</v>
      </c>
      <c r="Q703" s="15" t="s">
        <v>224</v>
      </c>
      <c r="R703" s="15"/>
      <c r="S703" s="15" t="s">
        <v>1311</v>
      </c>
    </row>
    <row r="704" spans="1:19" ht="15.75" customHeight="1" x14ac:dyDescent="0.2">
      <c r="A704" s="11" t="s">
        <v>61</v>
      </c>
      <c r="B704" s="11" t="s">
        <v>6570</v>
      </c>
      <c r="C704" s="11" t="s">
        <v>6571</v>
      </c>
      <c r="D704" s="11" t="s">
        <v>7386</v>
      </c>
      <c r="E704" s="11" t="s">
        <v>7387</v>
      </c>
      <c r="F704" s="20">
        <v>9</v>
      </c>
      <c r="H704" s="20">
        <v>2008</v>
      </c>
      <c r="I704" s="20" t="str">
        <f t="shared" si="17"/>
        <v>hrs__matching_PerDiscr..PerDiscr1.2008</v>
      </c>
      <c r="J704" s="20" t="s">
        <v>7391</v>
      </c>
      <c r="K704" s="20" t="s">
        <v>7389</v>
      </c>
      <c r="L704" s="20" t="s">
        <v>7390</v>
      </c>
      <c r="M704" s="15" t="s">
        <v>225</v>
      </c>
      <c r="N704" s="43" t="s">
        <v>177</v>
      </c>
      <c r="O704" s="15">
        <v>1</v>
      </c>
      <c r="P704" s="15">
        <v>6</v>
      </c>
      <c r="Q704" s="15" t="s">
        <v>224</v>
      </c>
      <c r="R704" s="15"/>
      <c r="S704" s="15" t="s">
        <v>251</v>
      </c>
    </row>
    <row r="705" spans="1:19" ht="15.75" customHeight="1" x14ac:dyDescent="0.2">
      <c r="A705" s="11" t="s">
        <v>61</v>
      </c>
      <c r="B705" s="11" t="s">
        <v>6570</v>
      </c>
      <c r="C705" s="11" t="s">
        <v>6571</v>
      </c>
      <c r="D705" s="11" t="s">
        <v>7386</v>
      </c>
      <c r="E705" s="11" t="s">
        <v>7387</v>
      </c>
      <c r="F705" s="20">
        <v>10</v>
      </c>
      <c r="H705" s="20">
        <v>2010</v>
      </c>
      <c r="I705" s="20" t="str">
        <f t="shared" si="17"/>
        <v>hrs__matching_PerDiscr..PerDiscr1.2010</v>
      </c>
      <c r="J705" s="20" t="s">
        <v>7392</v>
      </c>
      <c r="K705" s="42" t="s">
        <v>7389</v>
      </c>
      <c r="L705" s="20" t="s">
        <v>7390</v>
      </c>
      <c r="M705" s="15" t="s">
        <v>225</v>
      </c>
      <c r="N705" s="43" t="s">
        <v>177</v>
      </c>
      <c r="O705" s="15">
        <v>1</v>
      </c>
      <c r="P705" s="15">
        <v>6</v>
      </c>
      <c r="Q705" s="15" t="s">
        <v>224</v>
      </c>
      <c r="R705" s="15"/>
      <c r="S705" s="15" t="s">
        <v>251</v>
      </c>
    </row>
    <row r="706" spans="1:19" ht="15.75" customHeight="1" x14ac:dyDescent="0.2">
      <c r="A706" s="11" t="s">
        <v>61</v>
      </c>
      <c r="B706" s="11" t="s">
        <v>6570</v>
      </c>
      <c r="C706" s="11" t="s">
        <v>6571</v>
      </c>
      <c r="D706" s="11" t="s">
        <v>7386</v>
      </c>
      <c r="E706" s="11" t="s">
        <v>7387</v>
      </c>
      <c r="F706" s="20">
        <v>11</v>
      </c>
      <c r="H706" s="20">
        <v>2012</v>
      </c>
      <c r="I706" s="20" t="str">
        <f t="shared" ref="I706:I769" si="18">CONCATENATE(A706,"__",C706,"_", D706, "..", E706, ".", H706)</f>
        <v>hrs__matching_PerDiscr..PerDiscr1.2012</v>
      </c>
      <c r="J706" s="20" t="s">
        <v>7393</v>
      </c>
      <c r="K706" s="42" t="s">
        <v>7389</v>
      </c>
      <c r="L706" s="20" t="s">
        <v>7390</v>
      </c>
      <c r="M706" s="15" t="s">
        <v>225</v>
      </c>
      <c r="N706" s="43" t="s">
        <v>177</v>
      </c>
      <c r="O706" s="15">
        <v>1</v>
      </c>
      <c r="P706" s="15">
        <v>6</v>
      </c>
      <c r="Q706" s="15" t="s">
        <v>224</v>
      </c>
      <c r="R706" s="15"/>
      <c r="S706" s="15" t="s">
        <v>251</v>
      </c>
    </row>
    <row r="707" spans="1:19" ht="15.75" customHeight="1" x14ac:dyDescent="0.2">
      <c r="A707" s="11" t="s">
        <v>61</v>
      </c>
      <c r="B707" s="11" t="s">
        <v>6570</v>
      </c>
      <c r="C707" s="11" t="s">
        <v>6571</v>
      </c>
      <c r="D707" s="11" t="s">
        <v>7386</v>
      </c>
      <c r="E707" s="11" t="s">
        <v>7387</v>
      </c>
      <c r="F707" s="20">
        <v>12</v>
      </c>
      <c r="H707" s="20">
        <v>2014</v>
      </c>
      <c r="I707" s="20" t="str">
        <f t="shared" si="18"/>
        <v>hrs__matching_PerDiscr..PerDiscr1.2014</v>
      </c>
      <c r="J707" s="20" t="s">
        <v>7394</v>
      </c>
      <c r="K707" s="42" t="s">
        <v>7389</v>
      </c>
      <c r="L707" s="20" t="s">
        <v>7390</v>
      </c>
      <c r="M707" s="15" t="s">
        <v>225</v>
      </c>
      <c r="N707" s="43" t="s">
        <v>177</v>
      </c>
      <c r="O707" s="15">
        <v>1</v>
      </c>
      <c r="P707" s="15">
        <v>6</v>
      </c>
      <c r="Q707" s="15" t="s">
        <v>224</v>
      </c>
      <c r="R707" s="15"/>
      <c r="S707" s="15" t="s">
        <v>251</v>
      </c>
    </row>
    <row r="708" spans="1:19" ht="15.75" customHeight="1" x14ac:dyDescent="0.2">
      <c r="A708" s="11" t="s">
        <v>61</v>
      </c>
      <c r="B708" s="11" t="s">
        <v>6570</v>
      </c>
      <c r="C708" s="11" t="s">
        <v>6571</v>
      </c>
      <c r="D708" s="11" t="s">
        <v>7386</v>
      </c>
      <c r="E708" s="11" t="s">
        <v>7387</v>
      </c>
      <c r="F708" s="20">
        <v>13</v>
      </c>
      <c r="H708" s="20">
        <v>2016</v>
      </c>
      <c r="I708" s="20" t="str">
        <f t="shared" si="18"/>
        <v>hrs__matching_PerDiscr..PerDiscr1.2016</v>
      </c>
      <c r="J708" s="20" t="s">
        <v>10186</v>
      </c>
      <c r="K708" s="42" t="s">
        <v>7389</v>
      </c>
      <c r="L708" s="20" t="s">
        <v>7390</v>
      </c>
      <c r="M708" s="15" t="s">
        <v>225</v>
      </c>
      <c r="N708" s="43" t="s">
        <v>177</v>
      </c>
      <c r="O708" s="15">
        <v>1</v>
      </c>
      <c r="P708" s="15">
        <v>6</v>
      </c>
      <c r="Q708" s="15" t="s">
        <v>224</v>
      </c>
      <c r="R708" s="15"/>
      <c r="S708" s="15" t="s">
        <v>251</v>
      </c>
    </row>
    <row r="709" spans="1:19" ht="15.75" customHeight="1" x14ac:dyDescent="0.2">
      <c r="A709" s="11" t="s">
        <v>61</v>
      </c>
      <c r="B709" s="11" t="s">
        <v>6570</v>
      </c>
      <c r="C709" s="11" t="s">
        <v>6571</v>
      </c>
      <c r="D709" s="11" t="s">
        <v>7386</v>
      </c>
      <c r="E709" s="11" t="s">
        <v>7396</v>
      </c>
      <c r="F709" s="20">
        <v>8</v>
      </c>
      <c r="H709" s="20">
        <v>2006</v>
      </c>
      <c r="I709" s="20" t="str">
        <f t="shared" si="18"/>
        <v>hrs__matching_PerDiscr..PerDiscr2.2006</v>
      </c>
      <c r="J709" s="20" t="s">
        <v>7400</v>
      </c>
      <c r="K709" s="20" t="s">
        <v>7398</v>
      </c>
      <c r="L709" s="20" t="s">
        <v>7390</v>
      </c>
      <c r="M709" s="15" t="s">
        <v>225</v>
      </c>
      <c r="N709" s="43" t="s">
        <v>177</v>
      </c>
      <c r="O709" s="15">
        <v>1</v>
      </c>
      <c r="P709" s="15">
        <v>6</v>
      </c>
      <c r="Q709" s="15" t="s">
        <v>224</v>
      </c>
      <c r="R709" s="15"/>
      <c r="S709" s="15" t="s">
        <v>1311</v>
      </c>
    </row>
    <row r="710" spans="1:19" ht="15.75" customHeight="1" x14ac:dyDescent="0.2">
      <c r="A710" s="11" t="s">
        <v>61</v>
      </c>
      <c r="B710" s="11" t="s">
        <v>6570</v>
      </c>
      <c r="C710" s="11" t="s">
        <v>6571</v>
      </c>
      <c r="D710" s="11" t="s">
        <v>7386</v>
      </c>
      <c r="E710" s="11" t="s">
        <v>7396</v>
      </c>
      <c r="F710" s="20">
        <v>9</v>
      </c>
      <c r="H710" s="20">
        <v>2008</v>
      </c>
      <c r="I710" s="20" t="str">
        <f t="shared" si="18"/>
        <v>hrs__matching_PerDiscr..PerDiscr2.2008</v>
      </c>
      <c r="J710" s="20" t="s">
        <v>7401</v>
      </c>
      <c r="K710" s="20" t="s">
        <v>7398</v>
      </c>
      <c r="L710" s="20" t="s">
        <v>7390</v>
      </c>
      <c r="M710" s="15" t="s">
        <v>225</v>
      </c>
      <c r="N710" s="43" t="s">
        <v>177</v>
      </c>
      <c r="O710" s="15">
        <v>1</v>
      </c>
      <c r="P710" s="15">
        <v>6</v>
      </c>
      <c r="Q710" s="15" t="s">
        <v>224</v>
      </c>
      <c r="R710" s="15"/>
      <c r="S710" s="15" t="s">
        <v>251</v>
      </c>
    </row>
    <row r="711" spans="1:19" ht="15.75" customHeight="1" x14ac:dyDescent="0.2">
      <c r="A711" s="11" t="s">
        <v>61</v>
      </c>
      <c r="B711" s="11" t="s">
        <v>6570</v>
      </c>
      <c r="C711" s="11" t="s">
        <v>6571</v>
      </c>
      <c r="D711" s="11" t="s">
        <v>7386</v>
      </c>
      <c r="E711" s="11" t="s">
        <v>7396</v>
      </c>
      <c r="F711" s="20">
        <v>10</v>
      </c>
      <c r="H711" s="20">
        <v>2010</v>
      </c>
      <c r="I711" s="20" t="str">
        <f t="shared" si="18"/>
        <v>hrs__matching_PerDiscr..PerDiscr2.2010</v>
      </c>
      <c r="J711" s="20" t="s">
        <v>7402</v>
      </c>
      <c r="K711" s="20" t="s">
        <v>7398</v>
      </c>
      <c r="L711" s="20" t="s">
        <v>7390</v>
      </c>
      <c r="M711" s="15" t="s">
        <v>225</v>
      </c>
      <c r="N711" s="43" t="s">
        <v>177</v>
      </c>
      <c r="O711" s="15">
        <v>1</v>
      </c>
      <c r="P711" s="15">
        <v>6</v>
      </c>
      <c r="Q711" s="15" t="s">
        <v>224</v>
      </c>
      <c r="R711" s="15"/>
      <c r="S711" s="15" t="s">
        <v>251</v>
      </c>
    </row>
    <row r="712" spans="1:19" ht="15.75" customHeight="1" x14ac:dyDescent="0.2">
      <c r="A712" s="11" t="s">
        <v>61</v>
      </c>
      <c r="B712" s="11" t="s">
        <v>6570</v>
      </c>
      <c r="C712" s="11" t="s">
        <v>6571</v>
      </c>
      <c r="D712" s="11" t="s">
        <v>7386</v>
      </c>
      <c r="E712" s="11" t="s">
        <v>7396</v>
      </c>
      <c r="F712" s="20">
        <v>11</v>
      </c>
      <c r="H712" s="20">
        <v>2012</v>
      </c>
      <c r="I712" s="20" t="str">
        <f t="shared" si="18"/>
        <v>hrs__matching_PerDiscr..PerDiscr2.2012</v>
      </c>
      <c r="J712" s="20" t="s">
        <v>7397</v>
      </c>
      <c r="K712" s="20" t="s">
        <v>7398</v>
      </c>
      <c r="L712" s="20" t="s">
        <v>7390</v>
      </c>
      <c r="M712" s="15" t="s">
        <v>225</v>
      </c>
      <c r="N712" s="43" t="s">
        <v>177</v>
      </c>
      <c r="O712" s="15">
        <v>1</v>
      </c>
      <c r="P712" s="15">
        <v>6</v>
      </c>
      <c r="Q712" s="15" t="s">
        <v>224</v>
      </c>
      <c r="R712" s="15"/>
      <c r="S712" s="15" t="s">
        <v>251</v>
      </c>
    </row>
    <row r="713" spans="1:19" ht="15.75" customHeight="1" x14ac:dyDescent="0.2">
      <c r="A713" s="11" t="s">
        <v>61</v>
      </c>
      <c r="B713" s="11" t="s">
        <v>6570</v>
      </c>
      <c r="C713" s="11" t="s">
        <v>6571</v>
      </c>
      <c r="D713" s="11" t="s">
        <v>7386</v>
      </c>
      <c r="E713" s="11" t="s">
        <v>7396</v>
      </c>
      <c r="F713" s="20">
        <v>12</v>
      </c>
      <c r="H713" s="20">
        <v>2014</v>
      </c>
      <c r="I713" s="20" t="str">
        <f t="shared" si="18"/>
        <v>hrs__matching_PerDiscr..PerDiscr2.2014</v>
      </c>
      <c r="J713" s="20" t="s">
        <v>7399</v>
      </c>
      <c r="K713" s="20" t="s">
        <v>7398</v>
      </c>
      <c r="L713" s="20" t="s">
        <v>7390</v>
      </c>
      <c r="M713" s="15" t="s">
        <v>225</v>
      </c>
      <c r="N713" s="43" t="s">
        <v>177</v>
      </c>
      <c r="O713" s="15">
        <v>1</v>
      </c>
      <c r="P713" s="15">
        <v>6</v>
      </c>
      <c r="Q713" s="15" t="s">
        <v>224</v>
      </c>
      <c r="R713" s="15"/>
      <c r="S713" s="15" t="s">
        <v>251</v>
      </c>
    </row>
    <row r="714" spans="1:19" ht="15.75" customHeight="1" x14ac:dyDescent="0.2">
      <c r="A714" s="11" t="s">
        <v>61</v>
      </c>
      <c r="B714" s="11" t="s">
        <v>6570</v>
      </c>
      <c r="C714" s="11" t="s">
        <v>6571</v>
      </c>
      <c r="D714" s="11" t="s">
        <v>7386</v>
      </c>
      <c r="E714" s="11" t="s">
        <v>7396</v>
      </c>
      <c r="F714" s="20">
        <v>13</v>
      </c>
      <c r="H714" s="20">
        <v>2016</v>
      </c>
      <c r="I714" s="20" t="str">
        <f t="shared" si="18"/>
        <v>hrs__matching_PerDiscr..PerDiscr2.2016</v>
      </c>
      <c r="J714" s="20" t="s">
        <v>10187</v>
      </c>
      <c r="K714" s="20" t="s">
        <v>7398</v>
      </c>
      <c r="L714" s="20" t="s">
        <v>7390</v>
      </c>
      <c r="M714" s="15" t="s">
        <v>225</v>
      </c>
      <c r="N714" s="43" t="s">
        <v>177</v>
      </c>
      <c r="O714" s="15">
        <v>1</v>
      </c>
      <c r="P714" s="15">
        <v>6</v>
      </c>
      <c r="Q714" s="15" t="s">
        <v>224</v>
      </c>
      <c r="R714" s="15"/>
      <c r="S714" s="15" t="s">
        <v>251</v>
      </c>
    </row>
    <row r="715" spans="1:19" ht="15.75" customHeight="1" x14ac:dyDescent="0.2">
      <c r="A715" s="11" t="s">
        <v>61</v>
      </c>
      <c r="B715" s="11" t="s">
        <v>6570</v>
      </c>
      <c r="C715" s="11" t="s">
        <v>6571</v>
      </c>
      <c r="D715" s="11" t="s">
        <v>7386</v>
      </c>
      <c r="E715" s="11" t="s">
        <v>7403</v>
      </c>
      <c r="F715" s="20">
        <v>8</v>
      </c>
      <c r="H715" s="20">
        <v>2006</v>
      </c>
      <c r="I715" s="20" t="str">
        <f t="shared" si="18"/>
        <v>hrs__matching_PerDiscr..PerDiscr3.2006</v>
      </c>
      <c r="J715" s="20" t="s">
        <v>7406</v>
      </c>
      <c r="K715" s="20" t="s">
        <v>7405</v>
      </c>
      <c r="L715" s="20" t="s">
        <v>7390</v>
      </c>
      <c r="M715" s="15" t="s">
        <v>225</v>
      </c>
      <c r="N715" s="43" t="s">
        <v>177</v>
      </c>
      <c r="O715" s="15">
        <v>1</v>
      </c>
      <c r="P715" s="15">
        <v>6</v>
      </c>
      <c r="Q715" s="15" t="s">
        <v>224</v>
      </c>
      <c r="R715" s="15"/>
      <c r="S715" s="15" t="s">
        <v>1311</v>
      </c>
    </row>
    <row r="716" spans="1:19" ht="15.75" customHeight="1" x14ac:dyDescent="0.2">
      <c r="A716" s="11" t="s">
        <v>61</v>
      </c>
      <c r="B716" s="11" t="s">
        <v>6570</v>
      </c>
      <c r="C716" s="11" t="s">
        <v>6571</v>
      </c>
      <c r="D716" s="11" t="s">
        <v>7386</v>
      </c>
      <c r="E716" s="11" t="s">
        <v>7403</v>
      </c>
      <c r="F716" s="20">
        <v>9</v>
      </c>
      <c r="H716" s="20">
        <v>2008</v>
      </c>
      <c r="I716" s="20" t="str">
        <f t="shared" si="18"/>
        <v>hrs__matching_PerDiscr..PerDiscr3.2008</v>
      </c>
      <c r="J716" s="20" t="s">
        <v>7407</v>
      </c>
      <c r="K716" s="20" t="s">
        <v>7405</v>
      </c>
      <c r="L716" s="20" t="s">
        <v>7390</v>
      </c>
      <c r="M716" s="15" t="s">
        <v>225</v>
      </c>
      <c r="N716" s="43" t="s">
        <v>177</v>
      </c>
      <c r="O716" s="15">
        <v>1</v>
      </c>
      <c r="P716" s="15">
        <v>6</v>
      </c>
      <c r="Q716" s="15" t="s">
        <v>224</v>
      </c>
      <c r="R716" s="15"/>
      <c r="S716" s="15" t="s">
        <v>251</v>
      </c>
    </row>
    <row r="717" spans="1:19" ht="15.75" customHeight="1" x14ac:dyDescent="0.2">
      <c r="A717" s="11" t="s">
        <v>61</v>
      </c>
      <c r="B717" s="11" t="s">
        <v>6570</v>
      </c>
      <c r="C717" s="11" t="s">
        <v>6571</v>
      </c>
      <c r="D717" s="11" t="s">
        <v>7386</v>
      </c>
      <c r="E717" s="11" t="s">
        <v>7403</v>
      </c>
      <c r="F717" s="20">
        <v>10</v>
      </c>
      <c r="H717" s="20">
        <v>2010</v>
      </c>
      <c r="I717" s="20" t="str">
        <f t="shared" si="18"/>
        <v>hrs__matching_PerDiscr..PerDiscr3.2010</v>
      </c>
      <c r="J717" s="20" t="s">
        <v>7408</v>
      </c>
      <c r="K717" s="20" t="s">
        <v>7405</v>
      </c>
      <c r="L717" s="20" t="s">
        <v>7390</v>
      </c>
      <c r="M717" s="15" t="s">
        <v>225</v>
      </c>
      <c r="N717" s="43" t="s">
        <v>177</v>
      </c>
      <c r="O717" s="15">
        <v>1</v>
      </c>
      <c r="P717" s="15">
        <v>6</v>
      </c>
      <c r="Q717" s="15" t="s">
        <v>224</v>
      </c>
      <c r="R717" s="15"/>
      <c r="S717" s="15" t="s">
        <v>251</v>
      </c>
    </row>
    <row r="718" spans="1:19" ht="15.75" customHeight="1" x14ac:dyDescent="0.2">
      <c r="A718" s="11" t="s">
        <v>61</v>
      </c>
      <c r="B718" s="11" t="s">
        <v>6570</v>
      </c>
      <c r="C718" s="11" t="s">
        <v>6571</v>
      </c>
      <c r="D718" s="11" t="s">
        <v>7386</v>
      </c>
      <c r="E718" s="11" t="s">
        <v>7403</v>
      </c>
      <c r="F718" s="20">
        <v>11</v>
      </c>
      <c r="H718" s="20">
        <v>2012</v>
      </c>
      <c r="I718" s="20" t="str">
        <f t="shared" si="18"/>
        <v>hrs__matching_PerDiscr..PerDiscr3.2012</v>
      </c>
      <c r="J718" s="20" t="s">
        <v>7409</v>
      </c>
      <c r="K718" s="20" t="s">
        <v>7405</v>
      </c>
      <c r="L718" s="20" t="s">
        <v>7390</v>
      </c>
      <c r="M718" s="15" t="s">
        <v>225</v>
      </c>
      <c r="N718" s="43" t="s">
        <v>177</v>
      </c>
      <c r="O718" s="15">
        <v>1</v>
      </c>
      <c r="P718" s="15">
        <v>6</v>
      </c>
      <c r="Q718" s="15" t="s">
        <v>224</v>
      </c>
      <c r="R718" s="15"/>
      <c r="S718" s="15" t="s">
        <v>251</v>
      </c>
    </row>
    <row r="719" spans="1:19" ht="15.75" customHeight="1" x14ac:dyDescent="0.2">
      <c r="A719" s="11" t="s">
        <v>61</v>
      </c>
      <c r="B719" s="11" t="s">
        <v>6570</v>
      </c>
      <c r="C719" s="11" t="s">
        <v>6571</v>
      </c>
      <c r="D719" s="11" t="s">
        <v>7386</v>
      </c>
      <c r="E719" s="11" t="s">
        <v>7403</v>
      </c>
      <c r="F719" s="20">
        <v>12</v>
      </c>
      <c r="H719" s="20">
        <v>2014</v>
      </c>
      <c r="I719" s="20" t="str">
        <f t="shared" si="18"/>
        <v>hrs__matching_PerDiscr..PerDiscr3.2014</v>
      </c>
      <c r="J719" s="20" t="s">
        <v>7404</v>
      </c>
      <c r="K719" s="20" t="s">
        <v>7405</v>
      </c>
      <c r="L719" s="20" t="s">
        <v>7390</v>
      </c>
      <c r="M719" s="15" t="s">
        <v>225</v>
      </c>
      <c r="N719" s="65" t="s">
        <v>177</v>
      </c>
      <c r="O719" s="15">
        <v>1</v>
      </c>
      <c r="P719" s="15">
        <v>6</v>
      </c>
      <c r="Q719" s="15" t="s">
        <v>224</v>
      </c>
      <c r="R719" s="15"/>
      <c r="S719" s="15" t="s">
        <v>251</v>
      </c>
    </row>
    <row r="720" spans="1:19" ht="15.75" customHeight="1" x14ac:dyDescent="0.2">
      <c r="A720" s="11" t="s">
        <v>61</v>
      </c>
      <c r="B720" s="11" t="s">
        <v>6570</v>
      </c>
      <c r="C720" s="11" t="s">
        <v>6571</v>
      </c>
      <c r="D720" s="11" t="s">
        <v>7386</v>
      </c>
      <c r="E720" s="11" t="s">
        <v>7403</v>
      </c>
      <c r="F720" s="20">
        <v>13</v>
      </c>
      <c r="H720" s="20">
        <v>2016</v>
      </c>
      <c r="I720" s="20" t="str">
        <f t="shared" si="18"/>
        <v>hrs__matching_PerDiscr..PerDiscr3.2016</v>
      </c>
      <c r="J720" s="20" t="s">
        <v>10188</v>
      </c>
      <c r="K720" s="20" t="s">
        <v>7405</v>
      </c>
      <c r="L720" s="20" t="s">
        <v>7390</v>
      </c>
      <c r="M720" s="15" t="s">
        <v>225</v>
      </c>
      <c r="N720" s="65" t="s">
        <v>177</v>
      </c>
      <c r="O720" s="15">
        <v>1</v>
      </c>
      <c r="P720" s="15">
        <v>6</v>
      </c>
      <c r="Q720" s="15" t="s">
        <v>224</v>
      </c>
      <c r="R720" s="15"/>
      <c r="S720" s="15" t="s">
        <v>251</v>
      </c>
    </row>
    <row r="721" spans="1:19" ht="15.75" customHeight="1" x14ac:dyDescent="0.2">
      <c r="A721" s="11" t="s">
        <v>61</v>
      </c>
      <c r="B721" s="11" t="s">
        <v>6570</v>
      </c>
      <c r="C721" s="11" t="s">
        <v>6571</v>
      </c>
      <c r="D721" s="11" t="s">
        <v>7386</v>
      </c>
      <c r="E721" s="11" t="s">
        <v>7410</v>
      </c>
      <c r="F721" s="20">
        <v>8</v>
      </c>
      <c r="H721" s="20">
        <v>2006</v>
      </c>
      <c r="I721" s="20" t="str">
        <f t="shared" si="18"/>
        <v>hrs__matching_PerDiscr..PerDiscr4.2006</v>
      </c>
      <c r="J721" s="20" t="s">
        <v>7415</v>
      </c>
      <c r="K721" s="20" t="s">
        <v>7412</v>
      </c>
      <c r="L721" s="20" t="s">
        <v>7390</v>
      </c>
      <c r="M721" s="15" t="s">
        <v>225</v>
      </c>
      <c r="N721" s="65" t="s">
        <v>177</v>
      </c>
      <c r="O721" s="15">
        <v>1</v>
      </c>
      <c r="P721" s="15">
        <v>6</v>
      </c>
      <c r="Q721" s="15" t="s">
        <v>224</v>
      </c>
      <c r="R721" s="15"/>
      <c r="S721" s="15" t="s">
        <v>1311</v>
      </c>
    </row>
    <row r="722" spans="1:19" ht="15.75" customHeight="1" x14ac:dyDescent="0.2">
      <c r="A722" s="11" t="s">
        <v>61</v>
      </c>
      <c r="B722" s="11" t="s">
        <v>6570</v>
      </c>
      <c r="C722" s="11" t="s">
        <v>6571</v>
      </c>
      <c r="D722" s="11" t="s">
        <v>7386</v>
      </c>
      <c r="E722" s="11" t="s">
        <v>7410</v>
      </c>
      <c r="F722" s="20">
        <v>9</v>
      </c>
      <c r="H722" s="20">
        <v>2008</v>
      </c>
      <c r="I722" s="20" t="str">
        <f t="shared" si="18"/>
        <v>hrs__matching_PerDiscr..PerDiscr4.2008</v>
      </c>
      <c r="J722" s="20" t="s">
        <v>7416</v>
      </c>
      <c r="K722" s="20" t="s">
        <v>7412</v>
      </c>
      <c r="L722" s="20" t="s">
        <v>7390</v>
      </c>
      <c r="M722" s="15" t="s">
        <v>225</v>
      </c>
      <c r="N722" s="65" t="s">
        <v>177</v>
      </c>
      <c r="O722" s="15">
        <v>1</v>
      </c>
      <c r="P722" s="15">
        <v>6</v>
      </c>
      <c r="Q722" s="15" t="s">
        <v>224</v>
      </c>
      <c r="R722" s="15"/>
      <c r="S722" s="15" t="s">
        <v>251</v>
      </c>
    </row>
    <row r="723" spans="1:19" ht="15.75" customHeight="1" x14ac:dyDescent="0.2">
      <c r="A723" s="11" t="s">
        <v>61</v>
      </c>
      <c r="B723" s="11" t="s">
        <v>6570</v>
      </c>
      <c r="C723" s="11" t="s">
        <v>6571</v>
      </c>
      <c r="D723" s="11" t="s">
        <v>7386</v>
      </c>
      <c r="E723" s="11" t="s">
        <v>7410</v>
      </c>
      <c r="F723" s="20">
        <v>10</v>
      </c>
      <c r="H723" s="20">
        <v>2010</v>
      </c>
      <c r="I723" s="20" t="str">
        <f t="shared" si="18"/>
        <v>hrs__matching_PerDiscr..PerDiscr4.2010</v>
      </c>
      <c r="J723" s="20" t="s">
        <v>7411</v>
      </c>
      <c r="K723" s="20" t="s">
        <v>7412</v>
      </c>
      <c r="L723" s="20" t="s">
        <v>7390</v>
      </c>
      <c r="M723" s="15" t="s">
        <v>225</v>
      </c>
      <c r="N723" s="65" t="s">
        <v>177</v>
      </c>
      <c r="O723" s="15">
        <v>1</v>
      </c>
      <c r="P723" s="15">
        <v>6</v>
      </c>
      <c r="Q723" s="15" t="s">
        <v>224</v>
      </c>
      <c r="R723" s="15"/>
      <c r="S723" s="15" t="s">
        <v>251</v>
      </c>
    </row>
    <row r="724" spans="1:19" ht="15.75" customHeight="1" x14ac:dyDescent="0.2">
      <c r="A724" s="11" t="s">
        <v>61</v>
      </c>
      <c r="B724" s="11" t="s">
        <v>6570</v>
      </c>
      <c r="C724" s="11" t="s">
        <v>6571</v>
      </c>
      <c r="D724" s="11" t="s">
        <v>7386</v>
      </c>
      <c r="E724" s="11" t="s">
        <v>7410</v>
      </c>
      <c r="F724" s="20">
        <v>11</v>
      </c>
      <c r="H724" s="20">
        <v>2012</v>
      </c>
      <c r="I724" s="20" t="str">
        <f t="shared" si="18"/>
        <v>hrs__matching_PerDiscr..PerDiscr4.2012</v>
      </c>
      <c r="J724" s="20" t="s">
        <v>7413</v>
      </c>
      <c r="K724" s="20" t="s">
        <v>7412</v>
      </c>
      <c r="L724" s="20" t="s">
        <v>7390</v>
      </c>
      <c r="M724" s="15" t="s">
        <v>225</v>
      </c>
      <c r="N724" s="65" t="s">
        <v>177</v>
      </c>
      <c r="O724" s="15">
        <v>1</v>
      </c>
      <c r="P724" s="15">
        <v>6</v>
      </c>
      <c r="Q724" s="15" t="s">
        <v>224</v>
      </c>
      <c r="R724" s="15"/>
      <c r="S724" s="15" t="s">
        <v>251</v>
      </c>
    </row>
    <row r="725" spans="1:19" ht="15.75" customHeight="1" x14ac:dyDescent="0.2">
      <c r="A725" s="11" t="s">
        <v>61</v>
      </c>
      <c r="B725" s="11" t="s">
        <v>6570</v>
      </c>
      <c r="C725" s="11" t="s">
        <v>6571</v>
      </c>
      <c r="D725" s="11" t="s">
        <v>7386</v>
      </c>
      <c r="E725" s="11" t="s">
        <v>7410</v>
      </c>
      <c r="F725" s="20">
        <v>12</v>
      </c>
      <c r="H725" s="20">
        <v>2014</v>
      </c>
      <c r="I725" s="20" t="str">
        <f t="shared" si="18"/>
        <v>hrs__matching_PerDiscr..PerDiscr4.2014</v>
      </c>
      <c r="J725" s="20" t="s">
        <v>7414</v>
      </c>
      <c r="K725" s="20" t="s">
        <v>7412</v>
      </c>
      <c r="L725" s="20" t="s">
        <v>7390</v>
      </c>
      <c r="M725" s="15" t="s">
        <v>225</v>
      </c>
      <c r="N725" s="65" t="s">
        <v>177</v>
      </c>
      <c r="O725" s="15">
        <v>1</v>
      </c>
      <c r="P725" s="15">
        <v>6</v>
      </c>
      <c r="Q725" s="15" t="s">
        <v>224</v>
      </c>
      <c r="R725" s="15"/>
      <c r="S725" s="15" t="s">
        <v>251</v>
      </c>
    </row>
    <row r="726" spans="1:19" ht="15.75" customHeight="1" x14ac:dyDescent="0.2">
      <c r="A726" s="11" t="s">
        <v>61</v>
      </c>
      <c r="B726" s="11" t="s">
        <v>6570</v>
      </c>
      <c r="C726" s="11" t="s">
        <v>6571</v>
      </c>
      <c r="D726" s="11" t="s">
        <v>7386</v>
      </c>
      <c r="E726" s="11" t="s">
        <v>7410</v>
      </c>
      <c r="F726" s="20">
        <v>13</v>
      </c>
      <c r="H726" s="20">
        <v>2016</v>
      </c>
      <c r="I726" s="20" t="str">
        <f t="shared" si="18"/>
        <v>hrs__matching_PerDiscr..PerDiscr4.2016</v>
      </c>
      <c r="J726" s="20" t="s">
        <v>10189</v>
      </c>
      <c r="K726" s="20" t="s">
        <v>7412</v>
      </c>
      <c r="L726" s="20" t="s">
        <v>7390</v>
      </c>
      <c r="M726" s="15" t="s">
        <v>225</v>
      </c>
      <c r="N726" s="65" t="s">
        <v>177</v>
      </c>
      <c r="O726" s="15">
        <v>1</v>
      </c>
      <c r="P726" s="15">
        <v>6</v>
      </c>
      <c r="Q726" s="15" t="s">
        <v>224</v>
      </c>
      <c r="R726" s="15"/>
      <c r="S726" s="15" t="s">
        <v>251</v>
      </c>
    </row>
    <row r="727" spans="1:19" ht="15.75" customHeight="1" x14ac:dyDescent="0.2">
      <c r="A727" s="11" t="s">
        <v>61</v>
      </c>
      <c r="B727" s="11" t="s">
        <v>6570</v>
      </c>
      <c r="C727" s="11" t="s">
        <v>6571</v>
      </c>
      <c r="D727" s="11" t="s">
        <v>7386</v>
      </c>
      <c r="E727" s="11" t="s">
        <v>7417</v>
      </c>
      <c r="F727" s="20">
        <v>8</v>
      </c>
      <c r="H727" s="20">
        <v>2006</v>
      </c>
      <c r="I727" s="20" t="str">
        <f t="shared" si="18"/>
        <v>hrs__matching_PerDiscr..PerDiscr5.2006</v>
      </c>
      <c r="J727" s="20" t="s">
        <v>7419</v>
      </c>
      <c r="K727" s="20" t="s">
        <v>7418</v>
      </c>
      <c r="L727" s="20" t="s">
        <v>7390</v>
      </c>
      <c r="M727" s="15" t="s">
        <v>225</v>
      </c>
      <c r="N727" s="65" t="s">
        <v>177</v>
      </c>
      <c r="O727" s="15">
        <v>1</v>
      </c>
      <c r="P727" s="15">
        <v>6</v>
      </c>
      <c r="Q727" s="15" t="s">
        <v>224</v>
      </c>
      <c r="R727" s="15"/>
      <c r="S727" s="15" t="s">
        <v>1311</v>
      </c>
    </row>
    <row r="728" spans="1:19" ht="15.75" customHeight="1" x14ac:dyDescent="0.2">
      <c r="A728" s="11" t="s">
        <v>61</v>
      </c>
      <c r="B728" s="11" t="s">
        <v>6570</v>
      </c>
      <c r="C728" s="11" t="s">
        <v>6571</v>
      </c>
      <c r="D728" s="11" t="s">
        <v>7386</v>
      </c>
      <c r="E728" s="11" t="s">
        <v>7417</v>
      </c>
      <c r="F728" s="20">
        <v>9</v>
      </c>
      <c r="H728" s="20">
        <v>2008</v>
      </c>
      <c r="I728" s="20" t="str">
        <f t="shared" si="18"/>
        <v>hrs__matching_PerDiscr..PerDiscr5.2008</v>
      </c>
      <c r="J728" s="20" t="s">
        <v>7420</v>
      </c>
      <c r="K728" s="20" t="s">
        <v>7418</v>
      </c>
      <c r="L728" s="20" t="s">
        <v>7390</v>
      </c>
      <c r="M728" s="15" t="s">
        <v>225</v>
      </c>
      <c r="N728" s="65" t="s">
        <v>177</v>
      </c>
      <c r="O728" s="15">
        <v>1</v>
      </c>
      <c r="P728" s="15">
        <v>6</v>
      </c>
      <c r="Q728" s="15" t="s">
        <v>224</v>
      </c>
      <c r="R728" s="15"/>
      <c r="S728" s="15" t="s">
        <v>251</v>
      </c>
    </row>
    <row r="729" spans="1:19" ht="15.75" customHeight="1" x14ac:dyDescent="0.2">
      <c r="A729" s="11" t="s">
        <v>61</v>
      </c>
      <c r="B729" s="11" t="s">
        <v>6570</v>
      </c>
      <c r="C729" s="11" t="s">
        <v>6571</v>
      </c>
      <c r="D729" s="11" t="s">
        <v>7386</v>
      </c>
      <c r="E729" s="11" t="s">
        <v>7417</v>
      </c>
      <c r="F729" s="20">
        <v>10</v>
      </c>
      <c r="H729" s="20">
        <v>2010</v>
      </c>
      <c r="I729" s="20" t="str">
        <f t="shared" si="18"/>
        <v>hrs__matching_PerDiscr..PerDiscr5.2010</v>
      </c>
      <c r="J729" s="20" t="s">
        <v>7421</v>
      </c>
      <c r="K729" s="20" t="s">
        <v>7418</v>
      </c>
      <c r="L729" s="20" t="s">
        <v>7390</v>
      </c>
      <c r="M729" s="15" t="s">
        <v>225</v>
      </c>
      <c r="N729" s="65" t="s">
        <v>177</v>
      </c>
      <c r="O729" s="15">
        <v>1</v>
      </c>
      <c r="P729" s="15">
        <v>6</v>
      </c>
      <c r="Q729" s="15" t="s">
        <v>224</v>
      </c>
      <c r="R729" s="15"/>
      <c r="S729" s="15" t="s">
        <v>251</v>
      </c>
    </row>
    <row r="730" spans="1:19" ht="15.75" customHeight="1" x14ac:dyDescent="0.2">
      <c r="A730" s="11" t="s">
        <v>61</v>
      </c>
      <c r="B730" s="11" t="s">
        <v>6570</v>
      </c>
      <c r="C730" s="11" t="s">
        <v>6571</v>
      </c>
      <c r="D730" s="11" t="s">
        <v>7386</v>
      </c>
      <c r="E730" s="11" t="s">
        <v>7417</v>
      </c>
      <c r="F730" s="20">
        <v>11</v>
      </c>
      <c r="H730" s="20">
        <v>2012</v>
      </c>
      <c r="I730" s="20" t="str">
        <f t="shared" si="18"/>
        <v>hrs__matching_PerDiscr..PerDiscr5.2012</v>
      </c>
      <c r="J730" s="20" t="s">
        <v>7422</v>
      </c>
      <c r="K730" s="20" t="s">
        <v>7418</v>
      </c>
      <c r="L730" s="20" t="s">
        <v>7390</v>
      </c>
      <c r="M730" s="15" t="s">
        <v>225</v>
      </c>
      <c r="N730" s="65" t="s">
        <v>177</v>
      </c>
      <c r="O730" s="15">
        <v>1</v>
      </c>
      <c r="P730" s="15">
        <v>6</v>
      </c>
      <c r="Q730" s="15" t="s">
        <v>224</v>
      </c>
      <c r="R730" s="15"/>
      <c r="S730" s="15" t="s">
        <v>251</v>
      </c>
    </row>
    <row r="731" spans="1:19" ht="15.75" customHeight="1" x14ac:dyDescent="0.2">
      <c r="A731" s="11" t="s">
        <v>61</v>
      </c>
      <c r="B731" s="11" t="s">
        <v>6570</v>
      </c>
      <c r="C731" s="11" t="s">
        <v>6571</v>
      </c>
      <c r="D731" s="11" t="s">
        <v>7386</v>
      </c>
      <c r="E731" s="11" t="s">
        <v>7417</v>
      </c>
      <c r="F731" s="20">
        <v>12</v>
      </c>
      <c r="H731" s="20">
        <v>2014</v>
      </c>
      <c r="I731" s="20" t="str">
        <f t="shared" si="18"/>
        <v>hrs__matching_PerDiscr..PerDiscr5.2014</v>
      </c>
      <c r="J731" s="20" t="s">
        <v>7423</v>
      </c>
      <c r="K731" s="20" t="s">
        <v>7418</v>
      </c>
      <c r="L731" s="20" t="s">
        <v>7390</v>
      </c>
      <c r="M731" s="15" t="s">
        <v>225</v>
      </c>
      <c r="N731" s="65" t="s">
        <v>177</v>
      </c>
      <c r="O731" s="15">
        <v>1</v>
      </c>
      <c r="P731" s="15">
        <v>6</v>
      </c>
      <c r="Q731" s="15" t="s">
        <v>224</v>
      </c>
      <c r="R731" s="15"/>
      <c r="S731" s="15" t="s">
        <v>251</v>
      </c>
    </row>
    <row r="732" spans="1:19" ht="15.75" customHeight="1" x14ac:dyDescent="0.2">
      <c r="A732" s="11" t="s">
        <v>61</v>
      </c>
      <c r="B732" s="11" t="s">
        <v>6570</v>
      </c>
      <c r="C732" s="11" t="s">
        <v>6571</v>
      </c>
      <c r="D732" s="11" t="s">
        <v>7386</v>
      </c>
      <c r="E732" s="11" t="s">
        <v>7417</v>
      </c>
      <c r="F732" s="20">
        <v>13</v>
      </c>
      <c r="H732" s="20">
        <v>2016</v>
      </c>
      <c r="I732" s="20" t="str">
        <f t="shared" si="18"/>
        <v>hrs__matching_PerDiscr..PerDiscr5.2016</v>
      </c>
      <c r="J732" s="20" t="s">
        <v>10190</v>
      </c>
      <c r="K732" s="20" t="s">
        <v>7418</v>
      </c>
      <c r="L732" s="20" t="s">
        <v>7390</v>
      </c>
      <c r="M732" s="15" t="s">
        <v>225</v>
      </c>
      <c r="N732" s="65" t="s">
        <v>177</v>
      </c>
      <c r="O732" s="15">
        <v>1</v>
      </c>
      <c r="P732" s="15">
        <v>6</v>
      </c>
      <c r="Q732" s="15" t="s">
        <v>224</v>
      </c>
      <c r="R732" s="15"/>
      <c r="S732" s="15" t="s">
        <v>251</v>
      </c>
    </row>
    <row r="733" spans="1:19" ht="15.75" customHeight="1" x14ac:dyDescent="0.2">
      <c r="A733" s="11" t="s">
        <v>61</v>
      </c>
      <c r="B733" s="11" t="s">
        <v>6570</v>
      </c>
      <c r="C733" s="11" t="s">
        <v>6571</v>
      </c>
      <c r="D733" s="11" t="s">
        <v>7386</v>
      </c>
      <c r="E733" s="11" t="s">
        <v>7424</v>
      </c>
      <c r="F733" s="20">
        <v>9</v>
      </c>
      <c r="H733" s="20">
        <v>2008</v>
      </c>
      <c r="I733" s="20" t="str">
        <f t="shared" si="18"/>
        <v>hrs__matching_PerDiscr..PerDiscr6.2008</v>
      </c>
      <c r="J733" s="20" t="s">
        <v>7425</v>
      </c>
      <c r="K733" s="20" t="s">
        <v>7426</v>
      </c>
      <c r="L733" s="20" t="s">
        <v>7390</v>
      </c>
      <c r="M733" s="15" t="s">
        <v>225</v>
      </c>
      <c r="N733" s="65" t="s">
        <v>177</v>
      </c>
      <c r="O733" s="15">
        <v>1</v>
      </c>
      <c r="P733" s="15">
        <v>6</v>
      </c>
      <c r="Q733" s="15" t="s">
        <v>224</v>
      </c>
      <c r="R733" s="15"/>
      <c r="S733" s="15" t="s">
        <v>251</v>
      </c>
    </row>
    <row r="734" spans="1:19" ht="15.75" customHeight="1" x14ac:dyDescent="0.2">
      <c r="A734" s="11" t="s">
        <v>61</v>
      </c>
      <c r="B734" s="11" t="s">
        <v>6570</v>
      </c>
      <c r="C734" s="11" t="s">
        <v>6571</v>
      </c>
      <c r="D734" s="11" t="s">
        <v>7386</v>
      </c>
      <c r="E734" s="11" t="s">
        <v>7424</v>
      </c>
      <c r="F734" s="20">
        <v>10</v>
      </c>
      <c r="H734" s="20">
        <v>2010</v>
      </c>
      <c r="I734" s="20" t="str">
        <f t="shared" si="18"/>
        <v>hrs__matching_PerDiscr..PerDiscr6.2010</v>
      </c>
      <c r="J734" s="20" t="s">
        <v>7427</v>
      </c>
      <c r="K734" s="20" t="s">
        <v>7426</v>
      </c>
      <c r="L734" s="20" t="s">
        <v>7390</v>
      </c>
      <c r="M734" s="15" t="s">
        <v>225</v>
      </c>
      <c r="N734" s="65" t="s">
        <v>177</v>
      </c>
      <c r="O734" s="15">
        <v>1</v>
      </c>
      <c r="P734" s="15">
        <v>6</v>
      </c>
      <c r="Q734" s="15" t="s">
        <v>224</v>
      </c>
      <c r="R734" s="15"/>
      <c r="S734" s="15" t="s">
        <v>251</v>
      </c>
    </row>
    <row r="735" spans="1:19" ht="15.75" customHeight="1" x14ac:dyDescent="0.2">
      <c r="A735" s="11" t="s">
        <v>61</v>
      </c>
      <c r="B735" s="11" t="s">
        <v>6570</v>
      </c>
      <c r="C735" s="11" t="s">
        <v>6571</v>
      </c>
      <c r="D735" s="11" t="s">
        <v>7386</v>
      </c>
      <c r="E735" s="11" t="s">
        <v>7424</v>
      </c>
      <c r="F735" s="20">
        <v>11</v>
      </c>
      <c r="H735" s="20">
        <v>2012</v>
      </c>
      <c r="I735" s="20" t="str">
        <f t="shared" si="18"/>
        <v>hrs__matching_PerDiscr..PerDiscr6.2012</v>
      </c>
      <c r="J735" s="20" t="s">
        <v>7428</v>
      </c>
      <c r="K735" s="20" t="s">
        <v>7426</v>
      </c>
      <c r="L735" s="20" t="s">
        <v>7390</v>
      </c>
      <c r="M735" s="15" t="s">
        <v>225</v>
      </c>
      <c r="N735" s="65" t="s">
        <v>177</v>
      </c>
      <c r="O735" s="15">
        <v>1</v>
      </c>
      <c r="P735" s="15">
        <v>6</v>
      </c>
      <c r="Q735" s="15" t="s">
        <v>224</v>
      </c>
      <c r="R735" s="15"/>
      <c r="S735" s="15" t="s">
        <v>251</v>
      </c>
    </row>
    <row r="736" spans="1:19" ht="15.75" customHeight="1" x14ac:dyDescent="0.2">
      <c r="A736" s="11" t="s">
        <v>61</v>
      </c>
      <c r="B736" s="11" t="s">
        <v>6570</v>
      </c>
      <c r="C736" s="11" t="s">
        <v>6571</v>
      </c>
      <c r="D736" s="11" t="s">
        <v>7386</v>
      </c>
      <c r="E736" s="11" t="s">
        <v>7424</v>
      </c>
      <c r="F736" s="20">
        <v>12</v>
      </c>
      <c r="H736" s="20">
        <v>2014</v>
      </c>
      <c r="I736" s="20" t="str">
        <f t="shared" si="18"/>
        <v>hrs__matching_PerDiscr..PerDiscr6.2014</v>
      </c>
      <c r="J736" s="20" t="s">
        <v>7429</v>
      </c>
      <c r="K736" s="20" t="s">
        <v>7426</v>
      </c>
      <c r="L736" s="20" t="s">
        <v>7390</v>
      </c>
      <c r="M736" s="15" t="s">
        <v>225</v>
      </c>
      <c r="N736" s="65" t="s">
        <v>177</v>
      </c>
      <c r="O736" s="15">
        <v>1</v>
      </c>
      <c r="P736" s="15">
        <v>6</v>
      </c>
      <c r="Q736" s="15" t="s">
        <v>224</v>
      </c>
      <c r="R736" s="15"/>
      <c r="S736" s="15" t="s">
        <v>251</v>
      </c>
    </row>
    <row r="737" spans="1:19" ht="15.75" customHeight="1" x14ac:dyDescent="0.2">
      <c r="A737" s="11" t="s">
        <v>61</v>
      </c>
      <c r="B737" s="11" t="s">
        <v>6570</v>
      </c>
      <c r="C737" s="11" t="s">
        <v>6571</v>
      </c>
      <c r="D737" s="11" t="s">
        <v>7386</v>
      </c>
      <c r="E737" s="11" t="s">
        <v>7424</v>
      </c>
      <c r="F737" s="20">
        <v>13</v>
      </c>
      <c r="H737" s="20">
        <v>2016</v>
      </c>
      <c r="I737" s="20" t="str">
        <f t="shared" si="18"/>
        <v>hrs__matching_PerDiscr..PerDiscr6.2016</v>
      </c>
      <c r="J737" s="20" t="s">
        <v>10191</v>
      </c>
      <c r="K737" s="20" t="s">
        <v>7426</v>
      </c>
      <c r="L737" s="20" t="s">
        <v>7390</v>
      </c>
      <c r="M737" s="15" t="s">
        <v>225</v>
      </c>
      <c r="N737" s="65" t="s">
        <v>177</v>
      </c>
      <c r="O737" s="15">
        <v>1</v>
      </c>
      <c r="P737" s="15">
        <v>6</v>
      </c>
      <c r="Q737" s="15" t="s">
        <v>224</v>
      </c>
      <c r="R737" s="15"/>
      <c r="S737" s="15" t="s">
        <v>251</v>
      </c>
    </row>
    <row r="738" spans="1:19" ht="15.75" customHeight="1" x14ac:dyDescent="0.2">
      <c r="A738" s="11" t="s">
        <v>61</v>
      </c>
      <c r="B738" s="11" t="s">
        <v>6570</v>
      </c>
      <c r="C738" s="11" t="s">
        <v>6571</v>
      </c>
      <c r="D738" s="11" t="s">
        <v>7430</v>
      </c>
      <c r="E738" s="11" t="s">
        <v>7431</v>
      </c>
      <c r="F738" s="20">
        <v>7</v>
      </c>
      <c r="H738" s="20">
        <v>2004</v>
      </c>
      <c r="I738" s="20" t="str">
        <f t="shared" si="18"/>
        <v>hrs__matching_personalGrwth..PsychPerGrwth1.2004</v>
      </c>
      <c r="J738" s="15" t="s">
        <v>7435</v>
      </c>
      <c r="K738" s="20" t="s">
        <v>7433</v>
      </c>
      <c r="L738" s="20" t="s">
        <v>7434</v>
      </c>
      <c r="M738" s="15" t="s">
        <v>223</v>
      </c>
      <c r="N738" s="65" t="s">
        <v>177</v>
      </c>
      <c r="O738" s="15">
        <v>1</v>
      </c>
      <c r="P738" s="15">
        <v>4</v>
      </c>
      <c r="Q738" s="15" t="s">
        <v>224</v>
      </c>
      <c r="R738" s="15"/>
      <c r="S738" s="15" t="s">
        <v>251</v>
      </c>
    </row>
    <row r="739" spans="1:19" ht="15.75" customHeight="1" x14ac:dyDescent="0.2">
      <c r="A739" s="11" t="s">
        <v>61</v>
      </c>
      <c r="B739" s="11" t="s">
        <v>6570</v>
      </c>
      <c r="C739" s="11" t="s">
        <v>6571</v>
      </c>
      <c r="D739" s="11" t="s">
        <v>7430</v>
      </c>
      <c r="E739" s="11" t="s">
        <v>7431</v>
      </c>
      <c r="F739" s="20">
        <v>8</v>
      </c>
      <c r="H739" s="20">
        <v>2006</v>
      </c>
      <c r="I739" s="20" t="str">
        <f t="shared" si="18"/>
        <v>hrs__matching_personalGrwth..PsychPerGrwth1.2006</v>
      </c>
      <c r="J739" s="15" t="s">
        <v>7432</v>
      </c>
      <c r="K739" s="20" t="s">
        <v>7433</v>
      </c>
      <c r="L739" s="20" t="s">
        <v>7434</v>
      </c>
      <c r="M739" s="15" t="s">
        <v>223</v>
      </c>
      <c r="N739" s="65" t="s">
        <v>177</v>
      </c>
      <c r="O739" s="15">
        <v>1</v>
      </c>
      <c r="P739" s="15">
        <v>4</v>
      </c>
      <c r="Q739" s="15" t="s">
        <v>224</v>
      </c>
      <c r="R739" s="15"/>
      <c r="S739" s="15" t="s">
        <v>1311</v>
      </c>
    </row>
    <row r="740" spans="1:19" ht="15.75" customHeight="1" x14ac:dyDescent="0.2">
      <c r="A740" s="11" t="s">
        <v>61</v>
      </c>
      <c r="B740" s="11" t="s">
        <v>6570</v>
      </c>
      <c r="C740" s="11" t="s">
        <v>6571</v>
      </c>
      <c r="D740" s="11" t="s">
        <v>7430</v>
      </c>
      <c r="E740" s="11" t="s">
        <v>7436</v>
      </c>
      <c r="F740" s="20">
        <v>7</v>
      </c>
      <c r="H740" s="20">
        <v>2004</v>
      </c>
      <c r="I740" s="20" t="str">
        <f t="shared" si="18"/>
        <v>hrs__matching_personalGrwth..PsychPerGrwth2.2004</v>
      </c>
      <c r="J740" s="15" t="s">
        <v>7439</v>
      </c>
      <c r="K740" s="20" t="s">
        <v>7438</v>
      </c>
      <c r="L740" s="20" t="s">
        <v>7434</v>
      </c>
      <c r="M740" s="15" t="s">
        <v>223</v>
      </c>
      <c r="N740" s="65" t="s">
        <v>177</v>
      </c>
      <c r="O740" s="15">
        <v>1</v>
      </c>
      <c r="P740" s="15">
        <v>4</v>
      </c>
      <c r="Q740" s="15" t="s">
        <v>224</v>
      </c>
      <c r="R740" s="15"/>
      <c r="S740" s="15" t="s">
        <v>251</v>
      </c>
    </row>
    <row r="741" spans="1:19" ht="15.75" customHeight="1" x14ac:dyDescent="0.2">
      <c r="A741" s="11" t="s">
        <v>61</v>
      </c>
      <c r="B741" s="11" t="s">
        <v>6570</v>
      </c>
      <c r="C741" s="11" t="s">
        <v>6571</v>
      </c>
      <c r="D741" s="11" t="s">
        <v>7430</v>
      </c>
      <c r="E741" s="11" t="s">
        <v>7436</v>
      </c>
      <c r="F741" s="20">
        <v>8</v>
      </c>
      <c r="H741" s="20">
        <v>2006</v>
      </c>
      <c r="I741" s="20" t="str">
        <f t="shared" si="18"/>
        <v>hrs__matching_personalGrwth..PsychPerGrwth2.2006</v>
      </c>
      <c r="J741" s="15" t="s">
        <v>7437</v>
      </c>
      <c r="K741" s="20" t="s">
        <v>7438</v>
      </c>
      <c r="L741" s="20" t="s">
        <v>7434</v>
      </c>
      <c r="M741" s="15" t="s">
        <v>223</v>
      </c>
      <c r="N741" s="65" t="s">
        <v>177</v>
      </c>
      <c r="O741" s="15">
        <v>1</v>
      </c>
      <c r="P741" s="15">
        <v>4</v>
      </c>
      <c r="Q741" s="15" t="s">
        <v>224</v>
      </c>
      <c r="R741" s="15"/>
      <c r="S741" s="15" t="s">
        <v>1311</v>
      </c>
    </row>
    <row r="742" spans="1:19" ht="15.75" customHeight="1" x14ac:dyDescent="0.2">
      <c r="A742" s="11" t="s">
        <v>61</v>
      </c>
      <c r="B742" s="11" t="s">
        <v>6570</v>
      </c>
      <c r="C742" s="11" t="s">
        <v>6571</v>
      </c>
      <c r="D742" s="11" t="s">
        <v>7430</v>
      </c>
      <c r="E742" s="11" t="s">
        <v>7440</v>
      </c>
      <c r="F742" s="20">
        <v>7</v>
      </c>
      <c r="H742" s="20">
        <v>2004</v>
      </c>
      <c r="I742" s="20" t="str">
        <f t="shared" si="18"/>
        <v>hrs__matching_personalGrwth..PsychPerGrwth3.2004</v>
      </c>
      <c r="J742" s="15" t="s">
        <v>7443</v>
      </c>
      <c r="K742" s="20" t="s">
        <v>7442</v>
      </c>
      <c r="L742" s="20" t="s">
        <v>7434</v>
      </c>
      <c r="M742" s="15" t="s">
        <v>225</v>
      </c>
      <c r="N742" s="65" t="s">
        <v>177</v>
      </c>
      <c r="O742" s="15">
        <v>1</v>
      </c>
      <c r="P742" s="15">
        <v>4</v>
      </c>
      <c r="Q742" s="15" t="s">
        <v>224</v>
      </c>
      <c r="R742" s="15"/>
      <c r="S742" s="15" t="s">
        <v>251</v>
      </c>
    </row>
    <row r="743" spans="1:19" ht="15.75" customHeight="1" x14ac:dyDescent="0.2">
      <c r="A743" s="11" t="s">
        <v>61</v>
      </c>
      <c r="B743" s="11" t="s">
        <v>6570</v>
      </c>
      <c r="C743" s="11" t="s">
        <v>6571</v>
      </c>
      <c r="D743" s="11" t="s">
        <v>7430</v>
      </c>
      <c r="E743" s="11" t="s">
        <v>7440</v>
      </c>
      <c r="F743" s="20">
        <v>8</v>
      </c>
      <c r="H743" s="20">
        <v>2006</v>
      </c>
      <c r="I743" s="20" t="str">
        <f t="shared" si="18"/>
        <v>hrs__matching_personalGrwth..PsychPerGrwth3.2006</v>
      </c>
      <c r="J743" s="15" t="s">
        <v>7441</v>
      </c>
      <c r="K743" s="20" t="s">
        <v>7442</v>
      </c>
      <c r="L743" s="20" t="s">
        <v>7434</v>
      </c>
      <c r="M743" s="15" t="s">
        <v>225</v>
      </c>
      <c r="N743" s="65" t="s">
        <v>177</v>
      </c>
      <c r="O743" s="15">
        <v>1</v>
      </c>
      <c r="P743" s="15">
        <v>4</v>
      </c>
      <c r="Q743" s="15" t="s">
        <v>224</v>
      </c>
      <c r="R743" s="15"/>
      <c r="S743" s="15" t="s">
        <v>1311</v>
      </c>
    </row>
    <row r="744" spans="1:19" ht="15.75" customHeight="1" x14ac:dyDescent="0.2">
      <c r="A744" s="11" t="s">
        <v>61</v>
      </c>
      <c r="B744" s="11" t="s">
        <v>6570</v>
      </c>
      <c r="C744" s="11" t="s">
        <v>6571</v>
      </c>
      <c r="D744" s="11" t="s">
        <v>7430</v>
      </c>
      <c r="E744" s="11" t="s">
        <v>7444</v>
      </c>
      <c r="F744" s="20">
        <v>7</v>
      </c>
      <c r="H744" s="20">
        <v>2004</v>
      </c>
      <c r="I744" s="20" t="str">
        <f t="shared" si="18"/>
        <v>hrs__matching_personalGrwth..PsychPerGrwth4.2004</v>
      </c>
      <c r="J744" s="15" t="s">
        <v>7447</v>
      </c>
      <c r="K744" s="20" t="s">
        <v>7446</v>
      </c>
      <c r="L744" s="20" t="s">
        <v>7434</v>
      </c>
      <c r="M744" s="15" t="s">
        <v>223</v>
      </c>
      <c r="N744" s="65" t="s">
        <v>177</v>
      </c>
      <c r="O744" s="15">
        <v>1</v>
      </c>
      <c r="P744" s="15">
        <v>4</v>
      </c>
      <c r="Q744" s="15" t="s">
        <v>224</v>
      </c>
      <c r="R744" s="15"/>
      <c r="S744" s="15" t="s">
        <v>251</v>
      </c>
    </row>
    <row r="745" spans="1:19" ht="15.75" customHeight="1" x14ac:dyDescent="0.2">
      <c r="A745" s="11" t="s">
        <v>61</v>
      </c>
      <c r="B745" s="11" t="s">
        <v>6570</v>
      </c>
      <c r="C745" s="11" t="s">
        <v>6571</v>
      </c>
      <c r="D745" s="11" t="s">
        <v>7430</v>
      </c>
      <c r="E745" s="11" t="s">
        <v>7444</v>
      </c>
      <c r="F745" s="20">
        <v>8</v>
      </c>
      <c r="H745" s="20">
        <v>2006</v>
      </c>
      <c r="I745" s="20" t="str">
        <f t="shared" si="18"/>
        <v>hrs__matching_personalGrwth..PsychPerGrwth4.2006</v>
      </c>
      <c r="J745" s="15" t="s">
        <v>7445</v>
      </c>
      <c r="K745" s="20" t="s">
        <v>7446</v>
      </c>
      <c r="L745" s="20" t="s">
        <v>7434</v>
      </c>
      <c r="M745" s="15" t="s">
        <v>223</v>
      </c>
      <c r="N745" s="65" t="s">
        <v>177</v>
      </c>
      <c r="O745" s="15">
        <v>1</v>
      </c>
      <c r="P745" s="15">
        <v>4</v>
      </c>
      <c r="Q745" s="15" t="s">
        <v>224</v>
      </c>
      <c r="R745" s="15"/>
      <c r="S745" s="15" t="s">
        <v>1311</v>
      </c>
    </row>
    <row r="746" spans="1:19" ht="15.75" customHeight="1" x14ac:dyDescent="0.2">
      <c r="A746" s="11" t="s">
        <v>61</v>
      </c>
      <c r="B746" s="11" t="s">
        <v>6570</v>
      </c>
      <c r="C746" s="11" t="s">
        <v>6571</v>
      </c>
      <c r="D746" s="11" t="s">
        <v>7430</v>
      </c>
      <c r="E746" s="11" t="s">
        <v>7448</v>
      </c>
      <c r="F746" s="20">
        <v>7</v>
      </c>
      <c r="H746" s="20">
        <v>2004</v>
      </c>
      <c r="I746" s="20" t="str">
        <f t="shared" si="18"/>
        <v>hrs__matching_personalGrwth..PsychPerGrwth5.2004</v>
      </c>
      <c r="J746" s="15" t="s">
        <v>7451</v>
      </c>
      <c r="K746" s="20" t="s">
        <v>7450</v>
      </c>
      <c r="L746" s="20" t="s">
        <v>7434</v>
      </c>
      <c r="M746" s="15" t="s">
        <v>225</v>
      </c>
      <c r="N746" s="65" t="s">
        <v>177</v>
      </c>
      <c r="O746" s="15">
        <v>1</v>
      </c>
      <c r="P746" s="15">
        <v>4</v>
      </c>
      <c r="Q746" s="15" t="s">
        <v>224</v>
      </c>
      <c r="R746" s="15"/>
      <c r="S746" s="15" t="s">
        <v>251</v>
      </c>
    </row>
    <row r="747" spans="1:19" ht="15.75" customHeight="1" x14ac:dyDescent="0.2">
      <c r="A747" s="11" t="s">
        <v>61</v>
      </c>
      <c r="B747" s="11" t="s">
        <v>6570</v>
      </c>
      <c r="C747" s="11" t="s">
        <v>6571</v>
      </c>
      <c r="D747" s="11" t="s">
        <v>7430</v>
      </c>
      <c r="E747" s="11" t="s">
        <v>7448</v>
      </c>
      <c r="F747" s="20">
        <v>8</v>
      </c>
      <c r="H747" s="20">
        <v>2006</v>
      </c>
      <c r="I747" s="20" t="str">
        <f t="shared" si="18"/>
        <v>hrs__matching_personalGrwth..PsychPerGrwth5.2006</v>
      </c>
      <c r="J747" s="15" t="s">
        <v>7449</v>
      </c>
      <c r="K747" s="20" t="s">
        <v>7450</v>
      </c>
      <c r="L747" s="20" t="s">
        <v>7434</v>
      </c>
      <c r="M747" s="15" t="s">
        <v>225</v>
      </c>
      <c r="N747" s="65" t="s">
        <v>177</v>
      </c>
      <c r="O747" s="15">
        <v>1</v>
      </c>
      <c r="P747" s="15">
        <v>4</v>
      </c>
      <c r="Q747" s="15" t="s">
        <v>224</v>
      </c>
      <c r="R747" s="15"/>
      <c r="S747" s="15" t="s">
        <v>1311</v>
      </c>
    </row>
    <row r="748" spans="1:19" ht="15.75" customHeight="1" x14ac:dyDescent="0.2">
      <c r="A748" s="11" t="s">
        <v>61</v>
      </c>
      <c r="B748" s="11" t="s">
        <v>6570</v>
      </c>
      <c r="C748" s="11" t="s">
        <v>6571</v>
      </c>
      <c r="D748" s="11" t="s">
        <v>7430</v>
      </c>
      <c r="E748" s="11" t="s">
        <v>7452</v>
      </c>
      <c r="F748" s="20">
        <v>7</v>
      </c>
      <c r="H748" s="20">
        <v>2004</v>
      </c>
      <c r="I748" s="20" t="str">
        <f t="shared" si="18"/>
        <v>hrs__matching_personalGrwth..PsychPerGrwth6.2004</v>
      </c>
      <c r="J748" s="15" t="s">
        <v>7455</v>
      </c>
      <c r="K748" s="20" t="s">
        <v>7454</v>
      </c>
      <c r="L748" s="20" t="s">
        <v>7434</v>
      </c>
      <c r="M748" s="15" t="s">
        <v>225</v>
      </c>
      <c r="N748" s="65" t="s">
        <v>177</v>
      </c>
      <c r="O748" s="15">
        <v>1</v>
      </c>
      <c r="P748" s="15">
        <v>4</v>
      </c>
      <c r="Q748" s="15" t="s">
        <v>224</v>
      </c>
      <c r="R748" s="15"/>
      <c r="S748" s="15" t="s">
        <v>251</v>
      </c>
    </row>
    <row r="749" spans="1:19" ht="15.75" customHeight="1" x14ac:dyDescent="0.2">
      <c r="A749" s="11" t="s">
        <v>61</v>
      </c>
      <c r="B749" s="11" t="s">
        <v>6570</v>
      </c>
      <c r="C749" s="11" t="s">
        <v>6571</v>
      </c>
      <c r="D749" s="11" t="s">
        <v>7430</v>
      </c>
      <c r="E749" s="11" t="s">
        <v>7452</v>
      </c>
      <c r="F749" s="20">
        <v>8</v>
      </c>
      <c r="H749" s="20">
        <v>2006</v>
      </c>
      <c r="I749" s="20" t="str">
        <f t="shared" si="18"/>
        <v>hrs__matching_personalGrwth..PsychPerGrwth6.2006</v>
      </c>
      <c r="J749" s="15" t="s">
        <v>7453</v>
      </c>
      <c r="K749" s="20" t="s">
        <v>7454</v>
      </c>
      <c r="L749" s="20" t="s">
        <v>7434</v>
      </c>
      <c r="M749" s="15" t="s">
        <v>225</v>
      </c>
      <c r="N749" s="65" t="s">
        <v>177</v>
      </c>
      <c r="O749" s="15">
        <v>1</v>
      </c>
      <c r="P749" s="15">
        <v>4</v>
      </c>
      <c r="Q749" s="15" t="s">
        <v>224</v>
      </c>
      <c r="R749" s="15"/>
      <c r="S749" s="15" t="s">
        <v>1311</v>
      </c>
    </row>
    <row r="750" spans="1:19" ht="15.75" customHeight="1" x14ac:dyDescent="0.2">
      <c r="A750" s="11" t="s">
        <v>61</v>
      </c>
      <c r="B750" s="11" t="s">
        <v>6570</v>
      </c>
      <c r="C750" s="11" t="s">
        <v>6571</v>
      </c>
      <c r="D750" s="11" t="s">
        <v>7430</v>
      </c>
      <c r="E750" s="11" t="s">
        <v>7456</v>
      </c>
      <c r="F750" s="20">
        <v>7</v>
      </c>
      <c r="H750" s="20">
        <v>2004</v>
      </c>
      <c r="I750" s="20" t="str">
        <f t="shared" si="18"/>
        <v>hrs__matching_personalGrwth..PsychPerGrwth7.2004</v>
      </c>
      <c r="J750" s="15" t="s">
        <v>7459</v>
      </c>
      <c r="K750" s="20" t="s">
        <v>7458</v>
      </c>
      <c r="L750" s="20" t="s">
        <v>7434</v>
      </c>
      <c r="M750" s="15" t="s">
        <v>223</v>
      </c>
      <c r="N750" s="65" t="s">
        <v>177</v>
      </c>
      <c r="O750" s="15">
        <v>1</v>
      </c>
      <c r="P750" s="15">
        <v>4</v>
      </c>
      <c r="Q750" s="15" t="s">
        <v>224</v>
      </c>
      <c r="R750" s="15"/>
      <c r="S750" s="15" t="s">
        <v>251</v>
      </c>
    </row>
    <row r="751" spans="1:19" ht="15.75" customHeight="1" x14ac:dyDescent="0.2">
      <c r="A751" s="11" t="s">
        <v>61</v>
      </c>
      <c r="B751" s="11" t="s">
        <v>6570</v>
      </c>
      <c r="C751" s="11" t="s">
        <v>6571</v>
      </c>
      <c r="D751" s="11" t="s">
        <v>7430</v>
      </c>
      <c r="E751" s="11" t="s">
        <v>7456</v>
      </c>
      <c r="F751" s="20">
        <v>8</v>
      </c>
      <c r="H751" s="20">
        <v>2006</v>
      </c>
      <c r="I751" s="20" t="str">
        <f t="shared" si="18"/>
        <v>hrs__matching_personalGrwth..PsychPerGrwth7.2006</v>
      </c>
      <c r="J751" s="15" t="s">
        <v>7457</v>
      </c>
      <c r="K751" s="20" t="s">
        <v>7458</v>
      </c>
      <c r="L751" s="20" t="s">
        <v>7434</v>
      </c>
      <c r="M751" s="15" t="s">
        <v>223</v>
      </c>
      <c r="N751" s="65" t="s">
        <v>177</v>
      </c>
      <c r="O751" s="15">
        <v>1</v>
      </c>
      <c r="P751" s="15">
        <v>4</v>
      </c>
      <c r="Q751" s="15" t="s">
        <v>224</v>
      </c>
      <c r="R751" s="15"/>
      <c r="S751" s="15" t="s">
        <v>1311</v>
      </c>
    </row>
    <row r="752" spans="1:19" ht="15.75" customHeight="1" x14ac:dyDescent="0.2">
      <c r="A752" s="11" t="s">
        <v>61</v>
      </c>
      <c r="B752" s="11" t="s">
        <v>6581</v>
      </c>
      <c r="C752" s="11" t="s">
        <v>6571</v>
      </c>
      <c r="D752" s="11" t="s">
        <v>188</v>
      </c>
      <c r="E752" s="11" t="s">
        <v>7492</v>
      </c>
      <c r="F752" s="20">
        <v>2</v>
      </c>
      <c r="H752" s="20">
        <f t="shared" ref="H752:H762" si="19">IF(F752&lt;&gt;"",1991+F752,"")</f>
        <v>1993</v>
      </c>
      <c r="I752" s="20" t="str">
        <f t="shared" si="18"/>
        <v>hrs__matching_PhysFunc..rDime.1993</v>
      </c>
      <c r="J752" s="20" t="s">
        <v>9495</v>
      </c>
      <c r="K752" s="20" t="s">
        <v>7493</v>
      </c>
      <c r="L752" s="20" t="s">
        <v>7494</v>
      </c>
      <c r="M752" s="60"/>
      <c r="N752" s="20" t="s">
        <v>7495</v>
      </c>
      <c r="O752" s="60"/>
      <c r="P752" s="60"/>
      <c r="Q752" s="20" t="s">
        <v>232</v>
      </c>
      <c r="R752" s="60"/>
      <c r="S752" s="20" t="s">
        <v>1311</v>
      </c>
    </row>
    <row r="753" spans="1:19" ht="15.75" customHeight="1" x14ac:dyDescent="0.2">
      <c r="A753" s="11" t="s">
        <v>61</v>
      </c>
      <c r="B753" s="11" t="s">
        <v>6581</v>
      </c>
      <c r="C753" s="11" t="s">
        <v>6571</v>
      </c>
      <c r="D753" s="11" t="s">
        <v>188</v>
      </c>
      <c r="E753" s="11" t="s">
        <v>7492</v>
      </c>
      <c r="F753" s="20">
        <v>3</v>
      </c>
      <c r="H753" s="20">
        <f t="shared" si="19"/>
        <v>1994</v>
      </c>
      <c r="I753" s="20" t="str">
        <f t="shared" si="18"/>
        <v>hrs__matching_PhysFunc..rDime.1994</v>
      </c>
      <c r="J753" s="20" t="s">
        <v>9496</v>
      </c>
      <c r="K753" s="20" t="s">
        <v>7496</v>
      </c>
      <c r="L753" s="20" t="s">
        <v>7494</v>
      </c>
      <c r="M753" s="60"/>
      <c r="N753" s="20" t="s">
        <v>7495</v>
      </c>
      <c r="O753" s="60"/>
      <c r="P753" s="60"/>
      <c r="Q753" s="20" t="s">
        <v>232</v>
      </c>
      <c r="R753" s="60"/>
      <c r="S753" s="20" t="s">
        <v>1311</v>
      </c>
    </row>
    <row r="754" spans="1:19" ht="15.75" customHeight="1" x14ac:dyDescent="0.2">
      <c r="A754" s="11" t="s">
        <v>61</v>
      </c>
      <c r="B754" s="11" t="s">
        <v>6581</v>
      </c>
      <c r="C754" s="11" t="s">
        <v>6571</v>
      </c>
      <c r="D754" s="11" t="s">
        <v>188</v>
      </c>
      <c r="E754" s="11" t="s">
        <v>7492</v>
      </c>
      <c r="F754" s="20">
        <v>4</v>
      </c>
      <c r="H754" s="20">
        <f t="shared" si="19"/>
        <v>1995</v>
      </c>
      <c r="I754" s="20" t="str">
        <f t="shared" si="18"/>
        <v>hrs__matching_PhysFunc..rDime.1995</v>
      </c>
      <c r="J754" s="20" t="s">
        <v>9497</v>
      </c>
      <c r="K754" s="20" t="s">
        <v>7497</v>
      </c>
      <c r="L754" s="20" t="s">
        <v>7494</v>
      </c>
      <c r="M754" s="60"/>
      <c r="N754" s="20" t="s">
        <v>7495</v>
      </c>
      <c r="O754" s="60"/>
      <c r="P754" s="60"/>
      <c r="Q754" s="20" t="s">
        <v>232</v>
      </c>
      <c r="R754" s="60"/>
      <c r="S754" s="20" t="s">
        <v>1311</v>
      </c>
    </row>
    <row r="755" spans="1:19" ht="15.75" customHeight="1" x14ac:dyDescent="0.2">
      <c r="A755" s="11" t="s">
        <v>61</v>
      </c>
      <c r="B755" s="11" t="s">
        <v>6581</v>
      </c>
      <c r="C755" s="11" t="s">
        <v>6571</v>
      </c>
      <c r="D755" s="11" t="s">
        <v>188</v>
      </c>
      <c r="E755" s="11" t="s">
        <v>7492</v>
      </c>
      <c r="F755" s="20">
        <v>5</v>
      </c>
      <c r="H755" s="20">
        <f t="shared" si="19"/>
        <v>1996</v>
      </c>
      <c r="I755" s="20" t="str">
        <f t="shared" si="18"/>
        <v>hrs__matching_PhysFunc..rDime.1996</v>
      </c>
      <c r="J755" s="20" t="s">
        <v>9498</v>
      </c>
      <c r="K755" s="20" t="s">
        <v>7498</v>
      </c>
      <c r="L755" s="20" t="s">
        <v>7494</v>
      </c>
      <c r="M755" s="60"/>
      <c r="N755" s="20" t="s">
        <v>7495</v>
      </c>
      <c r="O755" s="60"/>
      <c r="P755" s="60"/>
      <c r="Q755" s="20" t="s">
        <v>232</v>
      </c>
      <c r="R755" s="60"/>
      <c r="S755" s="20" t="s">
        <v>1311</v>
      </c>
    </row>
    <row r="756" spans="1:19" ht="15.75" customHeight="1" x14ac:dyDescent="0.2">
      <c r="A756" s="11" t="s">
        <v>61</v>
      </c>
      <c r="B756" s="11" t="s">
        <v>6581</v>
      </c>
      <c r="C756" s="11" t="s">
        <v>6571</v>
      </c>
      <c r="D756" s="11" t="s">
        <v>188</v>
      </c>
      <c r="E756" s="11" t="s">
        <v>7492</v>
      </c>
      <c r="F756" s="20">
        <v>6</v>
      </c>
      <c r="H756" s="20">
        <f t="shared" si="19"/>
        <v>1997</v>
      </c>
      <c r="I756" s="20" t="str">
        <f t="shared" si="18"/>
        <v>hrs__matching_PhysFunc..rDime.1997</v>
      </c>
      <c r="J756" s="20" t="s">
        <v>9499</v>
      </c>
      <c r="K756" s="20" t="s">
        <v>7499</v>
      </c>
      <c r="L756" s="20" t="s">
        <v>7494</v>
      </c>
      <c r="M756" s="60"/>
      <c r="N756" s="20" t="s">
        <v>7495</v>
      </c>
      <c r="O756" s="60"/>
      <c r="P756" s="60"/>
      <c r="Q756" s="20" t="s">
        <v>232</v>
      </c>
      <c r="R756" s="60"/>
      <c r="S756" s="20" t="s">
        <v>1311</v>
      </c>
    </row>
    <row r="757" spans="1:19" ht="15.75" customHeight="1" x14ac:dyDescent="0.2">
      <c r="A757" s="11" t="s">
        <v>61</v>
      </c>
      <c r="B757" s="11" t="s">
        <v>6581</v>
      </c>
      <c r="C757" s="11" t="s">
        <v>6571</v>
      </c>
      <c r="D757" s="11" t="s">
        <v>188</v>
      </c>
      <c r="E757" s="11" t="s">
        <v>7492</v>
      </c>
      <c r="F757" s="20">
        <v>7</v>
      </c>
      <c r="H757" s="20">
        <f t="shared" si="19"/>
        <v>1998</v>
      </c>
      <c r="I757" s="20" t="str">
        <f t="shared" si="18"/>
        <v>hrs__matching_PhysFunc..rDime.1998</v>
      </c>
      <c r="J757" s="20" t="s">
        <v>9500</v>
      </c>
      <c r="K757" s="20" t="s">
        <v>7500</v>
      </c>
      <c r="L757" s="20" t="s">
        <v>7494</v>
      </c>
      <c r="M757" s="60"/>
      <c r="N757" s="20" t="s">
        <v>7495</v>
      </c>
      <c r="O757" s="60"/>
      <c r="P757" s="60"/>
      <c r="Q757" s="20" t="s">
        <v>232</v>
      </c>
      <c r="R757" s="60"/>
      <c r="S757" s="20" t="s">
        <v>1311</v>
      </c>
    </row>
    <row r="758" spans="1:19" ht="15.75" customHeight="1" x14ac:dyDescent="0.2">
      <c r="A758" s="11" t="s">
        <v>61</v>
      </c>
      <c r="B758" s="11" t="s">
        <v>6581</v>
      </c>
      <c r="C758" s="11" t="s">
        <v>6571</v>
      </c>
      <c r="D758" s="11" t="s">
        <v>188</v>
      </c>
      <c r="E758" s="11" t="s">
        <v>7492</v>
      </c>
      <c r="F758" s="20">
        <v>8</v>
      </c>
      <c r="H758" s="20">
        <f t="shared" si="19"/>
        <v>1999</v>
      </c>
      <c r="I758" s="20" t="str">
        <f t="shared" si="18"/>
        <v>hrs__matching_PhysFunc..rDime.1999</v>
      </c>
      <c r="J758" s="20" t="s">
        <v>9501</v>
      </c>
      <c r="K758" s="20" t="s">
        <v>7501</v>
      </c>
      <c r="L758" s="20" t="s">
        <v>7494</v>
      </c>
      <c r="M758" s="60"/>
      <c r="N758" s="20" t="s">
        <v>7495</v>
      </c>
      <c r="O758" s="60"/>
      <c r="P758" s="60"/>
      <c r="Q758" s="20" t="s">
        <v>232</v>
      </c>
      <c r="R758" s="60"/>
      <c r="S758" s="20" t="s">
        <v>1311</v>
      </c>
    </row>
    <row r="759" spans="1:19" ht="15.75" customHeight="1" x14ac:dyDescent="0.2">
      <c r="A759" s="11" t="s">
        <v>61</v>
      </c>
      <c r="B759" s="11" t="s">
        <v>6581</v>
      </c>
      <c r="C759" s="11" t="s">
        <v>6571</v>
      </c>
      <c r="D759" s="11" t="s">
        <v>188</v>
      </c>
      <c r="E759" s="11" t="s">
        <v>7492</v>
      </c>
      <c r="F759" s="20">
        <v>9</v>
      </c>
      <c r="H759" s="20">
        <f t="shared" si="19"/>
        <v>2000</v>
      </c>
      <c r="I759" s="20" t="str">
        <f t="shared" si="18"/>
        <v>hrs__matching_PhysFunc..rDime.2000</v>
      </c>
      <c r="J759" s="20" t="s">
        <v>9502</v>
      </c>
      <c r="K759" s="20" t="s">
        <v>7502</v>
      </c>
      <c r="L759" s="20" t="s">
        <v>7494</v>
      </c>
      <c r="M759" s="60"/>
      <c r="N759" s="20" t="s">
        <v>7495</v>
      </c>
      <c r="O759" s="60"/>
      <c r="P759" s="60"/>
      <c r="Q759" s="20" t="s">
        <v>232</v>
      </c>
      <c r="R759" s="60"/>
      <c r="S759" s="20" t="s">
        <v>1311</v>
      </c>
    </row>
    <row r="760" spans="1:19" ht="15.75" customHeight="1" x14ac:dyDescent="0.2">
      <c r="A760" s="11" t="s">
        <v>61</v>
      </c>
      <c r="B760" s="11" t="s">
        <v>6581</v>
      </c>
      <c r="C760" s="11" t="s">
        <v>6571</v>
      </c>
      <c r="D760" s="11" t="s">
        <v>188</v>
      </c>
      <c r="E760" s="11" t="s">
        <v>7492</v>
      </c>
      <c r="F760" s="20">
        <v>10</v>
      </c>
      <c r="H760" s="20">
        <f t="shared" si="19"/>
        <v>2001</v>
      </c>
      <c r="I760" s="20" t="str">
        <f t="shared" si="18"/>
        <v>hrs__matching_PhysFunc..rDime.2001</v>
      </c>
      <c r="J760" s="20" t="s">
        <v>9503</v>
      </c>
      <c r="K760" s="20" t="s">
        <v>7503</v>
      </c>
      <c r="L760" s="20" t="s">
        <v>7494</v>
      </c>
      <c r="M760" s="60"/>
      <c r="N760" s="20" t="s">
        <v>7495</v>
      </c>
      <c r="O760" s="60"/>
      <c r="P760" s="60"/>
      <c r="Q760" s="20" t="s">
        <v>232</v>
      </c>
      <c r="R760" s="60"/>
      <c r="S760" s="20" t="s">
        <v>1311</v>
      </c>
    </row>
    <row r="761" spans="1:19" ht="15.75" customHeight="1" x14ac:dyDescent="0.2">
      <c r="A761" s="11" t="s">
        <v>61</v>
      </c>
      <c r="B761" s="11" t="s">
        <v>6581</v>
      </c>
      <c r="C761" s="11" t="s">
        <v>6571</v>
      </c>
      <c r="D761" s="11" t="s">
        <v>188</v>
      </c>
      <c r="E761" s="11" t="s">
        <v>7492</v>
      </c>
      <c r="F761" s="20">
        <v>11</v>
      </c>
      <c r="H761" s="20">
        <f t="shared" si="19"/>
        <v>2002</v>
      </c>
      <c r="I761" s="20" t="str">
        <f t="shared" si="18"/>
        <v>hrs__matching_PhysFunc..rDime.2002</v>
      </c>
      <c r="J761" s="20" t="s">
        <v>9504</v>
      </c>
      <c r="K761" s="20" t="s">
        <v>7504</v>
      </c>
      <c r="L761" s="20" t="s">
        <v>7494</v>
      </c>
      <c r="M761" s="60"/>
      <c r="N761" s="20" t="s">
        <v>7495</v>
      </c>
      <c r="O761" s="60"/>
      <c r="P761" s="60"/>
      <c r="Q761" s="20" t="s">
        <v>232</v>
      </c>
      <c r="R761" s="60"/>
      <c r="S761" s="20" t="s">
        <v>1311</v>
      </c>
    </row>
    <row r="762" spans="1:19" ht="15.75" customHeight="1" x14ac:dyDescent="0.2">
      <c r="A762" s="11" t="s">
        <v>61</v>
      </c>
      <c r="B762" s="11" t="s">
        <v>6581</v>
      </c>
      <c r="C762" s="11" t="s">
        <v>6571</v>
      </c>
      <c r="D762" s="11" t="s">
        <v>188</v>
      </c>
      <c r="E762" s="11" t="s">
        <v>7492</v>
      </c>
      <c r="F762" s="20">
        <v>12</v>
      </c>
      <c r="H762" s="20">
        <f t="shared" si="19"/>
        <v>2003</v>
      </c>
      <c r="I762" s="20" t="str">
        <f t="shared" si="18"/>
        <v>hrs__matching_PhysFunc..rDime.2003</v>
      </c>
      <c r="J762" s="20" t="s">
        <v>9505</v>
      </c>
      <c r="K762" s="20" t="s">
        <v>7505</v>
      </c>
      <c r="L762" s="20" t="s">
        <v>7494</v>
      </c>
      <c r="M762" s="60"/>
      <c r="N762" s="20" t="s">
        <v>7495</v>
      </c>
      <c r="O762" s="60"/>
      <c r="P762" s="60"/>
      <c r="Q762" s="20" t="s">
        <v>232</v>
      </c>
      <c r="R762" s="60"/>
      <c r="S762" s="20" t="s">
        <v>1311</v>
      </c>
    </row>
    <row r="763" spans="1:19" ht="15.75" customHeight="1" x14ac:dyDescent="0.2">
      <c r="A763" s="11" t="s">
        <v>61</v>
      </c>
      <c r="B763" s="11" t="s">
        <v>6581</v>
      </c>
      <c r="C763" s="11" t="s">
        <v>6571</v>
      </c>
      <c r="D763" s="11" t="s">
        <v>188</v>
      </c>
      <c r="E763" s="11" t="s">
        <v>7506</v>
      </c>
      <c r="F763" s="20">
        <v>1</v>
      </c>
      <c r="H763" s="20">
        <v>1992</v>
      </c>
      <c r="I763" s="20" t="str">
        <f t="shared" si="18"/>
        <v>hrs__matching_PhysFunc..rHlthBackProb.1992</v>
      </c>
      <c r="J763" s="20" t="s">
        <v>9506</v>
      </c>
      <c r="K763" s="20" t="s">
        <v>7507</v>
      </c>
      <c r="L763" s="28" t="s">
        <v>6708</v>
      </c>
      <c r="M763" s="60"/>
      <c r="N763" s="20" t="s">
        <v>177</v>
      </c>
      <c r="O763" s="60"/>
      <c r="P763" s="60"/>
      <c r="Q763" s="20" t="s">
        <v>232</v>
      </c>
      <c r="R763" s="15"/>
      <c r="S763" s="15" t="s">
        <v>1311</v>
      </c>
    </row>
    <row r="764" spans="1:19" ht="15.75" customHeight="1" x14ac:dyDescent="0.2">
      <c r="A764" s="11" t="s">
        <v>61</v>
      </c>
      <c r="B764" s="11" t="s">
        <v>6581</v>
      </c>
      <c r="C764" s="11" t="s">
        <v>6571</v>
      </c>
      <c r="D764" s="11" t="s">
        <v>188</v>
      </c>
      <c r="E764" s="11" t="s">
        <v>7506</v>
      </c>
      <c r="F764" s="20">
        <v>2</v>
      </c>
      <c r="H764" s="20">
        <v>1994</v>
      </c>
      <c r="I764" s="20" t="str">
        <f t="shared" si="18"/>
        <v>hrs__matching_PhysFunc..rHlthBackProb.1994</v>
      </c>
      <c r="J764" s="20" t="s">
        <v>9507</v>
      </c>
      <c r="K764" s="20" t="s">
        <v>7508</v>
      </c>
      <c r="L764" s="28" t="s">
        <v>6708</v>
      </c>
      <c r="M764" s="60"/>
      <c r="N764" s="20" t="s">
        <v>177</v>
      </c>
      <c r="O764" s="60"/>
      <c r="P764" s="60"/>
      <c r="Q764" s="20" t="s">
        <v>232</v>
      </c>
      <c r="R764" s="15"/>
      <c r="S764" s="15" t="s">
        <v>1311</v>
      </c>
    </row>
    <row r="765" spans="1:19" ht="15.75" customHeight="1" x14ac:dyDescent="0.2">
      <c r="A765" s="11" t="s">
        <v>61</v>
      </c>
      <c r="B765" s="11" t="s">
        <v>6581</v>
      </c>
      <c r="C765" s="11" t="s">
        <v>6571</v>
      </c>
      <c r="D765" s="11" t="s">
        <v>188</v>
      </c>
      <c r="E765" s="11" t="s">
        <v>7506</v>
      </c>
      <c r="F765" s="20">
        <v>3</v>
      </c>
      <c r="H765" s="20">
        <v>1996</v>
      </c>
      <c r="I765" s="20" t="str">
        <f t="shared" si="18"/>
        <v>hrs__matching_PhysFunc..rHlthBackProb.1996</v>
      </c>
      <c r="J765" s="20" t="s">
        <v>9508</v>
      </c>
      <c r="K765" s="20" t="s">
        <v>7509</v>
      </c>
      <c r="L765" s="28" t="s">
        <v>6708</v>
      </c>
      <c r="M765" s="60"/>
      <c r="N765" s="20" t="s">
        <v>177</v>
      </c>
      <c r="O765" s="60"/>
      <c r="P765" s="60"/>
      <c r="Q765" s="20" t="s">
        <v>232</v>
      </c>
      <c r="R765" s="15"/>
      <c r="S765" s="15" t="s">
        <v>1311</v>
      </c>
    </row>
    <row r="766" spans="1:19" ht="15.75" customHeight="1" x14ac:dyDescent="0.2">
      <c r="A766" s="11" t="s">
        <v>61</v>
      </c>
      <c r="B766" s="11" t="s">
        <v>6581</v>
      </c>
      <c r="C766" s="11" t="s">
        <v>6571</v>
      </c>
      <c r="D766" s="11" t="s">
        <v>188</v>
      </c>
      <c r="E766" s="11" t="s">
        <v>7506</v>
      </c>
      <c r="F766" s="20">
        <v>4</v>
      </c>
      <c r="H766" s="20">
        <v>1998</v>
      </c>
      <c r="I766" s="20" t="str">
        <f t="shared" si="18"/>
        <v>hrs__matching_PhysFunc..rHlthBackProb.1998</v>
      </c>
      <c r="J766" s="20" t="s">
        <v>9509</v>
      </c>
      <c r="K766" s="20" t="s">
        <v>7510</v>
      </c>
      <c r="L766" s="28" t="s">
        <v>6708</v>
      </c>
      <c r="M766" s="60"/>
      <c r="N766" s="20" t="s">
        <v>177</v>
      </c>
      <c r="O766" s="60"/>
      <c r="P766" s="60"/>
      <c r="Q766" s="20" t="s">
        <v>232</v>
      </c>
      <c r="R766" s="15"/>
      <c r="S766" s="15" t="s">
        <v>1311</v>
      </c>
    </row>
    <row r="767" spans="1:19" ht="15.75" customHeight="1" x14ac:dyDescent="0.2">
      <c r="A767" s="11" t="s">
        <v>61</v>
      </c>
      <c r="B767" s="11" t="s">
        <v>6581</v>
      </c>
      <c r="C767" s="11" t="s">
        <v>6571</v>
      </c>
      <c r="D767" s="11" t="s">
        <v>188</v>
      </c>
      <c r="E767" s="11" t="s">
        <v>7506</v>
      </c>
      <c r="F767" s="20">
        <v>5</v>
      </c>
      <c r="H767" s="20">
        <v>2000</v>
      </c>
      <c r="I767" s="20" t="str">
        <f t="shared" si="18"/>
        <v>hrs__matching_PhysFunc..rHlthBackProb.2000</v>
      </c>
      <c r="J767" s="20" t="s">
        <v>9510</v>
      </c>
      <c r="K767" s="20" t="s">
        <v>7511</v>
      </c>
      <c r="L767" s="28" t="s">
        <v>6708</v>
      </c>
      <c r="M767" s="60"/>
      <c r="N767" s="20" t="s">
        <v>177</v>
      </c>
      <c r="O767" s="60"/>
      <c r="P767" s="60"/>
      <c r="Q767" s="20" t="s">
        <v>232</v>
      </c>
      <c r="R767" s="15"/>
      <c r="S767" s="15" t="s">
        <v>1311</v>
      </c>
    </row>
    <row r="768" spans="1:19" ht="15.75" customHeight="1" x14ac:dyDescent="0.2">
      <c r="A768" s="11" t="s">
        <v>61</v>
      </c>
      <c r="B768" s="11" t="s">
        <v>6581</v>
      </c>
      <c r="C768" s="11" t="s">
        <v>6571</v>
      </c>
      <c r="D768" s="11" t="s">
        <v>188</v>
      </c>
      <c r="E768" s="11" t="s">
        <v>7506</v>
      </c>
      <c r="F768" s="20">
        <v>6</v>
      </c>
      <c r="H768" s="20">
        <v>2002</v>
      </c>
      <c r="I768" s="20" t="str">
        <f t="shared" si="18"/>
        <v>hrs__matching_PhysFunc..rHlthBackProb.2002</v>
      </c>
      <c r="J768" s="20" t="s">
        <v>9511</v>
      </c>
      <c r="K768" s="20" t="s">
        <v>7512</v>
      </c>
      <c r="L768" s="28" t="s">
        <v>6708</v>
      </c>
      <c r="M768" s="60"/>
      <c r="N768" s="20" t="s">
        <v>177</v>
      </c>
      <c r="O768" s="60"/>
      <c r="P768" s="60"/>
      <c r="Q768" s="20" t="s">
        <v>232</v>
      </c>
      <c r="R768" s="15"/>
      <c r="S768" s="15" t="s">
        <v>1311</v>
      </c>
    </row>
    <row r="769" spans="1:19" ht="15.75" customHeight="1" x14ac:dyDescent="0.2">
      <c r="A769" s="11" t="s">
        <v>61</v>
      </c>
      <c r="B769" s="11" t="s">
        <v>6581</v>
      </c>
      <c r="C769" s="11" t="s">
        <v>6571</v>
      </c>
      <c r="D769" s="11" t="s">
        <v>188</v>
      </c>
      <c r="E769" s="11" t="s">
        <v>7506</v>
      </c>
      <c r="F769" s="20">
        <v>7</v>
      </c>
      <c r="H769" s="20">
        <v>2004</v>
      </c>
      <c r="I769" s="20" t="str">
        <f t="shared" si="18"/>
        <v>hrs__matching_PhysFunc..rHlthBackProb.2004</v>
      </c>
      <c r="J769" s="20" t="s">
        <v>9512</v>
      </c>
      <c r="K769" s="20" t="s">
        <v>7513</v>
      </c>
      <c r="L769" s="28" t="s">
        <v>6708</v>
      </c>
      <c r="M769" s="60"/>
      <c r="N769" s="20" t="s">
        <v>177</v>
      </c>
      <c r="O769" s="60"/>
      <c r="P769" s="60"/>
      <c r="Q769" s="20" t="s">
        <v>232</v>
      </c>
      <c r="R769" s="15"/>
      <c r="S769" s="15" t="s">
        <v>1311</v>
      </c>
    </row>
    <row r="770" spans="1:19" ht="15.75" customHeight="1" x14ac:dyDescent="0.2">
      <c r="A770" s="11" t="s">
        <v>61</v>
      </c>
      <c r="B770" s="11" t="s">
        <v>6581</v>
      </c>
      <c r="C770" s="11" t="s">
        <v>6571</v>
      </c>
      <c r="D770" s="11" t="s">
        <v>188</v>
      </c>
      <c r="E770" s="11" t="s">
        <v>7506</v>
      </c>
      <c r="F770" s="20">
        <v>8</v>
      </c>
      <c r="H770" s="20">
        <v>2006</v>
      </c>
      <c r="I770" s="20" t="str">
        <f t="shared" ref="I770:I833" si="20">CONCATENATE(A770,"__",C770,"_", D770, "..", E770, ".", H770)</f>
        <v>hrs__matching_PhysFunc..rHlthBackProb.2006</v>
      </c>
      <c r="J770" s="20" t="s">
        <v>9513</v>
      </c>
      <c r="K770" s="20" t="s">
        <v>7514</v>
      </c>
      <c r="L770" s="28" t="s">
        <v>6708</v>
      </c>
      <c r="M770" s="60"/>
      <c r="N770" s="20" t="s">
        <v>177</v>
      </c>
      <c r="O770" s="60"/>
      <c r="P770" s="60"/>
      <c r="Q770" s="20" t="s">
        <v>232</v>
      </c>
      <c r="R770" s="15"/>
      <c r="S770" s="15" t="s">
        <v>1311</v>
      </c>
    </row>
    <row r="771" spans="1:19" ht="15.75" customHeight="1" x14ac:dyDescent="0.2">
      <c r="A771" s="11" t="s">
        <v>61</v>
      </c>
      <c r="B771" s="11" t="s">
        <v>6581</v>
      </c>
      <c r="C771" s="11" t="s">
        <v>6571</v>
      </c>
      <c r="D771" s="11" t="s">
        <v>188</v>
      </c>
      <c r="E771" s="11" t="s">
        <v>7506</v>
      </c>
      <c r="F771" s="20">
        <v>9</v>
      </c>
      <c r="H771" s="20">
        <v>2008</v>
      </c>
      <c r="I771" s="20" t="str">
        <f t="shared" si="20"/>
        <v>hrs__matching_PhysFunc..rHlthBackProb.2008</v>
      </c>
      <c r="J771" s="20" t="s">
        <v>9514</v>
      </c>
      <c r="K771" s="20" t="s">
        <v>7515</v>
      </c>
      <c r="L771" s="28" t="s">
        <v>6708</v>
      </c>
      <c r="M771" s="60"/>
      <c r="N771" s="20" t="s">
        <v>177</v>
      </c>
      <c r="O771" s="60"/>
      <c r="P771" s="60"/>
      <c r="Q771" s="20" t="s">
        <v>232</v>
      </c>
      <c r="R771" s="15"/>
      <c r="S771" s="15" t="s">
        <v>1311</v>
      </c>
    </row>
    <row r="772" spans="1:19" ht="15.75" customHeight="1" x14ac:dyDescent="0.2">
      <c r="A772" s="11" t="s">
        <v>61</v>
      </c>
      <c r="B772" s="11" t="s">
        <v>6581</v>
      </c>
      <c r="C772" s="11" t="s">
        <v>6571</v>
      </c>
      <c r="D772" s="11" t="s">
        <v>188</v>
      </c>
      <c r="E772" s="11" t="s">
        <v>7506</v>
      </c>
      <c r="F772" s="20">
        <v>10</v>
      </c>
      <c r="H772" s="20">
        <v>2010</v>
      </c>
      <c r="I772" s="20" t="str">
        <f t="shared" si="20"/>
        <v>hrs__matching_PhysFunc..rHlthBackProb.2010</v>
      </c>
      <c r="J772" s="20" t="s">
        <v>9515</v>
      </c>
      <c r="K772" s="20" t="s">
        <v>7516</v>
      </c>
      <c r="L772" s="28" t="s">
        <v>6708</v>
      </c>
      <c r="M772" s="60"/>
      <c r="N772" s="20" t="s">
        <v>177</v>
      </c>
      <c r="O772" s="60"/>
      <c r="P772" s="60"/>
      <c r="Q772" s="20" t="s">
        <v>232</v>
      </c>
      <c r="R772" s="15"/>
      <c r="S772" s="15" t="s">
        <v>1311</v>
      </c>
    </row>
    <row r="773" spans="1:19" ht="15.75" customHeight="1" x14ac:dyDescent="0.2">
      <c r="A773" s="11" t="s">
        <v>61</v>
      </c>
      <c r="B773" s="11" t="s">
        <v>6581</v>
      </c>
      <c r="C773" s="11" t="s">
        <v>6571</v>
      </c>
      <c r="D773" s="11" t="s">
        <v>188</v>
      </c>
      <c r="E773" s="11" t="s">
        <v>7506</v>
      </c>
      <c r="F773" s="20">
        <v>11</v>
      </c>
      <c r="H773" s="20">
        <v>2012</v>
      </c>
      <c r="I773" s="20" t="str">
        <f t="shared" si="20"/>
        <v>hrs__matching_PhysFunc..rHlthBackProb.2012</v>
      </c>
      <c r="J773" s="20" t="s">
        <v>9516</v>
      </c>
      <c r="K773" s="20" t="s">
        <v>7517</v>
      </c>
      <c r="L773" s="28" t="s">
        <v>6708</v>
      </c>
      <c r="M773" s="60"/>
      <c r="N773" s="20" t="s">
        <v>177</v>
      </c>
      <c r="O773" s="60"/>
      <c r="P773" s="60"/>
      <c r="Q773" s="20" t="s">
        <v>232</v>
      </c>
      <c r="R773" s="15"/>
      <c r="S773" s="15" t="s">
        <v>1311</v>
      </c>
    </row>
    <row r="774" spans="1:19" ht="15.75" customHeight="1" x14ac:dyDescent="0.2">
      <c r="A774" s="11" t="s">
        <v>61</v>
      </c>
      <c r="B774" s="11" t="s">
        <v>6581</v>
      </c>
      <c r="C774" s="11" t="s">
        <v>6571</v>
      </c>
      <c r="D774" s="11" t="s">
        <v>188</v>
      </c>
      <c r="E774" s="11" t="s">
        <v>7506</v>
      </c>
      <c r="F774" s="20">
        <v>12</v>
      </c>
      <c r="H774" s="20">
        <v>2014</v>
      </c>
      <c r="I774" s="20" t="str">
        <f t="shared" si="20"/>
        <v>hrs__matching_PhysFunc..rHlthBackProb.2014</v>
      </c>
      <c r="J774" s="20" t="s">
        <v>9517</v>
      </c>
      <c r="K774" s="20" t="s">
        <v>7518</v>
      </c>
      <c r="L774" s="28" t="s">
        <v>6708</v>
      </c>
      <c r="M774" s="60"/>
      <c r="N774" s="20" t="s">
        <v>177</v>
      </c>
      <c r="O774" s="60"/>
      <c r="P774" s="60"/>
      <c r="Q774" s="20" t="s">
        <v>232</v>
      </c>
      <c r="R774" s="15"/>
      <c r="S774" s="15" t="s">
        <v>1311</v>
      </c>
    </row>
    <row r="775" spans="1:19" ht="15.75" customHeight="1" x14ac:dyDescent="0.2">
      <c r="A775" s="11" t="s">
        <v>61</v>
      </c>
      <c r="B775" s="11" t="s">
        <v>6581</v>
      </c>
      <c r="C775" s="11" t="s">
        <v>6571</v>
      </c>
      <c r="D775" s="11" t="s">
        <v>188</v>
      </c>
      <c r="E775" s="11" t="s">
        <v>7519</v>
      </c>
      <c r="F775" s="20">
        <v>1</v>
      </c>
      <c r="H775" s="20">
        <v>1992</v>
      </c>
      <c r="I775" s="20" t="str">
        <f t="shared" si="20"/>
        <v>hrs__matching_PhysFunc..rHlthLimWork.1992</v>
      </c>
      <c r="J775" s="20" t="s">
        <v>9518</v>
      </c>
      <c r="K775" s="20" t="s">
        <v>7520</v>
      </c>
      <c r="L775" s="20" t="s">
        <v>6708</v>
      </c>
      <c r="M775" s="60"/>
      <c r="N775" s="20" t="s">
        <v>177</v>
      </c>
      <c r="O775" s="60"/>
      <c r="P775" s="60"/>
      <c r="Q775" s="15" t="s">
        <v>232</v>
      </c>
      <c r="R775" s="15"/>
      <c r="S775" s="15" t="s">
        <v>1311</v>
      </c>
    </row>
    <row r="776" spans="1:19" ht="15.75" customHeight="1" x14ac:dyDescent="0.2">
      <c r="A776" s="11" t="s">
        <v>61</v>
      </c>
      <c r="B776" s="11" t="s">
        <v>6581</v>
      </c>
      <c r="C776" s="11" t="s">
        <v>6571</v>
      </c>
      <c r="D776" s="11" t="s">
        <v>188</v>
      </c>
      <c r="E776" s="11" t="s">
        <v>7519</v>
      </c>
      <c r="F776" s="20">
        <v>2</v>
      </c>
      <c r="H776" s="20">
        <v>1994</v>
      </c>
      <c r="I776" s="20" t="str">
        <f t="shared" si="20"/>
        <v>hrs__matching_PhysFunc..rHlthLimWork.1994</v>
      </c>
      <c r="J776" s="20" t="s">
        <v>9519</v>
      </c>
      <c r="K776" s="20" t="s">
        <v>7521</v>
      </c>
      <c r="L776" s="20" t="s">
        <v>6708</v>
      </c>
      <c r="M776" s="60"/>
      <c r="N776" s="20" t="s">
        <v>177</v>
      </c>
      <c r="O776" s="60"/>
      <c r="P776" s="60"/>
      <c r="Q776" s="15" t="s">
        <v>232</v>
      </c>
      <c r="R776" s="15"/>
      <c r="S776" s="15" t="s">
        <v>1311</v>
      </c>
    </row>
    <row r="777" spans="1:19" ht="15.75" customHeight="1" x14ac:dyDescent="0.2">
      <c r="A777" s="11" t="s">
        <v>61</v>
      </c>
      <c r="B777" s="11" t="s">
        <v>6581</v>
      </c>
      <c r="C777" s="11" t="s">
        <v>6571</v>
      </c>
      <c r="D777" s="11" t="s">
        <v>188</v>
      </c>
      <c r="E777" s="11" t="s">
        <v>7519</v>
      </c>
      <c r="F777" s="20">
        <v>3</v>
      </c>
      <c r="H777" s="20">
        <v>1996</v>
      </c>
      <c r="I777" s="20" t="str">
        <f t="shared" si="20"/>
        <v>hrs__matching_PhysFunc..rHlthLimWork.1996</v>
      </c>
      <c r="J777" s="20" t="s">
        <v>9520</v>
      </c>
      <c r="K777" s="20" t="s">
        <v>7522</v>
      </c>
      <c r="L777" s="20" t="s">
        <v>6708</v>
      </c>
      <c r="M777" s="60"/>
      <c r="N777" s="20" t="s">
        <v>177</v>
      </c>
      <c r="O777" s="60"/>
      <c r="P777" s="60"/>
      <c r="Q777" s="15" t="s">
        <v>232</v>
      </c>
      <c r="R777" s="15"/>
      <c r="S777" s="15" t="s">
        <v>1311</v>
      </c>
    </row>
    <row r="778" spans="1:19" ht="15.75" customHeight="1" x14ac:dyDescent="0.2">
      <c r="A778" s="11" t="s">
        <v>61</v>
      </c>
      <c r="B778" s="11" t="s">
        <v>6581</v>
      </c>
      <c r="C778" s="11" t="s">
        <v>6571</v>
      </c>
      <c r="D778" s="11" t="s">
        <v>188</v>
      </c>
      <c r="E778" s="11" t="s">
        <v>7519</v>
      </c>
      <c r="F778" s="20">
        <v>4</v>
      </c>
      <c r="H778" s="20">
        <v>1998</v>
      </c>
      <c r="I778" s="20" t="str">
        <f t="shared" si="20"/>
        <v>hrs__matching_PhysFunc..rHlthLimWork.1998</v>
      </c>
      <c r="J778" s="20" t="s">
        <v>9521</v>
      </c>
      <c r="K778" s="20" t="s">
        <v>7523</v>
      </c>
      <c r="L778" s="20" t="s">
        <v>6708</v>
      </c>
      <c r="M778" s="60"/>
      <c r="N778" s="20" t="s">
        <v>177</v>
      </c>
      <c r="O778" s="60"/>
      <c r="P778" s="60"/>
      <c r="Q778" s="15" t="s">
        <v>232</v>
      </c>
      <c r="R778" s="15"/>
      <c r="S778" s="15" t="s">
        <v>1311</v>
      </c>
    </row>
    <row r="779" spans="1:19" ht="15.75" customHeight="1" x14ac:dyDescent="0.2">
      <c r="A779" s="11" t="s">
        <v>61</v>
      </c>
      <c r="B779" s="11" t="s">
        <v>6581</v>
      </c>
      <c r="C779" s="11" t="s">
        <v>6571</v>
      </c>
      <c r="D779" s="11" t="s">
        <v>188</v>
      </c>
      <c r="E779" s="11" t="s">
        <v>7519</v>
      </c>
      <c r="F779" s="20">
        <v>5</v>
      </c>
      <c r="H779" s="20">
        <v>2000</v>
      </c>
      <c r="I779" s="20" t="str">
        <f t="shared" si="20"/>
        <v>hrs__matching_PhysFunc..rHlthLimWork.2000</v>
      </c>
      <c r="J779" s="20" t="s">
        <v>9522</v>
      </c>
      <c r="K779" s="20" t="s">
        <v>7524</v>
      </c>
      <c r="L779" s="20" t="s">
        <v>6708</v>
      </c>
      <c r="M779" s="60"/>
      <c r="N779" s="20" t="s">
        <v>177</v>
      </c>
      <c r="O779" s="60"/>
      <c r="P779" s="60"/>
      <c r="Q779" s="15" t="s">
        <v>232</v>
      </c>
      <c r="R779" s="15"/>
      <c r="S779" s="15" t="s">
        <v>1311</v>
      </c>
    </row>
    <row r="780" spans="1:19" ht="15.75" customHeight="1" x14ac:dyDescent="0.2">
      <c r="A780" s="11" t="s">
        <v>61</v>
      </c>
      <c r="B780" s="11" t="s">
        <v>6581</v>
      </c>
      <c r="C780" s="11" t="s">
        <v>6571</v>
      </c>
      <c r="D780" s="11" t="s">
        <v>188</v>
      </c>
      <c r="E780" s="11" t="s">
        <v>7519</v>
      </c>
      <c r="F780" s="20">
        <v>6</v>
      </c>
      <c r="H780" s="20">
        <v>2002</v>
      </c>
      <c r="I780" s="20" t="str">
        <f t="shared" si="20"/>
        <v>hrs__matching_PhysFunc..rHlthLimWork.2002</v>
      </c>
      <c r="J780" s="20" t="s">
        <v>9523</v>
      </c>
      <c r="K780" s="20" t="s">
        <v>7525</v>
      </c>
      <c r="L780" s="20" t="s">
        <v>6708</v>
      </c>
      <c r="M780" s="60"/>
      <c r="N780" s="20" t="s">
        <v>177</v>
      </c>
      <c r="O780" s="60"/>
      <c r="P780" s="60"/>
      <c r="Q780" s="15" t="s">
        <v>232</v>
      </c>
      <c r="R780" s="15"/>
      <c r="S780" s="15" t="s">
        <v>1311</v>
      </c>
    </row>
    <row r="781" spans="1:19" ht="15.75" customHeight="1" x14ac:dyDescent="0.2">
      <c r="A781" s="11" t="s">
        <v>61</v>
      </c>
      <c r="B781" s="11" t="s">
        <v>6581</v>
      </c>
      <c r="C781" s="11" t="s">
        <v>6571</v>
      </c>
      <c r="D781" s="11" t="s">
        <v>188</v>
      </c>
      <c r="E781" s="11" t="s">
        <v>7519</v>
      </c>
      <c r="F781" s="20">
        <v>7</v>
      </c>
      <c r="H781" s="20">
        <v>2004</v>
      </c>
      <c r="I781" s="20" t="str">
        <f t="shared" si="20"/>
        <v>hrs__matching_PhysFunc..rHlthLimWork.2004</v>
      </c>
      <c r="J781" s="20" t="s">
        <v>9524</v>
      </c>
      <c r="K781" s="20" t="s">
        <v>7526</v>
      </c>
      <c r="L781" s="20" t="s">
        <v>6708</v>
      </c>
      <c r="M781" s="60"/>
      <c r="N781" s="20" t="s">
        <v>177</v>
      </c>
      <c r="O781" s="60"/>
      <c r="P781" s="60"/>
      <c r="Q781" s="15" t="s">
        <v>232</v>
      </c>
      <c r="R781" s="15"/>
      <c r="S781" s="15" t="s">
        <v>1311</v>
      </c>
    </row>
    <row r="782" spans="1:19" ht="15.75" customHeight="1" x14ac:dyDescent="0.2">
      <c r="A782" s="11" t="s">
        <v>61</v>
      </c>
      <c r="B782" s="11" t="s">
        <v>6581</v>
      </c>
      <c r="C782" s="11" t="s">
        <v>6571</v>
      </c>
      <c r="D782" s="11" t="s">
        <v>188</v>
      </c>
      <c r="E782" s="11" t="s">
        <v>7519</v>
      </c>
      <c r="F782" s="20">
        <v>8</v>
      </c>
      <c r="H782" s="20">
        <v>2006</v>
      </c>
      <c r="I782" s="20" t="str">
        <f t="shared" si="20"/>
        <v>hrs__matching_PhysFunc..rHlthLimWork.2006</v>
      </c>
      <c r="J782" s="20" t="s">
        <v>9525</v>
      </c>
      <c r="K782" s="20" t="s">
        <v>7527</v>
      </c>
      <c r="L782" s="20" t="s">
        <v>6708</v>
      </c>
      <c r="M782" s="60"/>
      <c r="N782" s="20" t="s">
        <v>177</v>
      </c>
      <c r="O782" s="60"/>
      <c r="P782" s="60"/>
      <c r="Q782" s="15" t="s">
        <v>232</v>
      </c>
      <c r="R782" s="15"/>
      <c r="S782" s="15" t="s">
        <v>1311</v>
      </c>
    </row>
    <row r="783" spans="1:19" ht="15.75" customHeight="1" x14ac:dyDescent="0.2">
      <c r="A783" s="11" t="s">
        <v>61</v>
      </c>
      <c r="B783" s="11" t="s">
        <v>6581</v>
      </c>
      <c r="C783" s="11" t="s">
        <v>6571</v>
      </c>
      <c r="D783" s="11" t="s">
        <v>188</v>
      </c>
      <c r="E783" s="11" t="s">
        <v>7519</v>
      </c>
      <c r="F783" s="20">
        <v>9</v>
      </c>
      <c r="H783" s="20">
        <v>2008</v>
      </c>
      <c r="I783" s="20" t="str">
        <f t="shared" si="20"/>
        <v>hrs__matching_PhysFunc..rHlthLimWork.2008</v>
      </c>
      <c r="J783" s="20" t="s">
        <v>9526</v>
      </c>
      <c r="K783" s="20" t="s">
        <v>7528</v>
      </c>
      <c r="L783" s="20" t="s">
        <v>6708</v>
      </c>
      <c r="M783" s="60"/>
      <c r="N783" s="20" t="s">
        <v>177</v>
      </c>
      <c r="O783" s="60"/>
      <c r="P783" s="60"/>
      <c r="Q783" s="15" t="s">
        <v>232</v>
      </c>
      <c r="R783" s="15"/>
      <c r="S783" s="15" t="s">
        <v>1311</v>
      </c>
    </row>
    <row r="784" spans="1:19" ht="15.75" customHeight="1" x14ac:dyDescent="0.2">
      <c r="A784" s="11" t="s">
        <v>61</v>
      </c>
      <c r="B784" s="11" t="s">
        <v>6581</v>
      </c>
      <c r="C784" s="11" t="s">
        <v>6571</v>
      </c>
      <c r="D784" s="11" t="s">
        <v>188</v>
      </c>
      <c r="E784" s="11" t="s">
        <v>7519</v>
      </c>
      <c r="F784" s="20">
        <v>10</v>
      </c>
      <c r="H784" s="20">
        <v>2010</v>
      </c>
      <c r="I784" s="20" t="str">
        <f t="shared" si="20"/>
        <v>hrs__matching_PhysFunc..rHlthLimWork.2010</v>
      </c>
      <c r="J784" s="20" t="s">
        <v>9527</v>
      </c>
      <c r="K784" s="20" t="s">
        <v>7529</v>
      </c>
      <c r="L784" s="20" t="s">
        <v>6708</v>
      </c>
      <c r="M784" s="60"/>
      <c r="N784" s="20" t="s">
        <v>177</v>
      </c>
      <c r="O784" s="60"/>
      <c r="P784" s="60"/>
      <c r="Q784" s="15" t="s">
        <v>232</v>
      </c>
      <c r="R784" s="15"/>
      <c r="S784" s="15" t="s">
        <v>1311</v>
      </c>
    </row>
    <row r="785" spans="1:19" ht="15.75" customHeight="1" x14ac:dyDescent="0.2">
      <c r="A785" s="11" t="s">
        <v>61</v>
      </c>
      <c r="B785" s="11" t="s">
        <v>6581</v>
      </c>
      <c r="C785" s="11" t="s">
        <v>6571</v>
      </c>
      <c r="D785" s="11" t="s">
        <v>188</v>
      </c>
      <c r="E785" s="11" t="s">
        <v>7519</v>
      </c>
      <c r="F785" s="20">
        <v>11</v>
      </c>
      <c r="H785" s="20">
        <v>2012</v>
      </c>
      <c r="I785" s="20" t="str">
        <f t="shared" si="20"/>
        <v>hrs__matching_PhysFunc..rHlthLimWork.2012</v>
      </c>
      <c r="J785" s="20" t="s">
        <v>9528</v>
      </c>
      <c r="K785" s="20" t="s">
        <v>7530</v>
      </c>
      <c r="L785" s="20" t="s">
        <v>6708</v>
      </c>
      <c r="M785" s="60"/>
      <c r="N785" s="20" t="s">
        <v>177</v>
      </c>
      <c r="O785" s="60"/>
      <c r="P785" s="60"/>
      <c r="Q785" s="15" t="s">
        <v>232</v>
      </c>
      <c r="R785" s="15"/>
      <c r="S785" s="15" t="s">
        <v>1311</v>
      </c>
    </row>
    <row r="786" spans="1:19" ht="15.75" customHeight="1" x14ac:dyDescent="0.2">
      <c r="A786" s="11" t="s">
        <v>61</v>
      </c>
      <c r="B786" s="11" t="s">
        <v>6581</v>
      </c>
      <c r="C786" s="11" t="s">
        <v>6571</v>
      </c>
      <c r="D786" s="11" t="s">
        <v>188</v>
      </c>
      <c r="E786" s="11" t="s">
        <v>7519</v>
      </c>
      <c r="F786" s="20">
        <v>12</v>
      </c>
      <c r="H786" s="20">
        <v>2014</v>
      </c>
      <c r="I786" s="20" t="str">
        <f t="shared" si="20"/>
        <v>hrs__matching_PhysFunc..rHlthLimWork.2014</v>
      </c>
      <c r="J786" s="20" t="s">
        <v>9529</v>
      </c>
      <c r="K786" s="20" t="s">
        <v>7531</v>
      </c>
      <c r="L786" s="20" t="s">
        <v>6708</v>
      </c>
      <c r="M786" s="60"/>
      <c r="N786" s="20" t="s">
        <v>177</v>
      </c>
      <c r="O786" s="60"/>
      <c r="P786" s="60"/>
      <c r="Q786" s="15" t="s">
        <v>232</v>
      </c>
      <c r="R786" s="15"/>
      <c r="S786" s="15" t="s">
        <v>1311</v>
      </c>
    </row>
    <row r="787" spans="1:19" ht="15.75" customHeight="1" x14ac:dyDescent="0.2">
      <c r="A787" s="11" t="s">
        <v>61</v>
      </c>
      <c r="B787" s="11" t="s">
        <v>6581</v>
      </c>
      <c r="C787" s="11" t="s">
        <v>6571</v>
      </c>
      <c r="D787" s="11" t="s">
        <v>188</v>
      </c>
      <c r="E787" s="11" t="s">
        <v>7532</v>
      </c>
      <c r="F787" s="20">
        <v>1</v>
      </c>
      <c r="H787" s="20">
        <f t="shared" ref="H787:H821" si="21">IF(F787&lt;&gt;"",1991+F787,"")</f>
        <v>1992</v>
      </c>
      <c r="I787" s="20" t="str">
        <f t="shared" si="20"/>
        <v>hrs__matching_PhysFunc..rLargeMusc.1992</v>
      </c>
      <c r="J787" s="20" t="s">
        <v>7546</v>
      </c>
      <c r="K787" s="20" t="s">
        <v>7547</v>
      </c>
      <c r="L787" s="20" t="s">
        <v>7534</v>
      </c>
      <c r="M787" s="60"/>
      <c r="N787" s="20" t="s">
        <v>7535</v>
      </c>
      <c r="O787" s="60"/>
      <c r="P787" s="60"/>
      <c r="Q787" s="20" t="s">
        <v>232</v>
      </c>
      <c r="R787" s="60"/>
      <c r="S787" s="20" t="s">
        <v>1311</v>
      </c>
    </row>
    <row r="788" spans="1:19" ht="15.75" customHeight="1" x14ac:dyDescent="0.2">
      <c r="A788" s="11" t="s">
        <v>61</v>
      </c>
      <c r="B788" s="11" t="s">
        <v>6581</v>
      </c>
      <c r="C788" s="11" t="s">
        <v>6571</v>
      </c>
      <c r="D788" s="11" t="s">
        <v>188</v>
      </c>
      <c r="E788" s="11" t="s">
        <v>7532</v>
      </c>
      <c r="F788" s="20">
        <v>2</v>
      </c>
      <c r="H788" s="20">
        <f t="shared" si="21"/>
        <v>1993</v>
      </c>
      <c r="I788" s="20" t="str">
        <f t="shared" si="20"/>
        <v>hrs__matching_PhysFunc..rLargeMusc.1993</v>
      </c>
      <c r="J788" s="20" t="s">
        <v>9530</v>
      </c>
      <c r="K788" s="20" t="s">
        <v>7533</v>
      </c>
      <c r="L788" s="20" t="s">
        <v>7534</v>
      </c>
      <c r="M788" s="60"/>
      <c r="N788" s="20" t="s">
        <v>7535</v>
      </c>
      <c r="O788" s="60"/>
      <c r="P788" s="60"/>
      <c r="Q788" s="20" t="s">
        <v>232</v>
      </c>
      <c r="R788" s="60"/>
      <c r="S788" s="20" t="s">
        <v>1311</v>
      </c>
    </row>
    <row r="789" spans="1:19" ht="15.75" customHeight="1" x14ac:dyDescent="0.2">
      <c r="A789" s="11" t="s">
        <v>61</v>
      </c>
      <c r="B789" s="11" t="s">
        <v>6581</v>
      </c>
      <c r="C789" s="11" t="s">
        <v>6571</v>
      </c>
      <c r="D789" s="11" t="s">
        <v>188</v>
      </c>
      <c r="E789" s="11" t="s">
        <v>7532</v>
      </c>
      <c r="F789" s="20">
        <v>3</v>
      </c>
      <c r="H789" s="20">
        <f t="shared" si="21"/>
        <v>1994</v>
      </c>
      <c r="I789" s="20" t="str">
        <f t="shared" si="20"/>
        <v>hrs__matching_PhysFunc..rLargeMusc.1994</v>
      </c>
      <c r="J789" s="20" t="s">
        <v>9531</v>
      </c>
      <c r="K789" s="20" t="s">
        <v>7536</v>
      </c>
      <c r="L789" s="20" t="s">
        <v>7534</v>
      </c>
      <c r="M789" s="60"/>
      <c r="N789" s="20" t="s">
        <v>7535</v>
      </c>
      <c r="O789" s="60"/>
      <c r="P789" s="60"/>
      <c r="Q789" s="20" t="s">
        <v>232</v>
      </c>
      <c r="R789" s="60"/>
      <c r="S789" s="20" t="s">
        <v>1311</v>
      </c>
    </row>
    <row r="790" spans="1:19" ht="15.75" customHeight="1" x14ac:dyDescent="0.2">
      <c r="A790" s="11" t="s">
        <v>61</v>
      </c>
      <c r="B790" s="11" t="s">
        <v>6581</v>
      </c>
      <c r="C790" s="11" t="s">
        <v>6571</v>
      </c>
      <c r="D790" s="11" t="s">
        <v>188</v>
      </c>
      <c r="E790" s="11" t="s">
        <v>7532</v>
      </c>
      <c r="F790" s="20">
        <v>4</v>
      </c>
      <c r="H790" s="20">
        <f t="shared" si="21"/>
        <v>1995</v>
      </c>
      <c r="I790" s="20" t="str">
        <f t="shared" si="20"/>
        <v>hrs__matching_PhysFunc..rLargeMusc.1995</v>
      </c>
      <c r="J790" s="20" t="s">
        <v>9532</v>
      </c>
      <c r="K790" s="20" t="s">
        <v>7537</v>
      </c>
      <c r="L790" s="20" t="s">
        <v>7534</v>
      </c>
      <c r="M790" s="60"/>
      <c r="N790" s="20" t="s">
        <v>7535</v>
      </c>
      <c r="O790" s="60"/>
      <c r="P790" s="60"/>
      <c r="Q790" s="20" t="s">
        <v>232</v>
      </c>
      <c r="R790" s="60"/>
      <c r="S790" s="20" t="s">
        <v>1311</v>
      </c>
    </row>
    <row r="791" spans="1:19" ht="15.75" customHeight="1" x14ac:dyDescent="0.2">
      <c r="A791" s="11" t="s">
        <v>61</v>
      </c>
      <c r="B791" s="11" t="s">
        <v>6581</v>
      </c>
      <c r="C791" s="11" t="s">
        <v>6571</v>
      </c>
      <c r="D791" s="11" t="s">
        <v>188</v>
      </c>
      <c r="E791" s="11" t="s">
        <v>7532</v>
      </c>
      <c r="F791" s="20">
        <v>5</v>
      </c>
      <c r="H791" s="20">
        <f t="shared" si="21"/>
        <v>1996</v>
      </c>
      <c r="I791" s="20" t="str">
        <f t="shared" si="20"/>
        <v>hrs__matching_PhysFunc..rLargeMusc.1996</v>
      </c>
      <c r="J791" s="20" t="s">
        <v>9533</v>
      </c>
      <c r="K791" s="20" t="s">
        <v>7538</v>
      </c>
      <c r="L791" s="20" t="s">
        <v>7534</v>
      </c>
      <c r="M791" s="60"/>
      <c r="N791" s="20" t="s">
        <v>7535</v>
      </c>
      <c r="O791" s="60"/>
      <c r="P791" s="60"/>
      <c r="Q791" s="20" t="s">
        <v>232</v>
      </c>
      <c r="R791" s="60"/>
      <c r="S791" s="20" t="s">
        <v>1311</v>
      </c>
    </row>
    <row r="792" spans="1:19" ht="15.75" customHeight="1" x14ac:dyDescent="0.2">
      <c r="A792" s="11" t="s">
        <v>61</v>
      </c>
      <c r="B792" s="11" t="s">
        <v>6581</v>
      </c>
      <c r="C792" s="11" t="s">
        <v>6571</v>
      </c>
      <c r="D792" s="11" t="s">
        <v>188</v>
      </c>
      <c r="E792" s="11" t="s">
        <v>7532</v>
      </c>
      <c r="F792" s="20">
        <v>6</v>
      </c>
      <c r="H792" s="20">
        <f t="shared" si="21"/>
        <v>1997</v>
      </c>
      <c r="I792" s="20" t="str">
        <f t="shared" si="20"/>
        <v>hrs__matching_PhysFunc..rLargeMusc.1997</v>
      </c>
      <c r="J792" s="20" t="s">
        <v>9534</v>
      </c>
      <c r="K792" s="20" t="s">
        <v>7539</v>
      </c>
      <c r="L792" s="20" t="s">
        <v>7534</v>
      </c>
      <c r="M792" s="60"/>
      <c r="N792" s="20" t="s">
        <v>7535</v>
      </c>
      <c r="O792" s="60"/>
      <c r="P792" s="60"/>
      <c r="Q792" s="20" t="s">
        <v>232</v>
      </c>
      <c r="S792" s="20" t="s">
        <v>1311</v>
      </c>
    </row>
    <row r="793" spans="1:19" ht="15.75" customHeight="1" x14ac:dyDescent="0.2">
      <c r="A793" s="11" t="s">
        <v>61</v>
      </c>
      <c r="B793" s="11" t="s">
        <v>6581</v>
      </c>
      <c r="C793" s="11" t="s">
        <v>6571</v>
      </c>
      <c r="D793" s="11" t="s">
        <v>188</v>
      </c>
      <c r="E793" s="11" t="s">
        <v>7532</v>
      </c>
      <c r="F793" s="20">
        <v>7</v>
      </c>
      <c r="H793" s="20">
        <f t="shared" si="21"/>
        <v>1998</v>
      </c>
      <c r="I793" s="20" t="str">
        <f t="shared" si="20"/>
        <v>hrs__matching_PhysFunc..rLargeMusc.1998</v>
      </c>
      <c r="J793" s="20" t="s">
        <v>9535</v>
      </c>
      <c r="K793" s="20" t="s">
        <v>7540</v>
      </c>
      <c r="L793" s="20" t="s">
        <v>7534</v>
      </c>
      <c r="M793" s="60"/>
      <c r="N793" s="20" t="s">
        <v>7535</v>
      </c>
      <c r="O793" s="60"/>
      <c r="P793" s="60"/>
      <c r="Q793" s="20" t="s">
        <v>232</v>
      </c>
      <c r="S793" s="20" t="s">
        <v>1311</v>
      </c>
    </row>
    <row r="794" spans="1:19" ht="15.75" customHeight="1" x14ac:dyDescent="0.2">
      <c r="A794" s="11" t="s">
        <v>61</v>
      </c>
      <c r="B794" s="11" t="s">
        <v>6581</v>
      </c>
      <c r="C794" s="11" t="s">
        <v>6571</v>
      </c>
      <c r="D794" s="11" t="s">
        <v>188</v>
      </c>
      <c r="E794" s="11" t="s">
        <v>7532</v>
      </c>
      <c r="F794" s="20">
        <v>8</v>
      </c>
      <c r="H794" s="20">
        <f t="shared" si="21"/>
        <v>1999</v>
      </c>
      <c r="I794" s="20" t="str">
        <f t="shared" si="20"/>
        <v>hrs__matching_PhysFunc..rLargeMusc.1999</v>
      </c>
      <c r="J794" s="20" t="s">
        <v>9536</v>
      </c>
      <c r="K794" s="20" t="s">
        <v>7541</v>
      </c>
      <c r="L794" s="20" t="s">
        <v>7534</v>
      </c>
      <c r="M794" s="60"/>
      <c r="N794" s="20" t="s">
        <v>7535</v>
      </c>
      <c r="O794" s="60"/>
      <c r="P794" s="60"/>
      <c r="Q794" s="20" t="s">
        <v>232</v>
      </c>
      <c r="S794" s="20" t="s">
        <v>1311</v>
      </c>
    </row>
    <row r="795" spans="1:19" ht="15.75" customHeight="1" x14ac:dyDescent="0.2">
      <c r="A795" s="11" t="s">
        <v>61</v>
      </c>
      <c r="B795" s="11" t="s">
        <v>6581</v>
      </c>
      <c r="C795" s="11" t="s">
        <v>6571</v>
      </c>
      <c r="D795" s="11" t="s">
        <v>188</v>
      </c>
      <c r="E795" s="11" t="s">
        <v>7532</v>
      </c>
      <c r="F795" s="20">
        <v>9</v>
      </c>
      <c r="H795" s="20">
        <f t="shared" si="21"/>
        <v>2000</v>
      </c>
      <c r="I795" s="20" t="str">
        <f t="shared" si="20"/>
        <v>hrs__matching_PhysFunc..rLargeMusc.2000</v>
      </c>
      <c r="J795" s="20" t="s">
        <v>9537</v>
      </c>
      <c r="K795" s="20" t="s">
        <v>7542</v>
      </c>
      <c r="L795" s="20" t="s">
        <v>7534</v>
      </c>
      <c r="M795" s="60"/>
      <c r="N795" s="20" t="s">
        <v>7535</v>
      </c>
      <c r="O795" s="60"/>
      <c r="P795" s="60"/>
      <c r="Q795" s="20" t="s">
        <v>232</v>
      </c>
      <c r="S795" s="20" t="s">
        <v>1311</v>
      </c>
    </row>
    <row r="796" spans="1:19" ht="15.75" customHeight="1" x14ac:dyDescent="0.2">
      <c r="A796" s="11" t="s">
        <v>61</v>
      </c>
      <c r="B796" s="11" t="s">
        <v>6581</v>
      </c>
      <c r="C796" s="11" t="s">
        <v>6571</v>
      </c>
      <c r="D796" s="11" t="s">
        <v>188</v>
      </c>
      <c r="E796" s="11" t="s">
        <v>7532</v>
      </c>
      <c r="F796" s="20">
        <v>10</v>
      </c>
      <c r="H796" s="20">
        <f t="shared" si="21"/>
        <v>2001</v>
      </c>
      <c r="I796" s="20" t="str">
        <f t="shared" si="20"/>
        <v>hrs__matching_PhysFunc..rLargeMusc.2001</v>
      </c>
      <c r="J796" s="20" t="s">
        <v>9538</v>
      </c>
      <c r="K796" s="20" t="s">
        <v>7543</v>
      </c>
      <c r="L796" s="20" t="s">
        <v>7534</v>
      </c>
      <c r="M796" s="60"/>
      <c r="N796" s="20" t="s">
        <v>7535</v>
      </c>
      <c r="O796" s="60"/>
      <c r="P796" s="60"/>
      <c r="Q796" s="20" t="s">
        <v>232</v>
      </c>
      <c r="S796" s="20" t="s">
        <v>1311</v>
      </c>
    </row>
    <row r="797" spans="1:19" ht="15.75" customHeight="1" x14ac:dyDescent="0.2">
      <c r="A797" s="11" t="s">
        <v>61</v>
      </c>
      <c r="B797" s="11" t="s">
        <v>6581</v>
      </c>
      <c r="C797" s="11" t="s">
        <v>6571</v>
      </c>
      <c r="D797" s="11" t="s">
        <v>188</v>
      </c>
      <c r="E797" s="11" t="s">
        <v>7532</v>
      </c>
      <c r="F797" s="20">
        <v>11</v>
      </c>
      <c r="H797" s="20">
        <f t="shared" si="21"/>
        <v>2002</v>
      </c>
      <c r="I797" s="20" t="str">
        <f t="shared" si="20"/>
        <v>hrs__matching_PhysFunc..rLargeMusc.2002</v>
      </c>
      <c r="J797" s="20" t="s">
        <v>9539</v>
      </c>
      <c r="K797" s="20" t="s">
        <v>7544</v>
      </c>
      <c r="L797" s="20" t="s">
        <v>7534</v>
      </c>
      <c r="M797" s="60"/>
      <c r="N797" s="20" t="s">
        <v>7535</v>
      </c>
      <c r="O797" s="60"/>
      <c r="P797" s="60"/>
      <c r="Q797" s="20" t="s">
        <v>232</v>
      </c>
      <c r="R797" s="60"/>
      <c r="S797" s="20" t="s">
        <v>1311</v>
      </c>
    </row>
    <row r="798" spans="1:19" ht="15.75" customHeight="1" x14ac:dyDescent="0.2">
      <c r="A798" s="11" t="s">
        <v>61</v>
      </c>
      <c r="B798" s="11" t="s">
        <v>6581</v>
      </c>
      <c r="C798" s="11" t="s">
        <v>6571</v>
      </c>
      <c r="D798" s="11" t="s">
        <v>188</v>
      </c>
      <c r="E798" s="11" t="s">
        <v>7532</v>
      </c>
      <c r="F798" s="20">
        <v>12</v>
      </c>
      <c r="H798" s="20">
        <f t="shared" si="21"/>
        <v>2003</v>
      </c>
      <c r="I798" s="20" t="str">
        <f t="shared" si="20"/>
        <v>hrs__matching_PhysFunc..rLargeMusc.2003</v>
      </c>
      <c r="J798" s="20" t="s">
        <v>9540</v>
      </c>
      <c r="K798" s="20" t="s">
        <v>7545</v>
      </c>
      <c r="L798" s="20" t="s">
        <v>7534</v>
      </c>
      <c r="M798" s="60"/>
      <c r="N798" s="20" t="s">
        <v>7535</v>
      </c>
      <c r="O798" s="60"/>
      <c r="P798" s="60"/>
      <c r="Q798" s="20" t="s">
        <v>232</v>
      </c>
      <c r="R798" s="60"/>
      <c r="S798" s="20" t="s">
        <v>1311</v>
      </c>
    </row>
    <row r="799" spans="1:19" ht="15.75" customHeight="1" x14ac:dyDescent="0.2">
      <c r="A799" s="11" t="s">
        <v>61</v>
      </c>
      <c r="B799" s="11" t="s">
        <v>6581</v>
      </c>
      <c r="C799" s="11" t="s">
        <v>6571</v>
      </c>
      <c r="D799" s="11" t="s">
        <v>188</v>
      </c>
      <c r="E799" s="11" t="s">
        <v>7548</v>
      </c>
      <c r="F799" s="20">
        <v>1</v>
      </c>
      <c r="H799" s="20">
        <f t="shared" si="21"/>
        <v>1992</v>
      </c>
      <c r="I799" s="20" t="str">
        <f t="shared" si="20"/>
        <v>hrs__matching_PhysFunc..rMobility.1992</v>
      </c>
      <c r="J799" s="20" t="s">
        <v>9552</v>
      </c>
      <c r="K799" s="20" t="s">
        <v>7562</v>
      </c>
      <c r="L799" s="20" t="s">
        <v>7550</v>
      </c>
      <c r="M799" s="60"/>
      <c r="N799" s="20" t="s">
        <v>7551</v>
      </c>
      <c r="O799" s="60"/>
      <c r="P799" s="60"/>
      <c r="Q799" s="20" t="s">
        <v>232</v>
      </c>
      <c r="S799" s="20" t="s">
        <v>1311</v>
      </c>
    </row>
    <row r="800" spans="1:19" ht="15.75" customHeight="1" x14ac:dyDescent="0.2">
      <c r="A800" s="11" t="s">
        <v>61</v>
      </c>
      <c r="B800" s="11" t="s">
        <v>6581</v>
      </c>
      <c r="C800" s="11" t="s">
        <v>6571</v>
      </c>
      <c r="D800" s="11" t="s">
        <v>188</v>
      </c>
      <c r="E800" s="11" t="s">
        <v>7548</v>
      </c>
      <c r="F800" s="20">
        <v>2</v>
      </c>
      <c r="H800" s="20">
        <f t="shared" si="21"/>
        <v>1993</v>
      </c>
      <c r="I800" s="20" t="str">
        <f t="shared" si="20"/>
        <v>hrs__matching_PhysFunc..rMobility.1993</v>
      </c>
      <c r="J800" s="20" t="s">
        <v>9541</v>
      </c>
      <c r="K800" s="20" t="s">
        <v>7549</v>
      </c>
      <c r="L800" s="20" t="s">
        <v>7550</v>
      </c>
      <c r="M800" s="60"/>
      <c r="N800" s="20" t="s">
        <v>7551</v>
      </c>
      <c r="O800" s="60"/>
      <c r="P800" s="60"/>
      <c r="Q800" s="20" t="s">
        <v>232</v>
      </c>
      <c r="S800" s="20" t="s">
        <v>1311</v>
      </c>
    </row>
    <row r="801" spans="1:19" ht="15.75" customHeight="1" x14ac:dyDescent="0.2">
      <c r="A801" s="11" t="s">
        <v>61</v>
      </c>
      <c r="B801" s="11" t="s">
        <v>6581</v>
      </c>
      <c r="C801" s="11" t="s">
        <v>6571</v>
      </c>
      <c r="D801" s="11" t="s">
        <v>188</v>
      </c>
      <c r="E801" s="11" t="s">
        <v>7548</v>
      </c>
      <c r="F801" s="20">
        <v>3</v>
      </c>
      <c r="H801" s="20">
        <f t="shared" si="21"/>
        <v>1994</v>
      </c>
      <c r="I801" s="20" t="str">
        <f t="shared" si="20"/>
        <v>hrs__matching_PhysFunc..rMobility.1994</v>
      </c>
      <c r="J801" s="20" t="s">
        <v>9542</v>
      </c>
      <c r="K801" s="20" t="s">
        <v>7552</v>
      </c>
      <c r="L801" s="20" t="s">
        <v>7550</v>
      </c>
      <c r="M801" s="60"/>
      <c r="N801" s="20" t="s">
        <v>7551</v>
      </c>
      <c r="O801" s="60"/>
      <c r="P801" s="60"/>
      <c r="Q801" s="20" t="s">
        <v>232</v>
      </c>
      <c r="S801" s="20" t="s">
        <v>1311</v>
      </c>
    </row>
    <row r="802" spans="1:19" ht="15.75" customHeight="1" x14ac:dyDescent="0.2">
      <c r="A802" s="11" t="s">
        <v>61</v>
      </c>
      <c r="B802" s="11" t="s">
        <v>6581</v>
      </c>
      <c r="C802" s="11" t="s">
        <v>6571</v>
      </c>
      <c r="D802" s="11" t="s">
        <v>188</v>
      </c>
      <c r="E802" s="11" t="s">
        <v>7548</v>
      </c>
      <c r="F802" s="20">
        <v>4</v>
      </c>
      <c r="H802" s="20">
        <f t="shared" si="21"/>
        <v>1995</v>
      </c>
      <c r="I802" s="20" t="str">
        <f t="shared" si="20"/>
        <v>hrs__matching_PhysFunc..rMobility.1995</v>
      </c>
      <c r="J802" s="20" t="s">
        <v>9543</v>
      </c>
      <c r="K802" s="20" t="s">
        <v>7553</v>
      </c>
      <c r="L802" s="20" t="s">
        <v>7550</v>
      </c>
      <c r="M802" s="60"/>
      <c r="N802" s="20" t="s">
        <v>7551</v>
      </c>
      <c r="O802" s="60"/>
      <c r="P802" s="60"/>
      <c r="Q802" s="20" t="s">
        <v>232</v>
      </c>
      <c r="S802" s="20" t="s">
        <v>1311</v>
      </c>
    </row>
    <row r="803" spans="1:19" ht="15.75" customHeight="1" x14ac:dyDescent="0.2">
      <c r="A803" s="11" t="s">
        <v>61</v>
      </c>
      <c r="B803" s="11" t="s">
        <v>6581</v>
      </c>
      <c r="C803" s="11" t="s">
        <v>6571</v>
      </c>
      <c r="D803" s="11" t="s">
        <v>188</v>
      </c>
      <c r="E803" s="11" t="s">
        <v>7548</v>
      </c>
      <c r="F803" s="20">
        <v>5</v>
      </c>
      <c r="H803" s="20">
        <f t="shared" si="21"/>
        <v>1996</v>
      </c>
      <c r="I803" s="20" t="str">
        <f t="shared" si="20"/>
        <v>hrs__matching_PhysFunc..rMobility.1996</v>
      </c>
      <c r="J803" s="20" t="s">
        <v>9544</v>
      </c>
      <c r="K803" s="20" t="s">
        <v>7554</v>
      </c>
      <c r="L803" s="20" t="s">
        <v>7550</v>
      </c>
      <c r="M803" s="60"/>
      <c r="N803" s="20" t="s">
        <v>7551</v>
      </c>
      <c r="O803" s="60"/>
      <c r="P803" s="60"/>
      <c r="Q803" s="20" t="s">
        <v>232</v>
      </c>
      <c r="S803" s="20" t="s">
        <v>1311</v>
      </c>
    </row>
    <row r="804" spans="1:19" ht="15.75" customHeight="1" x14ac:dyDescent="0.2">
      <c r="A804" s="11" t="s">
        <v>61</v>
      </c>
      <c r="B804" s="11" t="s">
        <v>6581</v>
      </c>
      <c r="C804" s="11" t="s">
        <v>6571</v>
      </c>
      <c r="D804" s="11" t="s">
        <v>188</v>
      </c>
      <c r="E804" s="11" t="s">
        <v>7548</v>
      </c>
      <c r="F804" s="20">
        <v>6</v>
      </c>
      <c r="H804" s="20">
        <f t="shared" si="21"/>
        <v>1997</v>
      </c>
      <c r="I804" s="20" t="str">
        <f t="shared" si="20"/>
        <v>hrs__matching_PhysFunc..rMobility.1997</v>
      </c>
      <c r="J804" s="20" t="s">
        <v>9545</v>
      </c>
      <c r="K804" s="20" t="s">
        <v>7555</v>
      </c>
      <c r="L804" s="20" t="s">
        <v>7550</v>
      </c>
      <c r="M804" s="60"/>
      <c r="N804" s="20" t="s">
        <v>7551</v>
      </c>
      <c r="O804" s="60"/>
      <c r="P804" s="60"/>
      <c r="Q804" s="20" t="s">
        <v>232</v>
      </c>
      <c r="S804" s="20" t="s">
        <v>1311</v>
      </c>
    </row>
    <row r="805" spans="1:19" ht="15.75" customHeight="1" x14ac:dyDescent="0.2">
      <c r="A805" s="11" t="s">
        <v>61</v>
      </c>
      <c r="B805" s="11" t="s">
        <v>6581</v>
      </c>
      <c r="C805" s="11" t="s">
        <v>6571</v>
      </c>
      <c r="D805" s="11" t="s">
        <v>188</v>
      </c>
      <c r="E805" s="11" t="s">
        <v>7548</v>
      </c>
      <c r="F805" s="20">
        <v>7</v>
      </c>
      <c r="H805" s="20">
        <f t="shared" si="21"/>
        <v>1998</v>
      </c>
      <c r="I805" s="20" t="str">
        <f t="shared" si="20"/>
        <v>hrs__matching_PhysFunc..rMobility.1998</v>
      </c>
      <c r="J805" s="20" t="s">
        <v>9546</v>
      </c>
      <c r="K805" s="20" t="s">
        <v>7556</v>
      </c>
      <c r="L805" s="20" t="s">
        <v>7550</v>
      </c>
      <c r="M805" s="60"/>
      <c r="N805" s="20" t="s">
        <v>7551</v>
      </c>
      <c r="O805" s="60"/>
      <c r="P805" s="60"/>
      <c r="Q805" s="20" t="s">
        <v>232</v>
      </c>
      <c r="R805" s="60"/>
      <c r="S805" s="20" t="s">
        <v>1311</v>
      </c>
    </row>
    <row r="806" spans="1:19" ht="15.75" customHeight="1" x14ac:dyDescent="0.2">
      <c r="A806" s="11" t="s">
        <v>61</v>
      </c>
      <c r="B806" s="11" t="s">
        <v>6581</v>
      </c>
      <c r="C806" s="11" t="s">
        <v>6571</v>
      </c>
      <c r="D806" s="11" t="s">
        <v>188</v>
      </c>
      <c r="E806" s="11" t="s">
        <v>7548</v>
      </c>
      <c r="F806" s="20">
        <v>8</v>
      </c>
      <c r="H806" s="20">
        <f t="shared" si="21"/>
        <v>1999</v>
      </c>
      <c r="I806" s="20" t="str">
        <f t="shared" si="20"/>
        <v>hrs__matching_PhysFunc..rMobility.1999</v>
      </c>
      <c r="J806" s="20" t="s">
        <v>9547</v>
      </c>
      <c r="K806" s="20" t="s">
        <v>7557</v>
      </c>
      <c r="L806" s="20" t="s">
        <v>7550</v>
      </c>
      <c r="M806" s="60"/>
      <c r="N806" s="20" t="s">
        <v>7551</v>
      </c>
      <c r="O806" s="60"/>
      <c r="P806" s="60"/>
      <c r="Q806" s="20" t="s">
        <v>232</v>
      </c>
      <c r="R806" s="60"/>
      <c r="S806" s="20" t="s">
        <v>1311</v>
      </c>
    </row>
    <row r="807" spans="1:19" ht="15.75" customHeight="1" x14ac:dyDescent="0.2">
      <c r="A807" s="11" t="s">
        <v>61</v>
      </c>
      <c r="B807" s="11" t="s">
        <v>6581</v>
      </c>
      <c r="C807" s="11" t="s">
        <v>6571</v>
      </c>
      <c r="D807" s="11" t="s">
        <v>188</v>
      </c>
      <c r="E807" s="11" t="s">
        <v>7548</v>
      </c>
      <c r="F807" s="20">
        <v>9</v>
      </c>
      <c r="H807" s="20">
        <f t="shared" si="21"/>
        <v>2000</v>
      </c>
      <c r="I807" s="20" t="str">
        <f t="shared" si="20"/>
        <v>hrs__matching_PhysFunc..rMobility.2000</v>
      </c>
      <c r="J807" s="20" t="s">
        <v>9548</v>
      </c>
      <c r="K807" s="20" t="s">
        <v>7558</v>
      </c>
      <c r="L807" s="20" t="s">
        <v>7550</v>
      </c>
      <c r="M807" s="60"/>
      <c r="N807" s="20" t="s">
        <v>7551</v>
      </c>
      <c r="O807" s="60"/>
      <c r="P807" s="60"/>
      <c r="Q807" s="20" t="s">
        <v>232</v>
      </c>
      <c r="R807" s="60"/>
      <c r="S807" s="20" t="s">
        <v>1311</v>
      </c>
    </row>
    <row r="808" spans="1:19" ht="15.75" customHeight="1" x14ac:dyDescent="0.2">
      <c r="A808" s="11" t="s">
        <v>61</v>
      </c>
      <c r="B808" s="11" t="s">
        <v>6581</v>
      </c>
      <c r="C808" s="11" t="s">
        <v>6571</v>
      </c>
      <c r="D808" s="11" t="s">
        <v>188</v>
      </c>
      <c r="E808" s="11" t="s">
        <v>7548</v>
      </c>
      <c r="F808" s="20">
        <v>10</v>
      </c>
      <c r="H808" s="20">
        <f t="shared" si="21"/>
        <v>2001</v>
      </c>
      <c r="I808" s="20" t="str">
        <f t="shared" si="20"/>
        <v>hrs__matching_PhysFunc..rMobility.2001</v>
      </c>
      <c r="J808" s="20" t="s">
        <v>9549</v>
      </c>
      <c r="K808" s="20" t="s">
        <v>7559</v>
      </c>
      <c r="L808" s="20" t="s">
        <v>7550</v>
      </c>
      <c r="M808" s="60"/>
      <c r="N808" s="20" t="s">
        <v>7551</v>
      </c>
      <c r="O808" s="60"/>
      <c r="P808" s="60"/>
      <c r="Q808" s="20" t="s">
        <v>232</v>
      </c>
      <c r="R808" s="60"/>
      <c r="S808" s="20" t="s">
        <v>1311</v>
      </c>
    </row>
    <row r="809" spans="1:19" ht="15.75" customHeight="1" x14ac:dyDescent="0.2">
      <c r="A809" s="11" t="s">
        <v>61</v>
      </c>
      <c r="B809" s="11" t="s">
        <v>6581</v>
      </c>
      <c r="C809" s="11" t="s">
        <v>6571</v>
      </c>
      <c r="D809" s="11" t="s">
        <v>188</v>
      </c>
      <c r="E809" s="11" t="s">
        <v>7548</v>
      </c>
      <c r="F809" s="20">
        <v>11</v>
      </c>
      <c r="H809" s="20">
        <f t="shared" si="21"/>
        <v>2002</v>
      </c>
      <c r="I809" s="20" t="str">
        <f t="shared" si="20"/>
        <v>hrs__matching_PhysFunc..rMobility.2002</v>
      </c>
      <c r="J809" s="20" t="s">
        <v>9550</v>
      </c>
      <c r="K809" s="20" t="s">
        <v>7560</v>
      </c>
      <c r="L809" s="20" t="s">
        <v>7550</v>
      </c>
      <c r="M809" s="60"/>
      <c r="N809" s="20" t="s">
        <v>7551</v>
      </c>
      <c r="O809" s="60"/>
      <c r="P809" s="60"/>
      <c r="Q809" s="20" t="s">
        <v>232</v>
      </c>
      <c r="R809" s="60"/>
      <c r="S809" s="20" t="s">
        <v>1311</v>
      </c>
    </row>
    <row r="810" spans="1:19" ht="15.75" customHeight="1" x14ac:dyDescent="0.2">
      <c r="A810" s="11" t="s">
        <v>61</v>
      </c>
      <c r="B810" s="11" t="s">
        <v>6581</v>
      </c>
      <c r="C810" s="11" t="s">
        <v>6571</v>
      </c>
      <c r="D810" s="11" t="s">
        <v>188</v>
      </c>
      <c r="E810" s="11" t="s">
        <v>7548</v>
      </c>
      <c r="F810" s="20">
        <v>12</v>
      </c>
      <c r="H810" s="20">
        <f t="shared" si="21"/>
        <v>2003</v>
      </c>
      <c r="I810" s="20" t="str">
        <f t="shared" si="20"/>
        <v>hrs__matching_PhysFunc..rMobility.2003</v>
      </c>
      <c r="J810" s="20" t="s">
        <v>9551</v>
      </c>
      <c r="K810" s="20" t="s">
        <v>7561</v>
      </c>
      <c r="L810" s="20" t="s">
        <v>7550</v>
      </c>
      <c r="M810" s="60"/>
      <c r="N810" s="20" t="s">
        <v>7551</v>
      </c>
      <c r="O810" s="60"/>
      <c r="P810" s="60"/>
      <c r="Q810" s="20" t="s">
        <v>232</v>
      </c>
      <c r="R810" s="60"/>
      <c r="S810" s="20" t="s">
        <v>1311</v>
      </c>
    </row>
    <row r="811" spans="1:19" ht="15.75" customHeight="1" x14ac:dyDescent="0.2">
      <c r="A811" s="11" t="s">
        <v>61</v>
      </c>
      <c r="B811" s="11" t="s">
        <v>6581</v>
      </c>
      <c r="C811" s="11" t="s">
        <v>6571</v>
      </c>
      <c r="D811" s="11" t="s">
        <v>188</v>
      </c>
      <c r="E811" s="11" t="s">
        <v>7563</v>
      </c>
      <c r="F811" s="20">
        <v>2</v>
      </c>
      <c r="H811" s="20">
        <f t="shared" si="21"/>
        <v>1993</v>
      </c>
      <c r="I811" s="20" t="str">
        <f t="shared" si="20"/>
        <v>hrs__matching_PhysFunc..rWalk.1993</v>
      </c>
      <c r="J811" s="20" t="s">
        <v>9553</v>
      </c>
      <c r="K811" s="20" t="s">
        <v>7564</v>
      </c>
      <c r="L811" s="20" t="s">
        <v>7550</v>
      </c>
      <c r="M811" s="60"/>
      <c r="N811" s="20" t="s">
        <v>7551</v>
      </c>
      <c r="O811" s="60"/>
      <c r="P811" s="60"/>
      <c r="Q811" s="20" t="s">
        <v>232</v>
      </c>
      <c r="R811" s="60"/>
      <c r="S811" s="20" t="s">
        <v>1311</v>
      </c>
    </row>
    <row r="812" spans="1:19" ht="15.75" customHeight="1" x14ac:dyDescent="0.2">
      <c r="A812" s="11" t="s">
        <v>61</v>
      </c>
      <c r="B812" s="11" t="s">
        <v>6581</v>
      </c>
      <c r="C812" s="11" t="s">
        <v>6571</v>
      </c>
      <c r="D812" s="11" t="s">
        <v>188</v>
      </c>
      <c r="E812" s="11" t="s">
        <v>7563</v>
      </c>
      <c r="F812" s="20">
        <v>3</v>
      </c>
      <c r="H812" s="20">
        <f t="shared" si="21"/>
        <v>1994</v>
      </c>
      <c r="I812" s="20" t="str">
        <f t="shared" si="20"/>
        <v>hrs__matching_PhysFunc..rWalk.1994</v>
      </c>
      <c r="J812" s="20" t="s">
        <v>9554</v>
      </c>
      <c r="K812" s="20" t="s">
        <v>7565</v>
      </c>
      <c r="L812" s="20" t="s">
        <v>7550</v>
      </c>
      <c r="M812" s="60"/>
      <c r="N812" s="20" t="s">
        <v>7551</v>
      </c>
      <c r="O812" s="60"/>
      <c r="P812" s="60"/>
      <c r="Q812" s="20" t="s">
        <v>232</v>
      </c>
      <c r="R812" s="60"/>
      <c r="S812" s="20" t="s">
        <v>1311</v>
      </c>
    </row>
    <row r="813" spans="1:19" ht="15.75" customHeight="1" x14ac:dyDescent="0.2">
      <c r="A813" s="11" t="s">
        <v>61</v>
      </c>
      <c r="B813" s="11" t="s">
        <v>6581</v>
      </c>
      <c r="C813" s="11" t="s">
        <v>6571</v>
      </c>
      <c r="D813" s="11" t="s">
        <v>188</v>
      </c>
      <c r="E813" s="11" t="s">
        <v>7563</v>
      </c>
      <c r="F813" s="20">
        <v>4</v>
      </c>
      <c r="H813" s="20">
        <f t="shared" si="21"/>
        <v>1995</v>
      </c>
      <c r="I813" s="20" t="str">
        <f t="shared" si="20"/>
        <v>hrs__matching_PhysFunc..rWalk.1995</v>
      </c>
      <c r="J813" s="20" t="s">
        <v>9555</v>
      </c>
      <c r="K813" s="20" t="s">
        <v>7566</v>
      </c>
      <c r="L813" s="20" t="s">
        <v>7550</v>
      </c>
      <c r="M813" s="60"/>
      <c r="N813" s="20" t="s">
        <v>7551</v>
      </c>
      <c r="O813" s="60"/>
      <c r="P813" s="60"/>
      <c r="Q813" s="20" t="s">
        <v>232</v>
      </c>
      <c r="R813" s="60"/>
      <c r="S813" s="20" t="s">
        <v>1311</v>
      </c>
    </row>
    <row r="814" spans="1:19" ht="15.75" customHeight="1" x14ac:dyDescent="0.2">
      <c r="A814" s="11" t="s">
        <v>61</v>
      </c>
      <c r="B814" s="11" t="s">
        <v>6581</v>
      </c>
      <c r="C814" s="11" t="s">
        <v>6571</v>
      </c>
      <c r="D814" s="11" t="s">
        <v>188</v>
      </c>
      <c r="E814" s="11" t="s">
        <v>7563</v>
      </c>
      <c r="F814" s="20">
        <v>5</v>
      </c>
      <c r="H814" s="20">
        <f t="shared" si="21"/>
        <v>1996</v>
      </c>
      <c r="I814" s="20" t="str">
        <f t="shared" si="20"/>
        <v>hrs__matching_PhysFunc..rWalk.1996</v>
      </c>
      <c r="J814" s="20" t="s">
        <v>9556</v>
      </c>
      <c r="K814" s="20" t="s">
        <v>7567</v>
      </c>
      <c r="L814" s="20" t="s">
        <v>7550</v>
      </c>
      <c r="M814" s="60"/>
      <c r="N814" s="20" t="s">
        <v>7551</v>
      </c>
      <c r="O814" s="60"/>
      <c r="P814" s="60"/>
      <c r="Q814" s="20" t="s">
        <v>232</v>
      </c>
      <c r="R814" s="60"/>
      <c r="S814" s="20" t="s">
        <v>1311</v>
      </c>
    </row>
    <row r="815" spans="1:19" ht="15.75" customHeight="1" x14ac:dyDescent="0.2">
      <c r="A815" s="11" t="s">
        <v>61</v>
      </c>
      <c r="B815" s="11" t="s">
        <v>6581</v>
      </c>
      <c r="C815" s="11" t="s">
        <v>6571</v>
      </c>
      <c r="D815" s="11" t="s">
        <v>188</v>
      </c>
      <c r="E815" s="11" t="s">
        <v>7563</v>
      </c>
      <c r="F815" s="20">
        <v>6</v>
      </c>
      <c r="H815" s="20">
        <f t="shared" si="21"/>
        <v>1997</v>
      </c>
      <c r="I815" s="20" t="str">
        <f t="shared" si="20"/>
        <v>hrs__matching_PhysFunc..rWalk.1997</v>
      </c>
      <c r="J815" s="20" t="s">
        <v>9557</v>
      </c>
      <c r="K815" s="20" t="s">
        <v>7568</v>
      </c>
      <c r="L815" s="20" t="s">
        <v>7550</v>
      </c>
      <c r="M815" s="60"/>
      <c r="N815" s="20" t="s">
        <v>7551</v>
      </c>
      <c r="O815" s="60"/>
      <c r="P815" s="60"/>
      <c r="Q815" s="20" t="s">
        <v>232</v>
      </c>
      <c r="R815" s="60"/>
      <c r="S815" s="20" t="s">
        <v>1311</v>
      </c>
    </row>
    <row r="816" spans="1:19" ht="15.75" customHeight="1" x14ac:dyDescent="0.2">
      <c r="A816" s="11" t="s">
        <v>61</v>
      </c>
      <c r="B816" s="11" t="s">
        <v>6581</v>
      </c>
      <c r="C816" s="11" t="s">
        <v>6571</v>
      </c>
      <c r="D816" s="11" t="s">
        <v>188</v>
      </c>
      <c r="E816" s="11" t="s">
        <v>7563</v>
      </c>
      <c r="F816" s="20">
        <v>7</v>
      </c>
      <c r="H816" s="20">
        <f t="shared" si="21"/>
        <v>1998</v>
      </c>
      <c r="I816" s="20" t="str">
        <f t="shared" si="20"/>
        <v>hrs__matching_PhysFunc..rWalk.1998</v>
      </c>
      <c r="J816" s="20" t="s">
        <v>9558</v>
      </c>
      <c r="K816" s="20" t="s">
        <v>7569</v>
      </c>
      <c r="L816" s="20" t="s">
        <v>7550</v>
      </c>
      <c r="M816" s="60"/>
      <c r="N816" s="20" t="s">
        <v>7551</v>
      </c>
      <c r="O816" s="60"/>
      <c r="P816" s="60"/>
      <c r="Q816" s="20" t="s">
        <v>232</v>
      </c>
      <c r="R816" s="60"/>
      <c r="S816" s="20" t="s">
        <v>1311</v>
      </c>
    </row>
    <row r="817" spans="1:19" ht="15.75" customHeight="1" x14ac:dyDescent="0.2">
      <c r="A817" s="11" t="s">
        <v>61</v>
      </c>
      <c r="B817" s="11" t="s">
        <v>6581</v>
      </c>
      <c r="C817" s="11" t="s">
        <v>6571</v>
      </c>
      <c r="D817" s="11" t="s">
        <v>188</v>
      </c>
      <c r="E817" s="11" t="s">
        <v>7563</v>
      </c>
      <c r="F817" s="20">
        <v>8</v>
      </c>
      <c r="H817" s="20">
        <f t="shared" si="21"/>
        <v>1999</v>
      </c>
      <c r="I817" s="20" t="str">
        <f t="shared" si="20"/>
        <v>hrs__matching_PhysFunc..rWalk.1999</v>
      </c>
      <c r="J817" s="20" t="s">
        <v>9559</v>
      </c>
      <c r="K817" s="20" t="s">
        <v>7570</v>
      </c>
      <c r="L817" s="20" t="s">
        <v>7550</v>
      </c>
      <c r="M817" s="60"/>
      <c r="N817" s="20" t="s">
        <v>7551</v>
      </c>
      <c r="O817" s="60"/>
      <c r="P817" s="60"/>
      <c r="Q817" s="20" t="s">
        <v>232</v>
      </c>
      <c r="R817" s="60"/>
      <c r="S817" s="20" t="s">
        <v>1311</v>
      </c>
    </row>
    <row r="818" spans="1:19" ht="15.75" customHeight="1" x14ac:dyDescent="0.2">
      <c r="A818" s="11" t="s">
        <v>61</v>
      </c>
      <c r="B818" s="11" t="s">
        <v>6581</v>
      </c>
      <c r="C818" s="11" t="s">
        <v>6571</v>
      </c>
      <c r="D818" s="11" t="s">
        <v>188</v>
      </c>
      <c r="E818" s="11" t="s">
        <v>7563</v>
      </c>
      <c r="F818" s="20">
        <v>9</v>
      </c>
      <c r="H818" s="20">
        <f t="shared" si="21"/>
        <v>2000</v>
      </c>
      <c r="I818" s="20" t="str">
        <f t="shared" si="20"/>
        <v>hrs__matching_PhysFunc..rWalk.2000</v>
      </c>
      <c r="J818" s="20" t="s">
        <v>9560</v>
      </c>
      <c r="K818" s="20" t="s">
        <v>7571</v>
      </c>
      <c r="L818" s="20" t="s">
        <v>7550</v>
      </c>
      <c r="M818" s="60"/>
      <c r="N818" s="20" t="s">
        <v>7551</v>
      </c>
      <c r="O818" s="60"/>
      <c r="P818" s="60"/>
      <c r="Q818" s="20" t="s">
        <v>232</v>
      </c>
      <c r="R818" s="60"/>
      <c r="S818" s="20" t="s">
        <v>1311</v>
      </c>
    </row>
    <row r="819" spans="1:19" ht="15.75" customHeight="1" x14ac:dyDescent="0.2">
      <c r="A819" s="11" t="s">
        <v>61</v>
      </c>
      <c r="B819" s="11" t="s">
        <v>6581</v>
      </c>
      <c r="C819" s="11" t="s">
        <v>6571</v>
      </c>
      <c r="D819" s="11" t="s">
        <v>188</v>
      </c>
      <c r="E819" s="11" t="s">
        <v>7563</v>
      </c>
      <c r="F819" s="20">
        <v>10</v>
      </c>
      <c r="H819" s="20">
        <f t="shared" si="21"/>
        <v>2001</v>
      </c>
      <c r="I819" s="20" t="str">
        <f t="shared" si="20"/>
        <v>hrs__matching_PhysFunc..rWalk.2001</v>
      </c>
      <c r="J819" s="20" t="s">
        <v>9561</v>
      </c>
      <c r="K819" s="20" t="s">
        <v>7572</v>
      </c>
      <c r="L819" s="20" t="s">
        <v>7550</v>
      </c>
      <c r="M819" s="60"/>
      <c r="N819" s="20" t="s">
        <v>7551</v>
      </c>
      <c r="O819" s="60"/>
      <c r="P819" s="60"/>
      <c r="Q819" s="20" t="s">
        <v>232</v>
      </c>
      <c r="R819" s="60"/>
      <c r="S819" s="20" t="s">
        <v>1311</v>
      </c>
    </row>
    <row r="820" spans="1:19" ht="15.75" customHeight="1" x14ac:dyDescent="0.2">
      <c r="A820" s="11" t="s">
        <v>61</v>
      </c>
      <c r="B820" s="11" t="s">
        <v>6581</v>
      </c>
      <c r="C820" s="11" t="s">
        <v>6571</v>
      </c>
      <c r="D820" s="11" t="s">
        <v>188</v>
      </c>
      <c r="E820" s="11" t="s">
        <v>7563</v>
      </c>
      <c r="F820" s="20">
        <v>11</v>
      </c>
      <c r="H820" s="20">
        <f t="shared" si="21"/>
        <v>2002</v>
      </c>
      <c r="I820" s="20" t="str">
        <f t="shared" si="20"/>
        <v>hrs__matching_PhysFunc..rWalk.2002</v>
      </c>
      <c r="J820" s="20" t="s">
        <v>9562</v>
      </c>
      <c r="K820" s="20" t="s">
        <v>7573</v>
      </c>
      <c r="L820" s="20" t="s">
        <v>7550</v>
      </c>
      <c r="M820" s="60"/>
      <c r="N820" s="20" t="s">
        <v>7551</v>
      </c>
      <c r="O820" s="60"/>
      <c r="P820" s="60"/>
      <c r="Q820" s="20" t="s">
        <v>232</v>
      </c>
      <c r="R820" s="60"/>
      <c r="S820" s="20" t="s">
        <v>1311</v>
      </c>
    </row>
    <row r="821" spans="1:19" ht="15.75" customHeight="1" x14ac:dyDescent="0.2">
      <c r="A821" s="11" t="s">
        <v>61</v>
      </c>
      <c r="B821" s="11" t="s">
        <v>6581</v>
      </c>
      <c r="C821" s="11" t="s">
        <v>6571</v>
      </c>
      <c r="D821" s="11" t="s">
        <v>188</v>
      </c>
      <c r="E821" s="11" t="s">
        <v>7563</v>
      </c>
      <c r="F821" s="20">
        <v>12</v>
      </c>
      <c r="H821" s="20">
        <f t="shared" si="21"/>
        <v>2003</v>
      </c>
      <c r="I821" s="20" t="str">
        <f t="shared" si="20"/>
        <v>hrs__matching_PhysFunc..rWalk.2003</v>
      </c>
      <c r="J821" s="20" t="s">
        <v>9563</v>
      </c>
      <c r="K821" s="20" t="s">
        <v>7574</v>
      </c>
      <c r="L821" s="20" t="s">
        <v>7550</v>
      </c>
      <c r="M821" s="60"/>
      <c r="N821" s="20" t="s">
        <v>7551</v>
      </c>
      <c r="O821" s="60"/>
      <c r="P821" s="60"/>
      <c r="Q821" s="20" t="s">
        <v>232</v>
      </c>
      <c r="R821" s="60"/>
      <c r="S821" s="20" t="s">
        <v>1311</v>
      </c>
    </row>
    <row r="822" spans="1:19" ht="15.75" customHeight="1" x14ac:dyDescent="0.2">
      <c r="A822" s="11" t="s">
        <v>61</v>
      </c>
      <c r="B822" s="11" t="s">
        <v>6581</v>
      </c>
      <c r="C822" s="11" t="s">
        <v>6571</v>
      </c>
      <c r="D822" s="11" t="s">
        <v>7575</v>
      </c>
      <c r="E822" s="11" t="s">
        <v>7576</v>
      </c>
      <c r="F822" s="20">
        <v>2</v>
      </c>
      <c r="H822" s="20">
        <v>1994</v>
      </c>
      <c r="I822" s="20" t="str">
        <f t="shared" si="20"/>
        <v>hrs__matching_prescriptions..rHlthRx.1994</v>
      </c>
      <c r="J822" s="20" t="s">
        <v>9564</v>
      </c>
      <c r="K822" s="20" t="s">
        <v>7577</v>
      </c>
      <c r="L822" s="20" t="s">
        <v>6708</v>
      </c>
      <c r="M822" s="60"/>
      <c r="N822" s="20" t="s">
        <v>177</v>
      </c>
      <c r="O822" s="60"/>
      <c r="P822" s="60"/>
      <c r="Q822" s="15" t="s">
        <v>178</v>
      </c>
      <c r="R822" s="15"/>
      <c r="S822" s="15" t="s">
        <v>1311</v>
      </c>
    </row>
    <row r="823" spans="1:19" ht="15.75" customHeight="1" x14ac:dyDescent="0.2">
      <c r="A823" s="11" t="s">
        <v>61</v>
      </c>
      <c r="B823" s="11" t="s">
        <v>6581</v>
      </c>
      <c r="C823" s="11" t="s">
        <v>6571</v>
      </c>
      <c r="D823" s="11" t="s">
        <v>7575</v>
      </c>
      <c r="E823" s="11" t="s">
        <v>7576</v>
      </c>
      <c r="F823" s="20">
        <v>3</v>
      </c>
      <c r="H823" s="20">
        <v>1996</v>
      </c>
      <c r="I823" s="20" t="str">
        <f t="shared" si="20"/>
        <v>hrs__matching_prescriptions..rHlthRx.1996</v>
      </c>
      <c r="J823" s="20" t="s">
        <v>9565</v>
      </c>
      <c r="K823" s="20" t="s">
        <v>7578</v>
      </c>
      <c r="L823" s="20" t="s">
        <v>6708</v>
      </c>
      <c r="M823" s="60"/>
      <c r="N823" s="20" t="s">
        <v>177</v>
      </c>
      <c r="O823" s="60"/>
      <c r="P823" s="60"/>
      <c r="Q823" s="15" t="s">
        <v>178</v>
      </c>
      <c r="R823" s="15"/>
      <c r="S823" s="15" t="s">
        <v>1311</v>
      </c>
    </row>
    <row r="824" spans="1:19" ht="15.75" customHeight="1" x14ac:dyDescent="0.2">
      <c r="A824" s="11" t="s">
        <v>61</v>
      </c>
      <c r="B824" s="11" t="s">
        <v>6581</v>
      </c>
      <c r="C824" s="11" t="s">
        <v>6571</v>
      </c>
      <c r="D824" s="11" t="s">
        <v>7575</v>
      </c>
      <c r="E824" s="11" t="s">
        <v>7576</v>
      </c>
      <c r="F824" s="20">
        <v>4</v>
      </c>
      <c r="H824" s="20">
        <v>1998</v>
      </c>
      <c r="I824" s="20" t="str">
        <f t="shared" si="20"/>
        <v>hrs__matching_prescriptions..rHlthRx.1998</v>
      </c>
      <c r="J824" s="20" t="s">
        <v>9566</v>
      </c>
      <c r="K824" s="20" t="s">
        <v>7579</v>
      </c>
      <c r="L824" s="20" t="s">
        <v>6708</v>
      </c>
      <c r="M824" s="60"/>
      <c r="N824" s="20" t="s">
        <v>177</v>
      </c>
      <c r="O824" s="60"/>
      <c r="P824" s="60"/>
      <c r="Q824" s="15" t="s">
        <v>178</v>
      </c>
      <c r="R824" s="15"/>
      <c r="S824" s="15" t="s">
        <v>1311</v>
      </c>
    </row>
    <row r="825" spans="1:19" ht="15.75" customHeight="1" x14ac:dyDescent="0.2">
      <c r="A825" s="11" t="s">
        <v>61</v>
      </c>
      <c r="B825" s="11" t="s">
        <v>6581</v>
      </c>
      <c r="C825" s="11" t="s">
        <v>6571</v>
      </c>
      <c r="D825" s="11" t="s">
        <v>7575</v>
      </c>
      <c r="E825" s="11" t="s">
        <v>7576</v>
      </c>
      <c r="F825" s="20">
        <v>5</v>
      </c>
      <c r="H825" s="20">
        <v>2000</v>
      </c>
      <c r="I825" s="20" t="str">
        <f t="shared" si="20"/>
        <v>hrs__matching_prescriptions..rHlthRx.2000</v>
      </c>
      <c r="J825" s="20" t="s">
        <v>9567</v>
      </c>
      <c r="K825" s="20" t="s">
        <v>7580</v>
      </c>
      <c r="L825" s="20" t="s">
        <v>6708</v>
      </c>
      <c r="M825" s="60"/>
      <c r="N825" s="20" t="s">
        <v>177</v>
      </c>
      <c r="O825" s="60"/>
      <c r="P825" s="60"/>
      <c r="Q825" s="15" t="s">
        <v>178</v>
      </c>
      <c r="R825" s="15"/>
      <c r="S825" s="15" t="s">
        <v>1311</v>
      </c>
    </row>
    <row r="826" spans="1:19" ht="15.75" customHeight="1" x14ac:dyDescent="0.2">
      <c r="A826" s="11" t="s">
        <v>61</v>
      </c>
      <c r="B826" s="11" t="s">
        <v>6581</v>
      </c>
      <c r="C826" s="11" t="s">
        <v>6571</v>
      </c>
      <c r="D826" s="11" t="s">
        <v>7575</v>
      </c>
      <c r="E826" s="11" t="s">
        <v>7576</v>
      </c>
      <c r="F826" s="20">
        <v>6</v>
      </c>
      <c r="H826" s="20">
        <v>2002</v>
      </c>
      <c r="I826" s="20" t="str">
        <f t="shared" si="20"/>
        <v>hrs__matching_prescriptions..rHlthRx.2002</v>
      </c>
      <c r="J826" s="20" t="s">
        <v>9568</v>
      </c>
      <c r="K826" s="20" t="s">
        <v>7581</v>
      </c>
      <c r="L826" s="20" t="s">
        <v>6708</v>
      </c>
      <c r="M826" s="60"/>
      <c r="N826" s="20" t="s">
        <v>177</v>
      </c>
      <c r="O826" s="60"/>
      <c r="P826" s="60"/>
      <c r="Q826" s="15" t="s">
        <v>178</v>
      </c>
      <c r="R826" s="15"/>
      <c r="S826" s="15" t="s">
        <v>1311</v>
      </c>
    </row>
    <row r="827" spans="1:19" ht="15.75" customHeight="1" x14ac:dyDescent="0.2">
      <c r="A827" s="11" t="s">
        <v>61</v>
      </c>
      <c r="B827" s="11" t="s">
        <v>6581</v>
      </c>
      <c r="C827" s="11" t="s">
        <v>6571</v>
      </c>
      <c r="D827" s="11" t="s">
        <v>7575</v>
      </c>
      <c r="E827" s="11" t="s">
        <v>7576</v>
      </c>
      <c r="F827" s="20">
        <v>7</v>
      </c>
      <c r="H827" s="20">
        <v>2004</v>
      </c>
      <c r="I827" s="20" t="str">
        <f t="shared" si="20"/>
        <v>hrs__matching_prescriptions..rHlthRx.2004</v>
      </c>
      <c r="J827" s="20" t="s">
        <v>9569</v>
      </c>
      <c r="K827" s="20" t="s">
        <v>7582</v>
      </c>
      <c r="L827" s="20" t="s">
        <v>6708</v>
      </c>
      <c r="M827" s="60"/>
      <c r="N827" s="20" t="s">
        <v>177</v>
      </c>
      <c r="O827" s="60"/>
      <c r="P827" s="60"/>
      <c r="Q827" s="15" t="s">
        <v>178</v>
      </c>
      <c r="R827" s="15"/>
      <c r="S827" s="15" t="s">
        <v>1311</v>
      </c>
    </row>
    <row r="828" spans="1:19" ht="15.75" customHeight="1" x14ac:dyDescent="0.2">
      <c r="A828" s="11" t="s">
        <v>61</v>
      </c>
      <c r="B828" s="11" t="s">
        <v>6581</v>
      </c>
      <c r="C828" s="11" t="s">
        <v>6571</v>
      </c>
      <c r="D828" s="11" t="s">
        <v>7575</v>
      </c>
      <c r="E828" s="11" t="s">
        <v>7576</v>
      </c>
      <c r="F828" s="20">
        <v>8</v>
      </c>
      <c r="H828" s="20">
        <v>2006</v>
      </c>
      <c r="I828" s="20" t="str">
        <f t="shared" si="20"/>
        <v>hrs__matching_prescriptions..rHlthRx.2006</v>
      </c>
      <c r="J828" s="20" t="s">
        <v>9570</v>
      </c>
      <c r="K828" s="20" t="s">
        <v>7583</v>
      </c>
      <c r="L828" s="20" t="s">
        <v>6708</v>
      </c>
      <c r="M828" s="60"/>
      <c r="N828" s="20" t="s">
        <v>177</v>
      </c>
      <c r="O828" s="60"/>
      <c r="P828" s="60"/>
      <c r="Q828" s="15" t="s">
        <v>178</v>
      </c>
      <c r="R828" s="15"/>
      <c r="S828" s="15" t="s">
        <v>1311</v>
      </c>
    </row>
    <row r="829" spans="1:19" ht="15.75" customHeight="1" x14ac:dyDescent="0.2">
      <c r="A829" s="11" t="s">
        <v>61</v>
      </c>
      <c r="B829" s="11" t="s">
        <v>6581</v>
      </c>
      <c r="C829" s="11" t="s">
        <v>6571</v>
      </c>
      <c r="D829" s="11" t="s">
        <v>7575</v>
      </c>
      <c r="E829" s="11" t="s">
        <v>7576</v>
      </c>
      <c r="F829" s="20">
        <v>9</v>
      </c>
      <c r="H829" s="20">
        <v>2008</v>
      </c>
      <c r="I829" s="20" t="str">
        <f t="shared" si="20"/>
        <v>hrs__matching_prescriptions..rHlthRx.2008</v>
      </c>
      <c r="J829" s="20" t="s">
        <v>9571</v>
      </c>
      <c r="K829" s="20" t="s">
        <v>7584</v>
      </c>
      <c r="L829" s="20" t="s">
        <v>6708</v>
      </c>
      <c r="M829" s="60"/>
      <c r="N829" s="20" t="s">
        <v>177</v>
      </c>
      <c r="O829" s="60"/>
      <c r="P829" s="60"/>
      <c r="Q829" s="15" t="s">
        <v>178</v>
      </c>
      <c r="R829" s="15"/>
      <c r="S829" s="15" t="s">
        <v>1311</v>
      </c>
    </row>
    <row r="830" spans="1:19" ht="15.75" customHeight="1" x14ac:dyDescent="0.2">
      <c r="A830" s="11" t="s">
        <v>61</v>
      </c>
      <c r="B830" s="11" t="s">
        <v>6581</v>
      </c>
      <c r="C830" s="11" t="s">
        <v>6571</v>
      </c>
      <c r="D830" s="11" t="s">
        <v>7575</v>
      </c>
      <c r="E830" s="11" t="s">
        <v>7576</v>
      </c>
      <c r="F830" s="20">
        <v>10</v>
      </c>
      <c r="H830" s="20">
        <v>2010</v>
      </c>
      <c r="I830" s="20" t="str">
        <f t="shared" si="20"/>
        <v>hrs__matching_prescriptions..rHlthRx.2010</v>
      </c>
      <c r="J830" s="20" t="s">
        <v>9572</v>
      </c>
      <c r="K830" s="20" t="s">
        <v>7585</v>
      </c>
      <c r="L830" s="20" t="s">
        <v>6708</v>
      </c>
      <c r="M830" s="60"/>
      <c r="N830" s="20" t="s">
        <v>177</v>
      </c>
      <c r="O830" s="60"/>
      <c r="P830" s="60"/>
      <c r="Q830" s="15" t="s">
        <v>178</v>
      </c>
      <c r="R830" s="15"/>
      <c r="S830" s="15" t="s">
        <v>1311</v>
      </c>
    </row>
    <row r="831" spans="1:19" ht="15.75" customHeight="1" x14ac:dyDescent="0.2">
      <c r="A831" s="11" t="s">
        <v>61</v>
      </c>
      <c r="B831" s="11" t="s">
        <v>6581</v>
      </c>
      <c r="C831" s="11" t="s">
        <v>6571</v>
      </c>
      <c r="D831" s="11" t="s">
        <v>7575</v>
      </c>
      <c r="E831" s="11" t="s">
        <v>7576</v>
      </c>
      <c r="F831" s="20">
        <v>11</v>
      </c>
      <c r="H831" s="20">
        <v>2012</v>
      </c>
      <c r="I831" s="20" t="str">
        <f t="shared" si="20"/>
        <v>hrs__matching_prescriptions..rHlthRx.2012</v>
      </c>
      <c r="J831" s="20" t="s">
        <v>9573</v>
      </c>
      <c r="K831" s="20" t="s">
        <v>7586</v>
      </c>
      <c r="L831" s="20" t="s">
        <v>6708</v>
      </c>
      <c r="M831" s="60"/>
      <c r="N831" s="20" t="s">
        <v>177</v>
      </c>
      <c r="O831" s="60"/>
      <c r="P831" s="60"/>
      <c r="Q831" s="15" t="s">
        <v>178</v>
      </c>
      <c r="R831" s="15"/>
      <c r="S831" s="15" t="s">
        <v>1311</v>
      </c>
    </row>
    <row r="832" spans="1:19" ht="15.75" customHeight="1" x14ac:dyDescent="0.2">
      <c r="A832" s="11" t="s">
        <v>61</v>
      </c>
      <c r="B832" s="11" t="s">
        <v>6581</v>
      </c>
      <c r="C832" s="11" t="s">
        <v>6571</v>
      </c>
      <c r="D832" s="11" t="s">
        <v>7575</v>
      </c>
      <c r="E832" s="11" t="s">
        <v>7576</v>
      </c>
      <c r="F832" s="20">
        <v>12</v>
      </c>
      <c r="H832" s="20">
        <v>2014</v>
      </c>
      <c r="I832" s="20" t="str">
        <f t="shared" si="20"/>
        <v>hrs__matching_prescriptions..rHlthRx.2014</v>
      </c>
      <c r="J832" s="20" t="s">
        <v>9574</v>
      </c>
      <c r="K832" s="20" t="s">
        <v>7587</v>
      </c>
      <c r="L832" s="20" t="s">
        <v>6708</v>
      </c>
      <c r="M832" s="60"/>
      <c r="N832" s="20" t="s">
        <v>177</v>
      </c>
      <c r="O832" s="60"/>
      <c r="P832" s="60"/>
      <c r="Q832" s="15" t="s">
        <v>178</v>
      </c>
      <c r="R832" s="15"/>
      <c r="S832" s="15" t="s">
        <v>1311</v>
      </c>
    </row>
    <row r="833" spans="1:19" ht="15.75" customHeight="1" x14ac:dyDescent="0.2">
      <c r="A833" s="11" t="s">
        <v>61</v>
      </c>
      <c r="B833" s="11" t="s">
        <v>6581</v>
      </c>
      <c r="C833" s="11" t="s">
        <v>6571</v>
      </c>
      <c r="D833" s="11" t="s">
        <v>7588</v>
      </c>
      <c r="E833" s="11" t="s">
        <v>7589</v>
      </c>
      <c r="F833" s="20">
        <v>1</v>
      </c>
      <c r="H833" s="20">
        <v>1992</v>
      </c>
      <c r="I833" s="20" t="str">
        <f t="shared" si="20"/>
        <v>hrs__matching_Prob75pRatio..rHlthProbLiv75Rat.1992</v>
      </c>
      <c r="J833" s="20" t="s">
        <v>9575</v>
      </c>
      <c r="K833" s="20" t="s">
        <v>7590</v>
      </c>
      <c r="L833" s="28" t="s">
        <v>6946</v>
      </c>
      <c r="N833" s="20" t="s">
        <v>177</v>
      </c>
      <c r="Q833" s="15" t="s">
        <v>224</v>
      </c>
      <c r="R833" s="15"/>
      <c r="S833" s="15" t="s">
        <v>1311</v>
      </c>
    </row>
    <row r="834" spans="1:19" ht="15.75" customHeight="1" x14ac:dyDescent="0.2">
      <c r="A834" s="11" t="s">
        <v>61</v>
      </c>
      <c r="B834" s="11" t="s">
        <v>6581</v>
      </c>
      <c r="C834" s="11" t="s">
        <v>6571</v>
      </c>
      <c r="D834" s="11" t="s">
        <v>7588</v>
      </c>
      <c r="E834" s="11" t="s">
        <v>7589</v>
      </c>
      <c r="F834" s="20">
        <v>2</v>
      </c>
      <c r="H834" s="20">
        <v>1994</v>
      </c>
      <c r="I834" s="20" t="str">
        <f t="shared" ref="I834:I897" si="22">CONCATENATE(A834,"__",C834,"_", D834, "..", E834, ".", H834)</f>
        <v>hrs__matching_Prob75pRatio..rHlthProbLiv75Rat.1994</v>
      </c>
      <c r="J834" s="20" t="s">
        <v>9576</v>
      </c>
      <c r="K834" s="20" t="s">
        <v>7591</v>
      </c>
      <c r="L834" s="28" t="s">
        <v>6946</v>
      </c>
      <c r="N834" s="20" t="s">
        <v>177</v>
      </c>
      <c r="Q834" s="15" t="s">
        <v>224</v>
      </c>
      <c r="R834" s="15"/>
      <c r="S834" s="15" t="s">
        <v>1311</v>
      </c>
    </row>
    <row r="835" spans="1:19" ht="15.75" customHeight="1" x14ac:dyDescent="0.2">
      <c r="A835" s="11" t="s">
        <v>61</v>
      </c>
      <c r="B835" s="11" t="s">
        <v>6581</v>
      </c>
      <c r="C835" s="11" t="s">
        <v>6571</v>
      </c>
      <c r="D835" s="11" t="s">
        <v>7588</v>
      </c>
      <c r="E835" s="11" t="s">
        <v>7589</v>
      </c>
      <c r="F835" s="20">
        <v>3</v>
      </c>
      <c r="H835" s="20">
        <v>1996</v>
      </c>
      <c r="I835" s="20" t="str">
        <f t="shared" si="22"/>
        <v>hrs__matching_Prob75pRatio..rHlthProbLiv75Rat.1996</v>
      </c>
      <c r="J835" s="20" t="s">
        <v>9577</v>
      </c>
      <c r="K835" s="20" t="s">
        <v>7592</v>
      </c>
      <c r="L835" s="28" t="s">
        <v>6946</v>
      </c>
      <c r="N835" s="20" t="s">
        <v>177</v>
      </c>
      <c r="Q835" s="15" t="s">
        <v>224</v>
      </c>
      <c r="R835" s="15"/>
      <c r="S835" s="15" t="s">
        <v>1311</v>
      </c>
    </row>
    <row r="836" spans="1:19" ht="15.75" customHeight="1" x14ac:dyDescent="0.2">
      <c r="A836" s="11" t="s">
        <v>61</v>
      </c>
      <c r="B836" s="11" t="s">
        <v>6581</v>
      </c>
      <c r="C836" s="11" t="s">
        <v>6571</v>
      </c>
      <c r="D836" s="11" t="s">
        <v>7588</v>
      </c>
      <c r="E836" s="11" t="s">
        <v>7589</v>
      </c>
      <c r="F836" s="20">
        <v>4</v>
      </c>
      <c r="H836" s="20">
        <v>1998</v>
      </c>
      <c r="I836" s="20" t="str">
        <f t="shared" si="22"/>
        <v>hrs__matching_Prob75pRatio..rHlthProbLiv75Rat.1998</v>
      </c>
      <c r="J836" s="20" t="s">
        <v>9578</v>
      </c>
      <c r="K836" s="20" t="s">
        <v>7593</v>
      </c>
      <c r="L836" s="28" t="s">
        <v>6946</v>
      </c>
      <c r="N836" s="20" t="s">
        <v>177</v>
      </c>
      <c r="Q836" s="15" t="s">
        <v>224</v>
      </c>
      <c r="R836" s="15"/>
      <c r="S836" s="15" t="s">
        <v>1311</v>
      </c>
    </row>
    <row r="837" spans="1:19" ht="15.75" customHeight="1" x14ac:dyDescent="0.2">
      <c r="A837" s="11" t="s">
        <v>61</v>
      </c>
      <c r="B837" s="11" t="s">
        <v>6581</v>
      </c>
      <c r="C837" s="11" t="s">
        <v>6571</v>
      </c>
      <c r="D837" s="11" t="s">
        <v>7588</v>
      </c>
      <c r="E837" s="11" t="s">
        <v>7589</v>
      </c>
      <c r="F837" s="20">
        <v>5</v>
      </c>
      <c r="H837" s="20">
        <v>2000</v>
      </c>
      <c r="I837" s="20" t="str">
        <f t="shared" si="22"/>
        <v>hrs__matching_Prob75pRatio..rHlthProbLiv75Rat.2000</v>
      </c>
      <c r="J837" s="20" t="s">
        <v>9579</v>
      </c>
      <c r="K837" s="20" t="s">
        <v>7594</v>
      </c>
      <c r="L837" s="28" t="s">
        <v>6946</v>
      </c>
      <c r="N837" s="20" t="s">
        <v>177</v>
      </c>
      <c r="Q837" s="15" t="s">
        <v>224</v>
      </c>
      <c r="R837" s="15"/>
      <c r="S837" s="15" t="s">
        <v>1311</v>
      </c>
    </row>
    <row r="838" spans="1:19" ht="15.75" customHeight="1" x14ac:dyDescent="0.2">
      <c r="A838" s="11" t="s">
        <v>61</v>
      </c>
      <c r="B838" s="11" t="s">
        <v>6581</v>
      </c>
      <c r="C838" s="11" t="s">
        <v>6571</v>
      </c>
      <c r="D838" s="11" t="s">
        <v>7588</v>
      </c>
      <c r="E838" s="11" t="s">
        <v>7589</v>
      </c>
      <c r="F838" s="20">
        <v>6</v>
      </c>
      <c r="H838" s="20">
        <v>2002</v>
      </c>
      <c r="I838" s="20" t="str">
        <f t="shared" si="22"/>
        <v>hrs__matching_Prob75pRatio..rHlthProbLiv75Rat.2002</v>
      </c>
      <c r="J838" s="20" t="s">
        <v>9580</v>
      </c>
      <c r="K838" s="20" t="s">
        <v>7595</v>
      </c>
      <c r="L838" s="28" t="s">
        <v>6946</v>
      </c>
      <c r="M838" s="60"/>
      <c r="N838" s="20" t="s">
        <v>177</v>
      </c>
      <c r="O838" s="60"/>
      <c r="P838" s="60"/>
      <c r="Q838" s="15" t="s">
        <v>224</v>
      </c>
      <c r="R838" s="15"/>
      <c r="S838" s="15" t="s">
        <v>1311</v>
      </c>
    </row>
    <row r="839" spans="1:19" ht="15.75" customHeight="1" x14ac:dyDescent="0.2">
      <c r="A839" s="11" t="s">
        <v>61</v>
      </c>
      <c r="B839" s="11" t="s">
        <v>6581</v>
      </c>
      <c r="C839" s="11" t="s">
        <v>6571</v>
      </c>
      <c r="D839" s="11" t="s">
        <v>7588</v>
      </c>
      <c r="E839" s="11" t="s">
        <v>7589</v>
      </c>
      <c r="F839" s="20">
        <v>7</v>
      </c>
      <c r="H839" s="20">
        <v>2004</v>
      </c>
      <c r="I839" s="20" t="str">
        <f t="shared" si="22"/>
        <v>hrs__matching_Prob75pRatio..rHlthProbLiv75Rat.2004</v>
      </c>
      <c r="J839" s="20" t="s">
        <v>9581</v>
      </c>
      <c r="K839" s="20" t="s">
        <v>7596</v>
      </c>
      <c r="L839" s="28" t="s">
        <v>6946</v>
      </c>
      <c r="M839" s="60"/>
      <c r="N839" s="20" t="s">
        <v>177</v>
      </c>
      <c r="O839" s="60"/>
      <c r="P839" s="60"/>
      <c r="Q839" s="15" t="s">
        <v>224</v>
      </c>
      <c r="R839" s="15"/>
      <c r="S839" s="15" t="s">
        <v>1311</v>
      </c>
    </row>
    <row r="840" spans="1:19" ht="15.75" customHeight="1" x14ac:dyDescent="0.2">
      <c r="A840" s="11" t="s">
        <v>61</v>
      </c>
      <c r="B840" s="11" t="s">
        <v>6581</v>
      </c>
      <c r="C840" s="11" t="s">
        <v>6571</v>
      </c>
      <c r="D840" s="11" t="s">
        <v>7588</v>
      </c>
      <c r="E840" s="11" t="s">
        <v>7589</v>
      </c>
      <c r="F840" s="20">
        <v>8</v>
      </c>
      <c r="H840" s="20">
        <v>2006</v>
      </c>
      <c r="I840" s="20" t="str">
        <f t="shared" si="22"/>
        <v>hrs__matching_Prob75pRatio..rHlthProbLiv75Rat.2006</v>
      </c>
      <c r="J840" s="20" t="s">
        <v>9582</v>
      </c>
      <c r="K840" s="20" t="s">
        <v>7597</v>
      </c>
      <c r="L840" s="28" t="s">
        <v>6946</v>
      </c>
      <c r="M840" s="60"/>
      <c r="N840" s="20" t="s">
        <v>177</v>
      </c>
      <c r="O840" s="60"/>
      <c r="P840" s="60"/>
      <c r="Q840" s="15" t="s">
        <v>224</v>
      </c>
      <c r="R840" s="15"/>
      <c r="S840" s="15" t="s">
        <v>1311</v>
      </c>
    </row>
    <row r="841" spans="1:19" ht="15.75" customHeight="1" x14ac:dyDescent="0.2">
      <c r="A841" s="11" t="s">
        <v>61</v>
      </c>
      <c r="B841" s="11" t="s">
        <v>6581</v>
      </c>
      <c r="C841" s="11" t="s">
        <v>6571</v>
      </c>
      <c r="D841" s="11" t="s">
        <v>7588</v>
      </c>
      <c r="E841" s="11" t="s">
        <v>7589</v>
      </c>
      <c r="F841" s="20">
        <v>9</v>
      </c>
      <c r="H841" s="20">
        <v>2008</v>
      </c>
      <c r="I841" s="20" t="str">
        <f t="shared" si="22"/>
        <v>hrs__matching_Prob75pRatio..rHlthProbLiv75Rat.2008</v>
      </c>
      <c r="J841" s="20" t="s">
        <v>9583</v>
      </c>
      <c r="K841" s="20" t="s">
        <v>7598</v>
      </c>
      <c r="L841" s="28" t="s">
        <v>6946</v>
      </c>
      <c r="M841" s="60"/>
      <c r="N841" s="20" t="s">
        <v>177</v>
      </c>
      <c r="O841" s="60"/>
      <c r="P841" s="60"/>
      <c r="Q841" s="15" t="s">
        <v>224</v>
      </c>
      <c r="R841" s="15"/>
      <c r="S841" s="15" t="s">
        <v>1311</v>
      </c>
    </row>
    <row r="842" spans="1:19" ht="15.75" customHeight="1" x14ac:dyDescent="0.2">
      <c r="A842" s="11" t="s">
        <v>61</v>
      </c>
      <c r="B842" s="11" t="s">
        <v>6581</v>
      </c>
      <c r="C842" s="11" t="s">
        <v>6571</v>
      </c>
      <c r="D842" s="11" t="s">
        <v>7588</v>
      </c>
      <c r="E842" s="11" t="s">
        <v>7589</v>
      </c>
      <c r="F842" s="20">
        <v>10</v>
      </c>
      <c r="H842" s="20">
        <v>2010</v>
      </c>
      <c r="I842" s="20" t="str">
        <f t="shared" si="22"/>
        <v>hrs__matching_Prob75pRatio..rHlthProbLiv75Rat.2010</v>
      </c>
      <c r="J842" s="20" t="s">
        <v>9584</v>
      </c>
      <c r="K842" s="20" t="s">
        <v>7599</v>
      </c>
      <c r="L842" s="28" t="s">
        <v>6946</v>
      </c>
      <c r="M842" s="60"/>
      <c r="N842" s="20" t="s">
        <v>177</v>
      </c>
      <c r="O842" s="60"/>
      <c r="P842" s="60"/>
      <c r="Q842" s="15" t="s">
        <v>224</v>
      </c>
      <c r="R842" s="15"/>
      <c r="S842" s="15" t="s">
        <v>1311</v>
      </c>
    </row>
    <row r="843" spans="1:19" ht="15.75" customHeight="1" x14ac:dyDescent="0.2">
      <c r="A843" s="11" t="s">
        <v>61</v>
      </c>
      <c r="B843" s="11" t="s">
        <v>6581</v>
      </c>
      <c r="C843" s="11" t="s">
        <v>6571</v>
      </c>
      <c r="D843" s="11" t="s">
        <v>7588</v>
      </c>
      <c r="E843" s="11" t="s">
        <v>7589</v>
      </c>
      <c r="F843" s="20">
        <v>11</v>
      </c>
      <c r="H843" s="20">
        <v>2012</v>
      </c>
      <c r="I843" s="20" t="str">
        <f t="shared" si="22"/>
        <v>hrs__matching_Prob75pRatio..rHlthProbLiv75Rat.2012</v>
      </c>
      <c r="J843" s="20" t="s">
        <v>9585</v>
      </c>
      <c r="K843" s="20" t="s">
        <v>7600</v>
      </c>
      <c r="L843" s="28" t="s">
        <v>6946</v>
      </c>
      <c r="M843" s="60"/>
      <c r="N843" s="20" t="s">
        <v>177</v>
      </c>
      <c r="O843" s="60"/>
      <c r="P843" s="60"/>
      <c r="Q843" s="15" t="s">
        <v>224</v>
      </c>
      <c r="R843" s="15"/>
      <c r="S843" s="15" t="s">
        <v>1311</v>
      </c>
    </row>
    <row r="844" spans="1:19" ht="15.75" customHeight="1" x14ac:dyDescent="0.2">
      <c r="A844" s="11" t="s">
        <v>61</v>
      </c>
      <c r="B844" s="11" t="s">
        <v>6581</v>
      </c>
      <c r="C844" s="11" t="s">
        <v>6571</v>
      </c>
      <c r="D844" s="11" t="s">
        <v>7588</v>
      </c>
      <c r="E844" s="11" t="s">
        <v>7589</v>
      </c>
      <c r="F844" s="20">
        <v>12</v>
      </c>
      <c r="H844" s="20">
        <v>2014</v>
      </c>
      <c r="I844" s="20" t="str">
        <f t="shared" si="22"/>
        <v>hrs__matching_Prob75pRatio..rHlthProbLiv75Rat.2014</v>
      </c>
      <c r="J844" s="20" t="s">
        <v>9586</v>
      </c>
      <c r="K844" s="20" t="s">
        <v>7601</v>
      </c>
      <c r="L844" s="28" t="s">
        <v>6946</v>
      </c>
      <c r="M844" s="60"/>
      <c r="N844" s="20" t="s">
        <v>177</v>
      </c>
      <c r="O844" s="60"/>
      <c r="P844" s="60"/>
      <c r="Q844" s="15" t="s">
        <v>224</v>
      </c>
      <c r="R844" s="15"/>
      <c r="S844" s="15" t="s">
        <v>1311</v>
      </c>
    </row>
    <row r="845" spans="1:19" ht="15.75" customHeight="1" x14ac:dyDescent="0.2">
      <c r="A845" s="11" t="s">
        <v>61</v>
      </c>
      <c r="B845" s="11" t="s">
        <v>6581</v>
      </c>
      <c r="C845" s="11" t="s">
        <v>6571</v>
      </c>
      <c r="D845" s="11" t="s">
        <v>7602</v>
      </c>
      <c r="E845" s="11" t="s">
        <v>7603</v>
      </c>
      <c r="F845" s="20">
        <v>3</v>
      </c>
      <c r="H845" s="20">
        <v>1996</v>
      </c>
      <c r="I845" s="20" t="str">
        <f t="shared" si="22"/>
        <v>hrs__matching_prstrtExam..rHBehPrstrtEx.1996</v>
      </c>
      <c r="J845" s="20" t="s">
        <v>9587</v>
      </c>
      <c r="K845" s="20" t="s">
        <v>7604</v>
      </c>
      <c r="L845" s="28" t="s">
        <v>6708</v>
      </c>
      <c r="M845" s="60"/>
      <c r="N845" s="20" t="s">
        <v>177</v>
      </c>
      <c r="O845" s="60"/>
      <c r="P845" s="60"/>
      <c r="Q845" s="15" t="s">
        <v>178</v>
      </c>
      <c r="R845" s="15"/>
      <c r="S845" s="15" t="s">
        <v>1311</v>
      </c>
    </row>
    <row r="846" spans="1:19" ht="15.75" customHeight="1" x14ac:dyDescent="0.2">
      <c r="A846" s="11" t="s">
        <v>61</v>
      </c>
      <c r="B846" s="11" t="s">
        <v>6581</v>
      </c>
      <c r="C846" s="11" t="s">
        <v>6571</v>
      </c>
      <c r="D846" s="11" t="s">
        <v>7602</v>
      </c>
      <c r="E846" s="11" t="s">
        <v>7603</v>
      </c>
      <c r="F846" s="20">
        <v>4</v>
      </c>
      <c r="H846" s="20">
        <v>1998</v>
      </c>
      <c r="I846" s="20" t="str">
        <f t="shared" si="22"/>
        <v>hrs__matching_prstrtExam..rHBehPrstrtEx.1998</v>
      </c>
      <c r="J846" s="20" t="s">
        <v>9588</v>
      </c>
      <c r="K846" s="20" t="s">
        <v>7605</v>
      </c>
      <c r="L846" s="28" t="s">
        <v>6708</v>
      </c>
      <c r="M846" s="60"/>
      <c r="N846" s="20" t="s">
        <v>177</v>
      </c>
      <c r="O846" s="60"/>
      <c r="P846" s="60"/>
      <c r="Q846" s="15" t="s">
        <v>178</v>
      </c>
      <c r="R846" s="15"/>
      <c r="S846" s="15" t="s">
        <v>1311</v>
      </c>
    </row>
    <row r="847" spans="1:19" ht="15.75" customHeight="1" x14ac:dyDescent="0.2">
      <c r="A847" s="11" t="s">
        <v>61</v>
      </c>
      <c r="B847" s="11" t="s">
        <v>6581</v>
      </c>
      <c r="C847" s="11" t="s">
        <v>6571</v>
      </c>
      <c r="D847" s="11" t="s">
        <v>7602</v>
      </c>
      <c r="E847" s="11" t="s">
        <v>7603</v>
      </c>
      <c r="F847" s="20">
        <v>5</v>
      </c>
      <c r="H847" s="20">
        <v>2000</v>
      </c>
      <c r="I847" s="20" t="str">
        <f t="shared" si="22"/>
        <v>hrs__matching_prstrtExam..rHBehPrstrtEx.2000</v>
      </c>
      <c r="J847" s="20" t="s">
        <v>9589</v>
      </c>
      <c r="K847" s="20" t="s">
        <v>7606</v>
      </c>
      <c r="L847" s="28" t="s">
        <v>6708</v>
      </c>
      <c r="M847" s="60"/>
      <c r="N847" s="20" t="s">
        <v>177</v>
      </c>
      <c r="O847" s="60"/>
      <c r="P847" s="60"/>
      <c r="Q847" s="15" t="s">
        <v>178</v>
      </c>
      <c r="R847" s="15"/>
      <c r="S847" s="15" t="s">
        <v>1311</v>
      </c>
    </row>
    <row r="848" spans="1:19" ht="15.75" customHeight="1" x14ac:dyDescent="0.2">
      <c r="A848" s="11" t="s">
        <v>61</v>
      </c>
      <c r="B848" s="11" t="s">
        <v>6581</v>
      </c>
      <c r="C848" s="11" t="s">
        <v>6571</v>
      </c>
      <c r="D848" s="11" t="s">
        <v>7602</v>
      </c>
      <c r="E848" s="11" t="s">
        <v>7603</v>
      </c>
      <c r="F848" s="20">
        <v>6</v>
      </c>
      <c r="H848" s="20">
        <v>2002</v>
      </c>
      <c r="I848" s="20" t="str">
        <f t="shared" si="22"/>
        <v>hrs__matching_prstrtExam..rHBehPrstrtEx.2002</v>
      </c>
      <c r="J848" s="20" t="s">
        <v>9590</v>
      </c>
      <c r="K848" s="20" t="s">
        <v>7607</v>
      </c>
      <c r="L848" s="28" t="s">
        <v>6708</v>
      </c>
      <c r="M848" s="60"/>
      <c r="N848" s="20" t="s">
        <v>177</v>
      </c>
      <c r="O848" s="60"/>
      <c r="P848" s="60"/>
      <c r="Q848" s="15" t="s">
        <v>178</v>
      </c>
      <c r="R848" s="15"/>
      <c r="S848" s="15" t="s">
        <v>1311</v>
      </c>
    </row>
    <row r="849" spans="1:19" ht="15.75" customHeight="1" x14ac:dyDescent="0.2">
      <c r="A849" s="11" t="s">
        <v>61</v>
      </c>
      <c r="B849" s="11" t="s">
        <v>6581</v>
      </c>
      <c r="C849" s="11" t="s">
        <v>6571</v>
      </c>
      <c r="D849" s="11" t="s">
        <v>7602</v>
      </c>
      <c r="E849" s="11" t="s">
        <v>7603</v>
      </c>
      <c r="F849" s="20">
        <v>7</v>
      </c>
      <c r="H849" s="20">
        <v>2004</v>
      </c>
      <c r="I849" s="20" t="str">
        <f t="shared" si="22"/>
        <v>hrs__matching_prstrtExam..rHBehPrstrtEx.2004</v>
      </c>
      <c r="J849" s="20" t="s">
        <v>9591</v>
      </c>
      <c r="K849" s="20" t="s">
        <v>7608</v>
      </c>
      <c r="L849" s="28" t="s">
        <v>6708</v>
      </c>
      <c r="M849" s="60"/>
      <c r="N849" s="20" t="s">
        <v>177</v>
      </c>
      <c r="O849" s="60"/>
      <c r="P849" s="60"/>
      <c r="Q849" s="15" t="s">
        <v>178</v>
      </c>
      <c r="R849" s="15"/>
      <c r="S849" s="15" t="s">
        <v>1311</v>
      </c>
    </row>
    <row r="850" spans="1:19" ht="15.75" customHeight="1" x14ac:dyDescent="0.2">
      <c r="A850" s="11" t="s">
        <v>61</v>
      </c>
      <c r="B850" s="11" t="s">
        <v>6581</v>
      </c>
      <c r="C850" s="11" t="s">
        <v>6571</v>
      </c>
      <c r="D850" s="11" t="s">
        <v>7602</v>
      </c>
      <c r="E850" s="11" t="s">
        <v>7603</v>
      </c>
      <c r="F850" s="20">
        <v>8</v>
      </c>
      <c r="H850" s="20">
        <v>2006</v>
      </c>
      <c r="I850" s="20" t="str">
        <f t="shared" si="22"/>
        <v>hrs__matching_prstrtExam..rHBehPrstrtEx.2006</v>
      </c>
      <c r="J850" s="20" t="s">
        <v>9592</v>
      </c>
      <c r="K850" s="20" t="s">
        <v>7609</v>
      </c>
      <c r="L850" s="28" t="s">
        <v>6708</v>
      </c>
      <c r="M850" s="60"/>
      <c r="N850" s="20" t="s">
        <v>177</v>
      </c>
      <c r="O850" s="60"/>
      <c r="P850" s="60"/>
      <c r="Q850" s="15" t="s">
        <v>178</v>
      </c>
      <c r="R850" s="15"/>
      <c r="S850" s="15" t="s">
        <v>1311</v>
      </c>
    </row>
    <row r="851" spans="1:19" ht="15.75" customHeight="1" x14ac:dyDescent="0.2">
      <c r="A851" s="11" t="s">
        <v>61</v>
      </c>
      <c r="B851" s="11" t="s">
        <v>6581</v>
      </c>
      <c r="C851" s="11" t="s">
        <v>6571</v>
      </c>
      <c r="D851" s="11" t="s">
        <v>7602</v>
      </c>
      <c r="E851" s="11" t="s">
        <v>7603</v>
      </c>
      <c r="F851" s="20">
        <v>9</v>
      </c>
      <c r="H851" s="20">
        <v>2008</v>
      </c>
      <c r="I851" s="20" t="str">
        <f t="shared" si="22"/>
        <v>hrs__matching_prstrtExam..rHBehPrstrtEx.2008</v>
      </c>
      <c r="J851" s="20" t="s">
        <v>9593</v>
      </c>
      <c r="K851" s="20" t="s">
        <v>7610</v>
      </c>
      <c r="L851" s="28" t="s">
        <v>6708</v>
      </c>
      <c r="M851" s="60"/>
      <c r="N851" s="20" t="s">
        <v>177</v>
      </c>
      <c r="O851" s="60"/>
      <c r="P851" s="60"/>
      <c r="Q851" s="15" t="s">
        <v>178</v>
      </c>
      <c r="R851" s="15"/>
      <c r="S851" s="15" t="s">
        <v>1311</v>
      </c>
    </row>
    <row r="852" spans="1:19" ht="15.75" customHeight="1" x14ac:dyDescent="0.2">
      <c r="A852" s="11" t="s">
        <v>61</v>
      </c>
      <c r="B852" s="11" t="s">
        <v>6581</v>
      </c>
      <c r="C852" s="11" t="s">
        <v>6571</v>
      </c>
      <c r="D852" s="11" t="s">
        <v>7602</v>
      </c>
      <c r="E852" s="11" t="s">
        <v>7603</v>
      </c>
      <c r="F852" s="20">
        <v>10</v>
      </c>
      <c r="H852" s="20">
        <v>2010</v>
      </c>
      <c r="I852" s="20" t="str">
        <f t="shared" si="22"/>
        <v>hrs__matching_prstrtExam..rHBehPrstrtEx.2010</v>
      </c>
      <c r="J852" s="20" t="s">
        <v>9594</v>
      </c>
      <c r="K852" s="20" t="s">
        <v>7611</v>
      </c>
      <c r="L852" s="28" t="s">
        <v>6708</v>
      </c>
      <c r="M852" s="60"/>
      <c r="N852" s="20" t="s">
        <v>177</v>
      </c>
      <c r="O852" s="60"/>
      <c r="P852" s="60"/>
      <c r="Q852" s="15" t="s">
        <v>178</v>
      </c>
      <c r="R852" s="15"/>
      <c r="S852" s="15" t="s">
        <v>1311</v>
      </c>
    </row>
    <row r="853" spans="1:19" ht="15.75" customHeight="1" x14ac:dyDescent="0.2">
      <c r="A853" s="11" t="s">
        <v>61</v>
      </c>
      <c r="B853" s="11" t="s">
        <v>6581</v>
      </c>
      <c r="C853" s="11" t="s">
        <v>6571</v>
      </c>
      <c r="D853" s="11" t="s">
        <v>7602</v>
      </c>
      <c r="E853" s="11" t="s">
        <v>7603</v>
      </c>
      <c r="F853" s="20">
        <v>11</v>
      </c>
      <c r="H853" s="20">
        <v>2012</v>
      </c>
      <c r="I853" s="20" t="str">
        <f t="shared" si="22"/>
        <v>hrs__matching_prstrtExam..rHBehPrstrtEx.2012</v>
      </c>
      <c r="J853" s="20" t="s">
        <v>9595</v>
      </c>
      <c r="K853" s="20" t="s">
        <v>7612</v>
      </c>
      <c r="L853" s="28" t="s">
        <v>6708</v>
      </c>
      <c r="M853" s="60"/>
      <c r="N853" s="20" t="s">
        <v>177</v>
      </c>
      <c r="O853" s="60"/>
      <c r="P853" s="60"/>
      <c r="Q853" s="15" t="s">
        <v>178</v>
      </c>
      <c r="R853" s="15"/>
      <c r="S853" s="15" t="s">
        <v>1311</v>
      </c>
    </row>
    <row r="854" spans="1:19" ht="15.75" customHeight="1" x14ac:dyDescent="0.2">
      <c r="A854" s="11" t="s">
        <v>61</v>
      </c>
      <c r="B854" s="11" t="s">
        <v>6581</v>
      </c>
      <c r="C854" s="11" t="s">
        <v>6571</v>
      </c>
      <c r="D854" s="11" t="s">
        <v>7602</v>
      </c>
      <c r="E854" s="11" t="s">
        <v>7603</v>
      </c>
      <c r="F854" s="20">
        <v>12</v>
      </c>
      <c r="H854" s="20">
        <v>2014</v>
      </c>
      <c r="I854" s="20" t="str">
        <f t="shared" si="22"/>
        <v>hrs__matching_prstrtExam..rHBehPrstrtEx.2014</v>
      </c>
      <c r="J854" s="20" t="s">
        <v>9596</v>
      </c>
      <c r="K854" s="20" t="s">
        <v>7613</v>
      </c>
      <c r="L854" s="28" t="s">
        <v>6708</v>
      </c>
      <c r="M854" s="60"/>
      <c r="N854" s="20" t="s">
        <v>177</v>
      </c>
      <c r="O854" s="60"/>
      <c r="P854" s="60"/>
      <c r="Q854" s="15" t="s">
        <v>178</v>
      </c>
      <c r="R854" s="15"/>
      <c r="S854" s="15" t="s">
        <v>1311</v>
      </c>
    </row>
    <row r="855" spans="1:19" ht="15.75" customHeight="1" x14ac:dyDescent="0.2">
      <c r="A855" s="11" t="s">
        <v>61</v>
      </c>
      <c r="B855" s="11" t="s">
        <v>6570</v>
      </c>
      <c r="C855" s="11" t="s">
        <v>6571</v>
      </c>
      <c r="D855" s="11" t="s">
        <v>7614</v>
      </c>
      <c r="E855" s="11" t="s">
        <v>7615</v>
      </c>
      <c r="F855" s="20">
        <v>10</v>
      </c>
      <c r="H855" s="20">
        <v>2010</v>
      </c>
      <c r="I855" s="20" t="str">
        <f t="shared" si="22"/>
        <v>hrs__matching_psychStrain..PsychCrStr1.2010</v>
      </c>
      <c r="J855" s="15" t="s">
        <v>7618</v>
      </c>
      <c r="K855" s="20" t="s">
        <v>7616</v>
      </c>
      <c r="L855" s="20" t="s">
        <v>7617</v>
      </c>
      <c r="M855" s="60"/>
      <c r="N855" s="20" t="s">
        <v>177</v>
      </c>
      <c r="O855" s="60"/>
      <c r="P855" s="60"/>
      <c r="Q855" s="15" t="s">
        <v>178</v>
      </c>
      <c r="R855" s="15"/>
      <c r="S855" s="15" t="s">
        <v>251</v>
      </c>
    </row>
    <row r="856" spans="1:19" ht="15.75" customHeight="1" x14ac:dyDescent="0.2">
      <c r="A856" s="11" t="s">
        <v>61</v>
      </c>
      <c r="B856" s="11" t="s">
        <v>6570</v>
      </c>
      <c r="C856" s="11" t="s">
        <v>6571</v>
      </c>
      <c r="D856" s="11" t="s">
        <v>7614</v>
      </c>
      <c r="E856" s="11" t="s">
        <v>7615</v>
      </c>
      <c r="F856" s="20">
        <v>11</v>
      </c>
      <c r="H856" s="20">
        <v>2012</v>
      </c>
      <c r="I856" s="20" t="str">
        <f t="shared" si="22"/>
        <v>hrs__matching_psychStrain..PsychCrStr1.2012</v>
      </c>
      <c r="J856" s="15" t="s">
        <v>7619</v>
      </c>
      <c r="K856" s="42" t="s">
        <v>7616</v>
      </c>
      <c r="L856" s="20" t="s">
        <v>7617</v>
      </c>
      <c r="M856" s="60"/>
      <c r="N856" s="20" t="s">
        <v>177</v>
      </c>
      <c r="O856" s="60"/>
      <c r="P856" s="60"/>
      <c r="Q856" s="15" t="s">
        <v>178</v>
      </c>
      <c r="R856" s="15"/>
      <c r="S856" s="15" t="s">
        <v>251</v>
      </c>
    </row>
    <row r="857" spans="1:19" ht="15.75" customHeight="1" x14ac:dyDescent="0.2">
      <c r="A857" s="11" t="s">
        <v>61</v>
      </c>
      <c r="B857" s="11" t="s">
        <v>6570</v>
      </c>
      <c r="C857" s="11" t="s">
        <v>6571</v>
      </c>
      <c r="D857" s="11" t="s">
        <v>7614</v>
      </c>
      <c r="E857" s="11" t="s">
        <v>7615</v>
      </c>
      <c r="F857" s="20">
        <v>12</v>
      </c>
      <c r="H857" s="20">
        <v>2014</v>
      </c>
      <c r="I857" s="20" t="str">
        <f t="shared" si="22"/>
        <v>hrs__matching_psychStrain..PsychCrStr1.2014</v>
      </c>
      <c r="J857" s="15" t="s">
        <v>10350</v>
      </c>
      <c r="K857" s="42" t="s">
        <v>7616</v>
      </c>
      <c r="L857" s="20" t="s">
        <v>7617</v>
      </c>
      <c r="M857" s="60"/>
      <c r="N857" s="69" t="s">
        <v>177</v>
      </c>
      <c r="O857" s="60"/>
      <c r="P857" s="60"/>
      <c r="Q857" s="15" t="s">
        <v>178</v>
      </c>
      <c r="R857" s="15"/>
      <c r="S857" s="15" t="s">
        <v>251</v>
      </c>
    </row>
    <row r="858" spans="1:19" ht="15.75" customHeight="1" x14ac:dyDescent="0.2">
      <c r="A858" s="11" t="s">
        <v>61</v>
      </c>
      <c r="B858" s="11" t="s">
        <v>6570</v>
      </c>
      <c r="C858" s="11" t="s">
        <v>6571</v>
      </c>
      <c r="D858" s="11" t="s">
        <v>7614</v>
      </c>
      <c r="E858" s="11" t="s">
        <v>7615</v>
      </c>
      <c r="F858" s="20">
        <v>13</v>
      </c>
      <c r="H858" s="20">
        <v>2016</v>
      </c>
      <c r="I858" s="20" t="str">
        <f t="shared" si="22"/>
        <v>hrs__matching_psychStrain..PsychCrStr1.2016</v>
      </c>
      <c r="J858" s="15" t="s">
        <v>10351</v>
      </c>
      <c r="K858" s="42" t="s">
        <v>7616</v>
      </c>
      <c r="L858" s="20" t="s">
        <v>7617</v>
      </c>
      <c r="M858" s="60"/>
      <c r="N858" s="20" t="s">
        <v>177</v>
      </c>
      <c r="O858" s="60"/>
      <c r="P858" s="60"/>
      <c r="Q858" s="15" t="s">
        <v>178</v>
      </c>
      <c r="R858" s="15"/>
      <c r="S858" s="15" t="s">
        <v>251</v>
      </c>
    </row>
    <row r="859" spans="1:19" ht="15.75" customHeight="1" x14ac:dyDescent="0.2">
      <c r="A859" s="11" t="s">
        <v>61</v>
      </c>
      <c r="B859" s="11" t="s">
        <v>6570</v>
      </c>
      <c r="C859" s="11" t="s">
        <v>6571</v>
      </c>
      <c r="D859" s="11" t="s">
        <v>7614</v>
      </c>
      <c r="E859" s="11" t="s">
        <v>7620</v>
      </c>
      <c r="F859" s="20">
        <v>10</v>
      </c>
      <c r="H859" s="20">
        <v>2010</v>
      </c>
      <c r="I859" s="20" t="str">
        <f t="shared" si="22"/>
        <v>hrs__matching_psychStrain..PsychCrStr2.2010</v>
      </c>
      <c r="J859" s="15" t="s">
        <v>7622</v>
      </c>
      <c r="K859" s="20" t="s">
        <v>7621</v>
      </c>
      <c r="L859" s="20" t="s">
        <v>7617</v>
      </c>
      <c r="M859" s="60"/>
      <c r="N859" s="20" t="s">
        <v>177</v>
      </c>
      <c r="O859" s="60"/>
      <c r="P859" s="60"/>
      <c r="Q859" s="15" t="s">
        <v>178</v>
      </c>
      <c r="R859" s="15"/>
      <c r="S859" s="15" t="s">
        <v>251</v>
      </c>
    </row>
    <row r="860" spans="1:19" ht="15.75" customHeight="1" x14ac:dyDescent="0.2">
      <c r="A860" s="11" t="s">
        <v>61</v>
      </c>
      <c r="B860" s="11" t="s">
        <v>6570</v>
      </c>
      <c r="C860" s="11" t="s">
        <v>6571</v>
      </c>
      <c r="D860" s="11" t="s">
        <v>7614</v>
      </c>
      <c r="E860" s="11" t="s">
        <v>7620</v>
      </c>
      <c r="F860" s="20">
        <v>11</v>
      </c>
      <c r="H860" s="20">
        <v>2012</v>
      </c>
      <c r="I860" s="20" t="str">
        <f t="shared" si="22"/>
        <v>hrs__matching_psychStrain..PsychCrStr2.2012</v>
      </c>
      <c r="J860" s="15" t="s">
        <v>7623</v>
      </c>
      <c r="K860" s="42" t="s">
        <v>7621</v>
      </c>
      <c r="L860" s="20" t="s">
        <v>7617</v>
      </c>
      <c r="M860" s="60"/>
      <c r="N860" s="20" t="s">
        <v>177</v>
      </c>
      <c r="O860" s="60"/>
      <c r="P860" s="60"/>
      <c r="Q860" s="15" t="s">
        <v>178</v>
      </c>
      <c r="R860" s="15"/>
      <c r="S860" s="15" t="s">
        <v>251</v>
      </c>
    </row>
    <row r="861" spans="1:19" ht="15.75" customHeight="1" x14ac:dyDescent="0.2">
      <c r="A861" s="11" t="s">
        <v>61</v>
      </c>
      <c r="B861" s="11" t="s">
        <v>6570</v>
      </c>
      <c r="C861" s="11" t="s">
        <v>6571</v>
      </c>
      <c r="D861" s="11" t="s">
        <v>7614</v>
      </c>
      <c r="E861" s="11" t="s">
        <v>7620</v>
      </c>
      <c r="F861" s="20">
        <v>12</v>
      </c>
      <c r="H861" s="20">
        <v>2014</v>
      </c>
      <c r="I861" s="20" t="str">
        <f t="shared" si="22"/>
        <v>hrs__matching_psychStrain..PsychCrStr2.2014</v>
      </c>
      <c r="J861" s="15" t="s">
        <v>10353</v>
      </c>
      <c r="K861" s="42" t="s">
        <v>7621</v>
      </c>
      <c r="L861" s="20" t="s">
        <v>7617</v>
      </c>
      <c r="M861" s="60"/>
      <c r="N861" s="69" t="s">
        <v>177</v>
      </c>
      <c r="O861" s="60"/>
      <c r="P861" s="60"/>
      <c r="Q861" s="15" t="s">
        <v>178</v>
      </c>
      <c r="R861" s="15"/>
      <c r="S861" s="15" t="s">
        <v>251</v>
      </c>
    </row>
    <row r="862" spans="1:19" ht="15.75" customHeight="1" x14ac:dyDescent="0.2">
      <c r="A862" s="11" t="s">
        <v>61</v>
      </c>
      <c r="B862" s="11" t="s">
        <v>6570</v>
      </c>
      <c r="C862" s="11" t="s">
        <v>6571</v>
      </c>
      <c r="D862" s="11" t="s">
        <v>7614</v>
      </c>
      <c r="E862" s="11" t="s">
        <v>7620</v>
      </c>
      <c r="F862" s="20">
        <v>13</v>
      </c>
      <c r="H862" s="20">
        <v>2016</v>
      </c>
      <c r="I862" s="20" t="str">
        <f t="shared" si="22"/>
        <v>hrs__matching_psychStrain..PsychCrStr2.2016</v>
      </c>
      <c r="J862" s="15" t="s">
        <v>10352</v>
      </c>
      <c r="K862" s="42" t="s">
        <v>7621</v>
      </c>
      <c r="L862" s="20" t="s">
        <v>7617</v>
      </c>
      <c r="M862" s="60"/>
      <c r="N862" s="20" t="s">
        <v>177</v>
      </c>
      <c r="O862" s="60"/>
      <c r="P862" s="60"/>
      <c r="Q862" s="15" t="s">
        <v>178</v>
      </c>
      <c r="R862" s="15"/>
      <c r="S862" s="15" t="s">
        <v>251</v>
      </c>
    </row>
    <row r="863" spans="1:19" ht="15.75" customHeight="1" x14ac:dyDescent="0.2">
      <c r="A863" s="11" t="s">
        <v>61</v>
      </c>
      <c r="B863" s="11" t="s">
        <v>6570</v>
      </c>
      <c r="C863" s="11" t="s">
        <v>6571</v>
      </c>
      <c r="D863" s="11" t="s">
        <v>7614</v>
      </c>
      <c r="E863" s="11" t="s">
        <v>7624</v>
      </c>
      <c r="F863" s="20">
        <v>10</v>
      </c>
      <c r="H863" s="20">
        <v>2010</v>
      </c>
      <c r="I863" s="20" t="str">
        <f t="shared" si="22"/>
        <v>hrs__matching_psychStrain..PsychCrStr3.2010</v>
      </c>
      <c r="J863" s="15" t="s">
        <v>7626</v>
      </c>
      <c r="K863" s="20" t="s">
        <v>7625</v>
      </c>
      <c r="L863" s="20" t="s">
        <v>7617</v>
      </c>
      <c r="M863" s="60"/>
      <c r="N863" s="20" t="s">
        <v>177</v>
      </c>
      <c r="O863" s="60"/>
      <c r="P863" s="60"/>
      <c r="Q863" s="15" t="s">
        <v>178</v>
      </c>
      <c r="R863" s="15"/>
      <c r="S863" s="15" t="s">
        <v>251</v>
      </c>
    </row>
    <row r="864" spans="1:19" ht="15.75" customHeight="1" x14ac:dyDescent="0.2">
      <c r="A864" s="11" t="s">
        <v>61</v>
      </c>
      <c r="B864" s="11" t="s">
        <v>6570</v>
      </c>
      <c r="C864" s="11" t="s">
        <v>6571</v>
      </c>
      <c r="D864" s="11" t="s">
        <v>7614</v>
      </c>
      <c r="E864" s="11" t="s">
        <v>7624</v>
      </c>
      <c r="F864" s="20">
        <v>11</v>
      </c>
      <c r="H864" s="20">
        <v>2012</v>
      </c>
      <c r="I864" s="20" t="str">
        <f t="shared" si="22"/>
        <v>hrs__matching_psychStrain..PsychCrStr3.2012</v>
      </c>
      <c r="J864" s="15" t="s">
        <v>7627</v>
      </c>
      <c r="K864" s="20" t="s">
        <v>7625</v>
      </c>
      <c r="L864" s="20" t="s">
        <v>7617</v>
      </c>
      <c r="M864" s="60"/>
      <c r="N864" s="20" t="s">
        <v>177</v>
      </c>
      <c r="O864" s="60"/>
      <c r="P864" s="60"/>
      <c r="Q864" s="15" t="s">
        <v>178</v>
      </c>
      <c r="R864" s="15"/>
      <c r="S864" s="15" t="s">
        <v>251</v>
      </c>
    </row>
    <row r="865" spans="1:19" ht="15.75" customHeight="1" x14ac:dyDescent="0.2">
      <c r="A865" s="11" t="s">
        <v>61</v>
      </c>
      <c r="B865" s="11" t="s">
        <v>6570</v>
      </c>
      <c r="C865" s="11" t="s">
        <v>6571</v>
      </c>
      <c r="D865" s="11" t="s">
        <v>7614</v>
      </c>
      <c r="E865" s="11" t="s">
        <v>7624</v>
      </c>
      <c r="F865" s="20">
        <v>12</v>
      </c>
      <c r="H865" s="20">
        <v>2014</v>
      </c>
      <c r="I865" s="20" t="str">
        <f t="shared" si="22"/>
        <v>hrs__matching_psychStrain..PsychCrStr3.2014</v>
      </c>
      <c r="J865" s="15" t="s">
        <v>10355</v>
      </c>
      <c r="K865" s="20" t="s">
        <v>7625</v>
      </c>
      <c r="L865" s="20" t="s">
        <v>7617</v>
      </c>
      <c r="M865" s="60"/>
      <c r="N865" s="69" t="s">
        <v>177</v>
      </c>
      <c r="O865" s="60"/>
      <c r="P865" s="60"/>
      <c r="Q865" s="15" t="s">
        <v>178</v>
      </c>
      <c r="R865" s="15"/>
      <c r="S865" s="15" t="s">
        <v>251</v>
      </c>
    </row>
    <row r="866" spans="1:19" ht="15.75" customHeight="1" x14ac:dyDescent="0.2">
      <c r="A866" s="11" t="s">
        <v>61</v>
      </c>
      <c r="B866" s="11" t="s">
        <v>6570</v>
      </c>
      <c r="C866" s="11" t="s">
        <v>6571</v>
      </c>
      <c r="D866" s="11" t="s">
        <v>7614</v>
      </c>
      <c r="E866" s="11" t="s">
        <v>7624</v>
      </c>
      <c r="F866" s="20">
        <v>13</v>
      </c>
      <c r="H866" s="20">
        <v>2016</v>
      </c>
      <c r="I866" s="20" t="str">
        <f t="shared" si="22"/>
        <v>hrs__matching_psychStrain..PsychCrStr3.2016</v>
      </c>
      <c r="J866" s="15" t="s">
        <v>10354</v>
      </c>
      <c r="K866" s="20" t="s">
        <v>7625</v>
      </c>
      <c r="L866" s="20" t="s">
        <v>7617</v>
      </c>
      <c r="M866" s="60"/>
      <c r="N866" s="20" t="s">
        <v>177</v>
      </c>
      <c r="O866" s="60"/>
      <c r="P866" s="60"/>
      <c r="Q866" s="15" t="s">
        <v>178</v>
      </c>
      <c r="R866" s="15"/>
      <c r="S866" s="15" t="s">
        <v>251</v>
      </c>
    </row>
    <row r="867" spans="1:19" ht="15.75" customHeight="1" x14ac:dyDescent="0.2">
      <c r="A867" s="11" t="s">
        <v>61</v>
      </c>
      <c r="B867" s="11" t="s">
        <v>6570</v>
      </c>
      <c r="C867" s="11" t="s">
        <v>6571</v>
      </c>
      <c r="D867" s="11" t="s">
        <v>7614</v>
      </c>
      <c r="E867" s="11" t="s">
        <v>7628</v>
      </c>
      <c r="F867" s="20">
        <v>10</v>
      </c>
      <c r="H867" s="20">
        <v>2010</v>
      </c>
      <c r="I867" s="20" t="str">
        <f t="shared" si="22"/>
        <v>hrs__matching_psychStrain..PsychCrStr4.2010</v>
      </c>
      <c r="J867" s="15" t="s">
        <v>7630</v>
      </c>
      <c r="K867" s="20" t="s">
        <v>7629</v>
      </c>
      <c r="L867" s="20" t="s">
        <v>7617</v>
      </c>
      <c r="M867" s="60"/>
      <c r="N867" s="20" t="s">
        <v>177</v>
      </c>
      <c r="O867" s="60"/>
      <c r="P867" s="60"/>
      <c r="Q867" s="15" t="s">
        <v>178</v>
      </c>
      <c r="R867" s="15"/>
      <c r="S867" s="15" t="s">
        <v>251</v>
      </c>
    </row>
    <row r="868" spans="1:19" ht="15.75" customHeight="1" x14ac:dyDescent="0.2">
      <c r="A868" s="11" t="s">
        <v>61</v>
      </c>
      <c r="B868" s="11" t="s">
        <v>6570</v>
      </c>
      <c r="C868" s="11" t="s">
        <v>6571</v>
      </c>
      <c r="D868" s="11" t="s">
        <v>7614</v>
      </c>
      <c r="E868" s="11" t="s">
        <v>7628</v>
      </c>
      <c r="F868" s="20">
        <v>11</v>
      </c>
      <c r="H868" s="20">
        <v>2012</v>
      </c>
      <c r="I868" s="20" t="str">
        <f t="shared" si="22"/>
        <v>hrs__matching_psychStrain..PsychCrStr4.2012</v>
      </c>
      <c r="J868" s="15" t="s">
        <v>7631</v>
      </c>
      <c r="K868" s="20" t="s">
        <v>7629</v>
      </c>
      <c r="L868" s="20" t="s">
        <v>7617</v>
      </c>
      <c r="M868" s="60"/>
      <c r="N868" s="20" t="s">
        <v>177</v>
      </c>
      <c r="O868" s="60"/>
      <c r="P868" s="60"/>
      <c r="Q868" s="15" t="s">
        <v>178</v>
      </c>
      <c r="R868" s="15"/>
      <c r="S868" s="15" t="s">
        <v>251</v>
      </c>
    </row>
    <row r="869" spans="1:19" ht="15.75" customHeight="1" x14ac:dyDescent="0.2">
      <c r="A869" s="11" t="s">
        <v>61</v>
      </c>
      <c r="B869" s="11" t="s">
        <v>6570</v>
      </c>
      <c r="C869" s="11" t="s">
        <v>6571</v>
      </c>
      <c r="D869" s="11" t="s">
        <v>7614</v>
      </c>
      <c r="E869" s="11" t="s">
        <v>7628</v>
      </c>
      <c r="F869" s="20">
        <v>12</v>
      </c>
      <c r="H869" s="20">
        <v>2014</v>
      </c>
      <c r="I869" s="20" t="str">
        <f t="shared" si="22"/>
        <v>hrs__matching_psychStrain..PsychCrStr4.2014</v>
      </c>
      <c r="J869" s="15" t="s">
        <v>10356</v>
      </c>
      <c r="K869" s="20" t="s">
        <v>7629</v>
      </c>
      <c r="L869" s="20" t="s">
        <v>7617</v>
      </c>
      <c r="M869" s="60"/>
      <c r="N869" s="20" t="s">
        <v>177</v>
      </c>
      <c r="O869" s="60"/>
      <c r="P869" s="60"/>
      <c r="Q869" s="15" t="s">
        <v>178</v>
      </c>
      <c r="R869" s="15"/>
      <c r="S869" s="15" t="s">
        <v>251</v>
      </c>
    </row>
    <row r="870" spans="1:19" ht="15.75" customHeight="1" x14ac:dyDescent="0.2">
      <c r="A870" s="11" t="s">
        <v>61</v>
      </c>
      <c r="B870" s="11" t="s">
        <v>6570</v>
      </c>
      <c r="C870" s="11" t="s">
        <v>6571</v>
      </c>
      <c r="D870" s="11" t="s">
        <v>7614</v>
      </c>
      <c r="E870" s="11" t="s">
        <v>7628</v>
      </c>
      <c r="F870" s="20">
        <v>13</v>
      </c>
      <c r="H870" s="20">
        <v>2016</v>
      </c>
      <c r="I870" s="20" t="str">
        <f t="shared" si="22"/>
        <v>hrs__matching_psychStrain..PsychCrStr4.2016</v>
      </c>
      <c r="J870" s="15" t="s">
        <v>10357</v>
      </c>
      <c r="K870" s="20" t="s">
        <v>7629</v>
      </c>
      <c r="L870" s="20" t="s">
        <v>7617</v>
      </c>
      <c r="M870" s="60"/>
      <c r="N870" s="20" t="s">
        <v>177</v>
      </c>
      <c r="O870" s="60"/>
      <c r="P870" s="60"/>
      <c r="Q870" s="15" t="s">
        <v>178</v>
      </c>
      <c r="R870" s="15"/>
      <c r="S870" s="15" t="s">
        <v>251</v>
      </c>
    </row>
    <row r="871" spans="1:19" ht="15.75" customHeight="1" x14ac:dyDescent="0.2">
      <c r="A871" s="11" t="s">
        <v>61</v>
      </c>
      <c r="B871" s="11" t="s">
        <v>6570</v>
      </c>
      <c r="C871" s="11" t="s">
        <v>6571</v>
      </c>
      <c r="D871" s="11" t="s">
        <v>7614</v>
      </c>
      <c r="E871" s="11" t="s">
        <v>7632</v>
      </c>
      <c r="F871" s="20">
        <v>10</v>
      </c>
      <c r="H871" s="20">
        <v>2010</v>
      </c>
      <c r="I871" s="20" t="str">
        <f t="shared" si="22"/>
        <v>hrs__matching_psychStrain..PsychCrStr5.2010</v>
      </c>
      <c r="J871" s="15" t="s">
        <v>7634</v>
      </c>
      <c r="K871" s="20" t="s">
        <v>7633</v>
      </c>
      <c r="L871" s="20" t="s">
        <v>7617</v>
      </c>
      <c r="M871" s="60"/>
      <c r="N871" s="20" t="s">
        <v>177</v>
      </c>
      <c r="O871" s="60"/>
      <c r="P871" s="60"/>
      <c r="Q871" s="15" t="s">
        <v>178</v>
      </c>
      <c r="R871" s="15"/>
      <c r="S871" s="15" t="s">
        <v>251</v>
      </c>
    </row>
    <row r="872" spans="1:19" ht="15.75" customHeight="1" x14ac:dyDescent="0.2">
      <c r="A872" s="11" t="s">
        <v>61</v>
      </c>
      <c r="B872" s="11" t="s">
        <v>6570</v>
      </c>
      <c r="C872" s="11" t="s">
        <v>6571</v>
      </c>
      <c r="D872" s="11" t="s">
        <v>7614</v>
      </c>
      <c r="E872" s="11" t="s">
        <v>7632</v>
      </c>
      <c r="F872" s="20">
        <v>11</v>
      </c>
      <c r="H872" s="20">
        <v>2012</v>
      </c>
      <c r="I872" s="20" t="str">
        <f t="shared" si="22"/>
        <v>hrs__matching_psychStrain..PsychCrStr5.2012</v>
      </c>
      <c r="J872" s="15" t="s">
        <v>7635</v>
      </c>
      <c r="K872" s="20" t="s">
        <v>7633</v>
      </c>
      <c r="L872" s="20" t="s">
        <v>7617</v>
      </c>
      <c r="M872" s="60"/>
      <c r="N872" s="20" t="s">
        <v>177</v>
      </c>
      <c r="O872" s="60"/>
      <c r="P872" s="60"/>
      <c r="Q872" s="15" t="s">
        <v>178</v>
      </c>
      <c r="R872" s="15"/>
      <c r="S872" s="15" t="s">
        <v>251</v>
      </c>
    </row>
    <row r="873" spans="1:19" ht="15.75" customHeight="1" x14ac:dyDescent="0.2">
      <c r="A873" s="11" t="s">
        <v>61</v>
      </c>
      <c r="B873" s="11" t="s">
        <v>6570</v>
      </c>
      <c r="C873" s="11" t="s">
        <v>6571</v>
      </c>
      <c r="D873" s="11" t="s">
        <v>7614</v>
      </c>
      <c r="E873" s="11" t="s">
        <v>7632</v>
      </c>
      <c r="F873" s="20">
        <v>12</v>
      </c>
      <c r="H873" s="20">
        <v>2014</v>
      </c>
      <c r="I873" s="20" t="str">
        <f t="shared" si="22"/>
        <v>hrs__matching_psychStrain..PsychCrStr5.2014</v>
      </c>
      <c r="J873" s="15" t="s">
        <v>10358</v>
      </c>
      <c r="K873" s="20" t="s">
        <v>7633</v>
      </c>
      <c r="L873" s="20" t="s">
        <v>7617</v>
      </c>
      <c r="M873" s="60"/>
      <c r="N873" s="20" t="s">
        <v>177</v>
      </c>
      <c r="O873" s="60"/>
      <c r="P873" s="60"/>
      <c r="Q873" s="15" t="s">
        <v>178</v>
      </c>
      <c r="R873" s="15"/>
      <c r="S873" s="15" t="s">
        <v>251</v>
      </c>
    </row>
    <row r="874" spans="1:19" ht="15.75" customHeight="1" x14ac:dyDescent="0.2">
      <c r="A874" s="11" t="s">
        <v>61</v>
      </c>
      <c r="B874" s="11" t="s">
        <v>6570</v>
      </c>
      <c r="C874" s="11" t="s">
        <v>6571</v>
      </c>
      <c r="D874" s="11" t="s">
        <v>7614</v>
      </c>
      <c r="E874" s="11" t="s">
        <v>7632</v>
      </c>
      <c r="F874" s="20">
        <v>13</v>
      </c>
      <c r="H874" s="20">
        <v>2016</v>
      </c>
      <c r="I874" s="20" t="str">
        <f t="shared" si="22"/>
        <v>hrs__matching_psychStrain..PsychCrStr5.2016</v>
      </c>
      <c r="J874" s="15" t="s">
        <v>10359</v>
      </c>
      <c r="K874" s="20" t="s">
        <v>7633</v>
      </c>
      <c r="L874" s="20" t="s">
        <v>7617</v>
      </c>
      <c r="M874" s="60"/>
      <c r="N874" s="20" t="s">
        <v>177</v>
      </c>
      <c r="O874" s="60"/>
      <c r="P874" s="60"/>
      <c r="Q874" s="15" t="s">
        <v>178</v>
      </c>
      <c r="R874" s="15"/>
      <c r="S874" s="15" t="s">
        <v>251</v>
      </c>
    </row>
    <row r="875" spans="1:19" ht="15.75" customHeight="1" x14ac:dyDescent="0.2">
      <c r="A875" s="11" t="s">
        <v>61</v>
      </c>
      <c r="B875" s="11" t="s">
        <v>6570</v>
      </c>
      <c r="C875" s="11" t="s">
        <v>6571</v>
      </c>
      <c r="D875" s="11" t="s">
        <v>7614</v>
      </c>
      <c r="E875" s="11" t="s">
        <v>7636</v>
      </c>
      <c r="F875" s="20">
        <v>10</v>
      </c>
      <c r="H875" s="20">
        <v>2010</v>
      </c>
      <c r="I875" s="20" t="str">
        <f t="shared" si="22"/>
        <v>hrs__matching_psychStrain..PsychCrStr6.2010</v>
      </c>
      <c r="J875" s="15" t="s">
        <v>7638</v>
      </c>
      <c r="K875" s="20" t="s">
        <v>7637</v>
      </c>
      <c r="L875" s="20" t="s">
        <v>7617</v>
      </c>
      <c r="M875" s="60"/>
      <c r="N875" s="20" t="s">
        <v>177</v>
      </c>
      <c r="O875" s="60"/>
      <c r="P875" s="60"/>
      <c r="Q875" s="15" t="s">
        <v>178</v>
      </c>
      <c r="R875" s="15"/>
      <c r="S875" s="15" t="s">
        <v>251</v>
      </c>
    </row>
    <row r="876" spans="1:19" ht="15.75" customHeight="1" x14ac:dyDescent="0.2">
      <c r="A876" s="11" t="s">
        <v>61</v>
      </c>
      <c r="B876" s="11" t="s">
        <v>6570</v>
      </c>
      <c r="C876" s="11" t="s">
        <v>6571</v>
      </c>
      <c r="D876" s="11" t="s">
        <v>7614</v>
      </c>
      <c r="E876" s="11" t="s">
        <v>7636</v>
      </c>
      <c r="F876" s="20">
        <v>11</v>
      </c>
      <c r="H876" s="20">
        <v>2012</v>
      </c>
      <c r="I876" s="20" t="str">
        <f t="shared" si="22"/>
        <v>hrs__matching_psychStrain..PsychCrStr6.2012</v>
      </c>
      <c r="J876" s="15" t="s">
        <v>7639</v>
      </c>
      <c r="K876" s="20" t="s">
        <v>7637</v>
      </c>
      <c r="L876" s="20" t="s">
        <v>7617</v>
      </c>
      <c r="M876" s="60"/>
      <c r="N876" s="20" t="s">
        <v>177</v>
      </c>
      <c r="O876" s="60"/>
      <c r="P876" s="60"/>
      <c r="Q876" s="15" t="s">
        <v>178</v>
      </c>
      <c r="R876" s="15"/>
      <c r="S876" s="15" t="s">
        <v>251</v>
      </c>
    </row>
    <row r="877" spans="1:19" ht="15.75" customHeight="1" x14ac:dyDescent="0.2">
      <c r="A877" s="11" t="s">
        <v>61</v>
      </c>
      <c r="B877" s="11" t="s">
        <v>6570</v>
      </c>
      <c r="C877" s="11" t="s">
        <v>6571</v>
      </c>
      <c r="D877" s="11" t="s">
        <v>7614</v>
      </c>
      <c r="E877" s="11" t="s">
        <v>7636</v>
      </c>
      <c r="F877" s="20">
        <v>12</v>
      </c>
      <c r="H877" s="20">
        <v>2014</v>
      </c>
      <c r="I877" s="20" t="str">
        <f t="shared" si="22"/>
        <v>hrs__matching_psychStrain..PsychCrStr6.2014</v>
      </c>
      <c r="J877" s="15" t="s">
        <v>10361</v>
      </c>
      <c r="K877" s="20" t="s">
        <v>7637</v>
      </c>
      <c r="L877" s="20" t="s">
        <v>7617</v>
      </c>
      <c r="M877" s="60"/>
      <c r="N877" s="20" t="s">
        <v>177</v>
      </c>
      <c r="O877" s="60"/>
      <c r="P877" s="60"/>
      <c r="Q877" s="15" t="s">
        <v>178</v>
      </c>
      <c r="R877" s="15"/>
      <c r="S877" s="15" t="s">
        <v>251</v>
      </c>
    </row>
    <row r="878" spans="1:19" ht="15.75" customHeight="1" x14ac:dyDescent="0.2">
      <c r="A878" s="11" t="s">
        <v>61</v>
      </c>
      <c r="B878" s="11" t="s">
        <v>6570</v>
      </c>
      <c r="C878" s="11" t="s">
        <v>6571</v>
      </c>
      <c r="D878" s="11" t="s">
        <v>7614</v>
      </c>
      <c r="E878" s="11" t="s">
        <v>7636</v>
      </c>
      <c r="F878" s="20">
        <v>13</v>
      </c>
      <c r="H878" s="20">
        <v>2016</v>
      </c>
      <c r="I878" s="20" t="str">
        <f t="shared" si="22"/>
        <v>hrs__matching_psychStrain..PsychCrStr6.2016</v>
      </c>
      <c r="J878" s="15" t="s">
        <v>10360</v>
      </c>
      <c r="K878" s="20" t="s">
        <v>7637</v>
      </c>
      <c r="L878" s="20" t="s">
        <v>7617</v>
      </c>
      <c r="M878" s="60"/>
      <c r="N878" s="20" t="s">
        <v>177</v>
      </c>
      <c r="O878" s="60"/>
      <c r="P878" s="60"/>
      <c r="Q878" s="15" t="s">
        <v>178</v>
      </c>
      <c r="R878" s="15"/>
      <c r="S878" s="15" t="s">
        <v>251</v>
      </c>
    </row>
    <row r="879" spans="1:19" ht="15.75" customHeight="1" x14ac:dyDescent="0.2">
      <c r="A879" s="11" t="s">
        <v>61</v>
      </c>
      <c r="B879" s="11" t="s">
        <v>6570</v>
      </c>
      <c r="C879" s="11" t="s">
        <v>6571</v>
      </c>
      <c r="D879" s="11" t="s">
        <v>7614</v>
      </c>
      <c r="E879" s="11" t="s">
        <v>7640</v>
      </c>
      <c r="F879" s="20">
        <v>10</v>
      </c>
      <c r="H879" s="20">
        <v>2010</v>
      </c>
      <c r="I879" s="20" t="str">
        <f t="shared" si="22"/>
        <v>hrs__matching_psychStrain..PsychCrStr7.2010</v>
      </c>
      <c r="J879" s="15" t="s">
        <v>7642</v>
      </c>
      <c r="K879" s="20" t="s">
        <v>7641</v>
      </c>
      <c r="L879" s="20" t="s">
        <v>7617</v>
      </c>
      <c r="M879" s="60"/>
      <c r="N879" s="20" t="s">
        <v>177</v>
      </c>
      <c r="O879" s="60"/>
      <c r="P879" s="60"/>
      <c r="Q879" s="15" t="s">
        <v>178</v>
      </c>
      <c r="R879" s="15"/>
      <c r="S879" s="15" t="s">
        <v>251</v>
      </c>
    </row>
    <row r="880" spans="1:19" ht="15.75" customHeight="1" x14ac:dyDescent="0.2">
      <c r="A880" s="11" t="s">
        <v>61</v>
      </c>
      <c r="B880" s="11" t="s">
        <v>6570</v>
      </c>
      <c r="C880" s="11" t="s">
        <v>6571</v>
      </c>
      <c r="D880" s="11" t="s">
        <v>7614</v>
      </c>
      <c r="E880" s="11" t="s">
        <v>7640</v>
      </c>
      <c r="F880" s="20">
        <v>11</v>
      </c>
      <c r="H880" s="20">
        <v>2012</v>
      </c>
      <c r="I880" s="20" t="str">
        <f t="shared" si="22"/>
        <v>hrs__matching_psychStrain..PsychCrStr7.2012</v>
      </c>
      <c r="J880" s="15" t="s">
        <v>7643</v>
      </c>
      <c r="K880" s="20" t="s">
        <v>7641</v>
      </c>
      <c r="L880" s="20" t="s">
        <v>7617</v>
      </c>
      <c r="M880" s="60"/>
      <c r="N880" s="20" t="s">
        <v>177</v>
      </c>
      <c r="O880" s="60"/>
      <c r="P880" s="60"/>
      <c r="Q880" s="15" t="s">
        <v>178</v>
      </c>
      <c r="R880" s="15"/>
      <c r="S880" s="15" t="s">
        <v>251</v>
      </c>
    </row>
    <row r="881" spans="1:19" ht="15.75" customHeight="1" x14ac:dyDescent="0.2">
      <c r="A881" s="11" t="s">
        <v>61</v>
      </c>
      <c r="B881" s="11" t="s">
        <v>6570</v>
      </c>
      <c r="C881" s="11" t="s">
        <v>6571</v>
      </c>
      <c r="D881" s="11" t="s">
        <v>7614</v>
      </c>
      <c r="E881" s="11" t="s">
        <v>7640</v>
      </c>
      <c r="F881" s="20">
        <v>12</v>
      </c>
      <c r="H881" s="20">
        <v>2014</v>
      </c>
      <c r="I881" s="20" t="str">
        <f t="shared" si="22"/>
        <v>hrs__matching_psychStrain..PsychCrStr7.2014</v>
      </c>
      <c r="J881" s="15" t="s">
        <v>10362</v>
      </c>
      <c r="K881" s="20" t="s">
        <v>7641</v>
      </c>
      <c r="L881" s="20" t="s">
        <v>7617</v>
      </c>
      <c r="M881" s="60"/>
      <c r="N881" s="20" t="s">
        <v>177</v>
      </c>
      <c r="O881" s="60"/>
      <c r="P881" s="60"/>
      <c r="Q881" s="15" t="s">
        <v>178</v>
      </c>
      <c r="R881" s="15"/>
      <c r="S881" s="15" t="s">
        <v>251</v>
      </c>
    </row>
    <row r="882" spans="1:19" ht="15.75" customHeight="1" x14ac:dyDescent="0.2">
      <c r="A882" s="11" t="s">
        <v>61</v>
      </c>
      <c r="B882" s="11" t="s">
        <v>6570</v>
      </c>
      <c r="C882" s="11" t="s">
        <v>6571</v>
      </c>
      <c r="D882" s="11" t="s">
        <v>7614</v>
      </c>
      <c r="E882" s="11" t="s">
        <v>7640</v>
      </c>
      <c r="F882" s="20">
        <v>13</v>
      </c>
      <c r="H882" s="20">
        <v>2016</v>
      </c>
      <c r="I882" s="20" t="str">
        <f t="shared" si="22"/>
        <v>hrs__matching_psychStrain..PsychCrStr7.2016</v>
      </c>
      <c r="J882" s="15" t="s">
        <v>10363</v>
      </c>
      <c r="K882" s="20" t="s">
        <v>7641</v>
      </c>
      <c r="L882" s="20" t="s">
        <v>7617</v>
      </c>
      <c r="M882" s="60"/>
      <c r="N882" s="20" t="s">
        <v>177</v>
      </c>
      <c r="O882" s="60"/>
      <c r="P882" s="60"/>
      <c r="Q882" s="15" t="s">
        <v>178</v>
      </c>
      <c r="R882" s="15"/>
      <c r="S882" s="15" t="s">
        <v>251</v>
      </c>
    </row>
    <row r="883" spans="1:19" ht="15.75" customHeight="1" x14ac:dyDescent="0.2">
      <c r="A883" s="11" t="s">
        <v>61</v>
      </c>
      <c r="B883" s="11" t="s">
        <v>6570</v>
      </c>
      <c r="C883" s="11" t="s">
        <v>6571</v>
      </c>
      <c r="D883" s="11" t="s">
        <v>7614</v>
      </c>
      <c r="E883" s="11" t="s">
        <v>7644</v>
      </c>
      <c r="F883" s="20">
        <v>10</v>
      </c>
      <c r="H883" s="20">
        <v>2010</v>
      </c>
      <c r="I883" s="20" t="str">
        <f t="shared" si="22"/>
        <v>hrs__matching_psychStrain..PsychCrStr8.2010</v>
      </c>
      <c r="J883" s="15" t="s">
        <v>7646</v>
      </c>
      <c r="K883" s="20" t="s">
        <v>7645</v>
      </c>
      <c r="L883" s="20" t="s">
        <v>7617</v>
      </c>
      <c r="M883" s="60"/>
      <c r="N883" s="20" t="s">
        <v>177</v>
      </c>
      <c r="O883" s="60"/>
      <c r="P883" s="60"/>
      <c r="Q883" s="15" t="s">
        <v>178</v>
      </c>
      <c r="R883" s="15"/>
      <c r="S883" s="15" t="s">
        <v>251</v>
      </c>
    </row>
    <row r="884" spans="1:19" ht="15.75" customHeight="1" x14ac:dyDescent="0.2">
      <c r="A884" s="11" t="s">
        <v>61</v>
      </c>
      <c r="B884" s="11" t="s">
        <v>6570</v>
      </c>
      <c r="C884" s="11" t="s">
        <v>6571</v>
      </c>
      <c r="D884" s="11" t="s">
        <v>7614</v>
      </c>
      <c r="E884" s="11" t="s">
        <v>7644</v>
      </c>
      <c r="F884" s="20">
        <v>11</v>
      </c>
      <c r="H884" s="20">
        <v>2012</v>
      </c>
      <c r="I884" s="20" t="str">
        <f t="shared" si="22"/>
        <v>hrs__matching_psychStrain..PsychCrStr8.2012</v>
      </c>
      <c r="J884" s="15" t="s">
        <v>7647</v>
      </c>
      <c r="K884" s="20" t="s">
        <v>7645</v>
      </c>
      <c r="L884" s="20" t="s">
        <v>7617</v>
      </c>
      <c r="M884" s="60"/>
      <c r="N884" s="20" t="s">
        <v>177</v>
      </c>
      <c r="O884" s="60"/>
      <c r="P884" s="60"/>
      <c r="Q884" s="15" t="s">
        <v>178</v>
      </c>
      <c r="R884" s="15"/>
      <c r="S884" s="15" t="s">
        <v>251</v>
      </c>
    </row>
    <row r="885" spans="1:19" ht="15.75" customHeight="1" x14ac:dyDescent="0.2">
      <c r="A885" s="11" t="s">
        <v>61</v>
      </c>
      <c r="B885" s="11" t="s">
        <v>6570</v>
      </c>
      <c r="C885" s="11" t="s">
        <v>6571</v>
      </c>
      <c r="D885" s="11" t="s">
        <v>7614</v>
      </c>
      <c r="E885" s="11" t="s">
        <v>7644</v>
      </c>
      <c r="F885" s="20">
        <v>12</v>
      </c>
      <c r="H885" s="20">
        <v>2014</v>
      </c>
      <c r="I885" s="20" t="str">
        <f t="shared" si="22"/>
        <v>hrs__matching_psychStrain..PsychCrStr8.2014</v>
      </c>
      <c r="J885" s="15" t="s">
        <v>10364</v>
      </c>
      <c r="K885" s="20" t="s">
        <v>7645</v>
      </c>
      <c r="L885" s="20" t="s">
        <v>7617</v>
      </c>
      <c r="M885" s="60"/>
      <c r="N885" s="20" t="s">
        <v>177</v>
      </c>
      <c r="O885" s="60"/>
      <c r="P885" s="60"/>
      <c r="Q885" s="15" t="s">
        <v>178</v>
      </c>
      <c r="R885" s="15"/>
      <c r="S885" s="15" t="s">
        <v>251</v>
      </c>
    </row>
    <row r="886" spans="1:19" ht="15.75" customHeight="1" x14ac:dyDescent="0.2">
      <c r="A886" s="11" t="s">
        <v>61</v>
      </c>
      <c r="B886" s="11" t="s">
        <v>6570</v>
      </c>
      <c r="C886" s="11" t="s">
        <v>6571</v>
      </c>
      <c r="D886" s="11" t="s">
        <v>7614</v>
      </c>
      <c r="E886" s="11" t="s">
        <v>7644</v>
      </c>
      <c r="F886" s="20">
        <v>13</v>
      </c>
      <c r="H886" s="20">
        <v>2016</v>
      </c>
      <c r="I886" s="20" t="str">
        <f t="shared" si="22"/>
        <v>hrs__matching_psychStrain..PsychCrStr8.2016</v>
      </c>
      <c r="J886" s="15" t="s">
        <v>10365</v>
      </c>
      <c r="K886" s="20" t="s">
        <v>7645</v>
      </c>
      <c r="L886" s="20" t="s">
        <v>7617</v>
      </c>
      <c r="M886" s="60"/>
      <c r="N886" s="20" t="s">
        <v>177</v>
      </c>
      <c r="O886" s="60"/>
      <c r="P886" s="60"/>
      <c r="Q886" s="15" t="s">
        <v>178</v>
      </c>
      <c r="R886" s="15"/>
      <c r="S886" s="15" t="s">
        <v>251</v>
      </c>
    </row>
    <row r="887" spans="1:19" ht="15.75" customHeight="1" x14ac:dyDescent="0.2">
      <c r="A887" s="11" t="s">
        <v>61</v>
      </c>
      <c r="B887" s="11" t="s">
        <v>6570</v>
      </c>
      <c r="C887" s="44" t="s">
        <v>6571</v>
      </c>
      <c r="D887" s="44" t="s">
        <v>6513</v>
      </c>
      <c r="E887" s="11" t="s">
        <v>7648</v>
      </c>
      <c r="F887" s="20">
        <v>8</v>
      </c>
      <c r="H887" s="20">
        <v>2006</v>
      </c>
      <c r="I887" s="20" t="str">
        <f t="shared" si="22"/>
        <v>hrs__matching_Purpose..Purpose1.2006</v>
      </c>
      <c r="J887" s="20" t="s">
        <v>7649</v>
      </c>
      <c r="K887" s="20" t="s">
        <v>7650</v>
      </c>
      <c r="L887" s="20" t="s">
        <v>7434</v>
      </c>
      <c r="M887" s="20" t="s">
        <v>223</v>
      </c>
      <c r="N887" s="15" t="s">
        <v>5837</v>
      </c>
      <c r="O887" s="20">
        <v>1</v>
      </c>
      <c r="P887" s="20">
        <v>6</v>
      </c>
      <c r="Q887" s="15" t="s">
        <v>224</v>
      </c>
      <c r="R887" s="15"/>
      <c r="S887" s="15" t="s">
        <v>1311</v>
      </c>
    </row>
    <row r="888" spans="1:19" ht="15.75" customHeight="1" x14ac:dyDescent="0.2">
      <c r="A888" s="11" t="s">
        <v>61</v>
      </c>
      <c r="B888" s="11" t="s">
        <v>6570</v>
      </c>
      <c r="C888" s="44" t="s">
        <v>6571</v>
      </c>
      <c r="D888" s="44" t="s">
        <v>6513</v>
      </c>
      <c r="E888" s="11" t="s">
        <v>7648</v>
      </c>
      <c r="F888" s="20">
        <v>9</v>
      </c>
      <c r="H888" s="20">
        <v>2008</v>
      </c>
      <c r="I888" s="20" t="str">
        <f t="shared" si="22"/>
        <v>hrs__matching_Purpose..Purpose1.2008</v>
      </c>
      <c r="J888" s="20" t="s">
        <v>7651</v>
      </c>
      <c r="K888" s="20" t="s">
        <v>7650</v>
      </c>
      <c r="L888" s="20" t="s">
        <v>7434</v>
      </c>
      <c r="M888" s="20" t="s">
        <v>223</v>
      </c>
      <c r="N888" s="15" t="s">
        <v>5837</v>
      </c>
      <c r="O888" s="20">
        <v>1</v>
      </c>
      <c r="P888" s="20">
        <v>6</v>
      </c>
      <c r="Q888" s="15" t="s">
        <v>224</v>
      </c>
      <c r="R888" s="15"/>
      <c r="S888" s="15" t="s">
        <v>1311</v>
      </c>
    </row>
    <row r="889" spans="1:19" ht="15.75" customHeight="1" x14ac:dyDescent="0.2">
      <c r="A889" s="11" t="s">
        <v>61</v>
      </c>
      <c r="B889" s="11" t="s">
        <v>6570</v>
      </c>
      <c r="C889" s="44" t="s">
        <v>6571</v>
      </c>
      <c r="D889" s="44" t="s">
        <v>6513</v>
      </c>
      <c r="E889" s="11" t="s">
        <v>7648</v>
      </c>
      <c r="F889" s="20">
        <v>10</v>
      </c>
      <c r="H889" s="20">
        <v>2010</v>
      </c>
      <c r="I889" s="20" t="str">
        <f t="shared" si="22"/>
        <v>hrs__matching_Purpose..Purpose1.2010</v>
      </c>
      <c r="J889" s="20" t="s">
        <v>7652</v>
      </c>
      <c r="K889" s="42" t="s">
        <v>7650</v>
      </c>
      <c r="L889" s="20" t="s">
        <v>7434</v>
      </c>
      <c r="M889" s="20" t="s">
        <v>223</v>
      </c>
      <c r="N889" s="15" t="s">
        <v>5837</v>
      </c>
      <c r="O889" s="20">
        <v>1</v>
      </c>
      <c r="P889" s="20">
        <v>6</v>
      </c>
      <c r="Q889" s="15" t="s">
        <v>224</v>
      </c>
      <c r="R889" s="15"/>
      <c r="S889" s="15" t="s">
        <v>1311</v>
      </c>
    </row>
    <row r="890" spans="1:19" ht="15.75" customHeight="1" x14ac:dyDescent="0.2">
      <c r="A890" s="11" t="s">
        <v>61</v>
      </c>
      <c r="B890" s="11" t="s">
        <v>6570</v>
      </c>
      <c r="C890" s="44" t="s">
        <v>6571</v>
      </c>
      <c r="D890" s="44" t="s">
        <v>6513</v>
      </c>
      <c r="E890" s="11" t="s">
        <v>7648</v>
      </c>
      <c r="F890" s="20">
        <v>11</v>
      </c>
      <c r="H890" s="20">
        <v>2012</v>
      </c>
      <c r="I890" s="20" t="str">
        <f t="shared" si="22"/>
        <v>hrs__matching_Purpose..Purpose1.2012</v>
      </c>
      <c r="J890" s="20" t="s">
        <v>7653</v>
      </c>
      <c r="K890" s="42" t="s">
        <v>7650</v>
      </c>
      <c r="L890" s="20" t="s">
        <v>7434</v>
      </c>
      <c r="M890" s="20" t="s">
        <v>223</v>
      </c>
      <c r="N890" s="15" t="s">
        <v>5837</v>
      </c>
      <c r="O890" s="20">
        <v>1</v>
      </c>
      <c r="P890" s="20">
        <v>6</v>
      </c>
      <c r="Q890" s="15" t="s">
        <v>224</v>
      </c>
      <c r="R890" s="15"/>
      <c r="S890" s="15" t="s">
        <v>1311</v>
      </c>
    </row>
    <row r="891" spans="1:19" ht="15.75" customHeight="1" x14ac:dyDescent="0.2">
      <c r="A891" s="11" t="s">
        <v>61</v>
      </c>
      <c r="B891" s="11" t="s">
        <v>6570</v>
      </c>
      <c r="C891" s="44" t="s">
        <v>6571</v>
      </c>
      <c r="D891" s="44" t="s">
        <v>6513</v>
      </c>
      <c r="E891" s="11" t="s">
        <v>7648</v>
      </c>
      <c r="F891" s="20">
        <v>12</v>
      </c>
      <c r="H891" s="20">
        <v>2014</v>
      </c>
      <c r="I891" s="20" t="str">
        <f t="shared" si="22"/>
        <v>hrs__matching_Purpose..Purpose1.2014</v>
      </c>
      <c r="J891" s="20" t="s">
        <v>7654</v>
      </c>
      <c r="K891" s="42" t="s">
        <v>7650</v>
      </c>
      <c r="L891" s="20" t="s">
        <v>7434</v>
      </c>
      <c r="M891" s="20" t="s">
        <v>223</v>
      </c>
      <c r="N891" s="15" t="s">
        <v>5837</v>
      </c>
      <c r="O891" s="20">
        <v>1</v>
      </c>
      <c r="P891" s="20">
        <v>6</v>
      </c>
      <c r="Q891" s="15" t="s">
        <v>224</v>
      </c>
      <c r="R891" s="15"/>
      <c r="S891" s="15" t="s">
        <v>1311</v>
      </c>
    </row>
    <row r="892" spans="1:19" ht="15.75" customHeight="1" x14ac:dyDescent="0.2">
      <c r="A892" s="11" t="s">
        <v>61</v>
      </c>
      <c r="B892" s="11" t="s">
        <v>6570</v>
      </c>
      <c r="C892" s="44" t="s">
        <v>6571</v>
      </c>
      <c r="D892" s="44" t="s">
        <v>6513</v>
      </c>
      <c r="E892" s="11" t="s">
        <v>7648</v>
      </c>
      <c r="F892" s="20">
        <v>13</v>
      </c>
      <c r="H892" s="20">
        <v>2016</v>
      </c>
      <c r="I892" s="20" t="str">
        <f t="shared" si="22"/>
        <v>hrs__matching_Purpose..Purpose1.2016</v>
      </c>
      <c r="J892" s="20" t="s">
        <v>10192</v>
      </c>
      <c r="K892" s="42" t="s">
        <v>7650</v>
      </c>
      <c r="L892" s="20" t="s">
        <v>7434</v>
      </c>
      <c r="M892" s="20" t="s">
        <v>223</v>
      </c>
      <c r="N892" s="15" t="s">
        <v>5837</v>
      </c>
      <c r="O892" s="20">
        <v>1</v>
      </c>
      <c r="P892" s="20">
        <v>6</v>
      </c>
      <c r="Q892" s="15" t="s">
        <v>224</v>
      </c>
      <c r="R892" s="15"/>
      <c r="S892" s="15" t="s">
        <v>1311</v>
      </c>
    </row>
    <row r="893" spans="1:19" ht="15.75" customHeight="1" x14ac:dyDescent="0.2">
      <c r="A893" s="11" t="s">
        <v>61</v>
      </c>
      <c r="B893" s="11" t="s">
        <v>6570</v>
      </c>
      <c r="C893" s="44" t="s">
        <v>6571</v>
      </c>
      <c r="D893" s="44" t="s">
        <v>6513</v>
      </c>
      <c r="E893" s="11" t="s">
        <v>7656</v>
      </c>
      <c r="F893" s="20">
        <v>8</v>
      </c>
      <c r="H893" s="20">
        <v>2006</v>
      </c>
      <c r="I893" s="20" t="str">
        <f t="shared" si="22"/>
        <v>hrs__matching_Purpose..Purpose2.2006</v>
      </c>
      <c r="J893" s="20" t="s">
        <v>7657</v>
      </c>
      <c r="K893" s="20" t="s">
        <v>7658</v>
      </c>
      <c r="L893" s="20" t="s">
        <v>7434</v>
      </c>
      <c r="M893" s="20" t="s">
        <v>225</v>
      </c>
      <c r="N893" s="15" t="s">
        <v>5837</v>
      </c>
      <c r="O893" s="20">
        <v>1</v>
      </c>
      <c r="P893" s="20">
        <v>6</v>
      </c>
      <c r="Q893" s="15" t="s">
        <v>224</v>
      </c>
      <c r="R893" s="15"/>
      <c r="S893" s="15" t="s">
        <v>1311</v>
      </c>
    </row>
    <row r="894" spans="1:19" ht="15.75" customHeight="1" x14ac:dyDescent="0.2">
      <c r="A894" s="11" t="s">
        <v>61</v>
      </c>
      <c r="B894" s="11" t="s">
        <v>6570</v>
      </c>
      <c r="C894" s="44" t="s">
        <v>6571</v>
      </c>
      <c r="D894" s="44" t="s">
        <v>6513</v>
      </c>
      <c r="E894" s="11" t="s">
        <v>7656</v>
      </c>
      <c r="F894" s="20">
        <v>9</v>
      </c>
      <c r="H894" s="20">
        <v>2008</v>
      </c>
      <c r="I894" s="20" t="str">
        <f t="shared" si="22"/>
        <v>hrs__matching_Purpose..Purpose2.2008</v>
      </c>
      <c r="J894" s="20" t="s">
        <v>7659</v>
      </c>
      <c r="K894" s="20" t="s">
        <v>7658</v>
      </c>
      <c r="L894" s="20" t="s">
        <v>7434</v>
      </c>
      <c r="M894" s="20" t="s">
        <v>225</v>
      </c>
      <c r="N894" s="15" t="s">
        <v>5837</v>
      </c>
      <c r="O894" s="20">
        <v>1</v>
      </c>
      <c r="P894" s="20">
        <v>6</v>
      </c>
      <c r="Q894" s="15" t="s">
        <v>224</v>
      </c>
      <c r="R894" s="15"/>
      <c r="S894" s="15" t="s">
        <v>1311</v>
      </c>
    </row>
    <row r="895" spans="1:19" ht="15.75" customHeight="1" x14ac:dyDescent="0.2">
      <c r="A895" s="11" t="s">
        <v>61</v>
      </c>
      <c r="B895" s="11" t="s">
        <v>6570</v>
      </c>
      <c r="C895" s="44" t="s">
        <v>6571</v>
      </c>
      <c r="D895" s="44" t="s">
        <v>6513</v>
      </c>
      <c r="E895" s="11" t="s">
        <v>7656</v>
      </c>
      <c r="F895" s="20">
        <v>10</v>
      </c>
      <c r="H895" s="20">
        <v>2010</v>
      </c>
      <c r="I895" s="20" t="str">
        <f t="shared" si="22"/>
        <v>hrs__matching_Purpose..Purpose2.2010</v>
      </c>
      <c r="J895" s="20" t="s">
        <v>7660</v>
      </c>
      <c r="K895" s="20" t="s">
        <v>7658</v>
      </c>
      <c r="L895" s="20" t="s">
        <v>7434</v>
      </c>
      <c r="M895" s="20" t="s">
        <v>225</v>
      </c>
      <c r="N895" s="15" t="s">
        <v>5837</v>
      </c>
      <c r="O895" s="20">
        <v>1</v>
      </c>
      <c r="P895" s="20">
        <v>6</v>
      </c>
      <c r="Q895" s="15" t="s">
        <v>224</v>
      </c>
      <c r="R895" s="15"/>
      <c r="S895" s="15" t="s">
        <v>1311</v>
      </c>
    </row>
    <row r="896" spans="1:19" ht="15.75" customHeight="1" x14ac:dyDescent="0.2">
      <c r="A896" s="11" t="s">
        <v>61</v>
      </c>
      <c r="B896" s="11" t="s">
        <v>6570</v>
      </c>
      <c r="C896" s="44" t="s">
        <v>6571</v>
      </c>
      <c r="D896" s="44" t="s">
        <v>6513</v>
      </c>
      <c r="E896" s="11" t="s">
        <v>7656</v>
      </c>
      <c r="F896" s="20">
        <v>11</v>
      </c>
      <c r="H896" s="20">
        <v>2012</v>
      </c>
      <c r="I896" s="20" t="str">
        <f t="shared" si="22"/>
        <v>hrs__matching_Purpose..Purpose2.2012</v>
      </c>
      <c r="J896" s="20" t="s">
        <v>7661</v>
      </c>
      <c r="K896" s="20" t="s">
        <v>7658</v>
      </c>
      <c r="L896" s="20" t="s">
        <v>7434</v>
      </c>
      <c r="M896" s="20" t="s">
        <v>225</v>
      </c>
      <c r="N896" s="15" t="s">
        <v>5837</v>
      </c>
      <c r="O896" s="20">
        <v>1</v>
      </c>
      <c r="P896" s="20">
        <v>6</v>
      </c>
      <c r="Q896" s="15" t="s">
        <v>224</v>
      </c>
      <c r="R896" s="15"/>
      <c r="S896" s="15" t="s">
        <v>1311</v>
      </c>
    </row>
    <row r="897" spans="1:19" ht="15.75" customHeight="1" x14ac:dyDescent="0.2">
      <c r="A897" s="11" t="s">
        <v>61</v>
      </c>
      <c r="B897" s="11" t="s">
        <v>6570</v>
      </c>
      <c r="C897" s="44" t="s">
        <v>6571</v>
      </c>
      <c r="D897" s="44" t="s">
        <v>6513</v>
      </c>
      <c r="E897" s="11" t="s">
        <v>7656</v>
      </c>
      <c r="F897" s="20">
        <v>12</v>
      </c>
      <c r="H897" s="20">
        <v>2014</v>
      </c>
      <c r="I897" s="20" t="str">
        <f t="shared" si="22"/>
        <v>hrs__matching_Purpose..Purpose2.2014</v>
      </c>
      <c r="J897" s="20" t="s">
        <v>7662</v>
      </c>
      <c r="K897" s="20" t="s">
        <v>7658</v>
      </c>
      <c r="L897" s="20" t="s">
        <v>7434</v>
      </c>
      <c r="M897" s="20" t="s">
        <v>225</v>
      </c>
      <c r="N897" s="15" t="s">
        <v>5837</v>
      </c>
      <c r="O897" s="20">
        <v>1</v>
      </c>
      <c r="P897" s="20">
        <v>6</v>
      </c>
      <c r="Q897" s="15" t="s">
        <v>224</v>
      </c>
      <c r="R897" s="15"/>
      <c r="S897" s="15" t="s">
        <v>1311</v>
      </c>
    </row>
    <row r="898" spans="1:19" ht="15.75" customHeight="1" x14ac:dyDescent="0.2">
      <c r="A898" s="11" t="s">
        <v>61</v>
      </c>
      <c r="B898" s="11" t="s">
        <v>6570</v>
      </c>
      <c r="C898" s="44" t="s">
        <v>6571</v>
      </c>
      <c r="D898" s="44" t="s">
        <v>6513</v>
      </c>
      <c r="E898" s="11" t="s">
        <v>7656</v>
      </c>
      <c r="F898" s="20">
        <v>13</v>
      </c>
      <c r="H898" s="20">
        <v>2016</v>
      </c>
      <c r="I898" s="20" t="str">
        <f t="shared" ref="I898:I961" si="23">CONCATENATE(A898,"__",C898,"_", D898, "..", E898, ".", H898)</f>
        <v>hrs__matching_Purpose..Purpose2.2016</v>
      </c>
      <c r="J898" s="20" t="s">
        <v>10193</v>
      </c>
      <c r="K898" s="20" t="s">
        <v>7658</v>
      </c>
      <c r="L898" s="20" t="s">
        <v>7434</v>
      </c>
      <c r="M898" s="20" t="s">
        <v>225</v>
      </c>
      <c r="N898" s="15" t="s">
        <v>5837</v>
      </c>
      <c r="O898" s="20">
        <v>1</v>
      </c>
      <c r="P898" s="20">
        <v>6</v>
      </c>
      <c r="Q898" s="15" t="s">
        <v>224</v>
      </c>
      <c r="R898" s="15"/>
      <c r="S898" s="15" t="s">
        <v>1311</v>
      </c>
    </row>
    <row r="899" spans="1:19" ht="15.75" customHeight="1" x14ac:dyDescent="0.2">
      <c r="A899" s="11" t="s">
        <v>61</v>
      </c>
      <c r="B899" s="11" t="s">
        <v>6570</v>
      </c>
      <c r="C899" s="44" t="s">
        <v>6571</v>
      </c>
      <c r="D899" s="44" t="s">
        <v>6513</v>
      </c>
      <c r="E899" s="11" t="s">
        <v>7664</v>
      </c>
      <c r="F899" s="20">
        <v>8</v>
      </c>
      <c r="H899" s="20">
        <v>2006</v>
      </c>
      <c r="I899" s="20" t="str">
        <f t="shared" si="23"/>
        <v>hrs__matching_Purpose..Purpose3.2006</v>
      </c>
      <c r="J899" s="20" t="s">
        <v>7665</v>
      </c>
      <c r="K899" s="20" t="s">
        <v>7666</v>
      </c>
      <c r="L899" s="20" t="s">
        <v>7434</v>
      </c>
      <c r="M899" s="20" t="s">
        <v>223</v>
      </c>
      <c r="N899" s="15" t="s">
        <v>5837</v>
      </c>
      <c r="O899" s="20">
        <v>1</v>
      </c>
      <c r="P899" s="20">
        <v>6</v>
      </c>
      <c r="Q899" s="15" t="s">
        <v>224</v>
      </c>
      <c r="R899" s="15"/>
      <c r="S899" s="15" t="s">
        <v>1311</v>
      </c>
    </row>
    <row r="900" spans="1:19" ht="15.75" customHeight="1" x14ac:dyDescent="0.2">
      <c r="A900" s="11" t="s">
        <v>61</v>
      </c>
      <c r="B900" s="11" t="s">
        <v>6570</v>
      </c>
      <c r="C900" s="44" t="s">
        <v>6571</v>
      </c>
      <c r="D900" s="44" t="s">
        <v>6513</v>
      </c>
      <c r="E900" s="11" t="s">
        <v>7664</v>
      </c>
      <c r="F900" s="20">
        <v>9</v>
      </c>
      <c r="H900" s="20">
        <v>2008</v>
      </c>
      <c r="I900" s="20" t="str">
        <f t="shared" si="23"/>
        <v>hrs__matching_Purpose..Purpose3.2008</v>
      </c>
      <c r="J900" s="20" t="s">
        <v>7667</v>
      </c>
      <c r="K900" s="20" t="s">
        <v>7666</v>
      </c>
      <c r="L900" s="20" t="s">
        <v>7434</v>
      </c>
      <c r="M900" s="20" t="s">
        <v>223</v>
      </c>
      <c r="N900" s="15" t="s">
        <v>5837</v>
      </c>
      <c r="O900" s="20">
        <v>1</v>
      </c>
      <c r="P900" s="20">
        <v>6</v>
      </c>
      <c r="Q900" s="15" t="s">
        <v>224</v>
      </c>
      <c r="R900" s="15"/>
      <c r="S900" s="15" t="s">
        <v>1311</v>
      </c>
    </row>
    <row r="901" spans="1:19" ht="15.75" customHeight="1" x14ac:dyDescent="0.2">
      <c r="A901" s="11" t="s">
        <v>61</v>
      </c>
      <c r="B901" s="11" t="s">
        <v>6570</v>
      </c>
      <c r="C901" s="44" t="s">
        <v>6571</v>
      </c>
      <c r="D901" s="44" t="s">
        <v>6513</v>
      </c>
      <c r="E901" s="11" t="s">
        <v>7664</v>
      </c>
      <c r="F901" s="20">
        <v>10</v>
      </c>
      <c r="H901" s="20">
        <v>2010</v>
      </c>
      <c r="I901" s="20" t="str">
        <f t="shared" si="23"/>
        <v>hrs__matching_Purpose..Purpose3.2010</v>
      </c>
      <c r="J901" s="20" t="s">
        <v>7668</v>
      </c>
      <c r="K901" s="20" t="s">
        <v>7666</v>
      </c>
      <c r="L901" s="20" t="s">
        <v>7434</v>
      </c>
      <c r="M901" s="20" t="s">
        <v>223</v>
      </c>
      <c r="N901" s="15" t="s">
        <v>5837</v>
      </c>
      <c r="O901" s="20">
        <v>1</v>
      </c>
      <c r="P901" s="20">
        <v>6</v>
      </c>
      <c r="Q901" s="15" t="s">
        <v>224</v>
      </c>
      <c r="R901" s="15"/>
      <c r="S901" s="15" t="s">
        <v>1311</v>
      </c>
    </row>
    <row r="902" spans="1:19" ht="15.75" customHeight="1" x14ac:dyDescent="0.2">
      <c r="A902" s="11" t="s">
        <v>61</v>
      </c>
      <c r="B902" s="11" t="s">
        <v>6570</v>
      </c>
      <c r="C902" s="44" t="s">
        <v>6571</v>
      </c>
      <c r="D902" s="44" t="s">
        <v>6513</v>
      </c>
      <c r="E902" s="11" t="s">
        <v>7664</v>
      </c>
      <c r="F902" s="20">
        <v>11</v>
      </c>
      <c r="H902" s="20">
        <v>2012</v>
      </c>
      <c r="I902" s="20" t="str">
        <f t="shared" si="23"/>
        <v>hrs__matching_Purpose..Purpose3.2012</v>
      </c>
      <c r="J902" s="20" t="s">
        <v>7669</v>
      </c>
      <c r="K902" s="20" t="s">
        <v>7666</v>
      </c>
      <c r="L902" s="20" t="s">
        <v>7434</v>
      </c>
      <c r="M902" s="20" t="s">
        <v>223</v>
      </c>
      <c r="N902" s="15" t="s">
        <v>5837</v>
      </c>
      <c r="O902" s="20">
        <v>1</v>
      </c>
      <c r="P902" s="20">
        <v>6</v>
      </c>
      <c r="Q902" s="15" t="s">
        <v>224</v>
      </c>
      <c r="R902" s="15"/>
      <c r="S902" s="15" t="s">
        <v>1311</v>
      </c>
    </row>
    <row r="903" spans="1:19" ht="15.75" customHeight="1" x14ac:dyDescent="0.2">
      <c r="A903" s="11" t="s">
        <v>61</v>
      </c>
      <c r="B903" s="11" t="s">
        <v>6570</v>
      </c>
      <c r="C903" s="44" t="s">
        <v>6571</v>
      </c>
      <c r="D903" s="44" t="s">
        <v>6513</v>
      </c>
      <c r="E903" s="11" t="s">
        <v>7664</v>
      </c>
      <c r="F903" s="20">
        <v>12</v>
      </c>
      <c r="H903" s="20">
        <v>2014</v>
      </c>
      <c r="I903" s="20" t="str">
        <f t="shared" si="23"/>
        <v>hrs__matching_Purpose..Purpose3.2014</v>
      </c>
      <c r="J903" s="20" t="s">
        <v>7670</v>
      </c>
      <c r="K903" s="20" t="s">
        <v>7666</v>
      </c>
      <c r="L903" s="20" t="s">
        <v>7434</v>
      </c>
      <c r="M903" s="20" t="s">
        <v>223</v>
      </c>
      <c r="N903" s="15" t="s">
        <v>5837</v>
      </c>
      <c r="O903" s="20">
        <v>1</v>
      </c>
      <c r="P903" s="20">
        <v>6</v>
      </c>
      <c r="Q903" s="15" t="s">
        <v>224</v>
      </c>
      <c r="R903" s="15"/>
      <c r="S903" s="15" t="s">
        <v>1311</v>
      </c>
    </row>
    <row r="904" spans="1:19" ht="15.75" customHeight="1" x14ac:dyDescent="0.2">
      <c r="A904" s="11" t="s">
        <v>61</v>
      </c>
      <c r="B904" s="11" t="s">
        <v>6570</v>
      </c>
      <c r="C904" s="44" t="s">
        <v>6571</v>
      </c>
      <c r="D904" s="44" t="s">
        <v>6513</v>
      </c>
      <c r="E904" s="11" t="s">
        <v>7664</v>
      </c>
      <c r="F904" s="20">
        <v>13</v>
      </c>
      <c r="H904" s="20">
        <v>2016</v>
      </c>
      <c r="I904" s="20" t="str">
        <f t="shared" si="23"/>
        <v>hrs__matching_Purpose..Purpose3.2016</v>
      </c>
      <c r="J904" s="20" t="s">
        <v>10194</v>
      </c>
      <c r="K904" s="20" t="s">
        <v>7666</v>
      </c>
      <c r="L904" s="20" t="s">
        <v>7434</v>
      </c>
      <c r="M904" s="20" t="s">
        <v>223</v>
      </c>
      <c r="N904" s="15" t="s">
        <v>5837</v>
      </c>
      <c r="O904" s="20">
        <v>1</v>
      </c>
      <c r="P904" s="20">
        <v>6</v>
      </c>
      <c r="Q904" s="15" t="s">
        <v>224</v>
      </c>
      <c r="R904" s="15"/>
      <c r="S904" s="15" t="s">
        <v>1311</v>
      </c>
    </row>
    <row r="905" spans="1:19" ht="15.75" customHeight="1" x14ac:dyDescent="0.2">
      <c r="A905" s="11" t="s">
        <v>61</v>
      </c>
      <c r="B905" s="11" t="s">
        <v>6570</v>
      </c>
      <c r="C905" s="44" t="s">
        <v>6571</v>
      </c>
      <c r="D905" s="44" t="s">
        <v>6513</v>
      </c>
      <c r="E905" s="11" t="s">
        <v>7672</v>
      </c>
      <c r="F905" s="20">
        <v>8</v>
      </c>
      <c r="H905" s="20">
        <v>2006</v>
      </c>
      <c r="I905" s="20" t="str">
        <f t="shared" si="23"/>
        <v>hrs__matching_Purpose..Purpose4.2006</v>
      </c>
      <c r="J905" s="20" t="s">
        <v>7673</v>
      </c>
      <c r="K905" s="20" t="s">
        <v>7674</v>
      </c>
      <c r="L905" s="20" t="s">
        <v>7434</v>
      </c>
      <c r="M905" s="20" t="s">
        <v>223</v>
      </c>
      <c r="N905" s="15" t="s">
        <v>5837</v>
      </c>
      <c r="O905" s="20">
        <v>1</v>
      </c>
      <c r="P905" s="20">
        <v>6</v>
      </c>
      <c r="Q905" s="15" t="s">
        <v>224</v>
      </c>
      <c r="R905" s="15"/>
      <c r="S905" s="15" t="s">
        <v>1311</v>
      </c>
    </row>
    <row r="906" spans="1:19" ht="15.75" customHeight="1" x14ac:dyDescent="0.2">
      <c r="A906" s="11" t="s">
        <v>61</v>
      </c>
      <c r="B906" s="11" t="s">
        <v>6570</v>
      </c>
      <c r="C906" s="44" t="s">
        <v>6571</v>
      </c>
      <c r="D906" s="44" t="s">
        <v>6513</v>
      </c>
      <c r="E906" s="11" t="s">
        <v>7672</v>
      </c>
      <c r="F906" s="20">
        <v>9</v>
      </c>
      <c r="H906" s="20">
        <v>2008</v>
      </c>
      <c r="I906" s="20" t="str">
        <f t="shared" si="23"/>
        <v>hrs__matching_Purpose..Purpose4.2008</v>
      </c>
      <c r="J906" s="20" t="s">
        <v>7675</v>
      </c>
      <c r="K906" s="20" t="s">
        <v>7674</v>
      </c>
      <c r="L906" s="20" t="s">
        <v>7434</v>
      </c>
      <c r="M906" s="20" t="s">
        <v>223</v>
      </c>
      <c r="N906" s="15" t="s">
        <v>5837</v>
      </c>
      <c r="O906" s="20">
        <v>1</v>
      </c>
      <c r="P906" s="20">
        <v>6</v>
      </c>
      <c r="Q906" s="15" t="s">
        <v>224</v>
      </c>
      <c r="R906" s="15"/>
      <c r="S906" s="15" t="s">
        <v>1311</v>
      </c>
    </row>
    <row r="907" spans="1:19" ht="15.75" customHeight="1" x14ac:dyDescent="0.2">
      <c r="A907" s="11" t="s">
        <v>61</v>
      </c>
      <c r="B907" s="11" t="s">
        <v>6570</v>
      </c>
      <c r="C907" s="44" t="s">
        <v>6571</v>
      </c>
      <c r="D907" s="44" t="s">
        <v>6513</v>
      </c>
      <c r="E907" s="11" t="s">
        <v>7672</v>
      </c>
      <c r="F907" s="20">
        <v>10</v>
      </c>
      <c r="H907" s="20">
        <v>2010</v>
      </c>
      <c r="I907" s="20" t="str">
        <f t="shared" si="23"/>
        <v>hrs__matching_Purpose..Purpose4.2010</v>
      </c>
      <c r="J907" s="20" t="s">
        <v>7676</v>
      </c>
      <c r="K907" s="20" t="s">
        <v>7674</v>
      </c>
      <c r="L907" s="20" t="s">
        <v>7434</v>
      </c>
      <c r="M907" s="20" t="s">
        <v>223</v>
      </c>
      <c r="N907" s="15" t="s">
        <v>5837</v>
      </c>
      <c r="O907" s="20">
        <v>1</v>
      </c>
      <c r="P907" s="20">
        <v>6</v>
      </c>
      <c r="Q907" s="15" t="s">
        <v>224</v>
      </c>
      <c r="R907" s="15"/>
      <c r="S907" s="15" t="s">
        <v>1311</v>
      </c>
    </row>
    <row r="908" spans="1:19" ht="15.75" customHeight="1" x14ac:dyDescent="0.2">
      <c r="A908" s="11" t="s">
        <v>61</v>
      </c>
      <c r="B908" s="11" t="s">
        <v>6570</v>
      </c>
      <c r="C908" s="44" t="s">
        <v>6571</v>
      </c>
      <c r="D908" s="44" t="s">
        <v>6513</v>
      </c>
      <c r="E908" s="11" t="s">
        <v>7672</v>
      </c>
      <c r="F908" s="20">
        <v>11</v>
      </c>
      <c r="H908" s="20">
        <v>2012</v>
      </c>
      <c r="I908" s="20" t="str">
        <f t="shared" si="23"/>
        <v>hrs__matching_Purpose..Purpose4.2012</v>
      </c>
      <c r="J908" s="20" t="s">
        <v>7677</v>
      </c>
      <c r="K908" s="20" t="s">
        <v>7674</v>
      </c>
      <c r="L908" s="20" t="s">
        <v>7434</v>
      </c>
      <c r="M908" s="20" t="s">
        <v>223</v>
      </c>
      <c r="N908" s="15" t="s">
        <v>5837</v>
      </c>
      <c r="O908" s="20">
        <v>1</v>
      </c>
      <c r="P908" s="20">
        <v>6</v>
      </c>
      <c r="Q908" s="15" t="s">
        <v>224</v>
      </c>
      <c r="R908" s="15"/>
      <c r="S908" s="15" t="s">
        <v>1311</v>
      </c>
    </row>
    <row r="909" spans="1:19" ht="15.75" customHeight="1" x14ac:dyDescent="0.2">
      <c r="A909" s="11" t="s">
        <v>61</v>
      </c>
      <c r="B909" s="11" t="s">
        <v>6570</v>
      </c>
      <c r="C909" s="44" t="s">
        <v>6571</v>
      </c>
      <c r="D909" s="44" t="s">
        <v>6513</v>
      </c>
      <c r="E909" s="11" t="s">
        <v>7672</v>
      </c>
      <c r="F909" s="20">
        <v>12</v>
      </c>
      <c r="H909" s="20">
        <v>2014</v>
      </c>
      <c r="I909" s="20" t="str">
        <f t="shared" si="23"/>
        <v>hrs__matching_Purpose..Purpose4.2014</v>
      </c>
      <c r="J909" s="20" t="s">
        <v>7678</v>
      </c>
      <c r="K909" s="20" t="s">
        <v>7674</v>
      </c>
      <c r="L909" s="20" t="s">
        <v>7434</v>
      </c>
      <c r="M909" s="20" t="s">
        <v>223</v>
      </c>
      <c r="N909" s="15" t="s">
        <v>5837</v>
      </c>
      <c r="O909" s="20">
        <v>1</v>
      </c>
      <c r="P909" s="20">
        <v>6</v>
      </c>
      <c r="Q909" s="15" t="s">
        <v>224</v>
      </c>
      <c r="R909" s="15"/>
      <c r="S909" s="15" t="s">
        <v>1311</v>
      </c>
    </row>
    <row r="910" spans="1:19" ht="15.75" customHeight="1" x14ac:dyDescent="0.2">
      <c r="A910" s="11" t="s">
        <v>61</v>
      </c>
      <c r="B910" s="11" t="s">
        <v>6570</v>
      </c>
      <c r="C910" s="44" t="s">
        <v>6571</v>
      </c>
      <c r="D910" s="44" t="s">
        <v>6513</v>
      </c>
      <c r="E910" s="11" t="s">
        <v>7672</v>
      </c>
      <c r="F910" s="20">
        <v>13</v>
      </c>
      <c r="H910" s="20">
        <v>2016</v>
      </c>
      <c r="I910" s="20" t="str">
        <f t="shared" si="23"/>
        <v>hrs__matching_Purpose..Purpose4.2016</v>
      </c>
      <c r="J910" s="20" t="s">
        <v>10195</v>
      </c>
      <c r="K910" s="20" t="s">
        <v>7674</v>
      </c>
      <c r="L910" s="20" t="s">
        <v>7434</v>
      </c>
      <c r="M910" s="20" t="s">
        <v>223</v>
      </c>
      <c r="N910" s="15" t="s">
        <v>5837</v>
      </c>
      <c r="O910" s="20">
        <v>1</v>
      </c>
      <c r="P910" s="20">
        <v>6</v>
      </c>
      <c r="Q910" s="15" t="s">
        <v>224</v>
      </c>
      <c r="R910" s="15"/>
      <c r="S910" s="15" t="s">
        <v>1311</v>
      </c>
    </row>
    <row r="911" spans="1:19" ht="15.75" customHeight="1" x14ac:dyDescent="0.2">
      <c r="A911" s="11" t="s">
        <v>61</v>
      </c>
      <c r="B911" s="11" t="s">
        <v>6570</v>
      </c>
      <c r="C911" s="44" t="s">
        <v>6571</v>
      </c>
      <c r="D911" s="44" t="s">
        <v>6513</v>
      </c>
      <c r="E911" s="11" t="s">
        <v>7680</v>
      </c>
      <c r="F911" s="20">
        <v>8</v>
      </c>
      <c r="H911" s="20">
        <v>2006</v>
      </c>
      <c r="I911" s="20" t="str">
        <f t="shared" si="23"/>
        <v>hrs__matching_Purpose..Purpose5.2006</v>
      </c>
      <c r="J911" s="20" t="s">
        <v>7681</v>
      </c>
      <c r="K911" s="20" t="s">
        <v>7682</v>
      </c>
      <c r="L911" s="20" t="s">
        <v>7434</v>
      </c>
      <c r="M911" s="20" t="s">
        <v>225</v>
      </c>
      <c r="N911" s="15" t="s">
        <v>5837</v>
      </c>
      <c r="O911" s="20">
        <v>1</v>
      </c>
      <c r="P911" s="20">
        <v>6</v>
      </c>
      <c r="Q911" s="15" t="s">
        <v>224</v>
      </c>
      <c r="R911" s="15"/>
      <c r="S911" s="15" t="s">
        <v>1311</v>
      </c>
    </row>
    <row r="912" spans="1:19" ht="15.75" customHeight="1" x14ac:dyDescent="0.2">
      <c r="A912" s="11" t="s">
        <v>61</v>
      </c>
      <c r="B912" s="11" t="s">
        <v>6570</v>
      </c>
      <c r="C912" s="44" t="s">
        <v>6571</v>
      </c>
      <c r="D912" s="44" t="s">
        <v>6513</v>
      </c>
      <c r="E912" s="11" t="s">
        <v>7680</v>
      </c>
      <c r="F912" s="20">
        <v>9</v>
      </c>
      <c r="H912" s="20">
        <v>2008</v>
      </c>
      <c r="I912" s="20" t="str">
        <f t="shared" si="23"/>
        <v>hrs__matching_Purpose..Purpose5.2008</v>
      </c>
      <c r="J912" s="20" t="s">
        <v>7683</v>
      </c>
      <c r="K912" s="20" t="s">
        <v>7682</v>
      </c>
      <c r="L912" s="20" t="s">
        <v>7434</v>
      </c>
      <c r="M912" s="20" t="s">
        <v>225</v>
      </c>
      <c r="N912" s="15" t="s">
        <v>5837</v>
      </c>
      <c r="O912" s="20">
        <v>1</v>
      </c>
      <c r="P912" s="20">
        <v>6</v>
      </c>
      <c r="Q912" s="15" t="s">
        <v>224</v>
      </c>
      <c r="R912" s="15"/>
      <c r="S912" s="15" t="s">
        <v>1311</v>
      </c>
    </row>
    <row r="913" spans="1:19" ht="15.75" customHeight="1" x14ac:dyDescent="0.2">
      <c r="A913" s="11" t="s">
        <v>61</v>
      </c>
      <c r="B913" s="11" t="s">
        <v>6570</v>
      </c>
      <c r="C913" s="44" t="s">
        <v>6571</v>
      </c>
      <c r="D913" s="44" t="s">
        <v>6513</v>
      </c>
      <c r="E913" s="11" t="s">
        <v>7680</v>
      </c>
      <c r="F913" s="20">
        <v>10</v>
      </c>
      <c r="H913" s="20">
        <v>2010</v>
      </c>
      <c r="I913" s="20" t="str">
        <f t="shared" si="23"/>
        <v>hrs__matching_Purpose..Purpose5.2010</v>
      </c>
      <c r="J913" s="20" t="s">
        <v>7684</v>
      </c>
      <c r="K913" s="20" t="s">
        <v>7682</v>
      </c>
      <c r="L913" s="20" t="s">
        <v>7434</v>
      </c>
      <c r="M913" s="20" t="s">
        <v>225</v>
      </c>
      <c r="N913" s="15" t="s">
        <v>5837</v>
      </c>
      <c r="O913" s="20">
        <v>1</v>
      </c>
      <c r="P913" s="20">
        <v>6</v>
      </c>
      <c r="Q913" s="15" t="s">
        <v>224</v>
      </c>
      <c r="R913" s="15"/>
      <c r="S913" s="15" t="s">
        <v>1311</v>
      </c>
    </row>
    <row r="914" spans="1:19" ht="15.75" customHeight="1" x14ac:dyDescent="0.2">
      <c r="A914" s="11" t="s">
        <v>61</v>
      </c>
      <c r="B914" s="11" t="s">
        <v>6570</v>
      </c>
      <c r="C914" s="44" t="s">
        <v>6571</v>
      </c>
      <c r="D914" s="44" t="s">
        <v>6513</v>
      </c>
      <c r="E914" s="11" t="s">
        <v>7680</v>
      </c>
      <c r="F914" s="20">
        <v>11</v>
      </c>
      <c r="H914" s="20">
        <v>2012</v>
      </c>
      <c r="I914" s="20" t="str">
        <f t="shared" si="23"/>
        <v>hrs__matching_Purpose..Purpose5.2012</v>
      </c>
      <c r="J914" s="20" t="s">
        <v>7685</v>
      </c>
      <c r="K914" s="20" t="s">
        <v>7682</v>
      </c>
      <c r="L914" s="20" t="s">
        <v>7434</v>
      </c>
      <c r="M914" s="20" t="s">
        <v>225</v>
      </c>
      <c r="N914" s="15" t="s">
        <v>5837</v>
      </c>
      <c r="O914" s="20">
        <v>1</v>
      </c>
      <c r="P914" s="20">
        <v>6</v>
      </c>
      <c r="Q914" s="15" t="s">
        <v>224</v>
      </c>
      <c r="R914" s="15"/>
      <c r="S914" s="15" t="s">
        <v>1311</v>
      </c>
    </row>
    <row r="915" spans="1:19" ht="15.75" customHeight="1" x14ac:dyDescent="0.2">
      <c r="A915" s="11" t="s">
        <v>61</v>
      </c>
      <c r="B915" s="11" t="s">
        <v>6570</v>
      </c>
      <c r="C915" s="44" t="s">
        <v>6571</v>
      </c>
      <c r="D915" s="44" t="s">
        <v>6513</v>
      </c>
      <c r="E915" s="11" t="s">
        <v>7680</v>
      </c>
      <c r="F915" s="20">
        <v>12</v>
      </c>
      <c r="H915" s="20">
        <v>2014</v>
      </c>
      <c r="I915" s="20" t="str">
        <f t="shared" si="23"/>
        <v>hrs__matching_Purpose..Purpose5.2014</v>
      </c>
      <c r="J915" s="20" t="s">
        <v>7686</v>
      </c>
      <c r="K915" s="20" t="s">
        <v>7682</v>
      </c>
      <c r="L915" s="20" t="s">
        <v>7434</v>
      </c>
      <c r="M915" s="20" t="s">
        <v>225</v>
      </c>
      <c r="N915" s="15" t="s">
        <v>5837</v>
      </c>
      <c r="O915" s="20">
        <v>1</v>
      </c>
      <c r="P915" s="20">
        <v>6</v>
      </c>
      <c r="Q915" s="15" t="s">
        <v>224</v>
      </c>
      <c r="R915" s="15"/>
      <c r="S915" s="15" t="s">
        <v>1311</v>
      </c>
    </row>
    <row r="916" spans="1:19" ht="15.75" customHeight="1" x14ac:dyDescent="0.2">
      <c r="A916" s="11" t="s">
        <v>61</v>
      </c>
      <c r="B916" s="11" t="s">
        <v>6570</v>
      </c>
      <c r="C916" s="44" t="s">
        <v>6571</v>
      </c>
      <c r="D916" s="44" t="s">
        <v>6513</v>
      </c>
      <c r="E916" s="11" t="s">
        <v>7680</v>
      </c>
      <c r="F916" s="20">
        <v>13</v>
      </c>
      <c r="H916" s="20">
        <v>2016</v>
      </c>
      <c r="I916" s="20" t="str">
        <f t="shared" si="23"/>
        <v>hrs__matching_Purpose..Purpose5.2016</v>
      </c>
      <c r="J916" s="20" t="s">
        <v>10196</v>
      </c>
      <c r="K916" s="20" t="s">
        <v>7682</v>
      </c>
      <c r="L916" s="20" t="s">
        <v>7434</v>
      </c>
      <c r="M916" s="20" t="s">
        <v>225</v>
      </c>
      <c r="N916" s="15" t="s">
        <v>5837</v>
      </c>
      <c r="O916" s="20">
        <v>1</v>
      </c>
      <c r="P916" s="20">
        <v>6</v>
      </c>
      <c r="Q916" s="15" t="s">
        <v>224</v>
      </c>
      <c r="R916" s="15"/>
      <c r="S916" s="15" t="s">
        <v>1311</v>
      </c>
    </row>
    <row r="917" spans="1:19" ht="15.75" customHeight="1" x14ac:dyDescent="0.2">
      <c r="A917" s="11" t="s">
        <v>61</v>
      </c>
      <c r="B917" s="11" t="s">
        <v>6570</v>
      </c>
      <c r="C917" s="44" t="s">
        <v>6571</v>
      </c>
      <c r="D917" s="44" t="s">
        <v>6513</v>
      </c>
      <c r="E917" s="11" t="s">
        <v>7688</v>
      </c>
      <c r="F917" s="20">
        <v>8</v>
      </c>
      <c r="H917" s="20">
        <v>2006</v>
      </c>
      <c r="I917" s="20" t="str">
        <f t="shared" si="23"/>
        <v>hrs__matching_Purpose..Purpose6.2006</v>
      </c>
      <c r="J917" s="20" t="s">
        <v>7689</v>
      </c>
      <c r="K917" s="20" t="s">
        <v>7690</v>
      </c>
      <c r="L917" s="20" t="s">
        <v>7434</v>
      </c>
      <c r="M917" s="20" t="s">
        <v>225</v>
      </c>
      <c r="N917" s="15" t="s">
        <v>5837</v>
      </c>
      <c r="O917" s="20">
        <v>1</v>
      </c>
      <c r="P917" s="20">
        <v>6</v>
      </c>
      <c r="Q917" s="15" t="s">
        <v>224</v>
      </c>
      <c r="R917" s="15"/>
      <c r="S917" s="15" t="s">
        <v>1311</v>
      </c>
    </row>
    <row r="918" spans="1:19" ht="15.75" customHeight="1" x14ac:dyDescent="0.2">
      <c r="A918" s="11" t="s">
        <v>61</v>
      </c>
      <c r="B918" s="11" t="s">
        <v>6570</v>
      </c>
      <c r="C918" s="44" t="s">
        <v>6571</v>
      </c>
      <c r="D918" s="44" t="s">
        <v>6513</v>
      </c>
      <c r="E918" s="11" t="s">
        <v>7688</v>
      </c>
      <c r="F918" s="20">
        <v>9</v>
      </c>
      <c r="H918" s="20">
        <v>2008</v>
      </c>
      <c r="I918" s="20" t="str">
        <f t="shared" si="23"/>
        <v>hrs__matching_Purpose..Purpose6.2008</v>
      </c>
      <c r="J918" s="20" t="s">
        <v>7691</v>
      </c>
      <c r="K918" s="20" t="s">
        <v>7690</v>
      </c>
      <c r="L918" s="20" t="s">
        <v>7434</v>
      </c>
      <c r="M918" s="20" t="s">
        <v>225</v>
      </c>
      <c r="N918" s="15" t="s">
        <v>5837</v>
      </c>
      <c r="O918" s="20">
        <v>1</v>
      </c>
      <c r="P918" s="20">
        <v>6</v>
      </c>
      <c r="Q918" s="15" t="s">
        <v>224</v>
      </c>
      <c r="R918" s="15"/>
      <c r="S918" s="15" t="s">
        <v>1311</v>
      </c>
    </row>
    <row r="919" spans="1:19" ht="15.75" customHeight="1" x14ac:dyDescent="0.2">
      <c r="A919" s="11" t="s">
        <v>61</v>
      </c>
      <c r="B919" s="11" t="s">
        <v>6570</v>
      </c>
      <c r="C919" s="44" t="s">
        <v>6571</v>
      </c>
      <c r="D919" s="44" t="s">
        <v>6513</v>
      </c>
      <c r="E919" s="11" t="s">
        <v>7688</v>
      </c>
      <c r="F919" s="20">
        <v>10</v>
      </c>
      <c r="H919" s="20">
        <v>2010</v>
      </c>
      <c r="I919" s="20" t="str">
        <f t="shared" si="23"/>
        <v>hrs__matching_Purpose..Purpose6.2010</v>
      </c>
      <c r="J919" s="20" t="s">
        <v>7692</v>
      </c>
      <c r="K919" s="20" t="s">
        <v>7690</v>
      </c>
      <c r="L919" s="20" t="s">
        <v>7434</v>
      </c>
      <c r="M919" s="20" t="s">
        <v>225</v>
      </c>
      <c r="N919" s="15" t="s">
        <v>5837</v>
      </c>
      <c r="O919" s="20">
        <v>1</v>
      </c>
      <c r="P919" s="20">
        <v>6</v>
      </c>
      <c r="Q919" s="15" t="s">
        <v>224</v>
      </c>
      <c r="R919" s="15"/>
      <c r="S919" s="15" t="s">
        <v>1311</v>
      </c>
    </row>
    <row r="920" spans="1:19" ht="15.75" customHeight="1" x14ac:dyDescent="0.2">
      <c r="A920" s="11" t="s">
        <v>61</v>
      </c>
      <c r="B920" s="11" t="s">
        <v>6570</v>
      </c>
      <c r="C920" s="44" t="s">
        <v>6571</v>
      </c>
      <c r="D920" s="44" t="s">
        <v>6513</v>
      </c>
      <c r="E920" s="11" t="s">
        <v>7688</v>
      </c>
      <c r="F920" s="20">
        <v>11</v>
      </c>
      <c r="H920" s="20">
        <v>2012</v>
      </c>
      <c r="I920" s="20" t="str">
        <f t="shared" si="23"/>
        <v>hrs__matching_Purpose..Purpose6.2012</v>
      </c>
      <c r="J920" s="20" t="s">
        <v>7693</v>
      </c>
      <c r="K920" s="20" t="s">
        <v>7690</v>
      </c>
      <c r="L920" s="20" t="s">
        <v>7434</v>
      </c>
      <c r="M920" s="20" t="s">
        <v>225</v>
      </c>
      <c r="N920" s="15" t="s">
        <v>5837</v>
      </c>
      <c r="O920" s="20">
        <v>1</v>
      </c>
      <c r="P920" s="20">
        <v>6</v>
      </c>
      <c r="Q920" s="15" t="s">
        <v>224</v>
      </c>
      <c r="R920" s="15"/>
      <c r="S920" s="15" t="s">
        <v>1311</v>
      </c>
    </row>
    <row r="921" spans="1:19" ht="15.75" customHeight="1" x14ac:dyDescent="0.2">
      <c r="A921" s="11" t="s">
        <v>61</v>
      </c>
      <c r="B921" s="11" t="s">
        <v>6570</v>
      </c>
      <c r="C921" s="44" t="s">
        <v>6571</v>
      </c>
      <c r="D921" s="44" t="s">
        <v>6513</v>
      </c>
      <c r="E921" s="11" t="s">
        <v>7688</v>
      </c>
      <c r="F921" s="20">
        <v>12</v>
      </c>
      <c r="H921" s="20">
        <v>2014</v>
      </c>
      <c r="I921" s="20" t="str">
        <f t="shared" si="23"/>
        <v>hrs__matching_Purpose..Purpose6.2014</v>
      </c>
      <c r="J921" s="20" t="s">
        <v>7694</v>
      </c>
      <c r="K921" s="20" t="s">
        <v>7690</v>
      </c>
      <c r="L921" s="63" t="s">
        <v>7434</v>
      </c>
      <c r="M921" s="20" t="s">
        <v>225</v>
      </c>
      <c r="N921" s="15" t="s">
        <v>5837</v>
      </c>
      <c r="O921" s="20">
        <v>1</v>
      </c>
      <c r="P921" s="20">
        <v>6</v>
      </c>
      <c r="Q921" s="15" t="s">
        <v>224</v>
      </c>
      <c r="R921" s="15"/>
      <c r="S921" s="15" t="s">
        <v>1311</v>
      </c>
    </row>
    <row r="922" spans="1:19" ht="15.75" customHeight="1" x14ac:dyDescent="0.2">
      <c r="A922" s="11" t="s">
        <v>61</v>
      </c>
      <c r="B922" s="11" t="s">
        <v>6570</v>
      </c>
      <c r="C922" s="44" t="s">
        <v>6571</v>
      </c>
      <c r="D922" s="44" t="s">
        <v>6513</v>
      </c>
      <c r="E922" s="11" t="s">
        <v>7688</v>
      </c>
      <c r="F922" s="20">
        <v>13</v>
      </c>
      <c r="H922" s="20">
        <v>2016</v>
      </c>
      <c r="I922" s="20" t="str">
        <f t="shared" si="23"/>
        <v>hrs__matching_Purpose..Purpose6.2016</v>
      </c>
      <c r="J922" s="20" t="s">
        <v>10197</v>
      </c>
      <c r="K922" s="20" t="s">
        <v>7690</v>
      </c>
      <c r="L922" s="63" t="s">
        <v>7434</v>
      </c>
      <c r="M922" s="20" t="s">
        <v>225</v>
      </c>
      <c r="N922" s="15" t="s">
        <v>5837</v>
      </c>
      <c r="O922" s="20">
        <v>1</v>
      </c>
      <c r="P922" s="20">
        <v>6</v>
      </c>
      <c r="Q922" s="15" t="s">
        <v>224</v>
      </c>
      <c r="R922" s="15"/>
      <c r="S922" s="15" t="s">
        <v>1311</v>
      </c>
    </row>
    <row r="923" spans="1:19" ht="15.75" customHeight="1" x14ac:dyDescent="0.2">
      <c r="A923" s="11" t="s">
        <v>61</v>
      </c>
      <c r="B923" s="11" t="s">
        <v>6570</v>
      </c>
      <c r="C923" s="44" t="s">
        <v>6571</v>
      </c>
      <c r="D923" s="44" t="s">
        <v>6513</v>
      </c>
      <c r="E923" s="11" t="s">
        <v>7696</v>
      </c>
      <c r="F923" s="20">
        <v>8</v>
      </c>
      <c r="H923" s="20">
        <v>2006</v>
      </c>
      <c r="I923" s="20" t="str">
        <f t="shared" si="23"/>
        <v>hrs__matching_Purpose..Purpose7.2006</v>
      </c>
      <c r="J923" s="20" t="s">
        <v>7697</v>
      </c>
      <c r="K923" s="20" t="s">
        <v>7698</v>
      </c>
      <c r="L923" s="20" t="s">
        <v>7434</v>
      </c>
      <c r="M923" s="20" t="s">
        <v>223</v>
      </c>
      <c r="N923" s="67" t="s">
        <v>5837</v>
      </c>
      <c r="O923" s="20">
        <v>1</v>
      </c>
      <c r="P923" s="20">
        <v>6</v>
      </c>
      <c r="Q923" s="15" t="s">
        <v>224</v>
      </c>
      <c r="R923" s="15"/>
      <c r="S923" s="15" t="s">
        <v>1311</v>
      </c>
    </row>
    <row r="924" spans="1:19" ht="15.75" customHeight="1" x14ac:dyDescent="0.2">
      <c r="A924" s="11" t="s">
        <v>61</v>
      </c>
      <c r="B924" s="11" t="s">
        <v>6570</v>
      </c>
      <c r="C924" s="44" t="s">
        <v>6571</v>
      </c>
      <c r="D924" s="44" t="s">
        <v>6513</v>
      </c>
      <c r="E924" s="11" t="s">
        <v>7696</v>
      </c>
      <c r="F924" s="20">
        <v>9</v>
      </c>
      <c r="H924" s="20">
        <v>2008</v>
      </c>
      <c r="I924" s="20" t="str">
        <f t="shared" si="23"/>
        <v>hrs__matching_Purpose..Purpose7.2008</v>
      </c>
      <c r="J924" s="20" t="s">
        <v>7699</v>
      </c>
      <c r="K924" s="20" t="s">
        <v>7698</v>
      </c>
      <c r="L924" s="20" t="s">
        <v>7434</v>
      </c>
      <c r="M924" s="20" t="s">
        <v>223</v>
      </c>
      <c r="N924" s="15" t="s">
        <v>5837</v>
      </c>
      <c r="O924" s="20">
        <v>1</v>
      </c>
      <c r="P924" s="20">
        <v>6</v>
      </c>
      <c r="Q924" s="15" t="s">
        <v>224</v>
      </c>
      <c r="R924" s="15"/>
      <c r="S924" s="15" t="s">
        <v>1311</v>
      </c>
    </row>
    <row r="925" spans="1:19" ht="15.75" customHeight="1" x14ac:dyDescent="0.2">
      <c r="A925" s="11" t="s">
        <v>61</v>
      </c>
      <c r="B925" s="11" t="s">
        <v>6570</v>
      </c>
      <c r="C925" s="44" t="s">
        <v>6571</v>
      </c>
      <c r="D925" s="44" t="s">
        <v>6513</v>
      </c>
      <c r="E925" s="11" t="s">
        <v>7696</v>
      </c>
      <c r="F925" s="20">
        <v>10</v>
      </c>
      <c r="H925" s="20">
        <v>2010</v>
      </c>
      <c r="I925" s="20" t="str">
        <f t="shared" si="23"/>
        <v>hrs__matching_Purpose..Purpose7.2010</v>
      </c>
      <c r="J925" s="20" t="s">
        <v>7700</v>
      </c>
      <c r="K925" s="20" t="s">
        <v>7698</v>
      </c>
      <c r="L925" s="20" t="s">
        <v>7434</v>
      </c>
      <c r="M925" s="20" t="s">
        <v>223</v>
      </c>
      <c r="N925" s="15" t="s">
        <v>5837</v>
      </c>
      <c r="O925" s="20">
        <v>1</v>
      </c>
      <c r="P925" s="20">
        <v>6</v>
      </c>
      <c r="Q925" s="15" t="s">
        <v>224</v>
      </c>
      <c r="R925" s="15"/>
      <c r="S925" s="15" t="s">
        <v>1311</v>
      </c>
    </row>
    <row r="926" spans="1:19" ht="15.75" customHeight="1" x14ac:dyDescent="0.2">
      <c r="A926" s="11" t="s">
        <v>61</v>
      </c>
      <c r="B926" s="11" t="s">
        <v>6570</v>
      </c>
      <c r="C926" s="44" t="s">
        <v>6571</v>
      </c>
      <c r="D926" s="44" t="s">
        <v>6513</v>
      </c>
      <c r="E926" s="11" t="s">
        <v>7696</v>
      </c>
      <c r="F926" s="20">
        <v>11</v>
      </c>
      <c r="H926" s="20">
        <v>2012</v>
      </c>
      <c r="I926" s="20" t="str">
        <f t="shared" si="23"/>
        <v>hrs__matching_Purpose..Purpose7.2012</v>
      </c>
      <c r="J926" s="20" t="s">
        <v>7701</v>
      </c>
      <c r="K926" s="20" t="s">
        <v>7698</v>
      </c>
      <c r="L926" s="20" t="s">
        <v>7434</v>
      </c>
      <c r="M926" s="20" t="s">
        <v>223</v>
      </c>
      <c r="N926" s="15" t="s">
        <v>5837</v>
      </c>
      <c r="O926" s="20">
        <v>1</v>
      </c>
      <c r="P926" s="20">
        <v>6</v>
      </c>
      <c r="Q926" s="15" t="s">
        <v>224</v>
      </c>
      <c r="R926" s="15"/>
      <c r="S926" s="15" t="s">
        <v>1311</v>
      </c>
    </row>
    <row r="927" spans="1:19" ht="15.75" customHeight="1" x14ac:dyDescent="0.2">
      <c r="A927" s="11" t="s">
        <v>61</v>
      </c>
      <c r="B927" s="11" t="s">
        <v>6570</v>
      </c>
      <c r="C927" s="44" t="s">
        <v>6571</v>
      </c>
      <c r="D927" s="44" t="s">
        <v>6513</v>
      </c>
      <c r="E927" s="11" t="s">
        <v>7696</v>
      </c>
      <c r="F927" s="20">
        <v>12</v>
      </c>
      <c r="H927" s="20">
        <v>2014</v>
      </c>
      <c r="I927" s="20" t="str">
        <f t="shared" si="23"/>
        <v>hrs__matching_Purpose..Purpose7.2014</v>
      </c>
      <c r="J927" s="20" t="s">
        <v>7702</v>
      </c>
      <c r="K927" s="20" t="s">
        <v>7698</v>
      </c>
      <c r="L927" s="20" t="s">
        <v>7434</v>
      </c>
      <c r="M927" s="20" t="s">
        <v>223</v>
      </c>
      <c r="N927" s="15" t="s">
        <v>5837</v>
      </c>
      <c r="O927" s="20">
        <v>1</v>
      </c>
      <c r="P927" s="20">
        <v>6</v>
      </c>
      <c r="Q927" s="15" t="s">
        <v>224</v>
      </c>
      <c r="R927" s="15"/>
      <c r="S927" s="15" t="s">
        <v>1311</v>
      </c>
    </row>
    <row r="928" spans="1:19" ht="15.75" customHeight="1" x14ac:dyDescent="0.2">
      <c r="A928" s="11" t="s">
        <v>61</v>
      </c>
      <c r="B928" s="11" t="s">
        <v>6570</v>
      </c>
      <c r="C928" s="44" t="s">
        <v>6571</v>
      </c>
      <c r="D928" s="44" t="s">
        <v>6513</v>
      </c>
      <c r="E928" s="11" t="s">
        <v>7696</v>
      </c>
      <c r="F928" s="20">
        <v>13</v>
      </c>
      <c r="H928" s="20">
        <v>2016</v>
      </c>
      <c r="I928" s="20" t="str">
        <f t="shared" si="23"/>
        <v>hrs__matching_Purpose..Purpose7.2016</v>
      </c>
      <c r="J928" s="20" t="s">
        <v>10198</v>
      </c>
      <c r="K928" s="20" t="s">
        <v>7698</v>
      </c>
      <c r="L928" s="20" t="s">
        <v>7434</v>
      </c>
      <c r="M928" s="20" t="s">
        <v>223</v>
      </c>
      <c r="N928" s="15" t="s">
        <v>5837</v>
      </c>
      <c r="O928" s="20">
        <v>1</v>
      </c>
      <c r="P928" s="20">
        <v>6</v>
      </c>
      <c r="Q928" s="15" t="s">
        <v>224</v>
      </c>
      <c r="R928" s="15"/>
      <c r="S928" s="15" t="s">
        <v>1311</v>
      </c>
    </row>
    <row r="929" spans="1:19" ht="15.75" customHeight="1" x14ac:dyDescent="0.2">
      <c r="A929" s="11" t="s">
        <v>61</v>
      </c>
      <c r="B929" s="11" t="s">
        <v>6581</v>
      </c>
      <c r="C929" s="11" t="s">
        <v>6571</v>
      </c>
      <c r="D929" s="11" t="s">
        <v>182</v>
      </c>
      <c r="E929" s="11" t="s">
        <v>7704</v>
      </c>
      <c r="F929" s="20">
        <v>1</v>
      </c>
      <c r="H929" s="20">
        <f>IF(F929&lt;&gt;"",1991+F929,"")</f>
        <v>1992</v>
      </c>
      <c r="I929" s="20" t="str">
        <f t="shared" si="23"/>
        <v>hrs__matching_race..all.1992</v>
      </c>
      <c r="J929" s="20" t="s">
        <v>9597</v>
      </c>
      <c r="K929" s="20" t="s">
        <v>7705</v>
      </c>
      <c r="L929" s="62" t="s">
        <v>7706</v>
      </c>
      <c r="N929" s="15" t="s">
        <v>10373</v>
      </c>
      <c r="Q929" s="15" t="s">
        <v>178</v>
      </c>
      <c r="R929" s="15"/>
      <c r="S929" s="15" t="s">
        <v>1311</v>
      </c>
    </row>
    <row r="930" spans="1:19" ht="15.75" customHeight="1" x14ac:dyDescent="0.2">
      <c r="A930" s="11" t="s">
        <v>61</v>
      </c>
      <c r="B930" s="11" t="s">
        <v>6581</v>
      </c>
      <c r="C930" s="11" t="s">
        <v>6571</v>
      </c>
      <c r="D930" s="11" t="s">
        <v>182</v>
      </c>
      <c r="E930" s="11" t="s">
        <v>7707</v>
      </c>
      <c r="F930" s="20">
        <v>1</v>
      </c>
      <c r="H930" s="20">
        <f>IF(F930&lt;&gt;"",1991+F930,"")</f>
        <v>1992</v>
      </c>
      <c r="I930" s="20" t="str">
        <f t="shared" si="23"/>
        <v>hrs__matching_race..hispan.1992</v>
      </c>
      <c r="J930" s="20" t="s">
        <v>9598</v>
      </c>
      <c r="K930" s="20" t="s">
        <v>7708</v>
      </c>
      <c r="L930" s="62" t="s">
        <v>7709</v>
      </c>
      <c r="M930" s="60"/>
      <c r="N930" s="20" t="s">
        <v>177</v>
      </c>
      <c r="O930" s="60"/>
      <c r="P930" s="60"/>
      <c r="Q930" s="15" t="s">
        <v>178</v>
      </c>
      <c r="R930" s="15"/>
      <c r="S930" s="15" t="s">
        <v>1311</v>
      </c>
    </row>
    <row r="931" spans="1:19" ht="15.75" customHeight="1" x14ac:dyDescent="0.2">
      <c r="A931" s="11" t="s">
        <v>61</v>
      </c>
      <c r="B931" s="11" t="s">
        <v>6581</v>
      </c>
      <c r="C931" s="11" t="s">
        <v>6571</v>
      </c>
      <c r="D931" s="11" t="s">
        <v>403</v>
      </c>
      <c r="E931" s="11" t="s">
        <v>7710</v>
      </c>
      <c r="F931" s="20">
        <v>1</v>
      </c>
      <c r="H931" s="20">
        <v>1992</v>
      </c>
      <c r="I931" s="20" t="str">
        <f t="shared" si="23"/>
        <v>hrs__matching_religion..rReligion.1992</v>
      </c>
      <c r="J931" s="20" t="s">
        <v>9599</v>
      </c>
      <c r="K931" s="20" t="s">
        <v>7711</v>
      </c>
      <c r="L931" s="13" t="s">
        <v>7712</v>
      </c>
      <c r="M931" s="60"/>
      <c r="N931" s="65" t="s">
        <v>7713</v>
      </c>
      <c r="O931" s="60"/>
      <c r="P931" s="60"/>
      <c r="Q931" s="20" t="s">
        <v>219</v>
      </c>
      <c r="R931" s="60"/>
      <c r="S931" s="20" t="s">
        <v>1311</v>
      </c>
    </row>
    <row r="932" spans="1:19" ht="15.75" customHeight="1" x14ac:dyDescent="0.2">
      <c r="A932" s="11" t="s">
        <v>61</v>
      </c>
      <c r="B932" s="11" t="s">
        <v>6570</v>
      </c>
      <c r="C932" s="11" t="s">
        <v>6571</v>
      </c>
      <c r="D932" s="11" t="s">
        <v>2150</v>
      </c>
      <c r="E932" s="11" t="s">
        <v>7714</v>
      </c>
      <c r="F932" s="20">
        <v>8</v>
      </c>
      <c r="H932" s="20">
        <v>2006</v>
      </c>
      <c r="I932" s="20" t="str">
        <f t="shared" si="23"/>
        <v>hrs__matching_religiosity..DvnPlan.2006</v>
      </c>
      <c r="J932" s="20" t="s">
        <v>7715</v>
      </c>
      <c r="K932" s="20" t="s">
        <v>7716</v>
      </c>
      <c r="L932" s="20" t="s">
        <v>6750</v>
      </c>
      <c r="M932" s="60"/>
      <c r="N932" s="20" t="s">
        <v>177</v>
      </c>
      <c r="O932" s="60"/>
      <c r="P932" s="60"/>
      <c r="Q932" s="15" t="s">
        <v>224</v>
      </c>
      <c r="R932" s="15"/>
      <c r="S932" s="15" t="s">
        <v>1311</v>
      </c>
    </row>
    <row r="933" spans="1:19" ht="15.75" customHeight="1" x14ac:dyDescent="0.2">
      <c r="A933" s="11" t="s">
        <v>61</v>
      </c>
      <c r="B933" s="11" t="s">
        <v>6570</v>
      </c>
      <c r="C933" s="11" t="s">
        <v>6571</v>
      </c>
      <c r="D933" s="11" t="s">
        <v>2150</v>
      </c>
      <c r="E933" s="11" t="s">
        <v>7714</v>
      </c>
      <c r="F933" s="20">
        <v>9</v>
      </c>
      <c r="H933" s="20">
        <v>2008</v>
      </c>
      <c r="I933" s="20" t="str">
        <f t="shared" si="23"/>
        <v>hrs__matching_religiosity..DvnPlan.2008</v>
      </c>
      <c r="J933" s="20" t="s">
        <v>7717</v>
      </c>
      <c r="K933" s="20" t="s">
        <v>7716</v>
      </c>
      <c r="L933" s="20" t="s">
        <v>6750</v>
      </c>
      <c r="M933" s="60"/>
      <c r="N933" s="20" t="s">
        <v>177</v>
      </c>
      <c r="O933" s="60"/>
      <c r="P933" s="60"/>
      <c r="Q933" s="15" t="s">
        <v>224</v>
      </c>
      <c r="R933" s="15"/>
      <c r="S933" s="15" t="s">
        <v>251</v>
      </c>
    </row>
    <row r="934" spans="1:19" ht="15.75" customHeight="1" x14ac:dyDescent="0.2">
      <c r="A934" s="11" t="s">
        <v>61</v>
      </c>
      <c r="B934" s="11" t="s">
        <v>6570</v>
      </c>
      <c r="C934" s="11" t="s">
        <v>6571</v>
      </c>
      <c r="D934" s="11" t="s">
        <v>2150</v>
      </c>
      <c r="E934" s="11" t="s">
        <v>7714</v>
      </c>
      <c r="F934" s="20">
        <v>10</v>
      </c>
      <c r="H934" s="20">
        <v>2010</v>
      </c>
      <c r="I934" s="20" t="str">
        <f t="shared" si="23"/>
        <v>hrs__matching_religiosity..DvnPlan.2010</v>
      </c>
      <c r="J934" s="20" t="s">
        <v>7718</v>
      </c>
      <c r="K934" s="20" t="s">
        <v>7716</v>
      </c>
      <c r="L934" s="20" t="s">
        <v>6750</v>
      </c>
      <c r="M934" s="60"/>
      <c r="N934" s="20" t="s">
        <v>177</v>
      </c>
      <c r="O934" s="60"/>
      <c r="P934" s="60"/>
      <c r="Q934" s="15" t="s">
        <v>224</v>
      </c>
      <c r="R934" s="15"/>
      <c r="S934" s="15" t="s">
        <v>251</v>
      </c>
    </row>
    <row r="935" spans="1:19" ht="15.75" customHeight="1" x14ac:dyDescent="0.2">
      <c r="A935" s="11" t="s">
        <v>61</v>
      </c>
      <c r="B935" s="11" t="s">
        <v>6570</v>
      </c>
      <c r="C935" s="11" t="s">
        <v>6571</v>
      </c>
      <c r="D935" s="11" t="s">
        <v>2150</v>
      </c>
      <c r="E935" s="11" t="s">
        <v>7714</v>
      </c>
      <c r="F935" s="20">
        <v>11</v>
      </c>
      <c r="H935" s="20">
        <v>2012</v>
      </c>
      <c r="I935" s="20" t="str">
        <f t="shared" si="23"/>
        <v>hrs__matching_religiosity..DvnPlan.2012</v>
      </c>
      <c r="J935" s="20" t="s">
        <v>7719</v>
      </c>
      <c r="K935" s="20" t="s">
        <v>7716</v>
      </c>
      <c r="L935" s="20" t="s">
        <v>6750</v>
      </c>
      <c r="M935" s="60"/>
      <c r="N935" s="20" t="s">
        <v>177</v>
      </c>
      <c r="O935" s="60"/>
      <c r="P935" s="60"/>
      <c r="Q935" s="15" t="s">
        <v>224</v>
      </c>
      <c r="R935" s="15"/>
      <c r="S935" s="15" t="s">
        <v>251</v>
      </c>
    </row>
    <row r="936" spans="1:19" ht="15.75" customHeight="1" x14ac:dyDescent="0.2">
      <c r="A936" s="11" t="s">
        <v>61</v>
      </c>
      <c r="B936" s="11" t="s">
        <v>6570</v>
      </c>
      <c r="C936" s="11" t="s">
        <v>6571</v>
      </c>
      <c r="D936" s="11" t="s">
        <v>2150</v>
      </c>
      <c r="E936" s="11" t="s">
        <v>7714</v>
      </c>
      <c r="F936" s="20">
        <v>12</v>
      </c>
      <c r="H936" s="20">
        <v>2014</v>
      </c>
      <c r="I936" s="20" t="str">
        <f t="shared" si="23"/>
        <v>hrs__matching_religiosity..DvnPlan.2014</v>
      </c>
      <c r="J936" s="20" t="s">
        <v>7720</v>
      </c>
      <c r="K936" s="20" t="s">
        <v>7716</v>
      </c>
      <c r="L936" s="20" t="s">
        <v>6750</v>
      </c>
      <c r="M936" s="60"/>
      <c r="N936" s="20" t="s">
        <v>177</v>
      </c>
      <c r="O936" s="60"/>
      <c r="P936" s="60"/>
      <c r="Q936" s="15" t="s">
        <v>224</v>
      </c>
      <c r="R936" s="15"/>
      <c r="S936" s="15" t="s">
        <v>251</v>
      </c>
    </row>
    <row r="937" spans="1:19" ht="15.75" customHeight="1" x14ac:dyDescent="0.2">
      <c r="A937" s="11" t="s">
        <v>61</v>
      </c>
      <c r="B937" s="11" t="s">
        <v>6570</v>
      </c>
      <c r="C937" s="11" t="s">
        <v>6571</v>
      </c>
      <c r="D937" s="11" t="s">
        <v>2150</v>
      </c>
      <c r="E937" s="11" t="s">
        <v>7714</v>
      </c>
      <c r="F937" s="20">
        <v>13</v>
      </c>
      <c r="H937" s="20">
        <v>2016</v>
      </c>
      <c r="I937" s="20" t="str">
        <f t="shared" si="23"/>
        <v>hrs__matching_religiosity..DvnPlan.2016</v>
      </c>
      <c r="J937" s="20" t="s">
        <v>10199</v>
      </c>
      <c r="K937" s="20" t="s">
        <v>7716</v>
      </c>
      <c r="L937" s="20" t="s">
        <v>6750</v>
      </c>
      <c r="M937" s="60"/>
      <c r="N937" s="20" t="s">
        <v>177</v>
      </c>
      <c r="O937" s="60"/>
      <c r="P937" s="60"/>
      <c r="Q937" s="15" t="s">
        <v>224</v>
      </c>
      <c r="R937" s="15"/>
      <c r="S937" s="15" t="s">
        <v>251</v>
      </c>
    </row>
    <row r="938" spans="1:19" ht="15.75" customHeight="1" x14ac:dyDescent="0.2">
      <c r="A938" s="11" t="s">
        <v>61</v>
      </c>
      <c r="B938" s="11" t="s">
        <v>6570</v>
      </c>
      <c r="C938" s="11" t="s">
        <v>6571</v>
      </c>
      <c r="D938" s="11" t="s">
        <v>2150</v>
      </c>
      <c r="E938" s="11" t="s">
        <v>7721</v>
      </c>
      <c r="F938" s="20">
        <v>8</v>
      </c>
      <c r="H938" s="20">
        <v>2006</v>
      </c>
      <c r="I938" s="20" t="str">
        <f t="shared" si="23"/>
        <v>hrs__matching_religiosity..GodWtchs.2006</v>
      </c>
      <c r="J938" s="20" t="s">
        <v>7722</v>
      </c>
      <c r="K938" s="20" t="s">
        <v>7723</v>
      </c>
      <c r="L938" s="20" t="s">
        <v>6750</v>
      </c>
      <c r="M938" s="60"/>
      <c r="N938" s="20" t="s">
        <v>177</v>
      </c>
      <c r="O938" s="60"/>
      <c r="P938" s="60"/>
      <c r="Q938" s="15" t="s">
        <v>224</v>
      </c>
      <c r="R938" s="15"/>
      <c r="S938" s="15" t="s">
        <v>1311</v>
      </c>
    </row>
    <row r="939" spans="1:19" ht="15.75" customHeight="1" x14ac:dyDescent="0.2">
      <c r="A939" s="11" t="s">
        <v>61</v>
      </c>
      <c r="B939" s="11" t="s">
        <v>6570</v>
      </c>
      <c r="C939" s="11" t="s">
        <v>6571</v>
      </c>
      <c r="D939" s="11" t="s">
        <v>2150</v>
      </c>
      <c r="E939" s="11" t="s">
        <v>7721</v>
      </c>
      <c r="F939" s="20">
        <v>9</v>
      </c>
      <c r="H939" s="20">
        <v>2008</v>
      </c>
      <c r="I939" s="20" t="str">
        <f t="shared" si="23"/>
        <v>hrs__matching_religiosity..GodWtchs.2008</v>
      </c>
      <c r="J939" s="20" t="s">
        <v>7724</v>
      </c>
      <c r="K939" s="20" t="s">
        <v>7723</v>
      </c>
      <c r="L939" s="20" t="s">
        <v>6750</v>
      </c>
      <c r="M939" s="60"/>
      <c r="N939" s="20" t="s">
        <v>177</v>
      </c>
      <c r="O939" s="60"/>
      <c r="P939" s="60"/>
      <c r="Q939" s="15" t="s">
        <v>224</v>
      </c>
      <c r="R939" s="15"/>
      <c r="S939" s="15" t="s">
        <v>251</v>
      </c>
    </row>
    <row r="940" spans="1:19" ht="15.75" customHeight="1" x14ac:dyDescent="0.2">
      <c r="A940" s="11" t="s">
        <v>61</v>
      </c>
      <c r="B940" s="11" t="s">
        <v>6570</v>
      </c>
      <c r="C940" s="11" t="s">
        <v>6571</v>
      </c>
      <c r="D940" s="11" t="s">
        <v>2150</v>
      </c>
      <c r="E940" s="11" t="s">
        <v>7721</v>
      </c>
      <c r="F940" s="20">
        <v>10</v>
      </c>
      <c r="H940" s="20">
        <v>2010</v>
      </c>
      <c r="I940" s="20" t="str">
        <f t="shared" si="23"/>
        <v>hrs__matching_religiosity..GodWtchs.2010</v>
      </c>
      <c r="J940" s="20" t="s">
        <v>7725</v>
      </c>
      <c r="K940" s="20" t="s">
        <v>7723</v>
      </c>
      <c r="L940" s="20" t="s">
        <v>6750</v>
      </c>
      <c r="M940" s="60"/>
      <c r="N940" s="20" t="s">
        <v>177</v>
      </c>
      <c r="O940" s="60"/>
      <c r="P940" s="60"/>
      <c r="Q940" s="15" t="s">
        <v>224</v>
      </c>
      <c r="R940" s="15"/>
      <c r="S940" s="15" t="s">
        <v>251</v>
      </c>
    </row>
    <row r="941" spans="1:19" ht="15.75" customHeight="1" x14ac:dyDescent="0.2">
      <c r="A941" s="11" t="s">
        <v>61</v>
      </c>
      <c r="B941" s="11" t="s">
        <v>6570</v>
      </c>
      <c r="C941" s="11" t="s">
        <v>6571</v>
      </c>
      <c r="D941" s="11" t="s">
        <v>2150</v>
      </c>
      <c r="E941" s="11" t="s">
        <v>7721</v>
      </c>
      <c r="F941" s="20">
        <v>11</v>
      </c>
      <c r="H941" s="20">
        <v>2012</v>
      </c>
      <c r="I941" s="20" t="str">
        <f t="shared" si="23"/>
        <v>hrs__matching_religiosity..GodWtchs.2012</v>
      </c>
      <c r="J941" s="20" t="s">
        <v>7726</v>
      </c>
      <c r="K941" s="20" t="s">
        <v>7723</v>
      </c>
      <c r="L941" s="20" t="s">
        <v>6750</v>
      </c>
      <c r="M941" s="60"/>
      <c r="N941" s="20" t="s">
        <v>177</v>
      </c>
      <c r="O941" s="60"/>
      <c r="P941" s="60"/>
      <c r="Q941" s="15" t="s">
        <v>224</v>
      </c>
      <c r="R941" s="15"/>
      <c r="S941" s="15" t="s">
        <v>251</v>
      </c>
    </row>
    <row r="942" spans="1:19" ht="15.75" customHeight="1" x14ac:dyDescent="0.2">
      <c r="A942" s="11" t="s">
        <v>61</v>
      </c>
      <c r="B942" s="11" t="s">
        <v>6570</v>
      </c>
      <c r="C942" s="11" t="s">
        <v>6571</v>
      </c>
      <c r="D942" s="11" t="s">
        <v>2150</v>
      </c>
      <c r="E942" s="11" t="s">
        <v>7721</v>
      </c>
      <c r="F942" s="20">
        <v>12</v>
      </c>
      <c r="H942" s="20">
        <v>2014</v>
      </c>
      <c r="I942" s="20" t="str">
        <f t="shared" si="23"/>
        <v>hrs__matching_religiosity..GodWtchs.2014</v>
      </c>
      <c r="J942" s="20" t="s">
        <v>7727</v>
      </c>
      <c r="K942" s="20" t="s">
        <v>7723</v>
      </c>
      <c r="L942" s="20" t="s">
        <v>6750</v>
      </c>
      <c r="M942" s="60"/>
      <c r="N942" s="20" t="s">
        <v>177</v>
      </c>
      <c r="O942" s="60"/>
      <c r="P942" s="60"/>
      <c r="Q942" s="15" t="s">
        <v>224</v>
      </c>
      <c r="R942" s="15"/>
      <c r="S942" s="15" t="s">
        <v>251</v>
      </c>
    </row>
    <row r="943" spans="1:19" ht="15.75" customHeight="1" x14ac:dyDescent="0.2">
      <c r="A943" s="11" t="s">
        <v>61</v>
      </c>
      <c r="B943" s="11" t="s">
        <v>6570</v>
      </c>
      <c r="C943" s="11" t="s">
        <v>6571</v>
      </c>
      <c r="D943" s="11" t="s">
        <v>2150</v>
      </c>
      <c r="E943" s="11" t="s">
        <v>7721</v>
      </c>
      <c r="F943" s="20">
        <v>13</v>
      </c>
      <c r="H943" s="20">
        <v>2016</v>
      </c>
      <c r="I943" s="20" t="str">
        <f t="shared" si="23"/>
        <v>hrs__matching_religiosity..GodWtchs.2016</v>
      </c>
      <c r="J943" s="20" t="s">
        <v>10200</v>
      </c>
      <c r="K943" s="20" t="s">
        <v>7723</v>
      </c>
      <c r="L943" s="20" t="s">
        <v>6750</v>
      </c>
      <c r="M943" s="60"/>
      <c r="N943" s="20" t="s">
        <v>177</v>
      </c>
      <c r="O943" s="60"/>
      <c r="P943" s="60"/>
      <c r="Q943" s="15" t="s">
        <v>224</v>
      </c>
      <c r="R943" s="15"/>
      <c r="S943" s="15" t="s">
        <v>251</v>
      </c>
    </row>
    <row r="944" spans="1:19" ht="15.75" customHeight="1" x14ac:dyDescent="0.2">
      <c r="A944" s="11" t="s">
        <v>61</v>
      </c>
      <c r="B944" s="11" t="s">
        <v>6570</v>
      </c>
      <c r="C944" s="11" t="s">
        <v>6571</v>
      </c>
      <c r="D944" s="11" t="s">
        <v>2150</v>
      </c>
      <c r="E944" s="11" t="s">
        <v>7728</v>
      </c>
      <c r="F944" s="20">
        <v>8</v>
      </c>
      <c r="H944" s="20">
        <v>2006</v>
      </c>
      <c r="I944" s="20" t="str">
        <f t="shared" si="23"/>
        <v>hrs__matching_religiosity..ReligInLife.2006</v>
      </c>
      <c r="J944" s="20" t="s">
        <v>7729</v>
      </c>
      <c r="K944" s="20" t="s">
        <v>7730</v>
      </c>
      <c r="L944" s="20" t="s">
        <v>6750</v>
      </c>
      <c r="M944" s="60"/>
      <c r="N944" s="20" t="s">
        <v>177</v>
      </c>
      <c r="O944" s="60"/>
      <c r="P944" s="60"/>
      <c r="Q944" s="15" t="s">
        <v>224</v>
      </c>
      <c r="R944" s="15"/>
      <c r="S944" s="15" t="s">
        <v>1311</v>
      </c>
    </row>
    <row r="945" spans="1:19" ht="15.75" customHeight="1" x14ac:dyDescent="0.2">
      <c r="A945" s="11" t="s">
        <v>61</v>
      </c>
      <c r="B945" s="11" t="s">
        <v>6570</v>
      </c>
      <c r="C945" s="11" t="s">
        <v>6571</v>
      </c>
      <c r="D945" s="11" t="s">
        <v>2150</v>
      </c>
      <c r="E945" s="11" t="s">
        <v>7728</v>
      </c>
      <c r="F945" s="20">
        <v>9</v>
      </c>
      <c r="H945" s="20">
        <v>2008</v>
      </c>
      <c r="I945" s="20" t="str">
        <f t="shared" si="23"/>
        <v>hrs__matching_religiosity..ReligInLife.2008</v>
      </c>
      <c r="J945" s="20" t="s">
        <v>7731</v>
      </c>
      <c r="K945" s="20" t="s">
        <v>7730</v>
      </c>
      <c r="L945" s="20" t="s">
        <v>6750</v>
      </c>
      <c r="M945" s="60"/>
      <c r="N945" s="20" t="s">
        <v>177</v>
      </c>
      <c r="O945" s="60"/>
      <c r="P945" s="60"/>
      <c r="Q945" s="15" t="s">
        <v>224</v>
      </c>
      <c r="R945" s="15"/>
      <c r="S945" s="15" t="s">
        <v>251</v>
      </c>
    </row>
    <row r="946" spans="1:19" ht="15.75" customHeight="1" x14ac:dyDescent="0.2">
      <c r="A946" s="11" t="s">
        <v>61</v>
      </c>
      <c r="B946" s="11" t="s">
        <v>6570</v>
      </c>
      <c r="C946" s="11" t="s">
        <v>6571</v>
      </c>
      <c r="D946" s="11" t="s">
        <v>2150</v>
      </c>
      <c r="E946" s="11" t="s">
        <v>7728</v>
      </c>
      <c r="F946" s="20">
        <v>10</v>
      </c>
      <c r="H946" s="20">
        <v>2010</v>
      </c>
      <c r="I946" s="20" t="str">
        <f t="shared" si="23"/>
        <v>hrs__matching_religiosity..ReligInLife.2010</v>
      </c>
      <c r="J946" s="20" t="s">
        <v>7732</v>
      </c>
      <c r="K946" s="20" t="s">
        <v>7730</v>
      </c>
      <c r="L946" s="20" t="s">
        <v>6750</v>
      </c>
      <c r="M946" s="60"/>
      <c r="N946" s="20" t="s">
        <v>177</v>
      </c>
      <c r="O946" s="60"/>
      <c r="P946" s="60"/>
      <c r="Q946" s="15" t="s">
        <v>224</v>
      </c>
      <c r="R946" s="15"/>
      <c r="S946" s="15" t="s">
        <v>251</v>
      </c>
    </row>
    <row r="947" spans="1:19" ht="15.75" customHeight="1" x14ac:dyDescent="0.2">
      <c r="A947" s="11" t="s">
        <v>61</v>
      </c>
      <c r="B947" s="11" t="s">
        <v>6570</v>
      </c>
      <c r="C947" s="11" t="s">
        <v>6571</v>
      </c>
      <c r="D947" s="11" t="s">
        <v>2150</v>
      </c>
      <c r="E947" s="11" t="s">
        <v>7728</v>
      </c>
      <c r="F947" s="20">
        <v>11</v>
      </c>
      <c r="H947" s="20">
        <v>2012</v>
      </c>
      <c r="I947" s="20" t="str">
        <f t="shared" si="23"/>
        <v>hrs__matching_religiosity..ReligInLife.2012</v>
      </c>
      <c r="J947" s="20" t="s">
        <v>7733</v>
      </c>
      <c r="K947" s="20" t="s">
        <v>7730</v>
      </c>
      <c r="L947" s="20" t="s">
        <v>6750</v>
      </c>
      <c r="M947" s="60"/>
      <c r="N947" s="20" t="s">
        <v>177</v>
      </c>
      <c r="O947" s="60"/>
      <c r="P947" s="60"/>
      <c r="Q947" s="15" t="s">
        <v>224</v>
      </c>
      <c r="R947" s="15"/>
      <c r="S947" s="15" t="s">
        <v>251</v>
      </c>
    </row>
    <row r="948" spans="1:19" ht="15.75" customHeight="1" x14ac:dyDescent="0.2">
      <c r="A948" s="11" t="s">
        <v>61</v>
      </c>
      <c r="B948" s="11" t="s">
        <v>6570</v>
      </c>
      <c r="C948" s="11" t="s">
        <v>6571</v>
      </c>
      <c r="D948" s="11" t="s">
        <v>2150</v>
      </c>
      <c r="E948" s="11" t="s">
        <v>7728</v>
      </c>
      <c r="F948" s="20">
        <v>12</v>
      </c>
      <c r="H948" s="20">
        <v>2014</v>
      </c>
      <c r="I948" s="20" t="str">
        <f t="shared" si="23"/>
        <v>hrs__matching_religiosity..ReligInLife.2014</v>
      </c>
      <c r="J948" s="20" t="s">
        <v>7734</v>
      </c>
      <c r="K948" s="20" t="s">
        <v>7730</v>
      </c>
      <c r="L948" s="20" t="s">
        <v>6750</v>
      </c>
      <c r="M948" s="60"/>
      <c r="N948" s="20" t="s">
        <v>177</v>
      </c>
      <c r="O948" s="60"/>
      <c r="P948" s="60"/>
      <c r="Q948" s="15" t="s">
        <v>224</v>
      </c>
      <c r="R948" s="15"/>
      <c r="S948" s="15" t="s">
        <v>251</v>
      </c>
    </row>
    <row r="949" spans="1:19" ht="15.75" customHeight="1" x14ac:dyDescent="0.2">
      <c r="A949" s="11" t="s">
        <v>61</v>
      </c>
      <c r="B949" s="11" t="s">
        <v>6570</v>
      </c>
      <c r="C949" s="11" t="s">
        <v>6571</v>
      </c>
      <c r="D949" s="11" t="s">
        <v>2150</v>
      </c>
      <c r="E949" s="11" t="s">
        <v>7728</v>
      </c>
      <c r="F949" s="20">
        <v>13</v>
      </c>
      <c r="H949" s="20">
        <v>2016</v>
      </c>
      <c r="I949" s="20" t="str">
        <f t="shared" si="23"/>
        <v>hrs__matching_religiosity..ReligInLife.2016</v>
      </c>
      <c r="J949" s="20" t="s">
        <v>10201</v>
      </c>
      <c r="K949" s="20" t="s">
        <v>7730</v>
      </c>
      <c r="L949" s="20" t="s">
        <v>6750</v>
      </c>
      <c r="M949" s="60"/>
      <c r="N949" s="20" t="s">
        <v>177</v>
      </c>
      <c r="O949" s="60"/>
      <c r="P949" s="60"/>
      <c r="Q949" s="15" t="s">
        <v>224</v>
      </c>
      <c r="R949" s="15"/>
      <c r="S949" s="15" t="s">
        <v>251</v>
      </c>
    </row>
    <row r="950" spans="1:19" ht="15.75" customHeight="1" x14ac:dyDescent="0.2">
      <c r="A950" s="11" t="s">
        <v>61</v>
      </c>
      <c r="B950" s="11" t="s">
        <v>6570</v>
      </c>
      <c r="C950" s="11" t="s">
        <v>6571</v>
      </c>
      <c r="D950" s="11" t="s">
        <v>2150</v>
      </c>
      <c r="E950" s="11" t="s">
        <v>7735</v>
      </c>
      <c r="F950" s="20">
        <v>8</v>
      </c>
      <c r="H950" s="20">
        <v>2006</v>
      </c>
      <c r="I950" s="20" t="str">
        <f t="shared" si="23"/>
        <v>hrs__matching_religiosity..StrgthRel.2006</v>
      </c>
      <c r="J950" s="20" t="s">
        <v>7736</v>
      </c>
      <c r="K950" s="20" t="s">
        <v>7737</v>
      </c>
      <c r="L950" s="20" t="s">
        <v>6750</v>
      </c>
      <c r="M950" s="60"/>
      <c r="N950" s="20" t="s">
        <v>177</v>
      </c>
      <c r="O950" s="60"/>
      <c r="P950" s="60"/>
      <c r="Q950" s="15" t="s">
        <v>224</v>
      </c>
      <c r="R950" s="15"/>
      <c r="S950" s="15" t="s">
        <v>1311</v>
      </c>
    </row>
    <row r="951" spans="1:19" ht="15.75" customHeight="1" x14ac:dyDescent="0.2">
      <c r="A951" s="11" t="s">
        <v>61</v>
      </c>
      <c r="B951" s="11" t="s">
        <v>6570</v>
      </c>
      <c r="C951" s="11" t="s">
        <v>6571</v>
      </c>
      <c r="D951" s="11" t="s">
        <v>2150</v>
      </c>
      <c r="E951" s="11" t="s">
        <v>7735</v>
      </c>
      <c r="F951" s="20">
        <v>9</v>
      </c>
      <c r="H951" s="20">
        <v>2008</v>
      </c>
      <c r="I951" s="20" t="str">
        <f t="shared" si="23"/>
        <v>hrs__matching_religiosity..StrgthRel.2008</v>
      </c>
      <c r="J951" s="20" t="s">
        <v>7738</v>
      </c>
      <c r="K951" s="20" t="s">
        <v>7737</v>
      </c>
      <c r="L951" s="20" t="s">
        <v>6750</v>
      </c>
      <c r="M951" s="60"/>
      <c r="N951" s="20" t="s">
        <v>177</v>
      </c>
      <c r="O951" s="60"/>
      <c r="P951" s="60"/>
      <c r="Q951" s="15" t="s">
        <v>224</v>
      </c>
      <c r="R951" s="15"/>
      <c r="S951" s="15" t="s">
        <v>251</v>
      </c>
    </row>
    <row r="952" spans="1:19" ht="15.75" customHeight="1" x14ac:dyDescent="0.2">
      <c r="A952" s="11" t="s">
        <v>61</v>
      </c>
      <c r="B952" s="11" t="s">
        <v>6570</v>
      </c>
      <c r="C952" s="11" t="s">
        <v>6571</v>
      </c>
      <c r="D952" s="11" t="s">
        <v>2150</v>
      </c>
      <c r="E952" s="11" t="s">
        <v>7735</v>
      </c>
      <c r="F952" s="20">
        <v>10</v>
      </c>
      <c r="H952" s="20">
        <v>2010</v>
      </c>
      <c r="I952" s="20" t="str">
        <f t="shared" si="23"/>
        <v>hrs__matching_religiosity..StrgthRel.2010</v>
      </c>
      <c r="J952" s="20" t="s">
        <v>7739</v>
      </c>
      <c r="K952" s="20" t="s">
        <v>7737</v>
      </c>
      <c r="L952" s="20" t="s">
        <v>6750</v>
      </c>
      <c r="M952" s="60"/>
      <c r="N952" s="20" t="s">
        <v>177</v>
      </c>
      <c r="O952" s="60"/>
      <c r="P952" s="60"/>
      <c r="Q952" s="15" t="s">
        <v>224</v>
      </c>
      <c r="R952" s="15"/>
      <c r="S952" s="15" t="s">
        <v>251</v>
      </c>
    </row>
    <row r="953" spans="1:19" ht="15.75" customHeight="1" x14ac:dyDescent="0.2">
      <c r="A953" s="11" t="s">
        <v>61</v>
      </c>
      <c r="B953" s="11" t="s">
        <v>6570</v>
      </c>
      <c r="C953" s="11" t="s">
        <v>6571</v>
      </c>
      <c r="D953" s="11" t="s">
        <v>2150</v>
      </c>
      <c r="E953" s="11" t="s">
        <v>7735</v>
      </c>
      <c r="F953" s="20">
        <v>11</v>
      </c>
      <c r="H953" s="20">
        <v>2012</v>
      </c>
      <c r="I953" s="20" t="str">
        <f t="shared" si="23"/>
        <v>hrs__matching_religiosity..StrgthRel.2012</v>
      </c>
      <c r="J953" s="20" t="s">
        <v>7740</v>
      </c>
      <c r="K953" s="20" t="s">
        <v>7737</v>
      </c>
      <c r="L953" s="20" t="s">
        <v>6750</v>
      </c>
      <c r="M953" s="60"/>
      <c r="N953" s="20" t="s">
        <v>177</v>
      </c>
      <c r="O953" s="60"/>
      <c r="P953" s="60"/>
      <c r="Q953" s="15" t="s">
        <v>224</v>
      </c>
      <c r="R953" s="15"/>
      <c r="S953" s="15" t="s">
        <v>251</v>
      </c>
    </row>
    <row r="954" spans="1:19" ht="15.75" customHeight="1" x14ac:dyDescent="0.2">
      <c r="A954" s="11" t="s">
        <v>61</v>
      </c>
      <c r="B954" s="11" t="s">
        <v>6570</v>
      </c>
      <c r="C954" s="11" t="s">
        <v>6571</v>
      </c>
      <c r="D954" s="11" t="s">
        <v>2150</v>
      </c>
      <c r="E954" s="11" t="s">
        <v>7735</v>
      </c>
      <c r="F954" s="20">
        <v>12</v>
      </c>
      <c r="H954" s="20">
        <v>2014</v>
      </c>
      <c r="I954" s="20" t="str">
        <f t="shared" si="23"/>
        <v>hrs__matching_religiosity..StrgthRel.2014</v>
      </c>
      <c r="J954" s="20" t="s">
        <v>7741</v>
      </c>
      <c r="K954" s="20" t="s">
        <v>7737</v>
      </c>
      <c r="L954" s="20" t="s">
        <v>6750</v>
      </c>
      <c r="M954" s="60"/>
      <c r="N954" s="20" t="s">
        <v>177</v>
      </c>
      <c r="O954" s="60"/>
      <c r="P954" s="60"/>
      <c r="Q954" s="15" t="s">
        <v>224</v>
      </c>
      <c r="R954" s="15"/>
      <c r="S954" s="15" t="s">
        <v>251</v>
      </c>
    </row>
    <row r="955" spans="1:19" ht="15.75" customHeight="1" x14ac:dyDescent="0.2">
      <c r="A955" s="11" t="s">
        <v>61</v>
      </c>
      <c r="B955" s="11" t="s">
        <v>6570</v>
      </c>
      <c r="C955" s="11" t="s">
        <v>6571</v>
      </c>
      <c r="D955" s="11" t="s">
        <v>2150</v>
      </c>
      <c r="E955" s="11" t="s">
        <v>7735</v>
      </c>
      <c r="F955" s="20">
        <v>13</v>
      </c>
      <c r="H955" s="20">
        <v>2016</v>
      </c>
      <c r="I955" s="20" t="str">
        <f t="shared" si="23"/>
        <v>hrs__matching_religiosity..StrgthRel.2016</v>
      </c>
      <c r="J955" s="20" t="s">
        <v>10202</v>
      </c>
      <c r="K955" s="20" t="s">
        <v>7737</v>
      </c>
      <c r="L955" s="20" t="s">
        <v>6750</v>
      </c>
      <c r="M955" s="60"/>
      <c r="N955" s="20" t="s">
        <v>177</v>
      </c>
      <c r="O955" s="60"/>
      <c r="P955" s="60"/>
      <c r="Q955" s="15" t="s">
        <v>224</v>
      </c>
      <c r="R955" s="15"/>
      <c r="S955" s="15" t="s">
        <v>251</v>
      </c>
    </row>
    <row r="956" spans="1:19" ht="15.75" customHeight="1" x14ac:dyDescent="0.2">
      <c r="A956" s="11" t="s">
        <v>61</v>
      </c>
      <c r="B956" s="11" t="s">
        <v>6570</v>
      </c>
      <c r="C956" s="11" t="s">
        <v>6571</v>
      </c>
      <c r="D956" s="11" t="s">
        <v>7742</v>
      </c>
      <c r="E956" s="11" t="s">
        <v>7743</v>
      </c>
      <c r="F956" s="20">
        <v>8</v>
      </c>
      <c r="H956" s="20">
        <v>2006</v>
      </c>
      <c r="I956" s="20" t="str">
        <f t="shared" si="23"/>
        <v>hrs__matching_robbed..Robbed.2006</v>
      </c>
      <c r="J956" s="20" t="s">
        <v>7744</v>
      </c>
      <c r="K956" s="20" t="s">
        <v>7745</v>
      </c>
      <c r="L956" s="20" t="s">
        <v>6576</v>
      </c>
      <c r="M956" s="60"/>
      <c r="N956" s="28" t="s">
        <v>6577</v>
      </c>
      <c r="O956" s="60"/>
      <c r="P956" s="60"/>
      <c r="Q956" s="15" t="s">
        <v>178</v>
      </c>
      <c r="R956" s="15"/>
      <c r="S956" s="15" t="s">
        <v>251</v>
      </c>
    </row>
    <row r="957" spans="1:19" ht="15.75" customHeight="1" x14ac:dyDescent="0.2">
      <c r="A957" s="11" t="s">
        <v>61</v>
      </c>
      <c r="B957" s="11" t="s">
        <v>6570</v>
      </c>
      <c r="C957" s="11" t="s">
        <v>6571</v>
      </c>
      <c r="D957" s="11" t="s">
        <v>7742</v>
      </c>
      <c r="E957" s="11" t="s">
        <v>7743</v>
      </c>
      <c r="F957" s="20">
        <v>9</v>
      </c>
      <c r="H957" s="20">
        <v>2008</v>
      </c>
      <c r="I957" s="20" t="str">
        <f t="shared" si="23"/>
        <v>hrs__matching_robbed..Robbed.2008</v>
      </c>
      <c r="J957" s="20" t="s">
        <v>7746</v>
      </c>
      <c r="K957" s="20" t="s">
        <v>7745</v>
      </c>
      <c r="L957" s="20" t="s">
        <v>6576</v>
      </c>
      <c r="M957" s="60"/>
      <c r="N957" s="28" t="s">
        <v>6577</v>
      </c>
      <c r="O957" s="60"/>
      <c r="P957" s="60"/>
      <c r="Q957" s="15" t="s">
        <v>178</v>
      </c>
      <c r="R957" s="15"/>
      <c r="S957" s="15" t="s">
        <v>251</v>
      </c>
    </row>
    <row r="958" spans="1:19" ht="15.75" customHeight="1" x14ac:dyDescent="0.2">
      <c r="A958" s="11" t="s">
        <v>61</v>
      </c>
      <c r="B958" s="11" t="s">
        <v>6570</v>
      </c>
      <c r="C958" s="11" t="s">
        <v>6571</v>
      </c>
      <c r="D958" s="11" t="s">
        <v>7742</v>
      </c>
      <c r="E958" s="11" t="s">
        <v>7743</v>
      </c>
      <c r="F958" s="20">
        <v>10</v>
      </c>
      <c r="H958" s="20">
        <v>2010</v>
      </c>
      <c r="I958" s="20" t="str">
        <f t="shared" si="23"/>
        <v>hrs__matching_robbed..Robbed.2010</v>
      </c>
      <c r="J958" s="20" t="s">
        <v>7747</v>
      </c>
      <c r="K958" s="20" t="s">
        <v>7745</v>
      </c>
      <c r="L958" s="20" t="s">
        <v>6576</v>
      </c>
      <c r="M958" s="60"/>
      <c r="N958" s="28" t="s">
        <v>6577</v>
      </c>
      <c r="O958" s="60"/>
      <c r="P958" s="60"/>
      <c r="Q958" s="15" t="s">
        <v>178</v>
      </c>
      <c r="R958" s="15"/>
      <c r="S958" s="15" t="s">
        <v>251</v>
      </c>
    </row>
    <row r="959" spans="1:19" ht="15.75" customHeight="1" x14ac:dyDescent="0.2">
      <c r="A959" s="11" t="s">
        <v>61</v>
      </c>
      <c r="B959" s="11" t="s">
        <v>6570</v>
      </c>
      <c r="C959" s="11" t="s">
        <v>6571</v>
      </c>
      <c r="D959" s="11" t="s">
        <v>7742</v>
      </c>
      <c r="E959" s="11" t="s">
        <v>7743</v>
      </c>
      <c r="F959" s="20">
        <v>11</v>
      </c>
      <c r="G959" s="60"/>
      <c r="H959" s="20">
        <v>2012</v>
      </c>
      <c r="I959" s="20" t="str">
        <f t="shared" si="23"/>
        <v>hrs__matching_robbed..Robbed.2012</v>
      </c>
      <c r="J959" s="20" t="s">
        <v>7748</v>
      </c>
      <c r="K959" s="20" t="s">
        <v>7745</v>
      </c>
      <c r="L959" s="20" t="s">
        <v>6576</v>
      </c>
      <c r="M959" s="60"/>
      <c r="N959" s="28" t="s">
        <v>6577</v>
      </c>
      <c r="O959" s="60"/>
      <c r="P959" s="60"/>
      <c r="Q959" s="15" t="s">
        <v>178</v>
      </c>
      <c r="R959" s="15"/>
      <c r="S959" s="15" t="s">
        <v>251</v>
      </c>
    </row>
    <row r="960" spans="1:19" ht="15.75" customHeight="1" x14ac:dyDescent="0.2">
      <c r="A960" s="11" t="s">
        <v>61</v>
      </c>
      <c r="B960" s="11" t="s">
        <v>6570</v>
      </c>
      <c r="C960" s="11" t="s">
        <v>6571</v>
      </c>
      <c r="D960" s="11" t="s">
        <v>7749</v>
      </c>
      <c r="E960" s="11" t="s">
        <v>7750</v>
      </c>
      <c r="F960" s="20">
        <v>9</v>
      </c>
      <c r="G960" s="60"/>
      <c r="H960" s="20">
        <v>2008</v>
      </c>
      <c r="I960" s="20" t="str">
        <f t="shared" si="23"/>
        <v>hrs__matching_satAging..SatAging1.2008</v>
      </c>
      <c r="J960" s="20" t="s">
        <v>7751</v>
      </c>
      <c r="K960" s="20" t="s">
        <v>7752</v>
      </c>
      <c r="L960" s="20" t="s">
        <v>7753</v>
      </c>
      <c r="M960" s="20" t="s">
        <v>225</v>
      </c>
      <c r="N960" s="20" t="s">
        <v>177</v>
      </c>
      <c r="O960" s="15">
        <v>1</v>
      </c>
      <c r="P960" s="15">
        <v>6</v>
      </c>
      <c r="Q960" s="15" t="s">
        <v>224</v>
      </c>
      <c r="R960" s="15"/>
      <c r="S960" s="15" t="s">
        <v>251</v>
      </c>
    </row>
    <row r="961" spans="1:19" ht="15.75" customHeight="1" x14ac:dyDescent="0.2">
      <c r="A961" s="11" t="s">
        <v>61</v>
      </c>
      <c r="B961" s="11" t="s">
        <v>6570</v>
      </c>
      <c r="C961" s="11" t="s">
        <v>6571</v>
      </c>
      <c r="D961" s="11" t="s">
        <v>7749</v>
      </c>
      <c r="E961" s="11" t="s">
        <v>7750</v>
      </c>
      <c r="F961" s="20">
        <v>10</v>
      </c>
      <c r="G961" s="60"/>
      <c r="H961" s="20">
        <v>2010</v>
      </c>
      <c r="I961" s="20" t="str">
        <f t="shared" si="23"/>
        <v>hrs__matching_satAging..SatAging1.2010</v>
      </c>
      <c r="J961" s="20" t="s">
        <v>7754</v>
      </c>
      <c r="K961" s="20" t="s">
        <v>7752</v>
      </c>
      <c r="L961" s="20" t="s">
        <v>7753</v>
      </c>
      <c r="M961" s="20" t="s">
        <v>225</v>
      </c>
      <c r="N961" s="20" t="s">
        <v>177</v>
      </c>
      <c r="O961" s="15">
        <v>1</v>
      </c>
      <c r="P961" s="15">
        <v>6</v>
      </c>
      <c r="Q961" s="15" t="s">
        <v>224</v>
      </c>
      <c r="R961" s="15"/>
      <c r="S961" s="15" t="s">
        <v>251</v>
      </c>
    </row>
    <row r="962" spans="1:19" ht="15.75" customHeight="1" x14ac:dyDescent="0.2">
      <c r="A962" s="11" t="s">
        <v>61</v>
      </c>
      <c r="B962" s="11" t="s">
        <v>6570</v>
      </c>
      <c r="C962" s="11" t="s">
        <v>6571</v>
      </c>
      <c r="D962" s="11" t="s">
        <v>7749</v>
      </c>
      <c r="E962" s="11" t="s">
        <v>7750</v>
      </c>
      <c r="F962" s="20">
        <v>11</v>
      </c>
      <c r="G962" s="60"/>
      <c r="H962" s="20">
        <v>2012</v>
      </c>
      <c r="I962" s="20" t="str">
        <f t="shared" ref="I962:I1025" si="24">CONCATENATE(A962,"__",C962,"_", D962, "..", E962, ".", H962)</f>
        <v>hrs__matching_satAging..SatAging1.2012</v>
      </c>
      <c r="J962" s="20" t="s">
        <v>7755</v>
      </c>
      <c r="K962" s="20" t="s">
        <v>7752</v>
      </c>
      <c r="L962" s="20" t="s">
        <v>7753</v>
      </c>
      <c r="M962" s="20" t="s">
        <v>225</v>
      </c>
      <c r="N962" s="20" t="s">
        <v>177</v>
      </c>
      <c r="O962" s="15">
        <v>1</v>
      </c>
      <c r="P962" s="15">
        <v>6</v>
      </c>
      <c r="Q962" s="15" t="s">
        <v>224</v>
      </c>
      <c r="R962" s="15"/>
      <c r="S962" s="15" t="s">
        <v>251</v>
      </c>
    </row>
    <row r="963" spans="1:19" ht="15.75" customHeight="1" x14ac:dyDescent="0.2">
      <c r="A963" s="11" t="s">
        <v>61</v>
      </c>
      <c r="B963" s="11" t="s">
        <v>6570</v>
      </c>
      <c r="C963" s="11" t="s">
        <v>6571</v>
      </c>
      <c r="D963" s="11" t="s">
        <v>7749</v>
      </c>
      <c r="E963" s="11" t="s">
        <v>7750</v>
      </c>
      <c r="F963" s="20">
        <v>12</v>
      </c>
      <c r="G963" s="60"/>
      <c r="H963" s="20">
        <v>2014</v>
      </c>
      <c r="I963" s="20" t="str">
        <f t="shared" si="24"/>
        <v>hrs__matching_satAging..SatAging1.2014</v>
      </c>
      <c r="J963" s="20" t="s">
        <v>7756</v>
      </c>
      <c r="K963" s="20" t="s">
        <v>7752</v>
      </c>
      <c r="L963" s="20" t="s">
        <v>7753</v>
      </c>
      <c r="M963" s="20" t="s">
        <v>225</v>
      </c>
      <c r="N963" s="20" t="s">
        <v>177</v>
      </c>
      <c r="O963" s="15">
        <v>1</v>
      </c>
      <c r="P963" s="15">
        <v>6</v>
      </c>
      <c r="Q963" s="15" t="s">
        <v>224</v>
      </c>
      <c r="R963" s="15"/>
      <c r="S963" s="15" t="s">
        <v>251</v>
      </c>
    </row>
    <row r="964" spans="1:19" ht="15.75" customHeight="1" x14ac:dyDescent="0.2">
      <c r="A964" s="11" t="s">
        <v>61</v>
      </c>
      <c r="B964" s="11" t="s">
        <v>6570</v>
      </c>
      <c r="C964" s="11" t="s">
        <v>6571</v>
      </c>
      <c r="D964" s="11" t="s">
        <v>7749</v>
      </c>
      <c r="E964" s="11" t="s">
        <v>7750</v>
      </c>
      <c r="F964" s="20">
        <v>13</v>
      </c>
      <c r="G964" s="60"/>
      <c r="H964" s="20">
        <v>2016</v>
      </c>
      <c r="I964" s="20" t="str">
        <f t="shared" si="24"/>
        <v>hrs__matching_satAging..SatAging1.2016</v>
      </c>
      <c r="J964" s="20" t="s">
        <v>10203</v>
      </c>
      <c r="K964" s="20" t="s">
        <v>7752</v>
      </c>
      <c r="L964" s="20" t="s">
        <v>7753</v>
      </c>
      <c r="M964" s="20" t="s">
        <v>225</v>
      </c>
      <c r="N964" s="20" t="s">
        <v>177</v>
      </c>
      <c r="O964" s="15">
        <v>1</v>
      </c>
      <c r="P964" s="15">
        <v>6</v>
      </c>
      <c r="Q964" s="15" t="s">
        <v>224</v>
      </c>
      <c r="R964" s="15"/>
      <c r="S964" s="15" t="s">
        <v>251</v>
      </c>
    </row>
    <row r="965" spans="1:19" ht="15.75" customHeight="1" x14ac:dyDescent="0.2">
      <c r="A965" s="11" t="s">
        <v>61</v>
      </c>
      <c r="B965" s="11" t="s">
        <v>6570</v>
      </c>
      <c r="C965" s="11" t="s">
        <v>6571</v>
      </c>
      <c r="D965" s="11" t="s">
        <v>7749</v>
      </c>
      <c r="E965" s="11" t="s">
        <v>7757</v>
      </c>
      <c r="F965" s="20">
        <v>9</v>
      </c>
      <c r="G965" s="60"/>
      <c r="H965" s="20">
        <v>2008</v>
      </c>
      <c r="I965" s="20" t="str">
        <f t="shared" si="24"/>
        <v>hrs__matching_satAging..SatAging2.2008</v>
      </c>
      <c r="J965" s="20" t="s">
        <v>7758</v>
      </c>
      <c r="K965" s="20" t="s">
        <v>7759</v>
      </c>
      <c r="L965" s="20" t="s">
        <v>7753</v>
      </c>
      <c r="M965" s="20" t="s">
        <v>223</v>
      </c>
      <c r="N965" s="20" t="s">
        <v>177</v>
      </c>
      <c r="O965" s="15">
        <v>1</v>
      </c>
      <c r="P965" s="15">
        <v>6</v>
      </c>
      <c r="Q965" s="15" t="s">
        <v>224</v>
      </c>
      <c r="R965" s="15"/>
      <c r="S965" s="15" t="s">
        <v>251</v>
      </c>
    </row>
    <row r="966" spans="1:19" ht="15.75" customHeight="1" x14ac:dyDescent="0.2">
      <c r="A966" s="11" t="s">
        <v>61</v>
      </c>
      <c r="B966" s="11" t="s">
        <v>6570</v>
      </c>
      <c r="C966" s="11" t="s">
        <v>6571</v>
      </c>
      <c r="D966" s="11" t="s">
        <v>7749</v>
      </c>
      <c r="E966" s="11" t="s">
        <v>7757</v>
      </c>
      <c r="F966" s="20">
        <v>10</v>
      </c>
      <c r="G966" s="60"/>
      <c r="H966" s="20">
        <v>2010</v>
      </c>
      <c r="I966" s="20" t="str">
        <f t="shared" si="24"/>
        <v>hrs__matching_satAging..SatAging2.2010</v>
      </c>
      <c r="J966" s="20" t="s">
        <v>7760</v>
      </c>
      <c r="K966" s="20" t="s">
        <v>7759</v>
      </c>
      <c r="L966" s="20" t="s">
        <v>7753</v>
      </c>
      <c r="M966" s="20" t="s">
        <v>223</v>
      </c>
      <c r="N966" s="20" t="s">
        <v>177</v>
      </c>
      <c r="O966" s="15">
        <v>1</v>
      </c>
      <c r="P966" s="15">
        <v>6</v>
      </c>
      <c r="Q966" s="15" t="s">
        <v>224</v>
      </c>
      <c r="R966" s="15"/>
      <c r="S966" s="15" t="s">
        <v>251</v>
      </c>
    </row>
    <row r="967" spans="1:19" ht="15.75" customHeight="1" x14ac:dyDescent="0.2">
      <c r="A967" s="11" t="s">
        <v>61</v>
      </c>
      <c r="B967" s="11" t="s">
        <v>6570</v>
      </c>
      <c r="C967" s="11" t="s">
        <v>6571</v>
      </c>
      <c r="D967" s="11" t="s">
        <v>7749</v>
      </c>
      <c r="E967" s="11" t="s">
        <v>7757</v>
      </c>
      <c r="F967" s="20">
        <v>11</v>
      </c>
      <c r="G967" s="60"/>
      <c r="H967" s="20">
        <v>2012</v>
      </c>
      <c r="I967" s="20" t="str">
        <f t="shared" si="24"/>
        <v>hrs__matching_satAging..SatAging2.2012</v>
      </c>
      <c r="J967" s="20" t="s">
        <v>7761</v>
      </c>
      <c r="K967" s="20" t="s">
        <v>7759</v>
      </c>
      <c r="L967" s="20" t="s">
        <v>7753</v>
      </c>
      <c r="M967" s="20" t="s">
        <v>223</v>
      </c>
      <c r="N967" s="20" t="s">
        <v>177</v>
      </c>
      <c r="O967" s="15">
        <v>1</v>
      </c>
      <c r="P967" s="15">
        <v>6</v>
      </c>
      <c r="Q967" s="15" t="s">
        <v>224</v>
      </c>
      <c r="R967" s="15"/>
      <c r="S967" s="15" t="s">
        <v>251</v>
      </c>
    </row>
    <row r="968" spans="1:19" ht="15.75" customHeight="1" x14ac:dyDescent="0.2">
      <c r="A968" s="11" t="s">
        <v>61</v>
      </c>
      <c r="B968" s="11" t="s">
        <v>6570</v>
      </c>
      <c r="C968" s="11" t="s">
        <v>6571</v>
      </c>
      <c r="D968" s="11" t="s">
        <v>7749</v>
      </c>
      <c r="E968" s="11" t="s">
        <v>7757</v>
      </c>
      <c r="F968" s="20">
        <v>12</v>
      </c>
      <c r="G968" s="60"/>
      <c r="H968" s="20">
        <v>2014</v>
      </c>
      <c r="I968" s="20" t="str">
        <f t="shared" si="24"/>
        <v>hrs__matching_satAging..SatAging2.2014</v>
      </c>
      <c r="J968" s="20" t="s">
        <v>7762</v>
      </c>
      <c r="K968" s="20" t="s">
        <v>7759</v>
      </c>
      <c r="L968" s="20" t="s">
        <v>7753</v>
      </c>
      <c r="M968" s="20" t="s">
        <v>223</v>
      </c>
      <c r="N968" s="20" t="s">
        <v>177</v>
      </c>
      <c r="O968" s="15">
        <v>1</v>
      </c>
      <c r="P968" s="15">
        <v>6</v>
      </c>
      <c r="Q968" s="15" t="s">
        <v>224</v>
      </c>
      <c r="R968" s="15"/>
      <c r="S968" s="15" t="s">
        <v>251</v>
      </c>
    </row>
    <row r="969" spans="1:19" ht="15.75" customHeight="1" x14ac:dyDescent="0.2">
      <c r="A969" s="11" t="s">
        <v>61</v>
      </c>
      <c r="B969" s="11" t="s">
        <v>6570</v>
      </c>
      <c r="C969" s="11" t="s">
        <v>6571</v>
      </c>
      <c r="D969" s="11" t="s">
        <v>7749</v>
      </c>
      <c r="E969" s="11" t="s">
        <v>7757</v>
      </c>
      <c r="F969" s="20">
        <v>13</v>
      </c>
      <c r="G969" s="60"/>
      <c r="H969" s="20">
        <v>2016</v>
      </c>
      <c r="I969" s="20" t="str">
        <f t="shared" si="24"/>
        <v>hrs__matching_satAging..SatAging2.2016</v>
      </c>
      <c r="J969" s="20" t="s">
        <v>10204</v>
      </c>
      <c r="K969" s="20" t="s">
        <v>7759</v>
      </c>
      <c r="L969" s="20" t="s">
        <v>7753</v>
      </c>
      <c r="M969" s="20" t="s">
        <v>223</v>
      </c>
      <c r="N969" s="20" t="s">
        <v>177</v>
      </c>
      <c r="O969" s="15">
        <v>1</v>
      </c>
      <c r="P969" s="15">
        <v>6</v>
      </c>
      <c r="Q969" s="15" t="s">
        <v>224</v>
      </c>
      <c r="R969" s="15"/>
      <c r="S969" s="15" t="s">
        <v>251</v>
      </c>
    </row>
    <row r="970" spans="1:19" ht="15.75" customHeight="1" x14ac:dyDescent="0.2">
      <c r="A970" s="11" t="s">
        <v>61</v>
      </c>
      <c r="B970" s="11" t="s">
        <v>6570</v>
      </c>
      <c r="C970" s="11" t="s">
        <v>6571</v>
      </c>
      <c r="D970" s="11" t="s">
        <v>7749</v>
      </c>
      <c r="E970" s="11" t="s">
        <v>7763</v>
      </c>
      <c r="F970" s="20">
        <v>9</v>
      </c>
      <c r="G970" s="60"/>
      <c r="H970" s="20">
        <v>2008</v>
      </c>
      <c r="I970" s="20" t="str">
        <f t="shared" si="24"/>
        <v>hrs__matching_satAging..SatAging3.2008</v>
      </c>
      <c r="J970" s="20" t="s">
        <v>7764</v>
      </c>
      <c r="K970" s="20" t="s">
        <v>7765</v>
      </c>
      <c r="L970" s="20" t="s">
        <v>7753</v>
      </c>
      <c r="M970" s="20" t="s">
        <v>225</v>
      </c>
      <c r="N970" s="20" t="s">
        <v>177</v>
      </c>
      <c r="O970" s="15">
        <v>1</v>
      </c>
      <c r="P970" s="15">
        <v>6</v>
      </c>
      <c r="Q970" s="15" t="s">
        <v>224</v>
      </c>
      <c r="R970" s="15"/>
      <c r="S970" s="15" t="s">
        <v>251</v>
      </c>
    </row>
    <row r="971" spans="1:19" ht="15.75" customHeight="1" x14ac:dyDescent="0.2">
      <c r="A971" s="11" t="s">
        <v>61</v>
      </c>
      <c r="B971" s="11" t="s">
        <v>6570</v>
      </c>
      <c r="C971" s="11" t="s">
        <v>6571</v>
      </c>
      <c r="D971" s="11" t="s">
        <v>7749</v>
      </c>
      <c r="E971" s="11" t="s">
        <v>7763</v>
      </c>
      <c r="F971" s="20">
        <v>10</v>
      </c>
      <c r="H971" s="20">
        <v>2010</v>
      </c>
      <c r="I971" s="20" t="str">
        <f t="shared" si="24"/>
        <v>hrs__matching_satAging..SatAging3.2010</v>
      </c>
      <c r="J971" s="20" t="s">
        <v>7766</v>
      </c>
      <c r="K971" s="20" t="s">
        <v>7765</v>
      </c>
      <c r="L971" s="20" t="s">
        <v>7753</v>
      </c>
      <c r="M971" s="20" t="s">
        <v>225</v>
      </c>
      <c r="N971" s="20" t="s">
        <v>177</v>
      </c>
      <c r="O971" s="15">
        <v>1</v>
      </c>
      <c r="P971" s="15">
        <v>6</v>
      </c>
      <c r="Q971" s="15" t="s">
        <v>224</v>
      </c>
      <c r="R971" s="15"/>
      <c r="S971" s="15" t="s">
        <v>251</v>
      </c>
    </row>
    <row r="972" spans="1:19" ht="15.75" customHeight="1" x14ac:dyDescent="0.2">
      <c r="A972" s="11" t="s">
        <v>61</v>
      </c>
      <c r="B972" s="11" t="s">
        <v>6570</v>
      </c>
      <c r="C972" s="11" t="s">
        <v>6571</v>
      </c>
      <c r="D972" s="11" t="s">
        <v>7749</v>
      </c>
      <c r="E972" s="11" t="s">
        <v>7763</v>
      </c>
      <c r="F972" s="20">
        <v>11</v>
      </c>
      <c r="H972" s="20">
        <v>2012</v>
      </c>
      <c r="I972" s="20" t="str">
        <f t="shared" si="24"/>
        <v>hrs__matching_satAging..SatAging3.2012</v>
      </c>
      <c r="J972" s="20" t="s">
        <v>7767</v>
      </c>
      <c r="K972" s="20" t="s">
        <v>7765</v>
      </c>
      <c r="L972" s="20" t="s">
        <v>7753</v>
      </c>
      <c r="M972" s="20" t="s">
        <v>225</v>
      </c>
      <c r="N972" s="20" t="s">
        <v>177</v>
      </c>
      <c r="O972" s="15">
        <v>1</v>
      </c>
      <c r="P972" s="15">
        <v>6</v>
      </c>
      <c r="Q972" s="15" t="s">
        <v>224</v>
      </c>
      <c r="R972" s="15"/>
      <c r="S972" s="15" t="s">
        <v>251</v>
      </c>
    </row>
    <row r="973" spans="1:19" ht="15.75" customHeight="1" x14ac:dyDescent="0.2">
      <c r="A973" s="11" t="s">
        <v>61</v>
      </c>
      <c r="B973" s="11" t="s">
        <v>6570</v>
      </c>
      <c r="C973" s="11" t="s">
        <v>6571</v>
      </c>
      <c r="D973" s="11" t="s">
        <v>7749</v>
      </c>
      <c r="E973" s="11" t="s">
        <v>7763</v>
      </c>
      <c r="F973" s="20">
        <v>12</v>
      </c>
      <c r="H973" s="20">
        <v>2014</v>
      </c>
      <c r="I973" s="20" t="str">
        <f t="shared" si="24"/>
        <v>hrs__matching_satAging..SatAging3.2014</v>
      </c>
      <c r="J973" s="20" t="s">
        <v>7768</v>
      </c>
      <c r="K973" s="20" t="s">
        <v>7765</v>
      </c>
      <c r="L973" s="20" t="s">
        <v>7753</v>
      </c>
      <c r="M973" s="20" t="s">
        <v>225</v>
      </c>
      <c r="N973" s="20" t="s">
        <v>177</v>
      </c>
      <c r="O973" s="15">
        <v>1</v>
      </c>
      <c r="P973" s="15">
        <v>6</v>
      </c>
      <c r="Q973" s="15" t="s">
        <v>224</v>
      </c>
      <c r="R973" s="15"/>
      <c r="S973" s="15" t="s">
        <v>251</v>
      </c>
    </row>
    <row r="974" spans="1:19" ht="15.75" customHeight="1" x14ac:dyDescent="0.2">
      <c r="A974" s="11" t="s">
        <v>61</v>
      </c>
      <c r="B974" s="11" t="s">
        <v>6570</v>
      </c>
      <c r="C974" s="11" t="s">
        <v>6571</v>
      </c>
      <c r="D974" s="11" t="s">
        <v>7749</v>
      </c>
      <c r="E974" s="11" t="s">
        <v>7763</v>
      </c>
      <c r="F974" s="20">
        <v>13</v>
      </c>
      <c r="H974" s="20">
        <v>2016</v>
      </c>
      <c r="I974" s="20" t="str">
        <f t="shared" si="24"/>
        <v>hrs__matching_satAging..SatAging3.2016</v>
      </c>
      <c r="J974" s="20" t="s">
        <v>10205</v>
      </c>
      <c r="K974" s="20" t="s">
        <v>7765</v>
      </c>
      <c r="L974" s="20" t="s">
        <v>7753</v>
      </c>
      <c r="M974" s="20" t="s">
        <v>225</v>
      </c>
      <c r="N974" s="20" t="s">
        <v>177</v>
      </c>
      <c r="O974" s="15">
        <v>1</v>
      </c>
      <c r="P974" s="15">
        <v>6</v>
      </c>
      <c r="Q974" s="15" t="s">
        <v>224</v>
      </c>
      <c r="R974" s="15"/>
      <c r="S974" s="15" t="s">
        <v>251</v>
      </c>
    </row>
    <row r="975" spans="1:19" ht="15.75" customHeight="1" x14ac:dyDescent="0.2">
      <c r="A975" s="11" t="s">
        <v>61</v>
      </c>
      <c r="B975" s="11" t="s">
        <v>6570</v>
      </c>
      <c r="C975" s="11" t="s">
        <v>6571</v>
      </c>
      <c r="D975" s="11" t="s">
        <v>7749</v>
      </c>
      <c r="E975" s="11" t="s">
        <v>7769</v>
      </c>
      <c r="F975" s="20">
        <v>9</v>
      </c>
      <c r="H975" s="20">
        <v>2008</v>
      </c>
      <c r="I975" s="20" t="str">
        <f t="shared" si="24"/>
        <v>hrs__matching_satAging..SatAging4.2008</v>
      </c>
      <c r="J975" s="20" t="s">
        <v>7770</v>
      </c>
      <c r="K975" s="20" t="s">
        <v>7771</v>
      </c>
      <c r="L975" s="20" t="s">
        <v>7753</v>
      </c>
      <c r="M975" s="20" t="s">
        <v>223</v>
      </c>
      <c r="N975" s="20" t="s">
        <v>177</v>
      </c>
      <c r="O975" s="15">
        <v>1</v>
      </c>
      <c r="P975" s="15">
        <v>6</v>
      </c>
      <c r="Q975" s="15" t="s">
        <v>224</v>
      </c>
      <c r="R975" s="15"/>
      <c r="S975" s="15" t="s">
        <v>251</v>
      </c>
    </row>
    <row r="976" spans="1:19" ht="15.75" customHeight="1" x14ac:dyDescent="0.2">
      <c r="A976" s="11" t="s">
        <v>61</v>
      </c>
      <c r="B976" s="11" t="s">
        <v>6570</v>
      </c>
      <c r="C976" s="11" t="s">
        <v>6571</v>
      </c>
      <c r="D976" s="11" t="s">
        <v>7749</v>
      </c>
      <c r="E976" s="11" t="s">
        <v>7769</v>
      </c>
      <c r="F976" s="20">
        <v>10</v>
      </c>
      <c r="H976" s="20">
        <v>2010</v>
      </c>
      <c r="I976" s="20" t="str">
        <f t="shared" si="24"/>
        <v>hrs__matching_satAging..SatAging4.2010</v>
      </c>
      <c r="J976" s="20" t="s">
        <v>7772</v>
      </c>
      <c r="K976" s="20" t="s">
        <v>7771</v>
      </c>
      <c r="L976" s="20" t="s">
        <v>7753</v>
      </c>
      <c r="M976" s="20" t="s">
        <v>223</v>
      </c>
      <c r="N976" s="20" t="s">
        <v>177</v>
      </c>
      <c r="O976" s="15">
        <v>1</v>
      </c>
      <c r="P976" s="15">
        <v>6</v>
      </c>
      <c r="Q976" s="15" t="s">
        <v>224</v>
      </c>
      <c r="R976" s="15"/>
      <c r="S976" s="15" t="s">
        <v>251</v>
      </c>
    </row>
    <row r="977" spans="1:19" ht="15.75" customHeight="1" x14ac:dyDescent="0.2">
      <c r="A977" s="11" t="s">
        <v>61</v>
      </c>
      <c r="B977" s="11" t="s">
        <v>6570</v>
      </c>
      <c r="C977" s="11" t="s">
        <v>6571</v>
      </c>
      <c r="D977" s="11" t="s">
        <v>7749</v>
      </c>
      <c r="E977" s="11" t="s">
        <v>7769</v>
      </c>
      <c r="F977" s="20">
        <v>11</v>
      </c>
      <c r="H977" s="20">
        <v>2012</v>
      </c>
      <c r="I977" s="20" t="str">
        <f t="shared" si="24"/>
        <v>hrs__matching_satAging..SatAging4.2012</v>
      </c>
      <c r="J977" s="20" t="s">
        <v>7773</v>
      </c>
      <c r="K977" s="20" t="s">
        <v>7771</v>
      </c>
      <c r="L977" s="20" t="s">
        <v>7753</v>
      </c>
      <c r="M977" s="20" t="s">
        <v>223</v>
      </c>
      <c r="N977" s="20" t="s">
        <v>177</v>
      </c>
      <c r="O977" s="15">
        <v>1</v>
      </c>
      <c r="P977" s="15">
        <v>6</v>
      </c>
      <c r="Q977" s="15" t="s">
        <v>224</v>
      </c>
      <c r="R977" s="15"/>
      <c r="S977" s="15" t="s">
        <v>251</v>
      </c>
    </row>
    <row r="978" spans="1:19" ht="15.75" customHeight="1" x14ac:dyDescent="0.2">
      <c r="A978" s="11" t="s">
        <v>61</v>
      </c>
      <c r="B978" s="11" t="s">
        <v>6570</v>
      </c>
      <c r="C978" s="11" t="s">
        <v>6571</v>
      </c>
      <c r="D978" s="11" t="s">
        <v>7749</v>
      </c>
      <c r="E978" s="11" t="s">
        <v>7769</v>
      </c>
      <c r="F978" s="20">
        <v>12</v>
      </c>
      <c r="H978" s="20">
        <v>2014</v>
      </c>
      <c r="I978" s="20" t="str">
        <f t="shared" si="24"/>
        <v>hrs__matching_satAging..SatAging4.2014</v>
      </c>
      <c r="J978" s="20" t="s">
        <v>7774</v>
      </c>
      <c r="K978" s="20" t="s">
        <v>7771</v>
      </c>
      <c r="L978" s="20" t="s">
        <v>7753</v>
      </c>
      <c r="M978" s="20" t="s">
        <v>223</v>
      </c>
      <c r="N978" s="20" t="s">
        <v>177</v>
      </c>
      <c r="O978" s="15">
        <v>1</v>
      </c>
      <c r="P978" s="15">
        <v>6</v>
      </c>
      <c r="Q978" s="15" t="s">
        <v>224</v>
      </c>
      <c r="R978" s="15"/>
      <c r="S978" s="15" t="s">
        <v>251</v>
      </c>
    </row>
    <row r="979" spans="1:19" ht="15.75" customHeight="1" x14ac:dyDescent="0.2">
      <c r="A979" s="11" t="s">
        <v>61</v>
      </c>
      <c r="B979" s="11" t="s">
        <v>6570</v>
      </c>
      <c r="C979" s="11" t="s">
        <v>6571</v>
      </c>
      <c r="D979" s="11" t="s">
        <v>7749</v>
      </c>
      <c r="E979" s="11" t="s">
        <v>7769</v>
      </c>
      <c r="F979" s="20">
        <v>13</v>
      </c>
      <c r="H979" s="20">
        <v>2016</v>
      </c>
      <c r="I979" s="20" t="str">
        <f t="shared" si="24"/>
        <v>hrs__matching_satAging..SatAging4.2016</v>
      </c>
      <c r="J979" s="20" t="s">
        <v>10206</v>
      </c>
      <c r="K979" s="20" t="s">
        <v>7771</v>
      </c>
      <c r="L979" s="20" t="s">
        <v>7753</v>
      </c>
      <c r="M979" s="20" t="s">
        <v>223</v>
      </c>
      <c r="N979" s="20" t="s">
        <v>177</v>
      </c>
      <c r="O979" s="15">
        <v>1</v>
      </c>
      <c r="P979" s="15">
        <v>6</v>
      </c>
      <c r="Q979" s="15" t="s">
        <v>224</v>
      </c>
      <c r="R979" s="15"/>
      <c r="S979" s="15" t="s">
        <v>251</v>
      </c>
    </row>
    <row r="980" spans="1:19" ht="15.75" customHeight="1" x14ac:dyDescent="0.2">
      <c r="A980" s="11" t="s">
        <v>61</v>
      </c>
      <c r="B980" s="11" t="s">
        <v>6570</v>
      </c>
      <c r="C980" s="11" t="s">
        <v>6571</v>
      </c>
      <c r="D980" s="11" t="s">
        <v>7749</v>
      </c>
      <c r="E980" s="11" t="s">
        <v>7775</v>
      </c>
      <c r="F980" s="20">
        <v>9</v>
      </c>
      <c r="H980" s="20">
        <v>2008</v>
      </c>
      <c r="I980" s="20" t="str">
        <f t="shared" si="24"/>
        <v>hrs__matching_satAging..SatAging5.2008</v>
      </c>
      <c r="J980" s="20" t="s">
        <v>7776</v>
      </c>
      <c r="K980" s="20" t="s">
        <v>7777</v>
      </c>
      <c r="L980" s="20" t="s">
        <v>7753</v>
      </c>
      <c r="M980" s="20" t="s">
        <v>223</v>
      </c>
      <c r="N980" s="20" t="s">
        <v>177</v>
      </c>
      <c r="O980" s="15">
        <v>1</v>
      </c>
      <c r="P980" s="15">
        <v>6</v>
      </c>
      <c r="Q980" s="15" t="s">
        <v>224</v>
      </c>
      <c r="R980" s="15"/>
      <c r="S980" s="15" t="s">
        <v>251</v>
      </c>
    </row>
    <row r="981" spans="1:19" ht="15.75" customHeight="1" x14ac:dyDescent="0.2">
      <c r="A981" s="11" t="s">
        <v>61</v>
      </c>
      <c r="B981" s="11" t="s">
        <v>6570</v>
      </c>
      <c r="C981" s="11" t="s">
        <v>6571</v>
      </c>
      <c r="D981" s="11" t="s">
        <v>7749</v>
      </c>
      <c r="E981" s="11" t="s">
        <v>7775</v>
      </c>
      <c r="F981" s="20">
        <v>10</v>
      </c>
      <c r="H981" s="20">
        <v>2010</v>
      </c>
      <c r="I981" s="20" t="str">
        <f t="shared" si="24"/>
        <v>hrs__matching_satAging..SatAging5.2010</v>
      </c>
      <c r="J981" s="20" t="s">
        <v>7778</v>
      </c>
      <c r="K981" s="20" t="s">
        <v>7777</v>
      </c>
      <c r="L981" s="20" t="s">
        <v>7753</v>
      </c>
      <c r="M981" s="20" t="s">
        <v>223</v>
      </c>
      <c r="N981" s="20" t="s">
        <v>177</v>
      </c>
      <c r="O981" s="15">
        <v>1</v>
      </c>
      <c r="P981" s="15">
        <v>6</v>
      </c>
      <c r="Q981" s="15" t="s">
        <v>224</v>
      </c>
      <c r="R981" s="15"/>
      <c r="S981" s="15" t="s">
        <v>251</v>
      </c>
    </row>
    <row r="982" spans="1:19" ht="15.75" customHeight="1" x14ac:dyDescent="0.2">
      <c r="A982" s="11" t="s">
        <v>61</v>
      </c>
      <c r="B982" s="11" t="s">
        <v>6570</v>
      </c>
      <c r="C982" s="11" t="s">
        <v>6571</v>
      </c>
      <c r="D982" s="11" t="s">
        <v>7749</v>
      </c>
      <c r="E982" s="11" t="s">
        <v>7775</v>
      </c>
      <c r="F982" s="20">
        <v>11</v>
      </c>
      <c r="H982" s="20">
        <v>2012</v>
      </c>
      <c r="I982" s="20" t="str">
        <f t="shared" si="24"/>
        <v>hrs__matching_satAging..SatAging5.2012</v>
      </c>
      <c r="J982" s="20" t="s">
        <v>7779</v>
      </c>
      <c r="K982" s="20" t="s">
        <v>7777</v>
      </c>
      <c r="L982" s="20" t="s">
        <v>7753</v>
      </c>
      <c r="M982" s="20" t="s">
        <v>223</v>
      </c>
      <c r="N982" s="20" t="s">
        <v>177</v>
      </c>
      <c r="O982" s="15">
        <v>1</v>
      </c>
      <c r="P982" s="15">
        <v>6</v>
      </c>
      <c r="Q982" s="15" t="s">
        <v>224</v>
      </c>
      <c r="R982" s="15"/>
      <c r="S982" s="15" t="s">
        <v>251</v>
      </c>
    </row>
    <row r="983" spans="1:19" ht="15.75" customHeight="1" x14ac:dyDescent="0.2">
      <c r="A983" s="11" t="s">
        <v>61</v>
      </c>
      <c r="B983" s="11" t="s">
        <v>6570</v>
      </c>
      <c r="C983" s="11" t="s">
        <v>6571</v>
      </c>
      <c r="D983" s="11" t="s">
        <v>7749</v>
      </c>
      <c r="E983" s="11" t="s">
        <v>7775</v>
      </c>
      <c r="F983" s="20">
        <v>12</v>
      </c>
      <c r="H983" s="20">
        <v>2014</v>
      </c>
      <c r="I983" s="20" t="str">
        <f t="shared" si="24"/>
        <v>hrs__matching_satAging..SatAging5.2014</v>
      </c>
      <c r="J983" s="20" t="s">
        <v>7780</v>
      </c>
      <c r="K983" s="20" t="s">
        <v>7777</v>
      </c>
      <c r="L983" s="20" t="s">
        <v>7753</v>
      </c>
      <c r="M983" s="20" t="s">
        <v>223</v>
      </c>
      <c r="N983" s="20" t="s">
        <v>177</v>
      </c>
      <c r="O983" s="15">
        <v>1</v>
      </c>
      <c r="P983" s="15">
        <v>6</v>
      </c>
      <c r="Q983" s="15" t="s">
        <v>224</v>
      </c>
      <c r="R983" s="15"/>
      <c r="S983" s="15" t="s">
        <v>251</v>
      </c>
    </row>
    <row r="984" spans="1:19" ht="15.75" customHeight="1" x14ac:dyDescent="0.2">
      <c r="A984" s="11" t="s">
        <v>61</v>
      </c>
      <c r="B984" s="11" t="s">
        <v>6570</v>
      </c>
      <c r="C984" s="11" t="s">
        <v>6571</v>
      </c>
      <c r="D984" s="11" t="s">
        <v>7749</v>
      </c>
      <c r="E984" s="11" t="s">
        <v>7775</v>
      </c>
      <c r="F984" s="20">
        <v>13</v>
      </c>
      <c r="G984" s="60"/>
      <c r="H984" s="20">
        <v>2016</v>
      </c>
      <c r="I984" s="20" t="str">
        <f t="shared" si="24"/>
        <v>hrs__matching_satAging..SatAging5.2016</v>
      </c>
      <c r="J984" s="20" t="s">
        <v>10207</v>
      </c>
      <c r="K984" s="20" t="s">
        <v>7777</v>
      </c>
      <c r="L984" s="20" t="s">
        <v>7753</v>
      </c>
      <c r="M984" s="20" t="s">
        <v>223</v>
      </c>
      <c r="N984" s="20" t="s">
        <v>177</v>
      </c>
      <c r="O984" s="15">
        <v>1</v>
      </c>
      <c r="P984" s="15">
        <v>6</v>
      </c>
      <c r="Q984" s="15" t="s">
        <v>224</v>
      </c>
      <c r="R984" s="15"/>
      <c r="S984" s="15" t="s">
        <v>251</v>
      </c>
    </row>
    <row r="985" spans="1:19" ht="15.75" customHeight="1" x14ac:dyDescent="0.2">
      <c r="A985" s="11" t="s">
        <v>61</v>
      </c>
      <c r="B985" s="11" t="s">
        <v>6570</v>
      </c>
      <c r="C985" s="11" t="s">
        <v>6571</v>
      </c>
      <c r="D985" s="11" t="s">
        <v>7749</v>
      </c>
      <c r="E985" s="11" t="s">
        <v>7781</v>
      </c>
      <c r="F985" s="20">
        <v>9</v>
      </c>
      <c r="G985" s="60"/>
      <c r="H985" s="20">
        <v>2008</v>
      </c>
      <c r="I985" s="20" t="str">
        <f t="shared" si="24"/>
        <v>hrs__matching_satAging..SatAging6.2008</v>
      </c>
      <c r="J985" s="20" t="s">
        <v>7782</v>
      </c>
      <c r="K985" s="20" t="s">
        <v>7783</v>
      </c>
      <c r="L985" s="20" t="s">
        <v>7753</v>
      </c>
      <c r="M985" s="20" t="s">
        <v>223</v>
      </c>
      <c r="N985" s="20" t="s">
        <v>177</v>
      </c>
      <c r="O985" s="15">
        <v>1</v>
      </c>
      <c r="P985" s="15">
        <v>6</v>
      </c>
      <c r="Q985" s="15" t="s">
        <v>224</v>
      </c>
      <c r="R985" s="15"/>
      <c r="S985" s="15" t="s">
        <v>251</v>
      </c>
    </row>
    <row r="986" spans="1:19" ht="15.75" customHeight="1" x14ac:dyDescent="0.2">
      <c r="A986" s="11" t="s">
        <v>61</v>
      </c>
      <c r="B986" s="11" t="s">
        <v>6570</v>
      </c>
      <c r="C986" s="11" t="s">
        <v>6571</v>
      </c>
      <c r="D986" s="11" t="s">
        <v>7749</v>
      </c>
      <c r="E986" s="11" t="s">
        <v>7781</v>
      </c>
      <c r="F986" s="20">
        <v>10</v>
      </c>
      <c r="G986" s="60"/>
      <c r="H986" s="20">
        <v>2010</v>
      </c>
      <c r="I986" s="20" t="str">
        <f t="shared" si="24"/>
        <v>hrs__matching_satAging..SatAging6.2010</v>
      </c>
      <c r="J986" s="20" t="s">
        <v>7784</v>
      </c>
      <c r="K986" s="20" t="s">
        <v>7783</v>
      </c>
      <c r="L986" s="20" t="s">
        <v>7753</v>
      </c>
      <c r="M986" s="20" t="s">
        <v>223</v>
      </c>
      <c r="N986" s="20" t="s">
        <v>177</v>
      </c>
      <c r="O986" s="15">
        <v>1</v>
      </c>
      <c r="P986" s="15">
        <v>6</v>
      </c>
      <c r="Q986" s="15" t="s">
        <v>224</v>
      </c>
      <c r="R986" s="15"/>
      <c r="S986" s="15" t="s">
        <v>251</v>
      </c>
    </row>
    <row r="987" spans="1:19" ht="15.75" customHeight="1" x14ac:dyDescent="0.2">
      <c r="A987" s="11" t="s">
        <v>61</v>
      </c>
      <c r="B987" s="11" t="s">
        <v>6570</v>
      </c>
      <c r="C987" s="11" t="s">
        <v>6571</v>
      </c>
      <c r="D987" s="11" t="s">
        <v>7749</v>
      </c>
      <c r="E987" s="11" t="s">
        <v>7781</v>
      </c>
      <c r="F987" s="20">
        <v>11</v>
      </c>
      <c r="G987" s="60"/>
      <c r="H987" s="20">
        <v>2012</v>
      </c>
      <c r="I987" s="20" t="str">
        <f t="shared" si="24"/>
        <v>hrs__matching_satAging..SatAging6.2012</v>
      </c>
      <c r="J987" s="20" t="s">
        <v>7785</v>
      </c>
      <c r="K987" s="20" t="s">
        <v>7783</v>
      </c>
      <c r="L987" s="20" t="s">
        <v>7753</v>
      </c>
      <c r="M987" s="20" t="s">
        <v>223</v>
      </c>
      <c r="N987" s="20" t="s">
        <v>177</v>
      </c>
      <c r="O987" s="15">
        <v>1</v>
      </c>
      <c r="P987" s="15">
        <v>6</v>
      </c>
      <c r="Q987" s="15" t="s">
        <v>224</v>
      </c>
      <c r="R987" s="15"/>
      <c r="S987" s="15" t="s">
        <v>251</v>
      </c>
    </row>
    <row r="988" spans="1:19" ht="15.75" customHeight="1" x14ac:dyDescent="0.2">
      <c r="A988" s="11" t="s">
        <v>61</v>
      </c>
      <c r="B988" s="11" t="s">
        <v>6570</v>
      </c>
      <c r="C988" s="11" t="s">
        <v>6571</v>
      </c>
      <c r="D988" s="11" t="s">
        <v>7749</v>
      </c>
      <c r="E988" s="11" t="s">
        <v>7781</v>
      </c>
      <c r="F988" s="20">
        <v>12</v>
      </c>
      <c r="G988" s="60"/>
      <c r="H988" s="20">
        <v>2014</v>
      </c>
      <c r="I988" s="20" t="str">
        <f t="shared" si="24"/>
        <v>hrs__matching_satAging..SatAging6.2014</v>
      </c>
      <c r="J988" s="20" t="s">
        <v>7786</v>
      </c>
      <c r="K988" s="20" t="s">
        <v>7783</v>
      </c>
      <c r="L988" s="20" t="s">
        <v>7753</v>
      </c>
      <c r="M988" s="20" t="s">
        <v>223</v>
      </c>
      <c r="N988" s="20" t="s">
        <v>177</v>
      </c>
      <c r="O988" s="15">
        <v>1</v>
      </c>
      <c r="P988" s="15">
        <v>6</v>
      </c>
      <c r="Q988" s="15" t="s">
        <v>224</v>
      </c>
      <c r="R988" s="15"/>
      <c r="S988" s="15" t="s">
        <v>251</v>
      </c>
    </row>
    <row r="989" spans="1:19" ht="15.75" customHeight="1" x14ac:dyDescent="0.2">
      <c r="A989" s="11" t="s">
        <v>61</v>
      </c>
      <c r="B989" s="11" t="s">
        <v>6570</v>
      </c>
      <c r="C989" s="11" t="s">
        <v>6571</v>
      </c>
      <c r="D989" s="11" t="s">
        <v>7749</v>
      </c>
      <c r="E989" s="11" t="s">
        <v>7781</v>
      </c>
      <c r="F989" s="20">
        <v>13</v>
      </c>
      <c r="G989" s="60"/>
      <c r="H989" s="20">
        <v>2016</v>
      </c>
      <c r="I989" s="20" t="str">
        <f t="shared" si="24"/>
        <v>hrs__matching_satAging..SatAging6.2016</v>
      </c>
      <c r="J989" s="20" t="s">
        <v>10208</v>
      </c>
      <c r="K989" s="20" t="s">
        <v>7783</v>
      </c>
      <c r="L989" s="20" t="s">
        <v>7753</v>
      </c>
      <c r="M989" s="20" t="s">
        <v>223</v>
      </c>
      <c r="N989" s="20" t="s">
        <v>177</v>
      </c>
      <c r="O989" s="15">
        <v>1</v>
      </c>
      <c r="P989" s="15">
        <v>6</v>
      </c>
      <c r="Q989" s="15" t="s">
        <v>224</v>
      </c>
      <c r="R989" s="15"/>
      <c r="S989" s="15" t="s">
        <v>251</v>
      </c>
    </row>
    <row r="990" spans="1:19" ht="15.75" customHeight="1" x14ac:dyDescent="0.2">
      <c r="A990" s="11" t="s">
        <v>61</v>
      </c>
      <c r="B990" s="11" t="s">
        <v>6570</v>
      </c>
      <c r="C990" s="11" t="s">
        <v>6571</v>
      </c>
      <c r="D990" s="11" t="s">
        <v>7749</v>
      </c>
      <c r="E990" s="11" t="s">
        <v>7787</v>
      </c>
      <c r="F990" s="20">
        <v>9</v>
      </c>
      <c r="G990" s="60"/>
      <c r="H990" s="20">
        <v>2008</v>
      </c>
      <c r="I990" s="20" t="str">
        <f t="shared" si="24"/>
        <v>hrs__matching_satAging..SatAging7.2008</v>
      </c>
      <c r="J990" s="20" t="s">
        <v>9600</v>
      </c>
      <c r="K990" s="20" t="s">
        <v>7788</v>
      </c>
      <c r="L990" s="20" t="s">
        <v>7753</v>
      </c>
      <c r="M990" s="20" t="s">
        <v>225</v>
      </c>
      <c r="N990" s="20" t="s">
        <v>177</v>
      </c>
      <c r="O990" s="15">
        <v>1</v>
      </c>
      <c r="P990" s="15">
        <v>6</v>
      </c>
      <c r="Q990" s="15" t="s">
        <v>224</v>
      </c>
      <c r="R990" s="15"/>
      <c r="S990" s="15" t="s">
        <v>251</v>
      </c>
    </row>
    <row r="991" spans="1:19" ht="15.75" customHeight="1" x14ac:dyDescent="0.2">
      <c r="A991" s="11" t="s">
        <v>61</v>
      </c>
      <c r="B991" s="11" t="s">
        <v>6570</v>
      </c>
      <c r="C991" s="11" t="s">
        <v>6571</v>
      </c>
      <c r="D991" s="11" t="s">
        <v>7749</v>
      </c>
      <c r="E991" s="11" t="s">
        <v>7787</v>
      </c>
      <c r="F991" s="20">
        <v>10</v>
      </c>
      <c r="G991" s="60"/>
      <c r="H991" s="20">
        <v>2010</v>
      </c>
      <c r="I991" s="20" t="str">
        <f t="shared" si="24"/>
        <v>hrs__matching_satAging..SatAging7.2010</v>
      </c>
      <c r="J991" s="20" t="s">
        <v>9601</v>
      </c>
      <c r="K991" s="20" t="s">
        <v>7788</v>
      </c>
      <c r="L991" s="20" t="s">
        <v>7753</v>
      </c>
      <c r="M991" s="20" t="s">
        <v>225</v>
      </c>
      <c r="N991" s="20" t="s">
        <v>177</v>
      </c>
      <c r="O991" s="15">
        <v>1</v>
      </c>
      <c r="P991" s="15">
        <v>6</v>
      </c>
      <c r="Q991" s="15" t="s">
        <v>224</v>
      </c>
      <c r="R991" s="15"/>
      <c r="S991" s="15" t="s">
        <v>251</v>
      </c>
    </row>
    <row r="992" spans="1:19" ht="15.75" customHeight="1" x14ac:dyDescent="0.2">
      <c r="A992" s="11" t="s">
        <v>61</v>
      </c>
      <c r="B992" s="11" t="s">
        <v>6570</v>
      </c>
      <c r="C992" s="11" t="s">
        <v>6571</v>
      </c>
      <c r="D992" s="11" t="s">
        <v>7749</v>
      </c>
      <c r="E992" s="11" t="s">
        <v>7787</v>
      </c>
      <c r="F992" s="20">
        <v>11</v>
      </c>
      <c r="G992" s="60"/>
      <c r="H992" s="20">
        <v>2012</v>
      </c>
      <c r="I992" s="20" t="str">
        <f t="shared" si="24"/>
        <v>hrs__matching_satAging..SatAging7.2012</v>
      </c>
      <c r="J992" s="20" t="s">
        <v>9602</v>
      </c>
      <c r="K992" s="20" t="s">
        <v>7788</v>
      </c>
      <c r="L992" s="20" t="s">
        <v>7753</v>
      </c>
      <c r="M992" s="20" t="s">
        <v>225</v>
      </c>
      <c r="N992" s="20" t="s">
        <v>177</v>
      </c>
      <c r="O992" s="15">
        <v>1</v>
      </c>
      <c r="P992" s="15">
        <v>6</v>
      </c>
      <c r="Q992" s="15" t="s">
        <v>224</v>
      </c>
      <c r="R992" s="15"/>
      <c r="S992" s="15" t="s">
        <v>251</v>
      </c>
    </row>
    <row r="993" spans="1:19" ht="15.75" customHeight="1" x14ac:dyDescent="0.2">
      <c r="A993" s="11" t="s">
        <v>61</v>
      </c>
      <c r="B993" s="11" t="s">
        <v>6570</v>
      </c>
      <c r="C993" s="11" t="s">
        <v>6571</v>
      </c>
      <c r="D993" s="11" t="s">
        <v>7749</v>
      </c>
      <c r="E993" s="11" t="s">
        <v>7787</v>
      </c>
      <c r="F993" s="20">
        <v>12</v>
      </c>
      <c r="G993" s="60"/>
      <c r="H993" s="20">
        <v>2014</v>
      </c>
      <c r="I993" s="20" t="str">
        <f t="shared" si="24"/>
        <v>hrs__matching_satAging..SatAging7.2014</v>
      </c>
      <c r="J993" s="20" t="s">
        <v>9603</v>
      </c>
      <c r="K993" s="20" t="s">
        <v>7788</v>
      </c>
      <c r="L993" s="20" t="s">
        <v>7753</v>
      </c>
      <c r="M993" s="20" t="s">
        <v>225</v>
      </c>
      <c r="N993" s="20" t="s">
        <v>177</v>
      </c>
      <c r="O993" s="15">
        <v>1</v>
      </c>
      <c r="P993" s="15">
        <v>6</v>
      </c>
      <c r="Q993" s="15" t="s">
        <v>224</v>
      </c>
      <c r="R993" s="15"/>
      <c r="S993" s="15" t="s">
        <v>251</v>
      </c>
    </row>
    <row r="994" spans="1:19" ht="15.75" customHeight="1" x14ac:dyDescent="0.2">
      <c r="A994" s="11" t="s">
        <v>61</v>
      </c>
      <c r="B994" s="11" t="s">
        <v>6570</v>
      </c>
      <c r="C994" s="11" t="s">
        <v>6571</v>
      </c>
      <c r="D994" s="11" t="s">
        <v>7749</v>
      </c>
      <c r="E994" s="11" t="s">
        <v>7787</v>
      </c>
      <c r="F994" s="20">
        <v>13</v>
      </c>
      <c r="G994" s="60"/>
      <c r="H994" s="20">
        <v>2016</v>
      </c>
      <c r="I994" s="20" t="str">
        <f t="shared" si="24"/>
        <v>hrs__matching_satAging..SatAging7.2016</v>
      </c>
      <c r="J994" s="15" t="s">
        <v>10349</v>
      </c>
      <c r="K994" s="20" t="s">
        <v>7788</v>
      </c>
      <c r="L994" s="20" t="s">
        <v>7753</v>
      </c>
      <c r="M994" s="20" t="s">
        <v>225</v>
      </c>
      <c r="N994" s="20" t="s">
        <v>177</v>
      </c>
      <c r="O994" s="15">
        <v>1</v>
      </c>
      <c r="P994" s="15">
        <v>6</v>
      </c>
      <c r="Q994" s="15" t="s">
        <v>224</v>
      </c>
      <c r="R994" s="15"/>
      <c r="S994" s="15" t="s">
        <v>251</v>
      </c>
    </row>
    <row r="995" spans="1:19" ht="15.75" customHeight="1" x14ac:dyDescent="0.2">
      <c r="A995" s="11" t="s">
        <v>61</v>
      </c>
      <c r="B995" s="11" t="s">
        <v>6570</v>
      </c>
      <c r="C995" s="11" t="s">
        <v>6571</v>
      </c>
      <c r="D995" s="11" t="s">
        <v>7749</v>
      </c>
      <c r="E995" s="11" t="s">
        <v>7789</v>
      </c>
      <c r="F995" s="20">
        <v>9</v>
      </c>
      <c r="G995" s="60"/>
      <c r="H995" s="20">
        <v>2008</v>
      </c>
      <c r="I995" s="20" t="str">
        <f t="shared" si="24"/>
        <v>hrs__matching_satAging..SatAging8.2008</v>
      </c>
      <c r="J995" s="20" t="s">
        <v>9604</v>
      </c>
      <c r="K995" s="20" t="s">
        <v>7790</v>
      </c>
      <c r="L995" s="20" t="s">
        <v>7753</v>
      </c>
      <c r="M995" s="20" t="s">
        <v>225</v>
      </c>
      <c r="N995" s="20" t="s">
        <v>177</v>
      </c>
      <c r="O995" s="15">
        <v>1</v>
      </c>
      <c r="P995" s="15">
        <v>6</v>
      </c>
      <c r="Q995" s="15" t="s">
        <v>224</v>
      </c>
      <c r="R995" s="15"/>
      <c r="S995" s="15" t="s">
        <v>251</v>
      </c>
    </row>
    <row r="996" spans="1:19" ht="15.75" customHeight="1" x14ac:dyDescent="0.2">
      <c r="A996" s="11" t="s">
        <v>61</v>
      </c>
      <c r="B996" s="11" t="s">
        <v>6570</v>
      </c>
      <c r="C996" s="11" t="s">
        <v>6571</v>
      </c>
      <c r="D996" s="11" t="s">
        <v>7749</v>
      </c>
      <c r="E996" s="11" t="s">
        <v>7789</v>
      </c>
      <c r="F996" s="20">
        <v>10</v>
      </c>
      <c r="G996" s="60"/>
      <c r="H996" s="20">
        <v>2010</v>
      </c>
      <c r="I996" s="20" t="str">
        <f t="shared" si="24"/>
        <v>hrs__matching_satAging..SatAging8.2010</v>
      </c>
      <c r="J996" s="20" t="s">
        <v>9605</v>
      </c>
      <c r="K996" s="20" t="s">
        <v>7790</v>
      </c>
      <c r="L996" s="20" t="s">
        <v>7753</v>
      </c>
      <c r="M996" s="20" t="s">
        <v>225</v>
      </c>
      <c r="N996" s="20" t="s">
        <v>177</v>
      </c>
      <c r="O996" s="15">
        <v>1</v>
      </c>
      <c r="P996" s="15">
        <v>6</v>
      </c>
      <c r="Q996" s="15" t="s">
        <v>224</v>
      </c>
      <c r="R996" s="15"/>
      <c r="S996" s="15" t="s">
        <v>251</v>
      </c>
    </row>
    <row r="997" spans="1:19" ht="15.75" customHeight="1" x14ac:dyDescent="0.2">
      <c r="A997" s="11" t="s">
        <v>61</v>
      </c>
      <c r="B997" s="11" t="s">
        <v>6570</v>
      </c>
      <c r="C997" s="11" t="s">
        <v>6571</v>
      </c>
      <c r="D997" s="11" t="s">
        <v>7749</v>
      </c>
      <c r="E997" s="11" t="s">
        <v>7789</v>
      </c>
      <c r="F997" s="20">
        <v>11</v>
      </c>
      <c r="H997" s="20">
        <v>2012</v>
      </c>
      <c r="I997" s="20" t="str">
        <f t="shared" si="24"/>
        <v>hrs__matching_satAging..SatAging8.2012</v>
      </c>
      <c r="J997" s="20" t="s">
        <v>9606</v>
      </c>
      <c r="K997" s="20" t="s">
        <v>7790</v>
      </c>
      <c r="L997" s="20" t="s">
        <v>7753</v>
      </c>
      <c r="M997" s="20" t="s">
        <v>225</v>
      </c>
      <c r="N997" s="20" t="s">
        <v>177</v>
      </c>
      <c r="O997" s="15">
        <v>1</v>
      </c>
      <c r="P997" s="15">
        <v>6</v>
      </c>
      <c r="Q997" s="15" t="s">
        <v>224</v>
      </c>
      <c r="R997" s="15"/>
      <c r="S997" s="15" t="s">
        <v>251</v>
      </c>
    </row>
    <row r="998" spans="1:19" ht="15.75" customHeight="1" x14ac:dyDescent="0.2">
      <c r="A998" s="11" t="s">
        <v>61</v>
      </c>
      <c r="B998" s="11" t="s">
        <v>6570</v>
      </c>
      <c r="C998" s="11" t="s">
        <v>6571</v>
      </c>
      <c r="D998" s="11" t="s">
        <v>7749</v>
      </c>
      <c r="E998" s="11" t="s">
        <v>7789</v>
      </c>
      <c r="F998" s="20">
        <v>12</v>
      </c>
      <c r="H998" s="20">
        <v>2014</v>
      </c>
      <c r="I998" s="20" t="str">
        <f t="shared" si="24"/>
        <v>hrs__matching_satAging..SatAging8.2014</v>
      </c>
      <c r="J998" s="20" t="s">
        <v>9607</v>
      </c>
      <c r="K998" s="20" t="s">
        <v>7790</v>
      </c>
      <c r="L998" s="20" t="s">
        <v>7753</v>
      </c>
      <c r="M998" s="20" t="s">
        <v>225</v>
      </c>
      <c r="N998" s="20" t="s">
        <v>177</v>
      </c>
      <c r="O998" s="15">
        <v>1</v>
      </c>
      <c r="P998" s="15">
        <v>6</v>
      </c>
      <c r="Q998" s="15" t="s">
        <v>224</v>
      </c>
      <c r="R998" s="15"/>
      <c r="S998" s="15" t="s">
        <v>251</v>
      </c>
    </row>
    <row r="999" spans="1:19" ht="15.75" customHeight="1" x14ac:dyDescent="0.2">
      <c r="A999" s="11" t="s">
        <v>61</v>
      </c>
      <c r="B999" s="11" t="s">
        <v>6570</v>
      </c>
      <c r="C999" s="11" t="s">
        <v>6571</v>
      </c>
      <c r="D999" s="11" t="s">
        <v>7749</v>
      </c>
      <c r="E999" s="11" t="s">
        <v>7789</v>
      </c>
      <c r="F999" s="20">
        <v>13</v>
      </c>
      <c r="H999" s="20">
        <v>2016</v>
      </c>
      <c r="I999" s="20" t="str">
        <f t="shared" si="24"/>
        <v>hrs__matching_satAging..SatAging8.2016</v>
      </c>
      <c r="J999" s="20" t="s">
        <v>10209</v>
      </c>
      <c r="K999" s="20" t="s">
        <v>7790</v>
      </c>
      <c r="L999" s="20" t="s">
        <v>7753</v>
      </c>
      <c r="M999" s="20" t="s">
        <v>225</v>
      </c>
      <c r="N999" s="20" t="s">
        <v>177</v>
      </c>
      <c r="O999" s="15">
        <v>1</v>
      </c>
      <c r="P999" s="15">
        <v>6</v>
      </c>
      <c r="Q999" s="15" t="s">
        <v>224</v>
      </c>
      <c r="R999" s="15"/>
      <c r="S999" s="15" t="s">
        <v>251</v>
      </c>
    </row>
    <row r="1000" spans="1:19" ht="15.75" customHeight="1" x14ac:dyDescent="0.2">
      <c r="A1000" s="11" t="s">
        <v>61</v>
      </c>
      <c r="B1000" s="11" t="s">
        <v>6570</v>
      </c>
      <c r="C1000" s="11" t="s">
        <v>6571</v>
      </c>
      <c r="D1000" s="11" t="s">
        <v>7808</v>
      </c>
      <c r="E1000" s="11" t="s">
        <v>7809</v>
      </c>
      <c r="F1000" s="20">
        <v>9</v>
      </c>
      <c r="H1000" s="20">
        <v>2008</v>
      </c>
      <c r="I1000" s="20" t="str">
        <f t="shared" si="24"/>
        <v>hrs__matching_satHome..city.2008</v>
      </c>
      <c r="J1000" s="20" t="s">
        <v>7810</v>
      </c>
      <c r="K1000" s="20" t="s">
        <v>7796</v>
      </c>
      <c r="L1000" s="20" t="s">
        <v>7793</v>
      </c>
      <c r="M1000" s="20" t="s">
        <v>225</v>
      </c>
      <c r="N1000" s="20" t="s">
        <v>177</v>
      </c>
      <c r="O1000" s="15">
        <v>1</v>
      </c>
      <c r="P1000" s="15">
        <v>5</v>
      </c>
      <c r="Q1000" s="15" t="s">
        <v>224</v>
      </c>
      <c r="R1000" s="15"/>
      <c r="S1000" s="15" t="s">
        <v>251</v>
      </c>
    </row>
    <row r="1001" spans="1:19" ht="15.75" customHeight="1" x14ac:dyDescent="0.2">
      <c r="A1001" s="11" t="s">
        <v>61</v>
      </c>
      <c r="B1001" s="11" t="s">
        <v>6570</v>
      </c>
      <c r="C1001" s="11" t="s">
        <v>6571</v>
      </c>
      <c r="D1001" s="11" t="s">
        <v>7808</v>
      </c>
      <c r="E1001" s="11" t="s">
        <v>7809</v>
      </c>
      <c r="F1001" s="20">
        <v>10</v>
      </c>
      <c r="H1001" s="20">
        <v>2010</v>
      </c>
      <c r="I1001" s="20" t="str">
        <f t="shared" si="24"/>
        <v>hrs__matching_satHome..city.2010</v>
      </c>
      <c r="J1001" s="20" t="s">
        <v>7811</v>
      </c>
      <c r="K1001" s="20" t="s">
        <v>7796</v>
      </c>
      <c r="L1001" s="20" t="s">
        <v>7793</v>
      </c>
      <c r="M1001" s="20" t="s">
        <v>225</v>
      </c>
      <c r="N1001" s="20" t="s">
        <v>177</v>
      </c>
      <c r="O1001" s="15">
        <v>1</v>
      </c>
      <c r="P1001" s="15">
        <v>5</v>
      </c>
      <c r="Q1001" s="15" t="s">
        <v>224</v>
      </c>
      <c r="R1001" s="15"/>
      <c r="S1001" s="15" t="s">
        <v>251</v>
      </c>
    </row>
    <row r="1002" spans="1:19" ht="15.75" customHeight="1" x14ac:dyDescent="0.2">
      <c r="A1002" s="11" t="s">
        <v>61</v>
      </c>
      <c r="B1002" s="11" t="s">
        <v>6570</v>
      </c>
      <c r="C1002" s="11" t="s">
        <v>6571</v>
      </c>
      <c r="D1002" s="11" t="s">
        <v>7808</v>
      </c>
      <c r="E1002" s="11" t="s">
        <v>7809</v>
      </c>
      <c r="F1002" s="20">
        <v>11</v>
      </c>
      <c r="H1002" s="20">
        <v>2012</v>
      </c>
      <c r="I1002" s="20" t="str">
        <f t="shared" si="24"/>
        <v>hrs__matching_satHome..city.2012</v>
      </c>
      <c r="J1002" s="20" t="s">
        <v>7795</v>
      </c>
      <c r="K1002" s="20" t="s">
        <v>7796</v>
      </c>
      <c r="L1002" s="20" t="s">
        <v>7793</v>
      </c>
      <c r="M1002" s="20" t="s">
        <v>225</v>
      </c>
      <c r="N1002" s="20" t="s">
        <v>177</v>
      </c>
      <c r="O1002" s="15">
        <v>1</v>
      </c>
      <c r="P1002" s="15">
        <v>5</v>
      </c>
      <c r="Q1002" s="15" t="s">
        <v>224</v>
      </c>
      <c r="R1002" s="15"/>
      <c r="S1002" s="15" t="s">
        <v>251</v>
      </c>
    </row>
    <row r="1003" spans="1:19" ht="15.75" customHeight="1" x14ac:dyDescent="0.2">
      <c r="A1003" s="11" t="s">
        <v>61</v>
      </c>
      <c r="B1003" s="11" t="s">
        <v>6570</v>
      </c>
      <c r="C1003" s="11" t="s">
        <v>6571</v>
      </c>
      <c r="D1003" s="11" t="s">
        <v>7808</v>
      </c>
      <c r="E1003" s="11" t="s">
        <v>7809</v>
      </c>
      <c r="F1003" s="20">
        <v>13</v>
      </c>
      <c r="H1003" s="20">
        <v>2016</v>
      </c>
      <c r="I1003" s="20" t="str">
        <f t="shared" si="24"/>
        <v>hrs__matching_satHome..city.2016</v>
      </c>
      <c r="J1003" s="20" t="s">
        <v>10348</v>
      </c>
      <c r="K1003" s="20" t="s">
        <v>7796</v>
      </c>
      <c r="L1003" s="20" t="s">
        <v>7793</v>
      </c>
      <c r="M1003" s="20" t="s">
        <v>225</v>
      </c>
      <c r="N1003" s="20" t="s">
        <v>177</v>
      </c>
      <c r="O1003" s="15">
        <v>1</v>
      </c>
      <c r="P1003" s="15">
        <v>5</v>
      </c>
      <c r="Q1003" s="15" t="s">
        <v>224</v>
      </c>
      <c r="R1003" s="15"/>
      <c r="S1003" s="15" t="s">
        <v>251</v>
      </c>
    </row>
    <row r="1004" spans="1:19" ht="15.75" customHeight="1" x14ac:dyDescent="0.2">
      <c r="A1004" s="11" t="s">
        <v>61</v>
      </c>
      <c r="B1004" s="11" t="s">
        <v>6570</v>
      </c>
      <c r="C1004" s="11" t="s">
        <v>6571</v>
      </c>
      <c r="D1004" s="11" t="s">
        <v>7808</v>
      </c>
      <c r="E1004" s="11" t="s">
        <v>10338</v>
      </c>
      <c r="F1004" s="20">
        <v>9</v>
      </c>
      <c r="H1004" s="20">
        <v>2008</v>
      </c>
      <c r="I1004" s="20" t="str">
        <f t="shared" si="24"/>
        <v>hrs__matching_satHome..condition.2008</v>
      </c>
      <c r="J1004" s="20" t="s">
        <v>7814</v>
      </c>
      <c r="K1004" s="20" t="s">
        <v>7805</v>
      </c>
      <c r="L1004" s="20" t="s">
        <v>7793</v>
      </c>
      <c r="M1004" s="20" t="s">
        <v>225</v>
      </c>
      <c r="N1004" s="20" t="s">
        <v>177</v>
      </c>
      <c r="O1004" s="15">
        <v>1</v>
      </c>
      <c r="P1004" s="15">
        <v>5</v>
      </c>
      <c r="Q1004" s="15" t="s">
        <v>224</v>
      </c>
      <c r="R1004" s="15"/>
      <c r="S1004" s="15" t="s">
        <v>251</v>
      </c>
    </row>
    <row r="1005" spans="1:19" ht="15.75" customHeight="1" x14ac:dyDescent="0.2">
      <c r="A1005" s="11" t="s">
        <v>61</v>
      </c>
      <c r="B1005" s="11" t="s">
        <v>6570</v>
      </c>
      <c r="C1005" s="11" t="s">
        <v>6571</v>
      </c>
      <c r="D1005" s="11" t="s">
        <v>7808</v>
      </c>
      <c r="E1005" s="11" t="s">
        <v>10338</v>
      </c>
      <c r="F1005" s="20">
        <v>10</v>
      </c>
      <c r="H1005" s="20">
        <v>2010</v>
      </c>
      <c r="I1005" s="20" t="str">
        <f t="shared" si="24"/>
        <v>hrs__matching_satHome..condition.2010</v>
      </c>
      <c r="J1005" s="20" t="s">
        <v>7815</v>
      </c>
      <c r="K1005" s="42" t="s">
        <v>7805</v>
      </c>
      <c r="L1005" s="20" t="s">
        <v>7793</v>
      </c>
      <c r="M1005" s="20" t="s">
        <v>225</v>
      </c>
      <c r="N1005" s="20" t="s">
        <v>177</v>
      </c>
      <c r="O1005" s="15">
        <v>1</v>
      </c>
      <c r="P1005" s="15">
        <v>5</v>
      </c>
      <c r="Q1005" s="15" t="s">
        <v>224</v>
      </c>
      <c r="R1005" s="15"/>
      <c r="S1005" s="15" t="s">
        <v>251</v>
      </c>
    </row>
    <row r="1006" spans="1:19" ht="15.75" customHeight="1" x14ac:dyDescent="0.2">
      <c r="A1006" s="11" t="s">
        <v>61</v>
      </c>
      <c r="B1006" s="11" t="s">
        <v>6570</v>
      </c>
      <c r="C1006" s="11" t="s">
        <v>6571</v>
      </c>
      <c r="D1006" s="11" t="s">
        <v>7808</v>
      </c>
      <c r="E1006" s="11" t="s">
        <v>10338</v>
      </c>
      <c r="F1006" s="20">
        <v>11</v>
      </c>
      <c r="H1006" s="20">
        <v>2012</v>
      </c>
      <c r="I1006" s="20" t="str">
        <f t="shared" si="24"/>
        <v>hrs__matching_satHome..condition.2012</v>
      </c>
      <c r="J1006" s="20" t="s">
        <v>7820</v>
      </c>
      <c r="K1006" s="42" t="s">
        <v>7805</v>
      </c>
      <c r="L1006" s="20" t="s">
        <v>7793</v>
      </c>
      <c r="M1006" s="20" t="s">
        <v>225</v>
      </c>
      <c r="N1006" s="20" t="s">
        <v>177</v>
      </c>
      <c r="O1006" s="15">
        <v>1</v>
      </c>
      <c r="P1006" s="15">
        <v>5</v>
      </c>
      <c r="Q1006" s="15" t="s">
        <v>224</v>
      </c>
      <c r="R1006" s="15"/>
      <c r="S1006" s="15" t="s">
        <v>251</v>
      </c>
    </row>
    <row r="1007" spans="1:19" ht="15.75" customHeight="1" x14ac:dyDescent="0.2">
      <c r="A1007" s="11" t="s">
        <v>61</v>
      </c>
      <c r="B1007" s="11" t="s">
        <v>6570</v>
      </c>
      <c r="C1007" s="11" t="s">
        <v>6571</v>
      </c>
      <c r="D1007" s="11" t="s">
        <v>7808</v>
      </c>
      <c r="E1007" s="11" t="s">
        <v>10338</v>
      </c>
      <c r="F1007" s="20">
        <v>12</v>
      </c>
      <c r="H1007" s="20">
        <v>2014</v>
      </c>
      <c r="I1007" s="20" t="str">
        <f t="shared" si="24"/>
        <v>hrs__matching_satHome..condition.2014</v>
      </c>
      <c r="J1007" s="20" t="s">
        <v>7804</v>
      </c>
      <c r="K1007" s="42" t="s">
        <v>7805</v>
      </c>
      <c r="L1007" s="20" t="s">
        <v>7793</v>
      </c>
      <c r="M1007" s="20" t="s">
        <v>225</v>
      </c>
      <c r="N1007" s="20" t="s">
        <v>177</v>
      </c>
      <c r="O1007" s="15">
        <v>1</v>
      </c>
      <c r="P1007" s="15">
        <v>5</v>
      </c>
      <c r="Q1007" s="15" t="s">
        <v>224</v>
      </c>
      <c r="R1007" s="15"/>
      <c r="S1007" s="15" t="s">
        <v>251</v>
      </c>
    </row>
    <row r="1008" spans="1:19" ht="15.75" customHeight="1" x14ac:dyDescent="0.2">
      <c r="A1008" s="11" t="s">
        <v>61</v>
      </c>
      <c r="B1008" s="11" t="s">
        <v>6570</v>
      </c>
      <c r="C1008" s="11" t="s">
        <v>6571</v>
      </c>
      <c r="D1008" s="11" t="s">
        <v>7800</v>
      </c>
      <c r="E1008" s="11" t="s">
        <v>10339</v>
      </c>
      <c r="F1008" s="20">
        <v>11</v>
      </c>
      <c r="H1008" s="20">
        <v>2012</v>
      </c>
      <c r="I1008" s="20" t="str">
        <f t="shared" si="24"/>
        <v>hrs__matching_satFin..satInc.2012</v>
      </c>
      <c r="J1008" s="20" t="s">
        <v>7812</v>
      </c>
      <c r="K1008" s="20" t="s">
        <v>7797</v>
      </c>
      <c r="L1008" s="20" t="s">
        <v>7793</v>
      </c>
      <c r="M1008" s="20" t="s">
        <v>225</v>
      </c>
      <c r="N1008" s="20" t="s">
        <v>177</v>
      </c>
      <c r="O1008" s="15">
        <v>1</v>
      </c>
      <c r="P1008" s="15">
        <v>5</v>
      </c>
      <c r="Q1008" s="15" t="s">
        <v>224</v>
      </c>
      <c r="R1008" s="15"/>
      <c r="S1008" s="15" t="s">
        <v>251</v>
      </c>
    </row>
    <row r="1009" spans="1:19" ht="15.75" customHeight="1" x14ac:dyDescent="0.2">
      <c r="A1009" s="11" t="s">
        <v>61</v>
      </c>
      <c r="B1009" s="11" t="s">
        <v>6570</v>
      </c>
      <c r="C1009" s="11" t="s">
        <v>6571</v>
      </c>
      <c r="D1009" s="11" t="s">
        <v>7800</v>
      </c>
      <c r="E1009" s="11" t="s">
        <v>10339</v>
      </c>
      <c r="F1009" s="20">
        <v>12</v>
      </c>
      <c r="H1009" s="20">
        <v>2014</v>
      </c>
      <c r="I1009" s="20" t="str">
        <f t="shared" si="24"/>
        <v>hrs__matching_satFin..satInc.2014</v>
      </c>
      <c r="J1009" s="20" t="s">
        <v>10346</v>
      </c>
      <c r="K1009" s="20" t="s">
        <v>7797</v>
      </c>
      <c r="L1009" s="20" t="s">
        <v>7793</v>
      </c>
      <c r="M1009" s="20" t="s">
        <v>225</v>
      </c>
      <c r="N1009" s="20" t="s">
        <v>177</v>
      </c>
      <c r="O1009" s="15">
        <v>1</v>
      </c>
      <c r="P1009" s="15">
        <v>5</v>
      </c>
      <c r="Q1009" s="15" t="s">
        <v>224</v>
      </c>
      <c r="R1009" s="15"/>
      <c r="S1009" s="15" t="s">
        <v>251</v>
      </c>
    </row>
    <row r="1010" spans="1:19" ht="15.75" customHeight="1" x14ac:dyDescent="0.2">
      <c r="A1010" s="11" t="s">
        <v>61</v>
      </c>
      <c r="B1010" s="11" t="s">
        <v>6570</v>
      </c>
      <c r="C1010" s="11" t="s">
        <v>6571</v>
      </c>
      <c r="D1010" s="11" t="s">
        <v>7800</v>
      </c>
      <c r="E1010" s="11" t="s">
        <v>10339</v>
      </c>
      <c r="F1010" s="20">
        <v>13</v>
      </c>
      <c r="H1010" s="20">
        <v>2016</v>
      </c>
      <c r="I1010" s="20" t="str">
        <f t="shared" si="24"/>
        <v>hrs__matching_satFin..satInc.2016</v>
      </c>
      <c r="J1010" s="20" t="s">
        <v>10347</v>
      </c>
      <c r="K1010" s="20" t="s">
        <v>7797</v>
      </c>
      <c r="L1010" s="20" t="s">
        <v>7793</v>
      </c>
      <c r="M1010" s="20" t="s">
        <v>225</v>
      </c>
      <c r="N1010" s="20" t="s">
        <v>177</v>
      </c>
      <c r="O1010" s="15">
        <v>1</v>
      </c>
      <c r="P1010" s="15">
        <v>5</v>
      </c>
      <c r="Q1010" s="15" t="s">
        <v>224</v>
      </c>
      <c r="R1010" s="15"/>
      <c r="S1010" s="15" t="s">
        <v>251</v>
      </c>
    </row>
    <row r="1011" spans="1:19" ht="15.75" customHeight="1" x14ac:dyDescent="0.2">
      <c r="A1011" s="11" t="s">
        <v>61</v>
      </c>
      <c r="B1011" s="11" t="s">
        <v>6570</v>
      </c>
      <c r="C1011" s="11" t="s">
        <v>6571</v>
      </c>
      <c r="D1011" s="11" t="s">
        <v>7818</v>
      </c>
      <c r="E1011" s="11" t="s">
        <v>7818</v>
      </c>
      <c r="F1011" s="20">
        <v>9</v>
      </c>
      <c r="H1011" s="20">
        <v>2008</v>
      </c>
      <c r="I1011" s="20" t="str">
        <f t="shared" si="24"/>
        <v>hrs__matching_satLiesure..satLiesure.2008</v>
      </c>
      <c r="J1011" s="20" t="s">
        <v>7813</v>
      </c>
      <c r="K1011" s="20" t="s">
        <v>7803</v>
      </c>
      <c r="L1011" s="20" t="s">
        <v>7793</v>
      </c>
      <c r="M1011" s="20" t="s">
        <v>225</v>
      </c>
      <c r="N1011" s="20" t="s">
        <v>177</v>
      </c>
      <c r="O1011" s="15">
        <v>1</v>
      </c>
      <c r="P1011" s="15">
        <v>5</v>
      </c>
      <c r="Q1011" s="15" t="s">
        <v>224</v>
      </c>
      <c r="R1011" s="15"/>
      <c r="S1011" s="15" t="s">
        <v>251</v>
      </c>
    </row>
    <row r="1012" spans="1:19" ht="15.75" customHeight="1" x14ac:dyDescent="0.2">
      <c r="A1012" s="11" t="s">
        <v>61</v>
      </c>
      <c r="B1012" s="11" t="s">
        <v>6570</v>
      </c>
      <c r="C1012" s="11" t="s">
        <v>6571</v>
      </c>
      <c r="D1012" s="11" t="s">
        <v>7818</v>
      </c>
      <c r="E1012" s="11" t="s">
        <v>7818</v>
      </c>
      <c r="F1012" s="20">
        <v>10</v>
      </c>
      <c r="H1012" s="20">
        <v>2010</v>
      </c>
      <c r="I1012" s="20" t="str">
        <f t="shared" si="24"/>
        <v>hrs__matching_satLiesure..satLiesure.2010</v>
      </c>
      <c r="J1012" s="20" t="s">
        <v>7819</v>
      </c>
      <c r="K1012" s="20" t="s">
        <v>7803</v>
      </c>
      <c r="L1012" s="20" t="s">
        <v>7793</v>
      </c>
      <c r="M1012" s="20" t="s">
        <v>225</v>
      </c>
      <c r="N1012" s="20" t="s">
        <v>177</v>
      </c>
      <c r="O1012" s="15">
        <v>1</v>
      </c>
      <c r="P1012" s="15">
        <v>5</v>
      </c>
      <c r="Q1012" s="15" t="s">
        <v>224</v>
      </c>
      <c r="R1012" s="15"/>
      <c r="S1012" s="15" t="s">
        <v>251</v>
      </c>
    </row>
    <row r="1013" spans="1:19" ht="15.75" customHeight="1" x14ac:dyDescent="0.2">
      <c r="A1013" s="11" t="s">
        <v>61</v>
      </c>
      <c r="B1013" s="11" t="s">
        <v>6570</v>
      </c>
      <c r="C1013" s="11" t="s">
        <v>6571</v>
      </c>
      <c r="D1013" s="11" t="s">
        <v>7818</v>
      </c>
      <c r="E1013" s="11" t="s">
        <v>7818</v>
      </c>
      <c r="F1013" s="20">
        <v>11</v>
      </c>
      <c r="H1013" s="20">
        <v>2012</v>
      </c>
      <c r="I1013" s="20" t="str">
        <f t="shared" si="24"/>
        <v>hrs__matching_satLiesure..satLiesure.2012</v>
      </c>
      <c r="J1013" s="20" t="s">
        <v>7802</v>
      </c>
      <c r="K1013" s="20" t="s">
        <v>7803</v>
      </c>
      <c r="L1013" s="20" t="s">
        <v>7793</v>
      </c>
      <c r="M1013" s="20" t="s">
        <v>225</v>
      </c>
      <c r="N1013" s="20" t="s">
        <v>177</v>
      </c>
      <c r="O1013" s="15">
        <v>1</v>
      </c>
      <c r="P1013" s="15">
        <v>5</v>
      </c>
      <c r="Q1013" s="15" t="s">
        <v>224</v>
      </c>
      <c r="R1013" s="15"/>
      <c r="S1013" s="15" t="s">
        <v>251</v>
      </c>
    </row>
    <row r="1014" spans="1:19" ht="15.75" customHeight="1" x14ac:dyDescent="0.2">
      <c r="A1014" s="11" t="s">
        <v>61</v>
      </c>
      <c r="B1014" s="11" t="s">
        <v>6570</v>
      </c>
      <c r="C1014" s="11" t="s">
        <v>6571</v>
      </c>
      <c r="D1014" s="11" t="s">
        <v>7818</v>
      </c>
      <c r="E1014" s="11" t="s">
        <v>7818</v>
      </c>
      <c r="F1014" s="20">
        <v>12</v>
      </c>
      <c r="H1014" s="20">
        <v>2014</v>
      </c>
      <c r="I1014" s="20" t="str">
        <f t="shared" si="24"/>
        <v>hrs__matching_satLiesure..satLiesure.2014</v>
      </c>
      <c r="J1014" s="20" t="s">
        <v>10344</v>
      </c>
      <c r="K1014" s="20" t="s">
        <v>7803</v>
      </c>
      <c r="L1014" s="20" t="s">
        <v>7793</v>
      </c>
      <c r="M1014" s="20" t="s">
        <v>225</v>
      </c>
      <c r="N1014" s="20" t="s">
        <v>177</v>
      </c>
      <c r="O1014" s="15">
        <v>1</v>
      </c>
      <c r="P1014" s="15">
        <v>5</v>
      </c>
      <c r="Q1014" s="15" t="s">
        <v>224</v>
      </c>
      <c r="R1014" s="15"/>
      <c r="S1014" s="15" t="s">
        <v>251</v>
      </c>
    </row>
    <row r="1015" spans="1:19" ht="15.75" customHeight="1" x14ac:dyDescent="0.2">
      <c r="A1015" s="11" t="s">
        <v>61</v>
      </c>
      <c r="B1015" s="11" t="s">
        <v>6570</v>
      </c>
      <c r="C1015" s="11" t="s">
        <v>6571</v>
      </c>
      <c r="D1015" s="11" t="s">
        <v>7818</v>
      </c>
      <c r="E1015" s="11" t="s">
        <v>7818</v>
      </c>
      <c r="F1015" s="20">
        <v>13</v>
      </c>
      <c r="H1015" s="20">
        <v>2016</v>
      </c>
      <c r="I1015" s="20" t="str">
        <f t="shared" si="24"/>
        <v>hrs__matching_satLiesure..satLiesure.2016</v>
      </c>
      <c r="J1015" s="20" t="s">
        <v>10345</v>
      </c>
      <c r="K1015" s="20" t="s">
        <v>7803</v>
      </c>
      <c r="L1015" s="20" t="s">
        <v>7793</v>
      </c>
      <c r="M1015" s="20" t="s">
        <v>225</v>
      </c>
      <c r="N1015" s="20" t="s">
        <v>177</v>
      </c>
      <c r="O1015" s="15">
        <v>1</v>
      </c>
      <c r="P1015" s="15">
        <v>5</v>
      </c>
      <c r="Q1015" s="15" t="s">
        <v>224</v>
      </c>
      <c r="R1015" s="15"/>
      <c r="S1015" s="15" t="s">
        <v>251</v>
      </c>
    </row>
    <row r="1016" spans="1:19" ht="15.75" customHeight="1" x14ac:dyDescent="0.2">
      <c r="A1016" s="11" t="s">
        <v>61</v>
      </c>
      <c r="B1016" s="11" t="s">
        <v>6570</v>
      </c>
      <c r="C1016" s="11" t="s">
        <v>6571</v>
      </c>
      <c r="D1016" s="11" t="s">
        <v>190</v>
      </c>
      <c r="E1016" s="11" t="s">
        <v>190</v>
      </c>
      <c r="F1016" s="20">
        <v>9</v>
      </c>
      <c r="H1016" s="20">
        <v>2008</v>
      </c>
      <c r="I1016" s="20" t="str">
        <f t="shared" si="24"/>
        <v>hrs__matching_satFam..satFam.2008</v>
      </c>
      <c r="J1016" s="20" t="s">
        <v>7791</v>
      </c>
      <c r="K1016" s="20" t="s">
        <v>7792</v>
      </c>
      <c r="L1016" s="20" t="s">
        <v>7793</v>
      </c>
      <c r="M1016" s="20" t="s">
        <v>225</v>
      </c>
      <c r="N1016" s="20" t="s">
        <v>177</v>
      </c>
      <c r="O1016" s="15">
        <v>1</v>
      </c>
      <c r="P1016" s="15">
        <v>5</v>
      </c>
      <c r="Q1016" s="15" t="s">
        <v>224</v>
      </c>
      <c r="R1016" s="15"/>
      <c r="S1016" s="15" t="s">
        <v>251</v>
      </c>
    </row>
    <row r="1017" spans="1:19" ht="15.75" customHeight="1" x14ac:dyDescent="0.2">
      <c r="A1017" s="11" t="s">
        <v>61</v>
      </c>
      <c r="B1017" s="11" t="s">
        <v>6570</v>
      </c>
      <c r="C1017" s="11" t="s">
        <v>6571</v>
      </c>
      <c r="D1017" s="11" t="s">
        <v>190</v>
      </c>
      <c r="E1017" s="11" t="s">
        <v>190</v>
      </c>
      <c r="F1017" s="20">
        <v>10</v>
      </c>
      <c r="H1017" s="20">
        <v>2010</v>
      </c>
      <c r="I1017" s="20" t="str">
        <f t="shared" si="24"/>
        <v>hrs__matching_satFam..satFam.2010</v>
      </c>
      <c r="J1017" s="20" t="s">
        <v>7794</v>
      </c>
      <c r="K1017" s="20" t="s">
        <v>7792</v>
      </c>
      <c r="L1017" s="20" t="s">
        <v>7793</v>
      </c>
      <c r="M1017" s="20" t="s">
        <v>225</v>
      </c>
      <c r="N1017" s="20" t="s">
        <v>177</v>
      </c>
      <c r="O1017" s="15">
        <v>1</v>
      </c>
      <c r="P1017" s="15">
        <v>5</v>
      </c>
      <c r="Q1017" s="15" t="s">
        <v>224</v>
      </c>
      <c r="R1017" s="15"/>
      <c r="S1017" s="15" t="s">
        <v>251</v>
      </c>
    </row>
    <row r="1018" spans="1:19" ht="15.75" customHeight="1" x14ac:dyDescent="0.2">
      <c r="A1018" s="11" t="s">
        <v>61</v>
      </c>
      <c r="B1018" s="11" t="s">
        <v>6570</v>
      </c>
      <c r="C1018" s="11" t="s">
        <v>6571</v>
      </c>
      <c r="D1018" s="11" t="s">
        <v>190</v>
      </c>
      <c r="E1018" s="11" t="s">
        <v>190</v>
      </c>
      <c r="F1018" s="20">
        <v>12</v>
      </c>
      <c r="H1018" s="20">
        <v>2014</v>
      </c>
      <c r="I1018" s="20" t="str">
        <f t="shared" si="24"/>
        <v>hrs__matching_satFam..satFam.2014</v>
      </c>
      <c r="J1018" s="15" t="s">
        <v>10343</v>
      </c>
      <c r="K1018" s="20" t="s">
        <v>7792</v>
      </c>
      <c r="L1018" s="20" t="s">
        <v>7793</v>
      </c>
      <c r="M1018" s="20" t="s">
        <v>225</v>
      </c>
      <c r="N1018" s="20" t="s">
        <v>177</v>
      </c>
      <c r="O1018" s="15">
        <v>1</v>
      </c>
      <c r="P1018" s="15">
        <v>5</v>
      </c>
      <c r="Q1018" s="15" t="s">
        <v>224</v>
      </c>
      <c r="R1018" s="15"/>
      <c r="S1018" s="15" t="s">
        <v>251</v>
      </c>
    </row>
    <row r="1019" spans="1:19" ht="15.75" customHeight="1" x14ac:dyDescent="0.2">
      <c r="A1019" s="11" t="s">
        <v>61</v>
      </c>
      <c r="B1019" s="11" t="s">
        <v>6570</v>
      </c>
      <c r="C1019" s="11" t="s">
        <v>6571</v>
      </c>
      <c r="D1019" s="11" t="s">
        <v>190</v>
      </c>
      <c r="E1019" s="11" t="s">
        <v>190</v>
      </c>
      <c r="F1019" s="20">
        <v>13</v>
      </c>
      <c r="H1019" s="20">
        <v>2016</v>
      </c>
      <c r="I1019" s="20" t="str">
        <f t="shared" si="24"/>
        <v>hrs__matching_satFam..satFam.2016</v>
      </c>
      <c r="J1019" s="15" t="s">
        <v>10342</v>
      </c>
      <c r="K1019" s="20" t="s">
        <v>7792</v>
      </c>
      <c r="L1019" s="20" t="s">
        <v>7793</v>
      </c>
      <c r="M1019" s="20" t="s">
        <v>225</v>
      </c>
      <c r="N1019" s="20" t="s">
        <v>177</v>
      </c>
      <c r="O1019" s="15">
        <v>1</v>
      </c>
      <c r="P1019" s="15">
        <v>5</v>
      </c>
      <c r="Q1019" s="15" t="s">
        <v>224</v>
      </c>
      <c r="R1019" s="15"/>
      <c r="S1019" s="15" t="s">
        <v>251</v>
      </c>
    </row>
    <row r="1020" spans="1:19" ht="15.75" customHeight="1" x14ac:dyDescent="0.2">
      <c r="A1020" s="11" t="s">
        <v>61</v>
      </c>
      <c r="B1020" s="11" t="s">
        <v>6570</v>
      </c>
      <c r="C1020" s="11" t="s">
        <v>6571</v>
      </c>
      <c r="D1020" s="11" t="s">
        <v>2245</v>
      </c>
      <c r="E1020" s="11" t="s">
        <v>2245</v>
      </c>
      <c r="F1020" s="20">
        <v>10</v>
      </c>
      <c r="H1020" s="20">
        <v>2010</v>
      </c>
      <c r="I1020" s="20" t="str">
        <f t="shared" si="24"/>
        <v>hrs__matching_satHealth..satHealth.2010</v>
      </c>
      <c r="J1020" s="20" t="s">
        <v>7816</v>
      </c>
      <c r="K1020" s="20" t="s">
        <v>7807</v>
      </c>
      <c r="L1020" s="20" t="s">
        <v>7793</v>
      </c>
      <c r="M1020" s="20" t="s">
        <v>225</v>
      </c>
      <c r="N1020" s="20" t="s">
        <v>177</v>
      </c>
      <c r="O1020" s="15">
        <v>1</v>
      </c>
      <c r="P1020" s="15">
        <v>5</v>
      </c>
      <c r="Q1020" s="15" t="s">
        <v>224</v>
      </c>
      <c r="R1020" s="15"/>
      <c r="S1020" s="15" t="s">
        <v>251</v>
      </c>
    </row>
    <row r="1021" spans="1:19" ht="15.75" customHeight="1" x14ac:dyDescent="0.2">
      <c r="A1021" s="11" t="s">
        <v>61</v>
      </c>
      <c r="B1021" s="11" t="s">
        <v>6570</v>
      </c>
      <c r="C1021" s="11" t="s">
        <v>6571</v>
      </c>
      <c r="D1021" s="11" t="s">
        <v>2245</v>
      </c>
      <c r="E1021" s="11" t="s">
        <v>2245</v>
      </c>
      <c r="F1021" s="20">
        <v>11</v>
      </c>
      <c r="H1021" s="20">
        <v>2012</v>
      </c>
      <c r="I1021" s="20" t="str">
        <f t="shared" si="24"/>
        <v>hrs__matching_satHealth..satHealth.2012</v>
      </c>
      <c r="J1021" s="20" t="s">
        <v>7821</v>
      </c>
      <c r="K1021" s="20" t="s">
        <v>7807</v>
      </c>
      <c r="L1021" s="20" t="s">
        <v>7793</v>
      </c>
      <c r="M1021" s="20" t="s">
        <v>225</v>
      </c>
      <c r="N1021" s="20" t="s">
        <v>177</v>
      </c>
      <c r="O1021" s="15">
        <v>1</v>
      </c>
      <c r="P1021" s="15">
        <v>5</v>
      </c>
      <c r="Q1021" s="15" t="s">
        <v>224</v>
      </c>
      <c r="R1021" s="15"/>
      <c r="S1021" s="15" t="s">
        <v>251</v>
      </c>
    </row>
    <row r="1022" spans="1:19" ht="15.75" customHeight="1" x14ac:dyDescent="0.2">
      <c r="A1022" s="11" t="s">
        <v>61</v>
      </c>
      <c r="B1022" s="11" t="s">
        <v>6570</v>
      </c>
      <c r="C1022" s="11" t="s">
        <v>6571</v>
      </c>
      <c r="D1022" s="11" t="s">
        <v>2245</v>
      </c>
      <c r="E1022" s="11" t="s">
        <v>2245</v>
      </c>
      <c r="F1022" s="20">
        <v>12</v>
      </c>
      <c r="H1022" s="20">
        <v>2014</v>
      </c>
      <c r="I1022" s="20" t="str">
        <f t="shared" si="24"/>
        <v>hrs__matching_satHealth..satHealth.2014</v>
      </c>
      <c r="J1022" s="20" t="s">
        <v>7806</v>
      </c>
      <c r="K1022" s="20" t="s">
        <v>7807</v>
      </c>
      <c r="L1022" s="20" t="s">
        <v>7793</v>
      </c>
      <c r="M1022" s="20" t="s">
        <v>225</v>
      </c>
      <c r="N1022" s="20" t="s">
        <v>177</v>
      </c>
      <c r="O1022" s="15">
        <v>1</v>
      </c>
      <c r="P1022" s="15">
        <v>5</v>
      </c>
      <c r="Q1022" s="15" t="s">
        <v>224</v>
      </c>
      <c r="R1022" s="15"/>
      <c r="S1022" s="15" t="s">
        <v>251</v>
      </c>
    </row>
    <row r="1023" spans="1:19" ht="15.75" customHeight="1" x14ac:dyDescent="0.2">
      <c r="A1023" s="11" t="s">
        <v>61</v>
      </c>
      <c r="B1023" s="11" t="s">
        <v>6570</v>
      </c>
      <c r="C1023" s="11" t="s">
        <v>6571</v>
      </c>
      <c r="D1023" s="11" t="s">
        <v>7800</v>
      </c>
      <c r="E1023" s="11" t="s">
        <v>7800</v>
      </c>
      <c r="F1023" s="20">
        <v>9</v>
      </c>
      <c r="H1023" s="20">
        <v>2008</v>
      </c>
      <c r="I1023" s="20" t="str">
        <f t="shared" si="24"/>
        <v>hrs__matching_satFin..satFin.2008</v>
      </c>
      <c r="J1023" s="20" t="s">
        <v>7798</v>
      </c>
      <c r="K1023" s="20" t="s">
        <v>7799</v>
      </c>
      <c r="L1023" s="20" t="s">
        <v>7793</v>
      </c>
      <c r="M1023" s="20" t="s">
        <v>225</v>
      </c>
      <c r="N1023" s="20" t="s">
        <v>177</v>
      </c>
      <c r="O1023" s="15">
        <v>1</v>
      </c>
      <c r="P1023" s="15">
        <v>5</v>
      </c>
      <c r="Q1023" s="15" t="s">
        <v>224</v>
      </c>
      <c r="R1023" s="15"/>
      <c r="S1023" s="15" t="s">
        <v>251</v>
      </c>
    </row>
    <row r="1024" spans="1:19" ht="15.75" customHeight="1" x14ac:dyDescent="0.2">
      <c r="A1024" s="11" t="s">
        <v>61</v>
      </c>
      <c r="B1024" s="11" t="s">
        <v>6570</v>
      </c>
      <c r="C1024" s="11" t="s">
        <v>6571</v>
      </c>
      <c r="D1024" s="11" t="s">
        <v>7800</v>
      </c>
      <c r="E1024" s="11" t="s">
        <v>7800</v>
      </c>
      <c r="F1024" s="20">
        <v>10</v>
      </c>
      <c r="H1024" s="20">
        <v>2010</v>
      </c>
      <c r="I1024" s="20" t="str">
        <f t="shared" si="24"/>
        <v>hrs__matching_satFin..satFin.2010</v>
      </c>
      <c r="J1024" s="20" t="s">
        <v>7801</v>
      </c>
      <c r="K1024" s="20" t="s">
        <v>7799</v>
      </c>
      <c r="L1024" s="20" t="s">
        <v>7793</v>
      </c>
      <c r="M1024" s="20" t="s">
        <v>225</v>
      </c>
      <c r="N1024" s="20" t="s">
        <v>177</v>
      </c>
      <c r="O1024" s="15">
        <v>1</v>
      </c>
      <c r="P1024" s="15">
        <v>5</v>
      </c>
      <c r="Q1024" s="15" t="s">
        <v>224</v>
      </c>
      <c r="R1024" s="15"/>
      <c r="S1024" s="15" t="s">
        <v>251</v>
      </c>
    </row>
    <row r="1025" spans="1:19" ht="15.75" customHeight="1" x14ac:dyDescent="0.2">
      <c r="A1025" s="11" t="s">
        <v>61</v>
      </c>
      <c r="B1025" s="11" t="s">
        <v>6570</v>
      </c>
      <c r="C1025" s="11" t="s">
        <v>6571</v>
      </c>
      <c r="D1025" s="11" t="s">
        <v>7800</v>
      </c>
      <c r="E1025" s="11" t="s">
        <v>7800</v>
      </c>
      <c r="F1025" s="20">
        <v>11</v>
      </c>
      <c r="H1025" s="20">
        <v>2012</v>
      </c>
      <c r="I1025" s="20" t="str">
        <f t="shared" si="24"/>
        <v>hrs__matching_satFin..satFin.2012</v>
      </c>
      <c r="J1025" s="20" t="s">
        <v>7817</v>
      </c>
      <c r="K1025" s="20" t="s">
        <v>7799</v>
      </c>
      <c r="L1025" s="20" t="s">
        <v>7793</v>
      </c>
      <c r="M1025" s="20" t="s">
        <v>225</v>
      </c>
      <c r="N1025" s="20" t="s">
        <v>177</v>
      </c>
      <c r="O1025" s="15">
        <v>1</v>
      </c>
      <c r="P1025" s="15">
        <v>5</v>
      </c>
      <c r="Q1025" s="15" t="s">
        <v>224</v>
      </c>
      <c r="R1025" s="15"/>
      <c r="S1025" s="15" t="s">
        <v>251</v>
      </c>
    </row>
    <row r="1026" spans="1:19" ht="15.75" customHeight="1" x14ac:dyDescent="0.2">
      <c r="A1026" s="11" t="s">
        <v>61</v>
      </c>
      <c r="B1026" s="11" t="s">
        <v>6570</v>
      </c>
      <c r="C1026" s="11" t="s">
        <v>6571</v>
      </c>
      <c r="D1026" s="11" t="s">
        <v>7800</v>
      </c>
      <c r="E1026" s="11" t="s">
        <v>7800</v>
      </c>
      <c r="F1026" s="20">
        <v>12</v>
      </c>
      <c r="H1026" s="20">
        <v>2014</v>
      </c>
      <c r="I1026" s="20" t="str">
        <f t="shared" ref="I1026:I1089" si="25">CONCATENATE(A1026,"__",C1026,"_", D1026, "..", E1026, ".", H1026)</f>
        <v>hrs__matching_satFin..satFin.2014</v>
      </c>
      <c r="J1026" s="15" t="s">
        <v>10341</v>
      </c>
      <c r="K1026" s="20" t="s">
        <v>7799</v>
      </c>
      <c r="L1026" s="20" t="s">
        <v>7793</v>
      </c>
      <c r="M1026" s="20" t="s">
        <v>225</v>
      </c>
      <c r="N1026" s="20" t="s">
        <v>177</v>
      </c>
      <c r="O1026" s="15">
        <v>1</v>
      </c>
      <c r="P1026" s="15">
        <v>5</v>
      </c>
      <c r="Q1026" s="15" t="s">
        <v>224</v>
      </c>
      <c r="R1026" s="15"/>
      <c r="S1026" s="15" t="s">
        <v>251</v>
      </c>
    </row>
    <row r="1027" spans="1:19" ht="15.75" customHeight="1" x14ac:dyDescent="0.2">
      <c r="A1027" s="11" t="s">
        <v>61</v>
      </c>
      <c r="B1027" s="11" t="s">
        <v>6570</v>
      </c>
      <c r="C1027" s="11" t="s">
        <v>6571</v>
      </c>
      <c r="D1027" s="11" t="s">
        <v>7800</v>
      </c>
      <c r="E1027" s="11" t="s">
        <v>7800</v>
      </c>
      <c r="F1027" s="20">
        <v>13</v>
      </c>
      <c r="H1027" s="20">
        <v>2016</v>
      </c>
      <c r="I1027" s="20" t="str">
        <f t="shared" si="25"/>
        <v>hrs__matching_satFin..satFin.2016</v>
      </c>
      <c r="J1027" s="15" t="s">
        <v>10340</v>
      </c>
      <c r="K1027" s="20" t="s">
        <v>7799</v>
      </c>
      <c r="L1027" s="20" t="s">
        <v>7793</v>
      </c>
      <c r="M1027" s="20" t="s">
        <v>225</v>
      </c>
      <c r="N1027" s="20" t="s">
        <v>177</v>
      </c>
      <c r="O1027" s="15">
        <v>1</v>
      </c>
      <c r="P1027" s="15">
        <v>5</v>
      </c>
      <c r="Q1027" s="15" t="s">
        <v>224</v>
      </c>
      <c r="R1027" s="15"/>
      <c r="S1027" s="15" t="s">
        <v>251</v>
      </c>
    </row>
    <row r="1028" spans="1:19" ht="15.75" customHeight="1" x14ac:dyDescent="0.2">
      <c r="A1028" s="11" t="s">
        <v>61</v>
      </c>
      <c r="B1028" s="11" t="s">
        <v>6581</v>
      </c>
      <c r="C1028" s="11" t="s">
        <v>6571</v>
      </c>
      <c r="D1028" s="11" t="s">
        <v>7822</v>
      </c>
      <c r="E1028" s="11" t="s">
        <v>7823</v>
      </c>
      <c r="F1028" s="20">
        <v>1</v>
      </c>
      <c r="H1028" s="20">
        <v>1992</v>
      </c>
      <c r="I1028" s="20" t="str">
        <f t="shared" si="25"/>
        <v>hrs__matching_satRetire..rJobRetSat.1992</v>
      </c>
      <c r="J1028" s="20" t="s">
        <v>9608</v>
      </c>
      <c r="K1028" s="20" t="s">
        <v>7824</v>
      </c>
      <c r="L1028" s="28" t="s">
        <v>7825</v>
      </c>
      <c r="M1028" s="28" t="s">
        <v>225</v>
      </c>
      <c r="N1028" s="20" t="s">
        <v>177</v>
      </c>
      <c r="O1028" s="38">
        <v>1</v>
      </c>
      <c r="P1028" s="38">
        <v>3</v>
      </c>
      <c r="Q1028" s="15" t="s">
        <v>224</v>
      </c>
      <c r="R1028" s="15"/>
      <c r="S1028" s="15" t="s">
        <v>1311</v>
      </c>
    </row>
    <row r="1029" spans="1:19" ht="15.75" customHeight="1" x14ac:dyDescent="0.2">
      <c r="A1029" s="11" t="s">
        <v>61</v>
      </c>
      <c r="B1029" s="11" t="s">
        <v>6581</v>
      </c>
      <c r="C1029" s="11" t="s">
        <v>6571</v>
      </c>
      <c r="D1029" s="11" t="s">
        <v>7822</v>
      </c>
      <c r="E1029" s="11" t="s">
        <v>7823</v>
      </c>
      <c r="F1029" s="20">
        <v>2</v>
      </c>
      <c r="H1029" s="20">
        <v>1994</v>
      </c>
      <c r="I1029" s="20" t="str">
        <f t="shared" si="25"/>
        <v>hrs__matching_satRetire..rJobRetSat.1994</v>
      </c>
      <c r="J1029" s="20" t="s">
        <v>9609</v>
      </c>
      <c r="K1029" s="20" t="s">
        <v>7826</v>
      </c>
      <c r="L1029" s="28" t="s">
        <v>7825</v>
      </c>
      <c r="M1029" s="28" t="s">
        <v>225</v>
      </c>
      <c r="N1029" s="20" t="s">
        <v>177</v>
      </c>
      <c r="O1029" s="38">
        <v>1</v>
      </c>
      <c r="P1029" s="38">
        <v>3</v>
      </c>
      <c r="Q1029" s="15" t="s">
        <v>224</v>
      </c>
      <c r="R1029" s="15"/>
      <c r="S1029" s="15" t="s">
        <v>1311</v>
      </c>
    </row>
    <row r="1030" spans="1:19" ht="15.75" customHeight="1" x14ac:dyDescent="0.2">
      <c r="A1030" s="11" t="s">
        <v>61</v>
      </c>
      <c r="B1030" s="11" t="s">
        <v>6581</v>
      </c>
      <c r="C1030" s="11" t="s">
        <v>6571</v>
      </c>
      <c r="D1030" s="11" t="s">
        <v>7822</v>
      </c>
      <c r="E1030" s="11" t="s">
        <v>7823</v>
      </c>
      <c r="F1030" s="20">
        <v>3</v>
      </c>
      <c r="H1030" s="20">
        <v>1996</v>
      </c>
      <c r="I1030" s="20" t="str">
        <f t="shared" si="25"/>
        <v>hrs__matching_satRetire..rJobRetSat.1996</v>
      </c>
      <c r="J1030" s="20" t="s">
        <v>9610</v>
      </c>
      <c r="K1030" s="20" t="s">
        <v>7827</v>
      </c>
      <c r="L1030" s="28" t="s">
        <v>7825</v>
      </c>
      <c r="M1030" s="28" t="s">
        <v>225</v>
      </c>
      <c r="N1030" s="20" t="s">
        <v>177</v>
      </c>
      <c r="O1030" s="38">
        <v>1</v>
      </c>
      <c r="P1030" s="38">
        <v>3</v>
      </c>
      <c r="Q1030" s="15" t="s">
        <v>224</v>
      </c>
      <c r="R1030" s="15"/>
      <c r="S1030" s="15" t="s">
        <v>1311</v>
      </c>
    </row>
    <row r="1031" spans="1:19" ht="15.75" customHeight="1" x14ac:dyDescent="0.2">
      <c r="A1031" s="11" t="s">
        <v>61</v>
      </c>
      <c r="B1031" s="11" t="s">
        <v>6581</v>
      </c>
      <c r="C1031" s="11" t="s">
        <v>6571</v>
      </c>
      <c r="D1031" s="11" t="s">
        <v>7822</v>
      </c>
      <c r="E1031" s="11" t="s">
        <v>7823</v>
      </c>
      <c r="F1031" s="20">
        <v>4</v>
      </c>
      <c r="H1031" s="20">
        <v>1998</v>
      </c>
      <c r="I1031" s="20" t="str">
        <f t="shared" si="25"/>
        <v>hrs__matching_satRetire..rJobRetSat.1998</v>
      </c>
      <c r="J1031" s="20" t="s">
        <v>9611</v>
      </c>
      <c r="K1031" s="20" t="s">
        <v>7828</v>
      </c>
      <c r="L1031" s="28" t="s">
        <v>7825</v>
      </c>
      <c r="M1031" s="28" t="s">
        <v>225</v>
      </c>
      <c r="N1031" s="20" t="s">
        <v>177</v>
      </c>
      <c r="O1031" s="38">
        <v>1</v>
      </c>
      <c r="P1031" s="38">
        <v>3</v>
      </c>
      <c r="Q1031" s="15" t="s">
        <v>224</v>
      </c>
      <c r="R1031" s="15"/>
      <c r="S1031" s="15" t="s">
        <v>1311</v>
      </c>
    </row>
    <row r="1032" spans="1:19" ht="15.75" customHeight="1" x14ac:dyDescent="0.2">
      <c r="A1032" s="11" t="s">
        <v>61</v>
      </c>
      <c r="B1032" s="11" t="s">
        <v>6581</v>
      </c>
      <c r="C1032" s="11" t="s">
        <v>6571</v>
      </c>
      <c r="D1032" s="11" t="s">
        <v>7822</v>
      </c>
      <c r="E1032" s="11" t="s">
        <v>7823</v>
      </c>
      <c r="F1032" s="20">
        <v>5</v>
      </c>
      <c r="H1032" s="20">
        <v>2000</v>
      </c>
      <c r="I1032" s="20" t="str">
        <f t="shared" si="25"/>
        <v>hrs__matching_satRetire..rJobRetSat.2000</v>
      </c>
      <c r="J1032" s="20" t="s">
        <v>9612</v>
      </c>
      <c r="K1032" s="20" t="s">
        <v>7829</v>
      </c>
      <c r="L1032" s="28" t="s">
        <v>7825</v>
      </c>
      <c r="M1032" s="28" t="s">
        <v>225</v>
      </c>
      <c r="N1032" s="20" t="s">
        <v>177</v>
      </c>
      <c r="O1032" s="38">
        <v>1</v>
      </c>
      <c r="P1032" s="38">
        <v>3</v>
      </c>
      <c r="Q1032" s="15" t="s">
        <v>224</v>
      </c>
      <c r="R1032" s="15"/>
      <c r="S1032" s="15" t="s">
        <v>1311</v>
      </c>
    </row>
    <row r="1033" spans="1:19" ht="15.75" customHeight="1" x14ac:dyDescent="0.2">
      <c r="A1033" s="11" t="s">
        <v>61</v>
      </c>
      <c r="B1033" s="11" t="s">
        <v>6581</v>
      </c>
      <c r="C1033" s="11" t="s">
        <v>6571</v>
      </c>
      <c r="D1033" s="11" t="s">
        <v>7822</v>
      </c>
      <c r="E1033" s="11" t="s">
        <v>7823</v>
      </c>
      <c r="F1033" s="20">
        <v>6</v>
      </c>
      <c r="H1033" s="20">
        <v>2002</v>
      </c>
      <c r="I1033" s="20" t="str">
        <f t="shared" si="25"/>
        <v>hrs__matching_satRetire..rJobRetSat.2002</v>
      </c>
      <c r="J1033" s="20" t="s">
        <v>9613</v>
      </c>
      <c r="K1033" s="20" t="s">
        <v>7830</v>
      </c>
      <c r="L1033" s="28" t="s">
        <v>7825</v>
      </c>
      <c r="M1033" s="28" t="s">
        <v>225</v>
      </c>
      <c r="N1033" s="20" t="s">
        <v>177</v>
      </c>
      <c r="O1033" s="38">
        <v>1</v>
      </c>
      <c r="P1033" s="38">
        <v>3</v>
      </c>
      <c r="Q1033" s="15" t="s">
        <v>224</v>
      </c>
      <c r="R1033" s="15"/>
      <c r="S1033" s="15" t="s">
        <v>1311</v>
      </c>
    </row>
    <row r="1034" spans="1:19" ht="15.75" customHeight="1" x14ac:dyDescent="0.2">
      <c r="A1034" s="11" t="s">
        <v>61</v>
      </c>
      <c r="B1034" s="11" t="s">
        <v>6581</v>
      </c>
      <c r="C1034" s="11" t="s">
        <v>6571</v>
      </c>
      <c r="D1034" s="11" t="s">
        <v>7822</v>
      </c>
      <c r="E1034" s="11" t="s">
        <v>7823</v>
      </c>
      <c r="F1034" s="20">
        <v>7</v>
      </c>
      <c r="H1034" s="20">
        <v>2004</v>
      </c>
      <c r="I1034" s="20" t="str">
        <f t="shared" si="25"/>
        <v>hrs__matching_satRetire..rJobRetSat.2004</v>
      </c>
      <c r="J1034" s="20" t="s">
        <v>9614</v>
      </c>
      <c r="K1034" s="20" t="s">
        <v>7831</v>
      </c>
      <c r="L1034" s="28" t="s">
        <v>7825</v>
      </c>
      <c r="M1034" s="28" t="s">
        <v>225</v>
      </c>
      <c r="N1034" s="20" t="s">
        <v>177</v>
      </c>
      <c r="O1034" s="38">
        <v>1</v>
      </c>
      <c r="P1034" s="38">
        <v>3</v>
      </c>
      <c r="Q1034" s="15" t="s">
        <v>224</v>
      </c>
      <c r="R1034" s="15"/>
      <c r="S1034" s="15" t="s">
        <v>1311</v>
      </c>
    </row>
    <row r="1035" spans="1:19" ht="15.75" customHeight="1" x14ac:dyDescent="0.2">
      <c r="A1035" s="11" t="s">
        <v>61</v>
      </c>
      <c r="B1035" s="11" t="s">
        <v>6581</v>
      </c>
      <c r="C1035" s="11" t="s">
        <v>6571</v>
      </c>
      <c r="D1035" s="11" t="s">
        <v>7822</v>
      </c>
      <c r="E1035" s="11" t="s">
        <v>7823</v>
      </c>
      <c r="F1035" s="20">
        <v>8</v>
      </c>
      <c r="H1035" s="20">
        <v>2006</v>
      </c>
      <c r="I1035" s="20" t="str">
        <f t="shared" si="25"/>
        <v>hrs__matching_satRetire..rJobRetSat.2006</v>
      </c>
      <c r="J1035" s="20" t="s">
        <v>9615</v>
      </c>
      <c r="K1035" s="20" t="s">
        <v>7832</v>
      </c>
      <c r="L1035" s="28" t="s">
        <v>7825</v>
      </c>
      <c r="M1035" s="28" t="s">
        <v>225</v>
      </c>
      <c r="N1035" s="20" t="s">
        <v>177</v>
      </c>
      <c r="O1035" s="38">
        <v>1</v>
      </c>
      <c r="P1035" s="38">
        <v>3</v>
      </c>
      <c r="Q1035" s="15" t="s">
        <v>224</v>
      </c>
      <c r="R1035" s="15"/>
      <c r="S1035" s="15" t="s">
        <v>1311</v>
      </c>
    </row>
    <row r="1036" spans="1:19" ht="15.75" customHeight="1" x14ac:dyDescent="0.2">
      <c r="A1036" s="11" t="s">
        <v>61</v>
      </c>
      <c r="B1036" s="11" t="s">
        <v>6581</v>
      </c>
      <c r="C1036" s="11" t="s">
        <v>6571</v>
      </c>
      <c r="D1036" s="11" t="s">
        <v>7822</v>
      </c>
      <c r="E1036" s="11" t="s">
        <v>7823</v>
      </c>
      <c r="F1036" s="20">
        <v>9</v>
      </c>
      <c r="H1036" s="20">
        <v>2008</v>
      </c>
      <c r="I1036" s="20" t="str">
        <f t="shared" si="25"/>
        <v>hrs__matching_satRetire..rJobRetSat.2008</v>
      </c>
      <c r="J1036" s="20" t="s">
        <v>9616</v>
      </c>
      <c r="K1036" s="20" t="s">
        <v>7833</v>
      </c>
      <c r="L1036" s="28" t="s">
        <v>7825</v>
      </c>
      <c r="M1036" s="28" t="s">
        <v>225</v>
      </c>
      <c r="N1036" s="20" t="s">
        <v>177</v>
      </c>
      <c r="O1036" s="38">
        <v>1</v>
      </c>
      <c r="P1036" s="38">
        <v>3</v>
      </c>
      <c r="Q1036" s="15" t="s">
        <v>224</v>
      </c>
      <c r="R1036" s="15"/>
      <c r="S1036" s="15" t="s">
        <v>1311</v>
      </c>
    </row>
    <row r="1037" spans="1:19" ht="15.75" customHeight="1" x14ac:dyDescent="0.2">
      <c r="A1037" s="11" t="s">
        <v>61</v>
      </c>
      <c r="B1037" s="11" t="s">
        <v>6581</v>
      </c>
      <c r="C1037" s="11" t="s">
        <v>6571</v>
      </c>
      <c r="D1037" s="11" t="s">
        <v>7822</v>
      </c>
      <c r="E1037" s="11" t="s">
        <v>7823</v>
      </c>
      <c r="F1037" s="20">
        <v>10</v>
      </c>
      <c r="H1037" s="20">
        <v>2010</v>
      </c>
      <c r="I1037" s="20" t="str">
        <f t="shared" si="25"/>
        <v>hrs__matching_satRetire..rJobRetSat.2010</v>
      </c>
      <c r="J1037" s="20" t="s">
        <v>9617</v>
      </c>
      <c r="K1037" s="20" t="s">
        <v>7834</v>
      </c>
      <c r="L1037" s="28" t="s">
        <v>7825</v>
      </c>
      <c r="M1037" s="28" t="s">
        <v>225</v>
      </c>
      <c r="N1037" s="20" t="s">
        <v>177</v>
      </c>
      <c r="O1037" s="38">
        <v>1</v>
      </c>
      <c r="P1037" s="38">
        <v>3</v>
      </c>
      <c r="Q1037" s="15" t="s">
        <v>224</v>
      </c>
      <c r="R1037" s="15"/>
      <c r="S1037" s="15" t="s">
        <v>1311</v>
      </c>
    </row>
    <row r="1038" spans="1:19" ht="15.75" customHeight="1" x14ac:dyDescent="0.2">
      <c r="A1038" s="11" t="s">
        <v>61</v>
      </c>
      <c r="B1038" s="11" t="s">
        <v>6581</v>
      </c>
      <c r="C1038" s="11" t="s">
        <v>6571</v>
      </c>
      <c r="D1038" s="11" t="s">
        <v>7822</v>
      </c>
      <c r="E1038" s="11" t="s">
        <v>7823</v>
      </c>
      <c r="F1038" s="20">
        <v>11</v>
      </c>
      <c r="H1038" s="20">
        <v>2012</v>
      </c>
      <c r="I1038" s="20" t="str">
        <f t="shared" si="25"/>
        <v>hrs__matching_satRetire..rJobRetSat.2012</v>
      </c>
      <c r="J1038" s="20" t="s">
        <v>9618</v>
      </c>
      <c r="K1038" s="20" t="s">
        <v>7835</v>
      </c>
      <c r="L1038" s="28" t="s">
        <v>7825</v>
      </c>
      <c r="M1038" s="28" t="s">
        <v>225</v>
      </c>
      <c r="N1038" s="20" t="s">
        <v>177</v>
      </c>
      <c r="O1038" s="38">
        <v>1</v>
      </c>
      <c r="P1038" s="38">
        <v>3</v>
      </c>
      <c r="Q1038" s="15" t="s">
        <v>224</v>
      </c>
      <c r="R1038" s="15"/>
      <c r="S1038" s="15" t="s">
        <v>1311</v>
      </c>
    </row>
    <row r="1039" spans="1:19" ht="15.75" customHeight="1" x14ac:dyDescent="0.2">
      <c r="A1039" s="11" t="s">
        <v>61</v>
      </c>
      <c r="B1039" s="11" t="s">
        <v>6581</v>
      </c>
      <c r="C1039" s="11" t="s">
        <v>6571</v>
      </c>
      <c r="D1039" s="11" t="s">
        <v>7822</v>
      </c>
      <c r="E1039" s="11" t="s">
        <v>7823</v>
      </c>
      <c r="F1039" s="20">
        <v>12</v>
      </c>
      <c r="H1039" s="20">
        <v>2014</v>
      </c>
      <c r="I1039" s="20" t="str">
        <f t="shared" si="25"/>
        <v>hrs__matching_satRetire..rJobRetSat.2014</v>
      </c>
      <c r="J1039" s="20" t="s">
        <v>9619</v>
      </c>
      <c r="K1039" s="20" t="s">
        <v>7836</v>
      </c>
      <c r="L1039" s="28" t="s">
        <v>7825</v>
      </c>
      <c r="M1039" s="28" t="s">
        <v>225</v>
      </c>
      <c r="N1039" s="20" t="s">
        <v>177</v>
      </c>
      <c r="O1039" s="38">
        <v>1</v>
      </c>
      <c r="P1039" s="38">
        <v>3</v>
      </c>
      <c r="Q1039" s="15" t="s">
        <v>224</v>
      </c>
      <c r="R1039" s="15"/>
      <c r="S1039" s="15" t="s">
        <v>1311</v>
      </c>
    </row>
    <row r="1040" spans="1:19" ht="15.75" customHeight="1" x14ac:dyDescent="0.2">
      <c r="A1040" s="11" t="s">
        <v>61</v>
      </c>
      <c r="B1040" s="11" t="s">
        <v>6581</v>
      </c>
      <c r="C1040" s="11" t="s">
        <v>6571</v>
      </c>
      <c r="D1040" s="11" t="s">
        <v>213</v>
      </c>
      <c r="E1040" s="11" t="s">
        <v>7837</v>
      </c>
      <c r="F1040" s="20">
        <v>1</v>
      </c>
      <c r="H1040" s="20">
        <v>1992</v>
      </c>
      <c r="I1040" s="20" t="str">
        <f t="shared" si="25"/>
        <v>hrs__matching_smokes..rHBehSmkEver.1992</v>
      </c>
      <c r="J1040" s="20" t="s">
        <v>9620</v>
      </c>
      <c r="K1040" s="20" t="s">
        <v>7838</v>
      </c>
      <c r="L1040" s="28" t="s">
        <v>6708</v>
      </c>
      <c r="M1040" s="60"/>
      <c r="N1040" s="20" t="s">
        <v>177</v>
      </c>
      <c r="O1040" s="60"/>
      <c r="P1040" s="60"/>
      <c r="Q1040" s="15" t="s">
        <v>178</v>
      </c>
      <c r="R1040" s="15"/>
      <c r="S1040" s="15" t="s">
        <v>1311</v>
      </c>
    </row>
    <row r="1041" spans="1:19" ht="15.75" customHeight="1" x14ac:dyDescent="0.2">
      <c r="A1041" s="11" t="s">
        <v>61</v>
      </c>
      <c r="B1041" s="11" t="s">
        <v>6581</v>
      </c>
      <c r="C1041" s="11" t="s">
        <v>6571</v>
      </c>
      <c r="D1041" s="11" t="s">
        <v>213</v>
      </c>
      <c r="E1041" s="11" t="s">
        <v>7837</v>
      </c>
      <c r="F1041" s="20">
        <v>2</v>
      </c>
      <c r="H1041" s="20">
        <v>1994</v>
      </c>
      <c r="I1041" s="20" t="str">
        <f t="shared" si="25"/>
        <v>hrs__matching_smokes..rHBehSmkEver.1994</v>
      </c>
      <c r="J1041" s="20" t="s">
        <v>9621</v>
      </c>
      <c r="K1041" s="20" t="s">
        <v>7839</v>
      </c>
      <c r="L1041" s="28" t="s">
        <v>6708</v>
      </c>
      <c r="M1041" s="60"/>
      <c r="N1041" s="20" t="s">
        <v>177</v>
      </c>
      <c r="O1041" s="60"/>
      <c r="P1041" s="60"/>
      <c r="Q1041" s="15" t="s">
        <v>178</v>
      </c>
      <c r="R1041" s="15"/>
      <c r="S1041" s="15" t="s">
        <v>1311</v>
      </c>
    </row>
    <row r="1042" spans="1:19" ht="15.75" customHeight="1" x14ac:dyDescent="0.2">
      <c r="A1042" s="11" t="s">
        <v>61</v>
      </c>
      <c r="B1042" s="11" t="s">
        <v>6581</v>
      </c>
      <c r="C1042" s="11" t="s">
        <v>6571</v>
      </c>
      <c r="D1042" s="11" t="s">
        <v>213</v>
      </c>
      <c r="E1042" s="11" t="s">
        <v>7837</v>
      </c>
      <c r="F1042" s="20">
        <v>3</v>
      </c>
      <c r="H1042" s="20">
        <v>1996</v>
      </c>
      <c r="I1042" s="20" t="str">
        <f t="shared" si="25"/>
        <v>hrs__matching_smokes..rHBehSmkEver.1996</v>
      </c>
      <c r="J1042" s="20" t="s">
        <v>9622</v>
      </c>
      <c r="K1042" s="20" t="s">
        <v>7840</v>
      </c>
      <c r="L1042" s="28" t="s">
        <v>6708</v>
      </c>
      <c r="M1042" s="60"/>
      <c r="N1042" s="20" t="s">
        <v>177</v>
      </c>
      <c r="O1042" s="60"/>
      <c r="P1042" s="60"/>
      <c r="Q1042" s="15" t="s">
        <v>178</v>
      </c>
      <c r="R1042" s="15"/>
      <c r="S1042" s="15" t="s">
        <v>1311</v>
      </c>
    </row>
    <row r="1043" spans="1:19" ht="15.75" customHeight="1" x14ac:dyDescent="0.2">
      <c r="A1043" s="11" t="s">
        <v>61</v>
      </c>
      <c r="B1043" s="11" t="s">
        <v>6581</v>
      </c>
      <c r="C1043" s="11" t="s">
        <v>6571</v>
      </c>
      <c r="D1043" s="11" t="s">
        <v>213</v>
      </c>
      <c r="E1043" s="11" t="s">
        <v>7837</v>
      </c>
      <c r="F1043" s="20">
        <v>4</v>
      </c>
      <c r="H1043" s="20">
        <v>1998</v>
      </c>
      <c r="I1043" s="20" t="str">
        <f t="shared" si="25"/>
        <v>hrs__matching_smokes..rHBehSmkEver.1998</v>
      </c>
      <c r="J1043" s="20" t="s">
        <v>9623</v>
      </c>
      <c r="K1043" s="20" t="s">
        <v>7841</v>
      </c>
      <c r="L1043" s="28" t="s">
        <v>6708</v>
      </c>
      <c r="M1043" s="60"/>
      <c r="N1043" s="20" t="s">
        <v>177</v>
      </c>
      <c r="O1043" s="60"/>
      <c r="P1043" s="60"/>
      <c r="Q1043" s="15" t="s">
        <v>178</v>
      </c>
      <c r="R1043" s="15"/>
      <c r="S1043" s="15" t="s">
        <v>1311</v>
      </c>
    </row>
    <row r="1044" spans="1:19" ht="15.75" customHeight="1" x14ac:dyDescent="0.2">
      <c r="A1044" s="11" t="s">
        <v>61</v>
      </c>
      <c r="B1044" s="11" t="s">
        <v>6581</v>
      </c>
      <c r="C1044" s="11" t="s">
        <v>6571</v>
      </c>
      <c r="D1044" s="11" t="s">
        <v>213</v>
      </c>
      <c r="E1044" s="11" t="s">
        <v>7837</v>
      </c>
      <c r="F1044" s="20">
        <v>5</v>
      </c>
      <c r="H1044" s="20">
        <v>2000</v>
      </c>
      <c r="I1044" s="20" t="str">
        <f t="shared" si="25"/>
        <v>hrs__matching_smokes..rHBehSmkEver.2000</v>
      </c>
      <c r="J1044" s="20" t="s">
        <v>9624</v>
      </c>
      <c r="K1044" s="20" t="s">
        <v>7842</v>
      </c>
      <c r="L1044" s="28" t="s">
        <v>6708</v>
      </c>
      <c r="M1044" s="60"/>
      <c r="N1044" s="20" t="s">
        <v>177</v>
      </c>
      <c r="O1044" s="60"/>
      <c r="P1044" s="60"/>
      <c r="Q1044" s="15" t="s">
        <v>178</v>
      </c>
      <c r="R1044" s="15"/>
      <c r="S1044" s="15" t="s">
        <v>1311</v>
      </c>
    </row>
    <row r="1045" spans="1:19" ht="15.75" customHeight="1" x14ac:dyDescent="0.2">
      <c r="A1045" s="11" t="s">
        <v>61</v>
      </c>
      <c r="B1045" s="11" t="s">
        <v>6581</v>
      </c>
      <c r="C1045" s="11" t="s">
        <v>6571</v>
      </c>
      <c r="D1045" s="11" t="s">
        <v>213</v>
      </c>
      <c r="E1045" s="11" t="s">
        <v>7837</v>
      </c>
      <c r="F1045" s="20">
        <v>6</v>
      </c>
      <c r="G1045" s="60"/>
      <c r="H1045" s="20">
        <v>2002</v>
      </c>
      <c r="I1045" s="20" t="str">
        <f t="shared" si="25"/>
        <v>hrs__matching_smokes..rHBehSmkEver.2002</v>
      </c>
      <c r="J1045" s="20" t="s">
        <v>9625</v>
      </c>
      <c r="K1045" s="20" t="s">
        <v>7843</v>
      </c>
      <c r="L1045" s="28" t="s">
        <v>6708</v>
      </c>
      <c r="M1045" s="60"/>
      <c r="N1045" s="20" t="s">
        <v>177</v>
      </c>
      <c r="O1045" s="60"/>
      <c r="P1045" s="60"/>
      <c r="Q1045" s="15" t="s">
        <v>178</v>
      </c>
      <c r="R1045" s="15"/>
      <c r="S1045" s="15" t="s">
        <v>1311</v>
      </c>
    </row>
    <row r="1046" spans="1:19" ht="15.75" customHeight="1" x14ac:dyDescent="0.2">
      <c r="A1046" s="11" t="s">
        <v>61</v>
      </c>
      <c r="B1046" s="11" t="s">
        <v>6581</v>
      </c>
      <c r="C1046" s="11" t="s">
        <v>6571</v>
      </c>
      <c r="D1046" s="11" t="s">
        <v>213</v>
      </c>
      <c r="E1046" s="11" t="s">
        <v>7837</v>
      </c>
      <c r="F1046" s="20">
        <v>7</v>
      </c>
      <c r="G1046" s="60"/>
      <c r="H1046" s="20">
        <v>2004</v>
      </c>
      <c r="I1046" s="20" t="str">
        <f t="shared" si="25"/>
        <v>hrs__matching_smokes..rHBehSmkEver.2004</v>
      </c>
      <c r="J1046" s="20" t="s">
        <v>9626</v>
      </c>
      <c r="K1046" s="20" t="s">
        <v>7844</v>
      </c>
      <c r="L1046" s="28" t="s">
        <v>6708</v>
      </c>
      <c r="M1046" s="60"/>
      <c r="N1046" s="20" t="s">
        <v>177</v>
      </c>
      <c r="O1046" s="60"/>
      <c r="P1046" s="60"/>
      <c r="Q1046" s="15" t="s">
        <v>178</v>
      </c>
      <c r="R1046" s="15"/>
      <c r="S1046" s="15" t="s">
        <v>1311</v>
      </c>
    </row>
    <row r="1047" spans="1:19" ht="15.75" customHeight="1" x14ac:dyDescent="0.2">
      <c r="A1047" s="11" t="s">
        <v>61</v>
      </c>
      <c r="B1047" s="11" t="s">
        <v>6581</v>
      </c>
      <c r="C1047" s="11" t="s">
        <v>6571</v>
      </c>
      <c r="D1047" s="11" t="s">
        <v>213</v>
      </c>
      <c r="E1047" s="11" t="s">
        <v>7837</v>
      </c>
      <c r="F1047" s="20">
        <v>8</v>
      </c>
      <c r="G1047" s="60"/>
      <c r="H1047" s="20">
        <v>2006</v>
      </c>
      <c r="I1047" s="20" t="str">
        <f t="shared" si="25"/>
        <v>hrs__matching_smokes..rHBehSmkEver.2006</v>
      </c>
      <c r="J1047" s="20" t="s">
        <v>9627</v>
      </c>
      <c r="K1047" s="20" t="s">
        <v>7845</v>
      </c>
      <c r="L1047" s="28" t="s">
        <v>6708</v>
      </c>
      <c r="M1047" s="60"/>
      <c r="N1047" s="20" t="s">
        <v>177</v>
      </c>
      <c r="O1047" s="60"/>
      <c r="P1047" s="60"/>
      <c r="Q1047" s="15" t="s">
        <v>178</v>
      </c>
      <c r="R1047" s="15"/>
      <c r="S1047" s="15" t="s">
        <v>1311</v>
      </c>
    </row>
    <row r="1048" spans="1:19" ht="15.75" customHeight="1" x14ac:dyDescent="0.2">
      <c r="A1048" s="11" t="s">
        <v>61</v>
      </c>
      <c r="B1048" s="11" t="s">
        <v>6581</v>
      </c>
      <c r="C1048" s="11" t="s">
        <v>6571</v>
      </c>
      <c r="D1048" s="11" t="s">
        <v>213</v>
      </c>
      <c r="E1048" s="11" t="s">
        <v>7837</v>
      </c>
      <c r="F1048" s="20">
        <v>9</v>
      </c>
      <c r="G1048" s="60"/>
      <c r="H1048" s="20">
        <v>2008</v>
      </c>
      <c r="I1048" s="20" t="str">
        <f t="shared" si="25"/>
        <v>hrs__matching_smokes..rHBehSmkEver.2008</v>
      </c>
      <c r="J1048" s="20" t="s">
        <v>9628</v>
      </c>
      <c r="K1048" s="20" t="s">
        <v>7846</v>
      </c>
      <c r="L1048" s="28" t="s">
        <v>6708</v>
      </c>
      <c r="M1048" s="60"/>
      <c r="N1048" s="20" t="s">
        <v>177</v>
      </c>
      <c r="O1048" s="60"/>
      <c r="P1048" s="60"/>
      <c r="Q1048" s="15" t="s">
        <v>178</v>
      </c>
      <c r="R1048" s="15"/>
      <c r="S1048" s="15" t="s">
        <v>1311</v>
      </c>
    </row>
    <row r="1049" spans="1:19" ht="15.75" customHeight="1" x14ac:dyDescent="0.2">
      <c r="A1049" s="11" t="s">
        <v>61</v>
      </c>
      <c r="B1049" s="11" t="s">
        <v>6581</v>
      </c>
      <c r="C1049" s="11" t="s">
        <v>6571</v>
      </c>
      <c r="D1049" s="11" t="s">
        <v>213</v>
      </c>
      <c r="E1049" s="11" t="s">
        <v>7837</v>
      </c>
      <c r="F1049" s="20">
        <v>10</v>
      </c>
      <c r="G1049" s="60"/>
      <c r="H1049" s="20">
        <v>2010</v>
      </c>
      <c r="I1049" s="20" t="str">
        <f t="shared" si="25"/>
        <v>hrs__matching_smokes..rHBehSmkEver.2010</v>
      </c>
      <c r="J1049" s="20" t="s">
        <v>9629</v>
      </c>
      <c r="K1049" s="20" t="s">
        <v>7847</v>
      </c>
      <c r="L1049" s="28" t="s">
        <v>6708</v>
      </c>
      <c r="M1049" s="60"/>
      <c r="N1049" s="20" t="s">
        <v>177</v>
      </c>
      <c r="O1049" s="60"/>
      <c r="P1049" s="60"/>
      <c r="Q1049" s="15" t="s">
        <v>178</v>
      </c>
      <c r="R1049" s="15"/>
      <c r="S1049" s="15" t="s">
        <v>1311</v>
      </c>
    </row>
    <row r="1050" spans="1:19" ht="15.75" customHeight="1" x14ac:dyDescent="0.2">
      <c r="A1050" s="11" t="s">
        <v>61</v>
      </c>
      <c r="B1050" s="11" t="s">
        <v>6581</v>
      </c>
      <c r="C1050" s="11" t="s">
        <v>6571</v>
      </c>
      <c r="D1050" s="11" t="s">
        <v>213</v>
      </c>
      <c r="E1050" s="11" t="s">
        <v>7837</v>
      </c>
      <c r="F1050" s="20">
        <v>11</v>
      </c>
      <c r="G1050" s="60"/>
      <c r="H1050" s="20">
        <v>2012</v>
      </c>
      <c r="I1050" s="20" t="str">
        <f t="shared" si="25"/>
        <v>hrs__matching_smokes..rHBehSmkEver.2012</v>
      </c>
      <c r="J1050" s="20" t="s">
        <v>9630</v>
      </c>
      <c r="K1050" s="20" t="s">
        <v>7848</v>
      </c>
      <c r="L1050" s="28" t="s">
        <v>6708</v>
      </c>
      <c r="M1050" s="60"/>
      <c r="N1050" s="20" t="s">
        <v>177</v>
      </c>
      <c r="O1050" s="60"/>
      <c r="P1050" s="60"/>
      <c r="Q1050" s="15" t="s">
        <v>178</v>
      </c>
      <c r="R1050" s="15"/>
      <c r="S1050" s="15" t="s">
        <v>1311</v>
      </c>
    </row>
    <row r="1051" spans="1:19" ht="15.75" customHeight="1" x14ac:dyDescent="0.2">
      <c r="A1051" s="11" t="s">
        <v>61</v>
      </c>
      <c r="B1051" s="11" t="s">
        <v>6581</v>
      </c>
      <c r="C1051" s="11" t="s">
        <v>6571</v>
      </c>
      <c r="D1051" s="11" t="s">
        <v>213</v>
      </c>
      <c r="E1051" s="11" t="s">
        <v>7837</v>
      </c>
      <c r="F1051" s="20">
        <v>12</v>
      </c>
      <c r="G1051" s="60"/>
      <c r="H1051" s="20">
        <v>2014</v>
      </c>
      <c r="I1051" s="20" t="str">
        <f t="shared" si="25"/>
        <v>hrs__matching_smokes..rHBehSmkEver.2014</v>
      </c>
      <c r="J1051" s="20" t="s">
        <v>9631</v>
      </c>
      <c r="K1051" s="20" t="s">
        <v>7849</v>
      </c>
      <c r="L1051" s="28" t="s">
        <v>6708</v>
      </c>
      <c r="M1051" s="60"/>
      <c r="N1051" s="20" t="s">
        <v>177</v>
      </c>
      <c r="O1051" s="60"/>
      <c r="P1051" s="60"/>
      <c r="Q1051" s="15" t="s">
        <v>178</v>
      </c>
      <c r="R1051" s="15"/>
      <c r="S1051" s="15" t="s">
        <v>1311</v>
      </c>
    </row>
    <row r="1052" spans="1:19" ht="15.75" customHeight="1" x14ac:dyDescent="0.2">
      <c r="A1052" s="11" t="s">
        <v>61</v>
      </c>
      <c r="B1052" s="11" t="s">
        <v>6581</v>
      </c>
      <c r="C1052" s="11" t="s">
        <v>6571</v>
      </c>
      <c r="D1052" s="11" t="s">
        <v>213</v>
      </c>
      <c r="E1052" s="11" t="s">
        <v>7850</v>
      </c>
      <c r="F1052" s="20">
        <v>1</v>
      </c>
      <c r="G1052" s="60"/>
      <c r="H1052" s="20">
        <v>1992</v>
      </c>
      <c r="I1052" s="20" t="str">
        <f t="shared" si="25"/>
        <v>hrs__matching_smokes..rHBehSmkNow.1992</v>
      </c>
      <c r="J1052" s="20" t="s">
        <v>9632</v>
      </c>
      <c r="K1052" s="20" t="s">
        <v>7851</v>
      </c>
      <c r="L1052" s="28" t="s">
        <v>6708</v>
      </c>
      <c r="M1052" s="60"/>
      <c r="N1052" s="20" t="s">
        <v>177</v>
      </c>
      <c r="O1052" s="60"/>
      <c r="P1052" s="60"/>
      <c r="Q1052" s="15" t="s">
        <v>178</v>
      </c>
      <c r="R1052" s="15"/>
      <c r="S1052" s="15" t="s">
        <v>251</v>
      </c>
    </row>
    <row r="1053" spans="1:19" ht="15.75" customHeight="1" x14ac:dyDescent="0.2">
      <c r="A1053" s="11" t="s">
        <v>61</v>
      </c>
      <c r="B1053" s="11" t="s">
        <v>6581</v>
      </c>
      <c r="C1053" s="11" t="s">
        <v>6571</v>
      </c>
      <c r="D1053" s="11" t="s">
        <v>213</v>
      </c>
      <c r="E1053" s="11" t="s">
        <v>7850</v>
      </c>
      <c r="F1053" s="20">
        <v>2</v>
      </c>
      <c r="G1053" s="60"/>
      <c r="H1053" s="20">
        <v>1994</v>
      </c>
      <c r="I1053" s="20" t="str">
        <f t="shared" si="25"/>
        <v>hrs__matching_smokes..rHBehSmkNow.1994</v>
      </c>
      <c r="J1053" s="20" t="s">
        <v>9633</v>
      </c>
      <c r="K1053" s="20" t="s">
        <v>7852</v>
      </c>
      <c r="L1053" s="28" t="s">
        <v>6708</v>
      </c>
      <c r="M1053" s="60"/>
      <c r="N1053" s="20" t="s">
        <v>177</v>
      </c>
      <c r="O1053" s="60"/>
      <c r="P1053" s="60"/>
      <c r="Q1053" s="15" t="s">
        <v>178</v>
      </c>
      <c r="R1053" s="15"/>
      <c r="S1053" s="15" t="s">
        <v>251</v>
      </c>
    </row>
    <row r="1054" spans="1:19" ht="15.75" customHeight="1" x14ac:dyDescent="0.2">
      <c r="A1054" s="11" t="s">
        <v>61</v>
      </c>
      <c r="B1054" s="11" t="s">
        <v>6581</v>
      </c>
      <c r="C1054" s="11" t="s">
        <v>6571</v>
      </c>
      <c r="D1054" s="11" t="s">
        <v>213</v>
      </c>
      <c r="E1054" s="11" t="s">
        <v>7850</v>
      </c>
      <c r="F1054" s="20">
        <v>3</v>
      </c>
      <c r="G1054" s="60"/>
      <c r="H1054" s="20">
        <v>1996</v>
      </c>
      <c r="I1054" s="20" t="str">
        <f t="shared" si="25"/>
        <v>hrs__matching_smokes..rHBehSmkNow.1996</v>
      </c>
      <c r="J1054" s="20" t="s">
        <v>9634</v>
      </c>
      <c r="K1054" s="20" t="s">
        <v>7853</v>
      </c>
      <c r="L1054" s="28" t="s">
        <v>6708</v>
      </c>
      <c r="M1054" s="60"/>
      <c r="N1054" s="20" t="s">
        <v>177</v>
      </c>
      <c r="O1054" s="60"/>
      <c r="P1054" s="60"/>
      <c r="Q1054" s="15" t="s">
        <v>178</v>
      </c>
      <c r="R1054" s="15"/>
      <c r="S1054" s="15" t="s">
        <v>251</v>
      </c>
    </row>
    <row r="1055" spans="1:19" ht="15.75" customHeight="1" x14ac:dyDescent="0.2">
      <c r="A1055" s="11" t="s">
        <v>61</v>
      </c>
      <c r="B1055" s="11" t="s">
        <v>6581</v>
      </c>
      <c r="C1055" s="11" t="s">
        <v>6571</v>
      </c>
      <c r="D1055" s="11" t="s">
        <v>213</v>
      </c>
      <c r="E1055" s="11" t="s">
        <v>7850</v>
      </c>
      <c r="F1055" s="20">
        <v>4</v>
      </c>
      <c r="G1055" s="60"/>
      <c r="H1055" s="20">
        <v>1998</v>
      </c>
      <c r="I1055" s="20" t="str">
        <f t="shared" si="25"/>
        <v>hrs__matching_smokes..rHBehSmkNow.1998</v>
      </c>
      <c r="J1055" s="20" t="s">
        <v>9635</v>
      </c>
      <c r="K1055" s="20" t="s">
        <v>7854</v>
      </c>
      <c r="L1055" s="28" t="s">
        <v>6708</v>
      </c>
      <c r="M1055" s="60"/>
      <c r="N1055" s="20" t="s">
        <v>177</v>
      </c>
      <c r="O1055" s="60"/>
      <c r="P1055" s="60"/>
      <c r="Q1055" s="15" t="s">
        <v>178</v>
      </c>
      <c r="R1055" s="15"/>
      <c r="S1055" s="15" t="s">
        <v>251</v>
      </c>
    </row>
    <row r="1056" spans="1:19" ht="15.75" customHeight="1" x14ac:dyDescent="0.2">
      <c r="A1056" s="11" t="s">
        <v>61</v>
      </c>
      <c r="B1056" s="11" t="s">
        <v>6581</v>
      </c>
      <c r="C1056" s="11" t="s">
        <v>6571</v>
      </c>
      <c r="D1056" s="11" t="s">
        <v>213</v>
      </c>
      <c r="E1056" s="11" t="s">
        <v>7850</v>
      </c>
      <c r="F1056" s="20">
        <v>5</v>
      </c>
      <c r="G1056" s="60"/>
      <c r="H1056" s="20">
        <v>2000</v>
      </c>
      <c r="I1056" s="20" t="str">
        <f t="shared" si="25"/>
        <v>hrs__matching_smokes..rHBehSmkNow.2000</v>
      </c>
      <c r="J1056" s="20" t="s">
        <v>9636</v>
      </c>
      <c r="K1056" s="20" t="s">
        <v>7855</v>
      </c>
      <c r="L1056" s="28" t="s">
        <v>6708</v>
      </c>
      <c r="M1056" s="60"/>
      <c r="N1056" s="20" t="s">
        <v>177</v>
      </c>
      <c r="O1056" s="60"/>
      <c r="P1056" s="60"/>
      <c r="Q1056" s="15" t="s">
        <v>178</v>
      </c>
      <c r="R1056" s="15"/>
      <c r="S1056" s="15" t="s">
        <v>251</v>
      </c>
    </row>
    <row r="1057" spans="1:19" ht="15.75" customHeight="1" x14ac:dyDescent="0.2">
      <c r="A1057" s="11" t="s">
        <v>61</v>
      </c>
      <c r="B1057" s="11" t="s">
        <v>6581</v>
      </c>
      <c r="C1057" s="11" t="s">
        <v>6571</v>
      </c>
      <c r="D1057" s="11" t="s">
        <v>213</v>
      </c>
      <c r="E1057" s="11" t="s">
        <v>7850</v>
      </c>
      <c r="F1057" s="20">
        <v>6</v>
      </c>
      <c r="H1057" s="20">
        <v>2002</v>
      </c>
      <c r="I1057" s="20" t="str">
        <f t="shared" si="25"/>
        <v>hrs__matching_smokes..rHBehSmkNow.2002</v>
      </c>
      <c r="J1057" s="20" t="s">
        <v>9637</v>
      </c>
      <c r="K1057" s="20" t="s">
        <v>7856</v>
      </c>
      <c r="L1057" s="28" t="s">
        <v>6708</v>
      </c>
      <c r="M1057" s="60"/>
      <c r="N1057" s="20" t="s">
        <v>177</v>
      </c>
      <c r="O1057" s="60"/>
      <c r="P1057" s="60"/>
      <c r="Q1057" s="15" t="s">
        <v>178</v>
      </c>
      <c r="R1057" s="15"/>
      <c r="S1057" s="15" t="s">
        <v>251</v>
      </c>
    </row>
    <row r="1058" spans="1:19" ht="15.75" customHeight="1" x14ac:dyDescent="0.2">
      <c r="A1058" s="11" t="s">
        <v>61</v>
      </c>
      <c r="B1058" s="11" t="s">
        <v>6581</v>
      </c>
      <c r="C1058" s="11" t="s">
        <v>6571</v>
      </c>
      <c r="D1058" s="11" t="s">
        <v>213</v>
      </c>
      <c r="E1058" s="11" t="s">
        <v>7850</v>
      </c>
      <c r="F1058" s="20">
        <v>7</v>
      </c>
      <c r="H1058" s="20">
        <v>2004</v>
      </c>
      <c r="I1058" s="20" t="str">
        <f t="shared" si="25"/>
        <v>hrs__matching_smokes..rHBehSmkNow.2004</v>
      </c>
      <c r="J1058" s="20" t="s">
        <v>9638</v>
      </c>
      <c r="K1058" s="20" t="s">
        <v>7857</v>
      </c>
      <c r="L1058" s="28" t="s">
        <v>6708</v>
      </c>
      <c r="M1058" s="60"/>
      <c r="N1058" s="20" t="s">
        <v>177</v>
      </c>
      <c r="O1058" s="60"/>
      <c r="P1058" s="60"/>
      <c r="Q1058" s="15" t="s">
        <v>178</v>
      </c>
      <c r="R1058" s="15"/>
      <c r="S1058" s="15" t="s">
        <v>251</v>
      </c>
    </row>
    <row r="1059" spans="1:19" ht="15.75" customHeight="1" x14ac:dyDescent="0.2">
      <c r="A1059" s="11" t="s">
        <v>61</v>
      </c>
      <c r="B1059" s="11" t="s">
        <v>6581</v>
      </c>
      <c r="C1059" s="11" t="s">
        <v>6571</v>
      </c>
      <c r="D1059" s="11" t="s">
        <v>213</v>
      </c>
      <c r="E1059" s="11" t="s">
        <v>7850</v>
      </c>
      <c r="F1059" s="20">
        <v>8</v>
      </c>
      <c r="H1059" s="20">
        <v>2006</v>
      </c>
      <c r="I1059" s="20" t="str">
        <f t="shared" si="25"/>
        <v>hrs__matching_smokes..rHBehSmkNow.2006</v>
      </c>
      <c r="J1059" s="20" t="s">
        <v>9639</v>
      </c>
      <c r="K1059" s="20" t="s">
        <v>7858</v>
      </c>
      <c r="L1059" s="28" t="s">
        <v>6708</v>
      </c>
      <c r="M1059" s="60"/>
      <c r="N1059" s="20" t="s">
        <v>177</v>
      </c>
      <c r="O1059" s="60"/>
      <c r="P1059" s="60"/>
      <c r="Q1059" s="15" t="s">
        <v>178</v>
      </c>
      <c r="R1059" s="15"/>
      <c r="S1059" s="15" t="s">
        <v>251</v>
      </c>
    </row>
    <row r="1060" spans="1:19" ht="15.75" customHeight="1" x14ac:dyDescent="0.2">
      <c r="A1060" s="11" t="s">
        <v>61</v>
      </c>
      <c r="B1060" s="11" t="s">
        <v>6581</v>
      </c>
      <c r="C1060" s="11" t="s">
        <v>6571</v>
      </c>
      <c r="D1060" s="11" t="s">
        <v>213</v>
      </c>
      <c r="E1060" s="11" t="s">
        <v>7850</v>
      </c>
      <c r="F1060" s="20">
        <v>9</v>
      </c>
      <c r="H1060" s="20">
        <v>2008</v>
      </c>
      <c r="I1060" s="20" t="str">
        <f t="shared" si="25"/>
        <v>hrs__matching_smokes..rHBehSmkNow.2008</v>
      </c>
      <c r="J1060" s="20" t="s">
        <v>9640</v>
      </c>
      <c r="K1060" s="20" t="s">
        <v>7859</v>
      </c>
      <c r="L1060" s="28" t="s">
        <v>6708</v>
      </c>
      <c r="M1060" s="60"/>
      <c r="N1060" s="20" t="s">
        <v>177</v>
      </c>
      <c r="O1060" s="60"/>
      <c r="P1060" s="60"/>
      <c r="Q1060" s="15" t="s">
        <v>178</v>
      </c>
      <c r="R1060" s="15"/>
      <c r="S1060" s="15" t="s">
        <v>251</v>
      </c>
    </row>
    <row r="1061" spans="1:19" ht="15.75" customHeight="1" x14ac:dyDescent="0.2">
      <c r="A1061" s="11" t="s">
        <v>61</v>
      </c>
      <c r="B1061" s="11" t="s">
        <v>6581</v>
      </c>
      <c r="C1061" s="11" t="s">
        <v>6571</v>
      </c>
      <c r="D1061" s="11" t="s">
        <v>213</v>
      </c>
      <c r="E1061" s="11" t="s">
        <v>7850</v>
      </c>
      <c r="F1061" s="20">
        <v>10</v>
      </c>
      <c r="H1061" s="20">
        <v>2010</v>
      </c>
      <c r="I1061" s="20" t="str">
        <f t="shared" si="25"/>
        <v>hrs__matching_smokes..rHBehSmkNow.2010</v>
      </c>
      <c r="J1061" s="20" t="s">
        <v>9641</v>
      </c>
      <c r="K1061" s="20" t="s">
        <v>7860</v>
      </c>
      <c r="L1061" s="28" t="s">
        <v>6708</v>
      </c>
      <c r="M1061" s="60"/>
      <c r="N1061" s="20" t="s">
        <v>177</v>
      </c>
      <c r="O1061" s="60"/>
      <c r="P1061" s="60"/>
      <c r="Q1061" s="15" t="s">
        <v>178</v>
      </c>
      <c r="R1061" s="15"/>
      <c r="S1061" s="15" t="s">
        <v>251</v>
      </c>
    </row>
    <row r="1062" spans="1:19" ht="15.75" customHeight="1" x14ac:dyDescent="0.2">
      <c r="A1062" s="11" t="s">
        <v>61</v>
      </c>
      <c r="B1062" s="11" t="s">
        <v>6581</v>
      </c>
      <c r="C1062" s="11" t="s">
        <v>6571</v>
      </c>
      <c r="D1062" s="11" t="s">
        <v>213</v>
      </c>
      <c r="E1062" s="11" t="s">
        <v>7850</v>
      </c>
      <c r="F1062" s="20">
        <v>11</v>
      </c>
      <c r="H1062" s="20">
        <v>2012</v>
      </c>
      <c r="I1062" s="20" t="str">
        <f t="shared" si="25"/>
        <v>hrs__matching_smokes..rHBehSmkNow.2012</v>
      </c>
      <c r="J1062" s="20" t="s">
        <v>9642</v>
      </c>
      <c r="K1062" s="20" t="s">
        <v>7861</v>
      </c>
      <c r="L1062" s="28" t="s">
        <v>6708</v>
      </c>
      <c r="M1062" s="60"/>
      <c r="N1062" s="20" t="s">
        <v>177</v>
      </c>
      <c r="O1062" s="60"/>
      <c r="P1062" s="60"/>
      <c r="Q1062" s="15" t="s">
        <v>178</v>
      </c>
      <c r="R1062" s="15"/>
      <c r="S1062" s="15" t="s">
        <v>251</v>
      </c>
    </row>
    <row r="1063" spans="1:19" ht="15.75" customHeight="1" x14ac:dyDescent="0.2">
      <c r="A1063" s="11" t="s">
        <v>61</v>
      </c>
      <c r="B1063" s="11" t="s">
        <v>6581</v>
      </c>
      <c r="C1063" s="11" t="s">
        <v>6571</v>
      </c>
      <c r="D1063" s="11" t="s">
        <v>213</v>
      </c>
      <c r="E1063" s="11" t="s">
        <v>7850</v>
      </c>
      <c r="F1063" s="20">
        <v>12</v>
      </c>
      <c r="H1063" s="20">
        <v>2014</v>
      </c>
      <c r="I1063" s="20" t="str">
        <f t="shared" si="25"/>
        <v>hrs__matching_smokes..rHBehSmkNow.2014</v>
      </c>
      <c r="J1063" s="20" t="s">
        <v>9643</v>
      </c>
      <c r="K1063" s="20" t="s">
        <v>7862</v>
      </c>
      <c r="L1063" s="28" t="s">
        <v>6708</v>
      </c>
      <c r="M1063" s="60"/>
      <c r="N1063" s="20" t="s">
        <v>177</v>
      </c>
      <c r="O1063" s="60"/>
      <c r="P1063" s="60"/>
      <c r="Q1063" s="15" t="s">
        <v>178</v>
      </c>
      <c r="R1063" s="15"/>
      <c r="S1063" s="15" t="s">
        <v>251</v>
      </c>
    </row>
    <row r="1064" spans="1:19" ht="15.75" customHeight="1" x14ac:dyDescent="0.2">
      <c r="A1064" s="11" t="s">
        <v>61</v>
      </c>
      <c r="B1064" s="11" t="s">
        <v>6581</v>
      </c>
      <c r="C1064" s="11" t="s">
        <v>6571</v>
      </c>
      <c r="D1064" s="37" t="s">
        <v>6904</v>
      </c>
      <c r="E1064" s="11" t="s">
        <v>6905</v>
      </c>
      <c r="F1064" s="20">
        <v>1</v>
      </c>
      <c r="H1064" s="20">
        <v>1992</v>
      </c>
      <c r="I1064" s="20" t="str">
        <f t="shared" si="25"/>
        <v>hrs__matching_spouseEmployed..sJobWork4Pay.1992</v>
      </c>
      <c r="J1064" s="20" t="s">
        <v>9212</v>
      </c>
      <c r="K1064" s="20" t="s">
        <v>6906</v>
      </c>
      <c r="L1064" s="28" t="s">
        <v>6892</v>
      </c>
      <c r="M1064" s="60"/>
      <c r="N1064" s="20" t="s">
        <v>177</v>
      </c>
      <c r="O1064" s="60"/>
      <c r="P1064" s="60"/>
      <c r="Q1064" s="15" t="s">
        <v>178</v>
      </c>
      <c r="R1064" s="15"/>
      <c r="S1064" s="15" t="s">
        <v>251</v>
      </c>
    </row>
    <row r="1065" spans="1:19" ht="15.75" customHeight="1" x14ac:dyDescent="0.2">
      <c r="A1065" s="11" t="s">
        <v>61</v>
      </c>
      <c r="B1065" s="11" t="s">
        <v>6581</v>
      </c>
      <c r="C1065" s="11" t="s">
        <v>6571</v>
      </c>
      <c r="D1065" s="37" t="s">
        <v>6904</v>
      </c>
      <c r="E1065" s="11" t="s">
        <v>6905</v>
      </c>
      <c r="F1065" s="20">
        <v>2</v>
      </c>
      <c r="H1065" s="20">
        <v>1994</v>
      </c>
      <c r="I1065" s="20" t="str">
        <f t="shared" si="25"/>
        <v>hrs__matching_spouseEmployed..sJobWork4Pay.1994</v>
      </c>
      <c r="J1065" s="20" t="s">
        <v>9213</v>
      </c>
      <c r="K1065" s="20" t="s">
        <v>6908</v>
      </c>
      <c r="L1065" s="28" t="s">
        <v>6892</v>
      </c>
      <c r="M1065" s="60"/>
      <c r="N1065" s="20" t="s">
        <v>177</v>
      </c>
      <c r="O1065" s="60"/>
      <c r="P1065" s="60"/>
      <c r="Q1065" s="15" t="s">
        <v>178</v>
      </c>
      <c r="R1065" s="15"/>
      <c r="S1065" s="15" t="s">
        <v>251</v>
      </c>
    </row>
    <row r="1066" spans="1:19" ht="15.75" customHeight="1" x14ac:dyDescent="0.2">
      <c r="A1066" s="11" t="s">
        <v>61</v>
      </c>
      <c r="B1066" s="11" t="s">
        <v>6581</v>
      </c>
      <c r="C1066" s="11" t="s">
        <v>6571</v>
      </c>
      <c r="D1066" s="37" t="s">
        <v>6904</v>
      </c>
      <c r="E1066" s="11" t="s">
        <v>6905</v>
      </c>
      <c r="F1066" s="20">
        <v>3</v>
      </c>
      <c r="H1066" s="20">
        <v>1996</v>
      </c>
      <c r="I1066" s="20" t="str">
        <f t="shared" si="25"/>
        <v>hrs__matching_spouseEmployed..sJobWork4Pay.1996</v>
      </c>
      <c r="J1066" s="20" t="s">
        <v>9214</v>
      </c>
      <c r="K1066" s="20" t="s">
        <v>6910</v>
      </c>
      <c r="L1066" s="28" t="s">
        <v>6892</v>
      </c>
      <c r="M1066" s="60"/>
      <c r="N1066" s="20" t="s">
        <v>177</v>
      </c>
      <c r="O1066" s="60"/>
      <c r="P1066" s="60"/>
      <c r="Q1066" s="15" t="s">
        <v>178</v>
      </c>
      <c r="R1066" s="15"/>
      <c r="S1066" s="15" t="s">
        <v>251</v>
      </c>
    </row>
    <row r="1067" spans="1:19" ht="15.75" customHeight="1" x14ac:dyDescent="0.2">
      <c r="A1067" s="11" t="s">
        <v>61</v>
      </c>
      <c r="B1067" s="11" t="s">
        <v>6581</v>
      </c>
      <c r="C1067" s="11" t="s">
        <v>6571</v>
      </c>
      <c r="D1067" s="37" t="s">
        <v>6904</v>
      </c>
      <c r="E1067" s="11" t="s">
        <v>6905</v>
      </c>
      <c r="F1067" s="20">
        <v>4</v>
      </c>
      <c r="H1067" s="20">
        <v>1998</v>
      </c>
      <c r="I1067" s="20" t="str">
        <f t="shared" si="25"/>
        <v>hrs__matching_spouseEmployed..sJobWork4Pay.1998</v>
      </c>
      <c r="J1067" s="20" t="s">
        <v>9215</v>
      </c>
      <c r="K1067" s="20" t="s">
        <v>6911</v>
      </c>
      <c r="L1067" s="28" t="s">
        <v>6892</v>
      </c>
      <c r="M1067" s="60"/>
      <c r="N1067" s="20" t="s">
        <v>177</v>
      </c>
      <c r="O1067" s="60"/>
      <c r="P1067" s="60"/>
      <c r="Q1067" s="15" t="s">
        <v>178</v>
      </c>
      <c r="R1067" s="15"/>
      <c r="S1067" s="15" t="s">
        <v>251</v>
      </c>
    </row>
    <row r="1068" spans="1:19" ht="15.75" customHeight="1" x14ac:dyDescent="0.2">
      <c r="A1068" s="11" t="s">
        <v>61</v>
      </c>
      <c r="B1068" s="11" t="s">
        <v>6581</v>
      </c>
      <c r="C1068" s="11" t="s">
        <v>6571</v>
      </c>
      <c r="D1068" s="37" t="s">
        <v>6904</v>
      </c>
      <c r="E1068" s="11" t="s">
        <v>6905</v>
      </c>
      <c r="F1068" s="20">
        <v>5</v>
      </c>
      <c r="H1068" s="20">
        <v>2000</v>
      </c>
      <c r="I1068" s="20" t="str">
        <f t="shared" si="25"/>
        <v>hrs__matching_spouseEmployed..sJobWork4Pay.2000</v>
      </c>
      <c r="J1068" s="20" t="s">
        <v>9216</v>
      </c>
      <c r="K1068" s="20" t="s">
        <v>6912</v>
      </c>
      <c r="L1068" s="28" t="s">
        <v>6892</v>
      </c>
      <c r="M1068" s="60"/>
      <c r="N1068" s="20" t="s">
        <v>177</v>
      </c>
      <c r="O1068" s="60"/>
      <c r="P1068" s="60"/>
      <c r="Q1068" s="15" t="s">
        <v>178</v>
      </c>
      <c r="R1068" s="15"/>
      <c r="S1068" s="15" t="s">
        <v>251</v>
      </c>
    </row>
    <row r="1069" spans="1:19" ht="15.75" customHeight="1" x14ac:dyDescent="0.2">
      <c r="A1069" s="11" t="s">
        <v>61</v>
      </c>
      <c r="B1069" s="11" t="s">
        <v>6581</v>
      </c>
      <c r="C1069" s="11" t="s">
        <v>6571</v>
      </c>
      <c r="D1069" s="37" t="s">
        <v>6904</v>
      </c>
      <c r="E1069" s="11" t="s">
        <v>6905</v>
      </c>
      <c r="F1069" s="20">
        <v>6</v>
      </c>
      <c r="H1069" s="20">
        <v>2002</v>
      </c>
      <c r="I1069" s="20" t="str">
        <f t="shared" si="25"/>
        <v>hrs__matching_spouseEmployed..sJobWork4Pay.2002</v>
      </c>
      <c r="J1069" s="20" t="s">
        <v>9217</v>
      </c>
      <c r="K1069" s="20" t="s">
        <v>6913</v>
      </c>
      <c r="L1069" s="28" t="s">
        <v>6892</v>
      </c>
      <c r="M1069" s="60"/>
      <c r="N1069" s="20" t="s">
        <v>177</v>
      </c>
      <c r="O1069" s="60"/>
      <c r="P1069" s="60"/>
      <c r="Q1069" s="15" t="s">
        <v>178</v>
      </c>
      <c r="R1069" s="15"/>
      <c r="S1069" s="15" t="s">
        <v>251</v>
      </c>
    </row>
    <row r="1070" spans="1:19" ht="15.75" customHeight="1" x14ac:dyDescent="0.2">
      <c r="A1070" s="11" t="s">
        <v>61</v>
      </c>
      <c r="B1070" s="11" t="s">
        <v>6581</v>
      </c>
      <c r="C1070" s="11" t="s">
        <v>6571</v>
      </c>
      <c r="D1070" s="37" t="s">
        <v>6904</v>
      </c>
      <c r="E1070" s="11" t="s">
        <v>6905</v>
      </c>
      <c r="F1070" s="20">
        <v>7</v>
      </c>
      <c r="G1070" s="60"/>
      <c r="H1070" s="20">
        <v>2004</v>
      </c>
      <c r="I1070" s="20" t="str">
        <f t="shared" si="25"/>
        <v>hrs__matching_spouseEmployed..sJobWork4Pay.2004</v>
      </c>
      <c r="J1070" s="20" t="s">
        <v>9218</v>
      </c>
      <c r="K1070" s="20" t="s">
        <v>6914</v>
      </c>
      <c r="L1070" s="28" t="s">
        <v>6892</v>
      </c>
      <c r="M1070" s="60"/>
      <c r="N1070" s="20" t="s">
        <v>177</v>
      </c>
      <c r="O1070" s="60"/>
      <c r="P1070" s="60"/>
      <c r="Q1070" s="15" t="s">
        <v>178</v>
      </c>
      <c r="R1070" s="15"/>
      <c r="S1070" s="15" t="s">
        <v>251</v>
      </c>
    </row>
    <row r="1071" spans="1:19" ht="15.75" customHeight="1" x14ac:dyDescent="0.2">
      <c r="A1071" s="11" t="s">
        <v>61</v>
      </c>
      <c r="B1071" s="11" t="s">
        <v>6581</v>
      </c>
      <c r="C1071" s="11" t="s">
        <v>6571</v>
      </c>
      <c r="D1071" s="37" t="s">
        <v>6904</v>
      </c>
      <c r="E1071" s="11" t="s">
        <v>6905</v>
      </c>
      <c r="F1071" s="20">
        <v>8</v>
      </c>
      <c r="G1071" s="60"/>
      <c r="H1071" s="20">
        <v>2006</v>
      </c>
      <c r="I1071" s="20" t="str">
        <f t="shared" si="25"/>
        <v>hrs__matching_spouseEmployed..sJobWork4Pay.2006</v>
      </c>
      <c r="J1071" s="20" t="s">
        <v>9219</v>
      </c>
      <c r="K1071" s="20" t="s">
        <v>6915</v>
      </c>
      <c r="L1071" s="28" t="s">
        <v>6892</v>
      </c>
      <c r="M1071" s="60"/>
      <c r="N1071" s="20" t="s">
        <v>177</v>
      </c>
      <c r="O1071" s="60"/>
      <c r="P1071" s="60"/>
      <c r="Q1071" s="15" t="s">
        <v>178</v>
      </c>
      <c r="R1071" s="15"/>
      <c r="S1071" s="15" t="s">
        <v>251</v>
      </c>
    </row>
    <row r="1072" spans="1:19" ht="15.75" customHeight="1" x14ac:dyDescent="0.2">
      <c r="A1072" s="11" t="s">
        <v>61</v>
      </c>
      <c r="B1072" s="11" t="s">
        <v>6581</v>
      </c>
      <c r="C1072" s="11" t="s">
        <v>6571</v>
      </c>
      <c r="D1072" s="37" t="s">
        <v>6904</v>
      </c>
      <c r="E1072" s="11" t="s">
        <v>6905</v>
      </c>
      <c r="F1072" s="20">
        <v>9</v>
      </c>
      <c r="G1072" s="60"/>
      <c r="H1072" s="20">
        <v>2008</v>
      </c>
      <c r="I1072" s="20" t="str">
        <f t="shared" si="25"/>
        <v>hrs__matching_spouseEmployed..sJobWork4Pay.2008</v>
      </c>
      <c r="J1072" s="20" t="s">
        <v>9220</v>
      </c>
      <c r="K1072" s="20" t="s">
        <v>6916</v>
      </c>
      <c r="L1072" s="28" t="s">
        <v>6892</v>
      </c>
      <c r="M1072" s="60"/>
      <c r="N1072" s="20" t="s">
        <v>177</v>
      </c>
      <c r="O1072" s="60"/>
      <c r="P1072" s="60"/>
      <c r="Q1072" s="15" t="s">
        <v>178</v>
      </c>
      <c r="R1072" s="15"/>
      <c r="S1072" s="15" t="s">
        <v>251</v>
      </c>
    </row>
    <row r="1073" spans="1:19" ht="15.75" customHeight="1" x14ac:dyDescent="0.2">
      <c r="A1073" s="11" t="s">
        <v>61</v>
      </c>
      <c r="B1073" s="11" t="s">
        <v>6581</v>
      </c>
      <c r="C1073" s="11" t="s">
        <v>6571</v>
      </c>
      <c r="D1073" s="37" t="s">
        <v>6904</v>
      </c>
      <c r="E1073" s="11" t="s">
        <v>6905</v>
      </c>
      <c r="F1073" s="20">
        <v>10</v>
      </c>
      <c r="G1073" s="60"/>
      <c r="H1073" s="20">
        <v>2010</v>
      </c>
      <c r="I1073" s="20" t="str">
        <f t="shared" si="25"/>
        <v>hrs__matching_spouseEmployed..sJobWork4Pay.2010</v>
      </c>
      <c r="J1073" s="20" t="s">
        <v>9221</v>
      </c>
      <c r="K1073" s="20" t="s">
        <v>6917</v>
      </c>
      <c r="L1073" s="28" t="s">
        <v>6892</v>
      </c>
      <c r="M1073" s="60"/>
      <c r="N1073" s="20" t="s">
        <v>177</v>
      </c>
      <c r="O1073" s="60"/>
      <c r="P1073" s="60"/>
      <c r="Q1073" s="15" t="s">
        <v>178</v>
      </c>
      <c r="R1073" s="15"/>
      <c r="S1073" s="15" t="s">
        <v>251</v>
      </c>
    </row>
    <row r="1074" spans="1:19" ht="15.75" customHeight="1" x14ac:dyDescent="0.2">
      <c r="A1074" s="11" t="s">
        <v>61</v>
      </c>
      <c r="B1074" s="11" t="s">
        <v>6581</v>
      </c>
      <c r="C1074" s="11" t="s">
        <v>6571</v>
      </c>
      <c r="D1074" s="37" t="s">
        <v>6904</v>
      </c>
      <c r="E1074" s="11" t="s">
        <v>6905</v>
      </c>
      <c r="F1074" s="20">
        <v>11</v>
      </c>
      <c r="G1074" s="60"/>
      <c r="H1074" s="20">
        <v>2012</v>
      </c>
      <c r="I1074" s="20" t="str">
        <f t="shared" si="25"/>
        <v>hrs__matching_spouseEmployed..sJobWork4Pay.2012</v>
      </c>
      <c r="J1074" s="20" t="s">
        <v>9222</v>
      </c>
      <c r="K1074" s="20" t="s">
        <v>6918</v>
      </c>
      <c r="L1074" s="28" t="s">
        <v>6892</v>
      </c>
      <c r="M1074" s="60"/>
      <c r="N1074" s="20" t="s">
        <v>177</v>
      </c>
      <c r="O1074" s="60"/>
      <c r="P1074" s="60"/>
      <c r="Q1074" s="15" t="s">
        <v>178</v>
      </c>
      <c r="R1074" s="15"/>
      <c r="S1074" s="15" t="s">
        <v>251</v>
      </c>
    </row>
    <row r="1075" spans="1:19" ht="15.75" customHeight="1" x14ac:dyDescent="0.2">
      <c r="A1075" s="11" t="s">
        <v>61</v>
      </c>
      <c r="B1075" s="11" t="s">
        <v>6581</v>
      </c>
      <c r="C1075" s="11" t="s">
        <v>6571</v>
      </c>
      <c r="D1075" s="37" t="s">
        <v>6904</v>
      </c>
      <c r="E1075" s="11" t="s">
        <v>6905</v>
      </c>
      <c r="F1075" s="20">
        <v>12</v>
      </c>
      <c r="G1075" s="60"/>
      <c r="H1075" s="20">
        <v>2014</v>
      </c>
      <c r="I1075" s="20" t="str">
        <f t="shared" si="25"/>
        <v>hrs__matching_spouseEmployed..sJobWork4Pay.2014</v>
      </c>
      <c r="J1075" s="20" t="s">
        <v>9223</v>
      </c>
      <c r="K1075" s="20" t="s">
        <v>6919</v>
      </c>
      <c r="L1075" s="28" t="s">
        <v>6892</v>
      </c>
      <c r="M1075" s="60"/>
      <c r="N1075" s="20" t="s">
        <v>177</v>
      </c>
      <c r="O1075" s="60"/>
      <c r="P1075" s="60"/>
      <c r="Q1075" s="15" t="s">
        <v>178</v>
      </c>
      <c r="R1075" s="15"/>
      <c r="S1075" s="15" t="s">
        <v>251</v>
      </c>
    </row>
    <row r="1076" spans="1:19" ht="15.75" customHeight="1" x14ac:dyDescent="0.2">
      <c r="A1076" s="11" t="s">
        <v>61</v>
      </c>
      <c r="B1076" s="11" t="s">
        <v>6581</v>
      </c>
      <c r="C1076" s="11" t="s">
        <v>6571</v>
      </c>
      <c r="D1076" s="11" t="s">
        <v>186</v>
      </c>
      <c r="E1076" s="11" t="s">
        <v>7863</v>
      </c>
      <c r="F1076" s="20">
        <v>1</v>
      </c>
      <c r="G1076" s="60"/>
      <c r="H1076" s="20">
        <v>1992</v>
      </c>
      <c r="I1076" s="20" t="str">
        <f t="shared" si="25"/>
        <v>hrs__matching_SRhealth..rHlthSR.1992</v>
      </c>
      <c r="J1076" s="20" t="s">
        <v>9644</v>
      </c>
      <c r="K1076" s="20" t="s">
        <v>7864</v>
      </c>
      <c r="L1076" s="13" t="s">
        <v>7865</v>
      </c>
      <c r="M1076" s="20" t="s">
        <v>225</v>
      </c>
      <c r="N1076" s="20" t="s">
        <v>177</v>
      </c>
      <c r="O1076" s="60">
        <v>1</v>
      </c>
      <c r="P1076" s="60">
        <v>5</v>
      </c>
      <c r="Q1076" s="20" t="s">
        <v>224</v>
      </c>
      <c r="R1076" s="60"/>
      <c r="S1076" s="20" t="s">
        <v>1311</v>
      </c>
    </row>
    <row r="1077" spans="1:19" ht="15.75" customHeight="1" x14ac:dyDescent="0.2">
      <c r="A1077" s="11" t="s">
        <v>61</v>
      </c>
      <c r="B1077" s="11" t="s">
        <v>6581</v>
      </c>
      <c r="C1077" s="11" t="s">
        <v>6571</v>
      </c>
      <c r="D1077" s="11" t="s">
        <v>186</v>
      </c>
      <c r="E1077" s="11" t="s">
        <v>7863</v>
      </c>
      <c r="F1077" s="20">
        <v>2</v>
      </c>
      <c r="G1077" s="60"/>
      <c r="H1077" s="20">
        <v>1994</v>
      </c>
      <c r="I1077" s="20" t="str">
        <f t="shared" si="25"/>
        <v>hrs__matching_SRhealth..rHlthSR.1994</v>
      </c>
      <c r="J1077" s="20" t="s">
        <v>9645</v>
      </c>
      <c r="K1077" s="20" t="s">
        <v>7866</v>
      </c>
      <c r="L1077" s="13" t="s">
        <v>7865</v>
      </c>
      <c r="M1077" s="20" t="s">
        <v>225</v>
      </c>
      <c r="N1077" s="20" t="s">
        <v>177</v>
      </c>
      <c r="O1077" s="60">
        <v>1</v>
      </c>
      <c r="P1077" s="60">
        <v>5</v>
      </c>
      <c r="Q1077" s="20" t="s">
        <v>224</v>
      </c>
      <c r="R1077" s="60"/>
      <c r="S1077" s="20" t="s">
        <v>1311</v>
      </c>
    </row>
    <row r="1078" spans="1:19" ht="15.75" customHeight="1" x14ac:dyDescent="0.2">
      <c r="A1078" s="11" t="s">
        <v>61</v>
      </c>
      <c r="B1078" s="11" t="s">
        <v>6581</v>
      </c>
      <c r="C1078" s="11" t="s">
        <v>6571</v>
      </c>
      <c r="D1078" s="11" t="s">
        <v>186</v>
      </c>
      <c r="E1078" s="11" t="s">
        <v>7863</v>
      </c>
      <c r="F1078" s="20">
        <v>3</v>
      </c>
      <c r="G1078" s="60"/>
      <c r="H1078" s="20">
        <v>1996</v>
      </c>
      <c r="I1078" s="20" t="str">
        <f t="shared" si="25"/>
        <v>hrs__matching_SRhealth..rHlthSR.1996</v>
      </c>
      <c r="J1078" s="20" t="s">
        <v>9646</v>
      </c>
      <c r="K1078" s="20" t="s">
        <v>7867</v>
      </c>
      <c r="L1078" s="13" t="s">
        <v>7865</v>
      </c>
      <c r="M1078" s="20" t="s">
        <v>225</v>
      </c>
      <c r="N1078" s="20" t="s">
        <v>177</v>
      </c>
      <c r="O1078" s="60">
        <v>1</v>
      </c>
      <c r="P1078" s="60">
        <v>5</v>
      </c>
      <c r="Q1078" s="20" t="s">
        <v>224</v>
      </c>
      <c r="R1078" s="60"/>
      <c r="S1078" s="20" t="s">
        <v>1311</v>
      </c>
    </row>
    <row r="1079" spans="1:19" ht="15.75" customHeight="1" x14ac:dyDescent="0.2">
      <c r="A1079" s="11" t="s">
        <v>61</v>
      </c>
      <c r="B1079" s="11" t="s">
        <v>6581</v>
      </c>
      <c r="C1079" s="11" t="s">
        <v>6571</v>
      </c>
      <c r="D1079" s="11" t="s">
        <v>186</v>
      </c>
      <c r="E1079" s="11" t="s">
        <v>7863</v>
      </c>
      <c r="F1079" s="20">
        <v>4</v>
      </c>
      <c r="G1079" s="60"/>
      <c r="H1079" s="20">
        <v>1998</v>
      </c>
      <c r="I1079" s="20" t="str">
        <f t="shared" si="25"/>
        <v>hrs__matching_SRhealth..rHlthSR.1998</v>
      </c>
      <c r="J1079" s="20" t="s">
        <v>9647</v>
      </c>
      <c r="K1079" s="20" t="s">
        <v>7868</v>
      </c>
      <c r="L1079" s="13" t="s">
        <v>7865</v>
      </c>
      <c r="M1079" s="20" t="s">
        <v>225</v>
      </c>
      <c r="N1079" s="20" t="s">
        <v>177</v>
      </c>
      <c r="O1079" s="60">
        <v>1</v>
      </c>
      <c r="P1079" s="60">
        <v>5</v>
      </c>
      <c r="Q1079" s="20" t="s">
        <v>224</v>
      </c>
      <c r="R1079" s="60"/>
      <c r="S1079" s="20" t="s">
        <v>1311</v>
      </c>
    </row>
    <row r="1080" spans="1:19" ht="15.75" customHeight="1" x14ac:dyDescent="0.2">
      <c r="A1080" s="11" t="s">
        <v>61</v>
      </c>
      <c r="B1080" s="11" t="s">
        <v>6581</v>
      </c>
      <c r="C1080" s="11" t="s">
        <v>6571</v>
      </c>
      <c r="D1080" s="11" t="s">
        <v>186</v>
      </c>
      <c r="E1080" s="11" t="s">
        <v>7863</v>
      </c>
      <c r="F1080" s="20">
        <v>5</v>
      </c>
      <c r="G1080" s="60"/>
      <c r="H1080" s="20">
        <v>2000</v>
      </c>
      <c r="I1080" s="20" t="str">
        <f t="shared" si="25"/>
        <v>hrs__matching_SRhealth..rHlthSR.2000</v>
      </c>
      <c r="J1080" s="20" t="s">
        <v>9648</v>
      </c>
      <c r="K1080" s="20" t="s">
        <v>7869</v>
      </c>
      <c r="L1080" s="13" t="s">
        <v>7865</v>
      </c>
      <c r="M1080" s="20" t="s">
        <v>225</v>
      </c>
      <c r="N1080" s="20" t="s">
        <v>177</v>
      </c>
      <c r="O1080" s="60">
        <v>1</v>
      </c>
      <c r="P1080" s="60">
        <v>5</v>
      </c>
      <c r="Q1080" s="20" t="s">
        <v>224</v>
      </c>
      <c r="R1080" s="60"/>
      <c r="S1080" s="20" t="s">
        <v>1311</v>
      </c>
    </row>
    <row r="1081" spans="1:19" ht="15.75" customHeight="1" x14ac:dyDescent="0.2">
      <c r="A1081" s="11" t="s">
        <v>61</v>
      </c>
      <c r="B1081" s="11" t="s">
        <v>6581</v>
      </c>
      <c r="C1081" s="11" t="s">
        <v>6571</v>
      </c>
      <c r="D1081" s="11" t="s">
        <v>186</v>
      </c>
      <c r="E1081" s="11" t="s">
        <v>7863</v>
      </c>
      <c r="F1081" s="20">
        <v>6</v>
      </c>
      <c r="G1081" s="60"/>
      <c r="H1081" s="20">
        <v>2002</v>
      </c>
      <c r="I1081" s="20" t="str">
        <f t="shared" si="25"/>
        <v>hrs__matching_SRhealth..rHlthSR.2002</v>
      </c>
      <c r="J1081" s="20" t="s">
        <v>9649</v>
      </c>
      <c r="K1081" s="20" t="s">
        <v>7870</v>
      </c>
      <c r="L1081" s="13" t="s">
        <v>7865</v>
      </c>
      <c r="M1081" s="20" t="s">
        <v>225</v>
      </c>
      <c r="N1081" s="20" t="s">
        <v>177</v>
      </c>
      <c r="O1081" s="60">
        <v>1</v>
      </c>
      <c r="P1081" s="60">
        <v>5</v>
      </c>
      <c r="Q1081" s="20" t="s">
        <v>224</v>
      </c>
      <c r="R1081" s="60"/>
      <c r="S1081" s="20" t="s">
        <v>1311</v>
      </c>
    </row>
    <row r="1082" spans="1:19" ht="15.75" customHeight="1" x14ac:dyDescent="0.2">
      <c r="A1082" s="11" t="s">
        <v>61</v>
      </c>
      <c r="B1082" s="11" t="s">
        <v>6581</v>
      </c>
      <c r="C1082" s="11" t="s">
        <v>6571</v>
      </c>
      <c r="D1082" s="11" t="s">
        <v>186</v>
      </c>
      <c r="E1082" s="11" t="s">
        <v>7863</v>
      </c>
      <c r="F1082" s="20">
        <v>7</v>
      </c>
      <c r="G1082" s="60"/>
      <c r="H1082" s="20">
        <v>2004</v>
      </c>
      <c r="I1082" s="20" t="str">
        <f t="shared" si="25"/>
        <v>hrs__matching_SRhealth..rHlthSR.2004</v>
      </c>
      <c r="J1082" s="20" t="s">
        <v>9650</v>
      </c>
      <c r="K1082" s="20" t="s">
        <v>7871</v>
      </c>
      <c r="L1082" s="13" t="s">
        <v>7865</v>
      </c>
      <c r="M1082" s="20" t="s">
        <v>225</v>
      </c>
      <c r="N1082" s="20" t="s">
        <v>177</v>
      </c>
      <c r="O1082" s="60">
        <v>1</v>
      </c>
      <c r="P1082" s="60">
        <v>5</v>
      </c>
      <c r="Q1082" s="20" t="s">
        <v>224</v>
      </c>
      <c r="R1082" s="60"/>
      <c r="S1082" s="20" t="s">
        <v>1311</v>
      </c>
    </row>
    <row r="1083" spans="1:19" ht="15.75" customHeight="1" x14ac:dyDescent="0.2">
      <c r="A1083" s="11" t="s">
        <v>61</v>
      </c>
      <c r="B1083" s="11" t="s">
        <v>6581</v>
      </c>
      <c r="C1083" s="11" t="s">
        <v>6571</v>
      </c>
      <c r="D1083" s="11" t="s">
        <v>186</v>
      </c>
      <c r="E1083" s="11" t="s">
        <v>7863</v>
      </c>
      <c r="F1083" s="20">
        <v>8</v>
      </c>
      <c r="H1083" s="20">
        <v>2006</v>
      </c>
      <c r="I1083" s="20" t="str">
        <f t="shared" si="25"/>
        <v>hrs__matching_SRhealth..rHlthSR.2006</v>
      </c>
      <c r="J1083" s="20" t="s">
        <v>9651</v>
      </c>
      <c r="K1083" s="20" t="s">
        <v>7872</v>
      </c>
      <c r="L1083" s="13" t="s">
        <v>7865</v>
      </c>
      <c r="M1083" s="20" t="s">
        <v>225</v>
      </c>
      <c r="N1083" s="20" t="s">
        <v>177</v>
      </c>
      <c r="O1083" s="60">
        <v>1</v>
      </c>
      <c r="P1083" s="60">
        <v>5</v>
      </c>
      <c r="Q1083" s="20" t="s">
        <v>224</v>
      </c>
      <c r="R1083" s="60"/>
      <c r="S1083" s="20" t="s">
        <v>1311</v>
      </c>
    </row>
    <row r="1084" spans="1:19" ht="15.75" customHeight="1" x14ac:dyDescent="0.2">
      <c r="A1084" s="11" t="s">
        <v>61</v>
      </c>
      <c r="B1084" s="11" t="s">
        <v>6581</v>
      </c>
      <c r="C1084" s="11" t="s">
        <v>6571</v>
      </c>
      <c r="D1084" s="11" t="s">
        <v>186</v>
      </c>
      <c r="E1084" s="11" t="s">
        <v>7863</v>
      </c>
      <c r="F1084" s="20">
        <v>9</v>
      </c>
      <c r="H1084" s="20">
        <v>2008</v>
      </c>
      <c r="I1084" s="20" t="str">
        <f t="shared" si="25"/>
        <v>hrs__matching_SRhealth..rHlthSR.2008</v>
      </c>
      <c r="J1084" s="20" t="s">
        <v>9652</v>
      </c>
      <c r="K1084" s="20" t="s">
        <v>7873</v>
      </c>
      <c r="L1084" s="13" t="s">
        <v>7865</v>
      </c>
      <c r="M1084" s="20" t="s">
        <v>225</v>
      </c>
      <c r="N1084" s="20" t="s">
        <v>177</v>
      </c>
      <c r="O1084" s="60">
        <v>1</v>
      </c>
      <c r="P1084" s="60">
        <v>5</v>
      </c>
      <c r="Q1084" s="20" t="s">
        <v>224</v>
      </c>
      <c r="R1084" s="60"/>
      <c r="S1084" s="20" t="s">
        <v>1311</v>
      </c>
    </row>
    <row r="1085" spans="1:19" ht="15.75" customHeight="1" x14ac:dyDescent="0.2">
      <c r="A1085" s="11" t="s">
        <v>61</v>
      </c>
      <c r="B1085" s="11" t="s">
        <v>6581</v>
      </c>
      <c r="C1085" s="11" t="s">
        <v>6571</v>
      </c>
      <c r="D1085" s="11" t="s">
        <v>186</v>
      </c>
      <c r="E1085" s="11" t="s">
        <v>7863</v>
      </c>
      <c r="F1085" s="20">
        <v>10</v>
      </c>
      <c r="H1085" s="20">
        <v>2010</v>
      </c>
      <c r="I1085" s="20" t="str">
        <f t="shared" si="25"/>
        <v>hrs__matching_SRhealth..rHlthSR.2010</v>
      </c>
      <c r="J1085" s="20" t="s">
        <v>9653</v>
      </c>
      <c r="K1085" s="20" t="s">
        <v>7874</v>
      </c>
      <c r="L1085" s="13" t="s">
        <v>7865</v>
      </c>
      <c r="M1085" s="20" t="s">
        <v>225</v>
      </c>
      <c r="N1085" s="20" t="s">
        <v>177</v>
      </c>
      <c r="O1085" s="60">
        <v>1</v>
      </c>
      <c r="P1085" s="60">
        <v>5</v>
      </c>
      <c r="Q1085" s="20" t="s">
        <v>224</v>
      </c>
      <c r="R1085" s="60"/>
      <c r="S1085" s="20" t="s">
        <v>1311</v>
      </c>
    </row>
    <row r="1086" spans="1:19" ht="15.75" customHeight="1" x14ac:dyDescent="0.2">
      <c r="A1086" s="11" t="s">
        <v>61</v>
      </c>
      <c r="B1086" s="11" t="s">
        <v>6581</v>
      </c>
      <c r="C1086" s="11" t="s">
        <v>6571</v>
      </c>
      <c r="D1086" s="11" t="s">
        <v>186</v>
      </c>
      <c r="E1086" s="11" t="s">
        <v>7863</v>
      </c>
      <c r="F1086" s="20">
        <v>11</v>
      </c>
      <c r="H1086" s="20">
        <v>2012</v>
      </c>
      <c r="I1086" s="20" t="str">
        <f t="shared" si="25"/>
        <v>hrs__matching_SRhealth..rHlthSR.2012</v>
      </c>
      <c r="J1086" s="20" t="s">
        <v>9654</v>
      </c>
      <c r="K1086" s="20" t="s">
        <v>7875</v>
      </c>
      <c r="L1086" s="13" t="s">
        <v>7865</v>
      </c>
      <c r="M1086" s="20" t="s">
        <v>225</v>
      </c>
      <c r="N1086" s="20" t="s">
        <v>177</v>
      </c>
      <c r="O1086" s="60">
        <v>1</v>
      </c>
      <c r="P1086" s="60">
        <v>5</v>
      </c>
      <c r="Q1086" s="20" t="s">
        <v>224</v>
      </c>
      <c r="R1086" s="60"/>
      <c r="S1086" s="20" t="s">
        <v>1311</v>
      </c>
    </row>
    <row r="1087" spans="1:19" ht="15.75" customHeight="1" x14ac:dyDescent="0.2">
      <c r="A1087" s="11" t="s">
        <v>61</v>
      </c>
      <c r="B1087" s="11" t="s">
        <v>6581</v>
      </c>
      <c r="C1087" s="11" t="s">
        <v>6571</v>
      </c>
      <c r="D1087" s="11" t="s">
        <v>186</v>
      </c>
      <c r="E1087" s="11" t="s">
        <v>7863</v>
      </c>
      <c r="F1087" s="20">
        <v>12</v>
      </c>
      <c r="H1087" s="20">
        <v>2014</v>
      </c>
      <c r="I1087" s="20" t="str">
        <f t="shared" si="25"/>
        <v>hrs__matching_SRhealth..rHlthSR.2014</v>
      </c>
      <c r="J1087" s="20" t="s">
        <v>9655</v>
      </c>
      <c r="K1087" s="20" t="s">
        <v>7876</v>
      </c>
      <c r="L1087" s="13" t="s">
        <v>7865</v>
      </c>
      <c r="M1087" s="20" t="s">
        <v>225</v>
      </c>
      <c r="N1087" s="20" t="s">
        <v>177</v>
      </c>
      <c r="O1087" s="60">
        <v>1</v>
      </c>
      <c r="P1087" s="60">
        <v>5</v>
      </c>
      <c r="Q1087" s="20" t="s">
        <v>224</v>
      </c>
      <c r="R1087" s="60"/>
      <c r="S1087" s="20" t="s">
        <v>1311</v>
      </c>
    </row>
    <row r="1088" spans="1:19" ht="15.75" customHeight="1" x14ac:dyDescent="0.2">
      <c r="A1088" s="11" t="s">
        <v>61</v>
      </c>
      <c r="B1088" s="11" t="s">
        <v>6581</v>
      </c>
      <c r="C1088" s="11" t="s">
        <v>6571</v>
      </c>
      <c r="D1088" s="11" t="s">
        <v>7877</v>
      </c>
      <c r="E1088" s="11" t="s">
        <v>7878</v>
      </c>
      <c r="F1088" s="20">
        <v>1</v>
      </c>
      <c r="H1088" s="20">
        <v>1992</v>
      </c>
      <c r="I1088" s="20" t="str">
        <f t="shared" si="25"/>
        <v>hrs__matching_SRhealthChng..rHlthSRChng.1992</v>
      </c>
      <c r="J1088" s="20" t="s">
        <v>9656</v>
      </c>
      <c r="K1088" s="20" t="s">
        <v>7879</v>
      </c>
      <c r="L1088" s="20" t="s">
        <v>7880</v>
      </c>
      <c r="M1088" s="20" t="s">
        <v>225</v>
      </c>
      <c r="N1088" s="63" t="s">
        <v>177</v>
      </c>
      <c r="O1088" s="60">
        <v>1</v>
      </c>
      <c r="P1088" s="60">
        <v>5</v>
      </c>
      <c r="Q1088" s="20" t="s">
        <v>224</v>
      </c>
      <c r="R1088" s="60"/>
      <c r="S1088" s="20" t="s">
        <v>1311</v>
      </c>
    </row>
    <row r="1089" spans="1:19" ht="15.75" customHeight="1" x14ac:dyDescent="0.2">
      <c r="A1089" s="11" t="s">
        <v>61</v>
      </c>
      <c r="B1089" s="11" t="s">
        <v>6581</v>
      </c>
      <c r="C1089" s="11" t="s">
        <v>6571</v>
      </c>
      <c r="D1089" s="11" t="s">
        <v>7877</v>
      </c>
      <c r="E1089" s="11" t="s">
        <v>7878</v>
      </c>
      <c r="F1089" s="20">
        <v>2</v>
      </c>
      <c r="H1089" s="20">
        <v>1994</v>
      </c>
      <c r="I1089" s="20" t="str">
        <f t="shared" si="25"/>
        <v>hrs__matching_SRhealthChng..rHlthSRChng.1994</v>
      </c>
      <c r="J1089" s="20" t="s">
        <v>9657</v>
      </c>
      <c r="K1089" s="20" t="s">
        <v>7881</v>
      </c>
      <c r="L1089" s="20" t="s">
        <v>7880</v>
      </c>
      <c r="M1089" s="20" t="s">
        <v>225</v>
      </c>
      <c r="N1089" s="63" t="s">
        <v>177</v>
      </c>
      <c r="O1089" s="60">
        <v>1</v>
      </c>
      <c r="P1089" s="60">
        <v>5</v>
      </c>
      <c r="Q1089" s="20" t="s">
        <v>224</v>
      </c>
      <c r="R1089" s="60"/>
      <c r="S1089" s="20" t="s">
        <v>1311</v>
      </c>
    </row>
    <row r="1090" spans="1:19" ht="15.75" customHeight="1" x14ac:dyDescent="0.2">
      <c r="A1090" s="11" t="s">
        <v>61</v>
      </c>
      <c r="B1090" s="11" t="s">
        <v>6581</v>
      </c>
      <c r="C1090" s="11" t="s">
        <v>6571</v>
      </c>
      <c r="D1090" s="11" t="s">
        <v>7877</v>
      </c>
      <c r="E1090" s="11" t="s">
        <v>7878</v>
      </c>
      <c r="F1090" s="20">
        <v>3</v>
      </c>
      <c r="H1090" s="20">
        <v>1996</v>
      </c>
      <c r="I1090" s="20" t="str">
        <f t="shared" ref="I1090:I1181" si="26">CONCATENATE(A1090,"__",C1090,"_", D1090, "..", E1090, ".", H1090)</f>
        <v>hrs__matching_SRhealthChng..rHlthSRChng.1996</v>
      </c>
      <c r="J1090" s="20" t="s">
        <v>9658</v>
      </c>
      <c r="K1090" s="20" t="s">
        <v>7882</v>
      </c>
      <c r="L1090" s="20" t="s">
        <v>7880</v>
      </c>
      <c r="M1090" s="20" t="s">
        <v>225</v>
      </c>
      <c r="N1090" s="63" t="s">
        <v>177</v>
      </c>
      <c r="O1090" s="60">
        <v>1</v>
      </c>
      <c r="P1090" s="60">
        <v>5</v>
      </c>
      <c r="Q1090" s="20" t="s">
        <v>224</v>
      </c>
      <c r="R1090" s="60"/>
      <c r="S1090" s="20" t="s">
        <v>1311</v>
      </c>
    </row>
    <row r="1091" spans="1:19" ht="15.75" customHeight="1" x14ac:dyDescent="0.2">
      <c r="A1091" s="11" t="s">
        <v>61</v>
      </c>
      <c r="B1091" s="11" t="s">
        <v>6581</v>
      </c>
      <c r="C1091" s="11" t="s">
        <v>6571</v>
      </c>
      <c r="D1091" s="11" t="s">
        <v>7877</v>
      </c>
      <c r="E1091" s="11" t="s">
        <v>7878</v>
      </c>
      <c r="F1091" s="20">
        <v>4</v>
      </c>
      <c r="H1091" s="20">
        <v>1998</v>
      </c>
      <c r="I1091" s="20" t="str">
        <f t="shared" si="26"/>
        <v>hrs__matching_SRhealthChng..rHlthSRChng.1998</v>
      </c>
      <c r="J1091" s="20" t="s">
        <v>9659</v>
      </c>
      <c r="K1091" s="20" t="s">
        <v>7883</v>
      </c>
      <c r="L1091" s="20" t="s">
        <v>7880</v>
      </c>
      <c r="M1091" s="20" t="s">
        <v>225</v>
      </c>
      <c r="N1091" s="63" t="s">
        <v>177</v>
      </c>
      <c r="O1091" s="60">
        <v>1</v>
      </c>
      <c r="P1091" s="60">
        <v>5</v>
      </c>
      <c r="Q1091" s="20" t="s">
        <v>224</v>
      </c>
      <c r="R1091" s="60"/>
      <c r="S1091" s="20" t="s">
        <v>1311</v>
      </c>
    </row>
    <row r="1092" spans="1:19" ht="15.75" customHeight="1" x14ac:dyDescent="0.2">
      <c r="A1092" s="11" t="s">
        <v>61</v>
      </c>
      <c r="B1092" s="11" t="s">
        <v>6581</v>
      </c>
      <c r="C1092" s="11" t="s">
        <v>6571</v>
      </c>
      <c r="D1092" s="11" t="s">
        <v>7877</v>
      </c>
      <c r="E1092" s="11" t="s">
        <v>7878</v>
      </c>
      <c r="F1092" s="20">
        <v>5</v>
      </c>
      <c r="H1092" s="20">
        <v>2000</v>
      </c>
      <c r="I1092" s="20" t="str">
        <f t="shared" si="26"/>
        <v>hrs__matching_SRhealthChng..rHlthSRChng.2000</v>
      </c>
      <c r="J1092" s="20" t="s">
        <v>9660</v>
      </c>
      <c r="K1092" s="20" t="s">
        <v>7884</v>
      </c>
      <c r="L1092" s="20" t="s">
        <v>7880</v>
      </c>
      <c r="M1092" s="20" t="s">
        <v>225</v>
      </c>
      <c r="N1092" s="63" t="s">
        <v>177</v>
      </c>
      <c r="O1092" s="60">
        <v>1</v>
      </c>
      <c r="P1092" s="60">
        <v>5</v>
      </c>
      <c r="Q1092" s="20" t="s">
        <v>224</v>
      </c>
      <c r="R1092" s="60"/>
      <c r="S1092" s="20" t="s">
        <v>1311</v>
      </c>
    </row>
    <row r="1093" spans="1:19" ht="15.75" customHeight="1" x14ac:dyDescent="0.2">
      <c r="A1093" s="11" t="s">
        <v>61</v>
      </c>
      <c r="B1093" s="11" t="s">
        <v>6581</v>
      </c>
      <c r="C1093" s="11" t="s">
        <v>6571</v>
      </c>
      <c r="D1093" s="11" t="s">
        <v>7877</v>
      </c>
      <c r="E1093" s="11" t="s">
        <v>7878</v>
      </c>
      <c r="F1093" s="20">
        <v>6</v>
      </c>
      <c r="H1093" s="20">
        <v>2002</v>
      </c>
      <c r="I1093" s="20" t="str">
        <f t="shared" si="26"/>
        <v>hrs__matching_SRhealthChng..rHlthSRChng.2002</v>
      </c>
      <c r="J1093" s="20" t="s">
        <v>9661</v>
      </c>
      <c r="K1093" s="20" t="s">
        <v>7885</v>
      </c>
      <c r="L1093" s="20" t="s">
        <v>7880</v>
      </c>
      <c r="M1093" s="20" t="s">
        <v>225</v>
      </c>
      <c r="N1093" s="63" t="s">
        <v>177</v>
      </c>
      <c r="O1093" s="60">
        <v>1</v>
      </c>
      <c r="P1093" s="60">
        <v>5</v>
      </c>
      <c r="Q1093" s="20" t="s">
        <v>224</v>
      </c>
      <c r="R1093" s="60"/>
      <c r="S1093" s="20" t="s">
        <v>1311</v>
      </c>
    </row>
    <row r="1094" spans="1:19" ht="15.75" customHeight="1" x14ac:dyDescent="0.2">
      <c r="A1094" s="11" t="s">
        <v>61</v>
      </c>
      <c r="B1094" s="11" t="s">
        <v>6581</v>
      </c>
      <c r="C1094" s="11" t="s">
        <v>6571</v>
      </c>
      <c r="D1094" s="11" t="s">
        <v>7877</v>
      </c>
      <c r="E1094" s="11" t="s">
        <v>7878</v>
      </c>
      <c r="F1094" s="20">
        <v>7</v>
      </c>
      <c r="H1094" s="20">
        <v>2004</v>
      </c>
      <c r="I1094" s="20" t="str">
        <f t="shared" si="26"/>
        <v>hrs__matching_SRhealthChng..rHlthSRChng.2004</v>
      </c>
      <c r="J1094" s="20" t="s">
        <v>9662</v>
      </c>
      <c r="K1094" s="20" t="s">
        <v>7886</v>
      </c>
      <c r="L1094" s="20" t="s">
        <v>7880</v>
      </c>
      <c r="M1094" s="20" t="s">
        <v>225</v>
      </c>
      <c r="N1094" s="63" t="s">
        <v>177</v>
      </c>
      <c r="O1094" s="60">
        <v>1</v>
      </c>
      <c r="P1094" s="60">
        <v>5</v>
      </c>
      <c r="Q1094" s="20" t="s">
        <v>224</v>
      </c>
      <c r="R1094" s="60"/>
      <c r="S1094" s="20" t="s">
        <v>1311</v>
      </c>
    </row>
    <row r="1095" spans="1:19" ht="15.75" customHeight="1" x14ac:dyDescent="0.2">
      <c r="A1095" s="11" t="s">
        <v>61</v>
      </c>
      <c r="B1095" s="11" t="s">
        <v>6581</v>
      </c>
      <c r="C1095" s="11" t="s">
        <v>6571</v>
      </c>
      <c r="D1095" s="11" t="s">
        <v>7877</v>
      </c>
      <c r="E1095" s="11" t="s">
        <v>7878</v>
      </c>
      <c r="F1095" s="20">
        <v>8</v>
      </c>
      <c r="H1095" s="20">
        <v>2006</v>
      </c>
      <c r="I1095" s="20" t="str">
        <f t="shared" si="26"/>
        <v>hrs__matching_SRhealthChng..rHlthSRChng.2006</v>
      </c>
      <c r="J1095" s="20" t="s">
        <v>9663</v>
      </c>
      <c r="K1095" s="20" t="s">
        <v>7887</v>
      </c>
      <c r="L1095" s="20" t="s">
        <v>7880</v>
      </c>
      <c r="M1095" s="20" t="s">
        <v>225</v>
      </c>
      <c r="N1095" s="63" t="s">
        <v>177</v>
      </c>
      <c r="O1095" s="60">
        <v>1</v>
      </c>
      <c r="P1095" s="60">
        <v>5</v>
      </c>
      <c r="Q1095" s="20" t="s">
        <v>224</v>
      </c>
      <c r="R1095" s="60"/>
      <c r="S1095" s="20" t="s">
        <v>1311</v>
      </c>
    </row>
    <row r="1096" spans="1:19" ht="15.75" customHeight="1" x14ac:dyDescent="0.2">
      <c r="A1096" s="11" t="s">
        <v>61</v>
      </c>
      <c r="B1096" s="11" t="s">
        <v>6581</v>
      </c>
      <c r="C1096" s="11" t="s">
        <v>6571</v>
      </c>
      <c r="D1096" s="11" t="s">
        <v>7877</v>
      </c>
      <c r="E1096" s="11" t="s">
        <v>7878</v>
      </c>
      <c r="F1096" s="20">
        <v>9</v>
      </c>
      <c r="H1096" s="20">
        <v>2008</v>
      </c>
      <c r="I1096" s="20" t="str">
        <f t="shared" si="26"/>
        <v>hrs__matching_SRhealthChng..rHlthSRChng.2008</v>
      </c>
      <c r="J1096" s="20" t="s">
        <v>9664</v>
      </c>
      <c r="K1096" s="20" t="s">
        <v>7888</v>
      </c>
      <c r="L1096" s="20" t="s">
        <v>7880</v>
      </c>
      <c r="M1096" s="20" t="s">
        <v>225</v>
      </c>
      <c r="N1096" s="20" t="s">
        <v>177</v>
      </c>
      <c r="O1096" s="60">
        <v>1</v>
      </c>
      <c r="P1096" s="60">
        <v>5</v>
      </c>
      <c r="Q1096" s="20" t="s">
        <v>224</v>
      </c>
      <c r="R1096" s="60"/>
      <c r="S1096" s="20" t="s">
        <v>1311</v>
      </c>
    </row>
    <row r="1097" spans="1:19" ht="15.75" customHeight="1" x14ac:dyDescent="0.2">
      <c r="A1097" s="11" t="s">
        <v>61</v>
      </c>
      <c r="B1097" s="11" t="s">
        <v>6581</v>
      </c>
      <c r="C1097" s="11" t="s">
        <v>6571</v>
      </c>
      <c r="D1097" s="11" t="s">
        <v>7877</v>
      </c>
      <c r="E1097" s="11" t="s">
        <v>7878</v>
      </c>
      <c r="F1097" s="20">
        <v>10</v>
      </c>
      <c r="H1097" s="20">
        <v>2010</v>
      </c>
      <c r="I1097" s="20" t="str">
        <f t="shared" si="26"/>
        <v>hrs__matching_SRhealthChng..rHlthSRChng.2010</v>
      </c>
      <c r="J1097" s="20" t="s">
        <v>9665</v>
      </c>
      <c r="K1097" s="20" t="s">
        <v>7889</v>
      </c>
      <c r="L1097" s="20" t="s">
        <v>7880</v>
      </c>
      <c r="M1097" s="20" t="s">
        <v>225</v>
      </c>
      <c r="N1097" s="20" t="s">
        <v>177</v>
      </c>
      <c r="O1097" s="60">
        <v>1</v>
      </c>
      <c r="P1097" s="60">
        <v>5</v>
      </c>
      <c r="Q1097" s="20" t="s">
        <v>224</v>
      </c>
      <c r="R1097" s="60"/>
      <c r="S1097" s="20" t="s">
        <v>1311</v>
      </c>
    </row>
    <row r="1098" spans="1:19" ht="15.75" customHeight="1" x14ac:dyDescent="0.2">
      <c r="A1098" s="11" t="s">
        <v>61</v>
      </c>
      <c r="B1098" s="11" t="s">
        <v>6581</v>
      </c>
      <c r="C1098" s="11" t="s">
        <v>6571</v>
      </c>
      <c r="D1098" s="11" t="s">
        <v>7877</v>
      </c>
      <c r="E1098" s="11" t="s">
        <v>7878</v>
      </c>
      <c r="F1098" s="20">
        <v>11</v>
      </c>
      <c r="H1098" s="20">
        <v>2012</v>
      </c>
      <c r="I1098" s="20" t="str">
        <f t="shared" si="26"/>
        <v>hrs__matching_SRhealthChng..rHlthSRChng.2012</v>
      </c>
      <c r="J1098" s="20" t="s">
        <v>9666</v>
      </c>
      <c r="K1098" s="20" t="s">
        <v>7890</v>
      </c>
      <c r="L1098" s="20" t="s">
        <v>7880</v>
      </c>
      <c r="M1098" s="20" t="s">
        <v>225</v>
      </c>
      <c r="N1098" s="20" t="s">
        <v>177</v>
      </c>
      <c r="O1098" s="60">
        <v>1</v>
      </c>
      <c r="P1098" s="60">
        <v>5</v>
      </c>
      <c r="Q1098" s="20" t="s">
        <v>224</v>
      </c>
      <c r="R1098" s="60"/>
      <c r="S1098" s="20" t="s">
        <v>1311</v>
      </c>
    </row>
    <row r="1099" spans="1:19" ht="15.75" customHeight="1" x14ac:dyDescent="0.2">
      <c r="A1099" s="11" t="s">
        <v>61</v>
      </c>
      <c r="B1099" s="11" t="s">
        <v>6581</v>
      </c>
      <c r="C1099" s="11" t="s">
        <v>6571</v>
      </c>
      <c r="D1099" s="11" t="s">
        <v>7877</v>
      </c>
      <c r="E1099" s="11" t="s">
        <v>7878</v>
      </c>
      <c r="F1099" s="20">
        <v>12</v>
      </c>
      <c r="H1099" s="20">
        <v>2014</v>
      </c>
      <c r="I1099" s="20" t="str">
        <f t="shared" si="26"/>
        <v>hrs__matching_SRhealthChng..rHlthSRChng.2014</v>
      </c>
      <c r="J1099" s="20" t="s">
        <v>9667</v>
      </c>
      <c r="K1099" s="20" t="s">
        <v>7891</v>
      </c>
      <c r="L1099" s="20" t="s">
        <v>7880</v>
      </c>
      <c r="M1099" s="20" t="s">
        <v>225</v>
      </c>
      <c r="N1099" s="20" t="s">
        <v>177</v>
      </c>
      <c r="O1099" s="60">
        <v>1</v>
      </c>
      <c r="P1099" s="60">
        <v>5</v>
      </c>
      <c r="Q1099" s="20" t="s">
        <v>224</v>
      </c>
      <c r="R1099" s="60"/>
      <c r="S1099" s="20" t="s">
        <v>1311</v>
      </c>
    </row>
    <row r="1100" spans="1:19" ht="15.75" customHeight="1" x14ac:dyDescent="0.2">
      <c r="A1100" s="11" t="s">
        <v>61</v>
      </c>
      <c r="B1100" s="11" t="s">
        <v>6570</v>
      </c>
      <c r="C1100" s="11" t="s">
        <v>6571</v>
      </c>
      <c r="D1100" s="11" t="s">
        <v>7892</v>
      </c>
      <c r="E1100" s="11" t="s">
        <v>7893</v>
      </c>
      <c r="F1100" s="20">
        <v>9</v>
      </c>
      <c r="H1100" s="20">
        <v>2008</v>
      </c>
      <c r="I1100" s="20" t="str">
        <f t="shared" si="26"/>
        <v>hrs__matching_subjectiveAge..HlthSubAge.2008</v>
      </c>
      <c r="J1100" s="20" t="s">
        <v>7395</v>
      </c>
      <c r="K1100" s="20" t="s">
        <v>7894</v>
      </c>
      <c r="L1100" s="20" t="s">
        <v>1091</v>
      </c>
      <c r="N1100" s="20" t="s">
        <v>177</v>
      </c>
      <c r="Q1100" s="15" t="s">
        <v>224</v>
      </c>
      <c r="R1100" s="15"/>
      <c r="S1100" s="15" t="s">
        <v>251</v>
      </c>
    </row>
    <row r="1101" spans="1:19" ht="15.75" customHeight="1" x14ac:dyDescent="0.2">
      <c r="A1101" s="11" t="s">
        <v>61</v>
      </c>
      <c r="B1101" s="11" t="s">
        <v>6570</v>
      </c>
      <c r="C1101" s="11" t="s">
        <v>6571</v>
      </c>
      <c r="D1101" s="11" t="s">
        <v>7892</v>
      </c>
      <c r="E1101" s="11" t="s">
        <v>7893</v>
      </c>
      <c r="F1101" s="20">
        <v>10</v>
      </c>
      <c r="H1101" s="20">
        <v>2010</v>
      </c>
      <c r="I1101" s="20" t="str">
        <f t="shared" si="26"/>
        <v>hrs__matching_subjectiveAge..HlthSubAge.2010</v>
      </c>
      <c r="J1101" s="20" t="s">
        <v>7895</v>
      </c>
      <c r="K1101" s="20" t="s">
        <v>7894</v>
      </c>
      <c r="L1101" s="20" t="s">
        <v>1091</v>
      </c>
      <c r="N1101" s="20" t="s">
        <v>177</v>
      </c>
      <c r="Q1101" s="15" t="s">
        <v>224</v>
      </c>
      <c r="R1101" s="15"/>
      <c r="S1101" s="15" t="s">
        <v>251</v>
      </c>
    </row>
    <row r="1102" spans="1:19" ht="15.75" customHeight="1" x14ac:dyDescent="0.2">
      <c r="A1102" s="11" t="s">
        <v>61</v>
      </c>
      <c r="B1102" s="11" t="s">
        <v>6570</v>
      </c>
      <c r="C1102" s="11" t="s">
        <v>6571</v>
      </c>
      <c r="D1102" s="11" t="s">
        <v>7892</v>
      </c>
      <c r="E1102" s="11" t="s">
        <v>7893</v>
      </c>
      <c r="F1102" s="20">
        <v>11</v>
      </c>
      <c r="H1102" s="20">
        <v>2012</v>
      </c>
      <c r="I1102" s="20" t="str">
        <f t="shared" si="26"/>
        <v>hrs__matching_subjectiveAge..HlthSubAge.2012</v>
      </c>
      <c r="J1102" s="20" t="s">
        <v>7896</v>
      </c>
      <c r="K1102" s="20" t="s">
        <v>7894</v>
      </c>
      <c r="L1102" s="20" t="s">
        <v>1091</v>
      </c>
      <c r="N1102" s="20" t="s">
        <v>177</v>
      </c>
      <c r="Q1102" s="15" t="s">
        <v>224</v>
      </c>
      <c r="R1102" s="15"/>
      <c r="S1102" s="15" t="s">
        <v>251</v>
      </c>
    </row>
    <row r="1103" spans="1:19" ht="15.75" customHeight="1" x14ac:dyDescent="0.2">
      <c r="A1103" s="11" t="s">
        <v>61</v>
      </c>
      <c r="B1103" s="11" t="s">
        <v>6570</v>
      </c>
      <c r="C1103" s="11" t="s">
        <v>6571</v>
      </c>
      <c r="D1103" s="11" t="s">
        <v>7892</v>
      </c>
      <c r="E1103" s="11" t="s">
        <v>7893</v>
      </c>
      <c r="F1103" s="20">
        <v>12</v>
      </c>
      <c r="H1103" s="20">
        <v>2014</v>
      </c>
      <c r="I1103" s="20" t="str">
        <f t="shared" si="26"/>
        <v>hrs__matching_subjectiveAge..HlthSubAge.2014</v>
      </c>
      <c r="J1103" s="20" t="s">
        <v>7394</v>
      </c>
      <c r="K1103" s="20" t="s">
        <v>7894</v>
      </c>
      <c r="L1103" s="20" t="s">
        <v>1091</v>
      </c>
      <c r="N1103" s="20" t="s">
        <v>177</v>
      </c>
      <c r="Q1103" s="15" t="s">
        <v>224</v>
      </c>
      <c r="R1103" s="15"/>
      <c r="S1103" s="15" t="s">
        <v>251</v>
      </c>
    </row>
    <row r="1104" spans="1:19" ht="15.75" customHeight="1" x14ac:dyDescent="0.2">
      <c r="A1104" s="11" t="s">
        <v>61</v>
      </c>
      <c r="B1104" s="11" t="s">
        <v>6570</v>
      </c>
      <c r="C1104" s="11" t="s">
        <v>6571</v>
      </c>
      <c r="D1104" s="11" t="s">
        <v>7892</v>
      </c>
      <c r="E1104" s="11" t="s">
        <v>7893</v>
      </c>
      <c r="F1104" s="20">
        <v>13</v>
      </c>
      <c r="H1104" s="20">
        <v>2016</v>
      </c>
      <c r="I1104" s="20" t="str">
        <f t="shared" si="26"/>
        <v>hrs__matching_subjectiveAge..HlthSubAge.2016</v>
      </c>
      <c r="J1104" s="20" t="s">
        <v>10186</v>
      </c>
      <c r="K1104" s="20" t="s">
        <v>7894</v>
      </c>
      <c r="L1104" s="20" t="s">
        <v>1091</v>
      </c>
      <c r="N1104" s="20" t="s">
        <v>177</v>
      </c>
      <c r="Q1104" s="15" t="s">
        <v>224</v>
      </c>
      <c r="R1104" s="15"/>
      <c r="S1104" s="15" t="s">
        <v>251</v>
      </c>
    </row>
    <row r="1105" spans="1:19" ht="15.75" customHeight="1" x14ac:dyDescent="0.2">
      <c r="A1105" s="11" t="s">
        <v>61</v>
      </c>
      <c r="B1105" s="11" t="s">
        <v>6581</v>
      </c>
      <c r="C1105" s="11" t="s">
        <v>6571</v>
      </c>
      <c r="D1105" s="11" t="s">
        <v>7897</v>
      </c>
      <c r="E1105" s="11" t="s">
        <v>7898</v>
      </c>
      <c r="F1105" s="20">
        <v>2</v>
      </c>
      <c r="H1105" s="20">
        <v>1994</v>
      </c>
      <c r="I1105" s="20" t="str">
        <f t="shared" si="26"/>
        <v>hrs__matching_surgery..rHlthOutpatSurg.1994</v>
      </c>
      <c r="J1105" s="20" t="s">
        <v>9668</v>
      </c>
      <c r="K1105" s="20" t="s">
        <v>7899</v>
      </c>
      <c r="L1105" s="20" t="s">
        <v>6708</v>
      </c>
      <c r="N1105" s="65" t="s">
        <v>177</v>
      </c>
      <c r="Q1105" s="15" t="s">
        <v>178</v>
      </c>
      <c r="R1105" s="15"/>
      <c r="S1105" s="15" t="s">
        <v>1311</v>
      </c>
    </row>
    <row r="1106" spans="1:19" ht="15.75" customHeight="1" x14ac:dyDescent="0.2">
      <c r="A1106" s="11" t="s">
        <v>61</v>
      </c>
      <c r="B1106" s="11" t="s">
        <v>6581</v>
      </c>
      <c r="C1106" s="11" t="s">
        <v>6571</v>
      </c>
      <c r="D1106" s="11" t="s">
        <v>7897</v>
      </c>
      <c r="E1106" s="11" t="s">
        <v>7898</v>
      </c>
      <c r="F1106" s="20">
        <v>3</v>
      </c>
      <c r="H1106" s="20">
        <v>1996</v>
      </c>
      <c r="I1106" s="20" t="str">
        <f t="shared" si="26"/>
        <v>hrs__matching_surgery..rHlthOutpatSurg.1996</v>
      </c>
      <c r="J1106" s="20" t="s">
        <v>9669</v>
      </c>
      <c r="K1106" s="20" t="s">
        <v>7900</v>
      </c>
      <c r="L1106" s="20" t="s">
        <v>6708</v>
      </c>
      <c r="N1106" s="65" t="s">
        <v>177</v>
      </c>
      <c r="Q1106" s="15" t="s">
        <v>178</v>
      </c>
      <c r="R1106" s="15"/>
      <c r="S1106" s="15" t="s">
        <v>1311</v>
      </c>
    </row>
    <row r="1107" spans="1:19" ht="15.75" customHeight="1" x14ac:dyDescent="0.2">
      <c r="A1107" s="11" t="s">
        <v>61</v>
      </c>
      <c r="B1107" s="11" t="s">
        <v>6581</v>
      </c>
      <c r="C1107" s="11" t="s">
        <v>6571</v>
      </c>
      <c r="D1107" s="11" t="s">
        <v>7897</v>
      </c>
      <c r="E1107" s="11" t="s">
        <v>7898</v>
      </c>
      <c r="F1107" s="20">
        <v>4</v>
      </c>
      <c r="H1107" s="20">
        <v>1998</v>
      </c>
      <c r="I1107" s="20" t="str">
        <f t="shared" si="26"/>
        <v>hrs__matching_surgery..rHlthOutpatSurg.1998</v>
      </c>
      <c r="J1107" s="20" t="s">
        <v>9670</v>
      </c>
      <c r="K1107" s="20" t="s">
        <v>7901</v>
      </c>
      <c r="L1107" s="20" t="s">
        <v>6708</v>
      </c>
      <c r="N1107" s="65" t="s">
        <v>177</v>
      </c>
      <c r="Q1107" s="15" t="s">
        <v>178</v>
      </c>
      <c r="R1107" s="15"/>
      <c r="S1107" s="15" t="s">
        <v>1311</v>
      </c>
    </row>
    <row r="1108" spans="1:19" ht="15.75" customHeight="1" x14ac:dyDescent="0.2">
      <c r="A1108" s="11" t="s">
        <v>61</v>
      </c>
      <c r="B1108" s="11" t="s">
        <v>6581</v>
      </c>
      <c r="C1108" s="11" t="s">
        <v>6571</v>
      </c>
      <c r="D1108" s="11" t="s">
        <v>7897</v>
      </c>
      <c r="E1108" s="11" t="s">
        <v>7898</v>
      </c>
      <c r="F1108" s="20">
        <v>5</v>
      </c>
      <c r="G1108" s="60"/>
      <c r="H1108" s="20">
        <v>2000</v>
      </c>
      <c r="I1108" s="20" t="str">
        <f t="shared" si="26"/>
        <v>hrs__matching_surgery..rHlthOutpatSurg.2000</v>
      </c>
      <c r="J1108" s="20" t="s">
        <v>9671</v>
      </c>
      <c r="K1108" s="20" t="s">
        <v>7902</v>
      </c>
      <c r="L1108" s="20" t="s">
        <v>6708</v>
      </c>
      <c r="M1108" s="60"/>
      <c r="N1108" s="65" t="s">
        <v>177</v>
      </c>
      <c r="O1108" s="60"/>
      <c r="P1108" s="60"/>
      <c r="Q1108" s="15" t="s">
        <v>178</v>
      </c>
      <c r="R1108" s="15"/>
      <c r="S1108" s="15" t="s">
        <v>1311</v>
      </c>
    </row>
    <row r="1109" spans="1:19" ht="15.75" customHeight="1" x14ac:dyDescent="0.2">
      <c r="A1109" s="11" t="s">
        <v>61</v>
      </c>
      <c r="B1109" s="11" t="s">
        <v>6581</v>
      </c>
      <c r="C1109" s="11" t="s">
        <v>6571</v>
      </c>
      <c r="D1109" s="11" t="s">
        <v>7897</v>
      </c>
      <c r="E1109" s="11" t="s">
        <v>7898</v>
      </c>
      <c r="F1109" s="20">
        <v>6</v>
      </c>
      <c r="G1109" s="60"/>
      <c r="H1109" s="20">
        <v>2002</v>
      </c>
      <c r="I1109" s="20" t="str">
        <f t="shared" si="26"/>
        <v>hrs__matching_surgery..rHlthOutpatSurg.2002</v>
      </c>
      <c r="J1109" s="20" t="s">
        <v>9672</v>
      </c>
      <c r="K1109" s="20" t="s">
        <v>7903</v>
      </c>
      <c r="L1109" s="20" t="s">
        <v>6708</v>
      </c>
      <c r="M1109" s="60"/>
      <c r="N1109" s="65" t="s">
        <v>177</v>
      </c>
      <c r="O1109" s="60"/>
      <c r="P1109" s="60"/>
      <c r="Q1109" s="15" t="s">
        <v>178</v>
      </c>
      <c r="R1109" s="15"/>
      <c r="S1109" s="15" t="s">
        <v>1311</v>
      </c>
    </row>
    <row r="1110" spans="1:19" ht="15.75" customHeight="1" x14ac:dyDescent="0.2">
      <c r="A1110" s="11" t="s">
        <v>61</v>
      </c>
      <c r="B1110" s="11" t="s">
        <v>6581</v>
      </c>
      <c r="C1110" s="11" t="s">
        <v>6571</v>
      </c>
      <c r="D1110" s="11" t="s">
        <v>7897</v>
      </c>
      <c r="E1110" s="11" t="s">
        <v>7898</v>
      </c>
      <c r="F1110" s="20">
        <v>7</v>
      </c>
      <c r="G1110" s="60"/>
      <c r="H1110" s="20">
        <v>2004</v>
      </c>
      <c r="I1110" s="20" t="str">
        <f t="shared" si="26"/>
        <v>hrs__matching_surgery..rHlthOutpatSurg.2004</v>
      </c>
      <c r="J1110" s="20" t="s">
        <v>9673</v>
      </c>
      <c r="K1110" s="20" t="s">
        <v>7904</v>
      </c>
      <c r="L1110" s="20" t="s">
        <v>6708</v>
      </c>
      <c r="M1110" s="60"/>
      <c r="N1110" s="65" t="s">
        <v>177</v>
      </c>
      <c r="O1110" s="60"/>
      <c r="P1110" s="60"/>
      <c r="Q1110" s="15" t="s">
        <v>178</v>
      </c>
      <c r="R1110" s="15"/>
      <c r="S1110" s="15" t="s">
        <v>1311</v>
      </c>
    </row>
    <row r="1111" spans="1:19" ht="15.75" customHeight="1" x14ac:dyDescent="0.2">
      <c r="A1111" s="11" t="s">
        <v>61</v>
      </c>
      <c r="B1111" s="11" t="s">
        <v>6581</v>
      </c>
      <c r="C1111" s="11" t="s">
        <v>6571</v>
      </c>
      <c r="D1111" s="11" t="s">
        <v>7897</v>
      </c>
      <c r="E1111" s="11" t="s">
        <v>7898</v>
      </c>
      <c r="F1111" s="20">
        <v>8</v>
      </c>
      <c r="G1111" s="60"/>
      <c r="H1111" s="20">
        <v>2006</v>
      </c>
      <c r="I1111" s="20" t="str">
        <f t="shared" si="26"/>
        <v>hrs__matching_surgery..rHlthOutpatSurg.2006</v>
      </c>
      <c r="J1111" s="20" t="s">
        <v>9674</v>
      </c>
      <c r="K1111" s="20" t="s">
        <v>7905</v>
      </c>
      <c r="L1111" s="20" t="s">
        <v>6708</v>
      </c>
      <c r="M1111" s="60"/>
      <c r="N1111" s="65" t="s">
        <v>177</v>
      </c>
      <c r="O1111" s="60"/>
      <c r="P1111" s="60"/>
      <c r="Q1111" s="15" t="s">
        <v>178</v>
      </c>
      <c r="R1111" s="15"/>
      <c r="S1111" s="15" t="s">
        <v>1311</v>
      </c>
    </row>
    <row r="1112" spans="1:19" ht="15.75" customHeight="1" x14ac:dyDescent="0.2">
      <c r="A1112" s="11" t="s">
        <v>61</v>
      </c>
      <c r="B1112" s="11" t="s">
        <v>6581</v>
      </c>
      <c r="C1112" s="11" t="s">
        <v>6571</v>
      </c>
      <c r="D1112" s="11" t="s">
        <v>7897</v>
      </c>
      <c r="E1112" s="11" t="s">
        <v>7898</v>
      </c>
      <c r="F1112" s="20">
        <v>9</v>
      </c>
      <c r="G1112" s="60"/>
      <c r="H1112" s="20">
        <v>2008</v>
      </c>
      <c r="I1112" s="20" t="str">
        <f t="shared" si="26"/>
        <v>hrs__matching_surgery..rHlthOutpatSurg.2008</v>
      </c>
      <c r="J1112" s="20" t="s">
        <v>9675</v>
      </c>
      <c r="K1112" s="20" t="s">
        <v>7906</v>
      </c>
      <c r="L1112" s="20" t="s">
        <v>6708</v>
      </c>
      <c r="M1112" s="60"/>
      <c r="N1112" s="65" t="s">
        <v>177</v>
      </c>
      <c r="O1112" s="60"/>
      <c r="P1112" s="60"/>
      <c r="Q1112" s="15" t="s">
        <v>178</v>
      </c>
      <c r="R1112" s="15"/>
      <c r="S1112" s="15" t="s">
        <v>1311</v>
      </c>
    </row>
    <row r="1113" spans="1:19" ht="15.75" customHeight="1" x14ac:dyDescent="0.2">
      <c r="A1113" s="11" t="s">
        <v>61</v>
      </c>
      <c r="B1113" s="11" t="s">
        <v>6581</v>
      </c>
      <c r="C1113" s="11" t="s">
        <v>6571</v>
      </c>
      <c r="D1113" s="11" t="s">
        <v>7897</v>
      </c>
      <c r="E1113" s="11" t="s">
        <v>7898</v>
      </c>
      <c r="F1113" s="20">
        <v>10</v>
      </c>
      <c r="G1113" s="60"/>
      <c r="H1113" s="20">
        <v>2010</v>
      </c>
      <c r="I1113" s="20" t="str">
        <f t="shared" si="26"/>
        <v>hrs__matching_surgery..rHlthOutpatSurg.2010</v>
      </c>
      <c r="J1113" s="20" t="s">
        <v>9676</v>
      </c>
      <c r="K1113" s="20" t="s">
        <v>7907</v>
      </c>
      <c r="L1113" s="20" t="s">
        <v>6708</v>
      </c>
      <c r="M1113" s="60"/>
      <c r="N1113" s="65" t="s">
        <v>177</v>
      </c>
      <c r="O1113" s="60"/>
      <c r="P1113" s="60"/>
      <c r="Q1113" s="15" t="s">
        <v>178</v>
      </c>
      <c r="R1113" s="15"/>
      <c r="S1113" s="15" t="s">
        <v>1311</v>
      </c>
    </row>
    <row r="1114" spans="1:19" ht="15.75" customHeight="1" x14ac:dyDescent="0.2">
      <c r="A1114" s="11" t="s">
        <v>61</v>
      </c>
      <c r="B1114" s="11" t="s">
        <v>6581</v>
      </c>
      <c r="C1114" s="11" t="s">
        <v>6571</v>
      </c>
      <c r="D1114" s="11" t="s">
        <v>7897</v>
      </c>
      <c r="E1114" s="11" t="s">
        <v>7898</v>
      </c>
      <c r="F1114" s="20">
        <v>11</v>
      </c>
      <c r="G1114" s="60"/>
      <c r="H1114" s="20">
        <v>2012</v>
      </c>
      <c r="I1114" s="20" t="str">
        <f t="shared" si="26"/>
        <v>hrs__matching_surgery..rHlthOutpatSurg.2012</v>
      </c>
      <c r="J1114" s="20" t="s">
        <v>9677</v>
      </c>
      <c r="K1114" s="20" t="s">
        <v>7908</v>
      </c>
      <c r="L1114" s="20" t="s">
        <v>6708</v>
      </c>
      <c r="M1114" s="60"/>
      <c r="N1114" s="65" t="s">
        <v>177</v>
      </c>
      <c r="O1114" s="60"/>
      <c r="P1114" s="60"/>
      <c r="Q1114" s="15" t="s">
        <v>178</v>
      </c>
      <c r="R1114" s="15"/>
      <c r="S1114" s="15" t="s">
        <v>1311</v>
      </c>
    </row>
    <row r="1115" spans="1:19" ht="15.75" customHeight="1" x14ac:dyDescent="0.2">
      <c r="A1115" s="11" t="s">
        <v>61</v>
      </c>
      <c r="B1115" s="11" t="s">
        <v>6581</v>
      </c>
      <c r="C1115" s="11" t="s">
        <v>6571</v>
      </c>
      <c r="D1115" s="11" t="s">
        <v>7897</v>
      </c>
      <c r="E1115" s="11" t="s">
        <v>7898</v>
      </c>
      <c r="F1115" s="20">
        <v>12</v>
      </c>
      <c r="G1115" s="60"/>
      <c r="H1115" s="20">
        <v>2014</v>
      </c>
      <c r="I1115" s="20" t="str">
        <f t="shared" si="26"/>
        <v>hrs__matching_surgery..rHlthOutpatSurg.2014</v>
      </c>
      <c r="J1115" s="20" t="s">
        <v>9678</v>
      </c>
      <c r="K1115" s="20" t="s">
        <v>7909</v>
      </c>
      <c r="L1115" s="20" t="s">
        <v>6708</v>
      </c>
      <c r="M1115" s="60"/>
      <c r="N1115" s="65" t="s">
        <v>177</v>
      </c>
      <c r="O1115" s="60"/>
      <c r="P1115" s="60"/>
      <c r="Q1115" s="15" t="s">
        <v>178</v>
      </c>
      <c r="R1115" s="15"/>
      <c r="S1115" s="15" t="s">
        <v>1311</v>
      </c>
    </row>
    <row r="1116" spans="1:19" ht="15.75" customHeight="1" x14ac:dyDescent="0.2">
      <c r="A1116" s="11" t="s">
        <v>61</v>
      </c>
      <c r="B1116" s="11" t="s">
        <v>6581</v>
      </c>
      <c r="C1116" s="11" t="s">
        <v>6571</v>
      </c>
      <c r="D1116" s="11" t="s">
        <v>207</v>
      </c>
      <c r="E1116" s="11" t="s">
        <v>7910</v>
      </c>
      <c r="F1116" s="20">
        <v>1</v>
      </c>
      <c r="G1116" s="60"/>
      <c r="H1116" s="20">
        <v>1992</v>
      </c>
      <c r="I1116" s="20" t="str">
        <f t="shared" si="26"/>
        <v>hrs__matching_weight..rHlthWeightKG.1992</v>
      </c>
      <c r="J1116" s="20" t="s">
        <v>9679</v>
      </c>
      <c r="K1116" s="20" t="s">
        <v>7911</v>
      </c>
      <c r="L1116" s="28" t="s">
        <v>6692</v>
      </c>
      <c r="M1116" s="60"/>
      <c r="N1116" s="28" t="s">
        <v>177</v>
      </c>
      <c r="O1116" s="60"/>
      <c r="P1116" s="60"/>
      <c r="Q1116" s="15" t="s">
        <v>224</v>
      </c>
      <c r="R1116" s="15"/>
      <c r="S1116" s="15" t="s">
        <v>251</v>
      </c>
    </row>
    <row r="1117" spans="1:19" ht="15.75" customHeight="1" x14ac:dyDescent="0.2">
      <c r="A1117" s="11" t="s">
        <v>61</v>
      </c>
      <c r="B1117" s="11" t="s">
        <v>6581</v>
      </c>
      <c r="C1117" s="11" t="s">
        <v>6571</v>
      </c>
      <c r="D1117" s="11" t="s">
        <v>207</v>
      </c>
      <c r="E1117" s="11" t="s">
        <v>7910</v>
      </c>
      <c r="F1117" s="20">
        <v>2</v>
      </c>
      <c r="G1117" s="60"/>
      <c r="H1117" s="20">
        <v>1994</v>
      </c>
      <c r="I1117" s="20" t="str">
        <f t="shared" si="26"/>
        <v>hrs__matching_weight..rHlthWeightKG.1994</v>
      </c>
      <c r="J1117" s="20" t="s">
        <v>9680</v>
      </c>
      <c r="K1117" s="20" t="s">
        <v>7912</v>
      </c>
      <c r="L1117" s="28" t="s">
        <v>6692</v>
      </c>
      <c r="M1117" s="60"/>
      <c r="N1117" s="28" t="s">
        <v>177</v>
      </c>
      <c r="O1117" s="60"/>
      <c r="P1117" s="60"/>
      <c r="Q1117" s="15" t="s">
        <v>224</v>
      </c>
      <c r="R1117" s="15"/>
      <c r="S1117" s="15" t="s">
        <v>251</v>
      </c>
    </row>
    <row r="1118" spans="1:19" ht="15.75" customHeight="1" x14ac:dyDescent="0.2">
      <c r="A1118" s="11" t="s">
        <v>61</v>
      </c>
      <c r="B1118" s="11" t="s">
        <v>6581</v>
      </c>
      <c r="C1118" s="11" t="s">
        <v>6571</v>
      </c>
      <c r="D1118" s="11" t="s">
        <v>207</v>
      </c>
      <c r="E1118" s="11" t="s">
        <v>7910</v>
      </c>
      <c r="F1118" s="20">
        <v>3</v>
      </c>
      <c r="G1118" s="60"/>
      <c r="H1118" s="20">
        <v>1996</v>
      </c>
      <c r="I1118" s="20" t="str">
        <f t="shared" si="26"/>
        <v>hrs__matching_weight..rHlthWeightKG.1996</v>
      </c>
      <c r="J1118" s="20" t="s">
        <v>9681</v>
      </c>
      <c r="K1118" s="20" t="s">
        <v>7913</v>
      </c>
      <c r="L1118" s="28" t="s">
        <v>6692</v>
      </c>
      <c r="M1118" s="60"/>
      <c r="N1118" s="28" t="s">
        <v>177</v>
      </c>
      <c r="O1118" s="60"/>
      <c r="P1118" s="60"/>
      <c r="Q1118" s="15" t="s">
        <v>224</v>
      </c>
      <c r="R1118" s="15"/>
      <c r="S1118" s="15" t="s">
        <v>251</v>
      </c>
    </row>
    <row r="1119" spans="1:19" ht="15.75" customHeight="1" x14ac:dyDescent="0.2">
      <c r="A1119" s="11" t="s">
        <v>61</v>
      </c>
      <c r="B1119" s="11" t="s">
        <v>6581</v>
      </c>
      <c r="C1119" s="11" t="s">
        <v>6571</v>
      </c>
      <c r="D1119" s="11" t="s">
        <v>207</v>
      </c>
      <c r="E1119" s="11" t="s">
        <v>7910</v>
      </c>
      <c r="F1119" s="20">
        <v>4</v>
      </c>
      <c r="G1119" s="60"/>
      <c r="H1119" s="20">
        <v>1998</v>
      </c>
      <c r="I1119" s="20" t="str">
        <f t="shared" si="26"/>
        <v>hrs__matching_weight..rHlthWeightKG.1998</v>
      </c>
      <c r="J1119" s="20" t="s">
        <v>9682</v>
      </c>
      <c r="K1119" s="20" t="s">
        <v>7914</v>
      </c>
      <c r="L1119" s="28" t="s">
        <v>6692</v>
      </c>
      <c r="M1119" s="60"/>
      <c r="N1119" s="28" t="s">
        <v>177</v>
      </c>
      <c r="O1119" s="60"/>
      <c r="P1119" s="60"/>
      <c r="Q1119" s="15" t="s">
        <v>224</v>
      </c>
      <c r="R1119" s="15"/>
      <c r="S1119" s="15" t="s">
        <v>251</v>
      </c>
    </row>
    <row r="1120" spans="1:19" ht="15.75" customHeight="1" x14ac:dyDescent="0.2">
      <c r="A1120" s="11" t="s">
        <v>61</v>
      </c>
      <c r="B1120" s="11" t="s">
        <v>6581</v>
      </c>
      <c r="C1120" s="11" t="s">
        <v>6571</v>
      </c>
      <c r="D1120" s="11" t="s">
        <v>207</v>
      </c>
      <c r="E1120" s="11" t="s">
        <v>7910</v>
      </c>
      <c r="F1120" s="20">
        <v>5</v>
      </c>
      <c r="G1120" s="60"/>
      <c r="H1120" s="20">
        <v>2000</v>
      </c>
      <c r="I1120" s="20" t="str">
        <f t="shared" si="26"/>
        <v>hrs__matching_weight..rHlthWeightKG.2000</v>
      </c>
      <c r="J1120" s="20" t="s">
        <v>9683</v>
      </c>
      <c r="K1120" s="20" t="s">
        <v>7915</v>
      </c>
      <c r="L1120" s="28" t="s">
        <v>6692</v>
      </c>
      <c r="M1120" s="60"/>
      <c r="N1120" s="28" t="s">
        <v>177</v>
      </c>
      <c r="O1120" s="60"/>
      <c r="P1120" s="60"/>
      <c r="Q1120" s="15" t="s">
        <v>224</v>
      </c>
      <c r="R1120" s="15"/>
      <c r="S1120" s="15" t="s">
        <v>251</v>
      </c>
    </row>
    <row r="1121" spans="1:19" ht="15.75" customHeight="1" x14ac:dyDescent="0.2">
      <c r="A1121" s="11" t="s">
        <v>61</v>
      </c>
      <c r="B1121" s="11" t="s">
        <v>6581</v>
      </c>
      <c r="C1121" s="11" t="s">
        <v>6571</v>
      </c>
      <c r="D1121" s="11" t="s">
        <v>207</v>
      </c>
      <c r="E1121" s="11" t="s">
        <v>7910</v>
      </c>
      <c r="F1121" s="20">
        <v>6</v>
      </c>
      <c r="G1121" s="60"/>
      <c r="H1121" s="20">
        <v>2002</v>
      </c>
      <c r="I1121" s="20" t="str">
        <f t="shared" si="26"/>
        <v>hrs__matching_weight..rHlthWeightKG.2002</v>
      </c>
      <c r="J1121" s="20" t="s">
        <v>9684</v>
      </c>
      <c r="K1121" s="20" t="s">
        <v>7916</v>
      </c>
      <c r="L1121" s="28" t="s">
        <v>6692</v>
      </c>
      <c r="M1121" s="60"/>
      <c r="N1121" s="28" t="s">
        <v>177</v>
      </c>
      <c r="O1121" s="60"/>
      <c r="P1121" s="60"/>
      <c r="Q1121" s="15" t="s">
        <v>224</v>
      </c>
      <c r="R1121" s="15"/>
      <c r="S1121" s="15" t="s">
        <v>251</v>
      </c>
    </row>
    <row r="1122" spans="1:19" ht="15.75" customHeight="1" x14ac:dyDescent="0.2">
      <c r="A1122" s="11" t="s">
        <v>61</v>
      </c>
      <c r="B1122" s="11" t="s">
        <v>6581</v>
      </c>
      <c r="C1122" s="11" t="s">
        <v>6571</v>
      </c>
      <c r="D1122" s="11" t="s">
        <v>207</v>
      </c>
      <c r="E1122" s="11" t="s">
        <v>7910</v>
      </c>
      <c r="F1122" s="20">
        <v>7</v>
      </c>
      <c r="G1122" s="60"/>
      <c r="H1122" s="20">
        <v>2004</v>
      </c>
      <c r="I1122" s="20" t="str">
        <f t="shared" si="26"/>
        <v>hrs__matching_weight..rHlthWeightKG.2004</v>
      </c>
      <c r="J1122" s="20" t="s">
        <v>9685</v>
      </c>
      <c r="K1122" s="20" t="s">
        <v>7917</v>
      </c>
      <c r="L1122" s="28" t="s">
        <v>6692</v>
      </c>
      <c r="M1122" s="60"/>
      <c r="N1122" s="28" t="s">
        <v>177</v>
      </c>
      <c r="O1122" s="60"/>
      <c r="P1122" s="60"/>
      <c r="Q1122" s="15" t="s">
        <v>224</v>
      </c>
      <c r="R1122" s="15"/>
      <c r="S1122" s="15" t="s">
        <v>251</v>
      </c>
    </row>
    <row r="1123" spans="1:19" ht="15.75" customHeight="1" x14ac:dyDescent="0.2">
      <c r="A1123" s="11" t="s">
        <v>61</v>
      </c>
      <c r="B1123" s="11" t="s">
        <v>6581</v>
      </c>
      <c r="C1123" s="11" t="s">
        <v>6571</v>
      </c>
      <c r="D1123" s="11" t="s">
        <v>207</v>
      </c>
      <c r="E1123" s="11" t="s">
        <v>7910</v>
      </c>
      <c r="F1123" s="20">
        <v>8</v>
      </c>
      <c r="G1123" s="60"/>
      <c r="H1123" s="20">
        <v>2006</v>
      </c>
      <c r="I1123" s="20" t="str">
        <f t="shared" si="26"/>
        <v>hrs__matching_weight..rHlthWeightKG.2006</v>
      </c>
      <c r="J1123" s="20" t="s">
        <v>9686</v>
      </c>
      <c r="K1123" s="20" t="s">
        <v>7918</v>
      </c>
      <c r="L1123" s="28" t="s">
        <v>6692</v>
      </c>
      <c r="M1123" s="60"/>
      <c r="N1123" s="28" t="s">
        <v>177</v>
      </c>
      <c r="O1123" s="60"/>
      <c r="P1123" s="60"/>
      <c r="Q1123" s="15" t="s">
        <v>224</v>
      </c>
      <c r="R1123" s="15"/>
      <c r="S1123" s="15" t="s">
        <v>251</v>
      </c>
    </row>
    <row r="1124" spans="1:19" ht="15.75" customHeight="1" x14ac:dyDescent="0.2">
      <c r="A1124" s="11" t="s">
        <v>61</v>
      </c>
      <c r="B1124" s="11" t="s">
        <v>6581</v>
      </c>
      <c r="C1124" s="11" t="s">
        <v>6571</v>
      </c>
      <c r="D1124" s="11" t="s">
        <v>207</v>
      </c>
      <c r="E1124" s="11" t="s">
        <v>7910</v>
      </c>
      <c r="F1124" s="20">
        <v>9</v>
      </c>
      <c r="G1124" s="60"/>
      <c r="H1124" s="20">
        <v>2008</v>
      </c>
      <c r="I1124" s="20" t="str">
        <f t="shared" si="26"/>
        <v>hrs__matching_weight..rHlthWeightKG.2008</v>
      </c>
      <c r="J1124" s="20" t="s">
        <v>9687</v>
      </c>
      <c r="K1124" s="20" t="s">
        <v>7919</v>
      </c>
      <c r="L1124" s="28" t="s">
        <v>6692</v>
      </c>
      <c r="M1124" s="60"/>
      <c r="N1124" s="28" t="s">
        <v>177</v>
      </c>
      <c r="O1124" s="60"/>
      <c r="P1124" s="60"/>
      <c r="Q1124" s="15" t="s">
        <v>224</v>
      </c>
      <c r="R1124" s="15"/>
      <c r="S1124" s="15" t="s">
        <v>251</v>
      </c>
    </row>
    <row r="1125" spans="1:19" ht="15.75" customHeight="1" x14ac:dyDescent="0.2">
      <c r="A1125" s="11" t="s">
        <v>61</v>
      </c>
      <c r="B1125" s="11" t="s">
        <v>6581</v>
      </c>
      <c r="C1125" s="11" t="s">
        <v>6571</v>
      </c>
      <c r="D1125" s="11" t="s">
        <v>207</v>
      </c>
      <c r="E1125" s="11" t="s">
        <v>7910</v>
      </c>
      <c r="F1125" s="20">
        <v>10</v>
      </c>
      <c r="G1125" s="60"/>
      <c r="H1125" s="20">
        <v>2010</v>
      </c>
      <c r="I1125" s="20" t="str">
        <f t="shared" si="26"/>
        <v>hrs__matching_weight..rHlthWeightKG.2010</v>
      </c>
      <c r="J1125" s="20" t="s">
        <v>9688</v>
      </c>
      <c r="K1125" s="20" t="s">
        <v>7920</v>
      </c>
      <c r="L1125" s="28" t="s">
        <v>6692</v>
      </c>
      <c r="M1125" s="60"/>
      <c r="N1125" s="28" t="s">
        <v>177</v>
      </c>
      <c r="O1125" s="60"/>
      <c r="P1125" s="60"/>
      <c r="Q1125" s="15" t="s">
        <v>224</v>
      </c>
      <c r="R1125" s="15"/>
      <c r="S1125" s="15" t="s">
        <v>251</v>
      </c>
    </row>
    <row r="1126" spans="1:19" ht="15.75" customHeight="1" x14ac:dyDescent="0.2">
      <c r="A1126" s="11" t="s">
        <v>61</v>
      </c>
      <c r="B1126" s="11" t="s">
        <v>6581</v>
      </c>
      <c r="C1126" s="11" t="s">
        <v>6571</v>
      </c>
      <c r="D1126" s="11" t="s">
        <v>207</v>
      </c>
      <c r="E1126" s="11" t="s">
        <v>7910</v>
      </c>
      <c r="F1126" s="20">
        <v>11</v>
      </c>
      <c r="G1126" s="60"/>
      <c r="H1126" s="20">
        <v>2012</v>
      </c>
      <c r="I1126" s="20" t="str">
        <f t="shared" si="26"/>
        <v>hrs__matching_weight..rHlthWeightKG.2012</v>
      </c>
      <c r="J1126" s="20" t="s">
        <v>9689</v>
      </c>
      <c r="K1126" s="20" t="s">
        <v>7921</v>
      </c>
      <c r="L1126" s="28" t="s">
        <v>6692</v>
      </c>
      <c r="M1126" s="60"/>
      <c r="N1126" s="28" t="s">
        <v>177</v>
      </c>
      <c r="Q1126" s="15" t="s">
        <v>224</v>
      </c>
      <c r="R1126" s="15"/>
      <c r="S1126" s="15" t="s">
        <v>251</v>
      </c>
    </row>
    <row r="1127" spans="1:19" ht="15.75" customHeight="1" x14ac:dyDescent="0.2">
      <c r="A1127" s="11" t="s">
        <v>61</v>
      </c>
      <c r="B1127" s="11" t="s">
        <v>6581</v>
      </c>
      <c r="C1127" s="11" t="s">
        <v>6571</v>
      </c>
      <c r="D1127" s="11" t="s">
        <v>207</v>
      </c>
      <c r="E1127" s="11" t="s">
        <v>7910</v>
      </c>
      <c r="F1127" s="20">
        <v>12</v>
      </c>
      <c r="G1127" s="60"/>
      <c r="H1127" s="20">
        <v>2014</v>
      </c>
      <c r="I1127" s="20" t="str">
        <f t="shared" si="26"/>
        <v>hrs__matching_weight..rHlthWeightKG.2014</v>
      </c>
      <c r="J1127" s="20" t="s">
        <v>9690</v>
      </c>
      <c r="K1127" s="20" t="s">
        <v>7922</v>
      </c>
      <c r="L1127" s="28" t="s">
        <v>6692</v>
      </c>
      <c r="M1127" s="60"/>
      <c r="N1127" s="28" t="s">
        <v>177</v>
      </c>
      <c r="Q1127" s="15" t="s">
        <v>224</v>
      </c>
      <c r="R1127" s="15"/>
      <c r="S1127" s="15" t="s">
        <v>251</v>
      </c>
    </row>
    <row r="1128" spans="1:19" s="76" customFormat="1" ht="15.75" customHeight="1" x14ac:dyDescent="0.2">
      <c r="A1128" s="77" t="s">
        <v>61</v>
      </c>
      <c r="B1128" s="77" t="s">
        <v>6581</v>
      </c>
      <c r="C1128" s="5" t="s">
        <v>138</v>
      </c>
      <c r="D1128" s="77" t="s">
        <v>143</v>
      </c>
      <c r="E1128" s="77" t="s">
        <v>7203</v>
      </c>
      <c r="F1128" s="20">
        <v>1</v>
      </c>
      <c r="H1128" s="20">
        <v>1992</v>
      </c>
      <c r="I1128" s="20" t="str">
        <f t="shared" si="26"/>
        <v>hrs__out_divorced..rMarStat.1992</v>
      </c>
      <c r="J1128" s="20" t="s">
        <v>9344</v>
      </c>
      <c r="K1128" s="20" t="s">
        <v>7204</v>
      </c>
      <c r="L1128" s="20" t="s">
        <v>7205</v>
      </c>
      <c r="N1128" s="67" t="s">
        <v>10571</v>
      </c>
      <c r="Q1128" s="20" t="s">
        <v>232</v>
      </c>
      <c r="S1128" s="20" t="s">
        <v>1311</v>
      </c>
    </row>
    <row r="1129" spans="1:19" s="76" customFormat="1" ht="15.75" customHeight="1" x14ac:dyDescent="0.2">
      <c r="A1129" s="77" t="s">
        <v>61</v>
      </c>
      <c r="B1129" s="77" t="s">
        <v>6581</v>
      </c>
      <c r="C1129" s="5" t="s">
        <v>138</v>
      </c>
      <c r="D1129" s="77" t="s">
        <v>143</v>
      </c>
      <c r="E1129" s="77" t="s">
        <v>7203</v>
      </c>
      <c r="F1129" s="20">
        <v>2</v>
      </c>
      <c r="H1129" s="20">
        <v>1994</v>
      </c>
      <c r="I1129" s="20" t="str">
        <f t="shared" si="26"/>
        <v>hrs__out_divorced..rMarStat.1994</v>
      </c>
      <c r="J1129" s="20" t="s">
        <v>9345</v>
      </c>
      <c r="K1129" s="20" t="s">
        <v>7207</v>
      </c>
      <c r="L1129" s="20" t="s">
        <v>7205</v>
      </c>
      <c r="N1129" s="67" t="s">
        <v>10571</v>
      </c>
      <c r="Q1129" s="20" t="s">
        <v>232</v>
      </c>
      <c r="S1129" s="20" t="s">
        <v>1311</v>
      </c>
    </row>
    <row r="1130" spans="1:19" s="76" customFormat="1" ht="15.75" customHeight="1" x14ac:dyDescent="0.2">
      <c r="A1130" s="77" t="s">
        <v>61</v>
      </c>
      <c r="B1130" s="77" t="s">
        <v>6581</v>
      </c>
      <c r="C1130" s="5" t="s">
        <v>138</v>
      </c>
      <c r="D1130" s="77" t="s">
        <v>143</v>
      </c>
      <c r="E1130" s="77" t="s">
        <v>7203</v>
      </c>
      <c r="F1130" s="20">
        <v>3</v>
      </c>
      <c r="H1130" s="20">
        <v>1996</v>
      </c>
      <c r="I1130" s="20" t="str">
        <f t="shared" si="26"/>
        <v>hrs__out_divorced..rMarStat.1996</v>
      </c>
      <c r="J1130" s="20" t="s">
        <v>9346</v>
      </c>
      <c r="K1130" s="20" t="s">
        <v>7208</v>
      </c>
      <c r="L1130" s="20" t="s">
        <v>7205</v>
      </c>
      <c r="N1130" s="67" t="s">
        <v>10571</v>
      </c>
      <c r="Q1130" s="20" t="s">
        <v>232</v>
      </c>
      <c r="S1130" s="20" t="s">
        <v>1311</v>
      </c>
    </row>
    <row r="1131" spans="1:19" s="76" customFormat="1" ht="15.75" customHeight="1" x14ac:dyDescent="0.2">
      <c r="A1131" s="77" t="s">
        <v>61</v>
      </c>
      <c r="B1131" s="77" t="s">
        <v>6581</v>
      </c>
      <c r="C1131" s="5" t="s">
        <v>138</v>
      </c>
      <c r="D1131" s="77" t="s">
        <v>143</v>
      </c>
      <c r="E1131" s="77" t="s">
        <v>7203</v>
      </c>
      <c r="F1131" s="20">
        <v>4</v>
      </c>
      <c r="H1131" s="20">
        <v>1998</v>
      </c>
      <c r="I1131" s="20" t="str">
        <f t="shared" si="26"/>
        <v>hrs__out_divorced..rMarStat.1998</v>
      </c>
      <c r="J1131" s="20" t="s">
        <v>9347</v>
      </c>
      <c r="K1131" s="20" t="s">
        <v>7209</v>
      </c>
      <c r="L1131" s="20" t="s">
        <v>7205</v>
      </c>
      <c r="N1131" s="67" t="s">
        <v>10571</v>
      </c>
      <c r="Q1131" s="20" t="s">
        <v>232</v>
      </c>
      <c r="S1131" s="20" t="s">
        <v>1311</v>
      </c>
    </row>
    <row r="1132" spans="1:19" s="76" customFormat="1" ht="15.75" customHeight="1" x14ac:dyDescent="0.2">
      <c r="A1132" s="77" t="s">
        <v>61</v>
      </c>
      <c r="B1132" s="77" t="s">
        <v>6581</v>
      </c>
      <c r="C1132" s="5" t="s">
        <v>138</v>
      </c>
      <c r="D1132" s="77" t="s">
        <v>143</v>
      </c>
      <c r="E1132" s="77" t="s">
        <v>7203</v>
      </c>
      <c r="F1132" s="20">
        <v>5</v>
      </c>
      <c r="H1132" s="20">
        <v>2000</v>
      </c>
      <c r="I1132" s="20" t="str">
        <f t="shared" si="26"/>
        <v>hrs__out_divorced..rMarStat.2000</v>
      </c>
      <c r="J1132" s="20" t="s">
        <v>9348</v>
      </c>
      <c r="K1132" s="20" t="s">
        <v>7210</v>
      </c>
      <c r="L1132" s="20" t="s">
        <v>7205</v>
      </c>
      <c r="N1132" s="67" t="s">
        <v>10571</v>
      </c>
      <c r="Q1132" s="20" t="s">
        <v>232</v>
      </c>
      <c r="S1132" s="20" t="s">
        <v>1311</v>
      </c>
    </row>
    <row r="1133" spans="1:19" s="76" customFormat="1" ht="15.75" customHeight="1" x14ac:dyDescent="0.2">
      <c r="A1133" s="77" t="s">
        <v>61</v>
      </c>
      <c r="B1133" s="77" t="s">
        <v>6581</v>
      </c>
      <c r="C1133" s="5" t="s">
        <v>138</v>
      </c>
      <c r="D1133" s="77" t="s">
        <v>143</v>
      </c>
      <c r="E1133" s="77" t="s">
        <v>7203</v>
      </c>
      <c r="F1133" s="20">
        <v>6</v>
      </c>
      <c r="H1133" s="20">
        <v>2002</v>
      </c>
      <c r="I1133" s="20" t="str">
        <f t="shared" si="26"/>
        <v>hrs__out_divorced..rMarStat.2002</v>
      </c>
      <c r="J1133" s="20" t="s">
        <v>9349</v>
      </c>
      <c r="K1133" s="20" t="s">
        <v>7211</v>
      </c>
      <c r="L1133" s="20" t="s">
        <v>7205</v>
      </c>
      <c r="N1133" s="67" t="s">
        <v>10571</v>
      </c>
      <c r="Q1133" s="20" t="s">
        <v>232</v>
      </c>
      <c r="S1133" s="20" t="s">
        <v>1311</v>
      </c>
    </row>
    <row r="1134" spans="1:19" s="76" customFormat="1" ht="15.75" customHeight="1" x14ac:dyDescent="0.2">
      <c r="A1134" s="77" t="s">
        <v>61</v>
      </c>
      <c r="B1134" s="77" t="s">
        <v>6581</v>
      </c>
      <c r="C1134" s="5" t="s">
        <v>138</v>
      </c>
      <c r="D1134" s="77" t="s">
        <v>143</v>
      </c>
      <c r="E1134" s="77" t="s">
        <v>7203</v>
      </c>
      <c r="F1134" s="20">
        <v>7</v>
      </c>
      <c r="H1134" s="20">
        <v>2004</v>
      </c>
      <c r="I1134" s="20" t="str">
        <f t="shared" si="26"/>
        <v>hrs__out_divorced..rMarStat.2004</v>
      </c>
      <c r="J1134" s="20" t="s">
        <v>9350</v>
      </c>
      <c r="K1134" s="20" t="s">
        <v>7212</v>
      </c>
      <c r="L1134" s="20" t="s">
        <v>7205</v>
      </c>
      <c r="N1134" s="67" t="s">
        <v>10571</v>
      </c>
      <c r="Q1134" s="20" t="s">
        <v>232</v>
      </c>
      <c r="S1134" s="20" t="s">
        <v>1311</v>
      </c>
    </row>
    <row r="1135" spans="1:19" s="76" customFormat="1" ht="15.75" customHeight="1" x14ac:dyDescent="0.2">
      <c r="A1135" s="77" t="s">
        <v>61</v>
      </c>
      <c r="B1135" s="77" t="s">
        <v>6581</v>
      </c>
      <c r="C1135" s="5" t="s">
        <v>138</v>
      </c>
      <c r="D1135" s="77" t="s">
        <v>143</v>
      </c>
      <c r="E1135" s="77" t="s">
        <v>7203</v>
      </c>
      <c r="F1135" s="20">
        <v>8</v>
      </c>
      <c r="H1135" s="20">
        <v>2006</v>
      </c>
      <c r="I1135" s="20" t="str">
        <f t="shared" si="26"/>
        <v>hrs__out_divorced..rMarStat.2006</v>
      </c>
      <c r="J1135" s="20" t="s">
        <v>9351</v>
      </c>
      <c r="K1135" s="20" t="s">
        <v>7213</v>
      </c>
      <c r="L1135" s="20" t="s">
        <v>7205</v>
      </c>
      <c r="N1135" s="67" t="s">
        <v>10571</v>
      </c>
      <c r="Q1135" s="20" t="s">
        <v>232</v>
      </c>
      <c r="S1135" s="20" t="s">
        <v>1311</v>
      </c>
    </row>
    <row r="1136" spans="1:19" s="76" customFormat="1" ht="15.75" customHeight="1" x14ac:dyDescent="0.2">
      <c r="A1136" s="77" t="s">
        <v>61</v>
      </c>
      <c r="B1136" s="77" t="s">
        <v>6581</v>
      </c>
      <c r="C1136" s="5" t="s">
        <v>138</v>
      </c>
      <c r="D1136" s="77" t="s">
        <v>143</v>
      </c>
      <c r="E1136" s="77" t="s">
        <v>7203</v>
      </c>
      <c r="F1136" s="20">
        <v>9</v>
      </c>
      <c r="H1136" s="20">
        <v>2008</v>
      </c>
      <c r="I1136" s="20" t="str">
        <f t="shared" si="26"/>
        <v>hrs__out_divorced..rMarStat.2008</v>
      </c>
      <c r="J1136" s="20" t="s">
        <v>9352</v>
      </c>
      <c r="K1136" s="20" t="s">
        <v>7214</v>
      </c>
      <c r="L1136" s="20" t="s">
        <v>7205</v>
      </c>
      <c r="N1136" s="67" t="s">
        <v>10571</v>
      </c>
      <c r="Q1136" s="20" t="s">
        <v>232</v>
      </c>
      <c r="S1136" s="20" t="s">
        <v>1311</v>
      </c>
    </row>
    <row r="1137" spans="1:19" s="76" customFormat="1" ht="15.75" customHeight="1" x14ac:dyDescent="0.2">
      <c r="A1137" s="77" t="s">
        <v>61</v>
      </c>
      <c r="B1137" s="77" t="s">
        <v>6581</v>
      </c>
      <c r="C1137" s="5" t="s">
        <v>138</v>
      </c>
      <c r="D1137" s="77" t="s">
        <v>143</v>
      </c>
      <c r="E1137" s="77" t="s">
        <v>7203</v>
      </c>
      <c r="F1137" s="20">
        <v>10</v>
      </c>
      <c r="H1137" s="20">
        <v>2010</v>
      </c>
      <c r="I1137" s="20" t="str">
        <f t="shared" si="26"/>
        <v>hrs__out_divorced..rMarStat.2010</v>
      </c>
      <c r="J1137" s="20" t="s">
        <v>9353</v>
      </c>
      <c r="K1137" s="20" t="s">
        <v>7215</v>
      </c>
      <c r="L1137" s="20" t="s">
        <v>7205</v>
      </c>
      <c r="N1137" s="67" t="s">
        <v>10571</v>
      </c>
      <c r="Q1137" s="20" t="s">
        <v>232</v>
      </c>
      <c r="S1137" s="20" t="s">
        <v>1311</v>
      </c>
    </row>
    <row r="1138" spans="1:19" s="76" customFormat="1" ht="15.75" customHeight="1" x14ac:dyDescent="0.2">
      <c r="A1138" s="77" t="s">
        <v>61</v>
      </c>
      <c r="B1138" s="77" t="s">
        <v>6581</v>
      </c>
      <c r="C1138" s="5" t="s">
        <v>138</v>
      </c>
      <c r="D1138" s="77" t="s">
        <v>143</v>
      </c>
      <c r="E1138" s="77" t="s">
        <v>7203</v>
      </c>
      <c r="F1138" s="20">
        <v>11</v>
      </c>
      <c r="H1138" s="20">
        <v>2012</v>
      </c>
      <c r="I1138" s="20" t="str">
        <f t="shared" si="26"/>
        <v>hrs__out_divorced..rMarStat.2012</v>
      </c>
      <c r="J1138" s="20" t="s">
        <v>9354</v>
      </c>
      <c r="K1138" s="20" t="s">
        <v>7216</v>
      </c>
      <c r="L1138" s="20" t="s">
        <v>7205</v>
      </c>
      <c r="N1138" s="67" t="s">
        <v>10571</v>
      </c>
      <c r="Q1138" s="20" t="s">
        <v>232</v>
      </c>
      <c r="S1138" s="20" t="s">
        <v>1311</v>
      </c>
    </row>
    <row r="1139" spans="1:19" s="76" customFormat="1" ht="15.75" customHeight="1" x14ac:dyDescent="0.2">
      <c r="A1139" s="77" t="s">
        <v>61</v>
      </c>
      <c r="B1139" s="77" t="s">
        <v>6581</v>
      </c>
      <c r="C1139" s="5" t="s">
        <v>138</v>
      </c>
      <c r="D1139" s="77" t="s">
        <v>143</v>
      </c>
      <c r="E1139" s="77" t="s">
        <v>7203</v>
      </c>
      <c r="F1139" s="20">
        <v>12</v>
      </c>
      <c r="H1139" s="20">
        <v>2014</v>
      </c>
      <c r="I1139" s="20" t="str">
        <f t="shared" si="26"/>
        <v>hrs__out_divorced..rMarStat.2014</v>
      </c>
      <c r="J1139" s="20" t="s">
        <v>9355</v>
      </c>
      <c r="K1139" s="20" t="s">
        <v>7217</v>
      </c>
      <c r="L1139" s="20" t="s">
        <v>7205</v>
      </c>
      <c r="N1139" s="67" t="s">
        <v>10571</v>
      </c>
      <c r="Q1139" s="20" t="s">
        <v>232</v>
      </c>
      <c r="S1139" s="20" t="s">
        <v>1311</v>
      </c>
    </row>
    <row r="1140" spans="1:19" s="76" customFormat="1" ht="15.75" customHeight="1" x14ac:dyDescent="0.2">
      <c r="A1140" s="77" t="s">
        <v>61</v>
      </c>
      <c r="B1140" s="77" t="s">
        <v>6581</v>
      </c>
      <c r="C1140" s="5" t="s">
        <v>138</v>
      </c>
      <c r="D1140" s="77" t="s">
        <v>143</v>
      </c>
      <c r="E1140" s="77" t="s">
        <v>7203</v>
      </c>
      <c r="F1140" s="20">
        <v>13</v>
      </c>
      <c r="H1140" s="20">
        <v>2016</v>
      </c>
      <c r="I1140" s="20" t="str">
        <f t="shared" ref="I1140" si="27">CONCATENATE(A1140,"__",C1140,"_", D1140, "..", E1140, ".", H1140)</f>
        <v>hrs__out_divorced..rMarStat.2016</v>
      </c>
      <c r="J1140" s="15" t="s">
        <v>10570</v>
      </c>
      <c r="K1140" s="20" t="s">
        <v>7217</v>
      </c>
      <c r="L1140" s="20" t="s">
        <v>7205</v>
      </c>
      <c r="N1140" s="67" t="s">
        <v>10571</v>
      </c>
      <c r="Q1140" s="20" t="s">
        <v>232</v>
      </c>
      <c r="S1140" s="20" t="s">
        <v>1311</v>
      </c>
    </row>
    <row r="1141" spans="1:19" ht="15.75" customHeight="1" x14ac:dyDescent="0.2">
      <c r="A1141" s="5" t="s">
        <v>61</v>
      </c>
      <c r="B1141" s="5" t="s">
        <v>6570</v>
      </c>
      <c r="C1141" s="5" t="s">
        <v>138</v>
      </c>
      <c r="D1141" s="5" t="s">
        <v>160</v>
      </c>
      <c r="E1141" s="5" t="s">
        <v>6883</v>
      </c>
      <c r="F1141" s="20">
        <v>1</v>
      </c>
      <c r="H1141" s="20">
        <v>1992</v>
      </c>
      <c r="I1141" s="20" t="str">
        <f t="shared" si="26"/>
        <v>hrs__out_edu..rEduDegCat.1992</v>
      </c>
      <c r="J1141" s="15" t="s">
        <v>10414</v>
      </c>
      <c r="K1141" s="20" t="s">
        <v>6884</v>
      </c>
      <c r="L1141" s="13" t="s">
        <v>10415</v>
      </c>
      <c r="N1141" s="15" t="s">
        <v>10419</v>
      </c>
      <c r="Q1141" s="20" t="s">
        <v>178</v>
      </c>
      <c r="R1141" s="60"/>
      <c r="S1141" s="20" t="s">
        <v>1311</v>
      </c>
    </row>
    <row r="1142" spans="1:19" ht="15.75" customHeight="1" x14ac:dyDescent="0.2">
      <c r="A1142" s="5" t="s">
        <v>61</v>
      </c>
      <c r="B1142" s="5" t="s">
        <v>6570</v>
      </c>
      <c r="C1142" s="5" t="s">
        <v>138</v>
      </c>
      <c r="D1142" s="5" t="s">
        <v>160</v>
      </c>
      <c r="E1142" s="5" t="s">
        <v>7924</v>
      </c>
      <c r="F1142" s="20">
        <v>2</v>
      </c>
      <c r="H1142" s="20">
        <v>1993</v>
      </c>
      <c r="I1142" s="20" t="str">
        <f t="shared" si="26"/>
        <v>hrs__out_edu..rEduDegree.1993</v>
      </c>
      <c r="J1142" s="15" t="s">
        <v>10416</v>
      </c>
      <c r="K1142" s="20" t="s">
        <v>6884</v>
      </c>
      <c r="L1142" s="61" t="s">
        <v>10417</v>
      </c>
      <c r="N1142" s="15" t="s">
        <v>10418</v>
      </c>
      <c r="Q1142" s="20" t="s">
        <v>178</v>
      </c>
      <c r="R1142" s="60"/>
      <c r="S1142" s="20" t="s">
        <v>251</v>
      </c>
    </row>
    <row r="1143" spans="1:19" s="60" customFormat="1" ht="15.75" customHeight="1" x14ac:dyDescent="0.2">
      <c r="A1143" s="5" t="s">
        <v>61</v>
      </c>
      <c r="B1143" s="5" t="s">
        <v>6570</v>
      </c>
      <c r="C1143" s="5" t="s">
        <v>138</v>
      </c>
      <c r="D1143" s="5" t="s">
        <v>160</v>
      </c>
      <c r="E1143" s="5" t="s">
        <v>7924</v>
      </c>
      <c r="F1143" s="20">
        <v>3</v>
      </c>
      <c r="H1143" s="20">
        <v>1994</v>
      </c>
      <c r="I1143" s="20" t="str">
        <f t="shared" si="26"/>
        <v>hrs__out_edu..rEduDegree.1994</v>
      </c>
      <c r="J1143" s="15" t="s">
        <v>10420</v>
      </c>
      <c r="K1143" s="20" t="s">
        <v>6884</v>
      </c>
      <c r="L1143" s="29" t="s">
        <v>10421</v>
      </c>
      <c r="N1143" s="15" t="s">
        <v>10418</v>
      </c>
      <c r="Q1143" s="15" t="s">
        <v>178</v>
      </c>
      <c r="R1143" s="15"/>
      <c r="S1143" s="15" t="s">
        <v>1311</v>
      </c>
    </row>
    <row r="1144" spans="1:19" s="60" customFormat="1" ht="15.75" customHeight="1" x14ac:dyDescent="0.2">
      <c r="A1144" s="5" t="s">
        <v>61</v>
      </c>
      <c r="B1144" s="5" t="s">
        <v>6570</v>
      </c>
      <c r="C1144" s="5" t="s">
        <v>138</v>
      </c>
      <c r="D1144" s="5" t="s">
        <v>160</v>
      </c>
      <c r="E1144" s="5" t="s">
        <v>7924</v>
      </c>
      <c r="F1144" s="20">
        <v>4</v>
      </c>
      <c r="H1144" s="20">
        <v>1995</v>
      </c>
      <c r="I1144" s="20" t="str">
        <f t="shared" si="26"/>
        <v>hrs__out_edu..rEduDegree.1995</v>
      </c>
      <c r="J1144" s="15" t="s">
        <v>10422</v>
      </c>
      <c r="K1144" s="20" t="s">
        <v>6884</v>
      </c>
      <c r="L1144" s="29" t="s">
        <v>10423</v>
      </c>
      <c r="N1144" s="15" t="s">
        <v>10418</v>
      </c>
      <c r="Q1144" s="15" t="s">
        <v>178</v>
      </c>
      <c r="R1144" s="15"/>
      <c r="S1144" s="15" t="s">
        <v>1311</v>
      </c>
    </row>
    <row r="1145" spans="1:19" s="60" customFormat="1" ht="15.75" customHeight="1" x14ac:dyDescent="0.2">
      <c r="A1145" s="5" t="s">
        <v>61</v>
      </c>
      <c r="B1145" s="5" t="s">
        <v>6570</v>
      </c>
      <c r="C1145" s="5" t="s">
        <v>138</v>
      </c>
      <c r="D1145" s="5" t="s">
        <v>160</v>
      </c>
      <c r="E1145" s="5" t="s">
        <v>7924</v>
      </c>
      <c r="F1145" s="20">
        <v>5</v>
      </c>
      <c r="H1145" s="20">
        <v>1996</v>
      </c>
      <c r="I1145" s="20" t="str">
        <f t="shared" si="26"/>
        <v>hrs__out_edu..rEduDegree.1996</v>
      </c>
      <c r="J1145" s="28" t="s">
        <v>10424</v>
      </c>
      <c r="K1145" s="20" t="s">
        <v>6884</v>
      </c>
      <c r="L1145" s="55" t="s">
        <v>10425</v>
      </c>
      <c r="N1145" s="15" t="s">
        <v>10426</v>
      </c>
      <c r="Q1145" s="15" t="s">
        <v>178</v>
      </c>
      <c r="R1145" s="15"/>
      <c r="S1145" s="15" t="s">
        <v>1311</v>
      </c>
    </row>
    <row r="1146" spans="1:19" s="60" customFormat="1" ht="15.75" customHeight="1" x14ac:dyDescent="0.2">
      <c r="A1146" s="5" t="s">
        <v>61</v>
      </c>
      <c r="B1146" s="5" t="s">
        <v>6570</v>
      </c>
      <c r="C1146" s="5" t="s">
        <v>138</v>
      </c>
      <c r="D1146" s="5" t="s">
        <v>160</v>
      </c>
      <c r="E1146" s="5" t="s">
        <v>7924</v>
      </c>
      <c r="F1146" s="20">
        <v>6</v>
      </c>
      <c r="H1146" s="20">
        <v>1998</v>
      </c>
      <c r="I1146" s="20" t="str">
        <f t="shared" si="26"/>
        <v>hrs__out_edu..rEduDegree.1998</v>
      </c>
      <c r="J1146" s="15" t="s">
        <v>10427</v>
      </c>
      <c r="K1146" s="20" t="s">
        <v>6884</v>
      </c>
      <c r="L1146" s="28" t="s">
        <v>10428</v>
      </c>
      <c r="N1146" s="15" t="s">
        <v>10429</v>
      </c>
      <c r="Q1146" s="15" t="s">
        <v>178</v>
      </c>
      <c r="R1146" s="15"/>
      <c r="S1146" s="15" t="s">
        <v>1311</v>
      </c>
    </row>
    <row r="1147" spans="1:19" s="60" customFormat="1" ht="15.75" customHeight="1" x14ac:dyDescent="0.2">
      <c r="A1147" s="5" t="s">
        <v>61</v>
      </c>
      <c r="B1147" s="5" t="s">
        <v>6570</v>
      </c>
      <c r="C1147" s="5" t="s">
        <v>138</v>
      </c>
      <c r="D1147" s="5" t="s">
        <v>160</v>
      </c>
      <c r="E1147" s="5" t="s">
        <v>7924</v>
      </c>
      <c r="F1147" s="20">
        <v>7</v>
      </c>
      <c r="H1147" s="20">
        <v>2000</v>
      </c>
      <c r="I1147" s="20" t="str">
        <f t="shared" si="26"/>
        <v>hrs__out_edu..rEduDegree.2000</v>
      </c>
      <c r="J1147" s="15" t="s">
        <v>10430</v>
      </c>
      <c r="K1147" s="20" t="s">
        <v>6884</v>
      </c>
      <c r="L1147" s="29" t="s">
        <v>10431</v>
      </c>
      <c r="N1147" s="15" t="s">
        <v>10426</v>
      </c>
      <c r="Q1147" s="15" t="s">
        <v>178</v>
      </c>
      <c r="R1147" s="15"/>
      <c r="S1147" s="15" t="s">
        <v>1311</v>
      </c>
    </row>
    <row r="1148" spans="1:19" s="60" customFormat="1" ht="15.75" customHeight="1" x14ac:dyDescent="0.2">
      <c r="A1148" s="5" t="s">
        <v>61</v>
      </c>
      <c r="B1148" s="5" t="s">
        <v>6570</v>
      </c>
      <c r="C1148" s="5" t="s">
        <v>138</v>
      </c>
      <c r="D1148" s="5" t="s">
        <v>160</v>
      </c>
      <c r="E1148" s="5" t="s">
        <v>7924</v>
      </c>
      <c r="F1148" s="20">
        <v>8</v>
      </c>
      <c r="H1148" s="20">
        <v>2002</v>
      </c>
      <c r="I1148" s="20" t="str">
        <f t="shared" si="26"/>
        <v>hrs__out_edu..rEduDegree.2002</v>
      </c>
      <c r="J1148" s="15" t="s">
        <v>10432</v>
      </c>
      <c r="K1148" s="20" t="s">
        <v>6884</v>
      </c>
      <c r="L1148" s="29" t="s">
        <v>10433</v>
      </c>
      <c r="N1148" s="15" t="s">
        <v>10418</v>
      </c>
      <c r="Q1148" s="15" t="s">
        <v>178</v>
      </c>
      <c r="R1148" s="15"/>
      <c r="S1148" s="15" t="s">
        <v>1311</v>
      </c>
    </row>
    <row r="1149" spans="1:19" s="60" customFormat="1" ht="15.75" customHeight="1" x14ac:dyDescent="0.2">
      <c r="A1149" s="5" t="s">
        <v>61</v>
      </c>
      <c r="B1149" s="5" t="s">
        <v>6570</v>
      </c>
      <c r="C1149" s="5" t="s">
        <v>138</v>
      </c>
      <c r="D1149" s="5" t="s">
        <v>160</v>
      </c>
      <c r="E1149" s="5" t="s">
        <v>7924</v>
      </c>
      <c r="F1149" s="20">
        <v>9</v>
      </c>
      <c r="H1149" s="20">
        <v>2004</v>
      </c>
      <c r="I1149" s="20" t="str">
        <f t="shared" si="26"/>
        <v>hrs__out_edu..rEduDegree.2004</v>
      </c>
      <c r="J1149" s="15" t="s">
        <v>10434</v>
      </c>
      <c r="K1149" s="20" t="s">
        <v>6884</v>
      </c>
      <c r="L1149" s="29" t="s">
        <v>10435</v>
      </c>
      <c r="N1149" s="15" t="s">
        <v>10418</v>
      </c>
      <c r="Q1149" s="15" t="s">
        <v>178</v>
      </c>
      <c r="R1149" s="15"/>
      <c r="S1149" s="15" t="s">
        <v>1311</v>
      </c>
    </row>
    <row r="1150" spans="1:19" s="60" customFormat="1" ht="15.75" customHeight="1" x14ac:dyDescent="0.2">
      <c r="A1150" s="5" t="s">
        <v>61</v>
      </c>
      <c r="B1150" s="5" t="s">
        <v>6570</v>
      </c>
      <c r="C1150" s="5" t="s">
        <v>138</v>
      </c>
      <c r="D1150" s="5" t="s">
        <v>160</v>
      </c>
      <c r="E1150" s="5" t="s">
        <v>7924</v>
      </c>
      <c r="F1150" s="20">
        <v>10</v>
      </c>
      <c r="H1150" s="20">
        <v>2006</v>
      </c>
      <c r="I1150" s="20" t="str">
        <f t="shared" si="26"/>
        <v>hrs__out_edu..rEduDegree.2006</v>
      </c>
      <c r="J1150" s="15" t="s">
        <v>10436</v>
      </c>
      <c r="K1150" s="20" t="s">
        <v>6884</v>
      </c>
      <c r="L1150" s="29" t="s">
        <v>10437</v>
      </c>
      <c r="N1150" s="15" t="s">
        <v>10419</v>
      </c>
      <c r="Q1150" s="15" t="s">
        <v>178</v>
      </c>
      <c r="R1150" s="15"/>
      <c r="S1150" s="15" t="s">
        <v>1311</v>
      </c>
    </row>
    <row r="1151" spans="1:19" s="60" customFormat="1" ht="15.75" customHeight="1" x14ac:dyDescent="0.2">
      <c r="A1151" s="5" t="s">
        <v>61</v>
      </c>
      <c r="B1151" s="5" t="s">
        <v>6570</v>
      </c>
      <c r="C1151" s="5" t="s">
        <v>138</v>
      </c>
      <c r="D1151" s="5" t="s">
        <v>160</v>
      </c>
      <c r="E1151" s="5" t="s">
        <v>7924</v>
      </c>
      <c r="F1151" s="20">
        <v>11</v>
      </c>
      <c r="H1151" s="20">
        <v>2008</v>
      </c>
      <c r="I1151" s="20" t="str">
        <f t="shared" si="26"/>
        <v>hrs__out_edu..rEduDegree.2008</v>
      </c>
      <c r="J1151" s="15" t="s">
        <v>10438</v>
      </c>
      <c r="K1151" s="20" t="s">
        <v>6884</v>
      </c>
      <c r="L1151" s="29" t="s">
        <v>10437</v>
      </c>
      <c r="N1151" s="15" t="s">
        <v>10419</v>
      </c>
      <c r="Q1151" s="15" t="s">
        <v>178</v>
      </c>
      <c r="R1151" s="15"/>
      <c r="S1151" s="15" t="s">
        <v>1311</v>
      </c>
    </row>
    <row r="1152" spans="1:19" s="60" customFormat="1" ht="15.75" customHeight="1" x14ac:dyDescent="0.2">
      <c r="A1152" s="5" t="s">
        <v>61</v>
      </c>
      <c r="B1152" s="5" t="s">
        <v>6570</v>
      </c>
      <c r="C1152" s="5" t="s">
        <v>138</v>
      </c>
      <c r="D1152" s="5" t="s">
        <v>160</v>
      </c>
      <c r="E1152" s="5" t="s">
        <v>7924</v>
      </c>
      <c r="F1152" s="20">
        <v>12</v>
      </c>
      <c r="H1152" s="20">
        <v>2010</v>
      </c>
      <c r="I1152" s="20" t="str">
        <f t="shared" si="26"/>
        <v>hrs__out_edu..rEduDegree.2010</v>
      </c>
      <c r="J1152" s="15" t="s">
        <v>10439</v>
      </c>
      <c r="K1152" s="20" t="s">
        <v>6884</v>
      </c>
      <c r="L1152" s="29" t="s">
        <v>10440</v>
      </c>
      <c r="N1152" s="15" t="s">
        <v>10418</v>
      </c>
      <c r="Q1152" s="15" t="s">
        <v>178</v>
      </c>
      <c r="R1152" s="15"/>
      <c r="S1152" s="15" t="s">
        <v>1311</v>
      </c>
    </row>
    <row r="1153" spans="1:19" s="60" customFormat="1" ht="15.75" customHeight="1" x14ac:dyDescent="0.2">
      <c r="A1153" s="5" t="s">
        <v>61</v>
      </c>
      <c r="B1153" s="5" t="s">
        <v>6570</v>
      </c>
      <c r="C1153" s="5" t="s">
        <v>138</v>
      </c>
      <c r="D1153" s="5" t="s">
        <v>160</v>
      </c>
      <c r="E1153" s="5" t="s">
        <v>7924</v>
      </c>
      <c r="F1153" s="20">
        <v>13</v>
      </c>
      <c r="H1153" s="20">
        <v>2012</v>
      </c>
      <c r="I1153" s="20" t="str">
        <f t="shared" si="26"/>
        <v>hrs__out_edu..rEduDegree.2012</v>
      </c>
      <c r="J1153" s="15" t="s">
        <v>10442</v>
      </c>
      <c r="K1153" s="20" t="s">
        <v>6884</v>
      </c>
      <c r="L1153" s="29" t="s">
        <v>10440</v>
      </c>
      <c r="N1153" s="15" t="s">
        <v>10418</v>
      </c>
      <c r="Q1153" s="15" t="s">
        <v>178</v>
      </c>
      <c r="R1153" s="15"/>
      <c r="S1153" s="15" t="s">
        <v>1311</v>
      </c>
    </row>
    <row r="1154" spans="1:19" s="60" customFormat="1" ht="15.75" customHeight="1" x14ac:dyDescent="0.2">
      <c r="A1154" s="5" t="s">
        <v>61</v>
      </c>
      <c r="B1154" s="5" t="s">
        <v>6570</v>
      </c>
      <c r="C1154" s="5" t="s">
        <v>138</v>
      </c>
      <c r="D1154" s="5" t="s">
        <v>160</v>
      </c>
      <c r="E1154" s="5" t="s">
        <v>7924</v>
      </c>
      <c r="F1154" s="20">
        <v>12</v>
      </c>
      <c r="H1154" s="20">
        <v>2014</v>
      </c>
      <c r="I1154" s="20" t="str">
        <f t="shared" si="26"/>
        <v>hrs__out_edu..rEduDegree.2014</v>
      </c>
      <c r="J1154" s="15" t="s">
        <v>10441</v>
      </c>
      <c r="K1154" s="20" t="s">
        <v>6884</v>
      </c>
      <c r="L1154" s="29" t="s">
        <v>10440</v>
      </c>
      <c r="N1154" s="15" t="s">
        <v>10418</v>
      </c>
      <c r="Q1154" s="15" t="s">
        <v>178</v>
      </c>
      <c r="R1154" s="15"/>
      <c r="S1154" s="15" t="s">
        <v>1311</v>
      </c>
    </row>
    <row r="1155" spans="1:19" s="60" customFormat="1" ht="15.75" customHeight="1" x14ac:dyDescent="0.2">
      <c r="A1155" s="5" t="s">
        <v>61</v>
      </c>
      <c r="B1155" s="5" t="s">
        <v>6570</v>
      </c>
      <c r="C1155" s="5" t="s">
        <v>138</v>
      </c>
      <c r="D1155" s="5" t="s">
        <v>160</v>
      </c>
      <c r="E1155" s="5" t="s">
        <v>7924</v>
      </c>
      <c r="F1155" s="20">
        <v>13</v>
      </c>
      <c r="H1155" s="20">
        <v>2016</v>
      </c>
      <c r="I1155" s="20" t="str">
        <f t="shared" si="26"/>
        <v>hrs__out_edu..rEduDegree.2016</v>
      </c>
      <c r="J1155" s="15" t="s">
        <v>10443</v>
      </c>
      <c r="K1155" s="20" t="s">
        <v>6884</v>
      </c>
      <c r="L1155" s="29" t="s">
        <v>10444</v>
      </c>
      <c r="N1155" s="15" t="s">
        <v>10419</v>
      </c>
      <c r="Q1155" s="15" t="s">
        <v>178</v>
      </c>
      <c r="R1155" s="15"/>
      <c r="S1155" s="15" t="s">
        <v>1311</v>
      </c>
    </row>
    <row r="1156" spans="1:19" s="76" customFormat="1" ht="16" x14ac:dyDescent="0.2">
      <c r="A1156" s="11" t="s">
        <v>61</v>
      </c>
      <c r="B1156" s="11"/>
      <c r="C1156" s="5" t="s">
        <v>138</v>
      </c>
      <c r="D1156" s="11" t="s">
        <v>139</v>
      </c>
      <c r="E1156" s="11" t="s">
        <v>655</v>
      </c>
      <c r="F1156" s="38">
        <v>1</v>
      </c>
      <c r="G1156" s="20" t="str">
        <f t="shared" ref="G1156:G1170" si="28">MID("abcdefghijklmnopqrstuvwxyz",F1156,1)</f>
        <v>a</v>
      </c>
      <c r="H1156" s="39">
        <v>1992</v>
      </c>
      <c r="I1156" s="20" t="str">
        <f t="shared" si="26"/>
        <v>hrs__out_married..yearMarried.1992</v>
      </c>
      <c r="J1156" s="15" t="s">
        <v>10381</v>
      </c>
      <c r="K1156" s="38" t="s">
        <v>9015</v>
      </c>
      <c r="L1156" s="48" t="s">
        <v>9016</v>
      </c>
      <c r="N1156" s="38" t="s">
        <v>10569</v>
      </c>
      <c r="Q1156" s="38" t="s">
        <v>178</v>
      </c>
      <c r="R1156" s="15"/>
      <c r="S1156" s="15"/>
    </row>
    <row r="1157" spans="1:19" s="76" customFormat="1" ht="16" x14ac:dyDescent="0.2">
      <c r="A1157" s="11" t="s">
        <v>61</v>
      </c>
      <c r="B1157" s="11"/>
      <c r="C1157" s="5" t="s">
        <v>138</v>
      </c>
      <c r="D1157" s="11" t="s">
        <v>139</v>
      </c>
      <c r="E1157" s="11" t="s">
        <v>655</v>
      </c>
      <c r="F1157" s="38">
        <v>2</v>
      </c>
      <c r="G1157" s="20" t="str">
        <f t="shared" si="28"/>
        <v>b</v>
      </c>
      <c r="H1157" s="39">
        <v>1993</v>
      </c>
      <c r="I1157" s="20" t="str">
        <f t="shared" si="26"/>
        <v>hrs__out_married..yearMarried.1993</v>
      </c>
      <c r="J1157" s="15" t="s">
        <v>10376</v>
      </c>
      <c r="K1157" s="38" t="s">
        <v>9015</v>
      </c>
      <c r="L1157" s="48" t="s">
        <v>9016</v>
      </c>
      <c r="N1157" s="38" t="s">
        <v>10569</v>
      </c>
      <c r="Q1157" s="38" t="s">
        <v>178</v>
      </c>
      <c r="R1157" s="15"/>
      <c r="S1157" s="15"/>
    </row>
    <row r="1158" spans="1:19" s="76" customFormat="1" ht="16" x14ac:dyDescent="0.2">
      <c r="A1158" s="11" t="s">
        <v>61</v>
      </c>
      <c r="B1158" s="11"/>
      <c r="C1158" s="5" t="s">
        <v>138</v>
      </c>
      <c r="D1158" s="11" t="s">
        <v>139</v>
      </c>
      <c r="E1158" s="11" t="s">
        <v>655</v>
      </c>
      <c r="F1158" s="38">
        <v>3</v>
      </c>
      <c r="G1158" s="20" t="str">
        <f t="shared" si="28"/>
        <v>c</v>
      </c>
      <c r="H1158" s="39">
        <v>1994</v>
      </c>
      <c r="I1158" s="20" t="str">
        <f t="shared" si="26"/>
        <v>hrs__out_married..yearMarried.1994</v>
      </c>
      <c r="J1158" s="15" t="s">
        <v>10377</v>
      </c>
      <c r="K1158" s="38" t="s">
        <v>9015</v>
      </c>
      <c r="L1158" s="48" t="s">
        <v>9016</v>
      </c>
      <c r="N1158" s="38" t="s">
        <v>10569</v>
      </c>
      <c r="Q1158" s="38" t="s">
        <v>178</v>
      </c>
      <c r="R1158" s="15"/>
      <c r="S1158" s="15"/>
    </row>
    <row r="1159" spans="1:19" s="76" customFormat="1" ht="16" x14ac:dyDescent="0.2">
      <c r="A1159" s="11" t="s">
        <v>61</v>
      </c>
      <c r="B1159" s="11"/>
      <c r="C1159" s="5" t="s">
        <v>138</v>
      </c>
      <c r="D1159" s="11" t="s">
        <v>139</v>
      </c>
      <c r="E1159" s="11" t="s">
        <v>655</v>
      </c>
      <c r="F1159" s="38">
        <v>4</v>
      </c>
      <c r="G1159" s="20" t="str">
        <f t="shared" si="28"/>
        <v>d</v>
      </c>
      <c r="H1159" s="39">
        <v>1995</v>
      </c>
      <c r="I1159" s="20" t="str">
        <f t="shared" si="26"/>
        <v>hrs__out_married..yearMarried.1995</v>
      </c>
      <c r="J1159" s="15" t="s">
        <v>10378</v>
      </c>
      <c r="K1159" s="38" t="s">
        <v>9015</v>
      </c>
      <c r="L1159" s="48" t="s">
        <v>9016</v>
      </c>
      <c r="N1159" s="38" t="s">
        <v>10569</v>
      </c>
      <c r="Q1159" s="38" t="s">
        <v>178</v>
      </c>
      <c r="R1159" s="15"/>
      <c r="S1159" s="15"/>
    </row>
    <row r="1160" spans="1:19" s="76" customFormat="1" ht="16" x14ac:dyDescent="0.2">
      <c r="A1160" s="11" t="s">
        <v>61</v>
      </c>
      <c r="B1160" s="11"/>
      <c r="C1160" s="5" t="s">
        <v>138</v>
      </c>
      <c r="D1160" s="11" t="s">
        <v>139</v>
      </c>
      <c r="E1160" s="11" t="s">
        <v>655</v>
      </c>
      <c r="F1160" s="38">
        <v>5</v>
      </c>
      <c r="G1160" s="20" t="str">
        <f t="shared" si="28"/>
        <v>e</v>
      </c>
      <c r="H1160" s="39">
        <v>1996</v>
      </c>
      <c r="I1160" s="20" t="str">
        <f t="shared" si="26"/>
        <v>hrs__out_married..yearMarried.1996</v>
      </c>
      <c r="J1160" s="15" t="s">
        <v>10379</v>
      </c>
      <c r="K1160" s="38" t="s">
        <v>9015</v>
      </c>
      <c r="L1160" s="70" t="s">
        <v>9016</v>
      </c>
      <c r="N1160" s="38" t="s">
        <v>10569</v>
      </c>
      <c r="Q1160" s="38" t="s">
        <v>178</v>
      </c>
      <c r="R1160" s="15"/>
      <c r="S1160" s="15"/>
    </row>
    <row r="1161" spans="1:19" s="76" customFormat="1" ht="16" x14ac:dyDescent="0.2">
      <c r="A1161" s="11" t="s">
        <v>61</v>
      </c>
      <c r="B1161" s="11"/>
      <c r="C1161" s="5" t="s">
        <v>138</v>
      </c>
      <c r="D1161" s="11" t="s">
        <v>139</v>
      </c>
      <c r="E1161" s="11" t="s">
        <v>655</v>
      </c>
      <c r="F1161" s="38">
        <v>6</v>
      </c>
      <c r="G1161" s="20" t="str">
        <f t="shared" si="28"/>
        <v>f</v>
      </c>
      <c r="H1161" s="39">
        <v>1998</v>
      </c>
      <c r="I1161" s="20" t="str">
        <f t="shared" si="26"/>
        <v>hrs__out_married..yearMarried.1998</v>
      </c>
      <c r="J1161" s="15" t="s">
        <v>10380</v>
      </c>
      <c r="K1161" s="38" t="s">
        <v>9015</v>
      </c>
      <c r="L1161" s="70" t="s">
        <v>9016</v>
      </c>
      <c r="N1161" s="38" t="s">
        <v>10569</v>
      </c>
      <c r="Q1161" s="38" t="s">
        <v>178</v>
      </c>
      <c r="R1161" s="15"/>
      <c r="S1161" s="15"/>
    </row>
    <row r="1162" spans="1:19" s="76" customFormat="1" ht="16" x14ac:dyDescent="0.2">
      <c r="A1162" s="11" t="s">
        <v>61</v>
      </c>
      <c r="B1162" s="11"/>
      <c r="C1162" s="5" t="s">
        <v>138</v>
      </c>
      <c r="D1162" s="11" t="s">
        <v>139</v>
      </c>
      <c r="E1162" s="11" t="s">
        <v>655</v>
      </c>
      <c r="F1162" s="38">
        <v>7</v>
      </c>
      <c r="G1162" s="20" t="str">
        <f t="shared" si="28"/>
        <v>g</v>
      </c>
      <c r="H1162" s="39">
        <v>2000</v>
      </c>
      <c r="I1162" s="20" t="str">
        <f t="shared" si="26"/>
        <v>hrs__out_married..yearMarried.2000</v>
      </c>
      <c r="J1162" s="15" t="str">
        <f t="shared" ref="J1162:J1170" si="29">G1162&amp;"B066_1"</f>
        <v>gB066_1</v>
      </c>
      <c r="K1162" s="38" t="s">
        <v>9015</v>
      </c>
      <c r="L1162" s="70" t="s">
        <v>9016</v>
      </c>
      <c r="N1162" s="38" t="s">
        <v>10569</v>
      </c>
      <c r="Q1162" s="38" t="s">
        <v>178</v>
      </c>
      <c r="R1162" s="15"/>
      <c r="S1162" s="15"/>
    </row>
    <row r="1163" spans="1:19" s="76" customFormat="1" ht="16" x14ac:dyDescent="0.2">
      <c r="A1163" s="11" t="s">
        <v>61</v>
      </c>
      <c r="B1163" s="11"/>
      <c r="C1163" s="5" t="s">
        <v>138</v>
      </c>
      <c r="D1163" s="11" t="s">
        <v>139</v>
      </c>
      <c r="E1163" s="11" t="s">
        <v>655</v>
      </c>
      <c r="F1163" s="38">
        <v>8</v>
      </c>
      <c r="G1163" s="20" t="str">
        <f t="shared" si="28"/>
        <v>h</v>
      </c>
      <c r="H1163" s="39">
        <v>2002</v>
      </c>
      <c r="I1163" s="20" t="str">
        <f t="shared" si="26"/>
        <v>hrs__out_married..yearMarried.2002</v>
      </c>
      <c r="J1163" s="15" t="str">
        <f t="shared" si="29"/>
        <v>hB066_1</v>
      </c>
      <c r="K1163" s="38" t="s">
        <v>9015</v>
      </c>
      <c r="L1163" s="48" t="s">
        <v>9016</v>
      </c>
      <c r="N1163" s="38" t="s">
        <v>10569</v>
      </c>
      <c r="Q1163" s="38" t="s">
        <v>178</v>
      </c>
      <c r="R1163" s="15"/>
      <c r="S1163" s="15"/>
    </row>
    <row r="1164" spans="1:19" s="76" customFormat="1" ht="16" x14ac:dyDescent="0.2">
      <c r="A1164" s="11" t="s">
        <v>61</v>
      </c>
      <c r="B1164" s="11"/>
      <c r="C1164" s="5" t="s">
        <v>138</v>
      </c>
      <c r="D1164" s="11" t="s">
        <v>139</v>
      </c>
      <c r="E1164" s="11" t="s">
        <v>655</v>
      </c>
      <c r="F1164" s="38">
        <v>9</v>
      </c>
      <c r="G1164" s="20" t="str">
        <f t="shared" si="28"/>
        <v>i</v>
      </c>
      <c r="H1164" s="39">
        <v>2004</v>
      </c>
      <c r="I1164" s="20" t="str">
        <f t="shared" si="26"/>
        <v>hrs__out_married..yearMarried.2004</v>
      </c>
      <c r="J1164" s="15" t="str">
        <f t="shared" si="29"/>
        <v>iB066_1</v>
      </c>
      <c r="K1164" s="38" t="s">
        <v>9015</v>
      </c>
      <c r="L1164" s="48" t="s">
        <v>9016</v>
      </c>
      <c r="N1164" s="38" t="s">
        <v>10569</v>
      </c>
      <c r="Q1164" s="38" t="s">
        <v>178</v>
      </c>
      <c r="R1164" s="15"/>
      <c r="S1164" s="15"/>
    </row>
    <row r="1165" spans="1:19" s="76" customFormat="1" ht="16" x14ac:dyDescent="0.2">
      <c r="A1165" s="11" t="s">
        <v>61</v>
      </c>
      <c r="B1165" s="11"/>
      <c r="C1165" s="5" t="s">
        <v>138</v>
      </c>
      <c r="D1165" s="11" t="s">
        <v>139</v>
      </c>
      <c r="E1165" s="11" t="s">
        <v>655</v>
      </c>
      <c r="F1165" s="38">
        <v>10</v>
      </c>
      <c r="G1165" s="20" t="str">
        <f t="shared" si="28"/>
        <v>j</v>
      </c>
      <c r="H1165" s="39">
        <v>2006</v>
      </c>
      <c r="I1165" s="20" t="str">
        <f t="shared" si="26"/>
        <v>hrs__out_married..yearMarried.2006</v>
      </c>
      <c r="J1165" s="15" t="str">
        <f t="shared" si="29"/>
        <v>jB066_1</v>
      </c>
      <c r="K1165" s="38" t="s">
        <v>9015</v>
      </c>
      <c r="L1165" s="48" t="s">
        <v>9016</v>
      </c>
      <c r="N1165" s="38" t="s">
        <v>10569</v>
      </c>
      <c r="Q1165" s="38" t="s">
        <v>178</v>
      </c>
      <c r="R1165" s="15"/>
      <c r="S1165" s="15"/>
    </row>
    <row r="1166" spans="1:19" s="76" customFormat="1" ht="16" x14ac:dyDescent="0.2">
      <c r="A1166" s="11" t="s">
        <v>61</v>
      </c>
      <c r="B1166" s="11"/>
      <c r="C1166" s="5" t="s">
        <v>138</v>
      </c>
      <c r="D1166" s="11" t="s">
        <v>139</v>
      </c>
      <c r="E1166" s="11" t="s">
        <v>655</v>
      </c>
      <c r="F1166" s="38">
        <v>11</v>
      </c>
      <c r="G1166" s="20" t="str">
        <f t="shared" si="28"/>
        <v>k</v>
      </c>
      <c r="H1166" s="39">
        <v>2008</v>
      </c>
      <c r="I1166" s="20" t="str">
        <f t="shared" si="26"/>
        <v>hrs__out_married..yearMarried.2008</v>
      </c>
      <c r="J1166" s="15" t="str">
        <f t="shared" si="29"/>
        <v>kB066_1</v>
      </c>
      <c r="K1166" s="38" t="s">
        <v>9015</v>
      </c>
      <c r="L1166" s="48" t="s">
        <v>9016</v>
      </c>
      <c r="N1166" s="38" t="s">
        <v>10569</v>
      </c>
      <c r="Q1166" s="38" t="s">
        <v>178</v>
      </c>
      <c r="R1166" s="15"/>
      <c r="S1166" s="15"/>
    </row>
    <row r="1167" spans="1:19" s="76" customFormat="1" ht="16" x14ac:dyDescent="0.2">
      <c r="A1167" s="11" t="s">
        <v>61</v>
      </c>
      <c r="B1167" s="11"/>
      <c r="C1167" s="5" t="s">
        <v>138</v>
      </c>
      <c r="D1167" s="11" t="s">
        <v>139</v>
      </c>
      <c r="E1167" s="11" t="s">
        <v>655</v>
      </c>
      <c r="F1167" s="38">
        <v>12</v>
      </c>
      <c r="G1167" s="20" t="str">
        <f t="shared" si="28"/>
        <v>l</v>
      </c>
      <c r="H1167" s="39">
        <v>2010</v>
      </c>
      <c r="I1167" s="20" t="str">
        <f t="shared" si="26"/>
        <v>hrs__out_married..yearMarried.2010</v>
      </c>
      <c r="J1167" s="15" t="str">
        <f t="shared" si="29"/>
        <v>lB066_1</v>
      </c>
      <c r="K1167" s="38" t="s">
        <v>9015</v>
      </c>
      <c r="L1167" s="70" t="s">
        <v>9016</v>
      </c>
      <c r="N1167" s="38" t="s">
        <v>10569</v>
      </c>
      <c r="Q1167" s="38" t="s">
        <v>178</v>
      </c>
      <c r="R1167" s="15"/>
      <c r="S1167" s="15"/>
    </row>
    <row r="1168" spans="1:19" s="76" customFormat="1" ht="16" x14ac:dyDescent="0.2">
      <c r="A1168" s="11" t="s">
        <v>61</v>
      </c>
      <c r="B1168" s="11"/>
      <c r="C1168" s="5" t="s">
        <v>138</v>
      </c>
      <c r="D1168" s="11" t="s">
        <v>139</v>
      </c>
      <c r="E1168" s="11" t="s">
        <v>655</v>
      </c>
      <c r="F1168" s="38">
        <v>13</v>
      </c>
      <c r="G1168" s="20" t="str">
        <f t="shared" si="28"/>
        <v>m</v>
      </c>
      <c r="H1168" s="39">
        <v>2012</v>
      </c>
      <c r="I1168" s="20" t="str">
        <f t="shared" si="26"/>
        <v>hrs__out_married..yearMarried.2012</v>
      </c>
      <c r="J1168" s="15" t="str">
        <f t="shared" si="29"/>
        <v>mB066_1</v>
      </c>
      <c r="K1168" s="38" t="s">
        <v>9015</v>
      </c>
      <c r="L1168" s="70" t="s">
        <v>9016</v>
      </c>
      <c r="N1168" s="38" t="s">
        <v>10569</v>
      </c>
      <c r="Q1168" s="38" t="s">
        <v>178</v>
      </c>
      <c r="R1168" s="15"/>
      <c r="S1168" s="15"/>
    </row>
    <row r="1169" spans="1:19" s="76" customFormat="1" ht="16" x14ac:dyDescent="0.2">
      <c r="A1169" s="11" t="s">
        <v>61</v>
      </c>
      <c r="B1169" s="11"/>
      <c r="C1169" s="5" t="s">
        <v>138</v>
      </c>
      <c r="D1169" s="11" t="s">
        <v>139</v>
      </c>
      <c r="E1169" s="11" t="s">
        <v>655</v>
      </c>
      <c r="F1169" s="38">
        <v>14</v>
      </c>
      <c r="G1169" s="20" t="str">
        <f t="shared" si="28"/>
        <v>n</v>
      </c>
      <c r="H1169" s="39">
        <v>2014</v>
      </c>
      <c r="I1169" s="20" t="str">
        <f t="shared" si="26"/>
        <v>hrs__out_married..yearMarried.2014</v>
      </c>
      <c r="J1169" s="15" t="str">
        <f t="shared" si="29"/>
        <v>nB066_1</v>
      </c>
      <c r="K1169" s="38" t="s">
        <v>9015</v>
      </c>
      <c r="L1169" s="70" t="s">
        <v>9016</v>
      </c>
      <c r="N1169" s="38" t="s">
        <v>10569</v>
      </c>
      <c r="Q1169" s="38" t="s">
        <v>178</v>
      </c>
      <c r="R1169" s="15"/>
      <c r="S1169" s="15"/>
    </row>
    <row r="1170" spans="1:19" s="76" customFormat="1" ht="16" x14ac:dyDescent="0.2">
      <c r="A1170" s="11" t="s">
        <v>61</v>
      </c>
      <c r="B1170" s="11"/>
      <c r="C1170" s="5" t="s">
        <v>138</v>
      </c>
      <c r="D1170" s="11" t="s">
        <v>139</v>
      </c>
      <c r="E1170" s="11" t="s">
        <v>655</v>
      </c>
      <c r="F1170" s="38">
        <v>15</v>
      </c>
      <c r="G1170" s="20" t="str">
        <f t="shared" si="28"/>
        <v>o</v>
      </c>
      <c r="H1170" s="39">
        <v>2016</v>
      </c>
      <c r="I1170" s="20" t="str">
        <f t="shared" si="26"/>
        <v>hrs__out_married..yearMarried.2016</v>
      </c>
      <c r="J1170" s="15" t="str">
        <f t="shared" si="29"/>
        <v>oB066_1</v>
      </c>
      <c r="K1170" s="38" t="s">
        <v>9015</v>
      </c>
      <c r="L1170" s="70" t="s">
        <v>9016</v>
      </c>
      <c r="N1170" s="38" t="s">
        <v>10569</v>
      </c>
      <c r="Q1170" s="38" t="s">
        <v>178</v>
      </c>
      <c r="R1170" s="15"/>
      <c r="S1170" s="15"/>
    </row>
    <row r="1171" spans="1:19" s="60" customFormat="1" ht="15.75" customHeight="1" x14ac:dyDescent="0.2">
      <c r="A1171" s="45" t="s">
        <v>61</v>
      </c>
      <c r="B1171" s="45" t="s">
        <v>6581</v>
      </c>
      <c r="C1171" s="45" t="s">
        <v>138</v>
      </c>
      <c r="D1171" s="45" t="s">
        <v>154</v>
      </c>
      <c r="E1171" s="45" t="s">
        <v>7937</v>
      </c>
      <c r="F1171" s="20">
        <v>1</v>
      </c>
      <c r="H1171" s="20">
        <v>1992</v>
      </c>
      <c r="I1171" s="20" t="str">
        <f t="shared" si="26"/>
        <v>hrs__out_mntlhlthevnt..rPscyhProbWv.1992</v>
      </c>
      <c r="J1171" s="20" t="s">
        <v>9702</v>
      </c>
      <c r="K1171" s="20" t="s">
        <v>7938</v>
      </c>
      <c r="L1171" s="20" t="s">
        <v>6708</v>
      </c>
      <c r="N1171" s="15" t="s">
        <v>9060</v>
      </c>
      <c r="Q1171" s="15" t="s">
        <v>178</v>
      </c>
      <c r="R1171" s="15"/>
      <c r="S1171" s="15" t="s">
        <v>1311</v>
      </c>
    </row>
    <row r="1172" spans="1:19" ht="15.75" customHeight="1" x14ac:dyDescent="0.2">
      <c r="A1172" s="45" t="s">
        <v>61</v>
      </c>
      <c r="B1172" s="45" t="s">
        <v>6581</v>
      </c>
      <c r="C1172" s="45" t="s">
        <v>138</v>
      </c>
      <c r="D1172" s="45" t="s">
        <v>154</v>
      </c>
      <c r="E1172" s="45" t="s">
        <v>7925</v>
      </c>
      <c r="F1172" s="20">
        <v>2</v>
      </c>
      <c r="H1172" s="20">
        <v>1994</v>
      </c>
      <c r="I1172" s="20" t="str">
        <f t="shared" si="26"/>
        <v>hrs__out_mntlhlthevnt..rHlthPsychProb12mo.1994</v>
      </c>
      <c r="J1172" s="20" t="s">
        <v>9691</v>
      </c>
      <c r="K1172" s="20" t="s">
        <v>7926</v>
      </c>
      <c r="L1172" s="28" t="s">
        <v>6708</v>
      </c>
      <c r="N1172" s="15" t="s">
        <v>9060</v>
      </c>
      <c r="Q1172" s="15" t="s">
        <v>178</v>
      </c>
      <c r="R1172" s="15"/>
      <c r="S1172" s="15" t="s">
        <v>1311</v>
      </c>
    </row>
    <row r="1173" spans="1:19" ht="15.75" customHeight="1" x14ac:dyDescent="0.2">
      <c r="A1173" s="45" t="s">
        <v>61</v>
      </c>
      <c r="B1173" s="45" t="s">
        <v>6581</v>
      </c>
      <c r="C1173" s="45" t="s">
        <v>138</v>
      </c>
      <c r="D1173" s="45" t="s">
        <v>154</v>
      </c>
      <c r="E1173" s="45" t="s">
        <v>7925</v>
      </c>
      <c r="F1173" s="20">
        <v>3</v>
      </c>
      <c r="H1173" s="20">
        <v>1996</v>
      </c>
      <c r="I1173" s="20" t="str">
        <f t="shared" si="26"/>
        <v>hrs__out_mntlhlthevnt..rHlthPsychProb12mo.1996</v>
      </c>
      <c r="J1173" s="20" t="s">
        <v>9692</v>
      </c>
      <c r="K1173" s="20" t="s">
        <v>7927</v>
      </c>
      <c r="L1173" s="28" t="s">
        <v>6708</v>
      </c>
      <c r="N1173" s="15" t="s">
        <v>9060</v>
      </c>
      <c r="Q1173" s="15" t="s">
        <v>178</v>
      </c>
      <c r="R1173" s="15"/>
      <c r="S1173" s="15" t="s">
        <v>1311</v>
      </c>
    </row>
    <row r="1174" spans="1:19" ht="15.75" customHeight="1" x14ac:dyDescent="0.2">
      <c r="A1174" s="45" t="s">
        <v>61</v>
      </c>
      <c r="B1174" s="45" t="s">
        <v>6581</v>
      </c>
      <c r="C1174" s="45" t="s">
        <v>138</v>
      </c>
      <c r="D1174" s="45" t="s">
        <v>154</v>
      </c>
      <c r="E1174" s="45" t="s">
        <v>7925</v>
      </c>
      <c r="F1174" s="20">
        <v>4</v>
      </c>
      <c r="H1174" s="20">
        <v>1998</v>
      </c>
      <c r="I1174" s="20" t="str">
        <f t="shared" si="26"/>
        <v>hrs__out_mntlhlthevnt..rHlthPsychProb12mo.1998</v>
      </c>
      <c r="J1174" s="20" t="s">
        <v>9693</v>
      </c>
      <c r="K1174" s="20" t="s">
        <v>7928</v>
      </c>
      <c r="L1174" s="28" t="s">
        <v>6708</v>
      </c>
      <c r="N1174" s="15" t="s">
        <v>9060</v>
      </c>
      <c r="Q1174" s="15" t="s">
        <v>178</v>
      </c>
      <c r="R1174" s="15"/>
      <c r="S1174" s="15" t="s">
        <v>1311</v>
      </c>
    </row>
    <row r="1175" spans="1:19" ht="15.75" customHeight="1" x14ac:dyDescent="0.2">
      <c r="A1175" s="45" t="s">
        <v>61</v>
      </c>
      <c r="B1175" s="45" t="s">
        <v>6581</v>
      </c>
      <c r="C1175" s="45" t="s">
        <v>138</v>
      </c>
      <c r="D1175" s="45" t="s">
        <v>154</v>
      </c>
      <c r="E1175" s="45" t="s">
        <v>7925</v>
      </c>
      <c r="F1175" s="20">
        <v>5</v>
      </c>
      <c r="H1175" s="20">
        <v>2000</v>
      </c>
      <c r="I1175" s="20" t="str">
        <f t="shared" si="26"/>
        <v>hrs__out_mntlhlthevnt..rHlthPsychProb12mo.2000</v>
      </c>
      <c r="J1175" s="20" t="s">
        <v>9694</v>
      </c>
      <c r="K1175" s="20" t="s">
        <v>7929</v>
      </c>
      <c r="L1175" s="28" t="s">
        <v>6708</v>
      </c>
      <c r="N1175" s="15" t="s">
        <v>9060</v>
      </c>
      <c r="Q1175" s="15" t="s">
        <v>178</v>
      </c>
      <c r="R1175" s="15"/>
      <c r="S1175" s="15" t="s">
        <v>1311</v>
      </c>
    </row>
    <row r="1176" spans="1:19" ht="15.75" customHeight="1" x14ac:dyDescent="0.2">
      <c r="A1176" s="45" t="s">
        <v>61</v>
      </c>
      <c r="B1176" s="45" t="s">
        <v>6581</v>
      </c>
      <c r="C1176" s="45" t="s">
        <v>138</v>
      </c>
      <c r="D1176" s="45" t="s">
        <v>154</v>
      </c>
      <c r="E1176" s="45" t="s">
        <v>7925</v>
      </c>
      <c r="F1176" s="20">
        <v>6</v>
      </c>
      <c r="H1176" s="20">
        <v>2002</v>
      </c>
      <c r="I1176" s="20" t="str">
        <f t="shared" si="26"/>
        <v>hrs__out_mntlhlthevnt..rHlthPsychProb12mo.2002</v>
      </c>
      <c r="J1176" s="20" t="s">
        <v>9695</v>
      </c>
      <c r="K1176" s="20" t="s">
        <v>7930</v>
      </c>
      <c r="L1176" s="28" t="s">
        <v>6708</v>
      </c>
      <c r="N1176" s="15" t="s">
        <v>9060</v>
      </c>
      <c r="Q1176" s="15" t="s">
        <v>178</v>
      </c>
      <c r="R1176" s="15"/>
      <c r="S1176" s="15" t="s">
        <v>1311</v>
      </c>
    </row>
    <row r="1177" spans="1:19" ht="15.75" customHeight="1" x14ac:dyDescent="0.2">
      <c r="A1177" s="45" t="s">
        <v>61</v>
      </c>
      <c r="B1177" s="45" t="s">
        <v>6581</v>
      </c>
      <c r="C1177" s="45" t="s">
        <v>138</v>
      </c>
      <c r="D1177" s="45" t="s">
        <v>154</v>
      </c>
      <c r="E1177" s="45" t="s">
        <v>7925</v>
      </c>
      <c r="F1177" s="20">
        <v>7</v>
      </c>
      <c r="H1177" s="20">
        <v>2004</v>
      </c>
      <c r="I1177" s="20" t="str">
        <f t="shared" si="26"/>
        <v>hrs__out_mntlhlthevnt..rHlthPsychProb12mo.2004</v>
      </c>
      <c r="J1177" s="20" t="s">
        <v>9696</v>
      </c>
      <c r="K1177" s="20" t="s">
        <v>7931</v>
      </c>
      <c r="L1177" s="28" t="s">
        <v>6708</v>
      </c>
      <c r="N1177" s="15" t="s">
        <v>9060</v>
      </c>
      <c r="Q1177" s="15" t="s">
        <v>178</v>
      </c>
      <c r="R1177" s="15"/>
      <c r="S1177" s="15" t="s">
        <v>1311</v>
      </c>
    </row>
    <row r="1178" spans="1:19" ht="15.75" customHeight="1" x14ac:dyDescent="0.2">
      <c r="A1178" s="45" t="s">
        <v>61</v>
      </c>
      <c r="B1178" s="45" t="s">
        <v>6581</v>
      </c>
      <c r="C1178" s="45" t="s">
        <v>138</v>
      </c>
      <c r="D1178" s="45" t="s">
        <v>154</v>
      </c>
      <c r="E1178" s="45" t="s">
        <v>7925</v>
      </c>
      <c r="F1178" s="20">
        <v>8</v>
      </c>
      <c r="H1178" s="20">
        <v>2006</v>
      </c>
      <c r="I1178" s="20" t="str">
        <f t="shared" si="26"/>
        <v>hrs__out_mntlhlthevnt..rHlthPsychProb12mo.2006</v>
      </c>
      <c r="J1178" s="20" t="s">
        <v>9697</v>
      </c>
      <c r="K1178" s="20" t="s">
        <v>7932</v>
      </c>
      <c r="L1178" s="28" t="s">
        <v>6708</v>
      </c>
      <c r="N1178" s="15" t="s">
        <v>9060</v>
      </c>
      <c r="Q1178" s="15" t="s">
        <v>178</v>
      </c>
      <c r="R1178" s="15"/>
      <c r="S1178" s="15" t="s">
        <v>1311</v>
      </c>
    </row>
    <row r="1179" spans="1:19" ht="15.75" customHeight="1" x14ac:dyDescent="0.2">
      <c r="A1179" s="45" t="s">
        <v>61</v>
      </c>
      <c r="B1179" s="45" t="s">
        <v>6581</v>
      </c>
      <c r="C1179" s="45" t="s">
        <v>138</v>
      </c>
      <c r="D1179" s="45" t="s">
        <v>154</v>
      </c>
      <c r="E1179" s="45" t="s">
        <v>7925</v>
      </c>
      <c r="F1179" s="20">
        <v>9</v>
      </c>
      <c r="H1179" s="20">
        <v>2008</v>
      </c>
      <c r="I1179" s="20" t="str">
        <f t="shared" si="26"/>
        <v>hrs__out_mntlhlthevnt..rHlthPsychProb12mo.2008</v>
      </c>
      <c r="J1179" s="20" t="s">
        <v>9698</v>
      </c>
      <c r="K1179" s="20" t="s">
        <v>7933</v>
      </c>
      <c r="L1179" s="28" t="s">
        <v>6708</v>
      </c>
      <c r="N1179" s="15" t="s">
        <v>9060</v>
      </c>
      <c r="Q1179" s="15" t="s">
        <v>178</v>
      </c>
      <c r="R1179" s="15"/>
      <c r="S1179" s="15" t="s">
        <v>1311</v>
      </c>
    </row>
    <row r="1180" spans="1:19" ht="15.75" customHeight="1" x14ac:dyDescent="0.2">
      <c r="A1180" s="45" t="s">
        <v>61</v>
      </c>
      <c r="B1180" s="45" t="s">
        <v>6581</v>
      </c>
      <c r="C1180" s="45" t="s">
        <v>138</v>
      </c>
      <c r="D1180" s="45" t="s">
        <v>154</v>
      </c>
      <c r="E1180" s="45" t="s">
        <v>7925</v>
      </c>
      <c r="F1180" s="20">
        <v>10</v>
      </c>
      <c r="H1180" s="20">
        <v>2010</v>
      </c>
      <c r="I1180" s="20" t="str">
        <f t="shared" si="26"/>
        <v>hrs__out_mntlhlthevnt..rHlthPsychProb12mo.2010</v>
      </c>
      <c r="J1180" s="20" t="s">
        <v>9699</v>
      </c>
      <c r="K1180" s="20" t="s">
        <v>7934</v>
      </c>
      <c r="L1180" s="28" t="s">
        <v>6708</v>
      </c>
      <c r="N1180" s="15" t="s">
        <v>9060</v>
      </c>
      <c r="Q1180" s="15" t="s">
        <v>178</v>
      </c>
      <c r="R1180" s="15"/>
      <c r="S1180" s="15" t="s">
        <v>1311</v>
      </c>
    </row>
    <row r="1181" spans="1:19" ht="15.75" customHeight="1" x14ac:dyDescent="0.2">
      <c r="A1181" s="45" t="s">
        <v>61</v>
      </c>
      <c r="B1181" s="45" t="s">
        <v>6581</v>
      </c>
      <c r="C1181" s="45" t="s">
        <v>138</v>
      </c>
      <c r="D1181" s="45" t="s">
        <v>154</v>
      </c>
      <c r="E1181" s="45" t="s">
        <v>7925</v>
      </c>
      <c r="F1181" s="20">
        <v>11</v>
      </c>
      <c r="H1181" s="20">
        <v>2012</v>
      </c>
      <c r="I1181" s="20" t="str">
        <f t="shared" si="26"/>
        <v>hrs__out_mntlhlthevnt..rHlthPsychProb12mo.2012</v>
      </c>
      <c r="J1181" s="20" t="s">
        <v>9700</v>
      </c>
      <c r="K1181" s="20" t="s">
        <v>7935</v>
      </c>
      <c r="L1181" s="28" t="s">
        <v>6708</v>
      </c>
      <c r="N1181" s="15" t="s">
        <v>9060</v>
      </c>
      <c r="Q1181" s="15" t="s">
        <v>178</v>
      </c>
      <c r="R1181" s="15"/>
      <c r="S1181" s="15" t="s">
        <v>1311</v>
      </c>
    </row>
    <row r="1182" spans="1:19" ht="15.75" customHeight="1" x14ac:dyDescent="0.2">
      <c r="A1182" s="45" t="s">
        <v>61</v>
      </c>
      <c r="B1182" s="45" t="s">
        <v>6581</v>
      </c>
      <c r="C1182" s="45" t="s">
        <v>138</v>
      </c>
      <c r="D1182" s="45" t="s">
        <v>154</v>
      </c>
      <c r="E1182" s="45" t="s">
        <v>7925</v>
      </c>
      <c r="F1182" s="20">
        <v>12</v>
      </c>
      <c r="H1182" s="20">
        <v>2014</v>
      </c>
      <c r="I1182" s="20" t="str">
        <f t="shared" ref="I1182:I1245" si="30">CONCATENATE(A1182,"__",C1182,"_", D1182, "..", E1182, ".", H1182)</f>
        <v>hrs__out_mntlhlthevnt..rHlthPsychProb12mo.2014</v>
      </c>
      <c r="J1182" s="20" t="s">
        <v>9701</v>
      </c>
      <c r="K1182" s="20" t="s">
        <v>7936</v>
      </c>
      <c r="L1182" s="28" t="s">
        <v>6708</v>
      </c>
      <c r="N1182" s="15" t="s">
        <v>9060</v>
      </c>
      <c r="Q1182" s="15" t="s">
        <v>178</v>
      </c>
      <c r="R1182" s="15"/>
      <c r="S1182" s="15" t="s">
        <v>1311</v>
      </c>
    </row>
    <row r="1183" spans="1:19" ht="15.75" customHeight="1" x14ac:dyDescent="0.2">
      <c r="A1183" s="45" t="s">
        <v>61</v>
      </c>
      <c r="B1183" s="45" t="s">
        <v>6581</v>
      </c>
      <c r="C1183" s="45" t="s">
        <v>138</v>
      </c>
      <c r="D1183" s="45" t="s">
        <v>154</v>
      </c>
      <c r="E1183" s="45" t="s">
        <v>7937</v>
      </c>
      <c r="F1183" s="20">
        <v>1</v>
      </c>
      <c r="H1183" s="20">
        <v>1992</v>
      </c>
      <c r="I1183" s="20" t="str">
        <f t="shared" si="30"/>
        <v>hrs__out_mntlhlthevnt..rPscyhProbWv.1992</v>
      </c>
      <c r="J1183" s="20" t="s">
        <v>9702</v>
      </c>
      <c r="K1183" s="20" t="s">
        <v>7938</v>
      </c>
      <c r="L1183" s="20" t="s">
        <v>6708</v>
      </c>
      <c r="N1183" s="15" t="s">
        <v>9060</v>
      </c>
      <c r="Q1183" s="15" t="s">
        <v>178</v>
      </c>
      <c r="R1183" s="15"/>
      <c r="S1183" s="15" t="s">
        <v>1311</v>
      </c>
    </row>
    <row r="1184" spans="1:19" ht="15.75" customHeight="1" x14ac:dyDescent="0.2">
      <c r="A1184" s="45" t="s">
        <v>61</v>
      </c>
      <c r="B1184" s="45" t="s">
        <v>6581</v>
      </c>
      <c r="C1184" s="45" t="s">
        <v>138</v>
      </c>
      <c r="D1184" s="45" t="s">
        <v>154</v>
      </c>
      <c r="E1184" s="45" t="s">
        <v>7937</v>
      </c>
      <c r="F1184" s="20">
        <v>2</v>
      </c>
      <c r="H1184" s="20">
        <v>1994</v>
      </c>
      <c r="I1184" s="20" t="str">
        <f t="shared" si="30"/>
        <v>hrs__out_mntlhlthevnt..rPscyhProbWv.1994</v>
      </c>
      <c r="J1184" s="20" t="s">
        <v>9703</v>
      </c>
      <c r="K1184" s="20" t="s">
        <v>7939</v>
      </c>
      <c r="L1184" s="20" t="s">
        <v>6708</v>
      </c>
      <c r="N1184" s="15" t="s">
        <v>9060</v>
      </c>
      <c r="Q1184" s="15" t="s">
        <v>178</v>
      </c>
      <c r="R1184" s="15"/>
      <c r="S1184" s="15" t="s">
        <v>1311</v>
      </c>
    </row>
    <row r="1185" spans="1:19" ht="15.75" customHeight="1" x14ac:dyDescent="0.2">
      <c r="A1185" s="45" t="s">
        <v>61</v>
      </c>
      <c r="B1185" s="45" t="s">
        <v>6581</v>
      </c>
      <c r="C1185" s="45" t="s">
        <v>138</v>
      </c>
      <c r="D1185" s="45" t="s">
        <v>154</v>
      </c>
      <c r="E1185" s="45" t="s">
        <v>7937</v>
      </c>
      <c r="F1185" s="20">
        <v>3</v>
      </c>
      <c r="H1185" s="20">
        <v>1996</v>
      </c>
      <c r="I1185" s="20" t="str">
        <f t="shared" si="30"/>
        <v>hrs__out_mntlhlthevnt..rPscyhProbWv.1996</v>
      </c>
      <c r="J1185" s="20" t="s">
        <v>9704</v>
      </c>
      <c r="K1185" s="20" t="s">
        <v>7940</v>
      </c>
      <c r="L1185" s="20" t="s">
        <v>6708</v>
      </c>
      <c r="N1185" s="15" t="s">
        <v>9060</v>
      </c>
      <c r="Q1185" s="15" t="s">
        <v>178</v>
      </c>
      <c r="R1185" s="15"/>
      <c r="S1185" s="15" t="s">
        <v>1311</v>
      </c>
    </row>
    <row r="1186" spans="1:19" ht="15.75" customHeight="1" x14ac:dyDescent="0.2">
      <c r="A1186" s="45" t="s">
        <v>61</v>
      </c>
      <c r="B1186" s="45" t="s">
        <v>6581</v>
      </c>
      <c r="C1186" s="45" t="s">
        <v>138</v>
      </c>
      <c r="D1186" s="45" t="s">
        <v>154</v>
      </c>
      <c r="E1186" s="45" t="s">
        <v>7937</v>
      </c>
      <c r="F1186" s="20">
        <v>4</v>
      </c>
      <c r="H1186" s="20">
        <v>1998</v>
      </c>
      <c r="I1186" s="20" t="str">
        <f t="shared" si="30"/>
        <v>hrs__out_mntlhlthevnt..rPscyhProbWv.1998</v>
      </c>
      <c r="J1186" s="20" t="s">
        <v>9705</v>
      </c>
      <c r="K1186" s="20" t="s">
        <v>7941</v>
      </c>
      <c r="L1186" s="20" t="s">
        <v>6708</v>
      </c>
      <c r="N1186" s="15" t="s">
        <v>9060</v>
      </c>
      <c r="Q1186" s="15" t="s">
        <v>178</v>
      </c>
      <c r="R1186" s="15"/>
      <c r="S1186" s="15" t="s">
        <v>1311</v>
      </c>
    </row>
    <row r="1187" spans="1:19" ht="15.75" customHeight="1" x14ac:dyDescent="0.2">
      <c r="A1187" s="45" t="s">
        <v>61</v>
      </c>
      <c r="B1187" s="45" t="s">
        <v>6581</v>
      </c>
      <c r="C1187" s="45" t="s">
        <v>138</v>
      </c>
      <c r="D1187" s="45" t="s">
        <v>154</v>
      </c>
      <c r="E1187" s="45" t="s">
        <v>7937</v>
      </c>
      <c r="F1187" s="20">
        <v>5</v>
      </c>
      <c r="H1187" s="20">
        <v>2000</v>
      </c>
      <c r="I1187" s="20" t="str">
        <f t="shared" si="30"/>
        <v>hrs__out_mntlhlthevnt..rPscyhProbWv.2000</v>
      </c>
      <c r="J1187" s="20" t="s">
        <v>9706</v>
      </c>
      <c r="K1187" s="20" t="s">
        <v>7942</v>
      </c>
      <c r="L1187" s="63" t="s">
        <v>6708</v>
      </c>
      <c r="N1187" s="15" t="s">
        <v>9060</v>
      </c>
      <c r="Q1187" s="15" t="s">
        <v>178</v>
      </c>
      <c r="R1187" s="15"/>
      <c r="S1187" s="15" t="s">
        <v>1311</v>
      </c>
    </row>
    <row r="1188" spans="1:19" ht="15.75" customHeight="1" x14ac:dyDescent="0.2">
      <c r="A1188" s="45" t="s">
        <v>61</v>
      </c>
      <c r="B1188" s="45" t="s">
        <v>6581</v>
      </c>
      <c r="C1188" s="45" t="s">
        <v>138</v>
      </c>
      <c r="D1188" s="45" t="s">
        <v>154</v>
      </c>
      <c r="E1188" s="45" t="s">
        <v>7937</v>
      </c>
      <c r="F1188" s="20">
        <v>6</v>
      </c>
      <c r="H1188" s="20">
        <v>2002</v>
      </c>
      <c r="I1188" s="20" t="str">
        <f t="shared" si="30"/>
        <v>hrs__out_mntlhlthevnt..rPscyhProbWv.2002</v>
      </c>
      <c r="J1188" s="20" t="s">
        <v>9707</v>
      </c>
      <c r="K1188" s="20" t="s">
        <v>7943</v>
      </c>
      <c r="L1188" s="20" t="s">
        <v>6708</v>
      </c>
      <c r="N1188" s="15" t="s">
        <v>9060</v>
      </c>
      <c r="Q1188" s="15" t="s">
        <v>178</v>
      </c>
      <c r="R1188" s="15"/>
      <c r="S1188" s="15" t="s">
        <v>1311</v>
      </c>
    </row>
    <row r="1189" spans="1:19" ht="15.75" customHeight="1" x14ac:dyDescent="0.2">
      <c r="A1189" s="45" t="s">
        <v>61</v>
      </c>
      <c r="B1189" s="45" t="s">
        <v>6581</v>
      </c>
      <c r="C1189" s="45" t="s">
        <v>138</v>
      </c>
      <c r="D1189" s="45" t="s">
        <v>154</v>
      </c>
      <c r="E1189" s="45" t="s">
        <v>7937</v>
      </c>
      <c r="F1189" s="20">
        <v>7</v>
      </c>
      <c r="H1189" s="20">
        <v>2004</v>
      </c>
      <c r="I1189" s="20" t="str">
        <f t="shared" si="30"/>
        <v>hrs__out_mntlhlthevnt..rPscyhProbWv.2004</v>
      </c>
      <c r="J1189" s="20" t="s">
        <v>9708</v>
      </c>
      <c r="K1189" s="20" t="s">
        <v>7944</v>
      </c>
      <c r="L1189" s="20" t="s">
        <v>6708</v>
      </c>
      <c r="N1189" s="15" t="s">
        <v>9060</v>
      </c>
      <c r="Q1189" s="15" t="s">
        <v>178</v>
      </c>
      <c r="R1189" s="15"/>
      <c r="S1189" s="15" t="s">
        <v>1311</v>
      </c>
    </row>
    <row r="1190" spans="1:19" ht="15.75" customHeight="1" x14ac:dyDescent="0.2">
      <c r="A1190" s="45" t="s">
        <v>61</v>
      </c>
      <c r="B1190" s="45" t="s">
        <v>6581</v>
      </c>
      <c r="C1190" s="45" t="s">
        <v>138</v>
      </c>
      <c r="D1190" s="45" t="s">
        <v>154</v>
      </c>
      <c r="E1190" s="45" t="s">
        <v>7937</v>
      </c>
      <c r="F1190" s="20">
        <v>8</v>
      </c>
      <c r="H1190" s="20">
        <v>2006</v>
      </c>
      <c r="I1190" s="20" t="str">
        <f t="shared" si="30"/>
        <v>hrs__out_mntlhlthevnt..rPscyhProbWv.2006</v>
      </c>
      <c r="J1190" s="20" t="s">
        <v>9709</v>
      </c>
      <c r="K1190" s="20" t="s">
        <v>7945</v>
      </c>
      <c r="L1190" s="20" t="s">
        <v>6708</v>
      </c>
      <c r="N1190" s="15" t="s">
        <v>9060</v>
      </c>
      <c r="Q1190" s="15" t="s">
        <v>178</v>
      </c>
      <c r="R1190" s="15"/>
      <c r="S1190" s="15" t="s">
        <v>1311</v>
      </c>
    </row>
    <row r="1191" spans="1:19" ht="15.75" customHeight="1" x14ac:dyDescent="0.2">
      <c r="A1191" s="45" t="s">
        <v>61</v>
      </c>
      <c r="B1191" s="45" t="s">
        <v>6581</v>
      </c>
      <c r="C1191" s="45" t="s">
        <v>138</v>
      </c>
      <c r="D1191" s="45" t="s">
        <v>154</v>
      </c>
      <c r="E1191" s="45" t="s">
        <v>7937</v>
      </c>
      <c r="F1191" s="20">
        <v>9</v>
      </c>
      <c r="H1191" s="20">
        <v>2008</v>
      </c>
      <c r="I1191" s="20" t="str">
        <f t="shared" si="30"/>
        <v>hrs__out_mntlhlthevnt..rPscyhProbWv.2008</v>
      </c>
      <c r="J1191" s="20" t="s">
        <v>9710</v>
      </c>
      <c r="K1191" s="20" t="s">
        <v>7946</v>
      </c>
      <c r="L1191" s="20" t="s">
        <v>6708</v>
      </c>
      <c r="N1191" s="15" t="s">
        <v>9060</v>
      </c>
      <c r="Q1191" s="15" t="s">
        <v>178</v>
      </c>
      <c r="R1191" s="15"/>
      <c r="S1191" s="15" t="s">
        <v>1311</v>
      </c>
    </row>
    <row r="1192" spans="1:19" ht="15.75" customHeight="1" x14ac:dyDescent="0.2">
      <c r="A1192" s="45" t="s">
        <v>61</v>
      </c>
      <c r="B1192" s="45" t="s">
        <v>6581</v>
      </c>
      <c r="C1192" s="45" t="s">
        <v>138</v>
      </c>
      <c r="D1192" s="45" t="s">
        <v>154</v>
      </c>
      <c r="E1192" s="45" t="s">
        <v>7937</v>
      </c>
      <c r="F1192" s="20">
        <v>10</v>
      </c>
      <c r="H1192" s="20">
        <v>2010</v>
      </c>
      <c r="I1192" s="20" t="str">
        <f t="shared" si="30"/>
        <v>hrs__out_mntlhlthevnt..rPscyhProbWv.2010</v>
      </c>
      <c r="J1192" s="20" t="s">
        <v>9711</v>
      </c>
      <c r="K1192" s="20" t="s">
        <v>7947</v>
      </c>
      <c r="L1192" s="20" t="s">
        <v>6708</v>
      </c>
      <c r="N1192" s="15" t="s">
        <v>9060</v>
      </c>
      <c r="Q1192" s="15" t="s">
        <v>178</v>
      </c>
      <c r="R1192" s="15"/>
      <c r="S1192" s="15" t="s">
        <v>1311</v>
      </c>
    </row>
    <row r="1193" spans="1:19" ht="15.75" customHeight="1" x14ac:dyDescent="0.2">
      <c r="A1193" s="45" t="s">
        <v>61</v>
      </c>
      <c r="B1193" s="45" t="s">
        <v>6581</v>
      </c>
      <c r="C1193" s="45" t="s">
        <v>138</v>
      </c>
      <c r="D1193" s="45" t="s">
        <v>154</v>
      </c>
      <c r="E1193" s="45" t="s">
        <v>7937</v>
      </c>
      <c r="F1193" s="20">
        <v>11</v>
      </c>
      <c r="H1193" s="20">
        <v>2012</v>
      </c>
      <c r="I1193" s="20" t="str">
        <f t="shared" si="30"/>
        <v>hrs__out_mntlhlthevnt..rPscyhProbWv.2012</v>
      </c>
      <c r="J1193" s="20" t="s">
        <v>9712</v>
      </c>
      <c r="K1193" s="20" t="s">
        <v>7948</v>
      </c>
      <c r="L1193" s="20" t="s">
        <v>6708</v>
      </c>
      <c r="N1193" s="15" t="s">
        <v>9060</v>
      </c>
      <c r="Q1193" s="15" t="s">
        <v>178</v>
      </c>
      <c r="R1193" s="15"/>
      <c r="S1193" s="15" t="s">
        <v>1311</v>
      </c>
    </row>
    <row r="1194" spans="1:19" ht="15.75" customHeight="1" x14ac:dyDescent="0.2">
      <c r="A1194" s="45" t="s">
        <v>61</v>
      </c>
      <c r="B1194" s="45" t="s">
        <v>6581</v>
      </c>
      <c r="C1194" s="45" t="s">
        <v>138</v>
      </c>
      <c r="D1194" s="45" t="s">
        <v>154</v>
      </c>
      <c r="E1194" s="45" t="s">
        <v>7937</v>
      </c>
      <c r="F1194" s="20">
        <v>12</v>
      </c>
      <c r="H1194" s="20">
        <v>2014</v>
      </c>
      <c r="I1194" s="20" t="str">
        <f t="shared" si="30"/>
        <v>hrs__out_mntlhlthevnt..rPscyhProbWv.2014</v>
      </c>
      <c r="J1194" s="20" t="s">
        <v>9713</v>
      </c>
      <c r="K1194" s="20" t="s">
        <v>7949</v>
      </c>
      <c r="L1194" s="20" t="s">
        <v>6708</v>
      </c>
      <c r="N1194" s="15" t="s">
        <v>9060</v>
      </c>
      <c r="Q1194" s="15" t="s">
        <v>178</v>
      </c>
      <c r="R1194" s="15"/>
      <c r="S1194" s="15" t="s">
        <v>1311</v>
      </c>
    </row>
    <row r="1195" spans="1:19" ht="15.75" customHeight="1" x14ac:dyDescent="0.2">
      <c r="A1195" s="45" t="s">
        <v>61</v>
      </c>
      <c r="B1195" s="45" t="s">
        <v>6581</v>
      </c>
      <c r="C1195" s="45" t="s">
        <v>138</v>
      </c>
      <c r="D1195" s="45" t="s">
        <v>154</v>
      </c>
      <c r="E1195" s="45" t="s">
        <v>7950</v>
      </c>
      <c r="F1195" s="20">
        <v>1</v>
      </c>
      <c r="H1195" s="20">
        <v>1992</v>
      </c>
      <c r="I1195" s="20" t="str">
        <f t="shared" si="30"/>
        <v>hrs__out_mntlhlthevnt..rPsychProbEver.1992</v>
      </c>
      <c r="J1195" s="20" t="s">
        <v>9714</v>
      </c>
      <c r="K1195" s="20" t="s">
        <v>7951</v>
      </c>
      <c r="L1195" s="20" t="s">
        <v>6708</v>
      </c>
      <c r="N1195" s="15" t="s">
        <v>9060</v>
      </c>
      <c r="Q1195" s="15" t="s">
        <v>178</v>
      </c>
      <c r="R1195" s="15"/>
      <c r="S1195" s="15" t="s">
        <v>1311</v>
      </c>
    </row>
    <row r="1196" spans="1:19" ht="15.75" customHeight="1" x14ac:dyDescent="0.2">
      <c r="A1196" s="45" t="s">
        <v>61</v>
      </c>
      <c r="B1196" s="45" t="s">
        <v>6581</v>
      </c>
      <c r="C1196" s="45" t="s">
        <v>138</v>
      </c>
      <c r="D1196" s="45" t="s">
        <v>154</v>
      </c>
      <c r="E1196" s="45" t="s">
        <v>7950</v>
      </c>
      <c r="F1196" s="20">
        <v>2</v>
      </c>
      <c r="H1196" s="20">
        <v>1994</v>
      </c>
      <c r="I1196" s="20" t="str">
        <f t="shared" si="30"/>
        <v>hrs__out_mntlhlthevnt..rPsychProbEver.1994</v>
      </c>
      <c r="J1196" s="20" t="s">
        <v>9715</v>
      </c>
      <c r="K1196" s="20" t="s">
        <v>7952</v>
      </c>
      <c r="L1196" s="20" t="s">
        <v>6708</v>
      </c>
      <c r="N1196" s="15" t="s">
        <v>9060</v>
      </c>
      <c r="Q1196" s="15" t="s">
        <v>178</v>
      </c>
      <c r="R1196" s="15"/>
      <c r="S1196" s="15" t="s">
        <v>1311</v>
      </c>
    </row>
    <row r="1197" spans="1:19" ht="15.75" customHeight="1" x14ac:dyDescent="0.2">
      <c r="A1197" s="45" t="s">
        <v>61</v>
      </c>
      <c r="B1197" s="45" t="s">
        <v>6581</v>
      </c>
      <c r="C1197" s="45" t="s">
        <v>138</v>
      </c>
      <c r="D1197" s="45" t="s">
        <v>154</v>
      </c>
      <c r="E1197" s="45" t="s">
        <v>7950</v>
      </c>
      <c r="F1197" s="20">
        <v>3</v>
      </c>
      <c r="H1197" s="20">
        <v>1996</v>
      </c>
      <c r="I1197" s="20" t="str">
        <f t="shared" si="30"/>
        <v>hrs__out_mntlhlthevnt..rPsychProbEver.1996</v>
      </c>
      <c r="J1197" s="20" t="s">
        <v>9716</v>
      </c>
      <c r="K1197" s="20" t="s">
        <v>7953</v>
      </c>
      <c r="L1197" s="20" t="s">
        <v>6708</v>
      </c>
      <c r="N1197" s="15" t="s">
        <v>9060</v>
      </c>
      <c r="Q1197" s="15" t="s">
        <v>178</v>
      </c>
      <c r="R1197" s="15"/>
      <c r="S1197" s="15" t="s">
        <v>1311</v>
      </c>
    </row>
    <row r="1198" spans="1:19" ht="15.75" customHeight="1" x14ac:dyDescent="0.2">
      <c r="A1198" s="45" t="s">
        <v>61</v>
      </c>
      <c r="B1198" s="45" t="s">
        <v>6581</v>
      </c>
      <c r="C1198" s="45" t="s">
        <v>138</v>
      </c>
      <c r="D1198" s="45" t="s">
        <v>154</v>
      </c>
      <c r="E1198" s="45" t="s">
        <v>7950</v>
      </c>
      <c r="F1198" s="20">
        <v>4</v>
      </c>
      <c r="H1198" s="20">
        <v>1998</v>
      </c>
      <c r="I1198" s="20" t="str">
        <f t="shared" si="30"/>
        <v>hrs__out_mntlhlthevnt..rPsychProbEver.1998</v>
      </c>
      <c r="J1198" s="20" t="s">
        <v>9717</v>
      </c>
      <c r="K1198" s="20" t="s">
        <v>7954</v>
      </c>
      <c r="L1198" s="20" t="s">
        <v>6708</v>
      </c>
      <c r="N1198" s="15" t="s">
        <v>9060</v>
      </c>
      <c r="Q1198" s="15" t="s">
        <v>178</v>
      </c>
      <c r="R1198" s="15"/>
      <c r="S1198" s="15" t="s">
        <v>1311</v>
      </c>
    </row>
    <row r="1199" spans="1:19" ht="15.75" customHeight="1" x14ac:dyDescent="0.2">
      <c r="A1199" s="45" t="s">
        <v>61</v>
      </c>
      <c r="B1199" s="45" t="s">
        <v>6581</v>
      </c>
      <c r="C1199" s="45" t="s">
        <v>138</v>
      </c>
      <c r="D1199" s="45" t="s">
        <v>154</v>
      </c>
      <c r="E1199" s="45" t="s">
        <v>7950</v>
      </c>
      <c r="F1199" s="20">
        <v>5</v>
      </c>
      <c r="H1199" s="20">
        <v>2000</v>
      </c>
      <c r="I1199" s="20" t="str">
        <f t="shared" si="30"/>
        <v>hrs__out_mntlhlthevnt..rPsychProbEver.2000</v>
      </c>
      <c r="J1199" s="20" t="s">
        <v>9718</v>
      </c>
      <c r="K1199" s="20" t="s">
        <v>7955</v>
      </c>
      <c r="L1199" s="20" t="s">
        <v>6708</v>
      </c>
      <c r="N1199" s="15" t="s">
        <v>9060</v>
      </c>
      <c r="Q1199" s="15" t="s">
        <v>178</v>
      </c>
      <c r="R1199" s="15"/>
      <c r="S1199" s="15" t="s">
        <v>1311</v>
      </c>
    </row>
    <row r="1200" spans="1:19" ht="15.75" customHeight="1" x14ac:dyDescent="0.2">
      <c r="A1200" s="45" t="s">
        <v>61</v>
      </c>
      <c r="B1200" s="45" t="s">
        <v>6581</v>
      </c>
      <c r="C1200" s="45" t="s">
        <v>138</v>
      </c>
      <c r="D1200" s="45" t="s">
        <v>154</v>
      </c>
      <c r="E1200" s="45" t="s">
        <v>7950</v>
      </c>
      <c r="F1200" s="20">
        <v>6</v>
      </c>
      <c r="H1200" s="20">
        <v>2002</v>
      </c>
      <c r="I1200" s="20" t="str">
        <f t="shared" si="30"/>
        <v>hrs__out_mntlhlthevnt..rPsychProbEver.2002</v>
      </c>
      <c r="J1200" s="20" t="s">
        <v>9719</v>
      </c>
      <c r="K1200" s="20" t="s">
        <v>7956</v>
      </c>
      <c r="L1200" s="20" t="s">
        <v>6708</v>
      </c>
      <c r="N1200" s="15" t="s">
        <v>9060</v>
      </c>
      <c r="Q1200" s="15" t="s">
        <v>178</v>
      </c>
      <c r="R1200" s="15"/>
      <c r="S1200" s="15" t="s">
        <v>1311</v>
      </c>
    </row>
    <row r="1201" spans="1:19" ht="15.75" customHeight="1" x14ac:dyDescent="0.2">
      <c r="A1201" s="45" t="s">
        <v>61</v>
      </c>
      <c r="B1201" s="45" t="s">
        <v>6581</v>
      </c>
      <c r="C1201" s="45" t="s">
        <v>138</v>
      </c>
      <c r="D1201" s="45" t="s">
        <v>154</v>
      </c>
      <c r="E1201" s="45" t="s">
        <v>7950</v>
      </c>
      <c r="F1201" s="20">
        <v>7</v>
      </c>
      <c r="H1201" s="20">
        <v>2004</v>
      </c>
      <c r="I1201" s="20" t="str">
        <f t="shared" si="30"/>
        <v>hrs__out_mntlhlthevnt..rPsychProbEver.2004</v>
      </c>
      <c r="J1201" s="20" t="s">
        <v>9720</v>
      </c>
      <c r="K1201" s="20" t="s">
        <v>7957</v>
      </c>
      <c r="L1201" s="20" t="s">
        <v>6708</v>
      </c>
      <c r="N1201" s="15" t="s">
        <v>9060</v>
      </c>
      <c r="Q1201" s="15" t="s">
        <v>178</v>
      </c>
      <c r="R1201" s="15"/>
      <c r="S1201" s="15" t="s">
        <v>1311</v>
      </c>
    </row>
    <row r="1202" spans="1:19" ht="15.75" customHeight="1" x14ac:dyDescent="0.2">
      <c r="A1202" s="45" t="s">
        <v>61</v>
      </c>
      <c r="B1202" s="45" t="s">
        <v>6581</v>
      </c>
      <c r="C1202" s="45" t="s">
        <v>138</v>
      </c>
      <c r="D1202" s="45" t="s">
        <v>154</v>
      </c>
      <c r="E1202" s="45" t="s">
        <v>7950</v>
      </c>
      <c r="F1202" s="20">
        <v>8</v>
      </c>
      <c r="H1202" s="20">
        <v>2006</v>
      </c>
      <c r="I1202" s="20" t="str">
        <f t="shared" si="30"/>
        <v>hrs__out_mntlhlthevnt..rPsychProbEver.2006</v>
      </c>
      <c r="J1202" s="20" t="s">
        <v>9721</v>
      </c>
      <c r="K1202" s="20" t="s">
        <v>7958</v>
      </c>
      <c r="L1202" s="20" t="s">
        <v>6708</v>
      </c>
      <c r="N1202" s="15" t="s">
        <v>9060</v>
      </c>
      <c r="Q1202" s="15" t="s">
        <v>178</v>
      </c>
      <c r="R1202" s="15"/>
      <c r="S1202" s="15" t="s">
        <v>1311</v>
      </c>
    </row>
    <row r="1203" spans="1:19" ht="15.75" customHeight="1" x14ac:dyDescent="0.2">
      <c r="A1203" s="45" t="s">
        <v>61</v>
      </c>
      <c r="B1203" s="45" t="s">
        <v>6581</v>
      </c>
      <c r="C1203" s="45" t="s">
        <v>138</v>
      </c>
      <c r="D1203" s="45" t="s">
        <v>154</v>
      </c>
      <c r="E1203" s="45" t="s">
        <v>7950</v>
      </c>
      <c r="F1203" s="20">
        <v>9</v>
      </c>
      <c r="H1203" s="20">
        <v>2008</v>
      </c>
      <c r="I1203" s="20" t="str">
        <f t="shared" si="30"/>
        <v>hrs__out_mntlhlthevnt..rPsychProbEver.2008</v>
      </c>
      <c r="J1203" s="20" t="s">
        <v>9722</v>
      </c>
      <c r="K1203" s="20" t="s">
        <v>7959</v>
      </c>
      <c r="L1203" s="20" t="s">
        <v>6708</v>
      </c>
      <c r="N1203" s="15" t="s">
        <v>9060</v>
      </c>
      <c r="Q1203" s="15" t="s">
        <v>178</v>
      </c>
      <c r="R1203" s="15"/>
      <c r="S1203" s="15" t="s">
        <v>1311</v>
      </c>
    </row>
    <row r="1204" spans="1:19" ht="15.75" customHeight="1" x14ac:dyDescent="0.2">
      <c r="A1204" s="45" t="s">
        <v>61</v>
      </c>
      <c r="B1204" s="45" t="s">
        <v>6581</v>
      </c>
      <c r="C1204" s="45" t="s">
        <v>138</v>
      </c>
      <c r="D1204" s="45" t="s">
        <v>154</v>
      </c>
      <c r="E1204" s="45" t="s">
        <v>7950</v>
      </c>
      <c r="F1204" s="20">
        <v>10</v>
      </c>
      <c r="H1204" s="20">
        <v>2010</v>
      </c>
      <c r="I1204" s="20" t="str">
        <f t="shared" si="30"/>
        <v>hrs__out_mntlhlthevnt..rPsychProbEver.2010</v>
      </c>
      <c r="J1204" s="20" t="s">
        <v>9723</v>
      </c>
      <c r="K1204" s="20" t="s">
        <v>7960</v>
      </c>
      <c r="L1204" s="20" t="s">
        <v>6708</v>
      </c>
      <c r="N1204" s="15" t="s">
        <v>9060</v>
      </c>
      <c r="Q1204" s="15" t="s">
        <v>178</v>
      </c>
      <c r="R1204" s="15"/>
      <c r="S1204" s="15" t="s">
        <v>1311</v>
      </c>
    </row>
    <row r="1205" spans="1:19" ht="15.75" customHeight="1" x14ac:dyDescent="0.2">
      <c r="A1205" s="45" t="s">
        <v>61</v>
      </c>
      <c r="B1205" s="45" t="s">
        <v>6581</v>
      </c>
      <c r="C1205" s="45" t="s">
        <v>138</v>
      </c>
      <c r="D1205" s="45" t="s">
        <v>154</v>
      </c>
      <c r="E1205" s="45" t="s">
        <v>7950</v>
      </c>
      <c r="F1205" s="20">
        <v>11</v>
      </c>
      <c r="H1205" s="20">
        <v>2012</v>
      </c>
      <c r="I1205" s="20" t="str">
        <f t="shared" si="30"/>
        <v>hrs__out_mntlhlthevnt..rPsychProbEver.2012</v>
      </c>
      <c r="J1205" s="20" t="s">
        <v>9724</v>
      </c>
      <c r="K1205" s="20" t="s">
        <v>7961</v>
      </c>
      <c r="L1205" s="20" t="s">
        <v>6708</v>
      </c>
      <c r="N1205" s="15" t="s">
        <v>9060</v>
      </c>
      <c r="Q1205" s="15" t="s">
        <v>178</v>
      </c>
      <c r="R1205" s="15"/>
      <c r="S1205" s="15" t="s">
        <v>1311</v>
      </c>
    </row>
    <row r="1206" spans="1:19" ht="15.75" customHeight="1" x14ac:dyDescent="0.2">
      <c r="A1206" s="45" t="s">
        <v>61</v>
      </c>
      <c r="B1206" s="45" t="s">
        <v>6581</v>
      </c>
      <c r="C1206" s="45" t="s">
        <v>138</v>
      </c>
      <c r="D1206" s="45" t="s">
        <v>154</v>
      </c>
      <c r="E1206" s="45" t="s">
        <v>7950</v>
      </c>
      <c r="F1206" s="20">
        <v>12</v>
      </c>
      <c r="H1206" s="20">
        <v>2014</v>
      </c>
      <c r="I1206" s="20" t="str">
        <f t="shared" si="30"/>
        <v>hrs__out_mntlhlthevnt..rPsychProbEver.2014</v>
      </c>
      <c r="J1206" s="20" t="s">
        <v>9725</v>
      </c>
      <c r="K1206" s="20" t="s">
        <v>7962</v>
      </c>
      <c r="L1206" s="20" t="s">
        <v>6708</v>
      </c>
      <c r="M1206" s="60"/>
      <c r="N1206" s="15" t="s">
        <v>9060</v>
      </c>
      <c r="Q1206" s="15" t="s">
        <v>178</v>
      </c>
      <c r="R1206" s="15"/>
      <c r="S1206" s="15" t="s">
        <v>1311</v>
      </c>
    </row>
    <row r="1207" spans="1:19" ht="15.75" customHeight="1" x14ac:dyDescent="0.2">
      <c r="A1207" s="5" t="s">
        <v>61</v>
      </c>
      <c r="B1207" s="5" t="s">
        <v>6581</v>
      </c>
      <c r="C1207" s="5" t="s">
        <v>138</v>
      </c>
      <c r="D1207" s="5" t="s">
        <v>145</v>
      </c>
      <c r="E1207" s="5" t="s">
        <v>7963</v>
      </c>
      <c r="F1207" s="15">
        <v>0</v>
      </c>
      <c r="H1207" s="20">
        <v>0</v>
      </c>
      <c r="I1207" s="20" t="str">
        <f t="shared" si="30"/>
        <v>hrs__out_mortality..DemDeath.0</v>
      </c>
      <c r="J1207" s="15" t="s">
        <v>9726</v>
      </c>
      <c r="K1207" s="15" t="s">
        <v>7964</v>
      </c>
      <c r="L1207" s="62"/>
      <c r="M1207" s="60"/>
      <c r="N1207" s="15" t="s">
        <v>10412</v>
      </c>
      <c r="Q1207" s="15" t="s">
        <v>178</v>
      </c>
      <c r="R1207" s="15"/>
      <c r="S1207" s="15" t="s">
        <v>1311</v>
      </c>
    </row>
    <row r="1208" spans="1:19" ht="15.75" customHeight="1" x14ac:dyDescent="0.2">
      <c r="A1208" s="22" t="s">
        <v>61</v>
      </c>
      <c r="B1208" s="22" t="s">
        <v>6581</v>
      </c>
      <c r="C1208" s="22" t="s">
        <v>138</v>
      </c>
      <c r="D1208" s="22" t="s">
        <v>153</v>
      </c>
      <c r="E1208" s="22" t="s">
        <v>7965</v>
      </c>
      <c r="F1208" s="20">
        <v>2</v>
      </c>
      <c r="H1208" s="20">
        <v>1994</v>
      </c>
      <c r="I1208" s="20" t="str">
        <f t="shared" si="30"/>
        <v>hrs__out_physhlthevnt..rArthritis12mo.1994</v>
      </c>
      <c r="J1208" s="20" t="s">
        <v>9727</v>
      </c>
      <c r="K1208" s="20" t="s">
        <v>7966</v>
      </c>
      <c r="L1208" s="28" t="s">
        <v>6708</v>
      </c>
      <c r="N1208" s="15" t="s">
        <v>9060</v>
      </c>
      <c r="Q1208" s="15" t="s">
        <v>178</v>
      </c>
      <c r="R1208" s="15"/>
      <c r="S1208" s="15" t="s">
        <v>1311</v>
      </c>
    </row>
    <row r="1209" spans="1:19" ht="15.75" customHeight="1" x14ac:dyDescent="0.2">
      <c r="A1209" s="22" t="s">
        <v>61</v>
      </c>
      <c r="B1209" s="22" t="s">
        <v>6581</v>
      </c>
      <c r="C1209" s="22" t="s">
        <v>138</v>
      </c>
      <c r="D1209" s="22" t="s">
        <v>153</v>
      </c>
      <c r="E1209" s="22" t="s">
        <v>7965</v>
      </c>
      <c r="F1209" s="20">
        <v>3</v>
      </c>
      <c r="H1209" s="20">
        <v>1996</v>
      </c>
      <c r="I1209" s="20" t="str">
        <f t="shared" si="30"/>
        <v>hrs__out_physhlthevnt..rArthritis12mo.1996</v>
      </c>
      <c r="J1209" s="20" t="s">
        <v>9728</v>
      </c>
      <c r="K1209" s="20" t="s">
        <v>7967</v>
      </c>
      <c r="L1209" s="28" t="s">
        <v>6708</v>
      </c>
      <c r="N1209" s="15" t="s">
        <v>9060</v>
      </c>
      <c r="Q1209" s="15" t="s">
        <v>178</v>
      </c>
      <c r="R1209" s="15"/>
      <c r="S1209" s="15" t="s">
        <v>1311</v>
      </c>
    </row>
    <row r="1210" spans="1:19" ht="15.75" customHeight="1" x14ac:dyDescent="0.2">
      <c r="A1210" s="22" t="s">
        <v>61</v>
      </c>
      <c r="B1210" s="22" t="s">
        <v>6581</v>
      </c>
      <c r="C1210" s="22" t="s">
        <v>138</v>
      </c>
      <c r="D1210" s="22" t="s">
        <v>153</v>
      </c>
      <c r="E1210" s="22" t="s">
        <v>7965</v>
      </c>
      <c r="F1210" s="20">
        <v>4</v>
      </c>
      <c r="H1210" s="20">
        <v>1998</v>
      </c>
      <c r="I1210" s="20" t="str">
        <f t="shared" si="30"/>
        <v>hrs__out_physhlthevnt..rArthritis12mo.1998</v>
      </c>
      <c r="J1210" s="20" t="s">
        <v>9729</v>
      </c>
      <c r="K1210" s="20" t="s">
        <v>7968</v>
      </c>
      <c r="L1210" s="28" t="s">
        <v>6708</v>
      </c>
      <c r="M1210" s="60"/>
      <c r="N1210" s="15" t="s">
        <v>9060</v>
      </c>
      <c r="Q1210" s="15" t="s">
        <v>178</v>
      </c>
      <c r="R1210" s="15"/>
      <c r="S1210" s="15" t="s">
        <v>1311</v>
      </c>
    </row>
    <row r="1211" spans="1:19" ht="15.75" customHeight="1" x14ac:dyDescent="0.2">
      <c r="A1211" s="22" t="s">
        <v>61</v>
      </c>
      <c r="B1211" s="22" t="s">
        <v>6581</v>
      </c>
      <c r="C1211" s="22" t="s">
        <v>138</v>
      </c>
      <c r="D1211" s="22" t="s">
        <v>153</v>
      </c>
      <c r="E1211" s="22" t="s">
        <v>7965</v>
      </c>
      <c r="F1211" s="20">
        <v>5</v>
      </c>
      <c r="H1211" s="20">
        <v>2000</v>
      </c>
      <c r="I1211" s="20" t="str">
        <f t="shared" si="30"/>
        <v>hrs__out_physhlthevnt..rArthritis12mo.2000</v>
      </c>
      <c r="J1211" s="20" t="s">
        <v>9730</v>
      </c>
      <c r="K1211" s="20" t="s">
        <v>7969</v>
      </c>
      <c r="L1211" s="28" t="s">
        <v>6708</v>
      </c>
      <c r="M1211" s="60"/>
      <c r="N1211" s="15" t="s">
        <v>9060</v>
      </c>
      <c r="Q1211" s="15" t="s">
        <v>178</v>
      </c>
      <c r="R1211" s="15"/>
      <c r="S1211" s="15" t="s">
        <v>1311</v>
      </c>
    </row>
    <row r="1212" spans="1:19" ht="15.75" customHeight="1" x14ac:dyDescent="0.2">
      <c r="A1212" s="22" t="s">
        <v>61</v>
      </c>
      <c r="B1212" s="22" t="s">
        <v>6581</v>
      </c>
      <c r="C1212" s="22" t="s">
        <v>138</v>
      </c>
      <c r="D1212" s="22" t="s">
        <v>153</v>
      </c>
      <c r="E1212" s="22" t="s">
        <v>7965</v>
      </c>
      <c r="F1212" s="20">
        <v>6</v>
      </c>
      <c r="H1212" s="20">
        <v>2002</v>
      </c>
      <c r="I1212" s="20" t="str">
        <f t="shared" si="30"/>
        <v>hrs__out_physhlthevnt..rArthritis12mo.2002</v>
      </c>
      <c r="J1212" s="20" t="s">
        <v>9731</v>
      </c>
      <c r="K1212" s="20" t="s">
        <v>7970</v>
      </c>
      <c r="L1212" s="28" t="s">
        <v>6708</v>
      </c>
      <c r="M1212" s="60"/>
      <c r="N1212" s="15" t="s">
        <v>9060</v>
      </c>
      <c r="Q1212" s="15" t="s">
        <v>178</v>
      </c>
      <c r="R1212" s="15"/>
      <c r="S1212" s="15" t="s">
        <v>1311</v>
      </c>
    </row>
    <row r="1213" spans="1:19" ht="15.75" customHeight="1" x14ac:dyDescent="0.2">
      <c r="A1213" s="22" t="s">
        <v>61</v>
      </c>
      <c r="B1213" s="22" t="s">
        <v>6581</v>
      </c>
      <c r="C1213" s="22" t="s">
        <v>138</v>
      </c>
      <c r="D1213" s="22" t="s">
        <v>153</v>
      </c>
      <c r="E1213" s="22" t="s">
        <v>7965</v>
      </c>
      <c r="F1213" s="20">
        <v>7</v>
      </c>
      <c r="H1213" s="20">
        <v>2004</v>
      </c>
      <c r="I1213" s="20" t="str">
        <f t="shared" si="30"/>
        <v>hrs__out_physhlthevnt..rArthritis12mo.2004</v>
      </c>
      <c r="J1213" s="20" t="s">
        <v>9732</v>
      </c>
      <c r="K1213" s="20" t="s">
        <v>7971</v>
      </c>
      <c r="L1213" s="28" t="s">
        <v>6708</v>
      </c>
      <c r="N1213" s="15" t="s">
        <v>9060</v>
      </c>
      <c r="Q1213" s="15" t="s">
        <v>178</v>
      </c>
      <c r="R1213" s="15"/>
      <c r="S1213" s="15" t="s">
        <v>1311</v>
      </c>
    </row>
    <row r="1214" spans="1:19" ht="15.75" customHeight="1" x14ac:dyDescent="0.2">
      <c r="A1214" s="22" t="s">
        <v>61</v>
      </c>
      <c r="B1214" s="22" t="s">
        <v>6581</v>
      </c>
      <c r="C1214" s="22" t="s">
        <v>138</v>
      </c>
      <c r="D1214" s="22" t="s">
        <v>153</v>
      </c>
      <c r="E1214" s="22" t="s">
        <v>7965</v>
      </c>
      <c r="F1214" s="20">
        <v>8</v>
      </c>
      <c r="H1214" s="20">
        <v>2006</v>
      </c>
      <c r="I1214" s="20" t="str">
        <f t="shared" si="30"/>
        <v>hrs__out_physhlthevnt..rArthritis12mo.2006</v>
      </c>
      <c r="J1214" s="20" t="s">
        <v>9733</v>
      </c>
      <c r="K1214" s="20" t="s">
        <v>7972</v>
      </c>
      <c r="L1214" s="28" t="s">
        <v>6708</v>
      </c>
      <c r="N1214" s="15" t="s">
        <v>9060</v>
      </c>
      <c r="Q1214" s="15" t="s">
        <v>178</v>
      </c>
      <c r="R1214" s="15"/>
      <c r="S1214" s="15" t="s">
        <v>1311</v>
      </c>
    </row>
    <row r="1215" spans="1:19" ht="15.75" customHeight="1" x14ac:dyDescent="0.2">
      <c r="A1215" s="22" t="s">
        <v>61</v>
      </c>
      <c r="B1215" s="22" t="s">
        <v>6581</v>
      </c>
      <c r="C1215" s="22" t="s">
        <v>138</v>
      </c>
      <c r="D1215" s="22" t="s">
        <v>153</v>
      </c>
      <c r="E1215" s="22" t="s">
        <v>7965</v>
      </c>
      <c r="F1215" s="20">
        <v>9</v>
      </c>
      <c r="H1215" s="20">
        <v>2008</v>
      </c>
      <c r="I1215" s="20" t="str">
        <f t="shared" si="30"/>
        <v>hrs__out_physhlthevnt..rArthritis12mo.2008</v>
      </c>
      <c r="J1215" s="20" t="s">
        <v>9734</v>
      </c>
      <c r="K1215" s="20" t="s">
        <v>7973</v>
      </c>
      <c r="L1215" s="28" t="s">
        <v>6708</v>
      </c>
      <c r="N1215" s="15" t="s">
        <v>9060</v>
      </c>
      <c r="Q1215" s="15" t="s">
        <v>178</v>
      </c>
      <c r="R1215" s="15"/>
      <c r="S1215" s="15" t="s">
        <v>1311</v>
      </c>
    </row>
    <row r="1216" spans="1:19" ht="15.75" customHeight="1" x14ac:dyDescent="0.2">
      <c r="A1216" s="22" t="s">
        <v>61</v>
      </c>
      <c r="B1216" s="22" t="s">
        <v>6581</v>
      </c>
      <c r="C1216" s="22" t="s">
        <v>138</v>
      </c>
      <c r="D1216" s="22" t="s">
        <v>153</v>
      </c>
      <c r="E1216" s="22" t="s">
        <v>7965</v>
      </c>
      <c r="F1216" s="20">
        <v>10</v>
      </c>
      <c r="H1216" s="20">
        <v>2010</v>
      </c>
      <c r="I1216" s="20" t="str">
        <f t="shared" si="30"/>
        <v>hrs__out_physhlthevnt..rArthritis12mo.2010</v>
      </c>
      <c r="J1216" s="20" t="s">
        <v>9735</v>
      </c>
      <c r="K1216" s="20" t="s">
        <v>7974</v>
      </c>
      <c r="L1216" s="28" t="s">
        <v>6708</v>
      </c>
      <c r="N1216" s="15" t="s">
        <v>9060</v>
      </c>
      <c r="Q1216" s="15" t="s">
        <v>178</v>
      </c>
      <c r="R1216" s="15"/>
      <c r="S1216" s="15" t="s">
        <v>1311</v>
      </c>
    </row>
    <row r="1217" spans="1:19" ht="15.75" customHeight="1" x14ac:dyDescent="0.2">
      <c r="A1217" s="22" t="s">
        <v>61</v>
      </c>
      <c r="B1217" s="22" t="s">
        <v>6581</v>
      </c>
      <c r="C1217" s="22" t="s">
        <v>138</v>
      </c>
      <c r="D1217" s="22" t="s">
        <v>153</v>
      </c>
      <c r="E1217" s="22" t="s">
        <v>7965</v>
      </c>
      <c r="F1217" s="20">
        <v>11</v>
      </c>
      <c r="H1217" s="20">
        <v>2012</v>
      </c>
      <c r="I1217" s="20" t="str">
        <f t="shared" si="30"/>
        <v>hrs__out_physhlthevnt..rArthritis12mo.2012</v>
      </c>
      <c r="J1217" s="20" t="s">
        <v>9736</v>
      </c>
      <c r="K1217" s="20" t="s">
        <v>7975</v>
      </c>
      <c r="L1217" s="28" t="s">
        <v>6708</v>
      </c>
      <c r="N1217" s="15" t="s">
        <v>9060</v>
      </c>
      <c r="Q1217" s="15" t="s">
        <v>178</v>
      </c>
      <c r="R1217" s="15"/>
      <c r="S1217" s="15" t="s">
        <v>1311</v>
      </c>
    </row>
    <row r="1218" spans="1:19" ht="15.75" customHeight="1" x14ac:dyDescent="0.2">
      <c r="A1218" s="22" t="s">
        <v>61</v>
      </c>
      <c r="B1218" s="22" t="s">
        <v>6581</v>
      </c>
      <c r="C1218" s="22" t="s">
        <v>138</v>
      </c>
      <c r="D1218" s="22" t="s">
        <v>153</v>
      </c>
      <c r="E1218" s="22" t="s">
        <v>7965</v>
      </c>
      <c r="F1218" s="20">
        <v>12</v>
      </c>
      <c r="H1218" s="20">
        <v>2014</v>
      </c>
      <c r="I1218" s="20" t="str">
        <f t="shared" si="30"/>
        <v>hrs__out_physhlthevnt..rArthritis12mo.2014</v>
      </c>
      <c r="J1218" s="20" t="s">
        <v>9737</v>
      </c>
      <c r="K1218" s="20" t="s">
        <v>7976</v>
      </c>
      <c r="L1218" s="28" t="s">
        <v>6708</v>
      </c>
      <c r="N1218" s="15" t="s">
        <v>9060</v>
      </c>
      <c r="Q1218" s="15" t="s">
        <v>178</v>
      </c>
      <c r="R1218" s="15"/>
      <c r="S1218" s="15" t="s">
        <v>1311</v>
      </c>
    </row>
    <row r="1219" spans="1:19" ht="15.75" customHeight="1" x14ac:dyDescent="0.2">
      <c r="A1219" s="22" t="s">
        <v>61</v>
      </c>
      <c r="B1219" s="22" t="s">
        <v>6581</v>
      </c>
      <c r="C1219" s="22" t="s">
        <v>138</v>
      </c>
      <c r="D1219" s="22" t="s">
        <v>153</v>
      </c>
      <c r="E1219" s="22" t="s">
        <v>7977</v>
      </c>
      <c r="F1219" s="20">
        <v>1</v>
      </c>
      <c r="H1219" s="20">
        <v>1992</v>
      </c>
      <c r="I1219" s="20" t="str">
        <f t="shared" si="30"/>
        <v>hrs__out_physhlthevnt..rArthritisEver.1992</v>
      </c>
      <c r="J1219" s="20" t="s">
        <v>9738</v>
      </c>
      <c r="K1219" s="20" t="s">
        <v>7978</v>
      </c>
      <c r="L1219" s="20" t="s">
        <v>6708</v>
      </c>
      <c r="N1219" s="15" t="s">
        <v>9060</v>
      </c>
      <c r="Q1219" s="15" t="s">
        <v>178</v>
      </c>
      <c r="R1219" s="15"/>
      <c r="S1219" s="15" t="s">
        <v>1311</v>
      </c>
    </row>
    <row r="1220" spans="1:19" ht="15.75" customHeight="1" x14ac:dyDescent="0.2">
      <c r="A1220" s="22" t="s">
        <v>61</v>
      </c>
      <c r="B1220" s="22" t="s">
        <v>6581</v>
      </c>
      <c r="C1220" s="22" t="s">
        <v>138</v>
      </c>
      <c r="D1220" s="22" t="s">
        <v>153</v>
      </c>
      <c r="E1220" s="22" t="s">
        <v>7977</v>
      </c>
      <c r="F1220" s="20">
        <v>2</v>
      </c>
      <c r="H1220" s="20">
        <v>1994</v>
      </c>
      <c r="I1220" s="20" t="str">
        <f t="shared" si="30"/>
        <v>hrs__out_physhlthevnt..rArthritisEver.1994</v>
      </c>
      <c r="J1220" s="20" t="s">
        <v>9739</v>
      </c>
      <c r="K1220" s="20" t="s">
        <v>7979</v>
      </c>
      <c r="L1220" s="20" t="s">
        <v>6708</v>
      </c>
      <c r="N1220" s="15" t="s">
        <v>9060</v>
      </c>
      <c r="Q1220" s="15" t="s">
        <v>178</v>
      </c>
      <c r="R1220" s="15"/>
      <c r="S1220" s="15" t="s">
        <v>1311</v>
      </c>
    </row>
    <row r="1221" spans="1:19" ht="15.75" customHeight="1" x14ac:dyDescent="0.2">
      <c r="A1221" s="22" t="s">
        <v>61</v>
      </c>
      <c r="B1221" s="22" t="s">
        <v>6581</v>
      </c>
      <c r="C1221" s="22" t="s">
        <v>138</v>
      </c>
      <c r="D1221" s="22" t="s">
        <v>153</v>
      </c>
      <c r="E1221" s="22" t="s">
        <v>7977</v>
      </c>
      <c r="F1221" s="20">
        <v>3</v>
      </c>
      <c r="H1221" s="20">
        <v>1996</v>
      </c>
      <c r="I1221" s="20" t="str">
        <f t="shared" si="30"/>
        <v>hrs__out_physhlthevnt..rArthritisEver.1996</v>
      </c>
      <c r="J1221" s="20" t="s">
        <v>9740</v>
      </c>
      <c r="K1221" s="20" t="s">
        <v>7980</v>
      </c>
      <c r="L1221" s="20" t="s">
        <v>6708</v>
      </c>
      <c r="N1221" s="15" t="s">
        <v>9060</v>
      </c>
      <c r="Q1221" s="15" t="s">
        <v>178</v>
      </c>
      <c r="R1221" s="15"/>
      <c r="S1221" s="15" t="s">
        <v>1311</v>
      </c>
    </row>
    <row r="1222" spans="1:19" ht="15.75" customHeight="1" x14ac:dyDescent="0.2">
      <c r="A1222" s="22" t="s">
        <v>61</v>
      </c>
      <c r="B1222" s="22" t="s">
        <v>6581</v>
      </c>
      <c r="C1222" s="22" t="s">
        <v>138</v>
      </c>
      <c r="D1222" s="22" t="s">
        <v>153</v>
      </c>
      <c r="E1222" s="22" t="s">
        <v>7977</v>
      </c>
      <c r="F1222" s="20">
        <v>4</v>
      </c>
      <c r="H1222" s="20">
        <v>1998</v>
      </c>
      <c r="I1222" s="20" t="str">
        <f t="shared" si="30"/>
        <v>hrs__out_physhlthevnt..rArthritisEver.1998</v>
      </c>
      <c r="J1222" s="20" t="s">
        <v>9741</v>
      </c>
      <c r="K1222" s="20" t="s">
        <v>7981</v>
      </c>
      <c r="L1222" s="20" t="s">
        <v>6708</v>
      </c>
      <c r="N1222" s="15" t="s">
        <v>9060</v>
      </c>
      <c r="Q1222" s="15" t="s">
        <v>178</v>
      </c>
      <c r="R1222" s="15"/>
      <c r="S1222" s="15" t="s">
        <v>1311</v>
      </c>
    </row>
    <row r="1223" spans="1:19" ht="15.75" customHeight="1" x14ac:dyDescent="0.2">
      <c r="A1223" s="22" t="s">
        <v>61</v>
      </c>
      <c r="B1223" s="22" t="s">
        <v>6581</v>
      </c>
      <c r="C1223" s="22" t="s">
        <v>138</v>
      </c>
      <c r="D1223" s="22" t="s">
        <v>153</v>
      </c>
      <c r="E1223" s="22" t="s">
        <v>7977</v>
      </c>
      <c r="F1223" s="20">
        <v>5</v>
      </c>
      <c r="H1223" s="20">
        <v>2000</v>
      </c>
      <c r="I1223" s="20" t="str">
        <f t="shared" si="30"/>
        <v>hrs__out_physhlthevnt..rArthritisEver.2000</v>
      </c>
      <c r="J1223" s="20" t="s">
        <v>9742</v>
      </c>
      <c r="K1223" s="20" t="s">
        <v>7982</v>
      </c>
      <c r="L1223" s="20" t="s">
        <v>6708</v>
      </c>
      <c r="N1223" s="15" t="s">
        <v>9060</v>
      </c>
      <c r="Q1223" s="15" t="s">
        <v>178</v>
      </c>
      <c r="R1223" s="15"/>
      <c r="S1223" s="15" t="s">
        <v>1311</v>
      </c>
    </row>
    <row r="1224" spans="1:19" ht="15.75" customHeight="1" x14ac:dyDescent="0.2">
      <c r="A1224" s="22" t="s">
        <v>61</v>
      </c>
      <c r="B1224" s="22" t="s">
        <v>6581</v>
      </c>
      <c r="C1224" s="22" t="s">
        <v>138</v>
      </c>
      <c r="D1224" s="22" t="s">
        <v>153</v>
      </c>
      <c r="E1224" s="22" t="s">
        <v>7977</v>
      </c>
      <c r="F1224" s="20">
        <v>6</v>
      </c>
      <c r="H1224" s="20">
        <v>2002</v>
      </c>
      <c r="I1224" s="20" t="str">
        <f t="shared" si="30"/>
        <v>hrs__out_physhlthevnt..rArthritisEver.2002</v>
      </c>
      <c r="J1224" s="20" t="s">
        <v>9743</v>
      </c>
      <c r="K1224" s="20" t="s">
        <v>7983</v>
      </c>
      <c r="L1224" s="20" t="s">
        <v>6708</v>
      </c>
      <c r="N1224" s="15" t="s">
        <v>9060</v>
      </c>
      <c r="Q1224" s="15" t="s">
        <v>178</v>
      </c>
      <c r="R1224" s="15"/>
      <c r="S1224" s="15" t="s">
        <v>1311</v>
      </c>
    </row>
    <row r="1225" spans="1:19" ht="15.75" customHeight="1" x14ac:dyDescent="0.2">
      <c r="A1225" s="22" t="s">
        <v>61</v>
      </c>
      <c r="B1225" s="22" t="s">
        <v>6581</v>
      </c>
      <c r="C1225" s="22" t="s">
        <v>138</v>
      </c>
      <c r="D1225" s="22" t="s">
        <v>153</v>
      </c>
      <c r="E1225" s="22" t="s">
        <v>7977</v>
      </c>
      <c r="F1225" s="20">
        <v>7</v>
      </c>
      <c r="H1225" s="20">
        <v>2004</v>
      </c>
      <c r="I1225" s="20" t="str">
        <f t="shared" si="30"/>
        <v>hrs__out_physhlthevnt..rArthritisEver.2004</v>
      </c>
      <c r="J1225" s="20" t="s">
        <v>9744</v>
      </c>
      <c r="K1225" s="20" t="s">
        <v>7984</v>
      </c>
      <c r="L1225" s="20" t="s">
        <v>6708</v>
      </c>
      <c r="N1225" s="15" t="s">
        <v>9060</v>
      </c>
      <c r="Q1225" s="15" t="s">
        <v>178</v>
      </c>
      <c r="R1225" s="15"/>
      <c r="S1225" s="15" t="s">
        <v>1311</v>
      </c>
    </row>
    <row r="1226" spans="1:19" ht="15.75" customHeight="1" x14ac:dyDescent="0.2">
      <c r="A1226" s="22" t="s">
        <v>61</v>
      </c>
      <c r="B1226" s="22" t="s">
        <v>6581</v>
      </c>
      <c r="C1226" s="22" t="s">
        <v>138</v>
      </c>
      <c r="D1226" s="22" t="s">
        <v>153</v>
      </c>
      <c r="E1226" s="22" t="s">
        <v>7977</v>
      </c>
      <c r="F1226" s="20">
        <v>8</v>
      </c>
      <c r="H1226" s="20">
        <v>2006</v>
      </c>
      <c r="I1226" s="20" t="str">
        <f t="shared" si="30"/>
        <v>hrs__out_physhlthevnt..rArthritisEver.2006</v>
      </c>
      <c r="J1226" s="20" t="s">
        <v>9745</v>
      </c>
      <c r="K1226" s="20" t="s">
        <v>7985</v>
      </c>
      <c r="L1226" s="20" t="s">
        <v>6708</v>
      </c>
      <c r="N1226" s="15" t="s">
        <v>9060</v>
      </c>
      <c r="Q1226" s="15" t="s">
        <v>178</v>
      </c>
      <c r="R1226" s="15"/>
      <c r="S1226" s="15" t="s">
        <v>1311</v>
      </c>
    </row>
    <row r="1227" spans="1:19" ht="15.75" customHeight="1" x14ac:dyDescent="0.2">
      <c r="A1227" s="22" t="s">
        <v>61</v>
      </c>
      <c r="B1227" s="22" t="s">
        <v>6581</v>
      </c>
      <c r="C1227" s="22" t="s">
        <v>138</v>
      </c>
      <c r="D1227" s="22" t="s">
        <v>153</v>
      </c>
      <c r="E1227" s="22" t="s">
        <v>7977</v>
      </c>
      <c r="F1227" s="20">
        <v>9</v>
      </c>
      <c r="H1227" s="20">
        <v>2008</v>
      </c>
      <c r="I1227" s="20" t="str">
        <f t="shared" si="30"/>
        <v>hrs__out_physhlthevnt..rArthritisEver.2008</v>
      </c>
      <c r="J1227" s="20" t="s">
        <v>9746</v>
      </c>
      <c r="K1227" s="20" t="s">
        <v>7986</v>
      </c>
      <c r="L1227" s="20" t="s">
        <v>6708</v>
      </c>
      <c r="N1227" s="15" t="s">
        <v>9060</v>
      </c>
      <c r="Q1227" s="15" t="s">
        <v>178</v>
      </c>
      <c r="R1227" s="15"/>
      <c r="S1227" s="15" t="s">
        <v>1311</v>
      </c>
    </row>
    <row r="1228" spans="1:19" ht="15.75" customHeight="1" x14ac:dyDescent="0.2">
      <c r="A1228" s="22" t="s">
        <v>61</v>
      </c>
      <c r="B1228" s="22" t="s">
        <v>6581</v>
      </c>
      <c r="C1228" s="22" t="s">
        <v>138</v>
      </c>
      <c r="D1228" s="22" t="s">
        <v>153</v>
      </c>
      <c r="E1228" s="22" t="s">
        <v>7977</v>
      </c>
      <c r="F1228" s="20">
        <v>10</v>
      </c>
      <c r="H1228" s="20">
        <v>2010</v>
      </c>
      <c r="I1228" s="20" t="str">
        <f t="shared" si="30"/>
        <v>hrs__out_physhlthevnt..rArthritisEver.2010</v>
      </c>
      <c r="J1228" s="20" t="s">
        <v>9747</v>
      </c>
      <c r="K1228" s="20" t="s">
        <v>7987</v>
      </c>
      <c r="L1228" s="20" t="s">
        <v>6708</v>
      </c>
      <c r="N1228" s="15" t="s">
        <v>9060</v>
      </c>
      <c r="Q1228" s="15" t="s">
        <v>178</v>
      </c>
      <c r="R1228" s="15"/>
      <c r="S1228" s="15" t="s">
        <v>1311</v>
      </c>
    </row>
    <row r="1229" spans="1:19" ht="15.75" customHeight="1" x14ac:dyDescent="0.2">
      <c r="A1229" s="22" t="s">
        <v>61</v>
      </c>
      <c r="B1229" s="22" t="s">
        <v>6581</v>
      </c>
      <c r="C1229" s="22" t="s">
        <v>138</v>
      </c>
      <c r="D1229" s="22" t="s">
        <v>153</v>
      </c>
      <c r="E1229" s="22" t="s">
        <v>7977</v>
      </c>
      <c r="F1229" s="20">
        <v>11</v>
      </c>
      <c r="H1229" s="20">
        <v>2012</v>
      </c>
      <c r="I1229" s="20" t="str">
        <f t="shared" si="30"/>
        <v>hrs__out_physhlthevnt..rArthritisEver.2012</v>
      </c>
      <c r="J1229" s="20" t="s">
        <v>9748</v>
      </c>
      <c r="K1229" s="20" t="s">
        <v>7988</v>
      </c>
      <c r="L1229" s="20" t="s">
        <v>6708</v>
      </c>
      <c r="N1229" s="15" t="s">
        <v>9060</v>
      </c>
      <c r="Q1229" s="15" t="s">
        <v>178</v>
      </c>
      <c r="R1229" s="15"/>
      <c r="S1229" s="15" t="s">
        <v>1311</v>
      </c>
    </row>
    <row r="1230" spans="1:19" ht="15.75" customHeight="1" x14ac:dyDescent="0.2">
      <c r="A1230" s="22" t="s">
        <v>61</v>
      </c>
      <c r="B1230" s="22" t="s">
        <v>6581</v>
      </c>
      <c r="C1230" s="22" t="s">
        <v>138</v>
      </c>
      <c r="D1230" s="22" t="s">
        <v>153</v>
      </c>
      <c r="E1230" s="22" t="s">
        <v>7977</v>
      </c>
      <c r="F1230" s="20">
        <v>12</v>
      </c>
      <c r="H1230" s="20">
        <v>2014</v>
      </c>
      <c r="I1230" s="20" t="str">
        <f t="shared" si="30"/>
        <v>hrs__out_physhlthevnt..rArthritisEver.2014</v>
      </c>
      <c r="J1230" s="20" t="s">
        <v>9749</v>
      </c>
      <c r="K1230" s="20" t="s">
        <v>7989</v>
      </c>
      <c r="L1230" s="20" t="s">
        <v>6708</v>
      </c>
      <c r="N1230" s="15" t="s">
        <v>9060</v>
      </c>
      <c r="Q1230" s="15" t="s">
        <v>178</v>
      </c>
      <c r="R1230" s="15"/>
      <c r="S1230" s="15" t="s">
        <v>1311</v>
      </c>
    </row>
    <row r="1231" spans="1:19" ht="15.75" customHeight="1" x14ac:dyDescent="0.2">
      <c r="A1231" s="22" t="s">
        <v>61</v>
      </c>
      <c r="B1231" s="22" t="s">
        <v>6581</v>
      </c>
      <c r="C1231" s="22" t="s">
        <v>138</v>
      </c>
      <c r="D1231" s="22" t="s">
        <v>153</v>
      </c>
      <c r="E1231" s="22" t="s">
        <v>7990</v>
      </c>
      <c r="F1231" s="20">
        <v>1</v>
      </c>
      <c r="H1231" s="20">
        <v>1992</v>
      </c>
      <c r="I1231" s="20" t="str">
        <f t="shared" si="30"/>
        <v>hrs__out_physhlthevnt..rArthritisWv.1992</v>
      </c>
      <c r="J1231" s="20" t="s">
        <v>9750</v>
      </c>
      <c r="K1231" s="20" t="s">
        <v>7991</v>
      </c>
      <c r="L1231" s="20" t="s">
        <v>6708</v>
      </c>
      <c r="N1231" s="15" t="s">
        <v>9060</v>
      </c>
      <c r="Q1231" s="15" t="s">
        <v>178</v>
      </c>
      <c r="R1231" s="15"/>
      <c r="S1231" s="15" t="s">
        <v>1311</v>
      </c>
    </row>
    <row r="1232" spans="1:19" ht="15.75" customHeight="1" x14ac:dyDescent="0.2">
      <c r="A1232" s="22" t="s">
        <v>61</v>
      </c>
      <c r="B1232" s="22" t="s">
        <v>6581</v>
      </c>
      <c r="C1232" s="22" t="s">
        <v>138</v>
      </c>
      <c r="D1232" s="22" t="s">
        <v>153</v>
      </c>
      <c r="E1232" s="22" t="s">
        <v>7990</v>
      </c>
      <c r="F1232" s="20">
        <v>2</v>
      </c>
      <c r="H1232" s="20">
        <v>1994</v>
      </c>
      <c r="I1232" s="20" t="str">
        <f t="shared" si="30"/>
        <v>hrs__out_physhlthevnt..rArthritisWv.1994</v>
      </c>
      <c r="J1232" s="20" t="s">
        <v>9751</v>
      </c>
      <c r="K1232" s="20" t="s">
        <v>7992</v>
      </c>
      <c r="L1232" s="20" t="s">
        <v>6708</v>
      </c>
      <c r="N1232" s="15" t="s">
        <v>9060</v>
      </c>
      <c r="Q1232" s="15" t="s">
        <v>178</v>
      </c>
      <c r="R1232" s="15"/>
      <c r="S1232" s="15" t="s">
        <v>1311</v>
      </c>
    </row>
    <row r="1233" spans="1:19" ht="15.75" customHeight="1" x14ac:dyDescent="0.2">
      <c r="A1233" s="22" t="s">
        <v>61</v>
      </c>
      <c r="B1233" s="22" t="s">
        <v>6581</v>
      </c>
      <c r="C1233" s="22" t="s">
        <v>138</v>
      </c>
      <c r="D1233" s="22" t="s">
        <v>153</v>
      </c>
      <c r="E1233" s="22" t="s">
        <v>7990</v>
      </c>
      <c r="F1233" s="20">
        <v>3</v>
      </c>
      <c r="H1233" s="20">
        <v>1996</v>
      </c>
      <c r="I1233" s="20" t="str">
        <f t="shared" si="30"/>
        <v>hrs__out_physhlthevnt..rArthritisWv.1996</v>
      </c>
      <c r="J1233" s="20" t="s">
        <v>9752</v>
      </c>
      <c r="K1233" s="20" t="s">
        <v>7993</v>
      </c>
      <c r="L1233" s="20" t="s">
        <v>6708</v>
      </c>
      <c r="N1233" s="15" t="s">
        <v>9060</v>
      </c>
      <c r="Q1233" s="15" t="s">
        <v>178</v>
      </c>
      <c r="R1233" s="15"/>
      <c r="S1233" s="15" t="s">
        <v>1311</v>
      </c>
    </row>
    <row r="1234" spans="1:19" ht="15.75" customHeight="1" x14ac:dyDescent="0.2">
      <c r="A1234" s="22" t="s">
        <v>61</v>
      </c>
      <c r="B1234" s="22" t="s">
        <v>6581</v>
      </c>
      <c r="C1234" s="22" t="s">
        <v>138</v>
      </c>
      <c r="D1234" s="22" t="s">
        <v>153</v>
      </c>
      <c r="E1234" s="22" t="s">
        <v>7990</v>
      </c>
      <c r="F1234" s="20">
        <v>4</v>
      </c>
      <c r="H1234" s="20">
        <v>1998</v>
      </c>
      <c r="I1234" s="20" t="str">
        <f t="shared" si="30"/>
        <v>hrs__out_physhlthevnt..rArthritisWv.1998</v>
      </c>
      <c r="J1234" s="20" t="s">
        <v>9753</v>
      </c>
      <c r="K1234" s="20" t="s">
        <v>7994</v>
      </c>
      <c r="L1234" s="20" t="s">
        <v>6708</v>
      </c>
      <c r="N1234" s="15" t="s">
        <v>9060</v>
      </c>
      <c r="Q1234" s="15" t="s">
        <v>178</v>
      </c>
      <c r="R1234" s="15"/>
      <c r="S1234" s="15" t="s">
        <v>1311</v>
      </c>
    </row>
    <row r="1235" spans="1:19" ht="15.75" customHeight="1" x14ac:dyDescent="0.2">
      <c r="A1235" s="22" t="s">
        <v>61</v>
      </c>
      <c r="B1235" s="22" t="s">
        <v>6581</v>
      </c>
      <c r="C1235" s="22" t="s">
        <v>138</v>
      </c>
      <c r="D1235" s="22" t="s">
        <v>153</v>
      </c>
      <c r="E1235" s="22" t="s">
        <v>7990</v>
      </c>
      <c r="F1235" s="20">
        <v>5</v>
      </c>
      <c r="H1235" s="20">
        <v>2000</v>
      </c>
      <c r="I1235" s="20" t="str">
        <f t="shared" si="30"/>
        <v>hrs__out_physhlthevnt..rArthritisWv.2000</v>
      </c>
      <c r="J1235" s="20" t="s">
        <v>9754</v>
      </c>
      <c r="K1235" s="20" t="s">
        <v>7995</v>
      </c>
      <c r="L1235" s="20" t="s">
        <v>6708</v>
      </c>
      <c r="N1235" s="15" t="s">
        <v>9060</v>
      </c>
      <c r="Q1235" s="15" t="s">
        <v>178</v>
      </c>
      <c r="R1235" s="15"/>
      <c r="S1235" s="15" t="s">
        <v>1311</v>
      </c>
    </row>
    <row r="1236" spans="1:19" ht="15.75" customHeight="1" x14ac:dyDescent="0.2">
      <c r="A1236" s="22" t="s">
        <v>61</v>
      </c>
      <c r="B1236" s="22" t="s">
        <v>6581</v>
      </c>
      <c r="C1236" s="22" t="s">
        <v>138</v>
      </c>
      <c r="D1236" s="22" t="s">
        <v>153</v>
      </c>
      <c r="E1236" s="22" t="s">
        <v>7990</v>
      </c>
      <c r="F1236" s="20">
        <v>6</v>
      </c>
      <c r="H1236" s="20">
        <v>2002</v>
      </c>
      <c r="I1236" s="20" t="str">
        <f t="shared" si="30"/>
        <v>hrs__out_physhlthevnt..rArthritisWv.2002</v>
      </c>
      <c r="J1236" s="20" t="s">
        <v>9755</v>
      </c>
      <c r="K1236" s="20" t="s">
        <v>7996</v>
      </c>
      <c r="L1236" s="20" t="s">
        <v>6708</v>
      </c>
      <c r="N1236" s="15" t="s">
        <v>9060</v>
      </c>
      <c r="Q1236" s="15" t="s">
        <v>178</v>
      </c>
      <c r="R1236" s="15"/>
      <c r="S1236" s="15" t="s">
        <v>1311</v>
      </c>
    </row>
    <row r="1237" spans="1:19" ht="15.75" customHeight="1" x14ac:dyDescent="0.2">
      <c r="A1237" s="22" t="s">
        <v>61</v>
      </c>
      <c r="B1237" s="22" t="s">
        <v>6581</v>
      </c>
      <c r="C1237" s="22" t="s">
        <v>138</v>
      </c>
      <c r="D1237" s="22" t="s">
        <v>153</v>
      </c>
      <c r="E1237" s="22" t="s">
        <v>7990</v>
      </c>
      <c r="F1237" s="20">
        <v>7</v>
      </c>
      <c r="H1237" s="20">
        <v>2004</v>
      </c>
      <c r="I1237" s="20" t="str">
        <f t="shared" si="30"/>
        <v>hrs__out_physhlthevnt..rArthritisWv.2004</v>
      </c>
      <c r="J1237" s="20" t="s">
        <v>9756</v>
      </c>
      <c r="K1237" s="20" t="s">
        <v>7997</v>
      </c>
      <c r="L1237" s="20" t="s">
        <v>6708</v>
      </c>
      <c r="N1237" s="15" t="s">
        <v>9060</v>
      </c>
      <c r="Q1237" s="15" t="s">
        <v>178</v>
      </c>
      <c r="R1237" s="15"/>
      <c r="S1237" s="15" t="s">
        <v>1311</v>
      </c>
    </row>
    <row r="1238" spans="1:19" ht="15.75" customHeight="1" x14ac:dyDescent="0.2">
      <c r="A1238" s="22" t="s">
        <v>61</v>
      </c>
      <c r="B1238" s="22" t="s">
        <v>6581</v>
      </c>
      <c r="C1238" s="22" t="s">
        <v>138</v>
      </c>
      <c r="D1238" s="22" t="s">
        <v>153</v>
      </c>
      <c r="E1238" s="22" t="s">
        <v>7990</v>
      </c>
      <c r="F1238" s="20">
        <v>8</v>
      </c>
      <c r="H1238" s="20">
        <v>2006</v>
      </c>
      <c r="I1238" s="20" t="str">
        <f t="shared" si="30"/>
        <v>hrs__out_physhlthevnt..rArthritisWv.2006</v>
      </c>
      <c r="J1238" s="20" t="s">
        <v>9757</v>
      </c>
      <c r="K1238" s="20" t="s">
        <v>7998</v>
      </c>
      <c r="L1238" s="20" t="s">
        <v>6708</v>
      </c>
      <c r="N1238" s="15" t="s">
        <v>9060</v>
      </c>
      <c r="Q1238" s="15" t="s">
        <v>178</v>
      </c>
      <c r="R1238" s="15"/>
      <c r="S1238" s="15" t="s">
        <v>1311</v>
      </c>
    </row>
    <row r="1239" spans="1:19" ht="15.75" customHeight="1" x14ac:dyDescent="0.2">
      <c r="A1239" s="22" t="s">
        <v>61</v>
      </c>
      <c r="B1239" s="22" t="s">
        <v>6581</v>
      </c>
      <c r="C1239" s="22" t="s">
        <v>138</v>
      </c>
      <c r="D1239" s="22" t="s">
        <v>153</v>
      </c>
      <c r="E1239" s="22" t="s">
        <v>7990</v>
      </c>
      <c r="F1239" s="20">
        <v>9</v>
      </c>
      <c r="H1239" s="20">
        <v>2008</v>
      </c>
      <c r="I1239" s="20" t="str">
        <f t="shared" si="30"/>
        <v>hrs__out_physhlthevnt..rArthritisWv.2008</v>
      </c>
      <c r="J1239" s="20" t="s">
        <v>9758</v>
      </c>
      <c r="K1239" s="20" t="s">
        <v>7999</v>
      </c>
      <c r="L1239" s="20" t="s">
        <v>6708</v>
      </c>
      <c r="N1239" s="15" t="s">
        <v>9060</v>
      </c>
      <c r="Q1239" s="15" t="s">
        <v>178</v>
      </c>
      <c r="R1239" s="15"/>
      <c r="S1239" s="15" t="s">
        <v>1311</v>
      </c>
    </row>
    <row r="1240" spans="1:19" ht="15.75" customHeight="1" x14ac:dyDescent="0.2">
      <c r="A1240" s="22" t="s">
        <v>61</v>
      </c>
      <c r="B1240" s="22" t="s">
        <v>6581</v>
      </c>
      <c r="C1240" s="22" t="s">
        <v>138</v>
      </c>
      <c r="D1240" s="22" t="s">
        <v>153</v>
      </c>
      <c r="E1240" s="22" t="s">
        <v>7990</v>
      </c>
      <c r="F1240" s="20">
        <v>10</v>
      </c>
      <c r="H1240" s="20">
        <v>2010</v>
      </c>
      <c r="I1240" s="20" t="str">
        <f t="shared" si="30"/>
        <v>hrs__out_physhlthevnt..rArthritisWv.2010</v>
      </c>
      <c r="J1240" s="20" t="s">
        <v>9759</v>
      </c>
      <c r="K1240" s="20" t="s">
        <v>8000</v>
      </c>
      <c r="L1240" s="20" t="s">
        <v>6708</v>
      </c>
      <c r="N1240" s="15" t="s">
        <v>9060</v>
      </c>
      <c r="Q1240" s="15" t="s">
        <v>178</v>
      </c>
      <c r="R1240" s="15"/>
      <c r="S1240" s="15" t="s">
        <v>1311</v>
      </c>
    </row>
    <row r="1241" spans="1:19" ht="15.75" customHeight="1" x14ac:dyDescent="0.2">
      <c r="A1241" s="22" t="s">
        <v>61</v>
      </c>
      <c r="B1241" s="22" t="s">
        <v>6581</v>
      </c>
      <c r="C1241" s="22" t="s">
        <v>138</v>
      </c>
      <c r="D1241" s="22" t="s">
        <v>153</v>
      </c>
      <c r="E1241" s="22" t="s">
        <v>7990</v>
      </c>
      <c r="F1241" s="20">
        <v>11</v>
      </c>
      <c r="H1241" s="20">
        <v>2012</v>
      </c>
      <c r="I1241" s="20" t="str">
        <f t="shared" si="30"/>
        <v>hrs__out_physhlthevnt..rArthritisWv.2012</v>
      </c>
      <c r="J1241" s="20" t="s">
        <v>9760</v>
      </c>
      <c r="K1241" s="20" t="s">
        <v>8001</v>
      </c>
      <c r="L1241" s="20" t="s">
        <v>6708</v>
      </c>
      <c r="N1241" s="15" t="s">
        <v>9060</v>
      </c>
      <c r="Q1241" s="15" t="s">
        <v>178</v>
      </c>
      <c r="R1241" s="15"/>
      <c r="S1241" s="15" t="s">
        <v>1311</v>
      </c>
    </row>
    <row r="1242" spans="1:19" ht="15.75" customHeight="1" x14ac:dyDescent="0.2">
      <c r="A1242" s="22" t="s">
        <v>61</v>
      </c>
      <c r="B1242" s="22" t="s">
        <v>6581</v>
      </c>
      <c r="C1242" s="22" t="s">
        <v>138</v>
      </c>
      <c r="D1242" s="22" t="s">
        <v>153</v>
      </c>
      <c r="E1242" s="22" t="s">
        <v>7990</v>
      </c>
      <c r="F1242" s="20">
        <v>12</v>
      </c>
      <c r="H1242" s="20">
        <v>2014</v>
      </c>
      <c r="I1242" s="20" t="str">
        <f t="shared" si="30"/>
        <v>hrs__out_physhlthevnt..rArthritisWv.2014</v>
      </c>
      <c r="J1242" s="20" t="s">
        <v>9761</v>
      </c>
      <c r="K1242" s="20" t="s">
        <v>8002</v>
      </c>
      <c r="L1242" s="20" t="s">
        <v>6708</v>
      </c>
      <c r="N1242" s="15" t="s">
        <v>9060</v>
      </c>
      <c r="Q1242" s="15" t="s">
        <v>178</v>
      </c>
      <c r="R1242" s="15"/>
      <c r="S1242" s="15" t="s">
        <v>1311</v>
      </c>
    </row>
    <row r="1243" spans="1:19" ht="15.75" customHeight="1" x14ac:dyDescent="0.2">
      <c r="A1243" s="22" t="s">
        <v>61</v>
      </c>
      <c r="B1243" s="22" t="s">
        <v>6581</v>
      </c>
      <c r="C1243" s="22" t="s">
        <v>138</v>
      </c>
      <c r="D1243" s="22" t="s">
        <v>153</v>
      </c>
      <c r="E1243" s="22" t="s">
        <v>8003</v>
      </c>
      <c r="F1243" s="20">
        <v>2</v>
      </c>
      <c r="H1243" s="20">
        <v>1994</v>
      </c>
      <c r="I1243" s="20" t="str">
        <f t="shared" si="30"/>
        <v>hrs__out_physhlthevnt..rCancer12mo.1994</v>
      </c>
      <c r="J1243" s="20" t="s">
        <v>9762</v>
      </c>
      <c r="K1243" s="20" t="s">
        <v>8004</v>
      </c>
      <c r="L1243" s="28" t="s">
        <v>6708</v>
      </c>
      <c r="N1243" s="15" t="s">
        <v>9060</v>
      </c>
      <c r="Q1243" s="15" t="s">
        <v>178</v>
      </c>
      <c r="R1243" s="15"/>
      <c r="S1243" s="15" t="s">
        <v>1311</v>
      </c>
    </row>
    <row r="1244" spans="1:19" ht="15.75" customHeight="1" x14ac:dyDescent="0.2">
      <c r="A1244" s="22" t="s">
        <v>61</v>
      </c>
      <c r="B1244" s="22" t="s">
        <v>6581</v>
      </c>
      <c r="C1244" s="22" t="s">
        <v>138</v>
      </c>
      <c r="D1244" s="22" t="s">
        <v>153</v>
      </c>
      <c r="E1244" s="22" t="s">
        <v>8003</v>
      </c>
      <c r="F1244" s="20">
        <v>3</v>
      </c>
      <c r="H1244" s="20">
        <v>1996</v>
      </c>
      <c r="I1244" s="20" t="str">
        <f t="shared" si="30"/>
        <v>hrs__out_physhlthevnt..rCancer12mo.1996</v>
      </c>
      <c r="J1244" s="20" t="s">
        <v>9763</v>
      </c>
      <c r="K1244" s="20" t="s">
        <v>8005</v>
      </c>
      <c r="L1244" s="28" t="s">
        <v>6708</v>
      </c>
      <c r="N1244" s="15" t="s">
        <v>9060</v>
      </c>
      <c r="Q1244" s="15" t="s">
        <v>178</v>
      </c>
      <c r="R1244" s="15"/>
      <c r="S1244" s="15" t="s">
        <v>1311</v>
      </c>
    </row>
    <row r="1245" spans="1:19" ht="15.75" customHeight="1" x14ac:dyDescent="0.2">
      <c r="A1245" s="22" t="s">
        <v>61</v>
      </c>
      <c r="B1245" s="22" t="s">
        <v>6581</v>
      </c>
      <c r="C1245" s="22" t="s">
        <v>138</v>
      </c>
      <c r="D1245" s="22" t="s">
        <v>153</v>
      </c>
      <c r="E1245" s="22" t="s">
        <v>8003</v>
      </c>
      <c r="F1245" s="20">
        <v>4</v>
      </c>
      <c r="H1245" s="20">
        <v>1998</v>
      </c>
      <c r="I1245" s="20" t="str">
        <f t="shared" si="30"/>
        <v>hrs__out_physhlthevnt..rCancer12mo.1998</v>
      </c>
      <c r="J1245" s="20" t="s">
        <v>9764</v>
      </c>
      <c r="K1245" s="20" t="s">
        <v>8006</v>
      </c>
      <c r="L1245" s="28" t="s">
        <v>6708</v>
      </c>
      <c r="N1245" s="15" t="s">
        <v>9060</v>
      </c>
      <c r="Q1245" s="15" t="s">
        <v>178</v>
      </c>
      <c r="R1245" s="15"/>
      <c r="S1245" s="15" t="s">
        <v>1311</v>
      </c>
    </row>
    <row r="1246" spans="1:19" ht="15.75" customHeight="1" x14ac:dyDescent="0.2">
      <c r="A1246" s="22" t="s">
        <v>61</v>
      </c>
      <c r="B1246" s="22" t="s">
        <v>6581</v>
      </c>
      <c r="C1246" s="22" t="s">
        <v>138</v>
      </c>
      <c r="D1246" s="22" t="s">
        <v>153</v>
      </c>
      <c r="E1246" s="22" t="s">
        <v>8003</v>
      </c>
      <c r="F1246" s="20">
        <v>5</v>
      </c>
      <c r="H1246" s="20">
        <v>2000</v>
      </c>
      <c r="I1246" s="20" t="str">
        <f t="shared" ref="I1246:I1309" si="31">CONCATENATE(A1246,"__",C1246,"_", D1246, "..", E1246, ".", H1246)</f>
        <v>hrs__out_physhlthevnt..rCancer12mo.2000</v>
      </c>
      <c r="J1246" s="20" t="s">
        <v>9765</v>
      </c>
      <c r="K1246" s="20" t="s">
        <v>8007</v>
      </c>
      <c r="L1246" s="28" t="s">
        <v>6708</v>
      </c>
      <c r="N1246" s="15" t="s">
        <v>9060</v>
      </c>
      <c r="Q1246" s="15" t="s">
        <v>178</v>
      </c>
      <c r="R1246" s="15"/>
      <c r="S1246" s="15" t="s">
        <v>1311</v>
      </c>
    </row>
    <row r="1247" spans="1:19" ht="15.75" customHeight="1" x14ac:dyDescent="0.2">
      <c r="A1247" s="22" t="s">
        <v>61</v>
      </c>
      <c r="B1247" s="22" t="s">
        <v>6581</v>
      </c>
      <c r="C1247" s="22" t="s">
        <v>138</v>
      </c>
      <c r="D1247" s="22" t="s">
        <v>153</v>
      </c>
      <c r="E1247" s="22" t="s">
        <v>8003</v>
      </c>
      <c r="F1247" s="20">
        <v>6</v>
      </c>
      <c r="H1247" s="20">
        <v>2002</v>
      </c>
      <c r="I1247" s="20" t="str">
        <f t="shared" si="31"/>
        <v>hrs__out_physhlthevnt..rCancer12mo.2002</v>
      </c>
      <c r="J1247" s="20" t="s">
        <v>9766</v>
      </c>
      <c r="K1247" s="20" t="s">
        <v>8008</v>
      </c>
      <c r="L1247" s="28" t="s">
        <v>6708</v>
      </c>
      <c r="N1247" s="15" t="s">
        <v>9060</v>
      </c>
      <c r="Q1247" s="15" t="s">
        <v>178</v>
      </c>
      <c r="R1247" s="15"/>
      <c r="S1247" s="15" t="s">
        <v>1311</v>
      </c>
    </row>
    <row r="1248" spans="1:19" ht="15.75" customHeight="1" x14ac:dyDescent="0.2">
      <c r="A1248" s="22" t="s">
        <v>61</v>
      </c>
      <c r="B1248" s="22" t="s">
        <v>6581</v>
      </c>
      <c r="C1248" s="22" t="s">
        <v>138</v>
      </c>
      <c r="D1248" s="22" t="s">
        <v>153</v>
      </c>
      <c r="E1248" s="22" t="s">
        <v>8003</v>
      </c>
      <c r="F1248" s="20">
        <v>7</v>
      </c>
      <c r="H1248" s="20">
        <v>2004</v>
      </c>
      <c r="I1248" s="20" t="str">
        <f t="shared" si="31"/>
        <v>hrs__out_physhlthevnt..rCancer12mo.2004</v>
      </c>
      <c r="J1248" s="20" t="s">
        <v>9767</v>
      </c>
      <c r="K1248" s="20" t="s">
        <v>8009</v>
      </c>
      <c r="L1248" s="28" t="s">
        <v>6708</v>
      </c>
      <c r="N1248" s="15" t="s">
        <v>9060</v>
      </c>
      <c r="Q1248" s="15" t="s">
        <v>178</v>
      </c>
      <c r="R1248" s="15"/>
      <c r="S1248" s="15" t="s">
        <v>1311</v>
      </c>
    </row>
    <row r="1249" spans="1:19" ht="15.75" customHeight="1" x14ac:dyDescent="0.2">
      <c r="A1249" s="22" t="s">
        <v>61</v>
      </c>
      <c r="B1249" s="22" t="s">
        <v>6581</v>
      </c>
      <c r="C1249" s="22" t="s">
        <v>138</v>
      </c>
      <c r="D1249" s="22" t="s">
        <v>153</v>
      </c>
      <c r="E1249" s="22" t="s">
        <v>8003</v>
      </c>
      <c r="F1249" s="20">
        <v>8</v>
      </c>
      <c r="H1249" s="20">
        <v>2006</v>
      </c>
      <c r="I1249" s="20" t="str">
        <f t="shared" si="31"/>
        <v>hrs__out_physhlthevnt..rCancer12mo.2006</v>
      </c>
      <c r="J1249" s="20" t="s">
        <v>9768</v>
      </c>
      <c r="K1249" s="20" t="s">
        <v>8010</v>
      </c>
      <c r="L1249" s="28" t="s">
        <v>6708</v>
      </c>
      <c r="N1249" s="15" t="s">
        <v>9060</v>
      </c>
      <c r="Q1249" s="15" t="s">
        <v>178</v>
      </c>
      <c r="R1249" s="15"/>
      <c r="S1249" s="15" t="s">
        <v>1311</v>
      </c>
    </row>
    <row r="1250" spans="1:19" ht="15.75" customHeight="1" x14ac:dyDescent="0.2">
      <c r="A1250" s="22" t="s">
        <v>61</v>
      </c>
      <c r="B1250" s="22" t="s">
        <v>6581</v>
      </c>
      <c r="C1250" s="22" t="s">
        <v>138</v>
      </c>
      <c r="D1250" s="22" t="s">
        <v>153</v>
      </c>
      <c r="E1250" s="22" t="s">
        <v>8003</v>
      </c>
      <c r="F1250" s="20">
        <v>9</v>
      </c>
      <c r="H1250" s="20">
        <v>2008</v>
      </c>
      <c r="I1250" s="20" t="str">
        <f t="shared" si="31"/>
        <v>hrs__out_physhlthevnt..rCancer12mo.2008</v>
      </c>
      <c r="J1250" s="20" t="s">
        <v>9769</v>
      </c>
      <c r="K1250" s="20" t="s">
        <v>8011</v>
      </c>
      <c r="L1250" s="28" t="s">
        <v>6708</v>
      </c>
      <c r="N1250" s="15" t="s">
        <v>9060</v>
      </c>
      <c r="Q1250" s="15" t="s">
        <v>178</v>
      </c>
      <c r="R1250" s="15"/>
      <c r="S1250" s="15" t="s">
        <v>1311</v>
      </c>
    </row>
    <row r="1251" spans="1:19" ht="15.75" customHeight="1" x14ac:dyDescent="0.2">
      <c r="A1251" s="22" t="s">
        <v>61</v>
      </c>
      <c r="B1251" s="22" t="s">
        <v>6581</v>
      </c>
      <c r="C1251" s="22" t="s">
        <v>138</v>
      </c>
      <c r="D1251" s="22" t="s">
        <v>153</v>
      </c>
      <c r="E1251" s="22" t="s">
        <v>8003</v>
      </c>
      <c r="F1251" s="20">
        <v>10</v>
      </c>
      <c r="H1251" s="20">
        <v>2010</v>
      </c>
      <c r="I1251" s="20" t="str">
        <f t="shared" si="31"/>
        <v>hrs__out_physhlthevnt..rCancer12mo.2010</v>
      </c>
      <c r="J1251" s="20" t="s">
        <v>9770</v>
      </c>
      <c r="K1251" s="20" t="s">
        <v>8012</v>
      </c>
      <c r="L1251" s="28" t="s">
        <v>6708</v>
      </c>
      <c r="N1251" s="15" t="s">
        <v>9060</v>
      </c>
      <c r="Q1251" s="15" t="s">
        <v>178</v>
      </c>
      <c r="R1251" s="15"/>
      <c r="S1251" s="15" t="s">
        <v>1311</v>
      </c>
    </row>
    <row r="1252" spans="1:19" ht="15.75" customHeight="1" x14ac:dyDescent="0.2">
      <c r="A1252" s="22" t="s">
        <v>61</v>
      </c>
      <c r="B1252" s="22" t="s">
        <v>6581</v>
      </c>
      <c r="C1252" s="22" t="s">
        <v>138</v>
      </c>
      <c r="D1252" s="22" t="s">
        <v>153</v>
      </c>
      <c r="E1252" s="22" t="s">
        <v>8003</v>
      </c>
      <c r="F1252" s="20">
        <v>11</v>
      </c>
      <c r="H1252" s="20">
        <v>2012</v>
      </c>
      <c r="I1252" s="20" t="str">
        <f t="shared" si="31"/>
        <v>hrs__out_physhlthevnt..rCancer12mo.2012</v>
      </c>
      <c r="J1252" s="20" t="s">
        <v>9771</v>
      </c>
      <c r="K1252" s="20" t="s">
        <v>8013</v>
      </c>
      <c r="L1252" s="28" t="s">
        <v>6708</v>
      </c>
      <c r="N1252" s="15" t="s">
        <v>9060</v>
      </c>
      <c r="Q1252" s="15" t="s">
        <v>178</v>
      </c>
      <c r="R1252" s="15"/>
      <c r="S1252" s="15" t="s">
        <v>1311</v>
      </c>
    </row>
    <row r="1253" spans="1:19" ht="15.75" customHeight="1" x14ac:dyDescent="0.2">
      <c r="A1253" s="22" t="s">
        <v>61</v>
      </c>
      <c r="B1253" s="22" t="s">
        <v>6581</v>
      </c>
      <c r="C1253" s="22" t="s">
        <v>138</v>
      </c>
      <c r="D1253" s="22" t="s">
        <v>153</v>
      </c>
      <c r="E1253" s="22" t="s">
        <v>8003</v>
      </c>
      <c r="F1253" s="20">
        <v>12</v>
      </c>
      <c r="H1253" s="20">
        <v>2014</v>
      </c>
      <c r="I1253" s="20" t="str">
        <f t="shared" si="31"/>
        <v>hrs__out_physhlthevnt..rCancer12mo.2014</v>
      </c>
      <c r="J1253" s="20" t="s">
        <v>9772</v>
      </c>
      <c r="K1253" s="20" t="s">
        <v>8014</v>
      </c>
      <c r="L1253" s="28" t="s">
        <v>6708</v>
      </c>
      <c r="N1253" s="15" t="s">
        <v>9060</v>
      </c>
      <c r="Q1253" s="15" t="s">
        <v>178</v>
      </c>
      <c r="R1253" s="15"/>
      <c r="S1253" s="15" t="s">
        <v>1311</v>
      </c>
    </row>
    <row r="1254" spans="1:19" ht="15.75" customHeight="1" x14ac:dyDescent="0.2">
      <c r="A1254" s="22" t="s">
        <v>61</v>
      </c>
      <c r="B1254" s="22" t="s">
        <v>6581</v>
      </c>
      <c r="C1254" s="22" t="s">
        <v>138</v>
      </c>
      <c r="D1254" s="22" t="s">
        <v>153</v>
      </c>
      <c r="E1254" s="22" t="s">
        <v>8015</v>
      </c>
      <c r="F1254" s="20">
        <v>1</v>
      </c>
      <c r="H1254" s="20">
        <v>1992</v>
      </c>
      <c r="I1254" s="20" t="str">
        <f t="shared" si="31"/>
        <v>hrs__out_physhlthevnt..rCancerEver.1992</v>
      </c>
      <c r="J1254" s="20" t="s">
        <v>9773</v>
      </c>
      <c r="K1254" s="20" t="s">
        <v>8016</v>
      </c>
      <c r="L1254" s="20" t="s">
        <v>6708</v>
      </c>
      <c r="N1254" s="15" t="s">
        <v>9060</v>
      </c>
      <c r="Q1254" s="15" t="s">
        <v>178</v>
      </c>
      <c r="R1254" s="15"/>
      <c r="S1254" s="15" t="s">
        <v>1311</v>
      </c>
    </row>
    <row r="1255" spans="1:19" ht="15.75" customHeight="1" x14ac:dyDescent="0.2">
      <c r="A1255" s="22" t="s">
        <v>61</v>
      </c>
      <c r="B1255" s="22" t="s">
        <v>6581</v>
      </c>
      <c r="C1255" s="22" t="s">
        <v>138</v>
      </c>
      <c r="D1255" s="22" t="s">
        <v>153</v>
      </c>
      <c r="E1255" s="22" t="s">
        <v>8015</v>
      </c>
      <c r="F1255" s="20">
        <v>2</v>
      </c>
      <c r="H1255" s="20">
        <v>1994</v>
      </c>
      <c r="I1255" s="20" t="str">
        <f t="shared" si="31"/>
        <v>hrs__out_physhlthevnt..rCancerEver.1994</v>
      </c>
      <c r="J1255" s="20" t="s">
        <v>9774</v>
      </c>
      <c r="K1255" s="20" t="s">
        <v>8017</v>
      </c>
      <c r="L1255" s="20" t="s">
        <v>6708</v>
      </c>
      <c r="N1255" s="15" t="s">
        <v>9060</v>
      </c>
      <c r="Q1255" s="15" t="s">
        <v>178</v>
      </c>
      <c r="R1255" s="15"/>
      <c r="S1255" s="15" t="s">
        <v>1311</v>
      </c>
    </row>
    <row r="1256" spans="1:19" ht="15.75" customHeight="1" x14ac:dyDescent="0.2">
      <c r="A1256" s="22" t="s">
        <v>61</v>
      </c>
      <c r="B1256" s="22" t="s">
        <v>6581</v>
      </c>
      <c r="C1256" s="22" t="s">
        <v>138</v>
      </c>
      <c r="D1256" s="22" t="s">
        <v>153</v>
      </c>
      <c r="E1256" s="22" t="s">
        <v>8015</v>
      </c>
      <c r="F1256" s="20">
        <v>3</v>
      </c>
      <c r="H1256" s="20">
        <v>1996</v>
      </c>
      <c r="I1256" s="20" t="str">
        <f t="shared" si="31"/>
        <v>hrs__out_physhlthevnt..rCancerEver.1996</v>
      </c>
      <c r="J1256" s="20" t="s">
        <v>9775</v>
      </c>
      <c r="K1256" s="20" t="s">
        <v>8018</v>
      </c>
      <c r="L1256" s="20" t="s">
        <v>6708</v>
      </c>
      <c r="N1256" s="15" t="s">
        <v>9060</v>
      </c>
      <c r="Q1256" s="15" t="s">
        <v>178</v>
      </c>
      <c r="R1256" s="15"/>
      <c r="S1256" s="15" t="s">
        <v>1311</v>
      </c>
    </row>
    <row r="1257" spans="1:19" ht="15.75" customHeight="1" x14ac:dyDescent="0.2">
      <c r="A1257" s="22" t="s">
        <v>61</v>
      </c>
      <c r="B1257" s="22" t="s">
        <v>6581</v>
      </c>
      <c r="C1257" s="22" t="s">
        <v>138</v>
      </c>
      <c r="D1257" s="22" t="s">
        <v>153</v>
      </c>
      <c r="E1257" s="22" t="s">
        <v>8015</v>
      </c>
      <c r="F1257" s="20">
        <v>4</v>
      </c>
      <c r="H1257" s="20">
        <v>1998</v>
      </c>
      <c r="I1257" s="20" t="str">
        <f t="shared" si="31"/>
        <v>hrs__out_physhlthevnt..rCancerEver.1998</v>
      </c>
      <c r="J1257" s="20" t="s">
        <v>9776</v>
      </c>
      <c r="K1257" s="20" t="s">
        <v>8019</v>
      </c>
      <c r="L1257" s="20" t="s">
        <v>6708</v>
      </c>
      <c r="N1257" s="15" t="s">
        <v>9060</v>
      </c>
      <c r="Q1257" s="15" t="s">
        <v>178</v>
      </c>
      <c r="R1257" s="15"/>
      <c r="S1257" s="15" t="s">
        <v>1311</v>
      </c>
    </row>
    <row r="1258" spans="1:19" ht="15.75" customHeight="1" x14ac:dyDescent="0.2">
      <c r="A1258" s="22" t="s">
        <v>61</v>
      </c>
      <c r="B1258" s="22" t="s">
        <v>6581</v>
      </c>
      <c r="C1258" s="22" t="s">
        <v>138</v>
      </c>
      <c r="D1258" s="22" t="s">
        <v>153</v>
      </c>
      <c r="E1258" s="22" t="s">
        <v>8015</v>
      </c>
      <c r="F1258" s="20">
        <v>5</v>
      </c>
      <c r="H1258" s="20">
        <v>2000</v>
      </c>
      <c r="I1258" s="20" t="str">
        <f t="shared" si="31"/>
        <v>hrs__out_physhlthevnt..rCancerEver.2000</v>
      </c>
      <c r="J1258" s="20" t="s">
        <v>9777</v>
      </c>
      <c r="K1258" s="20" t="s">
        <v>8020</v>
      </c>
      <c r="L1258" s="20" t="s">
        <v>6708</v>
      </c>
      <c r="N1258" s="15" t="s">
        <v>9060</v>
      </c>
      <c r="Q1258" s="15" t="s">
        <v>178</v>
      </c>
      <c r="R1258" s="15"/>
      <c r="S1258" s="15" t="s">
        <v>1311</v>
      </c>
    </row>
    <row r="1259" spans="1:19" ht="15.75" customHeight="1" x14ac:dyDescent="0.2">
      <c r="A1259" s="22" t="s">
        <v>61</v>
      </c>
      <c r="B1259" s="22" t="s">
        <v>6581</v>
      </c>
      <c r="C1259" s="22" t="s">
        <v>138</v>
      </c>
      <c r="D1259" s="22" t="s">
        <v>153</v>
      </c>
      <c r="E1259" s="22" t="s">
        <v>8015</v>
      </c>
      <c r="F1259" s="20">
        <v>6</v>
      </c>
      <c r="H1259" s="20">
        <v>2002</v>
      </c>
      <c r="I1259" s="20" t="str">
        <f t="shared" si="31"/>
        <v>hrs__out_physhlthevnt..rCancerEver.2002</v>
      </c>
      <c r="J1259" s="20" t="s">
        <v>9778</v>
      </c>
      <c r="K1259" s="20" t="s">
        <v>8021</v>
      </c>
      <c r="L1259" s="20" t="s">
        <v>6708</v>
      </c>
      <c r="N1259" s="15" t="s">
        <v>9060</v>
      </c>
      <c r="Q1259" s="15" t="s">
        <v>178</v>
      </c>
      <c r="R1259" s="15"/>
      <c r="S1259" s="15" t="s">
        <v>1311</v>
      </c>
    </row>
    <row r="1260" spans="1:19" ht="15.75" customHeight="1" x14ac:dyDescent="0.2">
      <c r="A1260" s="22" t="s">
        <v>61</v>
      </c>
      <c r="B1260" s="22" t="s">
        <v>6581</v>
      </c>
      <c r="C1260" s="22" t="s">
        <v>138</v>
      </c>
      <c r="D1260" s="22" t="s">
        <v>153</v>
      </c>
      <c r="E1260" s="22" t="s">
        <v>8015</v>
      </c>
      <c r="F1260" s="20">
        <v>7</v>
      </c>
      <c r="H1260" s="20">
        <v>2004</v>
      </c>
      <c r="I1260" s="20" t="str">
        <f t="shared" si="31"/>
        <v>hrs__out_physhlthevnt..rCancerEver.2004</v>
      </c>
      <c r="J1260" s="20" t="s">
        <v>9779</v>
      </c>
      <c r="K1260" s="20" t="s">
        <v>8022</v>
      </c>
      <c r="L1260" s="20" t="s">
        <v>6708</v>
      </c>
      <c r="N1260" s="15" t="s">
        <v>9060</v>
      </c>
      <c r="Q1260" s="15" t="s">
        <v>178</v>
      </c>
      <c r="R1260" s="15"/>
      <c r="S1260" s="15" t="s">
        <v>1311</v>
      </c>
    </row>
    <row r="1261" spans="1:19" ht="15.75" customHeight="1" x14ac:dyDescent="0.2">
      <c r="A1261" s="22" t="s">
        <v>61</v>
      </c>
      <c r="B1261" s="22" t="s">
        <v>6581</v>
      </c>
      <c r="C1261" s="22" t="s">
        <v>138</v>
      </c>
      <c r="D1261" s="22" t="s">
        <v>153</v>
      </c>
      <c r="E1261" s="22" t="s">
        <v>8015</v>
      </c>
      <c r="F1261" s="20">
        <v>8</v>
      </c>
      <c r="H1261" s="20">
        <v>2006</v>
      </c>
      <c r="I1261" s="20" t="str">
        <f t="shared" si="31"/>
        <v>hrs__out_physhlthevnt..rCancerEver.2006</v>
      </c>
      <c r="J1261" s="20" t="s">
        <v>9780</v>
      </c>
      <c r="K1261" s="20" t="s">
        <v>8023</v>
      </c>
      <c r="L1261" s="20" t="s">
        <v>6708</v>
      </c>
      <c r="N1261" s="15" t="s">
        <v>9060</v>
      </c>
      <c r="Q1261" s="15" t="s">
        <v>178</v>
      </c>
      <c r="R1261" s="15"/>
      <c r="S1261" s="15" t="s">
        <v>1311</v>
      </c>
    </row>
    <row r="1262" spans="1:19" ht="15.75" customHeight="1" x14ac:dyDescent="0.2">
      <c r="A1262" s="22" t="s">
        <v>61</v>
      </c>
      <c r="B1262" s="22" t="s">
        <v>6581</v>
      </c>
      <c r="C1262" s="22" t="s">
        <v>138</v>
      </c>
      <c r="D1262" s="22" t="s">
        <v>153</v>
      </c>
      <c r="E1262" s="22" t="s">
        <v>8015</v>
      </c>
      <c r="F1262" s="20">
        <v>9</v>
      </c>
      <c r="H1262" s="20">
        <v>2008</v>
      </c>
      <c r="I1262" s="20" t="str">
        <f t="shared" si="31"/>
        <v>hrs__out_physhlthevnt..rCancerEver.2008</v>
      </c>
      <c r="J1262" s="20" t="s">
        <v>9781</v>
      </c>
      <c r="K1262" s="20" t="s">
        <v>8024</v>
      </c>
      <c r="L1262" s="20" t="s">
        <v>6708</v>
      </c>
      <c r="N1262" s="15" t="s">
        <v>9060</v>
      </c>
      <c r="Q1262" s="15" t="s">
        <v>178</v>
      </c>
      <c r="R1262" s="15"/>
      <c r="S1262" s="15" t="s">
        <v>1311</v>
      </c>
    </row>
    <row r="1263" spans="1:19" ht="15.75" customHeight="1" x14ac:dyDescent="0.2">
      <c r="A1263" s="22" t="s">
        <v>61</v>
      </c>
      <c r="B1263" s="22" t="s">
        <v>6581</v>
      </c>
      <c r="C1263" s="22" t="s">
        <v>138</v>
      </c>
      <c r="D1263" s="22" t="s">
        <v>153</v>
      </c>
      <c r="E1263" s="22" t="s">
        <v>8015</v>
      </c>
      <c r="F1263" s="20">
        <v>10</v>
      </c>
      <c r="H1263" s="20">
        <v>2010</v>
      </c>
      <c r="I1263" s="20" t="str">
        <f t="shared" si="31"/>
        <v>hrs__out_physhlthevnt..rCancerEver.2010</v>
      </c>
      <c r="J1263" s="20" t="s">
        <v>9782</v>
      </c>
      <c r="K1263" s="20" t="s">
        <v>8025</v>
      </c>
      <c r="L1263" s="20" t="s">
        <v>6708</v>
      </c>
      <c r="N1263" s="15" t="s">
        <v>9060</v>
      </c>
      <c r="Q1263" s="15" t="s">
        <v>178</v>
      </c>
      <c r="R1263" s="15"/>
      <c r="S1263" s="15" t="s">
        <v>1311</v>
      </c>
    </row>
    <row r="1264" spans="1:19" ht="15.75" customHeight="1" x14ac:dyDescent="0.2">
      <c r="A1264" s="22" t="s">
        <v>61</v>
      </c>
      <c r="B1264" s="22" t="s">
        <v>6581</v>
      </c>
      <c r="C1264" s="22" t="s">
        <v>138</v>
      </c>
      <c r="D1264" s="22" t="s">
        <v>153</v>
      </c>
      <c r="E1264" s="22" t="s">
        <v>8015</v>
      </c>
      <c r="F1264" s="20">
        <v>11</v>
      </c>
      <c r="H1264" s="20">
        <v>2012</v>
      </c>
      <c r="I1264" s="20" t="str">
        <f t="shared" si="31"/>
        <v>hrs__out_physhlthevnt..rCancerEver.2012</v>
      </c>
      <c r="J1264" s="20" t="s">
        <v>9783</v>
      </c>
      <c r="K1264" s="20" t="s">
        <v>8026</v>
      </c>
      <c r="L1264" s="20" t="s">
        <v>6708</v>
      </c>
      <c r="N1264" s="15" t="s">
        <v>9060</v>
      </c>
      <c r="Q1264" s="15" t="s">
        <v>178</v>
      </c>
      <c r="R1264" s="15"/>
      <c r="S1264" s="15" t="s">
        <v>1311</v>
      </c>
    </row>
    <row r="1265" spans="1:19" ht="15.75" customHeight="1" x14ac:dyDescent="0.2">
      <c r="A1265" s="22" t="s">
        <v>61</v>
      </c>
      <c r="B1265" s="22" t="s">
        <v>6581</v>
      </c>
      <c r="C1265" s="22" t="s">
        <v>138</v>
      </c>
      <c r="D1265" s="22" t="s">
        <v>153</v>
      </c>
      <c r="E1265" s="22" t="s">
        <v>8015</v>
      </c>
      <c r="F1265" s="20">
        <v>12</v>
      </c>
      <c r="H1265" s="20">
        <v>2014</v>
      </c>
      <c r="I1265" s="20" t="str">
        <f t="shared" si="31"/>
        <v>hrs__out_physhlthevnt..rCancerEver.2014</v>
      </c>
      <c r="J1265" s="20" t="s">
        <v>9784</v>
      </c>
      <c r="K1265" s="20" t="s">
        <v>8027</v>
      </c>
      <c r="L1265" s="20" t="s">
        <v>6708</v>
      </c>
      <c r="N1265" s="15" t="s">
        <v>9060</v>
      </c>
      <c r="Q1265" s="15" t="s">
        <v>178</v>
      </c>
      <c r="R1265" s="15"/>
      <c r="S1265" s="15" t="s">
        <v>1311</v>
      </c>
    </row>
    <row r="1266" spans="1:19" ht="15.75" customHeight="1" x14ac:dyDescent="0.2">
      <c r="A1266" s="22" t="s">
        <v>61</v>
      </c>
      <c r="B1266" s="22" t="s">
        <v>6581</v>
      </c>
      <c r="C1266" s="22" t="s">
        <v>138</v>
      </c>
      <c r="D1266" s="22" t="s">
        <v>153</v>
      </c>
      <c r="E1266" s="22" t="s">
        <v>8028</v>
      </c>
      <c r="F1266" s="20">
        <v>1</v>
      </c>
      <c r="H1266" s="20">
        <v>1992</v>
      </c>
      <c r="I1266" s="20" t="str">
        <f t="shared" si="31"/>
        <v>hrs__out_physhlthevnt..rCancerWv.1992</v>
      </c>
      <c r="J1266" s="20" t="s">
        <v>9785</v>
      </c>
      <c r="K1266" s="20" t="s">
        <v>8029</v>
      </c>
      <c r="L1266" s="20" t="s">
        <v>6708</v>
      </c>
      <c r="N1266" s="15" t="s">
        <v>9060</v>
      </c>
      <c r="Q1266" s="15" t="s">
        <v>178</v>
      </c>
      <c r="R1266" s="15"/>
      <c r="S1266" s="15" t="s">
        <v>1311</v>
      </c>
    </row>
    <row r="1267" spans="1:19" ht="15.75" customHeight="1" x14ac:dyDescent="0.2">
      <c r="A1267" s="22" t="s">
        <v>61</v>
      </c>
      <c r="B1267" s="22" t="s">
        <v>6581</v>
      </c>
      <c r="C1267" s="22" t="s">
        <v>138</v>
      </c>
      <c r="D1267" s="22" t="s">
        <v>153</v>
      </c>
      <c r="E1267" s="22" t="s">
        <v>8028</v>
      </c>
      <c r="F1267" s="20">
        <v>2</v>
      </c>
      <c r="H1267" s="20">
        <v>1994</v>
      </c>
      <c r="I1267" s="20" t="str">
        <f t="shared" si="31"/>
        <v>hrs__out_physhlthevnt..rCancerWv.1994</v>
      </c>
      <c r="J1267" s="20" t="s">
        <v>9786</v>
      </c>
      <c r="K1267" s="20" t="s">
        <v>8030</v>
      </c>
      <c r="L1267" s="20" t="s">
        <v>6708</v>
      </c>
      <c r="M1267" s="60"/>
      <c r="N1267" s="15" t="s">
        <v>9060</v>
      </c>
      <c r="Q1267" s="15" t="s">
        <v>178</v>
      </c>
      <c r="R1267" s="15"/>
      <c r="S1267" s="15" t="s">
        <v>1311</v>
      </c>
    </row>
    <row r="1268" spans="1:19" ht="15.75" customHeight="1" x14ac:dyDescent="0.2">
      <c r="A1268" s="22" t="s">
        <v>61</v>
      </c>
      <c r="B1268" s="22" t="s">
        <v>6581</v>
      </c>
      <c r="C1268" s="22" t="s">
        <v>138</v>
      </c>
      <c r="D1268" s="22" t="s">
        <v>153</v>
      </c>
      <c r="E1268" s="22" t="s">
        <v>8028</v>
      </c>
      <c r="F1268" s="20">
        <v>3</v>
      </c>
      <c r="H1268" s="20">
        <v>1996</v>
      </c>
      <c r="I1268" s="20" t="str">
        <f t="shared" si="31"/>
        <v>hrs__out_physhlthevnt..rCancerWv.1996</v>
      </c>
      <c r="J1268" s="20" t="s">
        <v>9787</v>
      </c>
      <c r="K1268" s="20" t="s">
        <v>8031</v>
      </c>
      <c r="L1268" s="20" t="s">
        <v>6708</v>
      </c>
      <c r="M1268" s="60"/>
      <c r="N1268" s="15" t="s">
        <v>9060</v>
      </c>
      <c r="Q1268" s="15" t="s">
        <v>178</v>
      </c>
      <c r="R1268" s="15"/>
      <c r="S1268" s="15" t="s">
        <v>1311</v>
      </c>
    </row>
    <row r="1269" spans="1:19" ht="15.75" customHeight="1" x14ac:dyDescent="0.2">
      <c r="A1269" s="22" t="s">
        <v>61</v>
      </c>
      <c r="B1269" s="22" t="s">
        <v>6581</v>
      </c>
      <c r="C1269" s="22" t="s">
        <v>138</v>
      </c>
      <c r="D1269" s="22" t="s">
        <v>153</v>
      </c>
      <c r="E1269" s="22" t="s">
        <v>8028</v>
      </c>
      <c r="F1269" s="20">
        <v>4</v>
      </c>
      <c r="H1269" s="20">
        <v>1998</v>
      </c>
      <c r="I1269" s="20" t="str">
        <f t="shared" si="31"/>
        <v>hrs__out_physhlthevnt..rCancerWv.1998</v>
      </c>
      <c r="J1269" s="20" t="s">
        <v>9788</v>
      </c>
      <c r="K1269" s="20" t="s">
        <v>8032</v>
      </c>
      <c r="L1269" s="20" t="s">
        <v>6708</v>
      </c>
      <c r="N1269" s="15" t="s">
        <v>9060</v>
      </c>
      <c r="Q1269" s="15" t="s">
        <v>178</v>
      </c>
      <c r="R1269" s="15"/>
      <c r="S1269" s="15" t="s">
        <v>1311</v>
      </c>
    </row>
    <row r="1270" spans="1:19" ht="15.75" customHeight="1" x14ac:dyDescent="0.2">
      <c r="A1270" s="22" t="s">
        <v>61</v>
      </c>
      <c r="B1270" s="22" t="s">
        <v>6581</v>
      </c>
      <c r="C1270" s="22" t="s">
        <v>138</v>
      </c>
      <c r="D1270" s="22" t="s">
        <v>153</v>
      </c>
      <c r="E1270" s="22" t="s">
        <v>8028</v>
      </c>
      <c r="F1270" s="20">
        <v>5</v>
      </c>
      <c r="H1270" s="20">
        <v>2000</v>
      </c>
      <c r="I1270" s="20" t="str">
        <f t="shared" si="31"/>
        <v>hrs__out_physhlthevnt..rCancerWv.2000</v>
      </c>
      <c r="J1270" s="20" t="s">
        <v>9789</v>
      </c>
      <c r="K1270" s="20" t="s">
        <v>8033</v>
      </c>
      <c r="L1270" s="20" t="s">
        <v>6708</v>
      </c>
      <c r="N1270" s="15" t="s">
        <v>9060</v>
      </c>
      <c r="Q1270" s="15" t="s">
        <v>178</v>
      </c>
      <c r="R1270" s="15"/>
      <c r="S1270" s="15" t="s">
        <v>1311</v>
      </c>
    </row>
    <row r="1271" spans="1:19" ht="15.75" customHeight="1" x14ac:dyDescent="0.2">
      <c r="A1271" s="22" t="s">
        <v>61</v>
      </c>
      <c r="B1271" s="22" t="s">
        <v>6581</v>
      </c>
      <c r="C1271" s="22" t="s">
        <v>138</v>
      </c>
      <c r="D1271" s="22" t="s">
        <v>153</v>
      </c>
      <c r="E1271" s="22" t="s">
        <v>8028</v>
      </c>
      <c r="F1271" s="20">
        <v>6</v>
      </c>
      <c r="H1271" s="20">
        <v>2002</v>
      </c>
      <c r="I1271" s="20" t="str">
        <f t="shared" si="31"/>
        <v>hrs__out_physhlthevnt..rCancerWv.2002</v>
      </c>
      <c r="J1271" s="20" t="s">
        <v>9790</v>
      </c>
      <c r="K1271" s="20" t="s">
        <v>8034</v>
      </c>
      <c r="L1271" s="20" t="s">
        <v>6708</v>
      </c>
      <c r="M1271" s="60"/>
      <c r="N1271" s="15" t="s">
        <v>9060</v>
      </c>
      <c r="Q1271" s="15" t="s">
        <v>178</v>
      </c>
      <c r="R1271" s="15"/>
      <c r="S1271" s="15" t="s">
        <v>1311</v>
      </c>
    </row>
    <row r="1272" spans="1:19" ht="15.75" customHeight="1" x14ac:dyDescent="0.2">
      <c r="A1272" s="22" t="s">
        <v>61</v>
      </c>
      <c r="B1272" s="22" t="s">
        <v>6581</v>
      </c>
      <c r="C1272" s="22" t="s">
        <v>138</v>
      </c>
      <c r="D1272" s="22" t="s">
        <v>153</v>
      </c>
      <c r="E1272" s="22" t="s">
        <v>8028</v>
      </c>
      <c r="F1272" s="20">
        <v>7</v>
      </c>
      <c r="H1272" s="20">
        <v>2004</v>
      </c>
      <c r="I1272" s="20" t="str">
        <f t="shared" si="31"/>
        <v>hrs__out_physhlthevnt..rCancerWv.2004</v>
      </c>
      <c r="J1272" s="20" t="s">
        <v>9791</v>
      </c>
      <c r="K1272" s="20" t="s">
        <v>8035</v>
      </c>
      <c r="L1272" s="20" t="s">
        <v>6708</v>
      </c>
      <c r="M1272" s="60"/>
      <c r="N1272" s="15" t="s">
        <v>9060</v>
      </c>
      <c r="Q1272" s="15" t="s">
        <v>178</v>
      </c>
      <c r="R1272" s="15"/>
      <c r="S1272" s="15" t="s">
        <v>1311</v>
      </c>
    </row>
    <row r="1273" spans="1:19" ht="15.75" customHeight="1" x14ac:dyDescent="0.2">
      <c r="A1273" s="22" t="s">
        <v>61</v>
      </c>
      <c r="B1273" s="22" t="s">
        <v>6581</v>
      </c>
      <c r="C1273" s="22" t="s">
        <v>138</v>
      </c>
      <c r="D1273" s="22" t="s">
        <v>153</v>
      </c>
      <c r="E1273" s="22" t="s">
        <v>8028</v>
      </c>
      <c r="F1273" s="20">
        <v>8</v>
      </c>
      <c r="H1273" s="20">
        <v>2006</v>
      </c>
      <c r="I1273" s="20" t="str">
        <f t="shared" si="31"/>
        <v>hrs__out_physhlthevnt..rCancerWv.2006</v>
      </c>
      <c r="J1273" s="20" t="s">
        <v>9792</v>
      </c>
      <c r="K1273" s="20" t="s">
        <v>8036</v>
      </c>
      <c r="L1273" s="20" t="s">
        <v>6708</v>
      </c>
      <c r="M1273" s="60"/>
      <c r="N1273" s="15" t="s">
        <v>9060</v>
      </c>
      <c r="Q1273" s="15" t="s">
        <v>178</v>
      </c>
      <c r="R1273" s="15"/>
      <c r="S1273" s="15" t="s">
        <v>1311</v>
      </c>
    </row>
    <row r="1274" spans="1:19" ht="15.75" customHeight="1" x14ac:dyDescent="0.2">
      <c r="A1274" s="22" t="s">
        <v>61</v>
      </c>
      <c r="B1274" s="22" t="s">
        <v>6581</v>
      </c>
      <c r="C1274" s="22" t="s">
        <v>138</v>
      </c>
      <c r="D1274" s="22" t="s">
        <v>153</v>
      </c>
      <c r="E1274" s="22" t="s">
        <v>8028</v>
      </c>
      <c r="F1274" s="20">
        <v>9</v>
      </c>
      <c r="H1274" s="20">
        <v>2008</v>
      </c>
      <c r="I1274" s="20" t="str">
        <f t="shared" si="31"/>
        <v>hrs__out_physhlthevnt..rCancerWv.2008</v>
      </c>
      <c r="J1274" s="20" t="s">
        <v>9793</v>
      </c>
      <c r="K1274" s="20" t="s">
        <v>8037</v>
      </c>
      <c r="L1274" s="20" t="s">
        <v>6708</v>
      </c>
      <c r="N1274" s="15" t="s">
        <v>9060</v>
      </c>
      <c r="Q1274" s="15" t="s">
        <v>178</v>
      </c>
      <c r="R1274" s="15"/>
      <c r="S1274" s="15" t="s">
        <v>1311</v>
      </c>
    </row>
    <row r="1275" spans="1:19" ht="15.75" customHeight="1" x14ac:dyDescent="0.2">
      <c r="A1275" s="22" t="s">
        <v>61</v>
      </c>
      <c r="B1275" s="22" t="s">
        <v>6581</v>
      </c>
      <c r="C1275" s="22" t="s">
        <v>138</v>
      </c>
      <c r="D1275" s="22" t="s">
        <v>153</v>
      </c>
      <c r="E1275" s="22" t="s">
        <v>8028</v>
      </c>
      <c r="F1275" s="20">
        <v>10</v>
      </c>
      <c r="H1275" s="20">
        <v>2010</v>
      </c>
      <c r="I1275" s="20" t="str">
        <f t="shared" si="31"/>
        <v>hrs__out_physhlthevnt..rCancerWv.2010</v>
      </c>
      <c r="J1275" s="20" t="s">
        <v>9794</v>
      </c>
      <c r="K1275" s="20" t="s">
        <v>8038</v>
      </c>
      <c r="L1275" s="20" t="s">
        <v>6708</v>
      </c>
      <c r="N1275" s="15" t="s">
        <v>9060</v>
      </c>
      <c r="Q1275" s="15" t="s">
        <v>178</v>
      </c>
      <c r="R1275" s="15"/>
      <c r="S1275" s="15" t="s">
        <v>1311</v>
      </c>
    </row>
    <row r="1276" spans="1:19" ht="15.75" customHeight="1" x14ac:dyDescent="0.2">
      <c r="A1276" s="22" t="s">
        <v>61</v>
      </c>
      <c r="B1276" s="22" t="s">
        <v>6581</v>
      </c>
      <c r="C1276" s="22" t="s">
        <v>138</v>
      </c>
      <c r="D1276" s="22" t="s">
        <v>153</v>
      </c>
      <c r="E1276" s="22" t="s">
        <v>8028</v>
      </c>
      <c r="F1276" s="20">
        <v>11</v>
      </c>
      <c r="H1276" s="20">
        <v>2012</v>
      </c>
      <c r="I1276" s="20" t="str">
        <f t="shared" si="31"/>
        <v>hrs__out_physhlthevnt..rCancerWv.2012</v>
      </c>
      <c r="J1276" s="20" t="s">
        <v>9795</v>
      </c>
      <c r="K1276" s="20" t="s">
        <v>8039</v>
      </c>
      <c r="L1276" s="20" t="s">
        <v>6708</v>
      </c>
      <c r="N1276" s="15" t="s">
        <v>9060</v>
      </c>
      <c r="Q1276" s="15" t="s">
        <v>178</v>
      </c>
      <c r="R1276" s="15"/>
      <c r="S1276" s="15" t="s">
        <v>1311</v>
      </c>
    </row>
    <row r="1277" spans="1:19" ht="15.75" customHeight="1" x14ac:dyDescent="0.2">
      <c r="A1277" s="22" t="s">
        <v>61</v>
      </c>
      <c r="B1277" s="22" t="s">
        <v>6581</v>
      </c>
      <c r="C1277" s="22" t="s">
        <v>138</v>
      </c>
      <c r="D1277" s="22" t="s">
        <v>153</v>
      </c>
      <c r="E1277" s="22" t="s">
        <v>8028</v>
      </c>
      <c r="F1277" s="20">
        <v>12</v>
      </c>
      <c r="H1277" s="20">
        <v>2014</v>
      </c>
      <c r="I1277" s="20" t="str">
        <f t="shared" si="31"/>
        <v>hrs__out_physhlthevnt..rCancerWv.2014</v>
      </c>
      <c r="J1277" s="20" t="s">
        <v>9796</v>
      </c>
      <c r="K1277" s="20" t="s">
        <v>8040</v>
      </c>
      <c r="L1277" s="20" t="s">
        <v>6708</v>
      </c>
      <c r="N1277" s="15" t="s">
        <v>9060</v>
      </c>
      <c r="Q1277" s="15" t="s">
        <v>178</v>
      </c>
      <c r="R1277" s="15"/>
      <c r="S1277" s="15" t="s">
        <v>1311</v>
      </c>
    </row>
    <row r="1278" spans="1:19" ht="15.75" customHeight="1" x14ac:dyDescent="0.2">
      <c r="A1278" s="22" t="s">
        <v>61</v>
      </c>
      <c r="B1278" s="22" t="s">
        <v>6581</v>
      </c>
      <c r="C1278" s="22" t="s">
        <v>138</v>
      </c>
      <c r="D1278" s="22" t="s">
        <v>153</v>
      </c>
      <c r="E1278" s="22" t="s">
        <v>8041</v>
      </c>
      <c r="F1278" s="20">
        <v>2</v>
      </c>
      <c r="H1278" s="20">
        <v>1994</v>
      </c>
      <c r="I1278" s="20" t="str">
        <f t="shared" si="31"/>
        <v>hrs__out_physhlthevnt..rDiabetes12mo.1994</v>
      </c>
      <c r="J1278" s="20" t="s">
        <v>9797</v>
      </c>
      <c r="K1278" s="20" t="s">
        <v>8042</v>
      </c>
      <c r="L1278" s="28" t="s">
        <v>6708</v>
      </c>
      <c r="N1278" s="15" t="s">
        <v>9060</v>
      </c>
      <c r="Q1278" s="15" t="s">
        <v>178</v>
      </c>
      <c r="R1278" s="15"/>
      <c r="S1278" s="15" t="s">
        <v>1311</v>
      </c>
    </row>
    <row r="1279" spans="1:19" ht="15.75" customHeight="1" x14ac:dyDescent="0.2">
      <c r="A1279" s="22" t="s">
        <v>61</v>
      </c>
      <c r="B1279" s="22" t="s">
        <v>6581</v>
      </c>
      <c r="C1279" s="22" t="s">
        <v>138</v>
      </c>
      <c r="D1279" s="22" t="s">
        <v>153</v>
      </c>
      <c r="E1279" s="22" t="s">
        <v>8041</v>
      </c>
      <c r="F1279" s="20">
        <v>3</v>
      </c>
      <c r="H1279" s="20">
        <v>1996</v>
      </c>
      <c r="I1279" s="20" t="str">
        <f t="shared" si="31"/>
        <v>hrs__out_physhlthevnt..rDiabetes12mo.1996</v>
      </c>
      <c r="J1279" s="20" t="s">
        <v>9798</v>
      </c>
      <c r="K1279" s="20" t="s">
        <v>8043</v>
      </c>
      <c r="L1279" s="28" t="s">
        <v>6708</v>
      </c>
      <c r="N1279" s="15" t="s">
        <v>9060</v>
      </c>
      <c r="Q1279" s="15" t="s">
        <v>178</v>
      </c>
      <c r="R1279" s="15"/>
      <c r="S1279" s="15" t="s">
        <v>1311</v>
      </c>
    </row>
    <row r="1280" spans="1:19" ht="15.75" customHeight="1" x14ac:dyDescent="0.2">
      <c r="A1280" s="22" t="s">
        <v>61</v>
      </c>
      <c r="B1280" s="22" t="s">
        <v>6581</v>
      </c>
      <c r="C1280" s="22" t="s">
        <v>138</v>
      </c>
      <c r="D1280" s="22" t="s">
        <v>153</v>
      </c>
      <c r="E1280" s="22" t="s">
        <v>8041</v>
      </c>
      <c r="F1280" s="20">
        <v>4</v>
      </c>
      <c r="H1280" s="20">
        <v>1998</v>
      </c>
      <c r="I1280" s="20" t="str">
        <f t="shared" si="31"/>
        <v>hrs__out_physhlthevnt..rDiabetes12mo.1998</v>
      </c>
      <c r="J1280" s="20" t="s">
        <v>9799</v>
      </c>
      <c r="K1280" s="20" t="s">
        <v>8044</v>
      </c>
      <c r="L1280" s="28" t="s">
        <v>6708</v>
      </c>
      <c r="N1280" s="15" t="s">
        <v>9060</v>
      </c>
      <c r="Q1280" s="15" t="s">
        <v>178</v>
      </c>
      <c r="R1280" s="15"/>
      <c r="S1280" s="15" t="s">
        <v>1311</v>
      </c>
    </row>
    <row r="1281" spans="1:19" ht="15.75" customHeight="1" x14ac:dyDescent="0.2">
      <c r="A1281" s="22" t="s">
        <v>61</v>
      </c>
      <c r="B1281" s="22" t="s">
        <v>6581</v>
      </c>
      <c r="C1281" s="22" t="s">
        <v>138</v>
      </c>
      <c r="D1281" s="22" t="s">
        <v>153</v>
      </c>
      <c r="E1281" s="22" t="s">
        <v>8041</v>
      </c>
      <c r="F1281" s="20">
        <v>5</v>
      </c>
      <c r="H1281" s="20">
        <v>2000</v>
      </c>
      <c r="I1281" s="20" t="str">
        <f t="shared" si="31"/>
        <v>hrs__out_physhlthevnt..rDiabetes12mo.2000</v>
      </c>
      <c r="J1281" s="20" t="s">
        <v>9800</v>
      </c>
      <c r="K1281" s="20" t="s">
        <v>8045</v>
      </c>
      <c r="L1281" s="28" t="s">
        <v>6708</v>
      </c>
      <c r="N1281" s="15" t="s">
        <v>9060</v>
      </c>
      <c r="Q1281" s="15" t="s">
        <v>178</v>
      </c>
      <c r="R1281" s="15"/>
      <c r="S1281" s="15" t="s">
        <v>1311</v>
      </c>
    </row>
    <row r="1282" spans="1:19" ht="15.75" customHeight="1" x14ac:dyDescent="0.2">
      <c r="A1282" s="22" t="s">
        <v>61</v>
      </c>
      <c r="B1282" s="22" t="s">
        <v>6581</v>
      </c>
      <c r="C1282" s="22" t="s">
        <v>138</v>
      </c>
      <c r="D1282" s="22" t="s">
        <v>153</v>
      </c>
      <c r="E1282" s="22" t="s">
        <v>8041</v>
      </c>
      <c r="F1282" s="20">
        <v>6</v>
      </c>
      <c r="H1282" s="20">
        <v>2002</v>
      </c>
      <c r="I1282" s="20" t="str">
        <f t="shared" si="31"/>
        <v>hrs__out_physhlthevnt..rDiabetes12mo.2002</v>
      </c>
      <c r="J1282" s="20" t="s">
        <v>9801</v>
      </c>
      <c r="K1282" s="20" t="s">
        <v>8046</v>
      </c>
      <c r="L1282" s="28" t="s">
        <v>6708</v>
      </c>
      <c r="N1282" s="15" t="s">
        <v>9060</v>
      </c>
      <c r="Q1282" s="15" t="s">
        <v>178</v>
      </c>
      <c r="R1282" s="15"/>
      <c r="S1282" s="15" t="s">
        <v>1311</v>
      </c>
    </row>
    <row r="1283" spans="1:19" ht="15.75" customHeight="1" x14ac:dyDescent="0.2">
      <c r="A1283" s="22" t="s">
        <v>61</v>
      </c>
      <c r="B1283" s="22" t="s">
        <v>6581</v>
      </c>
      <c r="C1283" s="22" t="s">
        <v>138</v>
      </c>
      <c r="D1283" s="22" t="s">
        <v>153</v>
      </c>
      <c r="E1283" s="22" t="s">
        <v>8041</v>
      </c>
      <c r="F1283" s="20">
        <v>7</v>
      </c>
      <c r="H1283" s="20">
        <v>2004</v>
      </c>
      <c r="I1283" s="20" t="str">
        <f t="shared" si="31"/>
        <v>hrs__out_physhlthevnt..rDiabetes12mo.2004</v>
      </c>
      <c r="J1283" s="20" t="s">
        <v>9802</v>
      </c>
      <c r="K1283" s="20" t="s">
        <v>8047</v>
      </c>
      <c r="L1283" s="28" t="s">
        <v>6708</v>
      </c>
      <c r="N1283" s="15" t="s">
        <v>9060</v>
      </c>
      <c r="Q1283" s="15" t="s">
        <v>178</v>
      </c>
      <c r="R1283" s="15"/>
      <c r="S1283" s="15" t="s">
        <v>1311</v>
      </c>
    </row>
    <row r="1284" spans="1:19" ht="15.75" customHeight="1" x14ac:dyDescent="0.2">
      <c r="A1284" s="22" t="s">
        <v>61</v>
      </c>
      <c r="B1284" s="22" t="s">
        <v>6581</v>
      </c>
      <c r="C1284" s="22" t="s">
        <v>138</v>
      </c>
      <c r="D1284" s="22" t="s">
        <v>153</v>
      </c>
      <c r="E1284" s="22" t="s">
        <v>8041</v>
      </c>
      <c r="F1284" s="20">
        <v>8</v>
      </c>
      <c r="H1284" s="20">
        <v>2006</v>
      </c>
      <c r="I1284" s="20" t="str">
        <f t="shared" si="31"/>
        <v>hrs__out_physhlthevnt..rDiabetes12mo.2006</v>
      </c>
      <c r="J1284" s="20" t="s">
        <v>9803</v>
      </c>
      <c r="K1284" s="20" t="s">
        <v>8048</v>
      </c>
      <c r="L1284" s="28" t="s">
        <v>6708</v>
      </c>
      <c r="N1284" s="15" t="s">
        <v>9060</v>
      </c>
      <c r="Q1284" s="15" t="s">
        <v>178</v>
      </c>
      <c r="R1284" s="15"/>
      <c r="S1284" s="15" t="s">
        <v>1311</v>
      </c>
    </row>
    <row r="1285" spans="1:19" ht="15.75" customHeight="1" x14ac:dyDescent="0.2">
      <c r="A1285" s="22" t="s">
        <v>61</v>
      </c>
      <c r="B1285" s="22" t="s">
        <v>6581</v>
      </c>
      <c r="C1285" s="22" t="s">
        <v>138</v>
      </c>
      <c r="D1285" s="22" t="s">
        <v>153</v>
      </c>
      <c r="E1285" s="22" t="s">
        <v>8041</v>
      </c>
      <c r="F1285" s="20">
        <v>9</v>
      </c>
      <c r="H1285" s="20">
        <v>2008</v>
      </c>
      <c r="I1285" s="20" t="str">
        <f t="shared" si="31"/>
        <v>hrs__out_physhlthevnt..rDiabetes12mo.2008</v>
      </c>
      <c r="J1285" s="20" t="s">
        <v>9804</v>
      </c>
      <c r="K1285" s="20" t="s">
        <v>8049</v>
      </c>
      <c r="L1285" s="28" t="s">
        <v>6708</v>
      </c>
      <c r="N1285" s="15" t="s">
        <v>9060</v>
      </c>
      <c r="Q1285" s="15" t="s">
        <v>178</v>
      </c>
      <c r="R1285" s="15"/>
      <c r="S1285" s="15" t="s">
        <v>1311</v>
      </c>
    </row>
    <row r="1286" spans="1:19" ht="15.75" customHeight="1" x14ac:dyDescent="0.2">
      <c r="A1286" s="22" t="s">
        <v>61</v>
      </c>
      <c r="B1286" s="22" t="s">
        <v>6581</v>
      </c>
      <c r="C1286" s="22" t="s">
        <v>138</v>
      </c>
      <c r="D1286" s="22" t="s">
        <v>153</v>
      </c>
      <c r="E1286" s="22" t="s">
        <v>8041</v>
      </c>
      <c r="F1286" s="20">
        <v>10</v>
      </c>
      <c r="H1286" s="20">
        <v>2010</v>
      </c>
      <c r="I1286" s="20" t="str">
        <f t="shared" si="31"/>
        <v>hrs__out_physhlthevnt..rDiabetes12mo.2010</v>
      </c>
      <c r="J1286" s="20" t="s">
        <v>9805</v>
      </c>
      <c r="K1286" s="20" t="s">
        <v>8050</v>
      </c>
      <c r="L1286" s="28" t="s">
        <v>6708</v>
      </c>
      <c r="N1286" s="15" t="s">
        <v>9060</v>
      </c>
      <c r="Q1286" s="15" t="s">
        <v>178</v>
      </c>
      <c r="R1286" s="15"/>
      <c r="S1286" s="15" t="s">
        <v>1311</v>
      </c>
    </row>
    <row r="1287" spans="1:19" ht="15.75" customHeight="1" x14ac:dyDescent="0.2">
      <c r="A1287" s="22" t="s">
        <v>61</v>
      </c>
      <c r="B1287" s="22" t="s">
        <v>6581</v>
      </c>
      <c r="C1287" s="22" t="s">
        <v>138</v>
      </c>
      <c r="D1287" s="22" t="s">
        <v>153</v>
      </c>
      <c r="E1287" s="22" t="s">
        <v>8041</v>
      </c>
      <c r="F1287" s="20">
        <v>11</v>
      </c>
      <c r="H1287" s="20">
        <v>2012</v>
      </c>
      <c r="I1287" s="20" t="str">
        <f t="shared" si="31"/>
        <v>hrs__out_physhlthevnt..rDiabetes12mo.2012</v>
      </c>
      <c r="J1287" s="20" t="s">
        <v>9806</v>
      </c>
      <c r="K1287" s="20" t="s">
        <v>8051</v>
      </c>
      <c r="L1287" s="28" t="s">
        <v>6708</v>
      </c>
      <c r="N1287" s="15" t="s">
        <v>9060</v>
      </c>
      <c r="Q1287" s="15" t="s">
        <v>178</v>
      </c>
      <c r="R1287" s="15"/>
      <c r="S1287" s="15" t="s">
        <v>1311</v>
      </c>
    </row>
    <row r="1288" spans="1:19" ht="15.75" customHeight="1" x14ac:dyDescent="0.2">
      <c r="A1288" s="22" t="s">
        <v>61</v>
      </c>
      <c r="B1288" s="22" t="s">
        <v>6581</v>
      </c>
      <c r="C1288" s="22" t="s">
        <v>138</v>
      </c>
      <c r="D1288" s="22" t="s">
        <v>153</v>
      </c>
      <c r="E1288" s="22" t="s">
        <v>8041</v>
      </c>
      <c r="F1288" s="20">
        <v>12</v>
      </c>
      <c r="H1288" s="20">
        <v>2014</v>
      </c>
      <c r="I1288" s="20" t="str">
        <f t="shared" si="31"/>
        <v>hrs__out_physhlthevnt..rDiabetes12mo.2014</v>
      </c>
      <c r="J1288" s="20" t="s">
        <v>9807</v>
      </c>
      <c r="K1288" s="20" t="s">
        <v>8052</v>
      </c>
      <c r="L1288" s="28" t="s">
        <v>6708</v>
      </c>
      <c r="N1288" s="15" t="s">
        <v>9060</v>
      </c>
      <c r="Q1288" s="15" t="s">
        <v>178</v>
      </c>
      <c r="R1288" s="15"/>
      <c r="S1288" s="15" t="s">
        <v>1311</v>
      </c>
    </row>
    <row r="1289" spans="1:19" ht="15.75" customHeight="1" x14ac:dyDescent="0.2">
      <c r="A1289" s="22" t="s">
        <v>61</v>
      </c>
      <c r="B1289" s="22" t="s">
        <v>6581</v>
      </c>
      <c r="C1289" s="22" t="s">
        <v>138</v>
      </c>
      <c r="D1289" s="22" t="s">
        <v>153</v>
      </c>
      <c r="E1289" s="22" t="s">
        <v>8053</v>
      </c>
      <c r="F1289" s="20">
        <v>1</v>
      </c>
      <c r="H1289" s="20">
        <v>1992</v>
      </c>
      <c r="I1289" s="20" t="str">
        <f t="shared" si="31"/>
        <v>hrs__out_physhlthevnt..rDiabetesEver.1992</v>
      </c>
      <c r="J1289" s="20" t="s">
        <v>9808</v>
      </c>
      <c r="K1289" s="20" t="s">
        <v>8054</v>
      </c>
      <c r="L1289" s="20" t="s">
        <v>6708</v>
      </c>
      <c r="N1289" s="15" t="s">
        <v>9060</v>
      </c>
      <c r="Q1289" s="15" t="s">
        <v>178</v>
      </c>
      <c r="R1289" s="15"/>
      <c r="S1289" s="15" t="s">
        <v>1311</v>
      </c>
    </row>
    <row r="1290" spans="1:19" ht="15.75" customHeight="1" x14ac:dyDescent="0.2">
      <c r="A1290" s="22" t="s">
        <v>61</v>
      </c>
      <c r="B1290" s="22" t="s">
        <v>6581</v>
      </c>
      <c r="C1290" s="22" t="s">
        <v>138</v>
      </c>
      <c r="D1290" s="22" t="s">
        <v>153</v>
      </c>
      <c r="E1290" s="22" t="s">
        <v>8053</v>
      </c>
      <c r="F1290" s="20">
        <v>2</v>
      </c>
      <c r="H1290" s="20">
        <v>1994</v>
      </c>
      <c r="I1290" s="20" t="str">
        <f t="shared" si="31"/>
        <v>hrs__out_physhlthevnt..rDiabetesEver.1994</v>
      </c>
      <c r="J1290" s="20" t="s">
        <v>9809</v>
      </c>
      <c r="K1290" s="20" t="s">
        <v>8055</v>
      </c>
      <c r="L1290" s="20" t="s">
        <v>6708</v>
      </c>
      <c r="N1290" s="15" t="s">
        <v>9060</v>
      </c>
      <c r="Q1290" s="15" t="s">
        <v>178</v>
      </c>
      <c r="R1290" s="15"/>
      <c r="S1290" s="15" t="s">
        <v>1311</v>
      </c>
    </row>
    <row r="1291" spans="1:19" ht="15.75" customHeight="1" x14ac:dyDescent="0.2">
      <c r="A1291" s="22" t="s">
        <v>61</v>
      </c>
      <c r="B1291" s="22" t="s">
        <v>6581</v>
      </c>
      <c r="C1291" s="22" t="s">
        <v>138</v>
      </c>
      <c r="D1291" s="22" t="s">
        <v>153</v>
      </c>
      <c r="E1291" s="22" t="s">
        <v>8053</v>
      </c>
      <c r="F1291" s="20">
        <v>3</v>
      </c>
      <c r="H1291" s="20">
        <v>1996</v>
      </c>
      <c r="I1291" s="20" t="str">
        <f t="shared" si="31"/>
        <v>hrs__out_physhlthevnt..rDiabetesEver.1996</v>
      </c>
      <c r="J1291" s="20" t="s">
        <v>9810</v>
      </c>
      <c r="K1291" s="20" t="s">
        <v>8056</v>
      </c>
      <c r="L1291" s="20" t="s">
        <v>6708</v>
      </c>
      <c r="N1291" s="15" t="s">
        <v>9060</v>
      </c>
      <c r="Q1291" s="15" t="s">
        <v>178</v>
      </c>
      <c r="R1291" s="15"/>
      <c r="S1291" s="15" t="s">
        <v>1311</v>
      </c>
    </row>
    <row r="1292" spans="1:19" ht="15.75" customHeight="1" x14ac:dyDescent="0.2">
      <c r="A1292" s="22" t="s">
        <v>61</v>
      </c>
      <c r="B1292" s="22" t="s">
        <v>6581</v>
      </c>
      <c r="C1292" s="22" t="s">
        <v>138</v>
      </c>
      <c r="D1292" s="22" t="s">
        <v>153</v>
      </c>
      <c r="E1292" s="22" t="s">
        <v>8053</v>
      </c>
      <c r="F1292" s="20">
        <v>4</v>
      </c>
      <c r="H1292" s="20">
        <v>1998</v>
      </c>
      <c r="I1292" s="20" t="str">
        <f t="shared" si="31"/>
        <v>hrs__out_physhlthevnt..rDiabetesEver.1998</v>
      </c>
      <c r="J1292" s="20" t="s">
        <v>9811</v>
      </c>
      <c r="K1292" s="20" t="s">
        <v>8057</v>
      </c>
      <c r="L1292" s="20" t="s">
        <v>6708</v>
      </c>
      <c r="N1292" s="15" t="s">
        <v>9060</v>
      </c>
      <c r="Q1292" s="15" t="s">
        <v>178</v>
      </c>
      <c r="R1292" s="15"/>
      <c r="S1292" s="15" t="s">
        <v>1311</v>
      </c>
    </row>
    <row r="1293" spans="1:19" ht="15.75" customHeight="1" x14ac:dyDescent="0.2">
      <c r="A1293" s="22" t="s">
        <v>61</v>
      </c>
      <c r="B1293" s="22" t="s">
        <v>6581</v>
      </c>
      <c r="C1293" s="22" t="s">
        <v>138</v>
      </c>
      <c r="D1293" s="22" t="s">
        <v>153</v>
      </c>
      <c r="E1293" s="22" t="s">
        <v>8053</v>
      </c>
      <c r="F1293" s="20">
        <v>5</v>
      </c>
      <c r="H1293" s="20">
        <v>2000</v>
      </c>
      <c r="I1293" s="20" t="str">
        <f t="shared" si="31"/>
        <v>hrs__out_physhlthevnt..rDiabetesEver.2000</v>
      </c>
      <c r="J1293" s="20" t="s">
        <v>9812</v>
      </c>
      <c r="K1293" s="20" t="s">
        <v>8058</v>
      </c>
      <c r="L1293" s="20" t="s">
        <v>6708</v>
      </c>
      <c r="N1293" s="15" t="s">
        <v>9060</v>
      </c>
      <c r="Q1293" s="15" t="s">
        <v>178</v>
      </c>
      <c r="R1293" s="15"/>
      <c r="S1293" s="15" t="s">
        <v>1311</v>
      </c>
    </row>
    <row r="1294" spans="1:19" ht="15.75" customHeight="1" x14ac:dyDescent="0.2">
      <c r="A1294" s="22" t="s">
        <v>61</v>
      </c>
      <c r="B1294" s="22" t="s">
        <v>6581</v>
      </c>
      <c r="C1294" s="22" t="s">
        <v>138</v>
      </c>
      <c r="D1294" s="22" t="s">
        <v>153</v>
      </c>
      <c r="E1294" s="22" t="s">
        <v>8053</v>
      </c>
      <c r="F1294" s="20">
        <v>6</v>
      </c>
      <c r="H1294" s="20">
        <v>2002</v>
      </c>
      <c r="I1294" s="20" t="str">
        <f t="shared" si="31"/>
        <v>hrs__out_physhlthevnt..rDiabetesEver.2002</v>
      </c>
      <c r="J1294" s="20" t="s">
        <v>9813</v>
      </c>
      <c r="K1294" s="20" t="s">
        <v>8059</v>
      </c>
      <c r="L1294" s="20" t="s">
        <v>6708</v>
      </c>
      <c r="N1294" s="15" t="s">
        <v>9060</v>
      </c>
      <c r="Q1294" s="15" t="s">
        <v>178</v>
      </c>
      <c r="R1294" s="15"/>
      <c r="S1294" s="15" t="s">
        <v>1311</v>
      </c>
    </row>
    <row r="1295" spans="1:19" ht="15.75" customHeight="1" x14ac:dyDescent="0.2">
      <c r="A1295" s="22" t="s">
        <v>61</v>
      </c>
      <c r="B1295" s="22" t="s">
        <v>6581</v>
      </c>
      <c r="C1295" s="22" t="s">
        <v>138</v>
      </c>
      <c r="D1295" s="22" t="s">
        <v>153</v>
      </c>
      <c r="E1295" s="22" t="s">
        <v>8053</v>
      </c>
      <c r="F1295" s="20">
        <v>7</v>
      </c>
      <c r="H1295" s="20">
        <v>2004</v>
      </c>
      <c r="I1295" s="20" t="str">
        <f t="shared" si="31"/>
        <v>hrs__out_physhlthevnt..rDiabetesEver.2004</v>
      </c>
      <c r="J1295" s="20" t="s">
        <v>9814</v>
      </c>
      <c r="K1295" s="20" t="s">
        <v>8060</v>
      </c>
      <c r="L1295" s="20" t="s">
        <v>6708</v>
      </c>
      <c r="N1295" s="15" t="s">
        <v>9060</v>
      </c>
      <c r="Q1295" s="15" t="s">
        <v>178</v>
      </c>
      <c r="R1295" s="15"/>
      <c r="S1295" s="15" t="s">
        <v>1311</v>
      </c>
    </row>
    <row r="1296" spans="1:19" ht="15.75" customHeight="1" x14ac:dyDescent="0.2">
      <c r="A1296" s="22" t="s">
        <v>61</v>
      </c>
      <c r="B1296" s="22" t="s">
        <v>6581</v>
      </c>
      <c r="C1296" s="22" t="s">
        <v>138</v>
      </c>
      <c r="D1296" s="22" t="s">
        <v>153</v>
      </c>
      <c r="E1296" s="22" t="s">
        <v>8053</v>
      </c>
      <c r="F1296" s="20">
        <v>8</v>
      </c>
      <c r="H1296" s="20">
        <v>2006</v>
      </c>
      <c r="I1296" s="20" t="str">
        <f t="shared" si="31"/>
        <v>hrs__out_physhlthevnt..rDiabetesEver.2006</v>
      </c>
      <c r="J1296" s="20" t="s">
        <v>9815</v>
      </c>
      <c r="K1296" s="20" t="s">
        <v>8061</v>
      </c>
      <c r="L1296" s="20" t="s">
        <v>6708</v>
      </c>
      <c r="N1296" s="15" t="s">
        <v>9060</v>
      </c>
      <c r="Q1296" s="15" t="s">
        <v>178</v>
      </c>
      <c r="R1296" s="15"/>
      <c r="S1296" s="15" t="s">
        <v>1311</v>
      </c>
    </row>
    <row r="1297" spans="1:19" ht="15.75" customHeight="1" x14ac:dyDescent="0.2">
      <c r="A1297" s="22" t="s">
        <v>61</v>
      </c>
      <c r="B1297" s="22" t="s">
        <v>6581</v>
      </c>
      <c r="C1297" s="22" t="s">
        <v>138</v>
      </c>
      <c r="D1297" s="22" t="s">
        <v>153</v>
      </c>
      <c r="E1297" s="22" t="s">
        <v>8053</v>
      </c>
      <c r="F1297" s="20">
        <v>9</v>
      </c>
      <c r="H1297" s="20">
        <v>2008</v>
      </c>
      <c r="I1297" s="20" t="str">
        <f t="shared" si="31"/>
        <v>hrs__out_physhlthevnt..rDiabetesEver.2008</v>
      </c>
      <c r="J1297" s="20" t="s">
        <v>9816</v>
      </c>
      <c r="K1297" s="20" t="s">
        <v>8062</v>
      </c>
      <c r="L1297" s="20" t="s">
        <v>6708</v>
      </c>
      <c r="N1297" s="15" t="s">
        <v>9060</v>
      </c>
      <c r="Q1297" s="15" t="s">
        <v>178</v>
      </c>
      <c r="R1297" s="15"/>
      <c r="S1297" s="15" t="s">
        <v>1311</v>
      </c>
    </row>
    <row r="1298" spans="1:19" ht="15.75" customHeight="1" x14ac:dyDescent="0.2">
      <c r="A1298" s="22" t="s">
        <v>61</v>
      </c>
      <c r="B1298" s="22" t="s">
        <v>6581</v>
      </c>
      <c r="C1298" s="22" t="s">
        <v>138</v>
      </c>
      <c r="D1298" s="22" t="s">
        <v>153</v>
      </c>
      <c r="E1298" s="22" t="s">
        <v>8053</v>
      </c>
      <c r="F1298" s="20">
        <v>10</v>
      </c>
      <c r="H1298" s="20">
        <v>2010</v>
      </c>
      <c r="I1298" s="20" t="str">
        <f t="shared" si="31"/>
        <v>hrs__out_physhlthevnt..rDiabetesEver.2010</v>
      </c>
      <c r="J1298" s="20" t="s">
        <v>9817</v>
      </c>
      <c r="K1298" s="20" t="s">
        <v>8063</v>
      </c>
      <c r="L1298" s="20" t="s">
        <v>6708</v>
      </c>
      <c r="N1298" s="15" t="s">
        <v>9060</v>
      </c>
      <c r="Q1298" s="15" t="s">
        <v>178</v>
      </c>
      <c r="R1298" s="15"/>
      <c r="S1298" s="15" t="s">
        <v>1311</v>
      </c>
    </row>
    <row r="1299" spans="1:19" ht="15.75" customHeight="1" x14ac:dyDescent="0.2">
      <c r="A1299" s="22" t="s">
        <v>61</v>
      </c>
      <c r="B1299" s="22" t="s">
        <v>6581</v>
      </c>
      <c r="C1299" s="22" t="s">
        <v>138</v>
      </c>
      <c r="D1299" s="22" t="s">
        <v>153</v>
      </c>
      <c r="E1299" s="22" t="s">
        <v>8053</v>
      </c>
      <c r="F1299" s="20">
        <v>11</v>
      </c>
      <c r="H1299" s="20">
        <v>2012</v>
      </c>
      <c r="I1299" s="20" t="str">
        <f t="shared" si="31"/>
        <v>hrs__out_physhlthevnt..rDiabetesEver.2012</v>
      </c>
      <c r="J1299" s="20" t="s">
        <v>9818</v>
      </c>
      <c r="K1299" s="20" t="s">
        <v>8064</v>
      </c>
      <c r="L1299" s="20" t="s">
        <v>6708</v>
      </c>
      <c r="N1299" s="15" t="s">
        <v>9060</v>
      </c>
      <c r="Q1299" s="15" t="s">
        <v>178</v>
      </c>
      <c r="R1299" s="15"/>
      <c r="S1299" s="15" t="s">
        <v>1311</v>
      </c>
    </row>
    <row r="1300" spans="1:19" ht="15.75" customHeight="1" x14ac:dyDescent="0.2">
      <c r="A1300" s="22" t="s">
        <v>61</v>
      </c>
      <c r="B1300" s="22" t="s">
        <v>6581</v>
      </c>
      <c r="C1300" s="22" t="s">
        <v>138</v>
      </c>
      <c r="D1300" s="22" t="s">
        <v>153</v>
      </c>
      <c r="E1300" s="22" t="s">
        <v>8053</v>
      </c>
      <c r="F1300" s="20">
        <v>12</v>
      </c>
      <c r="H1300" s="20">
        <v>2014</v>
      </c>
      <c r="I1300" s="20" t="str">
        <f t="shared" si="31"/>
        <v>hrs__out_physhlthevnt..rDiabetesEver.2014</v>
      </c>
      <c r="J1300" s="20" t="s">
        <v>9819</v>
      </c>
      <c r="K1300" s="20" t="s">
        <v>8065</v>
      </c>
      <c r="L1300" s="20" t="s">
        <v>6708</v>
      </c>
      <c r="N1300" s="15" t="s">
        <v>9060</v>
      </c>
      <c r="Q1300" s="15" t="s">
        <v>178</v>
      </c>
      <c r="R1300" s="15"/>
      <c r="S1300" s="15" t="s">
        <v>1311</v>
      </c>
    </row>
    <row r="1301" spans="1:19" ht="15.75" customHeight="1" x14ac:dyDescent="0.2">
      <c r="A1301" s="22" t="s">
        <v>61</v>
      </c>
      <c r="B1301" s="22" t="s">
        <v>6581</v>
      </c>
      <c r="C1301" s="22" t="s">
        <v>138</v>
      </c>
      <c r="D1301" s="22" t="s">
        <v>153</v>
      </c>
      <c r="E1301" s="22" t="s">
        <v>8066</v>
      </c>
      <c r="F1301" s="20">
        <v>1</v>
      </c>
      <c r="H1301" s="20">
        <v>1992</v>
      </c>
      <c r="I1301" s="20" t="str">
        <f t="shared" si="31"/>
        <v>hrs__out_physhlthevnt..rDiabetesWv.1992</v>
      </c>
      <c r="J1301" s="20" t="s">
        <v>9820</v>
      </c>
      <c r="K1301" s="20" t="s">
        <v>8067</v>
      </c>
      <c r="L1301" s="20" t="s">
        <v>6708</v>
      </c>
      <c r="N1301" s="15" t="s">
        <v>9060</v>
      </c>
      <c r="Q1301" s="15" t="s">
        <v>178</v>
      </c>
      <c r="R1301" s="15"/>
      <c r="S1301" s="15" t="s">
        <v>1311</v>
      </c>
    </row>
    <row r="1302" spans="1:19" ht="15.75" customHeight="1" x14ac:dyDescent="0.2">
      <c r="A1302" s="22" t="s">
        <v>61</v>
      </c>
      <c r="B1302" s="22" t="s">
        <v>6581</v>
      </c>
      <c r="C1302" s="22" t="s">
        <v>138</v>
      </c>
      <c r="D1302" s="22" t="s">
        <v>153</v>
      </c>
      <c r="E1302" s="22" t="s">
        <v>8066</v>
      </c>
      <c r="F1302" s="20">
        <v>2</v>
      </c>
      <c r="H1302" s="20">
        <v>1994</v>
      </c>
      <c r="I1302" s="20" t="str">
        <f t="shared" si="31"/>
        <v>hrs__out_physhlthevnt..rDiabetesWv.1994</v>
      </c>
      <c r="J1302" s="20" t="s">
        <v>9821</v>
      </c>
      <c r="K1302" s="20" t="s">
        <v>8068</v>
      </c>
      <c r="L1302" s="20" t="s">
        <v>6708</v>
      </c>
      <c r="N1302" s="15" t="s">
        <v>9060</v>
      </c>
      <c r="Q1302" s="15" t="s">
        <v>178</v>
      </c>
      <c r="R1302" s="15"/>
      <c r="S1302" s="15" t="s">
        <v>1311</v>
      </c>
    </row>
    <row r="1303" spans="1:19" ht="15.75" customHeight="1" x14ac:dyDescent="0.2">
      <c r="A1303" s="22" t="s">
        <v>61</v>
      </c>
      <c r="B1303" s="22" t="s">
        <v>6581</v>
      </c>
      <c r="C1303" s="22" t="s">
        <v>138</v>
      </c>
      <c r="D1303" s="22" t="s">
        <v>153</v>
      </c>
      <c r="E1303" s="22" t="s">
        <v>8066</v>
      </c>
      <c r="F1303" s="20">
        <v>3</v>
      </c>
      <c r="H1303" s="20">
        <v>1996</v>
      </c>
      <c r="I1303" s="20" t="str">
        <f t="shared" si="31"/>
        <v>hrs__out_physhlthevnt..rDiabetesWv.1996</v>
      </c>
      <c r="J1303" s="20" t="s">
        <v>9822</v>
      </c>
      <c r="K1303" s="20" t="s">
        <v>8069</v>
      </c>
      <c r="L1303" s="20" t="s">
        <v>6708</v>
      </c>
      <c r="N1303" s="15" t="s">
        <v>9060</v>
      </c>
      <c r="Q1303" s="15" t="s">
        <v>178</v>
      </c>
      <c r="R1303" s="15"/>
      <c r="S1303" s="15" t="s">
        <v>1311</v>
      </c>
    </row>
    <row r="1304" spans="1:19" ht="15.75" customHeight="1" x14ac:dyDescent="0.2">
      <c r="A1304" s="22" t="s">
        <v>61</v>
      </c>
      <c r="B1304" s="22" t="s">
        <v>6581</v>
      </c>
      <c r="C1304" s="22" t="s">
        <v>138</v>
      </c>
      <c r="D1304" s="22" t="s">
        <v>153</v>
      </c>
      <c r="E1304" s="22" t="s">
        <v>8066</v>
      </c>
      <c r="F1304" s="20">
        <v>4</v>
      </c>
      <c r="H1304" s="20">
        <v>1998</v>
      </c>
      <c r="I1304" s="20" t="str">
        <f t="shared" si="31"/>
        <v>hrs__out_physhlthevnt..rDiabetesWv.1998</v>
      </c>
      <c r="J1304" s="20" t="s">
        <v>9823</v>
      </c>
      <c r="K1304" s="20" t="s">
        <v>8070</v>
      </c>
      <c r="L1304" s="20" t="s">
        <v>6708</v>
      </c>
      <c r="N1304" s="15" t="s">
        <v>9060</v>
      </c>
      <c r="Q1304" s="15" t="s">
        <v>178</v>
      </c>
      <c r="R1304" s="15"/>
      <c r="S1304" s="15" t="s">
        <v>1311</v>
      </c>
    </row>
    <row r="1305" spans="1:19" ht="15.75" customHeight="1" x14ac:dyDescent="0.2">
      <c r="A1305" s="22" t="s">
        <v>61</v>
      </c>
      <c r="B1305" s="22" t="s">
        <v>6581</v>
      </c>
      <c r="C1305" s="22" t="s">
        <v>138</v>
      </c>
      <c r="D1305" s="22" t="s">
        <v>153</v>
      </c>
      <c r="E1305" s="22" t="s">
        <v>8066</v>
      </c>
      <c r="F1305" s="20">
        <v>5</v>
      </c>
      <c r="H1305" s="20">
        <v>2000</v>
      </c>
      <c r="I1305" s="20" t="str">
        <f t="shared" si="31"/>
        <v>hrs__out_physhlthevnt..rDiabetesWv.2000</v>
      </c>
      <c r="J1305" s="20" t="s">
        <v>9824</v>
      </c>
      <c r="K1305" s="20" t="s">
        <v>8071</v>
      </c>
      <c r="L1305" s="20" t="s">
        <v>6708</v>
      </c>
      <c r="N1305" s="15" t="s">
        <v>9060</v>
      </c>
      <c r="Q1305" s="15" t="s">
        <v>178</v>
      </c>
      <c r="R1305" s="15"/>
      <c r="S1305" s="15" t="s">
        <v>1311</v>
      </c>
    </row>
    <row r="1306" spans="1:19" ht="15.75" customHeight="1" x14ac:dyDescent="0.2">
      <c r="A1306" s="22" t="s">
        <v>61</v>
      </c>
      <c r="B1306" s="22" t="s">
        <v>6581</v>
      </c>
      <c r="C1306" s="22" t="s">
        <v>138</v>
      </c>
      <c r="D1306" s="22" t="s">
        <v>153</v>
      </c>
      <c r="E1306" s="22" t="s">
        <v>8066</v>
      </c>
      <c r="F1306" s="20">
        <v>6</v>
      </c>
      <c r="H1306" s="20">
        <v>2002</v>
      </c>
      <c r="I1306" s="20" t="str">
        <f t="shared" si="31"/>
        <v>hrs__out_physhlthevnt..rDiabetesWv.2002</v>
      </c>
      <c r="J1306" s="20" t="s">
        <v>9825</v>
      </c>
      <c r="K1306" s="20" t="s">
        <v>8072</v>
      </c>
      <c r="L1306" s="20" t="s">
        <v>6708</v>
      </c>
      <c r="N1306" s="15" t="s">
        <v>9060</v>
      </c>
      <c r="Q1306" s="15" t="s">
        <v>178</v>
      </c>
      <c r="R1306" s="15"/>
      <c r="S1306" s="15" t="s">
        <v>1311</v>
      </c>
    </row>
    <row r="1307" spans="1:19" ht="15.75" customHeight="1" x14ac:dyDescent="0.2">
      <c r="A1307" s="22" t="s">
        <v>61</v>
      </c>
      <c r="B1307" s="22" t="s">
        <v>6581</v>
      </c>
      <c r="C1307" s="22" t="s">
        <v>138</v>
      </c>
      <c r="D1307" s="22" t="s">
        <v>153</v>
      </c>
      <c r="E1307" s="22" t="s">
        <v>8066</v>
      </c>
      <c r="F1307" s="20">
        <v>7</v>
      </c>
      <c r="H1307" s="20">
        <v>2004</v>
      </c>
      <c r="I1307" s="20" t="str">
        <f t="shared" si="31"/>
        <v>hrs__out_physhlthevnt..rDiabetesWv.2004</v>
      </c>
      <c r="J1307" s="20" t="s">
        <v>9826</v>
      </c>
      <c r="K1307" s="20" t="s">
        <v>8073</v>
      </c>
      <c r="L1307" s="20" t="s">
        <v>6708</v>
      </c>
      <c r="N1307" s="15" t="s">
        <v>9060</v>
      </c>
      <c r="Q1307" s="15" t="s">
        <v>178</v>
      </c>
      <c r="R1307" s="15"/>
      <c r="S1307" s="15" t="s">
        <v>1311</v>
      </c>
    </row>
    <row r="1308" spans="1:19" ht="15.75" customHeight="1" x14ac:dyDescent="0.2">
      <c r="A1308" s="22" t="s">
        <v>61</v>
      </c>
      <c r="B1308" s="22" t="s">
        <v>6581</v>
      </c>
      <c r="C1308" s="22" t="s">
        <v>138</v>
      </c>
      <c r="D1308" s="22" t="s">
        <v>153</v>
      </c>
      <c r="E1308" s="22" t="s">
        <v>8066</v>
      </c>
      <c r="F1308" s="20">
        <v>8</v>
      </c>
      <c r="H1308" s="20">
        <v>2006</v>
      </c>
      <c r="I1308" s="20" t="str">
        <f t="shared" si="31"/>
        <v>hrs__out_physhlthevnt..rDiabetesWv.2006</v>
      </c>
      <c r="J1308" s="20" t="s">
        <v>9827</v>
      </c>
      <c r="K1308" s="20" t="s">
        <v>8074</v>
      </c>
      <c r="L1308" s="20" t="s">
        <v>6708</v>
      </c>
      <c r="N1308" s="15" t="s">
        <v>9060</v>
      </c>
      <c r="Q1308" s="15" t="s">
        <v>178</v>
      </c>
      <c r="R1308" s="15"/>
      <c r="S1308" s="15" t="s">
        <v>1311</v>
      </c>
    </row>
    <row r="1309" spans="1:19" ht="15.75" customHeight="1" x14ac:dyDescent="0.2">
      <c r="A1309" s="22" t="s">
        <v>61</v>
      </c>
      <c r="B1309" s="22" t="s">
        <v>6581</v>
      </c>
      <c r="C1309" s="22" t="s">
        <v>138</v>
      </c>
      <c r="D1309" s="22" t="s">
        <v>153</v>
      </c>
      <c r="E1309" s="22" t="s">
        <v>8066</v>
      </c>
      <c r="F1309" s="20">
        <v>9</v>
      </c>
      <c r="H1309" s="20">
        <v>2008</v>
      </c>
      <c r="I1309" s="20" t="str">
        <f t="shared" si="31"/>
        <v>hrs__out_physhlthevnt..rDiabetesWv.2008</v>
      </c>
      <c r="J1309" s="20" t="s">
        <v>9828</v>
      </c>
      <c r="K1309" s="20" t="s">
        <v>8075</v>
      </c>
      <c r="L1309" s="20" t="s">
        <v>6708</v>
      </c>
      <c r="N1309" s="15" t="s">
        <v>9060</v>
      </c>
      <c r="Q1309" s="15" t="s">
        <v>178</v>
      </c>
      <c r="R1309" s="15"/>
      <c r="S1309" s="15" t="s">
        <v>1311</v>
      </c>
    </row>
    <row r="1310" spans="1:19" ht="15.75" customHeight="1" x14ac:dyDescent="0.2">
      <c r="A1310" s="22" t="s">
        <v>61</v>
      </c>
      <c r="B1310" s="22" t="s">
        <v>6581</v>
      </c>
      <c r="C1310" s="22" t="s">
        <v>138</v>
      </c>
      <c r="D1310" s="22" t="s">
        <v>153</v>
      </c>
      <c r="E1310" s="22" t="s">
        <v>8066</v>
      </c>
      <c r="F1310" s="20">
        <v>10</v>
      </c>
      <c r="H1310" s="20">
        <v>2010</v>
      </c>
      <c r="I1310" s="20" t="str">
        <f t="shared" ref="I1310:I1373" si="32">CONCATENATE(A1310,"__",C1310,"_", D1310, "..", E1310, ".", H1310)</f>
        <v>hrs__out_physhlthevnt..rDiabetesWv.2010</v>
      </c>
      <c r="J1310" s="20" t="s">
        <v>9829</v>
      </c>
      <c r="K1310" s="20" t="s">
        <v>8076</v>
      </c>
      <c r="L1310" s="20" t="s">
        <v>6708</v>
      </c>
      <c r="N1310" s="15" t="s">
        <v>9060</v>
      </c>
      <c r="Q1310" s="15" t="s">
        <v>178</v>
      </c>
      <c r="R1310" s="15"/>
      <c r="S1310" s="15" t="s">
        <v>1311</v>
      </c>
    </row>
    <row r="1311" spans="1:19" ht="15.75" customHeight="1" x14ac:dyDescent="0.2">
      <c r="A1311" s="22" t="s">
        <v>61</v>
      </c>
      <c r="B1311" s="22" t="s">
        <v>6581</v>
      </c>
      <c r="C1311" s="22" t="s">
        <v>138</v>
      </c>
      <c r="D1311" s="22" t="s">
        <v>153</v>
      </c>
      <c r="E1311" s="22" t="s">
        <v>8066</v>
      </c>
      <c r="F1311" s="20">
        <v>11</v>
      </c>
      <c r="H1311" s="20">
        <v>2012</v>
      </c>
      <c r="I1311" s="20" t="str">
        <f t="shared" si="32"/>
        <v>hrs__out_physhlthevnt..rDiabetesWv.2012</v>
      </c>
      <c r="J1311" s="20" t="s">
        <v>9830</v>
      </c>
      <c r="K1311" s="20" t="s">
        <v>8077</v>
      </c>
      <c r="L1311" s="20" t="s">
        <v>6708</v>
      </c>
      <c r="N1311" s="15" t="s">
        <v>9060</v>
      </c>
      <c r="Q1311" s="15" t="s">
        <v>178</v>
      </c>
      <c r="R1311" s="15"/>
      <c r="S1311" s="15" t="s">
        <v>1311</v>
      </c>
    </row>
    <row r="1312" spans="1:19" ht="15.75" customHeight="1" x14ac:dyDescent="0.2">
      <c r="A1312" s="22" t="s">
        <v>61</v>
      </c>
      <c r="B1312" s="22" t="s">
        <v>6581</v>
      </c>
      <c r="C1312" s="22" t="s">
        <v>138</v>
      </c>
      <c r="D1312" s="22" t="s">
        <v>153</v>
      </c>
      <c r="E1312" s="22" t="s">
        <v>8066</v>
      </c>
      <c r="F1312" s="20">
        <v>12</v>
      </c>
      <c r="H1312" s="20">
        <v>2014</v>
      </c>
      <c r="I1312" s="20" t="str">
        <f t="shared" si="32"/>
        <v>hrs__out_physhlthevnt..rDiabetesWv.2014</v>
      </c>
      <c r="J1312" s="20" t="s">
        <v>9831</v>
      </c>
      <c r="K1312" s="20" t="s">
        <v>8078</v>
      </c>
      <c r="L1312" s="20" t="s">
        <v>6708</v>
      </c>
      <c r="N1312" s="15" t="s">
        <v>9060</v>
      </c>
      <c r="Q1312" s="15" t="s">
        <v>178</v>
      </c>
      <c r="R1312" s="15"/>
      <c r="S1312" s="15" t="s">
        <v>1311</v>
      </c>
    </row>
    <row r="1313" spans="1:19" ht="15.75" customHeight="1" x14ac:dyDescent="0.2">
      <c r="A1313" s="22" t="s">
        <v>61</v>
      </c>
      <c r="B1313" s="22" t="s">
        <v>6581</v>
      </c>
      <c r="C1313" s="22" t="s">
        <v>138</v>
      </c>
      <c r="D1313" s="22" t="s">
        <v>153</v>
      </c>
      <c r="E1313" s="22" t="s">
        <v>8079</v>
      </c>
      <c r="F1313" s="20">
        <v>2</v>
      </c>
      <c r="H1313" s="20">
        <v>1994</v>
      </c>
      <c r="I1313" s="20" t="str">
        <f t="shared" si="32"/>
        <v>hrs__out_physhlthevnt..rHeartProb12mo.1994</v>
      </c>
      <c r="J1313" s="20" t="s">
        <v>9832</v>
      </c>
      <c r="K1313" s="20" t="s">
        <v>8080</v>
      </c>
      <c r="L1313" s="28" t="s">
        <v>6708</v>
      </c>
      <c r="N1313" s="15" t="s">
        <v>9060</v>
      </c>
      <c r="Q1313" s="15" t="s">
        <v>178</v>
      </c>
      <c r="R1313" s="15"/>
      <c r="S1313" s="15" t="s">
        <v>1311</v>
      </c>
    </row>
    <row r="1314" spans="1:19" ht="15.75" customHeight="1" x14ac:dyDescent="0.2">
      <c r="A1314" s="22" t="s">
        <v>61</v>
      </c>
      <c r="B1314" s="22" t="s">
        <v>6581</v>
      </c>
      <c r="C1314" s="22" t="s">
        <v>138</v>
      </c>
      <c r="D1314" s="22" t="s">
        <v>153</v>
      </c>
      <c r="E1314" s="22" t="s">
        <v>8079</v>
      </c>
      <c r="F1314" s="20">
        <v>3</v>
      </c>
      <c r="H1314" s="20">
        <v>1996</v>
      </c>
      <c r="I1314" s="20" t="str">
        <f t="shared" si="32"/>
        <v>hrs__out_physhlthevnt..rHeartProb12mo.1996</v>
      </c>
      <c r="J1314" s="20" t="s">
        <v>9833</v>
      </c>
      <c r="K1314" s="20" t="s">
        <v>8081</v>
      </c>
      <c r="L1314" s="28" t="s">
        <v>6708</v>
      </c>
      <c r="N1314" s="15" t="s">
        <v>9060</v>
      </c>
      <c r="Q1314" s="15" t="s">
        <v>178</v>
      </c>
      <c r="R1314" s="15"/>
      <c r="S1314" s="15" t="s">
        <v>1311</v>
      </c>
    </row>
    <row r="1315" spans="1:19" ht="15.75" customHeight="1" x14ac:dyDescent="0.2">
      <c r="A1315" s="22" t="s">
        <v>61</v>
      </c>
      <c r="B1315" s="22" t="s">
        <v>6581</v>
      </c>
      <c r="C1315" s="22" t="s">
        <v>138</v>
      </c>
      <c r="D1315" s="22" t="s">
        <v>153</v>
      </c>
      <c r="E1315" s="22" t="s">
        <v>8079</v>
      </c>
      <c r="F1315" s="20">
        <v>4</v>
      </c>
      <c r="H1315" s="20">
        <v>1998</v>
      </c>
      <c r="I1315" s="20" t="str">
        <f t="shared" si="32"/>
        <v>hrs__out_physhlthevnt..rHeartProb12mo.1998</v>
      </c>
      <c r="J1315" s="20" t="s">
        <v>9834</v>
      </c>
      <c r="K1315" s="20" t="s">
        <v>8082</v>
      </c>
      <c r="L1315" s="28" t="s">
        <v>6708</v>
      </c>
      <c r="N1315" s="15" t="s">
        <v>9060</v>
      </c>
      <c r="Q1315" s="15" t="s">
        <v>178</v>
      </c>
      <c r="R1315" s="15"/>
      <c r="S1315" s="15" t="s">
        <v>1311</v>
      </c>
    </row>
    <row r="1316" spans="1:19" ht="15.75" customHeight="1" x14ac:dyDescent="0.2">
      <c r="A1316" s="22" t="s">
        <v>61</v>
      </c>
      <c r="B1316" s="22" t="s">
        <v>6581</v>
      </c>
      <c r="C1316" s="22" t="s">
        <v>138</v>
      </c>
      <c r="D1316" s="22" t="s">
        <v>153</v>
      </c>
      <c r="E1316" s="22" t="s">
        <v>8079</v>
      </c>
      <c r="F1316" s="20">
        <v>5</v>
      </c>
      <c r="H1316" s="20">
        <v>2000</v>
      </c>
      <c r="I1316" s="20" t="str">
        <f t="shared" si="32"/>
        <v>hrs__out_physhlthevnt..rHeartProb12mo.2000</v>
      </c>
      <c r="J1316" s="20" t="s">
        <v>9835</v>
      </c>
      <c r="K1316" s="20" t="s">
        <v>8083</v>
      </c>
      <c r="L1316" s="28" t="s">
        <v>6708</v>
      </c>
      <c r="N1316" s="15" t="s">
        <v>9060</v>
      </c>
      <c r="Q1316" s="15" t="s">
        <v>178</v>
      </c>
      <c r="R1316" s="15"/>
      <c r="S1316" s="15" t="s">
        <v>1311</v>
      </c>
    </row>
    <row r="1317" spans="1:19" ht="15.75" customHeight="1" x14ac:dyDescent="0.2">
      <c r="A1317" s="22" t="s">
        <v>61</v>
      </c>
      <c r="B1317" s="22" t="s">
        <v>6581</v>
      </c>
      <c r="C1317" s="22" t="s">
        <v>138</v>
      </c>
      <c r="D1317" s="22" t="s">
        <v>153</v>
      </c>
      <c r="E1317" s="22" t="s">
        <v>8079</v>
      </c>
      <c r="F1317" s="20">
        <v>6</v>
      </c>
      <c r="H1317" s="20">
        <v>2002</v>
      </c>
      <c r="I1317" s="20" t="str">
        <f t="shared" si="32"/>
        <v>hrs__out_physhlthevnt..rHeartProb12mo.2002</v>
      </c>
      <c r="J1317" s="20" t="s">
        <v>9836</v>
      </c>
      <c r="K1317" s="20" t="s">
        <v>8084</v>
      </c>
      <c r="L1317" s="28" t="s">
        <v>6708</v>
      </c>
      <c r="N1317" s="15" t="s">
        <v>9060</v>
      </c>
      <c r="Q1317" s="15" t="s">
        <v>178</v>
      </c>
      <c r="R1317" s="15"/>
      <c r="S1317" s="15" t="s">
        <v>1311</v>
      </c>
    </row>
    <row r="1318" spans="1:19" ht="15.75" customHeight="1" x14ac:dyDescent="0.2">
      <c r="A1318" s="22" t="s">
        <v>61</v>
      </c>
      <c r="B1318" s="22" t="s">
        <v>6581</v>
      </c>
      <c r="C1318" s="22" t="s">
        <v>138</v>
      </c>
      <c r="D1318" s="22" t="s">
        <v>153</v>
      </c>
      <c r="E1318" s="22" t="s">
        <v>8079</v>
      </c>
      <c r="F1318" s="20">
        <v>7</v>
      </c>
      <c r="H1318" s="20">
        <v>2004</v>
      </c>
      <c r="I1318" s="20" t="str">
        <f t="shared" si="32"/>
        <v>hrs__out_physhlthevnt..rHeartProb12mo.2004</v>
      </c>
      <c r="J1318" s="20" t="s">
        <v>9837</v>
      </c>
      <c r="K1318" s="20" t="s">
        <v>8085</v>
      </c>
      <c r="L1318" s="28" t="s">
        <v>6708</v>
      </c>
      <c r="N1318" s="15" t="s">
        <v>9060</v>
      </c>
      <c r="Q1318" s="15" t="s">
        <v>178</v>
      </c>
      <c r="R1318" s="15"/>
      <c r="S1318" s="15" t="s">
        <v>1311</v>
      </c>
    </row>
    <row r="1319" spans="1:19" ht="15.75" customHeight="1" x14ac:dyDescent="0.2">
      <c r="A1319" s="22" t="s">
        <v>61</v>
      </c>
      <c r="B1319" s="22" t="s">
        <v>6581</v>
      </c>
      <c r="C1319" s="22" t="s">
        <v>138</v>
      </c>
      <c r="D1319" s="22" t="s">
        <v>153</v>
      </c>
      <c r="E1319" s="22" t="s">
        <v>8079</v>
      </c>
      <c r="F1319" s="20">
        <v>8</v>
      </c>
      <c r="H1319" s="20">
        <v>2006</v>
      </c>
      <c r="I1319" s="20" t="str">
        <f t="shared" si="32"/>
        <v>hrs__out_physhlthevnt..rHeartProb12mo.2006</v>
      </c>
      <c r="J1319" s="20" t="s">
        <v>9838</v>
      </c>
      <c r="K1319" s="20" t="s">
        <v>8086</v>
      </c>
      <c r="L1319" s="28" t="s">
        <v>6708</v>
      </c>
      <c r="N1319" s="15" t="s">
        <v>9060</v>
      </c>
      <c r="Q1319" s="15" t="s">
        <v>178</v>
      </c>
      <c r="R1319" s="15"/>
      <c r="S1319" s="15" t="s">
        <v>1311</v>
      </c>
    </row>
    <row r="1320" spans="1:19" ht="15.75" customHeight="1" x14ac:dyDescent="0.2">
      <c r="A1320" s="22" t="s">
        <v>61</v>
      </c>
      <c r="B1320" s="22" t="s">
        <v>6581</v>
      </c>
      <c r="C1320" s="22" t="s">
        <v>138</v>
      </c>
      <c r="D1320" s="22" t="s">
        <v>153</v>
      </c>
      <c r="E1320" s="22" t="s">
        <v>8079</v>
      </c>
      <c r="F1320" s="20">
        <v>9</v>
      </c>
      <c r="H1320" s="20">
        <v>2008</v>
      </c>
      <c r="I1320" s="20" t="str">
        <f t="shared" si="32"/>
        <v>hrs__out_physhlthevnt..rHeartProb12mo.2008</v>
      </c>
      <c r="J1320" s="20" t="s">
        <v>9839</v>
      </c>
      <c r="K1320" s="20" t="s">
        <v>8087</v>
      </c>
      <c r="L1320" s="28" t="s">
        <v>6708</v>
      </c>
      <c r="N1320" s="15" t="s">
        <v>9060</v>
      </c>
      <c r="Q1320" s="15" t="s">
        <v>178</v>
      </c>
      <c r="R1320" s="15"/>
      <c r="S1320" s="15" t="s">
        <v>1311</v>
      </c>
    </row>
    <row r="1321" spans="1:19" ht="15.75" customHeight="1" x14ac:dyDescent="0.2">
      <c r="A1321" s="22" t="s">
        <v>61</v>
      </c>
      <c r="B1321" s="22" t="s">
        <v>6581</v>
      </c>
      <c r="C1321" s="22" t="s">
        <v>138</v>
      </c>
      <c r="D1321" s="22" t="s">
        <v>153</v>
      </c>
      <c r="E1321" s="22" t="s">
        <v>8079</v>
      </c>
      <c r="F1321" s="20">
        <v>10</v>
      </c>
      <c r="H1321" s="20">
        <v>2010</v>
      </c>
      <c r="I1321" s="20" t="str">
        <f t="shared" si="32"/>
        <v>hrs__out_physhlthevnt..rHeartProb12mo.2010</v>
      </c>
      <c r="J1321" s="20" t="s">
        <v>9840</v>
      </c>
      <c r="K1321" s="20" t="s">
        <v>8088</v>
      </c>
      <c r="L1321" s="28" t="s">
        <v>6708</v>
      </c>
      <c r="N1321" s="15" t="s">
        <v>9060</v>
      </c>
      <c r="Q1321" s="15" t="s">
        <v>178</v>
      </c>
      <c r="R1321" s="15"/>
      <c r="S1321" s="15" t="s">
        <v>1311</v>
      </c>
    </row>
    <row r="1322" spans="1:19" ht="15.75" customHeight="1" x14ac:dyDescent="0.2">
      <c r="A1322" s="22" t="s">
        <v>61</v>
      </c>
      <c r="B1322" s="22" t="s">
        <v>6581</v>
      </c>
      <c r="C1322" s="22" t="s">
        <v>138</v>
      </c>
      <c r="D1322" s="22" t="s">
        <v>153</v>
      </c>
      <c r="E1322" s="22" t="s">
        <v>8079</v>
      </c>
      <c r="F1322" s="20">
        <v>11</v>
      </c>
      <c r="H1322" s="20">
        <v>2012</v>
      </c>
      <c r="I1322" s="20" t="str">
        <f t="shared" si="32"/>
        <v>hrs__out_physhlthevnt..rHeartProb12mo.2012</v>
      </c>
      <c r="J1322" s="20" t="s">
        <v>9841</v>
      </c>
      <c r="K1322" s="20" t="s">
        <v>8089</v>
      </c>
      <c r="L1322" s="28" t="s">
        <v>6708</v>
      </c>
      <c r="N1322" s="15" t="s">
        <v>9060</v>
      </c>
      <c r="Q1322" s="15" t="s">
        <v>178</v>
      </c>
      <c r="R1322" s="15"/>
      <c r="S1322" s="15" t="s">
        <v>1311</v>
      </c>
    </row>
    <row r="1323" spans="1:19" ht="15.75" customHeight="1" x14ac:dyDescent="0.2">
      <c r="A1323" s="22" t="s">
        <v>61</v>
      </c>
      <c r="B1323" s="22" t="s">
        <v>6581</v>
      </c>
      <c r="C1323" s="22" t="s">
        <v>138</v>
      </c>
      <c r="D1323" s="22" t="s">
        <v>153</v>
      </c>
      <c r="E1323" s="22" t="s">
        <v>8079</v>
      </c>
      <c r="F1323" s="20">
        <v>12</v>
      </c>
      <c r="H1323" s="20">
        <v>2014</v>
      </c>
      <c r="I1323" s="20" t="str">
        <f t="shared" si="32"/>
        <v>hrs__out_physhlthevnt..rHeartProb12mo.2014</v>
      </c>
      <c r="J1323" s="20" t="s">
        <v>9842</v>
      </c>
      <c r="K1323" s="20" t="s">
        <v>8090</v>
      </c>
      <c r="L1323" s="28" t="s">
        <v>6708</v>
      </c>
      <c r="N1323" s="15" t="s">
        <v>9060</v>
      </c>
      <c r="Q1323" s="15" t="s">
        <v>178</v>
      </c>
      <c r="R1323" s="15"/>
      <c r="S1323" s="15" t="s">
        <v>1311</v>
      </c>
    </row>
    <row r="1324" spans="1:19" ht="15.75" customHeight="1" x14ac:dyDescent="0.2">
      <c r="A1324" s="22" t="s">
        <v>61</v>
      </c>
      <c r="B1324" s="22" t="s">
        <v>6581</v>
      </c>
      <c r="C1324" s="22" t="s">
        <v>138</v>
      </c>
      <c r="D1324" s="22" t="s">
        <v>153</v>
      </c>
      <c r="E1324" s="22" t="s">
        <v>8091</v>
      </c>
      <c r="F1324" s="20">
        <v>1</v>
      </c>
      <c r="H1324" s="20">
        <v>1992</v>
      </c>
      <c r="I1324" s="20" t="str">
        <f t="shared" si="32"/>
        <v>hrs__out_physhlthevnt..rHeartProbEver.1992</v>
      </c>
      <c r="J1324" s="20" t="s">
        <v>9843</v>
      </c>
      <c r="K1324" s="20" t="s">
        <v>8092</v>
      </c>
      <c r="L1324" s="20" t="s">
        <v>6708</v>
      </c>
      <c r="N1324" s="15" t="s">
        <v>9060</v>
      </c>
      <c r="Q1324" s="15" t="s">
        <v>178</v>
      </c>
      <c r="R1324" s="15"/>
      <c r="S1324" s="15" t="s">
        <v>1311</v>
      </c>
    </row>
    <row r="1325" spans="1:19" ht="15.75" customHeight="1" x14ac:dyDescent="0.2">
      <c r="A1325" s="22" t="s">
        <v>61</v>
      </c>
      <c r="B1325" s="22" t="s">
        <v>6581</v>
      </c>
      <c r="C1325" s="22" t="s">
        <v>138</v>
      </c>
      <c r="D1325" s="22" t="s">
        <v>153</v>
      </c>
      <c r="E1325" s="22" t="s">
        <v>8091</v>
      </c>
      <c r="F1325" s="20">
        <v>2</v>
      </c>
      <c r="H1325" s="20">
        <v>1994</v>
      </c>
      <c r="I1325" s="20" t="str">
        <f t="shared" si="32"/>
        <v>hrs__out_physhlthevnt..rHeartProbEver.1994</v>
      </c>
      <c r="J1325" s="20" t="s">
        <v>9844</v>
      </c>
      <c r="K1325" s="20" t="s">
        <v>8093</v>
      </c>
      <c r="L1325" s="20" t="s">
        <v>6708</v>
      </c>
      <c r="N1325" s="15" t="s">
        <v>9060</v>
      </c>
      <c r="Q1325" s="15" t="s">
        <v>178</v>
      </c>
      <c r="R1325" s="15"/>
      <c r="S1325" s="15" t="s">
        <v>1311</v>
      </c>
    </row>
    <row r="1326" spans="1:19" ht="15.75" customHeight="1" x14ac:dyDescent="0.2">
      <c r="A1326" s="22" t="s">
        <v>61</v>
      </c>
      <c r="B1326" s="22" t="s">
        <v>6581</v>
      </c>
      <c r="C1326" s="22" t="s">
        <v>138</v>
      </c>
      <c r="D1326" s="22" t="s">
        <v>153</v>
      </c>
      <c r="E1326" s="22" t="s">
        <v>8091</v>
      </c>
      <c r="F1326" s="20">
        <v>3</v>
      </c>
      <c r="H1326" s="20">
        <v>1996</v>
      </c>
      <c r="I1326" s="20" t="str">
        <f t="shared" si="32"/>
        <v>hrs__out_physhlthevnt..rHeartProbEver.1996</v>
      </c>
      <c r="J1326" s="20" t="s">
        <v>9845</v>
      </c>
      <c r="K1326" s="20" t="s">
        <v>8094</v>
      </c>
      <c r="L1326" s="20" t="s">
        <v>6708</v>
      </c>
      <c r="N1326" s="15" t="s">
        <v>9060</v>
      </c>
      <c r="Q1326" s="15" t="s">
        <v>178</v>
      </c>
      <c r="R1326" s="15"/>
      <c r="S1326" s="15" t="s">
        <v>1311</v>
      </c>
    </row>
    <row r="1327" spans="1:19" ht="15.75" customHeight="1" x14ac:dyDescent="0.2">
      <c r="A1327" s="22" t="s">
        <v>61</v>
      </c>
      <c r="B1327" s="22" t="s">
        <v>6581</v>
      </c>
      <c r="C1327" s="22" t="s">
        <v>138</v>
      </c>
      <c r="D1327" s="22" t="s">
        <v>153</v>
      </c>
      <c r="E1327" s="22" t="s">
        <v>8091</v>
      </c>
      <c r="F1327" s="20">
        <v>4</v>
      </c>
      <c r="H1327" s="20">
        <v>1998</v>
      </c>
      <c r="I1327" s="20" t="str">
        <f t="shared" si="32"/>
        <v>hrs__out_physhlthevnt..rHeartProbEver.1998</v>
      </c>
      <c r="J1327" s="20" t="s">
        <v>9846</v>
      </c>
      <c r="K1327" s="20" t="s">
        <v>8095</v>
      </c>
      <c r="L1327" s="20" t="s">
        <v>6708</v>
      </c>
      <c r="N1327" s="15" t="s">
        <v>9060</v>
      </c>
      <c r="Q1327" s="15" t="s">
        <v>178</v>
      </c>
      <c r="R1327" s="15"/>
      <c r="S1327" s="15" t="s">
        <v>1311</v>
      </c>
    </row>
    <row r="1328" spans="1:19" ht="15.75" customHeight="1" x14ac:dyDescent="0.2">
      <c r="A1328" s="22" t="s">
        <v>61</v>
      </c>
      <c r="B1328" s="22" t="s">
        <v>6581</v>
      </c>
      <c r="C1328" s="22" t="s">
        <v>138</v>
      </c>
      <c r="D1328" s="22" t="s">
        <v>153</v>
      </c>
      <c r="E1328" s="22" t="s">
        <v>8091</v>
      </c>
      <c r="F1328" s="20">
        <v>5</v>
      </c>
      <c r="H1328" s="20">
        <v>2000</v>
      </c>
      <c r="I1328" s="20" t="str">
        <f t="shared" si="32"/>
        <v>hrs__out_physhlthevnt..rHeartProbEver.2000</v>
      </c>
      <c r="J1328" s="20" t="s">
        <v>9847</v>
      </c>
      <c r="K1328" s="20" t="s">
        <v>8096</v>
      </c>
      <c r="L1328" s="20" t="s">
        <v>6708</v>
      </c>
      <c r="M1328" s="60"/>
      <c r="N1328" s="15" t="s">
        <v>9060</v>
      </c>
      <c r="Q1328" s="15" t="s">
        <v>178</v>
      </c>
      <c r="R1328" s="15"/>
      <c r="S1328" s="15" t="s">
        <v>1311</v>
      </c>
    </row>
    <row r="1329" spans="1:19" ht="15.75" customHeight="1" x14ac:dyDescent="0.2">
      <c r="A1329" s="22" t="s">
        <v>61</v>
      </c>
      <c r="B1329" s="22" t="s">
        <v>6581</v>
      </c>
      <c r="C1329" s="22" t="s">
        <v>138</v>
      </c>
      <c r="D1329" s="22" t="s">
        <v>153</v>
      </c>
      <c r="E1329" s="22" t="s">
        <v>8091</v>
      </c>
      <c r="F1329" s="20">
        <v>6</v>
      </c>
      <c r="H1329" s="20">
        <v>2002</v>
      </c>
      <c r="I1329" s="20" t="str">
        <f t="shared" si="32"/>
        <v>hrs__out_physhlthevnt..rHeartProbEver.2002</v>
      </c>
      <c r="J1329" s="20" t="s">
        <v>9848</v>
      </c>
      <c r="K1329" s="20" t="s">
        <v>8097</v>
      </c>
      <c r="L1329" s="20" t="s">
        <v>6708</v>
      </c>
      <c r="M1329" s="60"/>
      <c r="N1329" s="15" t="s">
        <v>9060</v>
      </c>
      <c r="Q1329" s="15" t="s">
        <v>178</v>
      </c>
      <c r="R1329" s="15"/>
      <c r="S1329" s="15" t="s">
        <v>1311</v>
      </c>
    </row>
    <row r="1330" spans="1:19" ht="15.75" customHeight="1" x14ac:dyDescent="0.2">
      <c r="A1330" s="22" t="s">
        <v>61</v>
      </c>
      <c r="B1330" s="22" t="s">
        <v>6581</v>
      </c>
      <c r="C1330" s="22" t="s">
        <v>138</v>
      </c>
      <c r="D1330" s="22" t="s">
        <v>153</v>
      </c>
      <c r="E1330" s="22" t="s">
        <v>8091</v>
      </c>
      <c r="F1330" s="20">
        <v>7</v>
      </c>
      <c r="H1330" s="20">
        <v>2004</v>
      </c>
      <c r="I1330" s="20" t="str">
        <f t="shared" si="32"/>
        <v>hrs__out_physhlthevnt..rHeartProbEver.2004</v>
      </c>
      <c r="J1330" s="20" t="s">
        <v>9849</v>
      </c>
      <c r="K1330" s="20" t="s">
        <v>8098</v>
      </c>
      <c r="L1330" s="20" t="s">
        <v>6708</v>
      </c>
      <c r="N1330" s="15" t="s">
        <v>9060</v>
      </c>
      <c r="Q1330" s="15" t="s">
        <v>178</v>
      </c>
      <c r="R1330" s="15"/>
      <c r="S1330" s="15" t="s">
        <v>1311</v>
      </c>
    </row>
    <row r="1331" spans="1:19" ht="15.75" customHeight="1" x14ac:dyDescent="0.2">
      <c r="A1331" s="22" t="s">
        <v>61</v>
      </c>
      <c r="B1331" s="22" t="s">
        <v>6581</v>
      </c>
      <c r="C1331" s="22" t="s">
        <v>138</v>
      </c>
      <c r="D1331" s="22" t="s">
        <v>153</v>
      </c>
      <c r="E1331" s="22" t="s">
        <v>8091</v>
      </c>
      <c r="F1331" s="20">
        <v>8</v>
      </c>
      <c r="H1331" s="20">
        <v>2006</v>
      </c>
      <c r="I1331" s="20" t="str">
        <f t="shared" si="32"/>
        <v>hrs__out_physhlthevnt..rHeartProbEver.2006</v>
      </c>
      <c r="J1331" s="20" t="s">
        <v>9850</v>
      </c>
      <c r="K1331" s="20" t="s">
        <v>8099</v>
      </c>
      <c r="L1331" s="20" t="s">
        <v>6708</v>
      </c>
      <c r="N1331" s="15" t="s">
        <v>9060</v>
      </c>
      <c r="Q1331" s="15" t="s">
        <v>178</v>
      </c>
      <c r="R1331" s="15"/>
      <c r="S1331" s="15" t="s">
        <v>1311</v>
      </c>
    </row>
    <row r="1332" spans="1:19" ht="15.75" customHeight="1" x14ac:dyDescent="0.2">
      <c r="A1332" s="22" t="s">
        <v>61</v>
      </c>
      <c r="B1332" s="22" t="s">
        <v>6581</v>
      </c>
      <c r="C1332" s="22" t="s">
        <v>138</v>
      </c>
      <c r="D1332" s="22" t="s">
        <v>153</v>
      </c>
      <c r="E1332" s="22" t="s">
        <v>8091</v>
      </c>
      <c r="F1332" s="20">
        <v>9</v>
      </c>
      <c r="H1332" s="20">
        <v>2008</v>
      </c>
      <c r="I1332" s="20" t="str">
        <f t="shared" si="32"/>
        <v>hrs__out_physhlthevnt..rHeartProbEver.2008</v>
      </c>
      <c r="J1332" s="20" t="s">
        <v>9851</v>
      </c>
      <c r="K1332" s="20" t="s">
        <v>8100</v>
      </c>
      <c r="L1332" s="20" t="s">
        <v>6708</v>
      </c>
      <c r="M1332" s="60"/>
      <c r="N1332" s="15" t="s">
        <v>9060</v>
      </c>
      <c r="Q1332" s="15" t="s">
        <v>178</v>
      </c>
      <c r="R1332" s="15"/>
      <c r="S1332" s="15" t="s">
        <v>1311</v>
      </c>
    </row>
    <row r="1333" spans="1:19" ht="15.75" customHeight="1" x14ac:dyDescent="0.2">
      <c r="A1333" s="22" t="s">
        <v>61</v>
      </c>
      <c r="B1333" s="22" t="s">
        <v>6581</v>
      </c>
      <c r="C1333" s="22" t="s">
        <v>138</v>
      </c>
      <c r="D1333" s="22" t="s">
        <v>153</v>
      </c>
      <c r="E1333" s="22" t="s">
        <v>8091</v>
      </c>
      <c r="F1333" s="20">
        <v>10</v>
      </c>
      <c r="H1333" s="20">
        <v>2010</v>
      </c>
      <c r="I1333" s="20" t="str">
        <f t="shared" si="32"/>
        <v>hrs__out_physhlthevnt..rHeartProbEver.2010</v>
      </c>
      <c r="J1333" s="20" t="s">
        <v>9852</v>
      </c>
      <c r="K1333" s="20" t="s">
        <v>8101</v>
      </c>
      <c r="L1333" s="20" t="s">
        <v>6708</v>
      </c>
      <c r="M1333" s="60"/>
      <c r="N1333" s="15" t="s">
        <v>9060</v>
      </c>
      <c r="Q1333" s="15" t="s">
        <v>178</v>
      </c>
      <c r="R1333" s="15"/>
      <c r="S1333" s="15" t="s">
        <v>1311</v>
      </c>
    </row>
    <row r="1334" spans="1:19" ht="15.75" customHeight="1" x14ac:dyDescent="0.2">
      <c r="A1334" s="22" t="s">
        <v>61</v>
      </c>
      <c r="B1334" s="22" t="s">
        <v>6581</v>
      </c>
      <c r="C1334" s="22" t="s">
        <v>138</v>
      </c>
      <c r="D1334" s="22" t="s">
        <v>153</v>
      </c>
      <c r="E1334" s="22" t="s">
        <v>8091</v>
      </c>
      <c r="F1334" s="20">
        <v>11</v>
      </c>
      <c r="H1334" s="20">
        <v>2012</v>
      </c>
      <c r="I1334" s="20" t="str">
        <f t="shared" si="32"/>
        <v>hrs__out_physhlthevnt..rHeartProbEver.2012</v>
      </c>
      <c r="J1334" s="20" t="s">
        <v>9853</v>
      </c>
      <c r="K1334" s="20" t="s">
        <v>8102</v>
      </c>
      <c r="L1334" s="20" t="s">
        <v>6708</v>
      </c>
      <c r="M1334" s="60"/>
      <c r="N1334" s="15" t="s">
        <v>9060</v>
      </c>
      <c r="Q1334" s="15" t="s">
        <v>178</v>
      </c>
      <c r="R1334" s="15"/>
      <c r="S1334" s="15" t="s">
        <v>1311</v>
      </c>
    </row>
    <row r="1335" spans="1:19" ht="15.75" customHeight="1" x14ac:dyDescent="0.2">
      <c r="A1335" s="22" t="s">
        <v>61</v>
      </c>
      <c r="B1335" s="22" t="s">
        <v>6581</v>
      </c>
      <c r="C1335" s="22" t="s">
        <v>138</v>
      </c>
      <c r="D1335" s="22" t="s">
        <v>153</v>
      </c>
      <c r="E1335" s="22" t="s">
        <v>8091</v>
      </c>
      <c r="F1335" s="20">
        <v>12</v>
      </c>
      <c r="H1335" s="20">
        <v>2014</v>
      </c>
      <c r="I1335" s="20" t="str">
        <f t="shared" si="32"/>
        <v>hrs__out_physhlthevnt..rHeartProbEver.2014</v>
      </c>
      <c r="J1335" s="20" t="s">
        <v>9854</v>
      </c>
      <c r="K1335" s="20" t="s">
        <v>8103</v>
      </c>
      <c r="L1335" s="20" t="s">
        <v>6708</v>
      </c>
      <c r="N1335" s="15" t="s">
        <v>9060</v>
      </c>
      <c r="Q1335" s="15" t="s">
        <v>178</v>
      </c>
      <c r="R1335" s="15"/>
      <c r="S1335" s="15" t="s">
        <v>1311</v>
      </c>
    </row>
    <row r="1336" spans="1:19" ht="15.75" customHeight="1" x14ac:dyDescent="0.2">
      <c r="A1336" s="22" t="s">
        <v>61</v>
      </c>
      <c r="B1336" s="22" t="s">
        <v>6581</v>
      </c>
      <c r="C1336" s="22" t="s">
        <v>138</v>
      </c>
      <c r="D1336" s="22" t="s">
        <v>153</v>
      </c>
      <c r="E1336" s="22" t="s">
        <v>8104</v>
      </c>
      <c r="F1336" s="20">
        <v>1</v>
      </c>
      <c r="H1336" s="20">
        <v>1992</v>
      </c>
      <c r="I1336" s="20" t="str">
        <f t="shared" si="32"/>
        <v>hrs__out_physhlthevnt..rHeartProbWv.1992</v>
      </c>
      <c r="J1336" s="20" t="s">
        <v>9855</v>
      </c>
      <c r="K1336" s="20" t="s">
        <v>8105</v>
      </c>
      <c r="L1336" s="20" t="s">
        <v>6708</v>
      </c>
      <c r="N1336" s="15" t="s">
        <v>9060</v>
      </c>
      <c r="Q1336" s="15" t="s">
        <v>178</v>
      </c>
      <c r="R1336" s="15"/>
      <c r="S1336" s="15" t="s">
        <v>1311</v>
      </c>
    </row>
    <row r="1337" spans="1:19" ht="15.75" customHeight="1" x14ac:dyDescent="0.2">
      <c r="A1337" s="22" t="s">
        <v>61</v>
      </c>
      <c r="B1337" s="22" t="s">
        <v>6581</v>
      </c>
      <c r="C1337" s="22" t="s">
        <v>138</v>
      </c>
      <c r="D1337" s="22" t="s">
        <v>153</v>
      </c>
      <c r="E1337" s="22" t="s">
        <v>8104</v>
      </c>
      <c r="F1337" s="20">
        <v>2</v>
      </c>
      <c r="H1337" s="20">
        <v>1994</v>
      </c>
      <c r="I1337" s="20" t="str">
        <f t="shared" si="32"/>
        <v>hrs__out_physhlthevnt..rHeartProbWv.1994</v>
      </c>
      <c r="J1337" s="20" t="s">
        <v>9856</v>
      </c>
      <c r="K1337" s="20" t="s">
        <v>8106</v>
      </c>
      <c r="L1337" s="20" t="s">
        <v>6708</v>
      </c>
      <c r="N1337" s="15" t="s">
        <v>9060</v>
      </c>
      <c r="Q1337" s="15" t="s">
        <v>178</v>
      </c>
      <c r="R1337" s="15"/>
      <c r="S1337" s="15" t="s">
        <v>1311</v>
      </c>
    </row>
    <row r="1338" spans="1:19" ht="15.75" customHeight="1" x14ac:dyDescent="0.2">
      <c r="A1338" s="22" t="s">
        <v>61</v>
      </c>
      <c r="B1338" s="22" t="s">
        <v>6581</v>
      </c>
      <c r="C1338" s="22" t="s">
        <v>138</v>
      </c>
      <c r="D1338" s="22" t="s">
        <v>153</v>
      </c>
      <c r="E1338" s="22" t="s">
        <v>8104</v>
      </c>
      <c r="F1338" s="20">
        <v>3</v>
      </c>
      <c r="H1338" s="20">
        <v>1996</v>
      </c>
      <c r="I1338" s="20" t="str">
        <f t="shared" si="32"/>
        <v>hrs__out_physhlthevnt..rHeartProbWv.1996</v>
      </c>
      <c r="J1338" s="20" t="s">
        <v>9857</v>
      </c>
      <c r="K1338" s="20" t="s">
        <v>8107</v>
      </c>
      <c r="L1338" s="20" t="s">
        <v>6708</v>
      </c>
      <c r="N1338" s="15" t="s">
        <v>9060</v>
      </c>
      <c r="Q1338" s="15" t="s">
        <v>178</v>
      </c>
      <c r="R1338" s="15"/>
      <c r="S1338" s="15" t="s">
        <v>1311</v>
      </c>
    </row>
    <row r="1339" spans="1:19" ht="15.75" customHeight="1" x14ac:dyDescent="0.2">
      <c r="A1339" s="22" t="s">
        <v>61</v>
      </c>
      <c r="B1339" s="22" t="s">
        <v>6581</v>
      </c>
      <c r="C1339" s="22" t="s">
        <v>138</v>
      </c>
      <c r="D1339" s="22" t="s">
        <v>153</v>
      </c>
      <c r="E1339" s="22" t="s">
        <v>8104</v>
      </c>
      <c r="F1339" s="20">
        <v>4</v>
      </c>
      <c r="H1339" s="20">
        <v>1998</v>
      </c>
      <c r="I1339" s="20" t="str">
        <f t="shared" si="32"/>
        <v>hrs__out_physhlthevnt..rHeartProbWv.1998</v>
      </c>
      <c r="J1339" s="20" t="s">
        <v>9858</v>
      </c>
      <c r="K1339" s="20" t="s">
        <v>8108</v>
      </c>
      <c r="L1339" s="20" t="s">
        <v>6708</v>
      </c>
      <c r="N1339" s="15" t="s">
        <v>9060</v>
      </c>
      <c r="Q1339" s="15" t="s">
        <v>178</v>
      </c>
      <c r="R1339" s="15"/>
      <c r="S1339" s="15" t="s">
        <v>1311</v>
      </c>
    </row>
    <row r="1340" spans="1:19" ht="15.75" customHeight="1" x14ac:dyDescent="0.2">
      <c r="A1340" s="22" t="s">
        <v>61</v>
      </c>
      <c r="B1340" s="22" t="s">
        <v>6581</v>
      </c>
      <c r="C1340" s="22" t="s">
        <v>138</v>
      </c>
      <c r="D1340" s="22" t="s">
        <v>153</v>
      </c>
      <c r="E1340" s="22" t="s">
        <v>8104</v>
      </c>
      <c r="F1340" s="20">
        <v>5</v>
      </c>
      <c r="H1340" s="20">
        <v>2000</v>
      </c>
      <c r="I1340" s="20" t="str">
        <f t="shared" si="32"/>
        <v>hrs__out_physhlthevnt..rHeartProbWv.2000</v>
      </c>
      <c r="J1340" s="20" t="s">
        <v>9859</v>
      </c>
      <c r="K1340" s="20" t="s">
        <v>8109</v>
      </c>
      <c r="L1340" s="20" t="s">
        <v>6708</v>
      </c>
      <c r="N1340" s="15" t="s">
        <v>9060</v>
      </c>
      <c r="Q1340" s="15" t="s">
        <v>178</v>
      </c>
      <c r="R1340" s="15"/>
      <c r="S1340" s="15" t="s">
        <v>1311</v>
      </c>
    </row>
    <row r="1341" spans="1:19" ht="15.75" customHeight="1" x14ac:dyDescent="0.2">
      <c r="A1341" s="22" t="s">
        <v>61</v>
      </c>
      <c r="B1341" s="22" t="s">
        <v>6581</v>
      </c>
      <c r="C1341" s="22" t="s">
        <v>138</v>
      </c>
      <c r="D1341" s="22" t="s">
        <v>153</v>
      </c>
      <c r="E1341" s="22" t="s">
        <v>8104</v>
      </c>
      <c r="F1341" s="20">
        <v>6</v>
      </c>
      <c r="H1341" s="20">
        <v>2002</v>
      </c>
      <c r="I1341" s="20" t="str">
        <f t="shared" si="32"/>
        <v>hrs__out_physhlthevnt..rHeartProbWv.2002</v>
      </c>
      <c r="J1341" s="20" t="s">
        <v>9860</v>
      </c>
      <c r="K1341" s="20" t="s">
        <v>8110</v>
      </c>
      <c r="L1341" s="20" t="s">
        <v>6708</v>
      </c>
      <c r="N1341" s="15" t="s">
        <v>9060</v>
      </c>
      <c r="Q1341" s="15" t="s">
        <v>178</v>
      </c>
      <c r="R1341" s="15"/>
      <c r="S1341" s="15" t="s">
        <v>1311</v>
      </c>
    </row>
    <row r="1342" spans="1:19" ht="15.75" customHeight="1" x14ac:dyDescent="0.2">
      <c r="A1342" s="22" t="s">
        <v>61</v>
      </c>
      <c r="B1342" s="22" t="s">
        <v>6581</v>
      </c>
      <c r="C1342" s="22" t="s">
        <v>138</v>
      </c>
      <c r="D1342" s="22" t="s">
        <v>153</v>
      </c>
      <c r="E1342" s="22" t="s">
        <v>8104</v>
      </c>
      <c r="F1342" s="20">
        <v>7</v>
      </c>
      <c r="H1342" s="20">
        <v>2004</v>
      </c>
      <c r="I1342" s="20" t="str">
        <f t="shared" si="32"/>
        <v>hrs__out_physhlthevnt..rHeartProbWv.2004</v>
      </c>
      <c r="J1342" s="20" t="s">
        <v>9861</v>
      </c>
      <c r="K1342" s="20" t="s">
        <v>8111</v>
      </c>
      <c r="L1342" s="20" t="s">
        <v>6708</v>
      </c>
      <c r="N1342" s="15" t="s">
        <v>9060</v>
      </c>
      <c r="Q1342" s="15" t="s">
        <v>178</v>
      </c>
      <c r="R1342" s="15"/>
      <c r="S1342" s="15" t="s">
        <v>1311</v>
      </c>
    </row>
    <row r="1343" spans="1:19" ht="15.75" customHeight="1" x14ac:dyDescent="0.2">
      <c r="A1343" s="22" t="s">
        <v>61</v>
      </c>
      <c r="B1343" s="22" t="s">
        <v>6581</v>
      </c>
      <c r="C1343" s="22" t="s">
        <v>138</v>
      </c>
      <c r="D1343" s="22" t="s">
        <v>153</v>
      </c>
      <c r="E1343" s="22" t="s">
        <v>8104</v>
      </c>
      <c r="F1343" s="20">
        <v>8</v>
      </c>
      <c r="H1343" s="20">
        <v>2006</v>
      </c>
      <c r="I1343" s="20" t="str">
        <f t="shared" si="32"/>
        <v>hrs__out_physhlthevnt..rHeartProbWv.2006</v>
      </c>
      <c r="J1343" s="20" t="s">
        <v>9862</v>
      </c>
      <c r="K1343" s="20" t="s">
        <v>8112</v>
      </c>
      <c r="L1343" s="20" t="s">
        <v>6708</v>
      </c>
      <c r="N1343" s="15" t="s">
        <v>9060</v>
      </c>
      <c r="Q1343" s="15" t="s">
        <v>178</v>
      </c>
      <c r="R1343" s="15"/>
      <c r="S1343" s="15" t="s">
        <v>1311</v>
      </c>
    </row>
    <row r="1344" spans="1:19" ht="15.75" customHeight="1" x14ac:dyDescent="0.2">
      <c r="A1344" s="22" t="s">
        <v>61</v>
      </c>
      <c r="B1344" s="22" t="s">
        <v>6581</v>
      </c>
      <c r="C1344" s="22" t="s">
        <v>138</v>
      </c>
      <c r="D1344" s="22" t="s">
        <v>153</v>
      </c>
      <c r="E1344" s="22" t="s">
        <v>8104</v>
      </c>
      <c r="F1344" s="20">
        <v>9</v>
      </c>
      <c r="H1344" s="20">
        <v>2008</v>
      </c>
      <c r="I1344" s="20" t="str">
        <f t="shared" si="32"/>
        <v>hrs__out_physhlthevnt..rHeartProbWv.2008</v>
      </c>
      <c r="J1344" s="20" t="s">
        <v>9863</v>
      </c>
      <c r="K1344" s="20" t="s">
        <v>8113</v>
      </c>
      <c r="L1344" s="20" t="s">
        <v>6708</v>
      </c>
      <c r="N1344" s="15" t="s">
        <v>9060</v>
      </c>
      <c r="Q1344" s="15" t="s">
        <v>178</v>
      </c>
      <c r="R1344" s="15"/>
      <c r="S1344" s="15" t="s">
        <v>1311</v>
      </c>
    </row>
    <row r="1345" spans="1:19" ht="15.75" customHeight="1" x14ac:dyDescent="0.2">
      <c r="A1345" s="22" t="s">
        <v>61</v>
      </c>
      <c r="B1345" s="22" t="s">
        <v>6581</v>
      </c>
      <c r="C1345" s="22" t="s">
        <v>138</v>
      </c>
      <c r="D1345" s="22" t="s">
        <v>153</v>
      </c>
      <c r="E1345" s="22" t="s">
        <v>8104</v>
      </c>
      <c r="F1345" s="20">
        <v>10</v>
      </c>
      <c r="H1345" s="20">
        <v>2010</v>
      </c>
      <c r="I1345" s="20" t="str">
        <f t="shared" si="32"/>
        <v>hrs__out_physhlthevnt..rHeartProbWv.2010</v>
      </c>
      <c r="J1345" s="20" t="s">
        <v>9864</v>
      </c>
      <c r="K1345" s="20" t="s">
        <v>8114</v>
      </c>
      <c r="L1345" s="20" t="s">
        <v>6708</v>
      </c>
      <c r="N1345" s="15" t="s">
        <v>9060</v>
      </c>
      <c r="Q1345" s="15" t="s">
        <v>178</v>
      </c>
      <c r="R1345" s="15"/>
      <c r="S1345" s="15" t="s">
        <v>1311</v>
      </c>
    </row>
    <row r="1346" spans="1:19" ht="15.75" customHeight="1" x14ac:dyDescent="0.2">
      <c r="A1346" s="22" t="s">
        <v>61</v>
      </c>
      <c r="B1346" s="22" t="s">
        <v>6581</v>
      </c>
      <c r="C1346" s="22" t="s">
        <v>138</v>
      </c>
      <c r="D1346" s="22" t="s">
        <v>153</v>
      </c>
      <c r="E1346" s="22" t="s">
        <v>8104</v>
      </c>
      <c r="F1346" s="20">
        <v>11</v>
      </c>
      <c r="H1346" s="20">
        <v>2012</v>
      </c>
      <c r="I1346" s="20" t="str">
        <f t="shared" si="32"/>
        <v>hrs__out_physhlthevnt..rHeartProbWv.2012</v>
      </c>
      <c r="J1346" s="20" t="s">
        <v>9865</v>
      </c>
      <c r="K1346" s="20" t="s">
        <v>8115</v>
      </c>
      <c r="L1346" s="20" t="s">
        <v>6708</v>
      </c>
      <c r="N1346" s="15" t="s">
        <v>9060</v>
      </c>
      <c r="Q1346" s="15" t="s">
        <v>178</v>
      </c>
      <c r="R1346" s="15"/>
      <c r="S1346" s="15" t="s">
        <v>1311</v>
      </c>
    </row>
    <row r="1347" spans="1:19" ht="15.75" customHeight="1" x14ac:dyDescent="0.2">
      <c r="A1347" s="22" t="s">
        <v>61</v>
      </c>
      <c r="B1347" s="22" t="s">
        <v>6581</v>
      </c>
      <c r="C1347" s="22" t="s">
        <v>138</v>
      </c>
      <c r="D1347" s="22" t="s">
        <v>153</v>
      </c>
      <c r="E1347" s="22" t="s">
        <v>8104</v>
      </c>
      <c r="F1347" s="20">
        <v>12</v>
      </c>
      <c r="H1347" s="20">
        <v>2014</v>
      </c>
      <c r="I1347" s="20" t="str">
        <f t="shared" si="32"/>
        <v>hrs__out_physhlthevnt..rHeartProbWv.2014</v>
      </c>
      <c r="J1347" s="20" t="s">
        <v>9866</v>
      </c>
      <c r="K1347" s="20" t="s">
        <v>8116</v>
      </c>
      <c r="L1347" s="20" t="s">
        <v>6708</v>
      </c>
      <c r="N1347" s="15" t="s">
        <v>9060</v>
      </c>
      <c r="Q1347" s="15" t="s">
        <v>178</v>
      </c>
      <c r="R1347" s="15"/>
      <c r="S1347" s="15" t="s">
        <v>1311</v>
      </c>
    </row>
    <row r="1348" spans="1:19" ht="15.75" customHeight="1" x14ac:dyDescent="0.2">
      <c r="A1348" s="22" t="s">
        <v>61</v>
      </c>
      <c r="B1348" s="22" t="s">
        <v>6581</v>
      </c>
      <c r="C1348" s="22" t="s">
        <v>138</v>
      </c>
      <c r="D1348" s="22" t="s">
        <v>153</v>
      </c>
      <c r="E1348" s="22" t="s">
        <v>8117</v>
      </c>
      <c r="F1348" s="20">
        <v>2</v>
      </c>
      <c r="H1348" s="20">
        <v>1994</v>
      </c>
      <c r="I1348" s="20" t="str">
        <f t="shared" si="32"/>
        <v>hrs__out_physhlthevnt..rHighBP12mo.1994</v>
      </c>
      <c r="J1348" s="20" t="s">
        <v>9867</v>
      </c>
      <c r="K1348" s="20" t="s">
        <v>8118</v>
      </c>
      <c r="L1348" s="28" t="s">
        <v>6708</v>
      </c>
      <c r="N1348" s="15" t="s">
        <v>9060</v>
      </c>
      <c r="Q1348" s="15" t="s">
        <v>178</v>
      </c>
      <c r="R1348" s="15"/>
      <c r="S1348" s="15" t="s">
        <v>1311</v>
      </c>
    </row>
    <row r="1349" spans="1:19" ht="15.75" customHeight="1" x14ac:dyDescent="0.2">
      <c r="A1349" s="22" t="s">
        <v>61</v>
      </c>
      <c r="B1349" s="22" t="s">
        <v>6581</v>
      </c>
      <c r="C1349" s="22" t="s">
        <v>138</v>
      </c>
      <c r="D1349" s="22" t="s">
        <v>153</v>
      </c>
      <c r="E1349" s="22" t="s">
        <v>8117</v>
      </c>
      <c r="F1349" s="20">
        <v>3</v>
      </c>
      <c r="H1349" s="20">
        <v>1996</v>
      </c>
      <c r="I1349" s="20" t="str">
        <f t="shared" si="32"/>
        <v>hrs__out_physhlthevnt..rHighBP12mo.1996</v>
      </c>
      <c r="J1349" s="20" t="s">
        <v>9868</v>
      </c>
      <c r="K1349" s="20" t="s">
        <v>8119</v>
      </c>
      <c r="L1349" s="28" t="s">
        <v>6708</v>
      </c>
      <c r="N1349" s="15" t="s">
        <v>9060</v>
      </c>
      <c r="Q1349" s="15" t="s">
        <v>178</v>
      </c>
      <c r="R1349" s="15"/>
      <c r="S1349" s="15" t="s">
        <v>1311</v>
      </c>
    </row>
    <row r="1350" spans="1:19" ht="15.75" customHeight="1" x14ac:dyDescent="0.2">
      <c r="A1350" s="22" t="s">
        <v>61</v>
      </c>
      <c r="B1350" s="22" t="s">
        <v>6581</v>
      </c>
      <c r="C1350" s="22" t="s">
        <v>138</v>
      </c>
      <c r="D1350" s="22" t="s">
        <v>153</v>
      </c>
      <c r="E1350" s="22" t="s">
        <v>8117</v>
      </c>
      <c r="F1350" s="20">
        <v>4</v>
      </c>
      <c r="H1350" s="20">
        <v>1998</v>
      </c>
      <c r="I1350" s="20" t="str">
        <f t="shared" si="32"/>
        <v>hrs__out_physhlthevnt..rHighBP12mo.1998</v>
      </c>
      <c r="J1350" s="20" t="s">
        <v>9869</v>
      </c>
      <c r="K1350" s="20" t="s">
        <v>8120</v>
      </c>
      <c r="L1350" s="28" t="s">
        <v>6708</v>
      </c>
      <c r="N1350" s="15" t="s">
        <v>9060</v>
      </c>
      <c r="Q1350" s="15" t="s">
        <v>178</v>
      </c>
      <c r="R1350" s="15"/>
      <c r="S1350" s="15" t="s">
        <v>1311</v>
      </c>
    </row>
    <row r="1351" spans="1:19" ht="15.75" customHeight="1" x14ac:dyDescent="0.2">
      <c r="A1351" s="22" t="s">
        <v>61</v>
      </c>
      <c r="B1351" s="22" t="s">
        <v>6581</v>
      </c>
      <c r="C1351" s="22" t="s">
        <v>138</v>
      </c>
      <c r="D1351" s="22" t="s">
        <v>153</v>
      </c>
      <c r="E1351" s="22" t="s">
        <v>8117</v>
      </c>
      <c r="F1351" s="20">
        <v>5</v>
      </c>
      <c r="H1351" s="20">
        <v>2000</v>
      </c>
      <c r="I1351" s="20" t="str">
        <f t="shared" si="32"/>
        <v>hrs__out_physhlthevnt..rHighBP12mo.2000</v>
      </c>
      <c r="J1351" s="20" t="s">
        <v>9870</v>
      </c>
      <c r="K1351" s="20" t="s">
        <v>8121</v>
      </c>
      <c r="L1351" s="28" t="s">
        <v>6708</v>
      </c>
      <c r="N1351" s="15" t="s">
        <v>9060</v>
      </c>
      <c r="Q1351" s="15" t="s">
        <v>178</v>
      </c>
      <c r="R1351" s="15"/>
      <c r="S1351" s="15" t="s">
        <v>1311</v>
      </c>
    </row>
    <row r="1352" spans="1:19" ht="15.75" customHeight="1" x14ac:dyDescent="0.2">
      <c r="A1352" s="22" t="s">
        <v>61</v>
      </c>
      <c r="B1352" s="22" t="s">
        <v>6581</v>
      </c>
      <c r="C1352" s="22" t="s">
        <v>138</v>
      </c>
      <c r="D1352" s="22" t="s">
        <v>153</v>
      </c>
      <c r="E1352" s="22" t="s">
        <v>8117</v>
      </c>
      <c r="F1352" s="20">
        <v>6</v>
      </c>
      <c r="H1352" s="20">
        <v>2002</v>
      </c>
      <c r="I1352" s="20" t="str">
        <f t="shared" si="32"/>
        <v>hrs__out_physhlthevnt..rHighBP12mo.2002</v>
      </c>
      <c r="J1352" s="20" t="s">
        <v>9871</v>
      </c>
      <c r="K1352" s="20" t="s">
        <v>8122</v>
      </c>
      <c r="L1352" s="28" t="s">
        <v>6708</v>
      </c>
      <c r="N1352" s="15" t="s">
        <v>9060</v>
      </c>
      <c r="Q1352" s="15" t="s">
        <v>178</v>
      </c>
      <c r="R1352" s="15"/>
      <c r="S1352" s="15" t="s">
        <v>1311</v>
      </c>
    </row>
    <row r="1353" spans="1:19" ht="15.75" customHeight="1" x14ac:dyDescent="0.2">
      <c r="A1353" s="22" t="s">
        <v>61</v>
      </c>
      <c r="B1353" s="22" t="s">
        <v>6581</v>
      </c>
      <c r="C1353" s="22" t="s">
        <v>138</v>
      </c>
      <c r="D1353" s="22" t="s">
        <v>153</v>
      </c>
      <c r="E1353" s="22" t="s">
        <v>8117</v>
      </c>
      <c r="F1353" s="20">
        <v>7</v>
      </c>
      <c r="H1353" s="20">
        <v>2004</v>
      </c>
      <c r="I1353" s="20" t="str">
        <f t="shared" si="32"/>
        <v>hrs__out_physhlthevnt..rHighBP12mo.2004</v>
      </c>
      <c r="J1353" s="20" t="s">
        <v>9872</v>
      </c>
      <c r="K1353" s="20" t="s">
        <v>8123</v>
      </c>
      <c r="L1353" s="28" t="s">
        <v>6708</v>
      </c>
      <c r="N1353" s="15" t="s">
        <v>9060</v>
      </c>
      <c r="Q1353" s="15" t="s">
        <v>178</v>
      </c>
      <c r="R1353" s="15"/>
      <c r="S1353" s="15" t="s">
        <v>1311</v>
      </c>
    </row>
    <row r="1354" spans="1:19" ht="15.75" customHeight="1" x14ac:dyDescent="0.2">
      <c r="A1354" s="22" t="s">
        <v>61</v>
      </c>
      <c r="B1354" s="22" t="s">
        <v>6581</v>
      </c>
      <c r="C1354" s="22" t="s">
        <v>138</v>
      </c>
      <c r="D1354" s="22" t="s">
        <v>153</v>
      </c>
      <c r="E1354" s="22" t="s">
        <v>8117</v>
      </c>
      <c r="F1354" s="20">
        <v>8</v>
      </c>
      <c r="H1354" s="20">
        <v>2006</v>
      </c>
      <c r="I1354" s="20" t="str">
        <f t="shared" si="32"/>
        <v>hrs__out_physhlthevnt..rHighBP12mo.2006</v>
      </c>
      <c r="J1354" s="20" t="s">
        <v>9873</v>
      </c>
      <c r="K1354" s="20" t="s">
        <v>8124</v>
      </c>
      <c r="L1354" s="28" t="s">
        <v>6708</v>
      </c>
      <c r="N1354" s="15" t="s">
        <v>9060</v>
      </c>
      <c r="Q1354" s="15" t="s">
        <v>178</v>
      </c>
      <c r="R1354" s="15"/>
      <c r="S1354" s="15" t="s">
        <v>1311</v>
      </c>
    </row>
    <row r="1355" spans="1:19" ht="15.75" customHeight="1" x14ac:dyDescent="0.2">
      <c r="A1355" s="22" t="s">
        <v>61</v>
      </c>
      <c r="B1355" s="22" t="s">
        <v>6581</v>
      </c>
      <c r="C1355" s="22" t="s">
        <v>138</v>
      </c>
      <c r="D1355" s="22" t="s">
        <v>153</v>
      </c>
      <c r="E1355" s="22" t="s">
        <v>8117</v>
      </c>
      <c r="F1355" s="20">
        <v>9</v>
      </c>
      <c r="H1355" s="20">
        <v>2008</v>
      </c>
      <c r="I1355" s="20" t="str">
        <f t="shared" si="32"/>
        <v>hrs__out_physhlthevnt..rHighBP12mo.2008</v>
      </c>
      <c r="J1355" s="20" t="s">
        <v>9874</v>
      </c>
      <c r="K1355" s="20" t="s">
        <v>8125</v>
      </c>
      <c r="L1355" s="28" t="s">
        <v>6708</v>
      </c>
      <c r="N1355" s="15" t="s">
        <v>9060</v>
      </c>
      <c r="Q1355" s="15" t="s">
        <v>178</v>
      </c>
      <c r="R1355" s="15"/>
      <c r="S1355" s="15" t="s">
        <v>1311</v>
      </c>
    </row>
    <row r="1356" spans="1:19" ht="15.75" customHeight="1" x14ac:dyDescent="0.2">
      <c r="A1356" s="22" t="s">
        <v>61</v>
      </c>
      <c r="B1356" s="22" t="s">
        <v>6581</v>
      </c>
      <c r="C1356" s="22" t="s">
        <v>138</v>
      </c>
      <c r="D1356" s="22" t="s">
        <v>153</v>
      </c>
      <c r="E1356" s="22" t="s">
        <v>8117</v>
      </c>
      <c r="F1356" s="20">
        <v>10</v>
      </c>
      <c r="H1356" s="20">
        <v>2010</v>
      </c>
      <c r="I1356" s="20" t="str">
        <f t="shared" si="32"/>
        <v>hrs__out_physhlthevnt..rHighBP12mo.2010</v>
      </c>
      <c r="J1356" s="20" t="s">
        <v>9875</v>
      </c>
      <c r="K1356" s="20" t="s">
        <v>8126</v>
      </c>
      <c r="L1356" s="28" t="s">
        <v>6708</v>
      </c>
      <c r="N1356" s="15" t="s">
        <v>9060</v>
      </c>
      <c r="Q1356" s="15" t="s">
        <v>178</v>
      </c>
      <c r="R1356" s="15"/>
      <c r="S1356" s="15" t="s">
        <v>1311</v>
      </c>
    </row>
    <row r="1357" spans="1:19" ht="15.75" customHeight="1" x14ac:dyDescent="0.2">
      <c r="A1357" s="22" t="s">
        <v>61</v>
      </c>
      <c r="B1357" s="22" t="s">
        <v>6581</v>
      </c>
      <c r="C1357" s="22" t="s">
        <v>138</v>
      </c>
      <c r="D1357" s="22" t="s">
        <v>153</v>
      </c>
      <c r="E1357" s="22" t="s">
        <v>8117</v>
      </c>
      <c r="F1357" s="20">
        <v>11</v>
      </c>
      <c r="H1357" s="20">
        <v>2012</v>
      </c>
      <c r="I1357" s="20" t="str">
        <f t="shared" si="32"/>
        <v>hrs__out_physhlthevnt..rHighBP12mo.2012</v>
      </c>
      <c r="J1357" s="20" t="s">
        <v>9876</v>
      </c>
      <c r="K1357" s="20" t="s">
        <v>8127</v>
      </c>
      <c r="L1357" s="28" t="s">
        <v>6708</v>
      </c>
      <c r="N1357" s="15" t="s">
        <v>9060</v>
      </c>
      <c r="Q1357" s="15" t="s">
        <v>178</v>
      </c>
      <c r="R1357" s="15"/>
      <c r="S1357" s="15" t="s">
        <v>1311</v>
      </c>
    </row>
    <row r="1358" spans="1:19" ht="15.75" customHeight="1" x14ac:dyDescent="0.2">
      <c r="A1358" s="22" t="s">
        <v>61</v>
      </c>
      <c r="B1358" s="22" t="s">
        <v>6581</v>
      </c>
      <c r="C1358" s="22" t="s">
        <v>138</v>
      </c>
      <c r="D1358" s="22" t="s">
        <v>153</v>
      </c>
      <c r="E1358" s="22" t="s">
        <v>8117</v>
      </c>
      <c r="F1358" s="20">
        <v>12</v>
      </c>
      <c r="H1358" s="20">
        <v>2014</v>
      </c>
      <c r="I1358" s="20" t="str">
        <f t="shared" si="32"/>
        <v>hrs__out_physhlthevnt..rHighBP12mo.2014</v>
      </c>
      <c r="J1358" s="20" t="s">
        <v>9877</v>
      </c>
      <c r="K1358" s="20" t="s">
        <v>8128</v>
      </c>
      <c r="L1358" s="28" t="s">
        <v>6708</v>
      </c>
      <c r="N1358" s="15" t="s">
        <v>9060</v>
      </c>
      <c r="Q1358" s="15" t="s">
        <v>178</v>
      </c>
      <c r="R1358" s="15"/>
      <c r="S1358" s="15" t="s">
        <v>1311</v>
      </c>
    </row>
    <row r="1359" spans="1:19" ht="15.75" customHeight="1" x14ac:dyDescent="0.2">
      <c r="A1359" s="22" t="s">
        <v>61</v>
      </c>
      <c r="B1359" s="22" t="s">
        <v>6581</v>
      </c>
      <c r="C1359" s="22" t="s">
        <v>138</v>
      </c>
      <c r="D1359" s="22" t="s">
        <v>153</v>
      </c>
      <c r="E1359" s="22" t="s">
        <v>8129</v>
      </c>
      <c r="F1359" s="20">
        <v>1</v>
      </c>
      <c r="H1359" s="20">
        <v>1992</v>
      </c>
      <c r="I1359" s="20" t="str">
        <f t="shared" si="32"/>
        <v>hrs__out_physhlthevnt..rHighBPEver.1992</v>
      </c>
      <c r="J1359" s="20" t="s">
        <v>9878</v>
      </c>
      <c r="K1359" s="20" t="s">
        <v>8130</v>
      </c>
      <c r="L1359" s="20" t="s">
        <v>6708</v>
      </c>
      <c r="N1359" s="15" t="s">
        <v>9060</v>
      </c>
      <c r="Q1359" s="15" t="s">
        <v>178</v>
      </c>
      <c r="R1359" s="15"/>
      <c r="S1359" s="15" t="s">
        <v>1311</v>
      </c>
    </row>
    <row r="1360" spans="1:19" ht="15.75" customHeight="1" x14ac:dyDescent="0.2">
      <c r="A1360" s="22" t="s">
        <v>61</v>
      </c>
      <c r="B1360" s="22" t="s">
        <v>6581</v>
      </c>
      <c r="C1360" s="22" t="s">
        <v>138</v>
      </c>
      <c r="D1360" s="22" t="s">
        <v>153</v>
      </c>
      <c r="E1360" s="22" t="s">
        <v>8129</v>
      </c>
      <c r="F1360" s="20">
        <v>2</v>
      </c>
      <c r="H1360" s="20">
        <v>1994</v>
      </c>
      <c r="I1360" s="20" t="str">
        <f t="shared" si="32"/>
        <v>hrs__out_physhlthevnt..rHighBPEver.1994</v>
      </c>
      <c r="J1360" s="20" t="s">
        <v>9879</v>
      </c>
      <c r="K1360" s="20" t="s">
        <v>8131</v>
      </c>
      <c r="L1360" s="20" t="s">
        <v>6708</v>
      </c>
      <c r="N1360" s="15" t="s">
        <v>9060</v>
      </c>
      <c r="Q1360" s="15" t="s">
        <v>178</v>
      </c>
      <c r="R1360" s="15"/>
      <c r="S1360" s="15" t="s">
        <v>1311</v>
      </c>
    </row>
    <row r="1361" spans="1:19" ht="15.75" customHeight="1" x14ac:dyDescent="0.2">
      <c r="A1361" s="22" t="s">
        <v>61</v>
      </c>
      <c r="B1361" s="22" t="s">
        <v>6581</v>
      </c>
      <c r="C1361" s="22" t="s">
        <v>138</v>
      </c>
      <c r="D1361" s="22" t="s">
        <v>153</v>
      </c>
      <c r="E1361" s="22" t="s">
        <v>8129</v>
      </c>
      <c r="F1361" s="20">
        <v>3</v>
      </c>
      <c r="H1361" s="20">
        <v>1996</v>
      </c>
      <c r="I1361" s="20" t="str">
        <f t="shared" si="32"/>
        <v>hrs__out_physhlthevnt..rHighBPEver.1996</v>
      </c>
      <c r="J1361" s="20" t="s">
        <v>9880</v>
      </c>
      <c r="K1361" s="20" t="s">
        <v>8132</v>
      </c>
      <c r="L1361" s="20" t="s">
        <v>6708</v>
      </c>
      <c r="N1361" s="15" t="s">
        <v>9060</v>
      </c>
      <c r="Q1361" s="15" t="s">
        <v>178</v>
      </c>
      <c r="R1361" s="15"/>
      <c r="S1361" s="15" t="s">
        <v>1311</v>
      </c>
    </row>
    <row r="1362" spans="1:19" ht="15.75" customHeight="1" x14ac:dyDescent="0.2">
      <c r="A1362" s="22" t="s">
        <v>61</v>
      </c>
      <c r="B1362" s="22" t="s">
        <v>6581</v>
      </c>
      <c r="C1362" s="22" t="s">
        <v>138</v>
      </c>
      <c r="D1362" s="22" t="s">
        <v>153</v>
      </c>
      <c r="E1362" s="22" t="s">
        <v>8129</v>
      </c>
      <c r="F1362" s="20">
        <v>4</v>
      </c>
      <c r="H1362" s="20">
        <v>1998</v>
      </c>
      <c r="I1362" s="20" t="str">
        <f t="shared" si="32"/>
        <v>hrs__out_physhlthevnt..rHighBPEver.1998</v>
      </c>
      <c r="J1362" s="20" t="s">
        <v>9881</v>
      </c>
      <c r="K1362" s="20" t="s">
        <v>8133</v>
      </c>
      <c r="L1362" s="20" t="s">
        <v>6708</v>
      </c>
      <c r="N1362" s="15" t="s">
        <v>9060</v>
      </c>
      <c r="Q1362" s="15" t="s">
        <v>178</v>
      </c>
      <c r="R1362" s="15"/>
      <c r="S1362" s="15" t="s">
        <v>1311</v>
      </c>
    </row>
    <row r="1363" spans="1:19" ht="15.75" customHeight="1" x14ac:dyDescent="0.2">
      <c r="A1363" s="22" t="s">
        <v>61</v>
      </c>
      <c r="B1363" s="22" t="s">
        <v>6581</v>
      </c>
      <c r="C1363" s="22" t="s">
        <v>138</v>
      </c>
      <c r="D1363" s="22" t="s">
        <v>153</v>
      </c>
      <c r="E1363" s="22" t="s">
        <v>8129</v>
      </c>
      <c r="F1363" s="20">
        <v>5</v>
      </c>
      <c r="H1363" s="20">
        <v>2000</v>
      </c>
      <c r="I1363" s="20" t="str">
        <f t="shared" si="32"/>
        <v>hrs__out_physhlthevnt..rHighBPEver.2000</v>
      </c>
      <c r="J1363" s="20" t="s">
        <v>9882</v>
      </c>
      <c r="K1363" s="20" t="s">
        <v>8134</v>
      </c>
      <c r="L1363" s="20" t="s">
        <v>6708</v>
      </c>
      <c r="N1363" s="15" t="s">
        <v>9060</v>
      </c>
      <c r="Q1363" s="15" t="s">
        <v>178</v>
      </c>
      <c r="R1363" s="15"/>
      <c r="S1363" s="15" t="s">
        <v>1311</v>
      </c>
    </row>
    <row r="1364" spans="1:19" ht="15.75" customHeight="1" x14ac:dyDescent="0.2">
      <c r="A1364" s="22" t="s">
        <v>61</v>
      </c>
      <c r="B1364" s="22" t="s">
        <v>6581</v>
      </c>
      <c r="C1364" s="22" t="s">
        <v>138</v>
      </c>
      <c r="D1364" s="22" t="s">
        <v>153</v>
      </c>
      <c r="E1364" s="22" t="s">
        <v>8129</v>
      </c>
      <c r="F1364" s="20">
        <v>6</v>
      </c>
      <c r="H1364" s="20">
        <v>2002</v>
      </c>
      <c r="I1364" s="20" t="str">
        <f t="shared" si="32"/>
        <v>hrs__out_physhlthevnt..rHighBPEver.2002</v>
      </c>
      <c r="J1364" s="20" t="s">
        <v>9883</v>
      </c>
      <c r="K1364" s="20" t="s">
        <v>8135</v>
      </c>
      <c r="L1364" s="20" t="s">
        <v>6708</v>
      </c>
      <c r="N1364" s="15" t="s">
        <v>9060</v>
      </c>
      <c r="Q1364" s="15" t="s">
        <v>178</v>
      </c>
      <c r="R1364" s="15"/>
      <c r="S1364" s="15" t="s">
        <v>1311</v>
      </c>
    </row>
    <row r="1365" spans="1:19" ht="15.75" customHeight="1" x14ac:dyDescent="0.2">
      <c r="A1365" s="22" t="s">
        <v>61</v>
      </c>
      <c r="B1365" s="22" t="s">
        <v>6581</v>
      </c>
      <c r="C1365" s="22" t="s">
        <v>138</v>
      </c>
      <c r="D1365" s="22" t="s">
        <v>153</v>
      </c>
      <c r="E1365" s="22" t="s">
        <v>8129</v>
      </c>
      <c r="F1365" s="20">
        <v>7</v>
      </c>
      <c r="H1365" s="20">
        <v>2004</v>
      </c>
      <c r="I1365" s="20" t="str">
        <f t="shared" si="32"/>
        <v>hrs__out_physhlthevnt..rHighBPEver.2004</v>
      </c>
      <c r="J1365" s="20" t="s">
        <v>9884</v>
      </c>
      <c r="K1365" s="20" t="s">
        <v>8136</v>
      </c>
      <c r="L1365" s="20" t="s">
        <v>6708</v>
      </c>
      <c r="N1365" s="15" t="s">
        <v>9060</v>
      </c>
      <c r="Q1365" s="15" t="s">
        <v>178</v>
      </c>
      <c r="R1365" s="15"/>
      <c r="S1365" s="15" t="s">
        <v>1311</v>
      </c>
    </row>
    <row r="1366" spans="1:19" ht="15.75" customHeight="1" x14ac:dyDescent="0.2">
      <c r="A1366" s="22" t="s">
        <v>61</v>
      </c>
      <c r="B1366" s="22" t="s">
        <v>6581</v>
      </c>
      <c r="C1366" s="22" t="s">
        <v>138</v>
      </c>
      <c r="D1366" s="22" t="s">
        <v>153</v>
      </c>
      <c r="E1366" s="22" t="s">
        <v>8129</v>
      </c>
      <c r="F1366" s="20">
        <v>8</v>
      </c>
      <c r="H1366" s="20">
        <v>2006</v>
      </c>
      <c r="I1366" s="20" t="str">
        <f t="shared" si="32"/>
        <v>hrs__out_physhlthevnt..rHighBPEver.2006</v>
      </c>
      <c r="J1366" s="20" t="s">
        <v>9885</v>
      </c>
      <c r="K1366" s="20" t="s">
        <v>8137</v>
      </c>
      <c r="L1366" s="20" t="s">
        <v>6708</v>
      </c>
      <c r="N1366" s="15" t="s">
        <v>9060</v>
      </c>
      <c r="Q1366" s="15" t="s">
        <v>178</v>
      </c>
      <c r="R1366" s="15"/>
      <c r="S1366" s="15" t="s">
        <v>1311</v>
      </c>
    </row>
    <row r="1367" spans="1:19" ht="15.75" customHeight="1" x14ac:dyDescent="0.2">
      <c r="A1367" s="22" t="s">
        <v>61</v>
      </c>
      <c r="B1367" s="22" t="s">
        <v>6581</v>
      </c>
      <c r="C1367" s="22" t="s">
        <v>138</v>
      </c>
      <c r="D1367" s="22" t="s">
        <v>153</v>
      </c>
      <c r="E1367" s="22" t="s">
        <v>8129</v>
      </c>
      <c r="F1367" s="20">
        <v>9</v>
      </c>
      <c r="H1367" s="20">
        <v>2008</v>
      </c>
      <c r="I1367" s="20" t="str">
        <f t="shared" si="32"/>
        <v>hrs__out_physhlthevnt..rHighBPEver.2008</v>
      </c>
      <c r="J1367" s="20" t="s">
        <v>9886</v>
      </c>
      <c r="K1367" s="20" t="s">
        <v>8138</v>
      </c>
      <c r="L1367" s="20" t="s">
        <v>6708</v>
      </c>
      <c r="N1367" s="15" t="s">
        <v>9060</v>
      </c>
      <c r="Q1367" s="15" t="s">
        <v>178</v>
      </c>
      <c r="R1367" s="15"/>
      <c r="S1367" s="15" t="s">
        <v>1311</v>
      </c>
    </row>
    <row r="1368" spans="1:19" ht="15.75" customHeight="1" x14ac:dyDescent="0.2">
      <c r="A1368" s="22" t="s">
        <v>61</v>
      </c>
      <c r="B1368" s="22" t="s">
        <v>6581</v>
      </c>
      <c r="C1368" s="22" t="s">
        <v>138</v>
      </c>
      <c r="D1368" s="22" t="s">
        <v>153</v>
      </c>
      <c r="E1368" s="22" t="s">
        <v>8129</v>
      </c>
      <c r="F1368" s="20">
        <v>10</v>
      </c>
      <c r="H1368" s="20">
        <v>2010</v>
      </c>
      <c r="I1368" s="20" t="str">
        <f t="shared" si="32"/>
        <v>hrs__out_physhlthevnt..rHighBPEver.2010</v>
      </c>
      <c r="J1368" s="20" t="s">
        <v>9887</v>
      </c>
      <c r="K1368" s="20" t="s">
        <v>8139</v>
      </c>
      <c r="L1368" s="20" t="s">
        <v>6708</v>
      </c>
      <c r="N1368" s="15" t="s">
        <v>9060</v>
      </c>
      <c r="Q1368" s="15" t="s">
        <v>178</v>
      </c>
      <c r="R1368" s="15"/>
      <c r="S1368" s="15" t="s">
        <v>1311</v>
      </c>
    </row>
    <row r="1369" spans="1:19" ht="15.75" customHeight="1" x14ac:dyDescent="0.2">
      <c r="A1369" s="22" t="s">
        <v>61</v>
      </c>
      <c r="B1369" s="22" t="s">
        <v>6581</v>
      </c>
      <c r="C1369" s="22" t="s">
        <v>138</v>
      </c>
      <c r="D1369" s="22" t="s">
        <v>153</v>
      </c>
      <c r="E1369" s="22" t="s">
        <v>8129</v>
      </c>
      <c r="F1369" s="20">
        <v>11</v>
      </c>
      <c r="H1369" s="20">
        <v>2012</v>
      </c>
      <c r="I1369" s="20" t="str">
        <f t="shared" si="32"/>
        <v>hrs__out_physhlthevnt..rHighBPEver.2012</v>
      </c>
      <c r="J1369" s="20" t="s">
        <v>9888</v>
      </c>
      <c r="K1369" s="20" t="s">
        <v>8140</v>
      </c>
      <c r="L1369" s="20" t="s">
        <v>6708</v>
      </c>
      <c r="N1369" s="15" t="s">
        <v>9060</v>
      </c>
      <c r="Q1369" s="15" t="s">
        <v>178</v>
      </c>
      <c r="R1369" s="15"/>
      <c r="S1369" s="15" t="s">
        <v>1311</v>
      </c>
    </row>
    <row r="1370" spans="1:19" ht="15.75" customHeight="1" x14ac:dyDescent="0.2">
      <c r="A1370" s="22" t="s">
        <v>61</v>
      </c>
      <c r="B1370" s="22" t="s">
        <v>6581</v>
      </c>
      <c r="C1370" s="22" t="s">
        <v>138</v>
      </c>
      <c r="D1370" s="22" t="s">
        <v>153</v>
      </c>
      <c r="E1370" s="22" t="s">
        <v>8129</v>
      </c>
      <c r="F1370" s="20">
        <v>12</v>
      </c>
      <c r="H1370" s="20">
        <v>2014</v>
      </c>
      <c r="I1370" s="20" t="str">
        <f t="shared" si="32"/>
        <v>hrs__out_physhlthevnt..rHighBPEver.2014</v>
      </c>
      <c r="J1370" s="20" t="s">
        <v>9889</v>
      </c>
      <c r="K1370" s="20" t="s">
        <v>8141</v>
      </c>
      <c r="L1370" s="20" t="s">
        <v>6708</v>
      </c>
      <c r="N1370" s="15" t="s">
        <v>9060</v>
      </c>
      <c r="Q1370" s="15" t="s">
        <v>178</v>
      </c>
      <c r="R1370" s="15"/>
      <c r="S1370" s="15" t="s">
        <v>1311</v>
      </c>
    </row>
    <row r="1371" spans="1:19" ht="15.75" customHeight="1" x14ac:dyDescent="0.2">
      <c r="A1371" s="22" t="s">
        <v>61</v>
      </c>
      <c r="B1371" s="22" t="s">
        <v>6581</v>
      </c>
      <c r="C1371" s="22" t="s">
        <v>138</v>
      </c>
      <c r="D1371" s="22" t="s">
        <v>153</v>
      </c>
      <c r="E1371" s="22" t="s">
        <v>8142</v>
      </c>
      <c r="F1371" s="20">
        <v>1</v>
      </c>
      <c r="H1371" s="20">
        <v>1992</v>
      </c>
      <c r="I1371" s="20" t="str">
        <f t="shared" si="32"/>
        <v>hrs__out_physhlthevnt..rHighBPWv.1992</v>
      </c>
      <c r="J1371" s="20" t="s">
        <v>9890</v>
      </c>
      <c r="K1371" s="20" t="s">
        <v>8143</v>
      </c>
      <c r="L1371" s="20" t="s">
        <v>6708</v>
      </c>
      <c r="N1371" s="15" t="s">
        <v>9060</v>
      </c>
      <c r="Q1371" s="15" t="s">
        <v>178</v>
      </c>
      <c r="R1371" s="15"/>
      <c r="S1371" s="15" t="s">
        <v>1311</v>
      </c>
    </row>
    <row r="1372" spans="1:19" ht="15.75" customHeight="1" x14ac:dyDescent="0.2">
      <c r="A1372" s="22" t="s">
        <v>61</v>
      </c>
      <c r="B1372" s="22" t="s">
        <v>6581</v>
      </c>
      <c r="C1372" s="22" t="s">
        <v>138</v>
      </c>
      <c r="D1372" s="22" t="s">
        <v>153</v>
      </c>
      <c r="E1372" s="22" t="s">
        <v>8142</v>
      </c>
      <c r="F1372" s="20">
        <v>2</v>
      </c>
      <c r="H1372" s="20">
        <v>1994</v>
      </c>
      <c r="I1372" s="20" t="str">
        <f t="shared" si="32"/>
        <v>hrs__out_physhlthevnt..rHighBPWv.1994</v>
      </c>
      <c r="J1372" s="20" t="s">
        <v>9891</v>
      </c>
      <c r="K1372" s="20" t="s">
        <v>8144</v>
      </c>
      <c r="L1372" s="20" t="s">
        <v>6708</v>
      </c>
      <c r="N1372" s="15" t="s">
        <v>9060</v>
      </c>
      <c r="Q1372" s="15" t="s">
        <v>178</v>
      </c>
      <c r="R1372" s="15"/>
      <c r="S1372" s="15" t="s">
        <v>1311</v>
      </c>
    </row>
    <row r="1373" spans="1:19" ht="15.75" customHeight="1" x14ac:dyDescent="0.2">
      <c r="A1373" s="22" t="s">
        <v>61</v>
      </c>
      <c r="B1373" s="22" t="s">
        <v>6581</v>
      </c>
      <c r="C1373" s="22" t="s">
        <v>138</v>
      </c>
      <c r="D1373" s="22" t="s">
        <v>153</v>
      </c>
      <c r="E1373" s="22" t="s">
        <v>8142</v>
      </c>
      <c r="F1373" s="20">
        <v>3</v>
      </c>
      <c r="H1373" s="20">
        <v>1996</v>
      </c>
      <c r="I1373" s="20" t="str">
        <f t="shared" si="32"/>
        <v>hrs__out_physhlthevnt..rHighBPWv.1996</v>
      </c>
      <c r="J1373" s="20" t="s">
        <v>9892</v>
      </c>
      <c r="K1373" s="20" t="s">
        <v>8145</v>
      </c>
      <c r="L1373" s="20" t="s">
        <v>6708</v>
      </c>
      <c r="N1373" s="15" t="s">
        <v>9060</v>
      </c>
      <c r="Q1373" s="15" t="s">
        <v>178</v>
      </c>
      <c r="R1373" s="15"/>
      <c r="S1373" s="15" t="s">
        <v>1311</v>
      </c>
    </row>
    <row r="1374" spans="1:19" ht="15.75" customHeight="1" x14ac:dyDescent="0.2">
      <c r="A1374" s="22" t="s">
        <v>61</v>
      </c>
      <c r="B1374" s="22" t="s">
        <v>6581</v>
      </c>
      <c r="C1374" s="22" t="s">
        <v>138</v>
      </c>
      <c r="D1374" s="22" t="s">
        <v>153</v>
      </c>
      <c r="E1374" s="22" t="s">
        <v>8142</v>
      </c>
      <c r="F1374" s="20">
        <v>4</v>
      </c>
      <c r="H1374" s="20">
        <v>1998</v>
      </c>
      <c r="I1374" s="20" t="str">
        <f t="shared" ref="I1374:I1437" si="33">CONCATENATE(A1374,"__",C1374,"_", D1374, "..", E1374, ".", H1374)</f>
        <v>hrs__out_physhlthevnt..rHighBPWv.1998</v>
      </c>
      <c r="J1374" s="20" t="s">
        <v>9893</v>
      </c>
      <c r="K1374" s="20" t="s">
        <v>8146</v>
      </c>
      <c r="L1374" s="20" t="s">
        <v>6708</v>
      </c>
      <c r="N1374" s="15" t="s">
        <v>9060</v>
      </c>
      <c r="Q1374" s="15" t="s">
        <v>178</v>
      </c>
      <c r="R1374" s="15"/>
      <c r="S1374" s="15" t="s">
        <v>1311</v>
      </c>
    </row>
    <row r="1375" spans="1:19" ht="15.75" customHeight="1" x14ac:dyDescent="0.2">
      <c r="A1375" s="22" t="s">
        <v>61</v>
      </c>
      <c r="B1375" s="22" t="s">
        <v>6581</v>
      </c>
      <c r="C1375" s="22" t="s">
        <v>138</v>
      </c>
      <c r="D1375" s="22" t="s">
        <v>153</v>
      </c>
      <c r="E1375" s="22" t="s">
        <v>8142</v>
      </c>
      <c r="F1375" s="20">
        <v>5</v>
      </c>
      <c r="H1375" s="20">
        <v>2000</v>
      </c>
      <c r="I1375" s="20" t="str">
        <f t="shared" si="33"/>
        <v>hrs__out_physhlthevnt..rHighBPWv.2000</v>
      </c>
      <c r="J1375" s="20" t="s">
        <v>9894</v>
      </c>
      <c r="K1375" s="20" t="s">
        <v>8147</v>
      </c>
      <c r="L1375" s="20" t="s">
        <v>6708</v>
      </c>
      <c r="N1375" s="15" t="s">
        <v>9060</v>
      </c>
      <c r="Q1375" s="15" t="s">
        <v>178</v>
      </c>
      <c r="R1375" s="15"/>
      <c r="S1375" s="15" t="s">
        <v>1311</v>
      </c>
    </row>
    <row r="1376" spans="1:19" ht="15.75" customHeight="1" x14ac:dyDescent="0.2">
      <c r="A1376" s="22" t="s">
        <v>61</v>
      </c>
      <c r="B1376" s="22" t="s">
        <v>6581</v>
      </c>
      <c r="C1376" s="22" t="s">
        <v>138</v>
      </c>
      <c r="D1376" s="22" t="s">
        <v>153</v>
      </c>
      <c r="E1376" s="22" t="s">
        <v>8142</v>
      </c>
      <c r="F1376" s="20">
        <v>6</v>
      </c>
      <c r="H1376" s="20">
        <v>2002</v>
      </c>
      <c r="I1376" s="20" t="str">
        <f t="shared" si="33"/>
        <v>hrs__out_physhlthevnt..rHighBPWv.2002</v>
      </c>
      <c r="J1376" s="20" t="s">
        <v>9895</v>
      </c>
      <c r="K1376" s="20" t="s">
        <v>8148</v>
      </c>
      <c r="L1376" s="20" t="s">
        <v>6708</v>
      </c>
      <c r="N1376" s="15" t="s">
        <v>9060</v>
      </c>
      <c r="Q1376" s="15" t="s">
        <v>178</v>
      </c>
      <c r="R1376" s="15"/>
      <c r="S1376" s="15" t="s">
        <v>1311</v>
      </c>
    </row>
    <row r="1377" spans="1:19" ht="15.75" customHeight="1" x14ac:dyDescent="0.2">
      <c r="A1377" s="22" t="s">
        <v>61</v>
      </c>
      <c r="B1377" s="22" t="s">
        <v>6581</v>
      </c>
      <c r="C1377" s="22" t="s">
        <v>138</v>
      </c>
      <c r="D1377" s="22" t="s">
        <v>153</v>
      </c>
      <c r="E1377" s="22" t="s">
        <v>8142</v>
      </c>
      <c r="F1377" s="20">
        <v>7</v>
      </c>
      <c r="H1377" s="20">
        <v>2004</v>
      </c>
      <c r="I1377" s="20" t="str">
        <f t="shared" si="33"/>
        <v>hrs__out_physhlthevnt..rHighBPWv.2004</v>
      </c>
      <c r="J1377" s="20" t="s">
        <v>9896</v>
      </c>
      <c r="K1377" s="20" t="s">
        <v>8149</v>
      </c>
      <c r="L1377" s="20" t="s">
        <v>6708</v>
      </c>
      <c r="N1377" s="15" t="s">
        <v>9060</v>
      </c>
      <c r="Q1377" s="15" t="s">
        <v>178</v>
      </c>
      <c r="R1377" s="15"/>
      <c r="S1377" s="15" t="s">
        <v>1311</v>
      </c>
    </row>
    <row r="1378" spans="1:19" ht="15.75" customHeight="1" x14ac:dyDescent="0.2">
      <c r="A1378" s="22" t="s">
        <v>61</v>
      </c>
      <c r="B1378" s="22" t="s">
        <v>6581</v>
      </c>
      <c r="C1378" s="22" t="s">
        <v>138</v>
      </c>
      <c r="D1378" s="22" t="s">
        <v>153</v>
      </c>
      <c r="E1378" s="22" t="s">
        <v>8142</v>
      </c>
      <c r="F1378" s="20">
        <v>8</v>
      </c>
      <c r="H1378" s="20">
        <v>2006</v>
      </c>
      <c r="I1378" s="20" t="str">
        <f t="shared" si="33"/>
        <v>hrs__out_physhlthevnt..rHighBPWv.2006</v>
      </c>
      <c r="J1378" s="20" t="s">
        <v>9897</v>
      </c>
      <c r="K1378" s="20" t="s">
        <v>8150</v>
      </c>
      <c r="L1378" s="20" t="s">
        <v>6708</v>
      </c>
      <c r="N1378" s="15" t="s">
        <v>9060</v>
      </c>
      <c r="Q1378" s="15" t="s">
        <v>178</v>
      </c>
      <c r="R1378" s="15"/>
      <c r="S1378" s="15" t="s">
        <v>1311</v>
      </c>
    </row>
    <row r="1379" spans="1:19" ht="15.75" customHeight="1" x14ac:dyDescent="0.2">
      <c r="A1379" s="22" t="s">
        <v>61</v>
      </c>
      <c r="B1379" s="22" t="s">
        <v>6581</v>
      </c>
      <c r="C1379" s="22" t="s">
        <v>138</v>
      </c>
      <c r="D1379" s="22" t="s">
        <v>153</v>
      </c>
      <c r="E1379" s="22" t="s">
        <v>8142</v>
      </c>
      <c r="F1379" s="20">
        <v>9</v>
      </c>
      <c r="H1379" s="20">
        <v>2008</v>
      </c>
      <c r="I1379" s="20" t="str">
        <f t="shared" si="33"/>
        <v>hrs__out_physhlthevnt..rHighBPWv.2008</v>
      </c>
      <c r="J1379" s="20" t="s">
        <v>9898</v>
      </c>
      <c r="K1379" s="20" t="s">
        <v>8151</v>
      </c>
      <c r="L1379" s="20" t="s">
        <v>6708</v>
      </c>
      <c r="N1379" s="15" t="s">
        <v>9060</v>
      </c>
      <c r="Q1379" s="15" t="s">
        <v>178</v>
      </c>
      <c r="R1379" s="15"/>
      <c r="S1379" s="15" t="s">
        <v>1311</v>
      </c>
    </row>
    <row r="1380" spans="1:19" ht="15.75" customHeight="1" x14ac:dyDescent="0.2">
      <c r="A1380" s="22" t="s">
        <v>61</v>
      </c>
      <c r="B1380" s="22" t="s">
        <v>6581</v>
      </c>
      <c r="C1380" s="22" t="s">
        <v>138</v>
      </c>
      <c r="D1380" s="22" t="s">
        <v>153</v>
      </c>
      <c r="E1380" s="22" t="s">
        <v>8142</v>
      </c>
      <c r="F1380" s="20">
        <v>10</v>
      </c>
      <c r="H1380" s="20">
        <v>2010</v>
      </c>
      <c r="I1380" s="20" t="str">
        <f t="shared" si="33"/>
        <v>hrs__out_physhlthevnt..rHighBPWv.2010</v>
      </c>
      <c r="J1380" s="20" t="s">
        <v>9899</v>
      </c>
      <c r="K1380" s="20" t="s">
        <v>8152</v>
      </c>
      <c r="L1380" s="20" t="s">
        <v>6708</v>
      </c>
      <c r="N1380" s="15" t="s">
        <v>9060</v>
      </c>
      <c r="Q1380" s="15" t="s">
        <v>178</v>
      </c>
      <c r="R1380" s="15"/>
      <c r="S1380" s="15" t="s">
        <v>1311</v>
      </c>
    </row>
    <row r="1381" spans="1:19" ht="15.75" customHeight="1" x14ac:dyDescent="0.2">
      <c r="A1381" s="22" t="s">
        <v>61</v>
      </c>
      <c r="B1381" s="22" t="s">
        <v>6581</v>
      </c>
      <c r="C1381" s="22" t="s">
        <v>138</v>
      </c>
      <c r="D1381" s="22" t="s">
        <v>153</v>
      </c>
      <c r="E1381" s="22" t="s">
        <v>8142</v>
      </c>
      <c r="F1381" s="20">
        <v>11</v>
      </c>
      <c r="H1381" s="20">
        <v>2012</v>
      </c>
      <c r="I1381" s="20" t="str">
        <f t="shared" si="33"/>
        <v>hrs__out_physhlthevnt..rHighBPWv.2012</v>
      </c>
      <c r="J1381" s="20" t="s">
        <v>9900</v>
      </c>
      <c r="K1381" s="20" t="s">
        <v>8153</v>
      </c>
      <c r="L1381" s="20" t="s">
        <v>6708</v>
      </c>
      <c r="N1381" s="15" t="s">
        <v>9060</v>
      </c>
      <c r="Q1381" s="15" t="s">
        <v>178</v>
      </c>
      <c r="R1381" s="15"/>
      <c r="S1381" s="15" t="s">
        <v>1311</v>
      </c>
    </row>
    <row r="1382" spans="1:19" ht="15.75" customHeight="1" x14ac:dyDescent="0.2">
      <c r="A1382" s="22" t="s">
        <v>61</v>
      </c>
      <c r="B1382" s="22" t="s">
        <v>6581</v>
      </c>
      <c r="C1382" s="22" t="s">
        <v>138</v>
      </c>
      <c r="D1382" s="22" t="s">
        <v>153</v>
      </c>
      <c r="E1382" s="22" t="s">
        <v>8142</v>
      </c>
      <c r="F1382" s="20">
        <v>12</v>
      </c>
      <c r="H1382" s="20">
        <v>2014</v>
      </c>
      <c r="I1382" s="20" t="str">
        <f t="shared" si="33"/>
        <v>hrs__out_physhlthevnt..rHighBPWv.2014</v>
      </c>
      <c r="J1382" s="20" t="s">
        <v>9901</v>
      </c>
      <c r="K1382" s="20" t="s">
        <v>8154</v>
      </c>
      <c r="L1382" s="20" t="s">
        <v>6708</v>
      </c>
      <c r="N1382" s="15" t="s">
        <v>9060</v>
      </c>
      <c r="Q1382" s="15" t="s">
        <v>178</v>
      </c>
      <c r="R1382" s="15"/>
      <c r="S1382" s="15" t="s">
        <v>1311</v>
      </c>
    </row>
    <row r="1383" spans="1:19" ht="15.75" customHeight="1" x14ac:dyDescent="0.2">
      <c r="A1383" s="22" t="s">
        <v>61</v>
      </c>
      <c r="B1383" s="22" t="s">
        <v>6581</v>
      </c>
      <c r="C1383" s="22" t="s">
        <v>138</v>
      </c>
      <c r="D1383" s="22" t="s">
        <v>153</v>
      </c>
      <c r="E1383" s="22" t="s">
        <v>8155</v>
      </c>
      <c r="F1383" s="20">
        <v>11</v>
      </c>
      <c r="H1383" s="20">
        <v>2012</v>
      </c>
      <c r="I1383" s="20" t="str">
        <f t="shared" si="33"/>
        <v>hrs__out_physhlthevnt..rHlthAD12mo.2012</v>
      </c>
      <c r="J1383" s="20" t="s">
        <v>9902</v>
      </c>
      <c r="K1383" s="20" t="s">
        <v>8156</v>
      </c>
      <c r="L1383" s="28" t="s">
        <v>6708</v>
      </c>
      <c r="N1383" s="15" t="s">
        <v>9060</v>
      </c>
      <c r="Q1383" s="15" t="s">
        <v>178</v>
      </c>
      <c r="R1383" s="15"/>
      <c r="S1383" s="15" t="s">
        <v>1311</v>
      </c>
    </row>
    <row r="1384" spans="1:19" ht="15.75" customHeight="1" x14ac:dyDescent="0.2">
      <c r="A1384" s="22" t="s">
        <v>61</v>
      </c>
      <c r="B1384" s="22" t="s">
        <v>6581</v>
      </c>
      <c r="C1384" s="22" t="s">
        <v>138</v>
      </c>
      <c r="D1384" s="22" t="s">
        <v>153</v>
      </c>
      <c r="E1384" s="22" t="s">
        <v>8155</v>
      </c>
      <c r="F1384" s="20">
        <v>12</v>
      </c>
      <c r="H1384" s="20">
        <v>2014</v>
      </c>
      <c r="I1384" s="20" t="str">
        <f t="shared" si="33"/>
        <v>hrs__out_physhlthevnt..rHlthAD12mo.2014</v>
      </c>
      <c r="J1384" s="20" t="s">
        <v>9903</v>
      </c>
      <c r="K1384" s="20" t="s">
        <v>8157</v>
      </c>
      <c r="L1384" s="28" t="s">
        <v>6708</v>
      </c>
      <c r="N1384" s="15" t="s">
        <v>9060</v>
      </c>
      <c r="Q1384" s="15" t="s">
        <v>178</v>
      </c>
      <c r="R1384" s="15"/>
      <c r="S1384" s="15" t="s">
        <v>1311</v>
      </c>
    </row>
    <row r="1385" spans="1:19" ht="15.75" customHeight="1" x14ac:dyDescent="0.2">
      <c r="A1385" s="22" t="s">
        <v>61</v>
      </c>
      <c r="B1385" s="22" t="s">
        <v>6581</v>
      </c>
      <c r="C1385" s="22" t="s">
        <v>138</v>
      </c>
      <c r="D1385" s="22" t="s">
        <v>153</v>
      </c>
      <c r="E1385" s="22" t="s">
        <v>8158</v>
      </c>
      <c r="F1385" s="20">
        <v>10</v>
      </c>
      <c r="H1385" s="20">
        <v>2010</v>
      </c>
      <c r="I1385" s="20" t="str">
        <f t="shared" si="33"/>
        <v>hrs__out_physhlthevnt..rHlthADEver.2010</v>
      </c>
      <c r="J1385" s="20" t="s">
        <v>9904</v>
      </c>
      <c r="K1385" s="20" t="s">
        <v>8159</v>
      </c>
      <c r="L1385" s="20" t="s">
        <v>6708</v>
      </c>
      <c r="N1385" s="15" t="s">
        <v>9060</v>
      </c>
      <c r="Q1385" s="15" t="s">
        <v>178</v>
      </c>
      <c r="R1385" s="15"/>
      <c r="S1385" s="15" t="s">
        <v>1311</v>
      </c>
    </row>
    <row r="1386" spans="1:19" ht="15.75" customHeight="1" x14ac:dyDescent="0.2">
      <c r="A1386" s="22" t="s">
        <v>61</v>
      </c>
      <c r="B1386" s="22" t="s">
        <v>6581</v>
      </c>
      <c r="C1386" s="22" t="s">
        <v>138</v>
      </c>
      <c r="D1386" s="22" t="s">
        <v>153</v>
      </c>
      <c r="E1386" s="22" t="s">
        <v>8158</v>
      </c>
      <c r="F1386" s="20">
        <v>11</v>
      </c>
      <c r="H1386" s="20">
        <v>2012</v>
      </c>
      <c r="I1386" s="20" t="str">
        <f t="shared" si="33"/>
        <v>hrs__out_physhlthevnt..rHlthADEver.2012</v>
      </c>
      <c r="J1386" s="20" t="s">
        <v>9905</v>
      </c>
      <c r="K1386" s="20" t="s">
        <v>8160</v>
      </c>
      <c r="L1386" s="20" t="s">
        <v>6708</v>
      </c>
      <c r="N1386" s="15" t="s">
        <v>9060</v>
      </c>
      <c r="Q1386" s="15" t="s">
        <v>178</v>
      </c>
      <c r="R1386" s="15"/>
      <c r="S1386" s="15" t="s">
        <v>1311</v>
      </c>
    </row>
    <row r="1387" spans="1:19" ht="15.75" customHeight="1" x14ac:dyDescent="0.2">
      <c r="A1387" s="22" t="s">
        <v>61</v>
      </c>
      <c r="B1387" s="22" t="s">
        <v>6581</v>
      </c>
      <c r="C1387" s="22" t="s">
        <v>138</v>
      </c>
      <c r="D1387" s="22" t="s">
        <v>153</v>
      </c>
      <c r="E1387" s="22" t="s">
        <v>8158</v>
      </c>
      <c r="F1387" s="20">
        <v>12</v>
      </c>
      <c r="H1387" s="20">
        <v>2014</v>
      </c>
      <c r="I1387" s="20" t="str">
        <f t="shared" si="33"/>
        <v>hrs__out_physhlthevnt..rHlthADEver.2014</v>
      </c>
      <c r="J1387" s="20" t="s">
        <v>9906</v>
      </c>
      <c r="K1387" s="20" t="s">
        <v>8161</v>
      </c>
      <c r="L1387" s="20" t="s">
        <v>6708</v>
      </c>
      <c r="N1387" s="15" t="s">
        <v>9060</v>
      </c>
      <c r="Q1387" s="15" t="s">
        <v>178</v>
      </c>
      <c r="R1387" s="15"/>
      <c r="S1387" s="15" t="s">
        <v>1311</v>
      </c>
    </row>
    <row r="1388" spans="1:19" ht="15.75" customHeight="1" x14ac:dyDescent="0.2">
      <c r="A1388" s="22" t="s">
        <v>61</v>
      </c>
      <c r="B1388" s="22" t="s">
        <v>6581</v>
      </c>
      <c r="C1388" s="22" t="s">
        <v>138</v>
      </c>
      <c r="D1388" s="22" t="s">
        <v>153</v>
      </c>
      <c r="E1388" s="22" t="s">
        <v>8162</v>
      </c>
      <c r="F1388" s="20">
        <v>10</v>
      </c>
      <c r="H1388" s="20">
        <v>2010</v>
      </c>
      <c r="I1388" s="20" t="str">
        <f t="shared" si="33"/>
        <v>hrs__out_physhlthevnt..rHlthADWv.2010</v>
      </c>
      <c r="J1388" s="20" t="s">
        <v>9907</v>
      </c>
      <c r="K1388" s="20" t="s">
        <v>8163</v>
      </c>
      <c r="L1388" s="20" t="s">
        <v>6708</v>
      </c>
      <c r="N1388" s="15" t="s">
        <v>9060</v>
      </c>
      <c r="Q1388" s="15" t="s">
        <v>178</v>
      </c>
      <c r="R1388" s="15"/>
      <c r="S1388" s="15" t="s">
        <v>1311</v>
      </c>
    </row>
    <row r="1389" spans="1:19" ht="15.75" customHeight="1" x14ac:dyDescent="0.2">
      <c r="A1389" s="22" t="s">
        <v>61</v>
      </c>
      <c r="B1389" s="22" t="s">
        <v>6581</v>
      </c>
      <c r="C1389" s="22" t="s">
        <v>138</v>
      </c>
      <c r="D1389" s="22" t="s">
        <v>153</v>
      </c>
      <c r="E1389" s="22" t="s">
        <v>8162</v>
      </c>
      <c r="F1389" s="20">
        <v>11</v>
      </c>
      <c r="H1389" s="20">
        <v>2012</v>
      </c>
      <c r="I1389" s="20" t="str">
        <f t="shared" si="33"/>
        <v>hrs__out_physhlthevnt..rHlthADWv.2012</v>
      </c>
      <c r="J1389" s="20" t="s">
        <v>9908</v>
      </c>
      <c r="K1389" s="20" t="s">
        <v>8164</v>
      </c>
      <c r="L1389" s="20" t="s">
        <v>6708</v>
      </c>
      <c r="N1389" s="15" t="s">
        <v>9060</v>
      </c>
      <c r="Q1389" s="15" t="s">
        <v>178</v>
      </c>
      <c r="R1389" s="15"/>
      <c r="S1389" s="15" t="s">
        <v>1311</v>
      </c>
    </row>
    <row r="1390" spans="1:19" ht="15.75" customHeight="1" x14ac:dyDescent="0.2">
      <c r="A1390" s="22" t="s">
        <v>61</v>
      </c>
      <c r="B1390" s="22" t="s">
        <v>6581</v>
      </c>
      <c r="C1390" s="22" t="s">
        <v>138</v>
      </c>
      <c r="D1390" s="22" t="s">
        <v>153</v>
      </c>
      <c r="E1390" s="22" t="s">
        <v>8162</v>
      </c>
      <c r="F1390" s="20">
        <v>12</v>
      </c>
      <c r="H1390" s="20">
        <v>2014</v>
      </c>
      <c r="I1390" s="20" t="str">
        <f t="shared" si="33"/>
        <v>hrs__out_physhlthevnt..rHlthADWv.2014</v>
      </c>
      <c r="J1390" s="20" t="s">
        <v>9909</v>
      </c>
      <c r="K1390" s="20" t="s">
        <v>8165</v>
      </c>
      <c r="L1390" s="20" t="s">
        <v>6708</v>
      </c>
      <c r="N1390" s="15" t="s">
        <v>9060</v>
      </c>
      <c r="Q1390" s="15" t="s">
        <v>178</v>
      </c>
      <c r="R1390" s="15"/>
      <c r="S1390" s="15" t="s">
        <v>1311</v>
      </c>
    </row>
    <row r="1391" spans="1:19" ht="15.75" customHeight="1" x14ac:dyDescent="0.2">
      <c r="A1391" s="22" t="s">
        <v>61</v>
      </c>
      <c r="B1391" s="22" t="s">
        <v>6581</v>
      </c>
      <c r="C1391" s="22" t="s">
        <v>138</v>
      </c>
      <c r="D1391" s="22" t="s">
        <v>3692</v>
      </c>
      <c r="E1391" s="22" t="s">
        <v>8166</v>
      </c>
      <c r="F1391" s="20">
        <v>11</v>
      </c>
      <c r="H1391" s="20">
        <v>2012</v>
      </c>
      <c r="I1391" s="20" t="str">
        <f t="shared" si="33"/>
        <v>hrs__out_dementia..rHlthDem12mo.2012</v>
      </c>
      <c r="J1391" s="20" t="s">
        <v>9910</v>
      </c>
      <c r="K1391" s="20" t="s">
        <v>8167</v>
      </c>
      <c r="L1391" s="28" t="s">
        <v>6708</v>
      </c>
      <c r="M1391" s="60"/>
      <c r="N1391" s="15" t="s">
        <v>9060</v>
      </c>
      <c r="Q1391" s="15" t="s">
        <v>178</v>
      </c>
      <c r="R1391" s="15"/>
      <c r="S1391" s="15" t="s">
        <v>1311</v>
      </c>
    </row>
    <row r="1392" spans="1:19" ht="15.75" customHeight="1" x14ac:dyDescent="0.2">
      <c r="A1392" s="22" t="s">
        <v>61</v>
      </c>
      <c r="B1392" s="22" t="s">
        <v>6581</v>
      </c>
      <c r="C1392" s="22" t="s">
        <v>138</v>
      </c>
      <c r="D1392" s="22" t="s">
        <v>3692</v>
      </c>
      <c r="E1392" s="22" t="s">
        <v>8166</v>
      </c>
      <c r="F1392" s="20">
        <v>12</v>
      </c>
      <c r="H1392" s="20">
        <v>2014</v>
      </c>
      <c r="I1392" s="20" t="str">
        <f t="shared" si="33"/>
        <v>hrs__out_dementia..rHlthDem12mo.2014</v>
      </c>
      <c r="J1392" s="20" t="s">
        <v>9911</v>
      </c>
      <c r="K1392" s="20" t="s">
        <v>8168</v>
      </c>
      <c r="L1392" s="28" t="s">
        <v>6708</v>
      </c>
      <c r="M1392" s="60"/>
      <c r="N1392" s="15" t="s">
        <v>9060</v>
      </c>
      <c r="Q1392" s="15" t="s">
        <v>178</v>
      </c>
      <c r="R1392" s="15"/>
      <c r="S1392" s="15" t="s">
        <v>1311</v>
      </c>
    </row>
    <row r="1393" spans="1:19" ht="15.75" customHeight="1" x14ac:dyDescent="0.2">
      <c r="A1393" s="22" t="s">
        <v>61</v>
      </c>
      <c r="B1393" s="22" t="s">
        <v>6581</v>
      </c>
      <c r="C1393" s="22" t="s">
        <v>138</v>
      </c>
      <c r="D1393" s="22" t="s">
        <v>3692</v>
      </c>
      <c r="E1393" s="22" t="s">
        <v>8169</v>
      </c>
      <c r="F1393" s="20">
        <v>10</v>
      </c>
      <c r="H1393" s="20">
        <v>2010</v>
      </c>
      <c r="I1393" s="20" t="str">
        <f t="shared" si="33"/>
        <v>hrs__out_dementia..rHlthDemEver.2010</v>
      </c>
      <c r="J1393" s="20" t="s">
        <v>9912</v>
      </c>
      <c r="K1393" s="20" t="s">
        <v>8170</v>
      </c>
      <c r="L1393" s="20" t="s">
        <v>6708</v>
      </c>
      <c r="N1393" s="15" t="s">
        <v>9060</v>
      </c>
      <c r="Q1393" s="15" t="s">
        <v>178</v>
      </c>
      <c r="R1393" s="15"/>
      <c r="S1393" s="15" t="s">
        <v>1311</v>
      </c>
    </row>
    <row r="1394" spans="1:19" ht="15.75" customHeight="1" x14ac:dyDescent="0.2">
      <c r="A1394" s="22" t="s">
        <v>61</v>
      </c>
      <c r="B1394" s="22" t="s">
        <v>6581</v>
      </c>
      <c r="C1394" s="22" t="s">
        <v>138</v>
      </c>
      <c r="D1394" s="22" t="s">
        <v>3692</v>
      </c>
      <c r="E1394" s="22" t="s">
        <v>8169</v>
      </c>
      <c r="F1394" s="20">
        <v>11</v>
      </c>
      <c r="H1394" s="20">
        <v>2012</v>
      </c>
      <c r="I1394" s="20" t="str">
        <f t="shared" si="33"/>
        <v>hrs__out_dementia..rHlthDemEver.2012</v>
      </c>
      <c r="J1394" s="20" t="s">
        <v>9913</v>
      </c>
      <c r="K1394" s="20" t="s">
        <v>8171</v>
      </c>
      <c r="L1394" s="20" t="s">
        <v>6708</v>
      </c>
      <c r="N1394" s="15" t="s">
        <v>9060</v>
      </c>
      <c r="Q1394" s="15" t="s">
        <v>178</v>
      </c>
      <c r="R1394" s="15"/>
      <c r="S1394" s="15" t="s">
        <v>1311</v>
      </c>
    </row>
    <row r="1395" spans="1:19" ht="15.75" customHeight="1" x14ac:dyDescent="0.2">
      <c r="A1395" s="22" t="s">
        <v>61</v>
      </c>
      <c r="B1395" s="22" t="s">
        <v>6581</v>
      </c>
      <c r="C1395" s="22" t="s">
        <v>138</v>
      </c>
      <c r="D1395" s="22" t="s">
        <v>3692</v>
      </c>
      <c r="E1395" s="22" t="s">
        <v>8169</v>
      </c>
      <c r="F1395" s="20">
        <v>12</v>
      </c>
      <c r="H1395" s="20">
        <v>2014</v>
      </c>
      <c r="I1395" s="20" t="str">
        <f t="shared" si="33"/>
        <v>hrs__out_dementia..rHlthDemEver.2014</v>
      </c>
      <c r="J1395" s="20" t="s">
        <v>9914</v>
      </c>
      <c r="K1395" s="20" t="s">
        <v>8172</v>
      </c>
      <c r="L1395" s="20" t="s">
        <v>6708</v>
      </c>
      <c r="M1395" s="60"/>
      <c r="N1395" s="15" t="s">
        <v>9060</v>
      </c>
      <c r="Q1395" s="15" t="s">
        <v>178</v>
      </c>
      <c r="R1395" s="15"/>
      <c r="S1395" s="15" t="s">
        <v>1311</v>
      </c>
    </row>
    <row r="1396" spans="1:19" ht="15.75" customHeight="1" x14ac:dyDescent="0.2">
      <c r="A1396" s="22" t="s">
        <v>61</v>
      </c>
      <c r="B1396" s="22" t="s">
        <v>6581</v>
      </c>
      <c r="C1396" s="22" t="s">
        <v>138</v>
      </c>
      <c r="D1396" s="22" t="s">
        <v>3692</v>
      </c>
      <c r="E1396" s="22" t="s">
        <v>8173</v>
      </c>
      <c r="F1396" s="20">
        <v>10</v>
      </c>
      <c r="H1396" s="20">
        <v>2010</v>
      </c>
      <c r="I1396" s="20" t="str">
        <f t="shared" si="33"/>
        <v>hrs__out_dementia..rHlthDemWv.2010</v>
      </c>
      <c r="J1396" s="20" t="s">
        <v>9915</v>
      </c>
      <c r="K1396" s="20" t="s">
        <v>8174</v>
      </c>
      <c r="L1396" s="20" t="s">
        <v>6708</v>
      </c>
      <c r="M1396" s="60"/>
      <c r="N1396" s="15" t="s">
        <v>9060</v>
      </c>
      <c r="Q1396" s="15" t="s">
        <v>178</v>
      </c>
      <c r="R1396" s="15"/>
      <c r="S1396" s="15" t="s">
        <v>1311</v>
      </c>
    </row>
    <row r="1397" spans="1:19" ht="15.75" customHeight="1" x14ac:dyDescent="0.2">
      <c r="A1397" s="22" t="s">
        <v>61</v>
      </c>
      <c r="B1397" s="22" t="s">
        <v>6581</v>
      </c>
      <c r="C1397" s="22" t="s">
        <v>138</v>
      </c>
      <c r="D1397" s="22" t="s">
        <v>3692</v>
      </c>
      <c r="E1397" s="22" t="s">
        <v>8173</v>
      </c>
      <c r="F1397" s="20">
        <v>11</v>
      </c>
      <c r="H1397" s="20">
        <v>2012</v>
      </c>
      <c r="I1397" s="20" t="str">
        <f t="shared" si="33"/>
        <v>hrs__out_dementia..rHlthDemWv.2012</v>
      </c>
      <c r="J1397" s="20" t="s">
        <v>9916</v>
      </c>
      <c r="K1397" s="20" t="s">
        <v>8175</v>
      </c>
      <c r="L1397" s="20" t="s">
        <v>6708</v>
      </c>
      <c r="M1397" s="60"/>
      <c r="N1397" s="15" t="s">
        <v>9060</v>
      </c>
      <c r="Q1397" s="15" t="s">
        <v>178</v>
      </c>
      <c r="R1397" s="15"/>
      <c r="S1397" s="15" t="s">
        <v>1311</v>
      </c>
    </row>
    <row r="1398" spans="1:19" ht="15.75" customHeight="1" x14ac:dyDescent="0.2">
      <c r="A1398" s="22" t="s">
        <v>61</v>
      </c>
      <c r="B1398" s="22" t="s">
        <v>6581</v>
      </c>
      <c r="C1398" s="22" t="s">
        <v>138</v>
      </c>
      <c r="D1398" s="22" t="s">
        <v>3692</v>
      </c>
      <c r="E1398" s="22" t="s">
        <v>8173</v>
      </c>
      <c r="F1398" s="20">
        <v>12</v>
      </c>
      <c r="H1398" s="20">
        <v>2014</v>
      </c>
      <c r="I1398" s="20" t="str">
        <f t="shared" si="33"/>
        <v>hrs__out_dementia..rHlthDemWv.2014</v>
      </c>
      <c r="J1398" s="20" t="s">
        <v>9917</v>
      </c>
      <c r="K1398" s="20" t="s">
        <v>8176</v>
      </c>
      <c r="L1398" s="20" t="s">
        <v>6708</v>
      </c>
      <c r="N1398" s="15" t="s">
        <v>9060</v>
      </c>
      <c r="Q1398" s="15" t="s">
        <v>178</v>
      </c>
      <c r="R1398" s="15"/>
      <c r="S1398" s="15" t="s">
        <v>1311</v>
      </c>
    </row>
    <row r="1399" spans="1:19" ht="15.75" customHeight="1" x14ac:dyDescent="0.2">
      <c r="A1399" s="22" t="s">
        <v>61</v>
      </c>
      <c r="B1399" s="22" t="s">
        <v>6581</v>
      </c>
      <c r="C1399" s="22" t="s">
        <v>138</v>
      </c>
      <c r="D1399" s="22" t="s">
        <v>153</v>
      </c>
      <c r="E1399" s="22" t="s">
        <v>8177</v>
      </c>
      <c r="F1399" s="20">
        <v>4</v>
      </c>
      <c r="H1399" s="20">
        <v>1998</v>
      </c>
      <c r="I1399" s="20" t="str">
        <f t="shared" si="33"/>
        <v>hrs__out_physhlthevnt..rHlthMemProbEver.1998</v>
      </c>
      <c r="J1399" s="20" t="s">
        <v>9918</v>
      </c>
      <c r="K1399" s="20" t="s">
        <v>8178</v>
      </c>
      <c r="L1399" s="20" t="s">
        <v>6708</v>
      </c>
      <c r="N1399" s="15" t="s">
        <v>9060</v>
      </c>
      <c r="Q1399" s="15" t="s">
        <v>178</v>
      </c>
      <c r="R1399" s="15"/>
      <c r="S1399" s="15" t="s">
        <v>1311</v>
      </c>
    </row>
    <row r="1400" spans="1:19" ht="15.75" customHeight="1" x14ac:dyDescent="0.2">
      <c r="A1400" s="22" t="s">
        <v>61</v>
      </c>
      <c r="B1400" s="22" t="s">
        <v>6581</v>
      </c>
      <c r="C1400" s="22" t="s">
        <v>138</v>
      </c>
      <c r="D1400" s="22" t="s">
        <v>153</v>
      </c>
      <c r="E1400" s="22" t="s">
        <v>8177</v>
      </c>
      <c r="F1400" s="20">
        <v>5</v>
      </c>
      <c r="H1400" s="20">
        <v>2000</v>
      </c>
      <c r="I1400" s="20" t="str">
        <f t="shared" si="33"/>
        <v>hrs__out_physhlthevnt..rHlthMemProbEver.2000</v>
      </c>
      <c r="J1400" s="20" t="s">
        <v>9919</v>
      </c>
      <c r="K1400" s="20" t="s">
        <v>8179</v>
      </c>
      <c r="L1400" s="20" t="s">
        <v>6708</v>
      </c>
      <c r="N1400" s="15" t="s">
        <v>9060</v>
      </c>
      <c r="Q1400" s="15" t="s">
        <v>178</v>
      </c>
      <c r="R1400" s="15"/>
      <c r="S1400" s="15" t="s">
        <v>1311</v>
      </c>
    </row>
    <row r="1401" spans="1:19" ht="15.75" customHeight="1" x14ac:dyDescent="0.2">
      <c r="A1401" s="22" t="s">
        <v>61</v>
      </c>
      <c r="B1401" s="22" t="s">
        <v>6581</v>
      </c>
      <c r="C1401" s="22" t="s">
        <v>138</v>
      </c>
      <c r="D1401" s="22" t="s">
        <v>153</v>
      </c>
      <c r="E1401" s="22" t="s">
        <v>8177</v>
      </c>
      <c r="F1401" s="20">
        <v>6</v>
      </c>
      <c r="H1401" s="20">
        <v>2002</v>
      </c>
      <c r="I1401" s="20" t="str">
        <f t="shared" si="33"/>
        <v>hrs__out_physhlthevnt..rHlthMemProbEver.2002</v>
      </c>
      <c r="J1401" s="20" t="s">
        <v>9920</v>
      </c>
      <c r="K1401" s="20" t="s">
        <v>8180</v>
      </c>
      <c r="L1401" s="20" t="s">
        <v>6708</v>
      </c>
      <c r="N1401" s="15" t="s">
        <v>9060</v>
      </c>
      <c r="Q1401" s="15" t="s">
        <v>178</v>
      </c>
      <c r="R1401" s="15"/>
      <c r="S1401" s="15" t="s">
        <v>1311</v>
      </c>
    </row>
    <row r="1402" spans="1:19" ht="15.75" customHeight="1" x14ac:dyDescent="0.2">
      <c r="A1402" s="22" t="s">
        <v>61</v>
      </c>
      <c r="B1402" s="22" t="s">
        <v>6581</v>
      </c>
      <c r="C1402" s="22" t="s">
        <v>138</v>
      </c>
      <c r="D1402" s="22" t="s">
        <v>153</v>
      </c>
      <c r="E1402" s="22" t="s">
        <v>8177</v>
      </c>
      <c r="F1402" s="20">
        <v>7</v>
      </c>
      <c r="H1402" s="20">
        <v>2004</v>
      </c>
      <c r="I1402" s="20" t="str">
        <f t="shared" si="33"/>
        <v>hrs__out_physhlthevnt..rHlthMemProbEver.2004</v>
      </c>
      <c r="J1402" s="20" t="s">
        <v>9921</v>
      </c>
      <c r="K1402" s="20" t="s">
        <v>8181</v>
      </c>
      <c r="L1402" s="20" t="s">
        <v>6708</v>
      </c>
      <c r="N1402" s="15" t="s">
        <v>9060</v>
      </c>
      <c r="Q1402" s="15" t="s">
        <v>178</v>
      </c>
      <c r="R1402" s="15"/>
      <c r="S1402" s="15" t="s">
        <v>1311</v>
      </c>
    </row>
    <row r="1403" spans="1:19" ht="15.75" customHeight="1" x14ac:dyDescent="0.2">
      <c r="A1403" s="22" t="s">
        <v>61</v>
      </c>
      <c r="B1403" s="22" t="s">
        <v>6581</v>
      </c>
      <c r="C1403" s="22" t="s">
        <v>138</v>
      </c>
      <c r="D1403" s="22" t="s">
        <v>153</v>
      </c>
      <c r="E1403" s="22" t="s">
        <v>8177</v>
      </c>
      <c r="F1403" s="20">
        <v>8</v>
      </c>
      <c r="H1403" s="20">
        <v>2006</v>
      </c>
      <c r="I1403" s="20" t="str">
        <f t="shared" si="33"/>
        <v>hrs__out_physhlthevnt..rHlthMemProbEver.2006</v>
      </c>
      <c r="J1403" s="20" t="s">
        <v>9922</v>
      </c>
      <c r="K1403" s="20" t="s">
        <v>8182</v>
      </c>
      <c r="L1403" s="20" t="s">
        <v>6708</v>
      </c>
      <c r="N1403" s="15" t="s">
        <v>9060</v>
      </c>
      <c r="Q1403" s="15" t="s">
        <v>178</v>
      </c>
      <c r="R1403" s="15"/>
      <c r="S1403" s="15" t="s">
        <v>1311</v>
      </c>
    </row>
    <row r="1404" spans="1:19" ht="15.75" customHeight="1" x14ac:dyDescent="0.2">
      <c r="A1404" s="22" t="s">
        <v>61</v>
      </c>
      <c r="B1404" s="22" t="s">
        <v>6581</v>
      </c>
      <c r="C1404" s="22" t="s">
        <v>138</v>
      </c>
      <c r="D1404" s="22" t="s">
        <v>153</v>
      </c>
      <c r="E1404" s="22" t="s">
        <v>8177</v>
      </c>
      <c r="F1404" s="20">
        <v>9</v>
      </c>
      <c r="H1404" s="20">
        <v>2008</v>
      </c>
      <c r="I1404" s="20" t="str">
        <f t="shared" si="33"/>
        <v>hrs__out_physhlthevnt..rHlthMemProbEver.2008</v>
      </c>
      <c r="J1404" s="20" t="s">
        <v>9923</v>
      </c>
      <c r="K1404" s="20" t="s">
        <v>8183</v>
      </c>
      <c r="L1404" s="20" t="s">
        <v>6708</v>
      </c>
      <c r="N1404" s="15" t="s">
        <v>9060</v>
      </c>
      <c r="Q1404" s="15" t="s">
        <v>178</v>
      </c>
      <c r="R1404" s="15"/>
      <c r="S1404" s="15" t="s">
        <v>1311</v>
      </c>
    </row>
    <row r="1405" spans="1:19" ht="15.75" customHeight="1" x14ac:dyDescent="0.2">
      <c r="A1405" s="22" t="s">
        <v>61</v>
      </c>
      <c r="B1405" s="22" t="s">
        <v>6581</v>
      </c>
      <c r="C1405" s="22" t="s">
        <v>138</v>
      </c>
      <c r="D1405" s="22" t="s">
        <v>153</v>
      </c>
      <c r="E1405" s="22" t="s">
        <v>8184</v>
      </c>
      <c r="F1405" s="20">
        <v>4</v>
      </c>
      <c r="H1405" s="20">
        <v>1998</v>
      </c>
      <c r="I1405" s="20" t="str">
        <f t="shared" si="33"/>
        <v>hrs__out_physhlthevnt..rHlthMemProbWv.1998</v>
      </c>
      <c r="J1405" s="20" t="s">
        <v>9924</v>
      </c>
      <c r="K1405" s="20" t="s">
        <v>8185</v>
      </c>
      <c r="L1405" s="20" t="s">
        <v>6708</v>
      </c>
      <c r="N1405" s="15" t="s">
        <v>9060</v>
      </c>
      <c r="Q1405" s="15" t="s">
        <v>178</v>
      </c>
      <c r="R1405" s="15"/>
      <c r="S1405" s="15" t="s">
        <v>1311</v>
      </c>
    </row>
    <row r="1406" spans="1:19" ht="15.75" customHeight="1" x14ac:dyDescent="0.2">
      <c r="A1406" s="22" t="s">
        <v>61</v>
      </c>
      <c r="B1406" s="22" t="s">
        <v>6581</v>
      </c>
      <c r="C1406" s="22" t="s">
        <v>138</v>
      </c>
      <c r="D1406" s="22" t="s">
        <v>153</v>
      </c>
      <c r="E1406" s="22" t="s">
        <v>8184</v>
      </c>
      <c r="F1406" s="20">
        <v>5</v>
      </c>
      <c r="H1406" s="20">
        <v>2000</v>
      </c>
      <c r="I1406" s="20" t="str">
        <f t="shared" si="33"/>
        <v>hrs__out_physhlthevnt..rHlthMemProbWv.2000</v>
      </c>
      <c r="J1406" s="20" t="s">
        <v>9925</v>
      </c>
      <c r="K1406" s="20" t="s">
        <v>8186</v>
      </c>
      <c r="L1406" s="20" t="s">
        <v>6708</v>
      </c>
      <c r="N1406" s="15" t="s">
        <v>9060</v>
      </c>
      <c r="Q1406" s="15" t="s">
        <v>178</v>
      </c>
      <c r="R1406" s="15"/>
      <c r="S1406" s="15" t="s">
        <v>1311</v>
      </c>
    </row>
    <row r="1407" spans="1:19" ht="15.75" customHeight="1" x14ac:dyDescent="0.2">
      <c r="A1407" s="22" t="s">
        <v>61</v>
      </c>
      <c r="B1407" s="22" t="s">
        <v>6581</v>
      </c>
      <c r="C1407" s="22" t="s">
        <v>138</v>
      </c>
      <c r="D1407" s="22" t="s">
        <v>153</v>
      </c>
      <c r="E1407" s="22" t="s">
        <v>8184</v>
      </c>
      <c r="F1407" s="20">
        <v>6</v>
      </c>
      <c r="H1407" s="20">
        <v>2002</v>
      </c>
      <c r="I1407" s="20" t="str">
        <f t="shared" si="33"/>
        <v>hrs__out_physhlthevnt..rHlthMemProbWv.2002</v>
      </c>
      <c r="J1407" s="20" t="s">
        <v>9926</v>
      </c>
      <c r="K1407" s="20" t="s">
        <v>8187</v>
      </c>
      <c r="L1407" s="20" t="s">
        <v>6708</v>
      </c>
      <c r="N1407" s="15" t="s">
        <v>9060</v>
      </c>
      <c r="Q1407" s="15" t="s">
        <v>178</v>
      </c>
      <c r="R1407" s="15"/>
      <c r="S1407" s="15" t="s">
        <v>1311</v>
      </c>
    </row>
    <row r="1408" spans="1:19" ht="15.75" customHeight="1" x14ac:dyDescent="0.2">
      <c r="A1408" s="22" t="s">
        <v>61</v>
      </c>
      <c r="B1408" s="22" t="s">
        <v>6581</v>
      </c>
      <c r="C1408" s="22" t="s">
        <v>138</v>
      </c>
      <c r="D1408" s="22" t="s">
        <v>153</v>
      </c>
      <c r="E1408" s="22" t="s">
        <v>8184</v>
      </c>
      <c r="F1408" s="20">
        <v>7</v>
      </c>
      <c r="H1408" s="20">
        <v>2004</v>
      </c>
      <c r="I1408" s="20" t="str">
        <f t="shared" si="33"/>
        <v>hrs__out_physhlthevnt..rHlthMemProbWv.2004</v>
      </c>
      <c r="J1408" s="20" t="s">
        <v>9927</v>
      </c>
      <c r="K1408" s="20" t="s">
        <v>8188</v>
      </c>
      <c r="L1408" s="20" t="s">
        <v>6708</v>
      </c>
      <c r="N1408" s="15" t="s">
        <v>9060</v>
      </c>
      <c r="Q1408" s="15" t="s">
        <v>178</v>
      </c>
      <c r="R1408" s="15"/>
      <c r="S1408" s="15" t="s">
        <v>1311</v>
      </c>
    </row>
    <row r="1409" spans="1:19" ht="15.75" customHeight="1" x14ac:dyDescent="0.2">
      <c r="A1409" s="22" t="s">
        <v>61</v>
      </c>
      <c r="B1409" s="22" t="s">
        <v>6581</v>
      </c>
      <c r="C1409" s="22" t="s">
        <v>138</v>
      </c>
      <c r="D1409" s="22" t="s">
        <v>153</v>
      </c>
      <c r="E1409" s="22" t="s">
        <v>8184</v>
      </c>
      <c r="F1409" s="20">
        <v>8</v>
      </c>
      <c r="H1409" s="20">
        <v>2006</v>
      </c>
      <c r="I1409" s="20" t="str">
        <f t="shared" si="33"/>
        <v>hrs__out_physhlthevnt..rHlthMemProbWv.2006</v>
      </c>
      <c r="J1409" s="20" t="s">
        <v>9928</v>
      </c>
      <c r="K1409" s="20" t="s">
        <v>8189</v>
      </c>
      <c r="L1409" s="20" t="s">
        <v>6708</v>
      </c>
      <c r="N1409" s="15" t="s">
        <v>9060</v>
      </c>
      <c r="Q1409" s="15" t="s">
        <v>178</v>
      </c>
      <c r="R1409" s="15"/>
      <c r="S1409" s="15" t="s">
        <v>1311</v>
      </c>
    </row>
    <row r="1410" spans="1:19" ht="15.75" customHeight="1" x14ac:dyDescent="0.2">
      <c r="A1410" s="22" t="s">
        <v>61</v>
      </c>
      <c r="B1410" s="22" t="s">
        <v>6581</v>
      </c>
      <c r="C1410" s="22" t="s">
        <v>138</v>
      </c>
      <c r="D1410" s="22" t="s">
        <v>153</v>
      </c>
      <c r="E1410" s="22" t="s">
        <v>8184</v>
      </c>
      <c r="F1410" s="20">
        <v>9</v>
      </c>
      <c r="H1410" s="20">
        <v>2008</v>
      </c>
      <c r="I1410" s="20" t="str">
        <f t="shared" si="33"/>
        <v>hrs__out_physhlthevnt..rHlthMemProbWv.2008</v>
      </c>
      <c r="J1410" s="20" t="s">
        <v>9929</v>
      </c>
      <c r="K1410" s="20" t="s">
        <v>8190</v>
      </c>
      <c r="L1410" s="20" t="s">
        <v>6708</v>
      </c>
      <c r="N1410" s="15" t="s">
        <v>9060</v>
      </c>
      <c r="Q1410" s="15" t="s">
        <v>178</v>
      </c>
      <c r="R1410" s="15"/>
      <c r="S1410" s="15" t="s">
        <v>1311</v>
      </c>
    </row>
    <row r="1411" spans="1:19" ht="15.75" customHeight="1" x14ac:dyDescent="0.2">
      <c r="A1411" s="22" t="s">
        <v>61</v>
      </c>
      <c r="B1411" s="22" t="s">
        <v>6581</v>
      </c>
      <c r="C1411" s="22" t="s">
        <v>138</v>
      </c>
      <c r="D1411" s="22" t="s">
        <v>153</v>
      </c>
      <c r="E1411" s="22" t="s">
        <v>8191</v>
      </c>
      <c r="F1411" s="20">
        <v>2</v>
      </c>
      <c r="H1411" s="20">
        <v>1994</v>
      </c>
      <c r="I1411" s="20" t="str">
        <f t="shared" si="33"/>
        <v>hrs__out_physhlthevnt..rLungDis12mo.1994</v>
      </c>
      <c r="J1411" s="20" t="s">
        <v>9930</v>
      </c>
      <c r="K1411" s="20" t="s">
        <v>8192</v>
      </c>
      <c r="L1411" s="28" t="s">
        <v>6708</v>
      </c>
      <c r="N1411" s="15" t="s">
        <v>9060</v>
      </c>
      <c r="Q1411" s="15" t="s">
        <v>178</v>
      </c>
      <c r="R1411" s="15"/>
      <c r="S1411" s="15" t="s">
        <v>1311</v>
      </c>
    </row>
    <row r="1412" spans="1:19" ht="15.75" customHeight="1" x14ac:dyDescent="0.2">
      <c r="A1412" s="22" t="s">
        <v>61</v>
      </c>
      <c r="B1412" s="22" t="s">
        <v>6581</v>
      </c>
      <c r="C1412" s="22" t="s">
        <v>138</v>
      </c>
      <c r="D1412" s="22" t="s">
        <v>153</v>
      </c>
      <c r="E1412" s="22" t="s">
        <v>8191</v>
      </c>
      <c r="F1412" s="20">
        <v>3</v>
      </c>
      <c r="H1412" s="20">
        <v>1996</v>
      </c>
      <c r="I1412" s="20" t="str">
        <f t="shared" si="33"/>
        <v>hrs__out_physhlthevnt..rLungDis12mo.1996</v>
      </c>
      <c r="J1412" s="20" t="s">
        <v>9931</v>
      </c>
      <c r="K1412" s="20" t="s">
        <v>8193</v>
      </c>
      <c r="L1412" s="28" t="s">
        <v>6708</v>
      </c>
      <c r="N1412" s="15" t="s">
        <v>9060</v>
      </c>
      <c r="Q1412" s="15" t="s">
        <v>178</v>
      </c>
      <c r="R1412" s="15"/>
      <c r="S1412" s="15" t="s">
        <v>1311</v>
      </c>
    </row>
    <row r="1413" spans="1:19" ht="15.75" customHeight="1" x14ac:dyDescent="0.2">
      <c r="A1413" s="22" t="s">
        <v>61</v>
      </c>
      <c r="B1413" s="22" t="s">
        <v>6581</v>
      </c>
      <c r="C1413" s="22" t="s">
        <v>138</v>
      </c>
      <c r="D1413" s="22" t="s">
        <v>153</v>
      </c>
      <c r="E1413" s="22" t="s">
        <v>8191</v>
      </c>
      <c r="F1413" s="20">
        <v>4</v>
      </c>
      <c r="H1413" s="20">
        <v>1998</v>
      </c>
      <c r="I1413" s="20" t="str">
        <f t="shared" si="33"/>
        <v>hrs__out_physhlthevnt..rLungDis12mo.1998</v>
      </c>
      <c r="J1413" s="20" t="s">
        <v>9932</v>
      </c>
      <c r="K1413" s="20" t="s">
        <v>8194</v>
      </c>
      <c r="L1413" s="28" t="s">
        <v>6708</v>
      </c>
      <c r="N1413" s="15" t="s">
        <v>9060</v>
      </c>
      <c r="Q1413" s="15" t="s">
        <v>178</v>
      </c>
      <c r="R1413" s="15"/>
      <c r="S1413" s="15" t="s">
        <v>1311</v>
      </c>
    </row>
    <row r="1414" spans="1:19" ht="15.75" customHeight="1" x14ac:dyDescent="0.2">
      <c r="A1414" s="22" t="s">
        <v>61</v>
      </c>
      <c r="B1414" s="22" t="s">
        <v>6581</v>
      </c>
      <c r="C1414" s="22" t="s">
        <v>138</v>
      </c>
      <c r="D1414" s="22" t="s">
        <v>153</v>
      </c>
      <c r="E1414" s="22" t="s">
        <v>8191</v>
      </c>
      <c r="F1414" s="20">
        <v>5</v>
      </c>
      <c r="H1414" s="20">
        <v>2000</v>
      </c>
      <c r="I1414" s="20" t="str">
        <f t="shared" si="33"/>
        <v>hrs__out_physhlthevnt..rLungDis12mo.2000</v>
      </c>
      <c r="J1414" s="20" t="s">
        <v>9933</v>
      </c>
      <c r="K1414" s="20" t="s">
        <v>8195</v>
      </c>
      <c r="L1414" s="28" t="s">
        <v>6708</v>
      </c>
      <c r="N1414" s="15" t="s">
        <v>9060</v>
      </c>
      <c r="Q1414" s="15" t="s">
        <v>178</v>
      </c>
      <c r="R1414" s="15"/>
      <c r="S1414" s="15" t="s">
        <v>1311</v>
      </c>
    </row>
    <row r="1415" spans="1:19" ht="15.75" customHeight="1" x14ac:dyDescent="0.2">
      <c r="A1415" s="22" t="s">
        <v>61</v>
      </c>
      <c r="B1415" s="22" t="s">
        <v>6581</v>
      </c>
      <c r="C1415" s="22" t="s">
        <v>138</v>
      </c>
      <c r="D1415" s="22" t="s">
        <v>153</v>
      </c>
      <c r="E1415" s="22" t="s">
        <v>8191</v>
      </c>
      <c r="F1415" s="20">
        <v>6</v>
      </c>
      <c r="H1415" s="20">
        <v>2002</v>
      </c>
      <c r="I1415" s="20" t="str">
        <f t="shared" si="33"/>
        <v>hrs__out_physhlthevnt..rLungDis12mo.2002</v>
      </c>
      <c r="J1415" s="20" t="s">
        <v>9934</v>
      </c>
      <c r="K1415" s="20" t="s">
        <v>8196</v>
      </c>
      <c r="L1415" s="28" t="s">
        <v>6708</v>
      </c>
      <c r="N1415" s="15" t="s">
        <v>9060</v>
      </c>
      <c r="Q1415" s="15" t="s">
        <v>178</v>
      </c>
      <c r="R1415" s="15"/>
      <c r="S1415" s="15" t="s">
        <v>1311</v>
      </c>
    </row>
    <row r="1416" spans="1:19" ht="15.75" customHeight="1" x14ac:dyDescent="0.2">
      <c r="A1416" s="22" t="s">
        <v>61</v>
      </c>
      <c r="B1416" s="22" t="s">
        <v>6581</v>
      </c>
      <c r="C1416" s="22" t="s">
        <v>138</v>
      </c>
      <c r="D1416" s="22" t="s">
        <v>153</v>
      </c>
      <c r="E1416" s="22" t="s">
        <v>8191</v>
      </c>
      <c r="F1416" s="20">
        <v>7</v>
      </c>
      <c r="H1416" s="20">
        <v>2004</v>
      </c>
      <c r="I1416" s="20" t="str">
        <f t="shared" si="33"/>
        <v>hrs__out_physhlthevnt..rLungDis12mo.2004</v>
      </c>
      <c r="J1416" s="20" t="s">
        <v>9935</v>
      </c>
      <c r="K1416" s="20" t="s">
        <v>8197</v>
      </c>
      <c r="L1416" s="28" t="s">
        <v>6708</v>
      </c>
      <c r="N1416" s="15" t="s">
        <v>9060</v>
      </c>
      <c r="Q1416" s="15" t="s">
        <v>178</v>
      </c>
      <c r="R1416" s="15"/>
      <c r="S1416" s="15" t="s">
        <v>1311</v>
      </c>
    </row>
    <row r="1417" spans="1:19" ht="15.75" customHeight="1" x14ac:dyDescent="0.2">
      <c r="A1417" s="22" t="s">
        <v>61</v>
      </c>
      <c r="B1417" s="22" t="s">
        <v>6581</v>
      </c>
      <c r="C1417" s="22" t="s">
        <v>138</v>
      </c>
      <c r="D1417" s="22" t="s">
        <v>153</v>
      </c>
      <c r="E1417" s="22" t="s">
        <v>8191</v>
      </c>
      <c r="F1417" s="20">
        <v>8</v>
      </c>
      <c r="H1417" s="20">
        <v>2006</v>
      </c>
      <c r="I1417" s="20" t="str">
        <f t="shared" si="33"/>
        <v>hrs__out_physhlthevnt..rLungDis12mo.2006</v>
      </c>
      <c r="J1417" s="20" t="s">
        <v>9936</v>
      </c>
      <c r="K1417" s="20" t="s">
        <v>8198</v>
      </c>
      <c r="L1417" s="28" t="s">
        <v>6708</v>
      </c>
      <c r="N1417" s="15" t="s">
        <v>9060</v>
      </c>
      <c r="Q1417" s="15" t="s">
        <v>178</v>
      </c>
      <c r="R1417" s="15"/>
      <c r="S1417" s="15" t="s">
        <v>1311</v>
      </c>
    </row>
    <row r="1418" spans="1:19" ht="15.75" customHeight="1" x14ac:dyDescent="0.2">
      <c r="A1418" s="22" t="s">
        <v>61</v>
      </c>
      <c r="B1418" s="22" t="s">
        <v>6581</v>
      </c>
      <c r="C1418" s="22" t="s">
        <v>138</v>
      </c>
      <c r="D1418" s="22" t="s">
        <v>153</v>
      </c>
      <c r="E1418" s="22" t="s">
        <v>8191</v>
      </c>
      <c r="F1418" s="20">
        <v>9</v>
      </c>
      <c r="H1418" s="20">
        <v>2008</v>
      </c>
      <c r="I1418" s="20" t="str">
        <f t="shared" si="33"/>
        <v>hrs__out_physhlthevnt..rLungDis12mo.2008</v>
      </c>
      <c r="J1418" s="20" t="s">
        <v>9937</v>
      </c>
      <c r="K1418" s="20" t="s">
        <v>8199</v>
      </c>
      <c r="L1418" s="28" t="s">
        <v>6708</v>
      </c>
      <c r="N1418" s="15" t="s">
        <v>9060</v>
      </c>
      <c r="Q1418" s="15" t="s">
        <v>178</v>
      </c>
      <c r="R1418" s="15"/>
      <c r="S1418" s="15" t="s">
        <v>1311</v>
      </c>
    </row>
    <row r="1419" spans="1:19" ht="15.75" customHeight="1" x14ac:dyDescent="0.2">
      <c r="A1419" s="22" t="s">
        <v>61</v>
      </c>
      <c r="B1419" s="22" t="s">
        <v>6581</v>
      </c>
      <c r="C1419" s="22" t="s">
        <v>138</v>
      </c>
      <c r="D1419" s="22" t="s">
        <v>153</v>
      </c>
      <c r="E1419" s="22" t="s">
        <v>8191</v>
      </c>
      <c r="F1419" s="20">
        <v>10</v>
      </c>
      <c r="H1419" s="20">
        <v>2010</v>
      </c>
      <c r="I1419" s="20" t="str">
        <f t="shared" si="33"/>
        <v>hrs__out_physhlthevnt..rLungDis12mo.2010</v>
      </c>
      <c r="J1419" s="20" t="s">
        <v>9938</v>
      </c>
      <c r="K1419" s="20" t="s">
        <v>8200</v>
      </c>
      <c r="L1419" s="28" t="s">
        <v>6708</v>
      </c>
      <c r="N1419" s="15" t="s">
        <v>9060</v>
      </c>
      <c r="Q1419" s="15" t="s">
        <v>178</v>
      </c>
      <c r="R1419" s="15"/>
      <c r="S1419" s="15" t="s">
        <v>1311</v>
      </c>
    </row>
    <row r="1420" spans="1:19" ht="15.75" customHeight="1" x14ac:dyDescent="0.2">
      <c r="A1420" s="22" t="s">
        <v>61</v>
      </c>
      <c r="B1420" s="22" t="s">
        <v>6581</v>
      </c>
      <c r="C1420" s="22" t="s">
        <v>138</v>
      </c>
      <c r="D1420" s="22" t="s">
        <v>153</v>
      </c>
      <c r="E1420" s="22" t="s">
        <v>8191</v>
      </c>
      <c r="F1420" s="20">
        <v>11</v>
      </c>
      <c r="H1420" s="20">
        <v>2012</v>
      </c>
      <c r="I1420" s="20" t="str">
        <f t="shared" si="33"/>
        <v>hrs__out_physhlthevnt..rLungDis12mo.2012</v>
      </c>
      <c r="J1420" s="20" t="s">
        <v>9939</v>
      </c>
      <c r="K1420" s="20" t="s">
        <v>8201</v>
      </c>
      <c r="L1420" s="28" t="s">
        <v>6708</v>
      </c>
      <c r="N1420" s="15" t="s">
        <v>9060</v>
      </c>
      <c r="Q1420" s="15" t="s">
        <v>178</v>
      </c>
      <c r="R1420" s="15"/>
      <c r="S1420" s="15" t="s">
        <v>1311</v>
      </c>
    </row>
    <row r="1421" spans="1:19" ht="15.75" customHeight="1" x14ac:dyDescent="0.2">
      <c r="A1421" s="22" t="s">
        <v>61</v>
      </c>
      <c r="B1421" s="22" t="s">
        <v>6581</v>
      </c>
      <c r="C1421" s="22" t="s">
        <v>138</v>
      </c>
      <c r="D1421" s="22" t="s">
        <v>153</v>
      </c>
      <c r="E1421" s="22" t="s">
        <v>8191</v>
      </c>
      <c r="F1421" s="20">
        <v>12</v>
      </c>
      <c r="H1421" s="20">
        <v>2014</v>
      </c>
      <c r="I1421" s="20" t="str">
        <f t="shared" si="33"/>
        <v>hrs__out_physhlthevnt..rLungDis12mo.2014</v>
      </c>
      <c r="J1421" s="20" t="s">
        <v>9940</v>
      </c>
      <c r="K1421" s="20" t="s">
        <v>8202</v>
      </c>
      <c r="L1421" s="28" t="s">
        <v>6708</v>
      </c>
      <c r="N1421" s="15" t="s">
        <v>9060</v>
      </c>
      <c r="Q1421" s="15" t="s">
        <v>178</v>
      </c>
      <c r="R1421" s="15"/>
      <c r="S1421" s="15" t="s">
        <v>1311</v>
      </c>
    </row>
    <row r="1422" spans="1:19" ht="15.75" customHeight="1" x14ac:dyDescent="0.2">
      <c r="A1422" s="22" t="s">
        <v>61</v>
      </c>
      <c r="B1422" s="22" t="s">
        <v>6581</v>
      </c>
      <c r="C1422" s="22" t="s">
        <v>138</v>
      </c>
      <c r="D1422" s="22" t="s">
        <v>153</v>
      </c>
      <c r="E1422" s="22" t="s">
        <v>8203</v>
      </c>
      <c r="F1422" s="20">
        <v>1</v>
      </c>
      <c r="H1422" s="20">
        <v>1992</v>
      </c>
      <c r="I1422" s="20" t="str">
        <f t="shared" si="33"/>
        <v>hrs__out_physhlthevnt..rLungDisEver.1992</v>
      </c>
      <c r="J1422" s="20" t="s">
        <v>9941</v>
      </c>
      <c r="K1422" s="20" t="s">
        <v>8204</v>
      </c>
      <c r="L1422" s="20" t="s">
        <v>6708</v>
      </c>
      <c r="N1422" s="15" t="s">
        <v>9060</v>
      </c>
      <c r="Q1422" s="15" t="s">
        <v>178</v>
      </c>
      <c r="R1422" s="15"/>
      <c r="S1422" s="15" t="s">
        <v>1311</v>
      </c>
    </row>
    <row r="1423" spans="1:19" ht="15.75" customHeight="1" x14ac:dyDescent="0.2">
      <c r="A1423" s="22" t="s">
        <v>61</v>
      </c>
      <c r="B1423" s="22" t="s">
        <v>6581</v>
      </c>
      <c r="C1423" s="22" t="s">
        <v>138</v>
      </c>
      <c r="D1423" s="22" t="s">
        <v>153</v>
      </c>
      <c r="E1423" s="22" t="s">
        <v>8203</v>
      </c>
      <c r="F1423" s="20">
        <v>2</v>
      </c>
      <c r="H1423" s="20">
        <v>1994</v>
      </c>
      <c r="I1423" s="20" t="str">
        <f t="shared" si="33"/>
        <v>hrs__out_physhlthevnt..rLungDisEver.1994</v>
      </c>
      <c r="J1423" s="20" t="s">
        <v>9942</v>
      </c>
      <c r="K1423" s="20" t="s">
        <v>8205</v>
      </c>
      <c r="L1423" s="20" t="s">
        <v>6708</v>
      </c>
      <c r="N1423" s="15" t="s">
        <v>9060</v>
      </c>
      <c r="Q1423" s="15" t="s">
        <v>178</v>
      </c>
      <c r="R1423" s="15"/>
      <c r="S1423" s="15" t="s">
        <v>1311</v>
      </c>
    </row>
    <row r="1424" spans="1:19" ht="15.75" customHeight="1" x14ac:dyDescent="0.2">
      <c r="A1424" s="22" t="s">
        <v>61</v>
      </c>
      <c r="B1424" s="22" t="s">
        <v>6581</v>
      </c>
      <c r="C1424" s="22" t="s">
        <v>138</v>
      </c>
      <c r="D1424" s="22" t="s">
        <v>153</v>
      </c>
      <c r="E1424" s="22" t="s">
        <v>8203</v>
      </c>
      <c r="F1424" s="20">
        <v>3</v>
      </c>
      <c r="H1424" s="20">
        <v>1996</v>
      </c>
      <c r="I1424" s="20" t="str">
        <f t="shared" si="33"/>
        <v>hrs__out_physhlthevnt..rLungDisEver.1996</v>
      </c>
      <c r="J1424" s="20" t="s">
        <v>9943</v>
      </c>
      <c r="K1424" s="20" t="s">
        <v>8206</v>
      </c>
      <c r="L1424" s="20" t="s">
        <v>6708</v>
      </c>
      <c r="N1424" s="15" t="s">
        <v>9060</v>
      </c>
      <c r="Q1424" s="15" t="s">
        <v>178</v>
      </c>
      <c r="R1424" s="15"/>
      <c r="S1424" s="15" t="s">
        <v>1311</v>
      </c>
    </row>
    <row r="1425" spans="1:19" ht="15.75" customHeight="1" x14ac:dyDescent="0.2">
      <c r="A1425" s="22" t="s">
        <v>61</v>
      </c>
      <c r="B1425" s="22" t="s">
        <v>6581</v>
      </c>
      <c r="C1425" s="22" t="s">
        <v>138</v>
      </c>
      <c r="D1425" s="22" t="s">
        <v>153</v>
      </c>
      <c r="E1425" s="22" t="s">
        <v>8203</v>
      </c>
      <c r="F1425" s="20">
        <v>4</v>
      </c>
      <c r="H1425" s="20">
        <v>1998</v>
      </c>
      <c r="I1425" s="20" t="str">
        <f t="shared" si="33"/>
        <v>hrs__out_physhlthevnt..rLungDisEver.1998</v>
      </c>
      <c r="J1425" s="20" t="s">
        <v>9944</v>
      </c>
      <c r="K1425" s="20" t="s">
        <v>8207</v>
      </c>
      <c r="L1425" s="20" t="s">
        <v>6708</v>
      </c>
      <c r="N1425" s="15" t="s">
        <v>9060</v>
      </c>
      <c r="Q1425" s="15" t="s">
        <v>178</v>
      </c>
      <c r="R1425" s="15"/>
      <c r="S1425" s="15" t="s">
        <v>1311</v>
      </c>
    </row>
    <row r="1426" spans="1:19" ht="15.75" customHeight="1" x14ac:dyDescent="0.2">
      <c r="A1426" s="22" t="s">
        <v>61</v>
      </c>
      <c r="B1426" s="22" t="s">
        <v>6581</v>
      </c>
      <c r="C1426" s="22" t="s">
        <v>138</v>
      </c>
      <c r="D1426" s="22" t="s">
        <v>153</v>
      </c>
      <c r="E1426" s="22" t="s">
        <v>8203</v>
      </c>
      <c r="F1426" s="20">
        <v>5</v>
      </c>
      <c r="H1426" s="20">
        <v>2000</v>
      </c>
      <c r="I1426" s="20" t="str">
        <f t="shared" si="33"/>
        <v>hrs__out_physhlthevnt..rLungDisEver.2000</v>
      </c>
      <c r="J1426" s="20" t="s">
        <v>9945</v>
      </c>
      <c r="K1426" s="20" t="s">
        <v>8208</v>
      </c>
      <c r="L1426" s="20" t="s">
        <v>6708</v>
      </c>
      <c r="N1426" s="15" t="s">
        <v>9060</v>
      </c>
      <c r="Q1426" s="15" t="s">
        <v>178</v>
      </c>
      <c r="R1426" s="15"/>
      <c r="S1426" s="15" t="s">
        <v>1311</v>
      </c>
    </row>
    <row r="1427" spans="1:19" ht="15.75" customHeight="1" x14ac:dyDescent="0.2">
      <c r="A1427" s="22" t="s">
        <v>61</v>
      </c>
      <c r="B1427" s="22" t="s">
        <v>6581</v>
      </c>
      <c r="C1427" s="22" t="s">
        <v>138</v>
      </c>
      <c r="D1427" s="22" t="s">
        <v>153</v>
      </c>
      <c r="E1427" s="22" t="s">
        <v>8203</v>
      </c>
      <c r="F1427" s="20">
        <v>6</v>
      </c>
      <c r="H1427" s="20">
        <v>2002</v>
      </c>
      <c r="I1427" s="20" t="str">
        <f t="shared" si="33"/>
        <v>hrs__out_physhlthevnt..rLungDisEver.2002</v>
      </c>
      <c r="J1427" s="20" t="s">
        <v>9946</v>
      </c>
      <c r="K1427" s="20" t="s">
        <v>8209</v>
      </c>
      <c r="L1427" s="20" t="s">
        <v>6708</v>
      </c>
      <c r="N1427" s="15" t="s">
        <v>9060</v>
      </c>
      <c r="Q1427" s="15" t="s">
        <v>178</v>
      </c>
      <c r="R1427" s="15"/>
      <c r="S1427" s="15" t="s">
        <v>1311</v>
      </c>
    </row>
    <row r="1428" spans="1:19" ht="15.75" customHeight="1" x14ac:dyDescent="0.2">
      <c r="A1428" s="22" t="s">
        <v>61</v>
      </c>
      <c r="B1428" s="22" t="s">
        <v>6581</v>
      </c>
      <c r="C1428" s="22" t="s">
        <v>138</v>
      </c>
      <c r="D1428" s="22" t="s">
        <v>153</v>
      </c>
      <c r="E1428" s="22" t="s">
        <v>8203</v>
      </c>
      <c r="F1428" s="20">
        <v>7</v>
      </c>
      <c r="H1428" s="20">
        <v>2004</v>
      </c>
      <c r="I1428" s="20" t="str">
        <f t="shared" si="33"/>
        <v>hrs__out_physhlthevnt..rLungDisEver.2004</v>
      </c>
      <c r="J1428" s="20" t="s">
        <v>9947</v>
      </c>
      <c r="K1428" s="20" t="s">
        <v>8210</v>
      </c>
      <c r="L1428" s="20" t="s">
        <v>6708</v>
      </c>
      <c r="N1428" s="15" t="s">
        <v>9060</v>
      </c>
      <c r="Q1428" s="15" t="s">
        <v>178</v>
      </c>
      <c r="R1428" s="15"/>
      <c r="S1428" s="15" t="s">
        <v>1311</v>
      </c>
    </row>
    <row r="1429" spans="1:19" ht="15.75" customHeight="1" x14ac:dyDescent="0.2">
      <c r="A1429" s="22" t="s">
        <v>61</v>
      </c>
      <c r="B1429" s="22" t="s">
        <v>6581</v>
      </c>
      <c r="C1429" s="22" t="s">
        <v>138</v>
      </c>
      <c r="D1429" s="22" t="s">
        <v>153</v>
      </c>
      <c r="E1429" s="22" t="s">
        <v>8203</v>
      </c>
      <c r="F1429" s="20">
        <v>8</v>
      </c>
      <c r="H1429" s="20">
        <v>2006</v>
      </c>
      <c r="I1429" s="20" t="str">
        <f t="shared" si="33"/>
        <v>hrs__out_physhlthevnt..rLungDisEver.2006</v>
      </c>
      <c r="J1429" s="20" t="s">
        <v>9948</v>
      </c>
      <c r="K1429" s="20" t="s">
        <v>8211</v>
      </c>
      <c r="L1429" s="20" t="s">
        <v>6708</v>
      </c>
      <c r="N1429" s="15" t="s">
        <v>9060</v>
      </c>
      <c r="Q1429" s="15" t="s">
        <v>178</v>
      </c>
      <c r="R1429" s="15"/>
      <c r="S1429" s="15" t="s">
        <v>1311</v>
      </c>
    </row>
    <row r="1430" spans="1:19" ht="15.75" customHeight="1" x14ac:dyDescent="0.2">
      <c r="A1430" s="22" t="s">
        <v>61</v>
      </c>
      <c r="B1430" s="22" t="s">
        <v>6581</v>
      </c>
      <c r="C1430" s="22" t="s">
        <v>138</v>
      </c>
      <c r="D1430" s="22" t="s">
        <v>153</v>
      </c>
      <c r="E1430" s="22" t="s">
        <v>8203</v>
      </c>
      <c r="F1430" s="20">
        <v>9</v>
      </c>
      <c r="H1430" s="20">
        <v>2008</v>
      </c>
      <c r="I1430" s="20" t="str">
        <f t="shared" si="33"/>
        <v>hrs__out_physhlthevnt..rLungDisEver.2008</v>
      </c>
      <c r="J1430" s="20" t="s">
        <v>9949</v>
      </c>
      <c r="K1430" s="20" t="s">
        <v>8212</v>
      </c>
      <c r="L1430" s="20" t="s">
        <v>6708</v>
      </c>
      <c r="N1430" s="15" t="s">
        <v>9060</v>
      </c>
      <c r="Q1430" s="15" t="s">
        <v>178</v>
      </c>
      <c r="R1430" s="15"/>
      <c r="S1430" s="15" t="s">
        <v>1311</v>
      </c>
    </row>
    <row r="1431" spans="1:19" ht="15.75" customHeight="1" x14ac:dyDescent="0.2">
      <c r="A1431" s="22" t="s">
        <v>61</v>
      </c>
      <c r="B1431" s="22" t="s">
        <v>6581</v>
      </c>
      <c r="C1431" s="22" t="s">
        <v>138</v>
      </c>
      <c r="D1431" s="22" t="s">
        <v>153</v>
      </c>
      <c r="E1431" s="22" t="s">
        <v>8203</v>
      </c>
      <c r="F1431" s="20">
        <v>10</v>
      </c>
      <c r="H1431" s="20">
        <v>2010</v>
      </c>
      <c r="I1431" s="20" t="str">
        <f t="shared" si="33"/>
        <v>hrs__out_physhlthevnt..rLungDisEver.2010</v>
      </c>
      <c r="J1431" s="20" t="s">
        <v>9950</v>
      </c>
      <c r="K1431" s="20" t="s">
        <v>8213</v>
      </c>
      <c r="L1431" s="20" t="s">
        <v>6708</v>
      </c>
      <c r="N1431" s="15" t="s">
        <v>9060</v>
      </c>
      <c r="Q1431" s="15" t="s">
        <v>178</v>
      </c>
      <c r="R1431" s="15"/>
      <c r="S1431" s="15" t="s">
        <v>1311</v>
      </c>
    </row>
    <row r="1432" spans="1:19" ht="15.75" customHeight="1" x14ac:dyDescent="0.2">
      <c r="A1432" s="22" t="s">
        <v>61</v>
      </c>
      <c r="B1432" s="22" t="s">
        <v>6581</v>
      </c>
      <c r="C1432" s="22" t="s">
        <v>138</v>
      </c>
      <c r="D1432" s="22" t="s">
        <v>153</v>
      </c>
      <c r="E1432" s="22" t="s">
        <v>8203</v>
      </c>
      <c r="F1432" s="20">
        <v>11</v>
      </c>
      <c r="H1432" s="20">
        <v>2012</v>
      </c>
      <c r="I1432" s="20" t="str">
        <f t="shared" si="33"/>
        <v>hrs__out_physhlthevnt..rLungDisEver.2012</v>
      </c>
      <c r="J1432" s="20" t="s">
        <v>9951</v>
      </c>
      <c r="K1432" s="20" t="s">
        <v>8214</v>
      </c>
      <c r="L1432" s="20" t="s">
        <v>6708</v>
      </c>
      <c r="N1432" s="15" t="s">
        <v>9060</v>
      </c>
      <c r="Q1432" s="15" t="s">
        <v>178</v>
      </c>
      <c r="R1432" s="15"/>
      <c r="S1432" s="15" t="s">
        <v>1311</v>
      </c>
    </row>
    <row r="1433" spans="1:19" ht="15.75" customHeight="1" x14ac:dyDescent="0.2">
      <c r="A1433" s="22" t="s">
        <v>61</v>
      </c>
      <c r="B1433" s="22" t="s">
        <v>6581</v>
      </c>
      <c r="C1433" s="22" t="s">
        <v>138</v>
      </c>
      <c r="D1433" s="22" t="s">
        <v>153</v>
      </c>
      <c r="E1433" s="22" t="s">
        <v>8203</v>
      </c>
      <c r="F1433" s="20">
        <v>12</v>
      </c>
      <c r="H1433" s="20">
        <v>2014</v>
      </c>
      <c r="I1433" s="20" t="str">
        <f t="shared" si="33"/>
        <v>hrs__out_physhlthevnt..rLungDisEver.2014</v>
      </c>
      <c r="J1433" s="20" t="s">
        <v>9952</v>
      </c>
      <c r="K1433" s="20" t="s">
        <v>8215</v>
      </c>
      <c r="L1433" s="20" t="s">
        <v>6708</v>
      </c>
      <c r="N1433" s="15" t="s">
        <v>9060</v>
      </c>
      <c r="Q1433" s="15" t="s">
        <v>178</v>
      </c>
      <c r="R1433" s="15"/>
      <c r="S1433" s="15" t="s">
        <v>1311</v>
      </c>
    </row>
    <row r="1434" spans="1:19" ht="15.75" customHeight="1" x14ac:dyDescent="0.2">
      <c r="A1434" s="22" t="s">
        <v>61</v>
      </c>
      <c r="B1434" s="22" t="s">
        <v>6581</v>
      </c>
      <c r="C1434" s="22" t="s">
        <v>138</v>
      </c>
      <c r="D1434" s="22" t="s">
        <v>153</v>
      </c>
      <c r="E1434" s="22" t="s">
        <v>8216</v>
      </c>
      <c r="F1434" s="20">
        <v>1</v>
      </c>
      <c r="H1434" s="20">
        <v>1992</v>
      </c>
      <c r="I1434" s="20" t="str">
        <f t="shared" si="33"/>
        <v>hrs__out_physhlthevnt..rLungDisWv.1992</v>
      </c>
      <c r="J1434" s="20" t="s">
        <v>9953</v>
      </c>
      <c r="K1434" s="20" t="s">
        <v>8217</v>
      </c>
      <c r="L1434" s="20" t="s">
        <v>6708</v>
      </c>
      <c r="N1434" s="15" t="s">
        <v>9060</v>
      </c>
      <c r="Q1434" s="15" t="s">
        <v>178</v>
      </c>
      <c r="R1434" s="15"/>
      <c r="S1434" s="15" t="s">
        <v>1311</v>
      </c>
    </row>
    <row r="1435" spans="1:19" ht="15.75" customHeight="1" x14ac:dyDescent="0.2">
      <c r="A1435" s="22" t="s">
        <v>61</v>
      </c>
      <c r="B1435" s="22" t="s">
        <v>6581</v>
      </c>
      <c r="C1435" s="22" t="s">
        <v>138</v>
      </c>
      <c r="D1435" s="22" t="s">
        <v>153</v>
      </c>
      <c r="E1435" s="22" t="s">
        <v>8216</v>
      </c>
      <c r="F1435" s="20">
        <v>2</v>
      </c>
      <c r="H1435" s="20">
        <v>1994</v>
      </c>
      <c r="I1435" s="20" t="str">
        <f t="shared" si="33"/>
        <v>hrs__out_physhlthevnt..rLungDisWv.1994</v>
      </c>
      <c r="J1435" s="20" t="s">
        <v>9954</v>
      </c>
      <c r="K1435" s="20" t="s">
        <v>8218</v>
      </c>
      <c r="L1435" s="20" t="s">
        <v>6708</v>
      </c>
      <c r="N1435" s="15" t="s">
        <v>9060</v>
      </c>
      <c r="Q1435" s="15" t="s">
        <v>178</v>
      </c>
      <c r="R1435" s="15"/>
      <c r="S1435" s="15" t="s">
        <v>1311</v>
      </c>
    </row>
    <row r="1436" spans="1:19" ht="15.75" customHeight="1" x14ac:dyDescent="0.2">
      <c r="A1436" s="22" t="s">
        <v>61</v>
      </c>
      <c r="B1436" s="22" t="s">
        <v>6581</v>
      </c>
      <c r="C1436" s="22" t="s">
        <v>138</v>
      </c>
      <c r="D1436" s="22" t="s">
        <v>153</v>
      </c>
      <c r="E1436" s="22" t="s">
        <v>8216</v>
      </c>
      <c r="F1436" s="20">
        <v>3</v>
      </c>
      <c r="H1436" s="20">
        <v>1996</v>
      </c>
      <c r="I1436" s="20" t="str">
        <f t="shared" si="33"/>
        <v>hrs__out_physhlthevnt..rLungDisWv.1996</v>
      </c>
      <c r="J1436" s="20" t="s">
        <v>9955</v>
      </c>
      <c r="K1436" s="20" t="s">
        <v>8219</v>
      </c>
      <c r="L1436" s="20" t="s">
        <v>6708</v>
      </c>
      <c r="N1436" s="15" t="s">
        <v>9060</v>
      </c>
      <c r="Q1436" s="15" t="s">
        <v>178</v>
      </c>
      <c r="R1436" s="15"/>
      <c r="S1436" s="15" t="s">
        <v>1311</v>
      </c>
    </row>
    <row r="1437" spans="1:19" ht="15.75" customHeight="1" x14ac:dyDescent="0.2">
      <c r="A1437" s="22" t="s">
        <v>61</v>
      </c>
      <c r="B1437" s="22" t="s">
        <v>6581</v>
      </c>
      <c r="C1437" s="22" t="s">
        <v>138</v>
      </c>
      <c r="D1437" s="22" t="s">
        <v>153</v>
      </c>
      <c r="E1437" s="22" t="s">
        <v>8216</v>
      </c>
      <c r="F1437" s="20">
        <v>4</v>
      </c>
      <c r="H1437" s="20">
        <v>1998</v>
      </c>
      <c r="I1437" s="20" t="str">
        <f t="shared" si="33"/>
        <v>hrs__out_physhlthevnt..rLungDisWv.1998</v>
      </c>
      <c r="J1437" s="20" t="s">
        <v>9956</v>
      </c>
      <c r="K1437" s="20" t="s">
        <v>8220</v>
      </c>
      <c r="L1437" s="20" t="s">
        <v>6708</v>
      </c>
      <c r="N1437" s="15" t="s">
        <v>9060</v>
      </c>
      <c r="Q1437" s="15" t="s">
        <v>178</v>
      </c>
      <c r="R1437" s="15"/>
      <c r="S1437" s="15" t="s">
        <v>1311</v>
      </c>
    </row>
    <row r="1438" spans="1:19" ht="15.75" customHeight="1" x14ac:dyDescent="0.2">
      <c r="A1438" s="22" t="s">
        <v>61</v>
      </c>
      <c r="B1438" s="22" t="s">
        <v>6581</v>
      </c>
      <c r="C1438" s="22" t="s">
        <v>138</v>
      </c>
      <c r="D1438" s="22" t="s">
        <v>153</v>
      </c>
      <c r="E1438" s="22" t="s">
        <v>8216</v>
      </c>
      <c r="F1438" s="20">
        <v>5</v>
      </c>
      <c r="H1438" s="20">
        <v>2000</v>
      </c>
      <c r="I1438" s="20" t="str">
        <f t="shared" ref="I1438:I1501" si="34">CONCATENATE(A1438,"__",C1438,"_", D1438, "..", E1438, ".", H1438)</f>
        <v>hrs__out_physhlthevnt..rLungDisWv.2000</v>
      </c>
      <c r="J1438" s="20" t="s">
        <v>9957</v>
      </c>
      <c r="K1438" s="20" t="s">
        <v>8221</v>
      </c>
      <c r="L1438" s="20" t="s">
        <v>6708</v>
      </c>
      <c r="N1438" s="15" t="s">
        <v>9060</v>
      </c>
      <c r="Q1438" s="15" t="s">
        <v>178</v>
      </c>
      <c r="R1438" s="15"/>
      <c r="S1438" s="15" t="s">
        <v>1311</v>
      </c>
    </row>
    <row r="1439" spans="1:19" ht="15.75" customHeight="1" x14ac:dyDescent="0.2">
      <c r="A1439" s="22" t="s">
        <v>61</v>
      </c>
      <c r="B1439" s="22" t="s">
        <v>6581</v>
      </c>
      <c r="C1439" s="22" t="s">
        <v>138</v>
      </c>
      <c r="D1439" s="22" t="s">
        <v>153</v>
      </c>
      <c r="E1439" s="22" t="s">
        <v>8216</v>
      </c>
      <c r="F1439" s="20">
        <v>6</v>
      </c>
      <c r="H1439" s="20">
        <v>2002</v>
      </c>
      <c r="I1439" s="20" t="str">
        <f t="shared" si="34"/>
        <v>hrs__out_physhlthevnt..rLungDisWv.2002</v>
      </c>
      <c r="J1439" s="20" t="s">
        <v>9958</v>
      </c>
      <c r="K1439" s="20" t="s">
        <v>8222</v>
      </c>
      <c r="L1439" s="20" t="s">
        <v>6708</v>
      </c>
      <c r="N1439" s="15" t="s">
        <v>9060</v>
      </c>
      <c r="Q1439" s="15" t="s">
        <v>178</v>
      </c>
      <c r="R1439" s="15"/>
      <c r="S1439" s="15" t="s">
        <v>1311</v>
      </c>
    </row>
    <row r="1440" spans="1:19" ht="15.75" customHeight="1" x14ac:dyDescent="0.2">
      <c r="A1440" s="22" t="s">
        <v>61</v>
      </c>
      <c r="B1440" s="22" t="s">
        <v>6581</v>
      </c>
      <c r="C1440" s="22" t="s">
        <v>138</v>
      </c>
      <c r="D1440" s="22" t="s">
        <v>153</v>
      </c>
      <c r="E1440" s="22" t="s">
        <v>8216</v>
      </c>
      <c r="F1440" s="20">
        <v>7</v>
      </c>
      <c r="H1440" s="20">
        <v>2004</v>
      </c>
      <c r="I1440" s="20" t="str">
        <f t="shared" si="34"/>
        <v>hrs__out_physhlthevnt..rLungDisWv.2004</v>
      </c>
      <c r="J1440" s="20" t="s">
        <v>9959</v>
      </c>
      <c r="K1440" s="20" t="s">
        <v>8223</v>
      </c>
      <c r="L1440" s="20" t="s">
        <v>6708</v>
      </c>
      <c r="N1440" s="15" t="s">
        <v>9060</v>
      </c>
      <c r="Q1440" s="15" t="s">
        <v>178</v>
      </c>
      <c r="R1440" s="15"/>
      <c r="S1440" s="15" t="s">
        <v>1311</v>
      </c>
    </row>
    <row r="1441" spans="1:19" ht="15.75" customHeight="1" x14ac:dyDescent="0.2">
      <c r="A1441" s="22" t="s">
        <v>61</v>
      </c>
      <c r="B1441" s="22" t="s">
        <v>6581</v>
      </c>
      <c r="C1441" s="22" t="s">
        <v>138</v>
      </c>
      <c r="D1441" s="22" t="s">
        <v>153</v>
      </c>
      <c r="E1441" s="22" t="s">
        <v>8216</v>
      </c>
      <c r="F1441" s="20">
        <v>8</v>
      </c>
      <c r="H1441" s="20">
        <v>2006</v>
      </c>
      <c r="I1441" s="20" t="str">
        <f t="shared" si="34"/>
        <v>hrs__out_physhlthevnt..rLungDisWv.2006</v>
      </c>
      <c r="J1441" s="20" t="s">
        <v>9960</v>
      </c>
      <c r="K1441" s="20" t="s">
        <v>8224</v>
      </c>
      <c r="L1441" s="20" t="s">
        <v>6708</v>
      </c>
      <c r="N1441" s="15" t="s">
        <v>9060</v>
      </c>
      <c r="Q1441" s="15" t="s">
        <v>178</v>
      </c>
      <c r="R1441" s="15"/>
      <c r="S1441" s="15" t="s">
        <v>1311</v>
      </c>
    </row>
    <row r="1442" spans="1:19" ht="15.75" customHeight="1" x14ac:dyDescent="0.2">
      <c r="A1442" s="22" t="s">
        <v>61</v>
      </c>
      <c r="B1442" s="22" t="s">
        <v>6581</v>
      </c>
      <c r="C1442" s="22" t="s">
        <v>138</v>
      </c>
      <c r="D1442" s="22" t="s">
        <v>153</v>
      </c>
      <c r="E1442" s="22" t="s">
        <v>8216</v>
      </c>
      <c r="F1442" s="20">
        <v>9</v>
      </c>
      <c r="H1442" s="20">
        <v>2008</v>
      </c>
      <c r="I1442" s="20" t="str">
        <f t="shared" si="34"/>
        <v>hrs__out_physhlthevnt..rLungDisWv.2008</v>
      </c>
      <c r="J1442" s="20" t="s">
        <v>9961</v>
      </c>
      <c r="K1442" s="20" t="s">
        <v>8225</v>
      </c>
      <c r="L1442" s="20" t="s">
        <v>6708</v>
      </c>
      <c r="N1442" s="15" t="s">
        <v>9060</v>
      </c>
      <c r="Q1442" s="15" t="s">
        <v>178</v>
      </c>
      <c r="R1442" s="15"/>
      <c r="S1442" s="15" t="s">
        <v>1311</v>
      </c>
    </row>
    <row r="1443" spans="1:19" ht="15.75" customHeight="1" x14ac:dyDescent="0.2">
      <c r="A1443" s="22" t="s">
        <v>61</v>
      </c>
      <c r="B1443" s="22" t="s">
        <v>6581</v>
      </c>
      <c r="C1443" s="22" t="s">
        <v>138</v>
      </c>
      <c r="D1443" s="22" t="s">
        <v>153</v>
      </c>
      <c r="E1443" s="22" t="s">
        <v>8216</v>
      </c>
      <c r="F1443" s="20">
        <v>10</v>
      </c>
      <c r="H1443" s="20">
        <v>2010</v>
      </c>
      <c r="I1443" s="20" t="str">
        <f t="shared" si="34"/>
        <v>hrs__out_physhlthevnt..rLungDisWv.2010</v>
      </c>
      <c r="J1443" s="20" t="s">
        <v>9962</v>
      </c>
      <c r="K1443" s="20" t="s">
        <v>8226</v>
      </c>
      <c r="L1443" s="20" t="s">
        <v>6708</v>
      </c>
      <c r="N1443" s="15" t="s">
        <v>9060</v>
      </c>
      <c r="Q1443" s="15" t="s">
        <v>178</v>
      </c>
      <c r="R1443" s="15"/>
      <c r="S1443" s="15" t="s">
        <v>1311</v>
      </c>
    </row>
    <row r="1444" spans="1:19" ht="15.75" customHeight="1" x14ac:dyDescent="0.2">
      <c r="A1444" s="22" t="s">
        <v>61</v>
      </c>
      <c r="B1444" s="22" t="s">
        <v>6581</v>
      </c>
      <c r="C1444" s="22" t="s">
        <v>138</v>
      </c>
      <c r="D1444" s="22" t="s">
        <v>153</v>
      </c>
      <c r="E1444" s="22" t="s">
        <v>8216</v>
      </c>
      <c r="F1444" s="20">
        <v>11</v>
      </c>
      <c r="H1444" s="20">
        <v>2012</v>
      </c>
      <c r="I1444" s="20" t="str">
        <f t="shared" si="34"/>
        <v>hrs__out_physhlthevnt..rLungDisWv.2012</v>
      </c>
      <c r="J1444" s="20" t="s">
        <v>9963</v>
      </c>
      <c r="K1444" s="20" t="s">
        <v>8227</v>
      </c>
      <c r="L1444" s="20" t="s">
        <v>6708</v>
      </c>
      <c r="N1444" s="15" t="s">
        <v>9060</v>
      </c>
      <c r="Q1444" s="15" t="s">
        <v>178</v>
      </c>
      <c r="R1444" s="15"/>
      <c r="S1444" s="15" t="s">
        <v>1311</v>
      </c>
    </row>
    <row r="1445" spans="1:19" ht="15.75" customHeight="1" x14ac:dyDescent="0.2">
      <c r="A1445" s="22" t="s">
        <v>61</v>
      </c>
      <c r="B1445" s="22" t="s">
        <v>6581</v>
      </c>
      <c r="C1445" s="22" t="s">
        <v>138</v>
      </c>
      <c r="D1445" s="22" t="s">
        <v>153</v>
      </c>
      <c r="E1445" s="22" t="s">
        <v>8216</v>
      </c>
      <c r="F1445" s="20">
        <v>12</v>
      </c>
      <c r="H1445" s="20">
        <v>2014</v>
      </c>
      <c r="I1445" s="20" t="str">
        <f t="shared" si="34"/>
        <v>hrs__out_physhlthevnt..rLungDisWv.2014</v>
      </c>
      <c r="J1445" s="20" t="s">
        <v>9964</v>
      </c>
      <c r="K1445" s="20" t="s">
        <v>8228</v>
      </c>
      <c r="L1445" s="20" t="s">
        <v>6708</v>
      </c>
      <c r="N1445" s="15" t="s">
        <v>9060</v>
      </c>
      <c r="Q1445" s="15" t="s">
        <v>178</v>
      </c>
      <c r="R1445" s="15"/>
      <c r="S1445" s="15" t="s">
        <v>1311</v>
      </c>
    </row>
    <row r="1446" spans="1:19" ht="15.75" customHeight="1" x14ac:dyDescent="0.2">
      <c r="A1446" s="22" t="s">
        <v>61</v>
      </c>
      <c r="B1446" s="22" t="s">
        <v>6581</v>
      </c>
      <c r="C1446" s="22" t="s">
        <v>138</v>
      </c>
      <c r="D1446" s="22" t="s">
        <v>153</v>
      </c>
      <c r="E1446" s="22" t="s">
        <v>8229</v>
      </c>
      <c r="F1446" s="20">
        <v>2</v>
      </c>
      <c r="H1446" s="20">
        <v>1994</v>
      </c>
      <c r="I1446" s="20" t="str">
        <f t="shared" si="34"/>
        <v>hrs__out_physhlthevnt..rStroke12mo.1994</v>
      </c>
      <c r="J1446" s="20" t="s">
        <v>9965</v>
      </c>
      <c r="K1446" s="20" t="s">
        <v>8230</v>
      </c>
      <c r="L1446" s="28" t="s">
        <v>6708</v>
      </c>
      <c r="N1446" s="15" t="s">
        <v>9060</v>
      </c>
      <c r="Q1446" s="15" t="s">
        <v>178</v>
      </c>
      <c r="R1446" s="15"/>
      <c r="S1446" s="15" t="s">
        <v>1311</v>
      </c>
    </row>
    <row r="1447" spans="1:19" ht="15.75" customHeight="1" x14ac:dyDescent="0.2">
      <c r="A1447" s="22" t="s">
        <v>61</v>
      </c>
      <c r="B1447" s="22" t="s">
        <v>6581</v>
      </c>
      <c r="C1447" s="22" t="s">
        <v>138</v>
      </c>
      <c r="D1447" s="22" t="s">
        <v>153</v>
      </c>
      <c r="E1447" s="22" t="s">
        <v>8229</v>
      </c>
      <c r="F1447" s="20">
        <v>3</v>
      </c>
      <c r="H1447" s="20">
        <v>1996</v>
      </c>
      <c r="I1447" s="20" t="str">
        <f t="shared" si="34"/>
        <v>hrs__out_physhlthevnt..rStroke12mo.1996</v>
      </c>
      <c r="J1447" s="20" t="s">
        <v>9966</v>
      </c>
      <c r="K1447" s="20" t="s">
        <v>8231</v>
      </c>
      <c r="L1447" s="28" t="s">
        <v>6708</v>
      </c>
      <c r="N1447" s="15" t="s">
        <v>9060</v>
      </c>
      <c r="Q1447" s="15" t="s">
        <v>178</v>
      </c>
      <c r="R1447" s="15"/>
      <c r="S1447" s="15" t="s">
        <v>1311</v>
      </c>
    </row>
    <row r="1448" spans="1:19" ht="15.75" customHeight="1" x14ac:dyDescent="0.2">
      <c r="A1448" s="22" t="s">
        <v>61</v>
      </c>
      <c r="B1448" s="22" t="s">
        <v>6581</v>
      </c>
      <c r="C1448" s="22" t="s">
        <v>138</v>
      </c>
      <c r="D1448" s="22" t="s">
        <v>153</v>
      </c>
      <c r="E1448" s="22" t="s">
        <v>8229</v>
      </c>
      <c r="F1448" s="20">
        <v>4</v>
      </c>
      <c r="H1448" s="20">
        <v>1998</v>
      </c>
      <c r="I1448" s="20" t="str">
        <f t="shared" si="34"/>
        <v>hrs__out_physhlthevnt..rStroke12mo.1998</v>
      </c>
      <c r="J1448" s="20" t="s">
        <v>9967</v>
      </c>
      <c r="K1448" s="20" t="s">
        <v>8232</v>
      </c>
      <c r="L1448" s="28" t="s">
        <v>6708</v>
      </c>
      <c r="N1448" s="15" t="s">
        <v>9060</v>
      </c>
      <c r="Q1448" s="15" t="s">
        <v>178</v>
      </c>
      <c r="R1448" s="15"/>
      <c r="S1448" s="15" t="s">
        <v>1311</v>
      </c>
    </row>
    <row r="1449" spans="1:19" ht="15.75" customHeight="1" x14ac:dyDescent="0.2">
      <c r="A1449" s="22" t="s">
        <v>61</v>
      </c>
      <c r="B1449" s="22" t="s">
        <v>6581</v>
      </c>
      <c r="C1449" s="22" t="s">
        <v>138</v>
      </c>
      <c r="D1449" s="22" t="s">
        <v>153</v>
      </c>
      <c r="E1449" s="22" t="s">
        <v>8229</v>
      </c>
      <c r="F1449" s="20">
        <v>5</v>
      </c>
      <c r="H1449" s="20">
        <v>2000</v>
      </c>
      <c r="I1449" s="20" t="str">
        <f t="shared" si="34"/>
        <v>hrs__out_physhlthevnt..rStroke12mo.2000</v>
      </c>
      <c r="J1449" s="20" t="s">
        <v>9968</v>
      </c>
      <c r="K1449" s="20" t="s">
        <v>8233</v>
      </c>
      <c r="L1449" s="28" t="s">
        <v>6708</v>
      </c>
      <c r="N1449" s="15" t="s">
        <v>9060</v>
      </c>
      <c r="Q1449" s="15" t="s">
        <v>178</v>
      </c>
      <c r="R1449" s="15"/>
      <c r="S1449" s="15" t="s">
        <v>1311</v>
      </c>
    </row>
    <row r="1450" spans="1:19" ht="15.75" customHeight="1" x14ac:dyDescent="0.2">
      <c r="A1450" s="22" t="s">
        <v>61</v>
      </c>
      <c r="B1450" s="22" t="s">
        <v>6581</v>
      </c>
      <c r="C1450" s="22" t="s">
        <v>138</v>
      </c>
      <c r="D1450" s="22" t="s">
        <v>153</v>
      </c>
      <c r="E1450" s="22" t="s">
        <v>8229</v>
      </c>
      <c r="F1450" s="20">
        <v>6</v>
      </c>
      <c r="H1450" s="20">
        <v>2002</v>
      </c>
      <c r="I1450" s="20" t="str">
        <f t="shared" si="34"/>
        <v>hrs__out_physhlthevnt..rStroke12mo.2002</v>
      </c>
      <c r="J1450" s="20" t="s">
        <v>9969</v>
      </c>
      <c r="K1450" s="20" t="s">
        <v>8234</v>
      </c>
      <c r="L1450" s="28" t="s">
        <v>6708</v>
      </c>
      <c r="N1450" s="15" t="s">
        <v>9060</v>
      </c>
      <c r="Q1450" s="15" t="s">
        <v>178</v>
      </c>
      <c r="R1450" s="15"/>
      <c r="S1450" s="15" t="s">
        <v>1311</v>
      </c>
    </row>
    <row r="1451" spans="1:19" ht="15.75" customHeight="1" x14ac:dyDescent="0.2">
      <c r="A1451" s="22" t="s">
        <v>61</v>
      </c>
      <c r="B1451" s="22" t="s">
        <v>6581</v>
      </c>
      <c r="C1451" s="22" t="s">
        <v>138</v>
      </c>
      <c r="D1451" s="22" t="s">
        <v>153</v>
      </c>
      <c r="E1451" s="22" t="s">
        <v>8229</v>
      </c>
      <c r="F1451" s="20">
        <v>7</v>
      </c>
      <c r="H1451" s="20">
        <v>2004</v>
      </c>
      <c r="I1451" s="20" t="str">
        <f t="shared" si="34"/>
        <v>hrs__out_physhlthevnt..rStroke12mo.2004</v>
      </c>
      <c r="J1451" s="20" t="s">
        <v>9970</v>
      </c>
      <c r="K1451" s="20" t="s">
        <v>8235</v>
      </c>
      <c r="L1451" s="28" t="s">
        <v>6708</v>
      </c>
      <c r="N1451" s="15" t="s">
        <v>9060</v>
      </c>
      <c r="Q1451" s="15" t="s">
        <v>178</v>
      </c>
      <c r="R1451" s="15"/>
      <c r="S1451" s="15" t="s">
        <v>1311</v>
      </c>
    </row>
    <row r="1452" spans="1:19" ht="15.75" customHeight="1" x14ac:dyDescent="0.2">
      <c r="A1452" s="22" t="s">
        <v>61</v>
      </c>
      <c r="B1452" s="22" t="s">
        <v>6581</v>
      </c>
      <c r="C1452" s="22" t="s">
        <v>138</v>
      </c>
      <c r="D1452" s="22" t="s">
        <v>153</v>
      </c>
      <c r="E1452" s="22" t="s">
        <v>8229</v>
      </c>
      <c r="F1452" s="20">
        <v>8</v>
      </c>
      <c r="H1452" s="20">
        <v>2006</v>
      </c>
      <c r="I1452" s="20" t="str">
        <f t="shared" si="34"/>
        <v>hrs__out_physhlthevnt..rStroke12mo.2006</v>
      </c>
      <c r="J1452" s="20" t="s">
        <v>9971</v>
      </c>
      <c r="K1452" s="20" t="s">
        <v>8236</v>
      </c>
      <c r="L1452" s="28" t="s">
        <v>6708</v>
      </c>
      <c r="N1452" s="15" t="s">
        <v>9060</v>
      </c>
      <c r="Q1452" s="15" t="s">
        <v>178</v>
      </c>
      <c r="R1452" s="15"/>
      <c r="S1452" s="15" t="s">
        <v>1311</v>
      </c>
    </row>
    <row r="1453" spans="1:19" ht="15.75" customHeight="1" x14ac:dyDescent="0.2">
      <c r="A1453" s="22" t="s">
        <v>61</v>
      </c>
      <c r="B1453" s="22" t="s">
        <v>6581</v>
      </c>
      <c r="C1453" s="22" t="s">
        <v>138</v>
      </c>
      <c r="D1453" s="22" t="s">
        <v>153</v>
      </c>
      <c r="E1453" s="22" t="s">
        <v>8229</v>
      </c>
      <c r="F1453" s="20">
        <v>9</v>
      </c>
      <c r="H1453" s="20">
        <v>2008</v>
      </c>
      <c r="I1453" s="20" t="str">
        <f t="shared" si="34"/>
        <v>hrs__out_physhlthevnt..rStroke12mo.2008</v>
      </c>
      <c r="J1453" s="20" t="s">
        <v>9972</v>
      </c>
      <c r="K1453" s="20" t="s">
        <v>8237</v>
      </c>
      <c r="L1453" s="28" t="s">
        <v>6708</v>
      </c>
      <c r="N1453" s="15" t="s">
        <v>9060</v>
      </c>
      <c r="Q1453" s="15" t="s">
        <v>178</v>
      </c>
      <c r="R1453" s="15"/>
      <c r="S1453" s="15" t="s">
        <v>1311</v>
      </c>
    </row>
    <row r="1454" spans="1:19" ht="15.75" customHeight="1" x14ac:dyDescent="0.2">
      <c r="A1454" s="22" t="s">
        <v>61</v>
      </c>
      <c r="B1454" s="22" t="s">
        <v>6581</v>
      </c>
      <c r="C1454" s="22" t="s">
        <v>138</v>
      </c>
      <c r="D1454" s="22" t="s">
        <v>153</v>
      </c>
      <c r="E1454" s="22" t="s">
        <v>8229</v>
      </c>
      <c r="F1454" s="20">
        <v>10</v>
      </c>
      <c r="H1454" s="20">
        <v>2010</v>
      </c>
      <c r="I1454" s="20" t="str">
        <f t="shared" si="34"/>
        <v>hrs__out_physhlthevnt..rStroke12mo.2010</v>
      </c>
      <c r="J1454" s="20" t="s">
        <v>9973</v>
      </c>
      <c r="K1454" s="20" t="s">
        <v>8238</v>
      </c>
      <c r="L1454" s="28" t="s">
        <v>6708</v>
      </c>
      <c r="N1454" s="15" t="s">
        <v>9060</v>
      </c>
      <c r="Q1454" s="15" t="s">
        <v>178</v>
      </c>
      <c r="R1454" s="15"/>
      <c r="S1454" s="15" t="s">
        <v>1311</v>
      </c>
    </row>
    <row r="1455" spans="1:19" ht="15.75" customHeight="1" x14ac:dyDescent="0.2">
      <c r="A1455" s="22" t="s">
        <v>61</v>
      </c>
      <c r="B1455" s="22" t="s">
        <v>6581</v>
      </c>
      <c r="C1455" s="22" t="s">
        <v>138</v>
      </c>
      <c r="D1455" s="22" t="s">
        <v>153</v>
      </c>
      <c r="E1455" s="22" t="s">
        <v>8229</v>
      </c>
      <c r="F1455" s="20">
        <v>11</v>
      </c>
      <c r="H1455" s="20">
        <v>2012</v>
      </c>
      <c r="I1455" s="20" t="str">
        <f t="shared" si="34"/>
        <v>hrs__out_physhlthevnt..rStroke12mo.2012</v>
      </c>
      <c r="J1455" s="20" t="s">
        <v>9974</v>
      </c>
      <c r="K1455" s="20" t="s">
        <v>8239</v>
      </c>
      <c r="L1455" s="28" t="s">
        <v>6708</v>
      </c>
      <c r="M1455" s="60"/>
      <c r="N1455" s="15" t="s">
        <v>9060</v>
      </c>
      <c r="Q1455" s="15" t="s">
        <v>178</v>
      </c>
      <c r="R1455" s="15"/>
      <c r="S1455" s="15" t="s">
        <v>1311</v>
      </c>
    </row>
    <row r="1456" spans="1:19" ht="15.75" customHeight="1" x14ac:dyDescent="0.2">
      <c r="A1456" s="22" t="s">
        <v>61</v>
      </c>
      <c r="B1456" s="22" t="s">
        <v>6581</v>
      </c>
      <c r="C1456" s="22" t="s">
        <v>138</v>
      </c>
      <c r="D1456" s="22" t="s">
        <v>153</v>
      </c>
      <c r="E1456" s="22" t="s">
        <v>8229</v>
      </c>
      <c r="F1456" s="20">
        <v>12</v>
      </c>
      <c r="H1456" s="20">
        <v>2014</v>
      </c>
      <c r="I1456" s="20" t="str">
        <f t="shared" si="34"/>
        <v>hrs__out_physhlthevnt..rStroke12mo.2014</v>
      </c>
      <c r="J1456" s="20" t="s">
        <v>9975</v>
      </c>
      <c r="K1456" s="20" t="s">
        <v>8240</v>
      </c>
      <c r="L1456" s="28" t="s">
        <v>6708</v>
      </c>
      <c r="M1456" s="60"/>
      <c r="N1456" s="15" t="s">
        <v>9060</v>
      </c>
      <c r="Q1456" s="15" t="s">
        <v>178</v>
      </c>
      <c r="R1456" s="15"/>
      <c r="S1456" s="15" t="s">
        <v>1311</v>
      </c>
    </row>
    <row r="1457" spans="1:19" ht="15.75" customHeight="1" x14ac:dyDescent="0.2">
      <c r="A1457" s="22" t="s">
        <v>61</v>
      </c>
      <c r="B1457" s="22" t="s">
        <v>6581</v>
      </c>
      <c r="C1457" s="22" t="s">
        <v>138</v>
      </c>
      <c r="D1457" s="22" t="s">
        <v>153</v>
      </c>
      <c r="E1457" s="22" t="s">
        <v>8241</v>
      </c>
      <c r="F1457" s="20">
        <v>1</v>
      </c>
      <c r="H1457" s="20">
        <v>1992</v>
      </c>
      <c r="I1457" s="20" t="str">
        <f t="shared" si="34"/>
        <v>hrs__out_physhlthevnt..rStrokeEver.1992</v>
      </c>
      <c r="J1457" s="20" t="s">
        <v>9976</v>
      </c>
      <c r="K1457" s="20" t="s">
        <v>8242</v>
      </c>
      <c r="L1457" s="20" t="s">
        <v>6708</v>
      </c>
      <c r="N1457" s="15" t="s">
        <v>9060</v>
      </c>
      <c r="Q1457" s="15" t="s">
        <v>178</v>
      </c>
      <c r="R1457" s="15"/>
      <c r="S1457" s="15" t="s">
        <v>1311</v>
      </c>
    </row>
    <row r="1458" spans="1:19" ht="15.75" customHeight="1" x14ac:dyDescent="0.2">
      <c r="A1458" s="22" t="s">
        <v>61</v>
      </c>
      <c r="B1458" s="22" t="s">
        <v>6581</v>
      </c>
      <c r="C1458" s="22" t="s">
        <v>138</v>
      </c>
      <c r="D1458" s="22" t="s">
        <v>153</v>
      </c>
      <c r="E1458" s="22" t="s">
        <v>8241</v>
      </c>
      <c r="F1458" s="20">
        <v>2</v>
      </c>
      <c r="H1458" s="20">
        <v>1994</v>
      </c>
      <c r="I1458" s="20" t="str">
        <f t="shared" si="34"/>
        <v>hrs__out_physhlthevnt..rStrokeEver.1994</v>
      </c>
      <c r="J1458" s="20" t="s">
        <v>9977</v>
      </c>
      <c r="K1458" s="20" t="s">
        <v>8243</v>
      </c>
      <c r="L1458" s="20" t="s">
        <v>6708</v>
      </c>
      <c r="N1458" s="15" t="s">
        <v>9060</v>
      </c>
      <c r="Q1458" s="15" t="s">
        <v>178</v>
      </c>
      <c r="R1458" s="15"/>
      <c r="S1458" s="15" t="s">
        <v>1311</v>
      </c>
    </row>
    <row r="1459" spans="1:19" ht="15.75" customHeight="1" x14ac:dyDescent="0.2">
      <c r="A1459" s="22" t="s">
        <v>61</v>
      </c>
      <c r="B1459" s="22" t="s">
        <v>6581</v>
      </c>
      <c r="C1459" s="22" t="s">
        <v>138</v>
      </c>
      <c r="D1459" s="22" t="s">
        <v>153</v>
      </c>
      <c r="E1459" s="22" t="s">
        <v>8241</v>
      </c>
      <c r="F1459" s="20">
        <v>3</v>
      </c>
      <c r="H1459" s="20">
        <v>1996</v>
      </c>
      <c r="I1459" s="20" t="str">
        <f t="shared" si="34"/>
        <v>hrs__out_physhlthevnt..rStrokeEver.1996</v>
      </c>
      <c r="J1459" s="20" t="s">
        <v>9978</v>
      </c>
      <c r="K1459" s="20" t="s">
        <v>8244</v>
      </c>
      <c r="L1459" s="20" t="s">
        <v>6708</v>
      </c>
      <c r="M1459" s="60"/>
      <c r="N1459" s="15" t="s">
        <v>9060</v>
      </c>
      <c r="Q1459" s="15" t="s">
        <v>178</v>
      </c>
      <c r="R1459" s="15"/>
      <c r="S1459" s="15" t="s">
        <v>1311</v>
      </c>
    </row>
    <row r="1460" spans="1:19" ht="15.75" customHeight="1" x14ac:dyDescent="0.2">
      <c r="A1460" s="22" t="s">
        <v>61</v>
      </c>
      <c r="B1460" s="22" t="s">
        <v>6581</v>
      </c>
      <c r="C1460" s="22" t="s">
        <v>138</v>
      </c>
      <c r="D1460" s="22" t="s">
        <v>153</v>
      </c>
      <c r="E1460" s="22" t="s">
        <v>8241</v>
      </c>
      <c r="F1460" s="20">
        <v>4</v>
      </c>
      <c r="H1460" s="20">
        <v>1998</v>
      </c>
      <c r="I1460" s="20" t="str">
        <f t="shared" si="34"/>
        <v>hrs__out_physhlthevnt..rStrokeEver.1998</v>
      </c>
      <c r="J1460" s="20" t="s">
        <v>9979</v>
      </c>
      <c r="K1460" s="20" t="s">
        <v>8245</v>
      </c>
      <c r="L1460" s="20" t="s">
        <v>6708</v>
      </c>
      <c r="M1460" s="60"/>
      <c r="N1460" s="15" t="s">
        <v>9060</v>
      </c>
      <c r="Q1460" s="15" t="s">
        <v>178</v>
      </c>
      <c r="R1460" s="15"/>
      <c r="S1460" s="15" t="s">
        <v>1311</v>
      </c>
    </row>
    <row r="1461" spans="1:19" ht="15.75" customHeight="1" x14ac:dyDescent="0.2">
      <c r="A1461" s="22" t="s">
        <v>61</v>
      </c>
      <c r="B1461" s="22" t="s">
        <v>6581</v>
      </c>
      <c r="C1461" s="22" t="s">
        <v>138</v>
      </c>
      <c r="D1461" s="22" t="s">
        <v>153</v>
      </c>
      <c r="E1461" s="22" t="s">
        <v>8241</v>
      </c>
      <c r="F1461" s="20">
        <v>5</v>
      </c>
      <c r="H1461" s="20">
        <v>2000</v>
      </c>
      <c r="I1461" s="20" t="str">
        <f t="shared" si="34"/>
        <v>hrs__out_physhlthevnt..rStrokeEver.2000</v>
      </c>
      <c r="J1461" s="20" t="s">
        <v>9980</v>
      </c>
      <c r="K1461" s="20" t="s">
        <v>8246</v>
      </c>
      <c r="L1461" s="20" t="s">
        <v>6708</v>
      </c>
      <c r="M1461" s="60"/>
      <c r="N1461" s="15" t="s">
        <v>9060</v>
      </c>
      <c r="Q1461" s="15" t="s">
        <v>178</v>
      </c>
      <c r="R1461" s="15"/>
      <c r="S1461" s="15" t="s">
        <v>1311</v>
      </c>
    </row>
    <row r="1462" spans="1:19" ht="15.75" customHeight="1" x14ac:dyDescent="0.2">
      <c r="A1462" s="22" t="s">
        <v>61</v>
      </c>
      <c r="B1462" s="22" t="s">
        <v>6581</v>
      </c>
      <c r="C1462" s="22" t="s">
        <v>138</v>
      </c>
      <c r="D1462" s="22" t="s">
        <v>153</v>
      </c>
      <c r="E1462" s="22" t="s">
        <v>8241</v>
      </c>
      <c r="F1462" s="20">
        <v>6</v>
      </c>
      <c r="H1462" s="20">
        <v>2002</v>
      </c>
      <c r="I1462" s="20" t="str">
        <f t="shared" si="34"/>
        <v>hrs__out_physhlthevnt..rStrokeEver.2002</v>
      </c>
      <c r="J1462" s="20" t="s">
        <v>9981</v>
      </c>
      <c r="K1462" s="20" t="s">
        <v>8247</v>
      </c>
      <c r="L1462" s="20" t="s">
        <v>6708</v>
      </c>
      <c r="N1462" s="15" t="s">
        <v>9060</v>
      </c>
      <c r="Q1462" s="15" t="s">
        <v>178</v>
      </c>
      <c r="R1462" s="15"/>
      <c r="S1462" s="15" t="s">
        <v>1311</v>
      </c>
    </row>
    <row r="1463" spans="1:19" ht="15.75" customHeight="1" x14ac:dyDescent="0.2">
      <c r="A1463" s="22" t="s">
        <v>61</v>
      </c>
      <c r="B1463" s="22" t="s">
        <v>6581</v>
      </c>
      <c r="C1463" s="22" t="s">
        <v>138</v>
      </c>
      <c r="D1463" s="22" t="s">
        <v>153</v>
      </c>
      <c r="E1463" s="22" t="s">
        <v>8241</v>
      </c>
      <c r="F1463" s="20">
        <v>7</v>
      </c>
      <c r="H1463" s="20">
        <v>2004</v>
      </c>
      <c r="I1463" s="20" t="str">
        <f t="shared" si="34"/>
        <v>hrs__out_physhlthevnt..rStrokeEver.2004</v>
      </c>
      <c r="J1463" s="20" t="s">
        <v>9982</v>
      </c>
      <c r="K1463" s="20" t="s">
        <v>8248</v>
      </c>
      <c r="L1463" s="20" t="s">
        <v>6708</v>
      </c>
      <c r="N1463" s="15" t="s">
        <v>9060</v>
      </c>
      <c r="Q1463" s="15" t="s">
        <v>178</v>
      </c>
      <c r="R1463" s="15"/>
      <c r="S1463" s="15" t="s">
        <v>1311</v>
      </c>
    </row>
    <row r="1464" spans="1:19" ht="15.75" customHeight="1" x14ac:dyDescent="0.2">
      <c r="A1464" s="22" t="s">
        <v>61</v>
      </c>
      <c r="B1464" s="22" t="s">
        <v>6581</v>
      </c>
      <c r="C1464" s="22" t="s">
        <v>138</v>
      </c>
      <c r="D1464" s="22" t="s">
        <v>153</v>
      </c>
      <c r="E1464" s="22" t="s">
        <v>8241</v>
      </c>
      <c r="F1464" s="20">
        <v>8</v>
      </c>
      <c r="H1464" s="20">
        <v>2006</v>
      </c>
      <c r="I1464" s="20" t="str">
        <f t="shared" si="34"/>
        <v>hrs__out_physhlthevnt..rStrokeEver.2006</v>
      </c>
      <c r="J1464" s="20" t="s">
        <v>9983</v>
      </c>
      <c r="K1464" s="20" t="s">
        <v>8249</v>
      </c>
      <c r="L1464" s="20" t="s">
        <v>6708</v>
      </c>
      <c r="N1464" s="15" t="s">
        <v>9060</v>
      </c>
      <c r="Q1464" s="15" t="s">
        <v>178</v>
      </c>
      <c r="R1464" s="15"/>
      <c r="S1464" s="15" t="s">
        <v>1311</v>
      </c>
    </row>
    <row r="1465" spans="1:19" ht="15.75" customHeight="1" x14ac:dyDescent="0.2">
      <c r="A1465" s="22" t="s">
        <v>61</v>
      </c>
      <c r="B1465" s="22" t="s">
        <v>6581</v>
      </c>
      <c r="C1465" s="22" t="s">
        <v>138</v>
      </c>
      <c r="D1465" s="22" t="s">
        <v>153</v>
      </c>
      <c r="E1465" s="22" t="s">
        <v>8241</v>
      </c>
      <c r="F1465" s="20">
        <v>9</v>
      </c>
      <c r="H1465" s="20">
        <v>2008</v>
      </c>
      <c r="I1465" s="20" t="str">
        <f t="shared" si="34"/>
        <v>hrs__out_physhlthevnt..rStrokeEver.2008</v>
      </c>
      <c r="J1465" s="20" t="s">
        <v>9984</v>
      </c>
      <c r="K1465" s="20" t="s">
        <v>8250</v>
      </c>
      <c r="L1465" s="20" t="s">
        <v>6708</v>
      </c>
      <c r="N1465" s="15" t="s">
        <v>9060</v>
      </c>
      <c r="Q1465" s="15" t="s">
        <v>178</v>
      </c>
      <c r="R1465" s="15"/>
      <c r="S1465" s="15" t="s">
        <v>1311</v>
      </c>
    </row>
    <row r="1466" spans="1:19" ht="15.75" customHeight="1" x14ac:dyDescent="0.2">
      <c r="A1466" s="22" t="s">
        <v>61</v>
      </c>
      <c r="B1466" s="22" t="s">
        <v>6581</v>
      </c>
      <c r="C1466" s="22" t="s">
        <v>138</v>
      </c>
      <c r="D1466" s="22" t="s">
        <v>153</v>
      </c>
      <c r="E1466" s="22" t="s">
        <v>8241</v>
      </c>
      <c r="F1466" s="20">
        <v>10</v>
      </c>
      <c r="H1466" s="20">
        <v>2010</v>
      </c>
      <c r="I1466" s="20" t="str">
        <f t="shared" si="34"/>
        <v>hrs__out_physhlthevnt..rStrokeEver.2010</v>
      </c>
      <c r="J1466" s="20" t="s">
        <v>9985</v>
      </c>
      <c r="K1466" s="20" t="s">
        <v>8251</v>
      </c>
      <c r="L1466" s="20" t="s">
        <v>6708</v>
      </c>
      <c r="N1466" s="15" t="s">
        <v>9060</v>
      </c>
      <c r="Q1466" s="15" t="s">
        <v>178</v>
      </c>
      <c r="R1466" s="15"/>
      <c r="S1466" s="15" t="s">
        <v>1311</v>
      </c>
    </row>
    <row r="1467" spans="1:19" ht="15.75" customHeight="1" x14ac:dyDescent="0.2">
      <c r="A1467" s="22" t="s">
        <v>61</v>
      </c>
      <c r="B1467" s="22" t="s">
        <v>6581</v>
      </c>
      <c r="C1467" s="22" t="s">
        <v>138</v>
      </c>
      <c r="D1467" s="22" t="s">
        <v>153</v>
      </c>
      <c r="E1467" s="22" t="s">
        <v>8241</v>
      </c>
      <c r="F1467" s="20">
        <v>11</v>
      </c>
      <c r="H1467" s="20">
        <v>2012</v>
      </c>
      <c r="I1467" s="20" t="str">
        <f t="shared" si="34"/>
        <v>hrs__out_physhlthevnt..rStrokeEver.2012</v>
      </c>
      <c r="J1467" s="20" t="s">
        <v>9986</v>
      </c>
      <c r="K1467" s="20" t="s">
        <v>8252</v>
      </c>
      <c r="L1467" s="20" t="s">
        <v>6708</v>
      </c>
      <c r="N1467" s="15" t="s">
        <v>9060</v>
      </c>
      <c r="Q1467" s="15" t="s">
        <v>178</v>
      </c>
      <c r="R1467" s="15"/>
      <c r="S1467" s="15" t="s">
        <v>1311</v>
      </c>
    </row>
    <row r="1468" spans="1:19" ht="15.75" customHeight="1" x14ac:dyDescent="0.2">
      <c r="A1468" s="22" t="s">
        <v>61</v>
      </c>
      <c r="B1468" s="22" t="s">
        <v>6581</v>
      </c>
      <c r="C1468" s="22" t="s">
        <v>138</v>
      </c>
      <c r="D1468" s="22" t="s">
        <v>153</v>
      </c>
      <c r="E1468" s="22" t="s">
        <v>8241</v>
      </c>
      <c r="F1468" s="20">
        <v>12</v>
      </c>
      <c r="H1468" s="20">
        <v>2014</v>
      </c>
      <c r="I1468" s="20" t="str">
        <f t="shared" si="34"/>
        <v>hrs__out_physhlthevnt..rStrokeEver.2014</v>
      </c>
      <c r="J1468" s="20" t="s">
        <v>9987</v>
      </c>
      <c r="K1468" s="20" t="s">
        <v>8253</v>
      </c>
      <c r="L1468" s="20" t="s">
        <v>6708</v>
      </c>
      <c r="N1468" s="15" t="s">
        <v>9060</v>
      </c>
      <c r="Q1468" s="15" t="s">
        <v>178</v>
      </c>
      <c r="R1468" s="15"/>
      <c r="S1468" s="15" t="s">
        <v>1311</v>
      </c>
    </row>
    <row r="1469" spans="1:19" ht="15.75" customHeight="1" x14ac:dyDescent="0.2">
      <c r="A1469" s="22" t="s">
        <v>61</v>
      </c>
      <c r="B1469" s="22" t="s">
        <v>6581</v>
      </c>
      <c r="C1469" s="22" t="s">
        <v>138</v>
      </c>
      <c r="D1469" s="22" t="s">
        <v>153</v>
      </c>
      <c r="E1469" s="22" t="s">
        <v>8254</v>
      </c>
      <c r="F1469" s="20">
        <v>1</v>
      </c>
      <c r="H1469" s="20">
        <v>1992</v>
      </c>
      <c r="I1469" s="20" t="str">
        <f t="shared" si="34"/>
        <v>hrs__out_physhlthevnt..rStrokeWv.1992</v>
      </c>
      <c r="J1469" s="20" t="s">
        <v>9988</v>
      </c>
      <c r="K1469" s="20" t="s">
        <v>8255</v>
      </c>
      <c r="L1469" s="20" t="s">
        <v>6708</v>
      </c>
      <c r="N1469" s="15" t="s">
        <v>9060</v>
      </c>
      <c r="Q1469" s="15" t="s">
        <v>178</v>
      </c>
      <c r="R1469" s="15"/>
      <c r="S1469" s="15" t="s">
        <v>1311</v>
      </c>
    </row>
    <row r="1470" spans="1:19" ht="15.75" customHeight="1" x14ac:dyDescent="0.2">
      <c r="A1470" s="22" t="s">
        <v>61</v>
      </c>
      <c r="B1470" s="22" t="s">
        <v>6581</v>
      </c>
      <c r="C1470" s="22" t="s">
        <v>138</v>
      </c>
      <c r="D1470" s="22" t="s">
        <v>153</v>
      </c>
      <c r="E1470" s="22" t="s">
        <v>8254</v>
      </c>
      <c r="F1470" s="20">
        <v>2</v>
      </c>
      <c r="H1470" s="20">
        <v>1994</v>
      </c>
      <c r="I1470" s="20" t="str">
        <f t="shared" si="34"/>
        <v>hrs__out_physhlthevnt..rStrokeWv.1994</v>
      </c>
      <c r="J1470" s="20" t="s">
        <v>9989</v>
      </c>
      <c r="K1470" s="20" t="s">
        <v>8256</v>
      </c>
      <c r="L1470" s="20" t="s">
        <v>6708</v>
      </c>
      <c r="N1470" s="15" t="s">
        <v>9060</v>
      </c>
      <c r="Q1470" s="15" t="s">
        <v>178</v>
      </c>
      <c r="R1470" s="15"/>
      <c r="S1470" s="15" t="s">
        <v>1311</v>
      </c>
    </row>
    <row r="1471" spans="1:19" ht="15.75" customHeight="1" x14ac:dyDescent="0.2">
      <c r="A1471" s="22" t="s">
        <v>61</v>
      </c>
      <c r="B1471" s="22" t="s">
        <v>6581</v>
      </c>
      <c r="C1471" s="22" t="s">
        <v>138</v>
      </c>
      <c r="D1471" s="22" t="s">
        <v>153</v>
      </c>
      <c r="E1471" s="22" t="s">
        <v>8254</v>
      </c>
      <c r="F1471" s="20">
        <v>3</v>
      </c>
      <c r="H1471" s="20">
        <v>1996</v>
      </c>
      <c r="I1471" s="20" t="str">
        <f t="shared" si="34"/>
        <v>hrs__out_physhlthevnt..rStrokeWv.1996</v>
      </c>
      <c r="J1471" s="20" t="s">
        <v>9990</v>
      </c>
      <c r="K1471" s="20" t="s">
        <v>8257</v>
      </c>
      <c r="L1471" s="20" t="s">
        <v>6708</v>
      </c>
      <c r="N1471" s="15" t="s">
        <v>9060</v>
      </c>
      <c r="Q1471" s="15" t="s">
        <v>178</v>
      </c>
      <c r="R1471" s="15"/>
      <c r="S1471" s="15" t="s">
        <v>1311</v>
      </c>
    </row>
    <row r="1472" spans="1:19" ht="15.75" customHeight="1" x14ac:dyDescent="0.2">
      <c r="A1472" s="22" t="s">
        <v>61</v>
      </c>
      <c r="B1472" s="22" t="s">
        <v>6581</v>
      </c>
      <c r="C1472" s="22" t="s">
        <v>138</v>
      </c>
      <c r="D1472" s="22" t="s">
        <v>153</v>
      </c>
      <c r="E1472" s="22" t="s">
        <v>8254</v>
      </c>
      <c r="F1472" s="20">
        <v>4</v>
      </c>
      <c r="H1472" s="20">
        <v>1998</v>
      </c>
      <c r="I1472" s="20" t="str">
        <f t="shared" si="34"/>
        <v>hrs__out_physhlthevnt..rStrokeWv.1998</v>
      </c>
      <c r="J1472" s="20" t="s">
        <v>9991</v>
      </c>
      <c r="K1472" s="20" t="s">
        <v>8258</v>
      </c>
      <c r="L1472" s="20" t="s">
        <v>6708</v>
      </c>
      <c r="N1472" s="15" t="s">
        <v>9060</v>
      </c>
      <c r="Q1472" s="15" t="s">
        <v>178</v>
      </c>
      <c r="R1472" s="15"/>
      <c r="S1472" s="15" t="s">
        <v>1311</v>
      </c>
    </row>
    <row r="1473" spans="1:19" ht="15.75" customHeight="1" x14ac:dyDescent="0.2">
      <c r="A1473" s="22" t="s">
        <v>61</v>
      </c>
      <c r="B1473" s="22" t="s">
        <v>6581</v>
      </c>
      <c r="C1473" s="22" t="s">
        <v>138</v>
      </c>
      <c r="D1473" s="22" t="s">
        <v>153</v>
      </c>
      <c r="E1473" s="22" t="s">
        <v>8254</v>
      </c>
      <c r="F1473" s="20">
        <v>5</v>
      </c>
      <c r="H1473" s="20">
        <v>2000</v>
      </c>
      <c r="I1473" s="20" t="str">
        <f t="shared" si="34"/>
        <v>hrs__out_physhlthevnt..rStrokeWv.2000</v>
      </c>
      <c r="J1473" s="20" t="s">
        <v>9992</v>
      </c>
      <c r="K1473" s="20" t="s">
        <v>8259</v>
      </c>
      <c r="L1473" s="20" t="s">
        <v>6708</v>
      </c>
      <c r="N1473" s="15" t="s">
        <v>9060</v>
      </c>
      <c r="Q1473" s="15" t="s">
        <v>178</v>
      </c>
      <c r="R1473" s="15"/>
      <c r="S1473" s="15" t="s">
        <v>1311</v>
      </c>
    </row>
    <row r="1474" spans="1:19" ht="15.75" customHeight="1" x14ac:dyDescent="0.2">
      <c r="A1474" s="22" t="s">
        <v>61</v>
      </c>
      <c r="B1474" s="22" t="s">
        <v>6581</v>
      </c>
      <c r="C1474" s="22" t="s">
        <v>138</v>
      </c>
      <c r="D1474" s="22" t="s">
        <v>153</v>
      </c>
      <c r="E1474" s="22" t="s">
        <v>8254</v>
      </c>
      <c r="F1474" s="20">
        <v>6</v>
      </c>
      <c r="H1474" s="20">
        <v>2002</v>
      </c>
      <c r="I1474" s="20" t="str">
        <f t="shared" si="34"/>
        <v>hrs__out_physhlthevnt..rStrokeWv.2002</v>
      </c>
      <c r="J1474" s="20" t="s">
        <v>9993</v>
      </c>
      <c r="K1474" s="20" t="s">
        <v>8260</v>
      </c>
      <c r="L1474" s="20" t="s">
        <v>6708</v>
      </c>
      <c r="N1474" s="15" t="s">
        <v>9060</v>
      </c>
      <c r="Q1474" s="15" t="s">
        <v>178</v>
      </c>
      <c r="R1474" s="15"/>
      <c r="S1474" s="15" t="s">
        <v>1311</v>
      </c>
    </row>
    <row r="1475" spans="1:19" ht="15.75" customHeight="1" x14ac:dyDescent="0.2">
      <c r="A1475" s="22" t="s">
        <v>61</v>
      </c>
      <c r="B1475" s="22" t="s">
        <v>6581</v>
      </c>
      <c r="C1475" s="22" t="s">
        <v>138</v>
      </c>
      <c r="D1475" s="22" t="s">
        <v>153</v>
      </c>
      <c r="E1475" s="22" t="s">
        <v>8254</v>
      </c>
      <c r="F1475" s="20">
        <v>7</v>
      </c>
      <c r="H1475" s="20">
        <v>2004</v>
      </c>
      <c r="I1475" s="20" t="str">
        <f t="shared" si="34"/>
        <v>hrs__out_physhlthevnt..rStrokeWv.2004</v>
      </c>
      <c r="J1475" s="20" t="s">
        <v>9994</v>
      </c>
      <c r="K1475" s="20" t="s">
        <v>8261</v>
      </c>
      <c r="L1475" s="20" t="s">
        <v>6708</v>
      </c>
      <c r="N1475" s="15" t="s">
        <v>9060</v>
      </c>
      <c r="Q1475" s="15" t="s">
        <v>178</v>
      </c>
      <c r="R1475" s="15"/>
      <c r="S1475" s="15" t="s">
        <v>1311</v>
      </c>
    </row>
    <row r="1476" spans="1:19" ht="15.75" customHeight="1" x14ac:dyDescent="0.2">
      <c r="A1476" s="22" t="s">
        <v>61</v>
      </c>
      <c r="B1476" s="22" t="s">
        <v>6581</v>
      </c>
      <c r="C1476" s="22" t="s">
        <v>138</v>
      </c>
      <c r="D1476" s="22" t="s">
        <v>153</v>
      </c>
      <c r="E1476" s="22" t="s">
        <v>8254</v>
      </c>
      <c r="F1476" s="20">
        <v>8</v>
      </c>
      <c r="H1476" s="20">
        <v>2006</v>
      </c>
      <c r="I1476" s="20" t="str">
        <f t="shared" si="34"/>
        <v>hrs__out_physhlthevnt..rStrokeWv.2006</v>
      </c>
      <c r="J1476" s="20" t="s">
        <v>9995</v>
      </c>
      <c r="K1476" s="20" t="s">
        <v>8262</v>
      </c>
      <c r="L1476" s="20" t="s">
        <v>6708</v>
      </c>
      <c r="N1476" s="15" t="s">
        <v>9060</v>
      </c>
      <c r="Q1476" s="15" t="s">
        <v>178</v>
      </c>
      <c r="R1476" s="15"/>
      <c r="S1476" s="15" t="s">
        <v>1311</v>
      </c>
    </row>
    <row r="1477" spans="1:19" ht="15.75" customHeight="1" x14ac:dyDescent="0.2">
      <c r="A1477" s="22" t="s">
        <v>61</v>
      </c>
      <c r="B1477" s="22" t="s">
        <v>6581</v>
      </c>
      <c r="C1477" s="22" t="s">
        <v>138</v>
      </c>
      <c r="D1477" s="22" t="s">
        <v>153</v>
      </c>
      <c r="E1477" s="22" t="s">
        <v>8254</v>
      </c>
      <c r="F1477" s="20">
        <v>9</v>
      </c>
      <c r="H1477" s="20">
        <v>2008</v>
      </c>
      <c r="I1477" s="20" t="str">
        <f t="shared" si="34"/>
        <v>hrs__out_physhlthevnt..rStrokeWv.2008</v>
      </c>
      <c r="J1477" s="20" t="s">
        <v>9996</v>
      </c>
      <c r="K1477" s="20" t="s">
        <v>8263</v>
      </c>
      <c r="L1477" s="20" t="s">
        <v>6708</v>
      </c>
      <c r="N1477" s="15" t="s">
        <v>9060</v>
      </c>
      <c r="Q1477" s="15" t="s">
        <v>178</v>
      </c>
      <c r="R1477" s="15"/>
      <c r="S1477" s="15" t="s">
        <v>1311</v>
      </c>
    </row>
    <row r="1478" spans="1:19" ht="15.75" customHeight="1" x14ac:dyDescent="0.2">
      <c r="A1478" s="22" t="s">
        <v>61</v>
      </c>
      <c r="B1478" s="22" t="s">
        <v>6581</v>
      </c>
      <c r="C1478" s="22" t="s">
        <v>138</v>
      </c>
      <c r="D1478" s="22" t="s">
        <v>153</v>
      </c>
      <c r="E1478" s="22" t="s">
        <v>8254</v>
      </c>
      <c r="F1478" s="20">
        <v>10</v>
      </c>
      <c r="H1478" s="20">
        <v>2010</v>
      </c>
      <c r="I1478" s="20" t="str">
        <f t="shared" si="34"/>
        <v>hrs__out_physhlthevnt..rStrokeWv.2010</v>
      </c>
      <c r="J1478" s="20" t="s">
        <v>9997</v>
      </c>
      <c r="K1478" s="20" t="s">
        <v>8264</v>
      </c>
      <c r="L1478" s="20" t="s">
        <v>6708</v>
      </c>
      <c r="N1478" s="15" t="s">
        <v>9060</v>
      </c>
      <c r="Q1478" s="15" t="s">
        <v>178</v>
      </c>
      <c r="R1478" s="15"/>
      <c r="S1478" s="15" t="s">
        <v>1311</v>
      </c>
    </row>
    <row r="1479" spans="1:19" ht="15.75" customHeight="1" x14ac:dyDescent="0.2">
      <c r="A1479" s="22" t="s">
        <v>61</v>
      </c>
      <c r="B1479" s="22" t="s">
        <v>6581</v>
      </c>
      <c r="C1479" s="22" t="s">
        <v>138</v>
      </c>
      <c r="D1479" s="22" t="s">
        <v>153</v>
      </c>
      <c r="E1479" s="22" t="s">
        <v>8254</v>
      </c>
      <c r="F1479" s="20">
        <v>11</v>
      </c>
      <c r="H1479" s="20">
        <v>2012</v>
      </c>
      <c r="I1479" s="20" t="str">
        <f t="shared" si="34"/>
        <v>hrs__out_physhlthevnt..rStrokeWv.2012</v>
      </c>
      <c r="J1479" s="20" t="s">
        <v>9998</v>
      </c>
      <c r="K1479" s="20" t="s">
        <v>8265</v>
      </c>
      <c r="L1479" s="20" t="s">
        <v>6708</v>
      </c>
      <c r="N1479" s="15" t="s">
        <v>9060</v>
      </c>
      <c r="Q1479" s="15" t="s">
        <v>178</v>
      </c>
      <c r="R1479" s="15"/>
      <c r="S1479" s="15" t="s">
        <v>1311</v>
      </c>
    </row>
    <row r="1480" spans="1:19" ht="15.75" customHeight="1" x14ac:dyDescent="0.2">
      <c r="A1480" s="22" t="s">
        <v>61</v>
      </c>
      <c r="B1480" s="22" t="s">
        <v>6581</v>
      </c>
      <c r="C1480" s="22" t="s">
        <v>138</v>
      </c>
      <c r="D1480" s="22" t="s">
        <v>153</v>
      </c>
      <c r="E1480" s="22" t="s">
        <v>8254</v>
      </c>
      <c r="F1480" s="20">
        <v>12</v>
      </c>
      <c r="H1480" s="20">
        <v>2014</v>
      </c>
      <c r="I1480" s="20" t="str">
        <f t="shared" si="34"/>
        <v>hrs__out_physhlthevnt..rStrokeWv.2014</v>
      </c>
      <c r="J1480" s="20" t="s">
        <v>9999</v>
      </c>
      <c r="K1480" s="20" t="s">
        <v>8266</v>
      </c>
      <c r="L1480" s="20" t="s">
        <v>6708</v>
      </c>
      <c r="N1480" s="15" t="s">
        <v>9060</v>
      </c>
      <c r="Q1480" s="15" t="s">
        <v>178</v>
      </c>
      <c r="R1480" s="15"/>
      <c r="S1480" s="15" t="s">
        <v>1311</v>
      </c>
    </row>
    <row r="1481" spans="1:19" ht="15.75" customHeight="1" x14ac:dyDescent="0.2">
      <c r="A1481" s="46" t="s">
        <v>61</v>
      </c>
      <c r="B1481" s="46" t="s">
        <v>6581</v>
      </c>
      <c r="C1481" s="46" t="s">
        <v>138</v>
      </c>
      <c r="D1481" s="46" t="s">
        <v>148</v>
      </c>
      <c r="E1481" s="46" t="s">
        <v>8267</v>
      </c>
      <c r="F1481" s="20">
        <v>1</v>
      </c>
      <c r="H1481" s="20">
        <v>1992</v>
      </c>
      <c r="I1481" s="20" t="str">
        <f t="shared" si="34"/>
        <v>hrs__out_retired..rJobRetired.1992</v>
      </c>
      <c r="J1481" s="20" t="s">
        <v>10000</v>
      </c>
      <c r="K1481" s="20" t="s">
        <v>8268</v>
      </c>
      <c r="L1481" s="28" t="s">
        <v>8269</v>
      </c>
      <c r="N1481" s="28" t="s">
        <v>8270</v>
      </c>
      <c r="Q1481" s="15" t="s">
        <v>178</v>
      </c>
      <c r="R1481" s="15"/>
      <c r="S1481" s="15" t="s">
        <v>1311</v>
      </c>
    </row>
    <row r="1482" spans="1:19" ht="15.75" customHeight="1" x14ac:dyDescent="0.2">
      <c r="A1482" s="46" t="s">
        <v>61</v>
      </c>
      <c r="B1482" s="46" t="s">
        <v>6581</v>
      </c>
      <c r="C1482" s="46" t="s">
        <v>138</v>
      </c>
      <c r="D1482" s="46" t="s">
        <v>148</v>
      </c>
      <c r="E1482" s="46" t="s">
        <v>8267</v>
      </c>
      <c r="F1482" s="20">
        <v>2</v>
      </c>
      <c r="H1482" s="20">
        <v>1994</v>
      </c>
      <c r="I1482" s="20" t="str">
        <f t="shared" si="34"/>
        <v>hrs__out_retired..rJobRetired.1994</v>
      </c>
      <c r="J1482" s="20" t="s">
        <v>10001</v>
      </c>
      <c r="K1482" s="20" t="s">
        <v>8271</v>
      </c>
      <c r="L1482" s="28" t="s">
        <v>8269</v>
      </c>
      <c r="N1482" s="28" t="s">
        <v>8270</v>
      </c>
      <c r="Q1482" s="15" t="s">
        <v>178</v>
      </c>
      <c r="R1482" s="15"/>
      <c r="S1482" s="15" t="s">
        <v>1311</v>
      </c>
    </row>
    <row r="1483" spans="1:19" ht="15.75" customHeight="1" x14ac:dyDescent="0.2">
      <c r="A1483" s="46" t="s">
        <v>61</v>
      </c>
      <c r="B1483" s="46" t="s">
        <v>6581</v>
      </c>
      <c r="C1483" s="46" t="s">
        <v>138</v>
      </c>
      <c r="D1483" s="46" t="s">
        <v>148</v>
      </c>
      <c r="E1483" s="46" t="s">
        <v>8267</v>
      </c>
      <c r="F1483" s="20">
        <v>3</v>
      </c>
      <c r="H1483" s="20">
        <v>1996</v>
      </c>
      <c r="I1483" s="20" t="str">
        <f t="shared" si="34"/>
        <v>hrs__out_retired..rJobRetired.1996</v>
      </c>
      <c r="J1483" s="20" t="s">
        <v>10002</v>
      </c>
      <c r="K1483" s="20" t="s">
        <v>8272</v>
      </c>
      <c r="L1483" s="28" t="s">
        <v>8269</v>
      </c>
      <c r="N1483" s="28" t="s">
        <v>8270</v>
      </c>
      <c r="Q1483" s="15" t="s">
        <v>178</v>
      </c>
      <c r="R1483" s="15"/>
      <c r="S1483" s="15" t="s">
        <v>1311</v>
      </c>
    </row>
    <row r="1484" spans="1:19" ht="15.75" customHeight="1" x14ac:dyDescent="0.2">
      <c r="A1484" s="46" t="s">
        <v>61</v>
      </c>
      <c r="B1484" s="46" t="s">
        <v>6581</v>
      </c>
      <c r="C1484" s="46" t="s">
        <v>138</v>
      </c>
      <c r="D1484" s="46" t="s">
        <v>148</v>
      </c>
      <c r="E1484" s="46" t="s">
        <v>8267</v>
      </c>
      <c r="F1484" s="20">
        <v>4</v>
      </c>
      <c r="H1484" s="20">
        <v>1998</v>
      </c>
      <c r="I1484" s="20" t="str">
        <f t="shared" si="34"/>
        <v>hrs__out_retired..rJobRetired.1998</v>
      </c>
      <c r="J1484" s="20" t="s">
        <v>10003</v>
      </c>
      <c r="K1484" s="20" t="s">
        <v>8273</v>
      </c>
      <c r="L1484" s="28" t="s">
        <v>8269</v>
      </c>
      <c r="N1484" s="28" t="s">
        <v>8270</v>
      </c>
      <c r="Q1484" s="15" t="s">
        <v>178</v>
      </c>
      <c r="R1484" s="15"/>
      <c r="S1484" s="15" t="s">
        <v>1311</v>
      </c>
    </row>
    <row r="1485" spans="1:19" ht="15.75" customHeight="1" x14ac:dyDescent="0.2">
      <c r="A1485" s="46" t="s">
        <v>61</v>
      </c>
      <c r="B1485" s="46" t="s">
        <v>6581</v>
      </c>
      <c r="C1485" s="46" t="s">
        <v>138</v>
      </c>
      <c r="D1485" s="46" t="s">
        <v>148</v>
      </c>
      <c r="E1485" s="46" t="s">
        <v>8267</v>
      </c>
      <c r="F1485" s="20">
        <v>5</v>
      </c>
      <c r="H1485" s="20">
        <v>2000</v>
      </c>
      <c r="I1485" s="20" t="str">
        <f t="shared" si="34"/>
        <v>hrs__out_retired..rJobRetired.2000</v>
      </c>
      <c r="J1485" s="20" t="s">
        <v>10004</v>
      </c>
      <c r="K1485" s="20" t="s">
        <v>8274</v>
      </c>
      <c r="L1485" s="28" t="s">
        <v>8269</v>
      </c>
      <c r="N1485" s="28" t="s">
        <v>8270</v>
      </c>
      <c r="Q1485" s="15" t="s">
        <v>178</v>
      </c>
      <c r="R1485" s="15"/>
      <c r="S1485" s="15" t="s">
        <v>1311</v>
      </c>
    </row>
    <row r="1486" spans="1:19" ht="15.75" customHeight="1" x14ac:dyDescent="0.2">
      <c r="A1486" s="46" t="s">
        <v>61</v>
      </c>
      <c r="B1486" s="46" t="s">
        <v>6581</v>
      </c>
      <c r="C1486" s="46" t="s">
        <v>138</v>
      </c>
      <c r="D1486" s="46" t="s">
        <v>148</v>
      </c>
      <c r="E1486" s="46" t="s">
        <v>8267</v>
      </c>
      <c r="F1486" s="20">
        <v>6</v>
      </c>
      <c r="H1486" s="20">
        <v>2002</v>
      </c>
      <c r="I1486" s="20" t="str">
        <f t="shared" si="34"/>
        <v>hrs__out_retired..rJobRetired.2002</v>
      </c>
      <c r="J1486" s="20" t="s">
        <v>10005</v>
      </c>
      <c r="K1486" s="20" t="s">
        <v>8275</v>
      </c>
      <c r="L1486" s="28" t="s">
        <v>8269</v>
      </c>
      <c r="N1486" s="28" t="s">
        <v>8270</v>
      </c>
      <c r="Q1486" s="15" t="s">
        <v>178</v>
      </c>
      <c r="R1486" s="15"/>
      <c r="S1486" s="15" t="s">
        <v>1311</v>
      </c>
    </row>
    <row r="1487" spans="1:19" ht="15.75" customHeight="1" x14ac:dyDescent="0.2">
      <c r="A1487" s="46" t="s">
        <v>61</v>
      </c>
      <c r="B1487" s="46" t="s">
        <v>6581</v>
      </c>
      <c r="C1487" s="46" t="s">
        <v>138</v>
      </c>
      <c r="D1487" s="46" t="s">
        <v>148</v>
      </c>
      <c r="E1487" s="46" t="s">
        <v>8267</v>
      </c>
      <c r="F1487" s="20">
        <v>7</v>
      </c>
      <c r="H1487" s="20">
        <v>2004</v>
      </c>
      <c r="I1487" s="20" t="str">
        <f t="shared" si="34"/>
        <v>hrs__out_retired..rJobRetired.2004</v>
      </c>
      <c r="J1487" s="20" t="s">
        <v>10006</v>
      </c>
      <c r="K1487" s="20" t="s">
        <v>8276</v>
      </c>
      <c r="L1487" s="28" t="s">
        <v>8269</v>
      </c>
      <c r="N1487" s="28" t="s">
        <v>8270</v>
      </c>
      <c r="Q1487" s="15" t="s">
        <v>178</v>
      </c>
      <c r="R1487" s="15"/>
      <c r="S1487" s="15" t="s">
        <v>1311</v>
      </c>
    </row>
    <row r="1488" spans="1:19" ht="15.75" customHeight="1" x14ac:dyDescent="0.2">
      <c r="A1488" s="46" t="s">
        <v>61</v>
      </c>
      <c r="B1488" s="46" t="s">
        <v>6581</v>
      </c>
      <c r="C1488" s="46" t="s">
        <v>138</v>
      </c>
      <c r="D1488" s="46" t="s">
        <v>148</v>
      </c>
      <c r="E1488" s="46" t="s">
        <v>8267</v>
      </c>
      <c r="F1488" s="20">
        <v>8</v>
      </c>
      <c r="H1488" s="20">
        <v>2006</v>
      </c>
      <c r="I1488" s="20" t="str">
        <f t="shared" si="34"/>
        <v>hrs__out_retired..rJobRetired.2006</v>
      </c>
      <c r="J1488" s="20" t="s">
        <v>10007</v>
      </c>
      <c r="K1488" s="20" t="s">
        <v>8277</v>
      </c>
      <c r="L1488" s="28" t="s">
        <v>8269</v>
      </c>
      <c r="N1488" s="28" t="s">
        <v>8270</v>
      </c>
      <c r="Q1488" s="15" t="s">
        <v>178</v>
      </c>
      <c r="R1488" s="15"/>
      <c r="S1488" s="15" t="s">
        <v>1311</v>
      </c>
    </row>
    <row r="1489" spans="1:19" ht="15.75" customHeight="1" x14ac:dyDescent="0.2">
      <c r="A1489" s="46" t="s">
        <v>61</v>
      </c>
      <c r="B1489" s="46" t="s">
        <v>6581</v>
      </c>
      <c r="C1489" s="46" t="s">
        <v>138</v>
      </c>
      <c r="D1489" s="46" t="s">
        <v>148</v>
      </c>
      <c r="E1489" s="46" t="s">
        <v>8267</v>
      </c>
      <c r="F1489" s="20">
        <v>9</v>
      </c>
      <c r="H1489" s="20">
        <v>2008</v>
      </c>
      <c r="I1489" s="20" t="str">
        <f t="shared" si="34"/>
        <v>hrs__out_retired..rJobRetired.2008</v>
      </c>
      <c r="J1489" s="20" t="s">
        <v>10008</v>
      </c>
      <c r="K1489" s="20" t="s">
        <v>8278</v>
      </c>
      <c r="L1489" s="28" t="s">
        <v>8269</v>
      </c>
      <c r="N1489" s="28" t="s">
        <v>8270</v>
      </c>
      <c r="Q1489" s="15" t="s">
        <v>178</v>
      </c>
      <c r="R1489" s="15"/>
      <c r="S1489" s="15" t="s">
        <v>1311</v>
      </c>
    </row>
    <row r="1490" spans="1:19" ht="15.75" customHeight="1" x14ac:dyDescent="0.2">
      <c r="A1490" s="46" t="s">
        <v>61</v>
      </c>
      <c r="B1490" s="46" t="s">
        <v>6581</v>
      </c>
      <c r="C1490" s="46" t="s">
        <v>138</v>
      </c>
      <c r="D1490" s="46" t="s">
        <v>148</v>
      </c>
      <c r="E1490" s="46" t="s">
        <v>8267</v>
      </c>
      <c r="F1490" s="20">
        <v>10</v>
      </c>
      <c r="H1490" s="20">
        <v>2010</v>
      </c>
      <c r="I1490" s="20" t="str">
        <f t="shared" si="34"/>
        <v>hrs__out_retired..rJobRetired.2010</v>
      </c>
      <c r="J1490" s="20" t="s">
        <v>10009</v>
      </c>
      <c r="K1490" s="20" t="s">
        <v>8279</v>
      </c>
      <c r="L1490" s="28" t="s">
        <v>8269</v>
      </c>
      <c r="N1490" s="28" t="s">
        <v>8270</v>
      </c>
      <c r="Q1490" s="15" t="s">
        <v>178</v>
      </c>
      <c r="R1490" s="15"/>
      <c r="S1490" s="15" t="s">
        <v>251</v>
      </c>
    </row>
    <row r="1491" spans="1:19" ht="15.75" customHeight="1" x14ac:dyDescent="0.2">
      <c r="A1491" s="46" t="s">
        <v>61</v>
      </c>
      <c r="B1491" s="46" t="s">
        <v>6581</v>
      </c>
      <c r="C1491" s="46" t="s">
        <v>138</v>
      </c>
      <c r="D1491" s="46" t="s">
        <v>148</v>
      </c>
      <c r="E1491" s="46" t="s">
        <v>8267</v>
      </c>
      <c r="F1491" s="20">
        <v>11</v>
      </c>
      <c r="H1491" s="20">
        <v>2012</v>
      </c>
      <c r="I1491" s="20" t="str">
        <f t="shared" si="34"/>
        <v>hrs__out_retired..rJobRetired.2012</v>
      </c>
      <c r="J1491" s="20" t="s">
        <v>10010</v>
      </c>
      <c r="K1491" s="20" t="s">
        <v>8280</v>
      </c>
      <c r="L1491" s="28" t="s">
        <v>8269</v>
      </c>
      <c r="N1491" s="28" t="s">
        <v>8270</v>
      </c>
      <c r="Q1491" s="15" t="s">
        <v>178</v>
      </c>
      <c r="R1491" s="15"/>
      <c r="S1491" s="15" t="s">
        <v>251</v>
      </c>
    </row>
    <row r="1492" spans="1:19" ht="15.75" customHeight="1" x14ac:dyDescent="0.2">
      <c r="A1492" s="46" t="s">
        <v>61</v>
      </c>
      <c r="B1492" s="46" t="s">
        <v>6581</v>
      </c>
      <c r="C1492" s="46" t="s">
        <v>138</v>
      </c>
      <c r="D1492" s="46" t="s">
        <v>148</v>
      </c>
      <c r="E1492" s="46" t="s">
        <v>8267</v>
      </c>
      <c r="F1492" s="20">
        <v>12</v>
      </c>
      <c r="H1492" s="20">
        <v>2014</v>
      </c>
      <c r="I1492" s="20" t="str">
        <f t="shared" si="34"/>
        <v>hrs__out_retired..rJobRetired.2014</v>
      </c>
      <c r="J1492" s="20" t="s">
        <v>10011</v>
      </c>
      <c r="K1492" s="20" t="s">
        <v>8281</v>
      </c>
      <c r="L1492" s="28" t="s">
        <v>8269</v>
      </c>
      <c r="N1492" s="28" t="s">
        <v>8270</v>
      </c>
      <c r="Q1492" s="15" t="s">
        <v>178</v>
      </c>
      <c r="R1492" s="15"/>
      <c r="S1492" s="15" t="s">
        <v>251</v>
      </c>
    </row>
    <row r="1493" spans="1:19" ht="15.75" customHeight="1" x14ac:dyDescent="0.2">
      <c r="A1493" s="22" t="s">
        <v>61</v>
      </c>
      <c r="B1493" s="22" t="s">
        <v>6581</v>
      </c>
      <c r="C1493" s="22" t="s">
        <v>138</v>
      </c>
      <c r="D1493" s="22" t="s">
        <v>149</v>
      </c>
      <c r="E1493" s="22" t="s">
        <v>8282</v>
      </c>
      <c r="F1493" s="20">
        <v>1</v>
      </c>
      <c r="H1493" s="20">
        <v>1992</v>
      </c>
      <c r="I1493" s="20" t="str">
        <f t="shared" si="34"/>
        <v>hrs__out_unemployed..rJobUnempl.1992</v>
      </c>
      <c r="J1493" s="20" t="s">
        <v>10012</v>
      </c>
      <c r="K1493" s="20" t="s">
        <v>8283</v>
      </c>
      <c r="L1493" s="28" t="s">
        <v>8284</v>
      </c>
      <c r="N1493" s="52" t="s">
        <v>9059</v>
      </c>
      <c r="Q1493" s="15" t="s">
        <v>178</v>
      </c>
      <c r="R1493" s="15"/>
      <c r="S1493" s="15" t="s">
        <v>1311</v>
      </c>
    </row>
    <row r="1494" spans="1:19" ht="15.75" customHeight="1" x14ac:dyDescent="0.2">
      <c r="A1494" s="22" t="s">
        <v>61</v>
      </c>
      <c r="B1494" s="22" t="s">
        <v>6581</v>
      </c>
      <c r="C1494" s="22" t="s">
        <v>138</v>
      </c>
      <c r="D1494" s="22" t="s">
        <v>149</v>
      </c>
      <c r="E1494" s="22" t="s">
        <v>8282</v>
      </c>
      <c r="F1494" s="20">
        <v>2</v>
      </c>
      <c r="H1494" s="20">
        <v>1994</v>
      </c>
      <c r="I1494" s="20" t="str">
        <f t="shared" si="34"/>
        <v>hrs__out_unemployed..rJobUnempl.1994</v>
      </c>
      <c r="J1494" s="20" t="s">
        <v>10013</v>
      </c>
      <c r="K1494" s="20" t="s">
        <v>8285</v>
      </c>
      <c r="L1494" s="28" t="s">
        <v>8284</v>
      </c>
      <c r="N1494" s="52" t="s">
        <v>9059</v>
      </c>
      <c r="Q1494" s="15" t="s">
        <v>178</v>
      </c>
      <c r="R1494" s="15"/>
      <c r="S1494" s="15" t="s">
        <v>1311</v>
      </c>
    </row>
    <row r="1495" spans="1:19" ht="15.75" customHeight="1" x14ac:dyDescent="0.2">
      <c r="A1495" s="22" t="s">
        <v>61</v>
      </c>
      <c r="B1495" s="22" t="s">
        <v>6581</v>
      </c>
      <c r="C1495" s="22" t="s">
        <v>138</v>
      </c>
      <c r="D1495" s="22" t="s">
        <v>149</v>
      </c>
      <c r="E1495" s="22" t="s">
        <v>8282</v>
      </c>
      <c r="F1495" s="20">
        <v>3</v>
      </c>
      <c r="H1495" s="20">
        <v>1996</v>
      </c>
      <c r="I1495" s="20" t="str">
        <f t="shared" si="34"/>
        <v>hrs__out_unemployed..rJobUnempl.1996</v>
      </c>
      <c r="J1495" s="20" t="s">
        <v>10014</v>
      </c>
      <c r="K1495" s="20" t="s">
        <v>8286</v>
      </c>
      <c r="L1495" s="28" t="s">
        <v>8284</v>
      </c>
      <c r="N1495" s="52" t="s">
        <v>9059</v>
      </c>
      <c r="Q1495" s="15" t="s">
        <v>178</v>
      </c>
      <c r="R1495" s="15"/>
      <c r="S1495" s="15" t="s">
        <v>1311</v>
      </c>
    </row>
    <row r="1496" spans="1:19" ht="15.75" customHeight="1" x14ac:dyDescent="0.2">
      <c r="A1496" s="22" t="s">
        <v>61</v>
      </c>
      <c r="B1496" s="22" t="s">
        <v>6581</v>
      </c>
      <c r="C1496" s="22" t="s">
        <v>138</v>
      </c>
      <c r="D1496" s="22" t="s">
        <v>149</v>
      </c>
      <c r="E1496" s="22" t="s">
        <v>8282</v>
      </c>
      <c r="F1496" s="20">
        <v>4</v>
      </c>
      <c r="H1496" s="20">
        <v>1998</v>
      </c>
      <c r="I1496" s="20" t="str">
        <f t="shared" si="34"/>
        <v>hrs__out_unemployed..rJobUnempl.1998</v>
      </c>
      <c r="J1496" s="20" t="s">
        <v>10015</v>
      </c>
      <c r="K1496" s="20" t="s">
        <v>8287</v>
      </c>
      <c r="L1496" s="28" t="s">
        <v>8284</v>
      </c>
      <c r="N1496" s="52" t="s">
        <v>9059</v>
      </c>
      <c r="Q1496" s="15" t="s">
        <v>178</v>
      </c>
      <c r="R1496" s="15"/>
      <c r="S1496" s="15" t="s">
        <v>1311</v>
      </c>
    </row>
    <row r="1497" spans="1:19" ht="15.75" customHeight="1" x14ac:dyDescent="0.2">
      <c r="A1497" s="22" t="s">
        <v>61</v>
      </c>
      <c r="B1497" s="22" t="s">
        <v>6581</v>
      </c>
      <c r="C1497" s="22" t="s">
        <v>138</v>
      </c>
      <c r="D1497" s="22" t="s">
        <v>149</v>
      </c>
      <c r="E1497" s="22" t="s">
        <v>8282</v>
      </c>
      <c r="F1497" s="20">
        <v>5</v>
      </c>
      <c r="H1497" s="20">
        <v>2000</v>
      </c>
      <c r="I1497" s="20" t="str">
        <f t="shared" si="34"/>
        <v>hrs__out_unemployed..rJobUnempl.2000</v>
      </c>
      <c r="J1497" s="20" t="s">
        <v>10016</v>
      </c>
      <c r="K1497" s="20" t="s">
        <v>8288</v>
      </c>
      <c r="L1497" s="28" t="s">
        <v>8284</v>
      </c>
      <c r="N1497" s="52" t="s">
        <v>9059</v>
      </c>
      <c r="O1497" s="60"/>
      <c r="P1497" s="60"/>
      <c r="Q1497" s="15" t="s">
        <v>178</v>
      </c>
      <c r="R1497" s="15"/>
      <c r="S1497" s="15" t="s">
        <v>1311</v>
      </c>
    </row>
    <row r="1498" spans="1:19" ht="15.75" customHeight="1" x14ac:dyDescent="0.2">
      <c r="A1498" s="22" t="s">
        <v>61</v>
      </c>
      <c r="B1498" s="22" t="s">
        <v>6581</v>
      </c>
      <c r="C1498" s="22" t="s">
        <v>138</v>
      </c>
      <c r="D1498" s="22" t="s">
        <v>149</v>
      </c>
      <c r="E1498" s="22" t="s">
        <v>8282</v>
      </c>
      <c r="F1498" s="20">
        <v>6</v>
      </c>
      <c r="H1498" s="20">
        <v>2002</v>
      </c>
      <c r="I1498" s="20" t="str">
        <f t="shared" si="34"/>
        <v>hrs__out_unemployed..rJobUnempl.2002</v>
      </c>
      <c r="J1498" s="20" t="s">
        <v>10017</v>
      </c>
      <c r="K1498" s="20" t="s">
        <v>8289</v>
      </c>
      <c r="L1498" s="28" t="s">
        <v>8284</v>
      </c>
      <c r="M1498" s="60"/>
      <c r="N1498" s="52" t="s">
        <v>9059</v>
      </c>
      <c r="O1498" s="60"/>
      <c r="P1498" s="60"/>
      <c r="Q1498" s="15" t="s">
        <v>178</v>
      </c>
      <c r="R1498" s="15"/>
      <c r="S1498" s="15" t="s">
        <v>1311</v>
      </c>
    </row>
    <row r="1499" spans="1:19" ht="15.75" customHeight="1" x14ac:dyDescent="0.2">
      <c r="A1499" s="22" t="s">
        <v>61</v>
      </c>
      <c r="B1499" s="22" t="s">
        <v>6581</v>
      </c>
      <c r="C1499" s="22" t="s">
        <v>138</v>
      </c>
      <c r="D1499" s="22" t="s">
        <v>149</v>
      </c>
      <c r="E1499" s="22" t="s">
        <v>8282</v>
      </c>
      <c r="F1499" s="20">
        <v>7</v>
      </c>
      <c r="H1499" s="20">
        <v>2004</v>
      </c>
      <c r="I1499" s="20" t="str">
        <f t="shared" si="34"/>
        <v>hrs__out_unemployed..rJobUnempl.2004</v>
      </c>
      <c r="J1499" s="20" t="s">
        <v>10018</v>
      </c>
      <c r="K1499" s="20" t="s">
        <v>8290</v>
      </c>
      <c r="L1499" s="28" t="s">
        <v>8284</v>
      </c>
      <c r="M1499" s="60"/>
      <c r="N1499" s="52" t="s">
        <v>9059</v>
      </c>
      <c r="O1499" s="60"/>
      <c r="P1499" s="60"/>
      <c r="Q1499" s="15" t="s">
        <v>178</v>
      </c>
      <c r="R1499" s="15"/>
      <c r="S1499" s="15" t="s">
        <v>1311</v>
      </c>
    </row>
    <row r="1500" spans="1:19" ht="15.75" customHeight="1" x14ac:dyDescent="0.2">
      <c r="A1500" s="22" t="s">
        <v>61</v>
      </c>
      <c r="B1500" s="22" t="s">
        <v>6581</v>
      </c>
      <c r="C1500" s="22" t="s">
        <v>138</v>
      </c>
      <c r="D1500" s="22" t="s">
        <v>149</v>
      </c>
      <c r="E1500" s="22" t="s">
        <v>8282</v>
      </c>
      <c r="F1500" s="20">
        <v>8</v>
      </c>
      <c r="H1500" s="20">
        <v>2006</v>
      </c>
      <c r="I1500" s="20" t="str">
        <f t="shared" si="34"/>
        <v>hrs__out_unemployed..rJobUnempl.2006</v>
      </c>
      <c r="J1500" s="20" t="s">
        <v>10019</v>
      </c>
      <c r="K1500" s="20" t="s">
        <v>8291</v>
      </c>
      <c r="L1500" s="28" t="s">
        <v>8284</v>
      </c>
      <c r="M1500" s="60"/>
      <c r="N1500" s="52" t="s">
        <v>9059</v>
      </c>
      <c r="O1500" s="60"/>
      <c r="P1500" s="60"/>
      <c r="Q1500" s="15" t="s">
        <v>178</v>
      </c>
      <c r="R1500" s="15"/>
      <c r="S1500" s="15" t="s">
        <v>1311</v>
      </c>
    </row>
    <row r="1501" spans="1:19" ht="15.75" customHeight="1" x14ac:dyDescent="0.2">
      <c r="A1501" s="22" t="s">
        <v>61</v>
      </c>
      <c r="B1501" s="22" t="s">
        <v>6581</v>
      </c>
      <c r="C1501" s="22" t="s">
        <v>138</v>
      </c>
      <c r="D1501" s="22" t="s">
        <v>149</v>
      </c>
      <c r="E1501" s="22" t="s">
        <v>8282</v>
      </c>
      <c r="F1501" s="20">
        <v>9</v>
      </c>
      <c r="H1501" s="20">
        <v>2008</v>
      </c>
      <c r="I1501" s="20" t="str">
        <f t="shared" si="34"/>
        <v>hrs__out_unemployed..rJobUnempl.2008</v>
      </c>
      <c r="J1501" s="20" t="s">
        <v>10020</v>
      </c>
      <c r="K1501" s="20" t="s">
        <v>8292</v>
      </c>
      <c r="L1501" s="28" t="s">
        <v>8284</v>
      </c>
      <c r="M1501" s="60"/>
      <c r="N1501" s="52" t="s">
        <v>9059</v>
      </c>
      <c r="O1501" s="60"/>
      <c r="P1501" s="60"/>
      <c r="Q1501" s="15" t="s">
        <v>178</v>
      </c>
      <c r="R1501" s="15"/>
      <c r="S1501" s="15" t="s">
        <v>1311</v>
      </c>
    </row>
    <row r="1502" spans="1:19" ht="15.75" customHeight="1" x14ac:dyDescent="0.2">
      <c r="A1502" s="22" t="s">
        <v>61</v>
      </c>
      <c r="B1502" s="22" t="s">
        <v>6581</v>
      </c>
      <c r="C1502" s="22" t="s">
        <v>138</v>
      </c>
      <c r="D1502" s="22" t="s">
        <v>149</v>
      </c>
      <c r="E1502" s="22" t="s">
        <v>8282</v>
      </c>
      <c r="F1502" s="20">
        <v>10</v>
      </c>
      <c r="H1502" s="20">
        <v>2010</v>
      </c>
      <c r="I1502" s="20" t="str">
        <f t="shared" ref="I1502:I1565" si="35">CONCATENATE(A1502,"__",C1502,"_", D1502, "..", E1502, ".", H1502)</f>
        <v>hrs__out_unemployed..rJobUnempl.2010</v>
      </c>
      <c r="J1502" s="20" t="s">
        <v>10021</v>
      </c>
      <c r="K1502" s="20" t="s">
        <v>8293</v>
      </c>
      <c r="L1502" s="28" t="s">
        <v>8284</v>
      </c>
      <c r="M1502" s="60"/>
      <c r="N1502" s="52" t="s">
        <v>9059</v>
      </c>
      <c r="O1502" s="60"/>
      <c r="P1502" s="60"/>
      <c r="Q1502" s="15" t="s">
        <v>178</v>
      </c>
      <c r="R1502" s="15"/>
      <c r="S1502" s="15" t="s">
        <v>1311</v>
      </c>
    </row>
    <row r="1503" spans="1:19" ht="15.75" customHeight="1" x14ac:dyDescent="0.2">
      <c r="A1503" s="22" t="s">
        <v>61</v>
      </c>
      <c r="B1503" s="22" t="s">
        <v>6581</v>
      </c>
      <c r="C1503" s="22" t="s">
        <v>138</v>
      </c>
      <c r="D1503" s="22" t="s">
        <v>149</v>
      </c>
      <c r="E1503" s="22" t="s">
        <v>8282</v>
      </c>
      <c r="F1503" s="20">
        <v>11</v>
      </c>
      <c r="H1503" s="20">
        <v>2012</v>
      </c>
      <c r="I1503" s="20" t="str">
        <f t="shared" si="35"/>
        <v>hrs__out_unemployed..rJobUnempl.2012</v>
      </c>
      <c r="J1503" s="20" t="s">
        <v>10022</v>
      </c>
      <c r="K1503" s="20" t="s">
        <v>8294</v>
      </c>
      <c r="L1503" s="28" t="s">
        <v>8284</v>
      </c>
      <c r="M1503" s="60"/>
      <c r="N1503" s="52" t="s">
        <v>9059</v>
      </c>
      <c r="O1503" s="60"/>
      <c r="P1503" s="60"/>
      <c r="Q1503" s="15" t="s">
        <v>178</v>
      </c>
      <c r="R1503" s="15"/>
      <c r="S1503" s="15" t="s">
        <v>1311</v>
      </c>
    </row>
    <row r="1504" spans="1:19" ht="15.75" customHeight="1" x14ac:dyDescent="0.2">
      <c r="A1504" s="22" t="s">
        <v>61</v>
      </c>
      <c r="B1504" s="22" t="s">
        <v>6581</v>
      </c>
      <c r="C1504" s="22" t="s">
        <v>138</v>
      </c>
      <c r="D1504" s="22" t="s">
        <v>149</v>
      </c>
      <c r="E1504" s="22" t="s">
        <v>8282</v>
      </c>
      <c r="F1504" s="20">
        <v>12</v>
      </c>
      <c r="H1504" s="20">
        <v>2014</v>
      </c>
      <c r="I1504" s="20" t="str">
        <f t="shared" si="35"/>
        <v>hrs__out_unemployed..rJobUnempl.2014</v>
      </c>
      <c r="J1504" s="20" t="s">
        <v>10023</v>
      </c>
      <c r="K1504" s="20" t="s">
        <v>8295</v>
      </c>
      <c r="L1504" s="28" t="s">
        <v>8284</v>
      </c>
      <c r="M1504" s="60"/>
      <c r="N1504" s="52" t="s">
        <v>9059</v>
      </c>
      <c r="O1504" s="60"/>
      <c r="P1504" s="60"/>
      <c r="Q1504" s="15" t="s">
        <v>178</v>
      </c>
      <c r="R1504" s="15"/>
      <c r="S1504" s="15" t="s">
        <v>1311</v>
      </c>
    </row>
    <row r="1505" spans="1:19" ht="15.75" customHeight="1" x14ac:dyDescent="0.2">
      <c r="A1505" s="22" t="s">
        <v>61</v>
      </c>
      <c r="B1505" s="22" t="s">
        <v>6581</v>
      </c>
      <c r="C1505" s="22" t="s">
        <v>138</v>
      </c>
      <c r="D1505" s="22" t="s">
        <v>149</v>
      </c>
      <c r="E1505" s="22" t="s">
        <v>8296</v>
      </c>
      <c r="F1505" s="20">
        <v>1</v>
      </c>
      <c r="H1505" s="20">
        <v>1992</v>
      </c>
      <c r="I1505" s="20" t="str">
        <f t="shared" si="35"/>
        <v>hrs__out_unemployed..sJobUnempl.1992</v>
      </c>
      <c r="J1505" s="20" t="s">
        <v>10024</v>
      </c>
      <c r="K1505" s="20" t="s">
        <v>8297</v>
      </c>
      <c r="L1505" s="28" t="s">
        <v>8284</v>
      </c>
      <c r="M1505" s="60"/>
      <c r="N1505" s="52" t="s">
        <v>9059</v>
      </c>
      <c r="O1505" s="60"/>
      <c r="P1505" s="60"/>
      <c r="Q1505" s="15" t="s">
        <v>178</v>
      </c>
      <c r="R1505" s="15"/>
      <c r="S1505" s="15" t="s">
        <v>251</v>
      </c>
    </row>
    <row r="1506" spans="1:19" ht="15.75" customHeight="1" x14ac:dyDescent="0.2">
      <c r="A1506" s="22" t="s">
        <v>61</v>
      </c>
      <c r="B1506" s="22" t="s">
        <v>6581</v>
      </c>
      <c r="C1506" s="22" t="s">
        <v>138</v>
      </c>
      <c r="D1506" s="22" t="s">
        <v>149</v>
      </c>
      <c r="E1506" s="22" t="s">
        <v>8296</v>
      </c>
      <c r="F1506" s="20">
        <v>2</v>
      </c>
      <c r="H1506" s="20">
        <v>1994</v>
      </c>
      <c r="I1506" s="20" t="str">
        <f t="shared" si="35"/>
        <v>hrs__out_unemployed..sJobUnempl.1994</v>
      </c>
      <c r="J1506" s="20" t="s">
        <v>10025</v>
      </c>
      <c r="K1506" s="20" t="s">
        <v>8298</v>
      </c>
      <c r="L1506" s="28" t="s">
        <v>8284</v>
      </c>
      <c r="M1506" s="60"/>
      <c r="N1506" s="52" t="s">
        <v>9059</v>
      </c>
      <c r="O1506" s="60"/>
      <c r="P1506" s="60"/>
      <c r="Q1506" s="15" t="s">
        <v>178</v>
      </c>
      <c r="R1506" s="15"/>
      <c r="S1506" s="15" t="s">
        <v>251</v>
      </c>
    </row>
    <row r="1507" spans="1:19" ht="15.75" customHeight="1" x14ac:dyDescent="0.2">
      <c r="A1507" s="22" t="s">
        <v>61</v>
      </c>
      <c r="B1507" s="22" t="s">
        <v>6581</v>
      </c>
      <c r="C1507" s="22" t="s">
        <v>138</v>
      </c>
      <c r="D1507" s="22" t="s">
        <v>149</v>
      </c>
      <c r="E1507" s="22" t="s">
        <v>8296</v>
      </c>
      <c r="F1507" s="20">
        <v>3</v>
      </c>
      <c r="H1507" s="20">
        <v>1996</v>
      </c>
      <c r="I1507" s="20" t="str">
        <f t="shared" si="35"/>
        <v>hrs__out_unemployed..sJobUnempl.1996</v>
      </c>
      <c r="J1507" s="20" t="s">
        <v>10026</v>
      </c>
      <c r="K1507" s="20" t="s">
        <v>8299</v>
      </c>
      <c r="L1507" s="28" t="s">
        <v>8284</v>
      </c>
      <c r="M1507" s="60"/>
      <c r="N1507" s="52" t="s">
        <v>9059</v>
      </c>
      <c r="O1507" s="60"/>
      <c r="P1507" s="60"/>
      <c r="Q1507" s="15" t="s">
        <v>178</v>
      </c>
      <c r="R1507" s="15"/>
      <c r="S1507" s="15" t="s">
        <v>251</v>
      </c>
    </row>
    <row r="1508" spans="1:19" ht="15.75" customHeight="1" x14ac:dyDescent="0.2">
      <c r="A1508" s="22" t="s">
        <v>61</v>
      </c>
      <c r="B1508" s="22" t="s">
        <v>6581</v>
      </c>
      <c r="C1508" s="22" t="s">
        <v>138</v>
      </c>
      <c r="D1508" s="22" t="s">
        <v>149</v>
      </c>
      <c r="E1508" s="22" t="s">
        <v>8296</v>
      </c>
      <c r="F1508" s="20">
        <v>4</v>
      </c>
      <c r="H1508" s="20">
        <v>1998</v>
      </c>
      <c r="I1508" s="20" t="str">
        <f t="shared" si="35"/>
        <v>hrs__out_unemployed..sJobUnempl.1998</v>
      </c>
      <c r="J1508" s="20" t="s">
        <v>10027</v>
      </c>
      <c r="K1508" s="20" t="s">
        <v>8300</v>
      </c>
      <c r="L1508" s="28" t="s">
        <v>8284</v>
      </c>
      <c r="M1508" s="60"/>
      <c r="N1508" s="52" t="s">
        <v>9059</v>
      </c>
      <c r="O1508" s="60"/>
      <c r="P1508" s="60"/>
      <c r="Q1508" s="15" t="s">
        <v>178</v>
      </c>
      <c r="R1508" s="15"/>
      <c r="S1508" s="15" t="s">
        <v>251</v>
      </c>
    </row>
    <row r="1509" spans="1:19" ht="15.75" customHeight="1" x14ac:dyDescent="0.2">
      <c r="A1509" s="22" t="s">
        <v>61</v>
      </c>
      <c r="B1509" s="22" t="s">
        <v>6581</v>
      </c>
      <c r="C1509" s="22" t="s">
        <v>138</v>
      </c>
      <c r="D1509" s="22" t="s">
        <v>149</v>
      </c>
      <c r="E1509" s="22" t="s">
        <v>8296</v>
      </c>
      <c r="F1509" s="20">
        <v>5</v>
      </c>
      <c r="H1509" s="20">
        <v>2000</v>
      </c>
      <c r="I1509" s="20" t="str">
        <f t="shared" si="35"/>
        <v>hrs__out_unemployed..sJobUnempl.2000</v>
      </c>
      <c r="J1509" s="20" t="s">
        <v>10028</v>
      </c>
      <c r="K1509" s="20" t="s">
        <v>8301</v>
      </c>
      <c r="L1509" s="28" t="s">
        <v>8284</v>
      </c>
      <c r="M1509" s="60"/>
      <c r="N1509" s="52" t="s">
        <v>9059</v>
      </c>
      <c r="O1509" s="60"/>
      <c r="P1509" s="60"/>
      <c r="Q1509" s="15" t="s">
        <v>178</v>
      </c>
      <c r="R1509" s="15"/>
      <c r="S1509" s="15" t="s">
        <v>251</v>
      </c>
    </row>
    <row r="1510" spans="1:19" ht="15.75" customHeight="1" x14ac:dyDescent="0.2">
      <c r="A1510" s="22" t="s">
        <v>61</v>
      </c>
      <c r="B1510" s="22" t="s">
        <v>6581</v>
      </c>
      <c r="C1510" s="22" t="s">
        <v>138</v>
      </c>
      <c r="D1510" s="22" t="s">
        <v>149</v>
      </c>
      <c r="E1510" s="22" t="s">
        <v>8296</v>
      </c>
      <c r="F1510" s="20">
        <v>6</v>
      </c>
      <c r="H1510" s="20">
        <v>2002</v>
      </c>
      <c r="I1510" s="20" t="str">
        <f t="shared" si="35"/>
        <v>hrs__out_unemployed..sJobUnempl.2002</v>
      </c>
      <c r="J1510" s="20" t="s">
        <v>10029</v>
      </c>
      <c r="K1510" s="20" t="s">
        <v>8302</v>
      </c>
      <c r="L1510" s="28" t="s">
        <v>8284</v>
      </c>
      <c r="M1510" s="60"/>
      <c r="N1510" s="52" t="s">
        <v>9059</v>
      </c>
      <c r="O1510" s="60"/>
      <c r="P1510" s="60"/>
      <c r="Q1510" s="15" t="s">
        <v>178</v>
      </c>
      <c r="R1510" s="15"/>
      <c r="S1510" s="15" t="s">
        <v>251</v>
      </c>
    </row>
    <row r="1511" spans="1:19" ht="15.75" customHeight="1" x14ac:dyDescent="0.2">
      <c r="A1511" s="22" t="s">
        <v>61</v>
      </c>
      <c r="B1511" s="22" t="s">
        <v>6581</v>
      </c>
      <c r="C1511" s="22" t="s">
        <v>138</v>
      </c>
      <c r="D1511" s="22" t="s">
        <v>149</v>
      </c>
      <c r="E1511" s="22" t="s">
        <v>8296</v>
      </c>
      <c r="F1511" s="20">
        <v>7</v>
      </c>
      <c r="H1511" s="20">
        <v>2004</v>
      </c>
      <c r="I1511" s="20" t="str">
        <f t="shared" si="35"/>
        <v>hrs__out_unemployed..sJobUnempl.2004</v>
      </c>
      <c r="J1511" s="20" t="s">
        <v>10030</v>
      </c>
      <c r="K1511" s="20" t="s">
        <v>8303</v>
      </c>
      <c r="L1511" s="28" t="s">
        <v>8284</v>
      </c>
      <c r="M1511" s="60"/>
      <c r="N1511" s="52" t="s">
        <v>9059</v>
      </c>
      <c r="O1511" s="60"/>
      <c r="P1511" s="60"/>
      <c r="Q1511" s="15" t="s">
        <v>178</v>
      </c>
      <c r="R1511" s="15"/>
      <c r="S1511" s="15" t="s">
        <v>251</v>
      </c>
    </row>
    <row r="1512" spans="1:19" ht="15.75" customHeight="1" x14ac:dyDescent="0.2">
      <c r="A1512" s="22" t="s">
        <v>61</v>
      </c>
      <c r="B1512" s="22" t="s">
        <v>6581</v>
      </c>
      <c r="C1512" s="22" t="s">
        <v>138</v>
      </c>
      <c r="D1512" s="22" t="s">
        <v>149</v>
      </c>
      <c r="E1512" s="22" t="s">
        <v>8296</v>
      </c>
      <c r="F1512" s="20">
        <v>8</v>
      </c>
      <c r="H1512" s="20">
        <v>2006</v>
      </c>
      <c r="I1512" s="20" t="str">
        <f t="shared" si="35"/>
        <v>hrs__out_unemployed..sJobUnempl.2006</v>
      </c>
      <c r="J1512" s="20" t="s">
        <v>10031</v>
      </c>
      <c r="K1512" s="20" t="s">
        <v>8304</v>
      </c>
      <c r="L1512" s="28" t="s">
        <v>8284</v>
      </c>
      <c r="N1512" s="52" t="s">
        <v>9059</v>
      </c>
      <c r="O1512" s="60"/>
      <c r="P1512" s="60"/>
      <c r="Q1512" s="15" t="s">
        <v>178</v>
      </c>
      <c r="R1512" s="15"/>
      <c r="S1512" s="15" t="s">
        <v>251</v>
      </c>
    </row>
    <row r="1513" spans="1:19" ht="15.75" customHeight="1" x14ac:dyDescent="0.2">
      <c r="A1513" s="22" t="s">
        <v>61</v>
      </c>
      <c r="B1513" s="22" t="s">
        <v>6581</v>
      </c>
      <c r="C1513" s="22" t="s">
        <v>138</v>
      </c>
      <c r="D1513" s="22" t="s">
        <v>149</v>
      </c>
      <c r="E1513" s="22" t="s">
        <v>8296</v>
      </c>
      <c r="F1513" s="20">
        <v>9</v>
      </c>
      <c r="H1513" s="20">
        <v>2008</v>
      </c>
      <c r="I1513" s="20" t="str">
        <f t="shared" si="35"/>
        <v>hrs__out_unemployed..sJobUnempl.2008</v>
      </c>
      <c r="J1513" s="20" t="s">
        <v>10032</v>
      </c>
      <c r="K1513" s="20" t="s">
        <v>8305</v>
      </c>
      <c r="L1513" s="28" t="s">
        <v>8284</v>
      </c>
      <c r="M1513" s="60"/>
      <c r="N1513" s="52" t="s">
        <v>9059</v>
      </c>
      <c r="O1513" s="60"/>
      <c r="P1513" s="60"/>
      <c r="Q1513" s="15" t="s">
        <v>178</v>
      </c>
      <c r="R1513" s="15"/>
      <c r="S1513" s="15" t="s">
        <v>251</v>
      </c>
    </row>
    <row r="1514" spans="1:19" ht="15.75" customHeight="1" x14ac:dyDescent="0.2">
      <c r="A1514" s="22" t="s">
        <v>61</v>
      </c>
      <c r="B1514" s="22" t="s">
        <v>6581</v>
      </c>
      <c r="C1514" s="22" t="s">
        <v>138</v>
      </c>
      <c r="D1514" s="22" t="s">
        <v>149</v>
      </c>
      <c r="E1514" s="22" t="s">
        <v>8296</v>
      </c>
      <c r="F1514" s="20">
        <v>10</v>
      </c>
      <c r="H1514" s="20">
        <v>2010</v>
      </c>
      <c r="I1514" s="20" t="str">
        <f t="shared" si="35"/>
        <v>hrs__out_unemployed..sJobUnempl.2010</v>
      </c>
      <c r="J1514" s="20" t="s">
        <v>10033</v>
      </c>
      <c r="K1514" s="20" t="s">
        <v>8306</v>
      </c>
      <c r="L1514" s="28" t="s">
        <v>8284</v>
      </c>
      <c r="M1514" s="60"/>
      <c r="N1514" s="52" t="s">
        <v>9059</v>
      </c>
      <c r="O1514" s="60"/>
      <c r="P1514" s="60"/>
      <c r="Q1514" s="15" t="s">
        <v>178</v>
      </c>
      <c r="R1514" s="15"/>
      <c r="S1514" s="15" t="s">
        <v>251</v>
      </c>
    </row>
    <row r="1515" spans="1:19" ht="15.75" customHeight="1" x14ac:dyDescent="0.2">
      <c r="A1515" s="22" t="s">
        <v>61</v>
      </c>
      <c r="B1515" s="22" t="s">
        <v>6581</v>
      </c>
      <c r="C1515" s="22" t="s">
        <v>138</v>
      </c>
      <c r="D1515" s="22" t="s">
        <v>149</v>
      </c>
      <c r="E1515" s="22" t="s">
        <v>8296</v>
      </c>
      <c r="F1515" s="20">
        <v>11</v>
      </c>
      <c r="H1515" s="20">
        <v>2012</v>
      </c>
      <c r="I1515" s="20" t="str">
        <f t="shared" si="35"/>
        <v>hrs__out_unemployed..sJobUnempl.2012</v>
      </c>
      <c r="J1515" s="20" t="s">
        <v>10034</v>
      </c>
      <c r="K1515" s="20" t="s">
        <v>8307</v>
      </c>
      <c r="L1515" s="28" t="s">
        <v>8284</v>
      </c>
      <c r="M1515" s="60"/>
      <c r="N1515" s="52" t="s">
        <v>9059</v>
      </c>
      <c r="O1515" s="60"/>
      <c r="P1515" s="60"/>
      <c r="Q1515" s="15" t="s">
        <v>178</v>
      </c>
      <c r="R1515" s="15"/>
      <c r="S1515" s="15" t="s">
        <v>251</v>
      </c>
    </row>
    <row r="1516" spans="1:19" ht="15.75" customHeight="1" x14ac:dyDescent="0.2">
      <c r="A1516" s="22" t="s">
        <v>61</v>
      </c>
      <c r="B1516" s="22" t="s">
        <v>6581</v>
      </c>
      <c r="C1516" s="22" t="s">
        <v>138</v>
      </c>
      <c r="D1516" s="22" t="s">
        <v>149</v>
      </c>
      <c r="E1516" s="22" t="s">
        <v>8296</v>
      </c>
      <c r="F1516" s="20">
        <v>12</v>
      </c>
      <c r="H1516" s="20">
        <v>2014</v>
      </c>
      <c r="I1516" s="20" t="str">
        <f t="shared" si="35"/>
        <v>hrs__out_unemployed..sJobUnempl.2014</v>
      </c>
      <c r="J1516" s="20" t="s">
        <v>10035</v>
      </c>
      <c r="K1516" s="20" t="s">
        <v>8308</v>
      </c>
      <c r="L1516" s="28" t="s">
        <v>8284</v>
      </c>
      <c r="M1516" s="60"/>
      <c r="N1516" s="52" t="s">
        <v>9059</v>
      </c>
      <c r="O1516" s="60"/>
      <c r="P1516" s="60"/>
      <c r="Q1516" s="15" t="s">
        <v>178</v>
      </c>
      <c r="R1516" s="15"/>
      <c r="S1516" s="15" t="s">
        <v>251</v>
      </c>
    </row>
    <row r="1517" spans="1:19" ht="15.75" customHeight="1" x14ac:dyDescent="0.2">
      <c r="A1517" s="5" t="s">
        <v>61</v>
      </c>
      <c r="B1517" s="5" t="s">
        <v>6570</v>
      </c>
      <c r="C1517" s="5" t="s">
        <v>138</v>
      </c>
      <c r="D1517" s="5" t="s">
        <v>150</v>
      </c>
      <c r="E1517" s="5" t="s">
        <v>8309</v>
      </c>
      <c r="F1517" s="20">
        <v>9</v>
      </c>
      <c r="H1517" s="20">
        <v>2008</v>
      </c>
      <c r="I1517" s="20" t="str">
        <f t="shared" si="35"/>
        <v>hrs__out_vlntred..vlnt.2008</v>
      </c>
      <c r="J1517" s="20" t="s">
        <v>8310</v>
      </c>
      <c r="K1517" s="15" t="s">
        <v>8311</v>
      </c>
      <c r="L1517" s="60"/>
      <c r="M1517" s="60"/>
      <c r="N1517" s="15" t="s">
        <v>10413</v>
      </c>
      <c r="O1517" s="15"/>
      <c r="P1517" s="15"/>
      <c r="Q1517" s="15" t="s">
        <v>178</v>
      </c>
      <c r="R1517" s="15" t="s">
        <v>178</v>
      </c>
      <c r="S1517" s="15"/>
    </row>
    <row r="1518" spans="1:19" ht="15.75" customHeight="1" x14ac:dyDescent="0.2">
      <c r="A1518" s="5" t="s">
        <v>61</v>
      </c>
      <c r="B1518" s="5" t="s">
        <v>6570</v>
      </c>
      <c r="C1518" s="5" t="s">
        <v>138</v>
      </c>
      <c r="D1518" s="5" t="s">
        <v>150</v>
      </c>
      <c r="E1518" s="5" t="s">
        <v>8309</v>
      </c>
      <c r="F1518" s="20">
        <v>10</v>
      </c>
      <c r="H1518" s="20">
        <v>2010</v>
      </c>
      <c r="I1518" s="20" t="str">
        <f t="shared" si="35"/>
        <v>hrs__out_vlntred..vlnt.2010</v>
      </c>
      <c r="J1518" s="20" t="s">
        <v>8312</v>
      </c>
      <c r="K1518" s="15" t="s">
        <v>8311</v>
      </c>
      <c r="L1518" s="60"/>
      <c r="M1518" s="15"/>
      <c r="N1518" s="15" t="s">
        <v>10413</v>
      </c>
      <c r="O1518" s="15"/>
      <c r="P1518" s="15"/>
      <c r="Q1518" s="15" t="s">
        <v>178</v>
      </c>
      <c r="R1518" s="15" t="s">
        <v>178</v>
      </c>
      <c r="S1518" s="15"/>
    </row>
    <row r="1519" spans="1:19" ht="15.75" customHeight="1" x14ac:dyDescent="0.2">
      <c r="A1519" s="5" t="s">
        <v>61</v>
      </c>
      <c r="B1519" s="5" t="s">
        <v>6570</v>
      </c>
      <c r="C1519" s="5" t="s">
        <v>138</v>
      </c>
      <c r="D1519" s="5" t="s">
        <v>150</v>
      </c>
      <c r="E1519" s="5" t="s">
        <v>8309</v>
      </c>
      <c r="F1519" s="20">
        <v>11</v>
      </c>
      <c r="H1519" s="20">
        <v>2012</v>
      </c>
      <c r="I1519" s="20" t="str">
        <f t="shared" si="35"/>
        <v>hrs__out_vlntred..vlnt.2012</v>
      </c>
      <c r="J1519" s="20" t="s">
        <v>8313</v>
      </c>
      <c r="K1519" s="15" t="s">
        <v>8311</v>
      </c>
      <c r="L1519" s="60"/>
      <c r="M1519" s="15"/>
      <c r="N1519" s="15" t="s">
        <v>10413</v>
      </c>
      <c r="O1519" s="15"/>
      <c r="P1519" s="15"/>
      <c r="Q1519" s="15" t="s">
        <v>178</v>
      </c>
      <c r="R1519" s="15" t="s">
        <v>178</v>
      </c>
      <c r="S1519" s="15"/>
    </row>
    <row r="1520" spans="1:19" ht="15.75" customHeight="1" x14ac:dyDescent="0.2">
      <c r="A1520" s="5" t="s">
        <v>61</v>
      </c>
      <c r="B1520" s="5" t="s">
        <v>6570</v>
      </c>
      <c r="C1520" s="5" t="s">
        <v>138</v>
      </c>
      <c r="D1520" s="5" t="s">
        <v>150</v>
      </c>
      <c r="E1520" s="5" t="s">
        <v>8309</v>
      </c>
      <c r="F1520" s="20">
        <v>12</v>
      </c>
      <c r="H1520" s="20">
        <v>2014</v>
      </c>
      <c r="I1520" s="20" t="str">
        <f t="shared" si="35"/>
        <v>hrs__out_vlntred..vlnt.2014</v>
      </c>
      <c r="J1520" s="20" t="s">
        <v>8314</v>
      </c>
      <c r="K1520" s="15" t="s">
        <v>8311</v>
      </c>
      <c r="L1520" s="60"/>
      <c r="M1520" s="15"/>
      <c r="N1520" s="15" t="s">
        <v>10413</v>
      </c>
      <c r="O1520" s="15"/>
      <c r="P1520" s="15"/>
      <c r="Q1520" s="15" t="s">
        <v>178</v>
      </c>
      <c r="R1520" s="15" t="s">
        <v>178</v>
      </c>
      <c r="S1520" s="15"/>
    </row>
    <row r="1521" spans="1:19" ht="15.75" customHeight="1" x14ac:dyDescent="0.2">
      <c r="A1521" s="5" t="s">
        <v>61</v>
      </c>
      <c r="B1521" s="5" t="s">
        <v>6570</v>
      </c>
      <c r="C1521" s="5" t="s">
        <v>138</v>
      </c>
      <c r="D1521" s="5" t="s">
        <v>150</v>
      </c>
      <c r="E1521" s="5" t="s">
        <v>8309</v>
      </c>
      <c r="F1521" s="20">
        <v>13</v>
      </c>
      <c r="H1521" s="20">
        <v>2016</v>
      </c>
      <c r="I1521" s="20" t="str">
        <f t="shared" si="35"/>
        <v>hrs__out_vlntred..vlnt.2016</v>
      </c>
      <c r="J1521" s="20" t="s">
        <v>8315</v>
      </c>
      <c r="K1521" s="15" t="s">
        <v>8311</v>
      </c>
      <c r="L1521" s="60"/>
      <c r="M1521" s="15"/>
      <c r="N1521" s="15" t="s">
        <v>10413</v>
      </c>
      <c r="O1521" s="15"/>
      <c r="P1521" s="15"/>
      <c r="Q1521" s="15" t="s">
        <v>178</v>
      </c>
      <c r="R1521" s="15" t="s">
        <v>178</v>
      </c>
      <c r="S1521" s="15"/>
    </row>
    <row r="1522" spans="1:19" ht="15.75" customHeight="1" x14ac:dyDescent="0.2">
      <c r="A1522" s="5" t="s">
        <v>61</v>
      </c>
      <c r="B1522" s="5" t="s">
        <v>6570</v>
      </c>
      <c r="C1522" s="5" t="s">
        <v>138</v>
      </c>
      <c r="D1522" s="5" t="s">
        <v>150</v>
      </c>
      <c r="E1522" s="5" t="s">
        <v>8316</v>
      </c>
      <c r="F1522" s="20">
        <v>4</v>
      </c>
      <c r="H1522" s="20">
        <v>1998</v>
      </c>
      <c r="I1522" s="20" t="str">
        <f t="shared" si="35"/>
        <v>hrs__out_vlntred..vlnt12mo.1998</v>
      </c>
      <c r="J1522" s="15" t="s">
        <v>8317</v>
      </c>
      <c r="K1522" s="15" t="s">
        <v>8318</v>
      </c>
      <c r="L1522" s="13" t="s">
        <v>8319</v>
      </c>
      <c r="M1522" s="15"/>
      <c r="N1522" s="15" t="s">
        <v>8320</v>
      </c>
      <c r="O1522" s="15"/>
      <c r="P1522" s="15"/>
      <c r="Q1522" s="15" t="s">
        <v>178</v>
      </c>
      <c r="R1522" s="15" t="s">
        <v>178</v>
      </c>
      <c r="S1522" s="15"/>
    </row>
    <row r="1523" spans="1:19" ht="15.75" customHeight="1" x14ac:dyDescent="0.2">
      <c r="A1523" s="5" t="s">
        <v>61</v>
      </c>
      <c r="B1523" s="5" t="s">
        <v>6570</v>
      </c>
      <c r="C1523" s="5" t="s">
        <v>138</v>
      </c>
      <c r="D1523" s="5" t="s">
        <v>150</v>
      </c>
      <c r="E1523" s="5" t="s">
        <v>8316</v>
      </c>
      <c r="F1523" s="20">
        <v>5</v>
      </c>
      <c r="H1523" s="20">
        <v>2000</v>
      </c>
      <c r="I1523" s="20" t="str">
        <f t="shared" si="35"/>
        <v>hrs__out_vlntred..vlnt12mo.2000</v>
      </c>
      <c r="J1523" s="15" t="s">
        <v>8321</v>
      </c>
      <c r="K1523" s="15" t="s">
        <v>8318</v>
      </c>
      <c r="L1523" s="13" t="s">
        <v>8319</v>
      </c>
      <c r="M1523" s="15"/>
      <c r="N1523" s="15" t="s">
        <v>8320</v>
      </c>
      <c r="O1523" s="15"/>
      <c r="P1523" s="15"/>
      <c r="Q1523" s="15" t="s">
        <v>178</v>
      </c>
      <c r="R1523" s="15" t="s">
        <v>178</v>
      </c>
      <c r="S1523" s="15"/>
    </row>
    <row r="1524" spans="1:19" ht="15.75" customHeight="1" x14ac:dyDescent="0.2">
      <c r="A1524" s="5" t="s">
        <v>61</v>
      </c>
      <c r="B1524" s="5" t="s">
        <v>6570</v>
      </c>
      <c r="C1524" s="5" t="s">
        <v>138</v>
      </c>
      <c r="D1524" s="5" t="s">
        <v>150</v>
      </c>
      <c r="E1524" s="5" t="s">
        <v>8316</v>
      </c>
      <c r="F1524" s="20">
        <v>6</v>
      </c>
      <c r="H1524" s="20">
        <v>2002</v>
      </c>
      <c r="I1524" s="20" t="str">
        <f t="shared" si="35"/>
        <v>hrs__out_vlntred..vlnt12mo.2002</v>
      </c>
      <c r="J1524" s="15" t="s">
        <v>8322</v>
      </c>
      <c r="K1524" s="15" t="s">
        <v>8318</v>
      </c>
      <c r="L1524" s="13" t="s">
        <v>8319</v>
      </c>
      <c r="M1524" s="15"/>
      <c r="N1524" s="15" t="s">
        <v>8320</v>
      </c>
      <c r="O1524" s="15"/>
      <c r="P1524" s="15"/>
      <c r="Q1524" s="15" t="s">
        <v>178</v>
      </c>
      <c r="R1524" s="15" t="s">
        <v>178</v>
      </c>
      <c r="S1524" s="15"/>
    </row>
    <row r="1525" spans="1:19" ht="15.75" customHeight="1" x14ac:dyDescent="0.2">
      <c r="A1525" s="5" t="s">
        <v>61</v>
      </c>
      <c r="B1525" s="5" t="s">
        <v>6570</v>
      </c>
      <c r="C1525" s="5" t="s">
        <v>138</v>
      </c>
      <c r="D1525" s="5" t="s">
        <v>150</v>
      </c>
      <c r="E1525" s="5" t="s">
        <v>8316</v>
      </c>
      <c r="F1525" s="20">
        <v>7</v>
      </c>
      <c r="H1525" s="20">
        <v>2004</v>
      </c>
      <c r="I1525" s="20" t="str">
        <f t="shared" si="35"/>
        <v>hrs__out_vlntred..vlnt12mo.2004</v>
      </c>
      <c r="J1525" s="15" t="s">
        <v>8323</v>
      </c>
      <c r="K1525" s="15" t="s">
        <v>8318</v>
      </c>
      <c r="L1525" s="13" t="s">
        <v>8319</v>
      </c>
      <c r="M1525" s="15"/>
      <c r="N1525" s="15" t="s">
        <v>8320</v>
      </c>
      <c r="O1525" s="15"/>
      <c r="P1525" s="15"/>
      <c r="Q1525" s="15" t="s">
        <v>178</v>
      </c>
      <c r="R1525" s="15" t="s">
        <v>178</v>
      </c>
      <c r="S1525" s="15"/>
    </row>
    <row r="1526" spans="1:19" ht="15.75" customHeight="1" x14ac:dyDescent="0.2">
      <c r="A1526" s="5" t="s">
        <v>61</v>
      </c>
      <c r="B1526" s="5" t="s">
        <v>6570</v>
      </c>
      <c r="C1526" s="5" t="s">
        <v>138</v>
      </c>
      <c r="D1526" s="5" t="s">
        <v>150</v>
      </c>
      <c r="E1526" s="5" t="s">
        <v>8316</v>
      </c>
      <c r="F1526" s="20">
        <v>8</v>
      </c>
      <c r="H1526" s="20">
        <v>2006</v>
      </c>
      <c r="I1526" s="20" t="str">
        <f t="shared" si="35"/>
        <v>hrs__out_vlntred..vlnt12mo.2006</v>
      </c>
      <c r="J1526" s="15" t="s">
        <v>8324</v>
      </c>
      <c r="K1526" s="15" t="s">
        <v>8318</v>
      </c>
      <c r="L1526" s="13" t="s">
        <v>8319</v>
      </c>
      <c r="M1526" s="15"/>
      <c r="N1526" s="15" t="s">
        <v>8320</v>
      </c>
      <c r="O1526" s="15"/>
      <c r="P1526" s="15"/>
      <c r="Q1526" s="15" t="s">
        <v>178</v>
      </c>
      <c r="R1526" s="15" t="s">
        <v>178</v>
      </c>
      <c r="S1526" s="15"/>
    </row>
    <row r="1527" spans="1:19" ht="15.75" customHeight="1" x14ac:dyDescent="0.2">
      <c r="A1527" s="5" t="s">
        <v>61</v>
      </c>
      <c r="B1527" s="5" t="s">
        <v>6570</v>
      </c>
      <c r="C1527" s="5" t="s">
        <v>138</v>
      </c>
      <c r="D1527" s="5" t="s">
        <v>150</v>
      </c>
      <c r="E1527" s="5" t="s">
        <v>8316</v>
      </c>
      <c r="F1527" s="20">
        <v>9</v>
      </c>
      <c r="H1527" s="20">
        <v>2008</v>
      </c>
      <c r="I1527" s="20" t="str">
        <f t="shared" si="35"/>
        <v>hrs__out_vlntred..vlnt12mo.2008</v>
      </c>
      <c r="J1527" s="15" t="s">
        <v>8325</v>
      </c>
      <c r="K1527" s="15" t="s">
        <v>8318</v>
      </c>
      <c r="L1527" s="13" t="s">
        <v>8319</v>
      </c>
      <c r="M1527" s="15"/>
      <c r="N1527" s="15" t="s">
        <v>8320</v>
      </c>
      <c r="O1527" s="15"/>
      <c r="P1527" s="15"/>
      <c r="Q1527" s="15" t="s">
        <v>178</v>
      </c>
      <c r="R1527" s="15" t="s">
        <v>178</v>
      </c>
      <c r="S1527" s="15"/>
    </row>
    <row r="1528" spans="1:19" ht="15.75" customHeight="1" x14ac:dyDescent="0.2">
      <c r="A1528" s="5" t="s">
        <v>61</v>
      </c>
      <c r="B1528" s="5" t="s">
        <v>6570</v>
      </c>
      <c r="C1528" s="5" t="s">
        <v>138</v>
      </c>
      <c r="D1528" s="5" t="s">
        <v>150</v>
      </c>
      <c r="E1528" s="5" t="s">
        <v>8316</v>
      </c>
      <c r="F1528" s="20">
        <v>10</v>
      </c>
      <c r="H1528" s="20">
        <v>2010</v>
      </c>
      <c r="I1528" s="20" t="str">
        <f t="shared" si="35"/>
        <v>hrs__out_vlntred..vlnt12mo.2010</v>
      </c>
      <c r="J1528" s="15" t="s">
        <v>8326</v>
      </c>
      <c r="K1528" s="15" t="s">
        <v>8318</v>
      </c>
      <c r="L1528" s="13" t="s">
        <v>8319</v>
      </c>
      <c r="M1528" s="15"/>
      <c r="N1528" s="15" t="s">
        <v>8320</v>
      </c>
      <c r="O1528" s="15"/>
      <c r="P1528" s="15"/>
      <c r="Q1528" s="15" t="s">
        <v>178</v>
      </c>
      <c r="R1528" s="15" t="s">
        <v>178</v>
      </c>
      <c r="S1528" s="15"/>
    </row>
    <row r="1529" spans="1:19" ht="15.75" customHeight="1" x14ac:dyDescent="0.2">
      <c r="A1529" s="5" t="s">
        <v>61</v>
      </c>
      <c r="B1529" s="5" t="s">
        <v>6570</v>
      </c>
      <c r="C1529" s="5" t="s">
        <v>138</v>
      </c>
      <c r="D1529" s="5" t="s">
        <v>150</v>
      </c>
      <c r="E1529" s="5" t="s">
        <v>8316</v>
      </c>
      <c r="F1529" s="20">
        <v>11</v>
      </c>
      <c r="H1529" s="20">
        <v>2012</v>
      </c>
      <c r="I1529" s="20" t="str">
        <f t="shared" si="35"/>
        <v>hrs__out_vlntred..vlnt12mo.2012</v>
      </c>
      <c r="J1529" s="15" t="s">
        <v>8327</v>
      </c>
      <c r="K1529" s="15" t="s">
        <v>8318</v>
      </c>
      <c r="L1529" s="13" t="s">
        <v>8319</v>
      </c>
      <c r="M1529" s="15"/>
      <c r="N1529" s="15" t="s">
        <v>8320</v>
      </c>
      <c r="O1529" s="15"/>
      <c r="P1529" s="15"/>
      <c r="Q1529" s="15" t="s">
        <v>178</v>
      </c>
      <c r="R1529" s="15" t="s">
        <v>178</v>
      </c>
      <c r="S1529" s="15"/>
    </row>
    <row r="1530" spans="1:19" ht="15.75" customHeight="1" x14ac:dyDescent="0.2">
      <c r="A1530" s="5" t="s">
        <v>61</v>
      </c>
      <c r="B1530" s="5" t="s">
        <v>6570</v>
      </c>
      <c r="C1530" s="5" t="s">
        <v>138</v>
      </c>
      <c r="D1530" s="5" t="s">
        <v>150</v>
      </c>
      <c r="E1530" s="5" t="s">
        <v>8316</v>
      </c>
      <c r="F1530" s="20">
        <v>12</v>
      </c>
      <c r="H1530" s="20">
        <v>2014</v>
      </c>
      <c r="I1530" s="20" t="str">
        <f t="shared" si="35"/>
        <v>hrs__out_vlntred..vlnt12mo.2014</v>
      </c>
      <c r="J1530" s="15" t="s">
        <v>8328</v>
      </c>
      <c r="K1530" s="15" t="s">
        <v>8318</v>
      </c>
      <c r="L1530" s="13" t="s">
        <v>8319</v>
      </c>
      <c r="M1530" s="15"/>
      <c r="N1530" s="15" t="s">
        <v>8320</v>
      </c>
      <c r="O1530" s="15"/>
      <c r="P1530" s="15"/>
      <c r="Q1530" s="15" t="s">
        <v>178</v>
      </c>
      <c r="R1530" s="15" t="s">
        <v>178</v>
      </c>
      <c r="S1530" s="15"/>
    </row>
    <row r="1531" spans="1:19" ht="15.75" customHeight="1" x14ac:dyDescent="0.2">
      <c r="A1531" s="5" t="s">
        <v>61</v>
      </c>
      <c r="B1531" s="5" t="s">
        <v>6570</v>
      </c>
      <c r="C1531" s="5" t="s">
        <v>138</v>
      </c>
      <c r="D1531" s="5" t="s">
        <v>150</v>
      </c>
      <c r="E1531" s="5" t="s">
        <v>8316</v>
      </c>
      <c r="F1531" s="20">
        <v>13</v>
      </c>
      <c r="H1531" s="20">
        <v>2016</v>
      </c>
      <c r="I1531" s="20" t="str">
        <f t="shared" si="35"/>
        <v>hrs__out_vlntred..vlnt12mo.2016</v>
      </c>
      <c r="J1531" s="15" t="s">
        <v>8329</v>
      </c>
      <c r="K1531" s="15" t="s">
        <v>8318</v>
      </c>
      <c r="L1531" s="13" t="s">
        <v>8319</v>
      </c>
      <c r="M1531" s="15"/>
      <c r="N1531" s="15" t="s">
        <v>8320</v>
      </c>
      <c r="O1531" s="15"/>
      <c r="P1531" s="15"/>
      <c r="Q1531" s="15" t="s">
        <v>178</v>
      </c>
      <c r="R1531" s="15" t="s">
        <v>178</v>
      </c>
      <c r="S1531" s="15"/>
    </row>
    <row r="1532" spans="1:19" ht="15.75" customHeight="1" x14ac:dyDescent="0.2">
      <c r="A1532" s="5" t="s">
        <v>61</v>
      </c>
      <c r="B1532" s="5" t="s">
        <v>6570</v>
      </c>
      <c r="C1532" s="5" t="s">
        <v>138</v>
      </c>
      <c r="D1532" s="5" t="s">
        <v>150</v>
      </c>
      <c r="E1532" s="5" t="s">
        <v>8330</v>
      </c>
      <c r="F1532" s="20">
        <v>9</v>
      </c>
      <c r="H1532" s="20">
        <v>2008</v>
      </c>
      <c r="I1532" s="20" t="str">
        <f t="shared" si="35"/>
        <v>hrs__out_vlntred..vlntkids.2008</v>
      </c>
      <c r="J1532" s="15" t="s">
        <v>8331</v>
      </c>
      <c r="K1532" s="15" t="s">
        <v>8332</v>
      </c>
      <c r="L1532" s="13" t="s">
        <v>8333</v>
      </c>
      <c r="M1532" s="60"/>
      <c r="N1532" s="15" t="s">
        <v>10413</v>
      </c>
      <c r="O1532" s="15"/>
      <c r="P1532" s="15"/>
      <c r="Q1532" s="15" t="s">
        <v>178</v>
      </c>
      <c r="R1532" s="15" t="s">
        <v>178</v>
      </c>
      <c r="S1532" s="15"/>
    </row>
    <row r="1533" spans="1:19" ht="15.75" customHeight="1" x14ac:dyDescent="0.2">
      <c r="A1533" s="5" t="s">
        <v>61</v>
      </c>
      <c r="B1533" s="5" t="s">
        <v>6570</v>
      </c>
      <c r="C1533" s="5" t="s">
        <v>138</v>
      </c>
      <c r="D1533" s="5" t="s">
        <v>150</v>
      </c>
      <c r="E1533" s="5" t="s">
        <v>8330</v>
      </c>
      <c r="F1533" s="20">
        <v>10</v>
      </c>
      <c r="H1533" s="20">
        <v>2010</v>
      </c>
      <c r="I1533" s="20" t="str">
        <f t="shared" si="35"/>
        <v>hrs__out_vlntred..vlntkids.2010</v>
      </c>
      <c r="J1533" s="20" t="s">
        <v>8334</v>
      </c>
      <c r="K1533" s="15" t="s">
        <v>8332</v>
      </c>
      <c r="L1533" s="60"/>
      <c r="M1533" s="15"/>
      <c r="N1533" s="15" t="s">
        <v>10413</v>
      </c>
      <c r="O1533" s="15"/>
      <c r="P1533" s="15"/>
      <c r="Q1533" s="15" t="s">
        <v>178</v>
      </c>
      <c r="R1533" s="15" t="s">
        <v>178</v>
      </c>
      <c r="S1533" s="15"/>
    </row>
    <row r="1534" spans="1:19" ht="15.75" customHeight="1" x14ac:dyDescent="0.2">
      <c r="A1534" s="5" t="s">
        <v>61</v>
      </c>
      <c r="B1534" s="5" t="s">
        <v>6570</v>
      </c>
      <c r="C1534" s="5" t="s">
        <v>138</v>
      </c>
      <c r="D1534" s="5" t="s">
        <v>150</v>
      </c>
      <c r="E1534" s="5" t="s">
        <v>8330</v>
      </c>
      <c r="F1534" s="20">
        <v>11</v>
      </c>
      <c r="H1534" s="20">
        <v>2012</v>
      </c>
      <c r="I1534" s="20" t="str">
        <f t="shared" si="35"/>
        <v>hrs__out_vlntred..vlntkids.2012</v>
      </c>
      <c r="J1534" s="20" t="s">
        <v>8335</v>
      </c>
      <c r="K1534" s="15" t="s">
        <v>8332</v>
      </c>
      <c r="L1534" s="60"/>
      <c r="M1534" s="15"/>
      <c r="N1534" s="15" t="s">
        <v>10413</v>
      </c>
      <c r="O1534" s="15"/>
      <c r="P1534" s="15"/>
      <c r="Q1534" s="15" t="s">
        <v>178</v>
      </c>
      <c r="R1534" s="15" t="s">
        <v>178</v>
      </c>
      <c r="S1534" s="15"/>
    </row>
    <row r="1535" spans="1:19" ht="15.75" customHeight="1" x14ac:dyDescent="0.2">
      <c r="A1535" s="5" t="s">
        <v>61</v>
      </c>
      <c r="B1535" s="5" t="s">
        <v>6570</v>
      </c>
      <c r="C1535" s="5" t="s">
        <v>138</v>
      </c>
      <c r="D1535" s="5" t="s">
        <v>150</v>
      </c>
      <c r="E1535" s="5" t="s">
        <v>8330</v>
      </c>
      <c r="F1535" s="20">
        <v>12</v>
      </c>
      <c r="H1535" s="20">
        <v>2014</v>
      </c>
      <c r="I1535" s="20" t="str">
        <f t="shared" si="35"/>
        <v>hrs__out_vlntred..vlntkids.2014</v>
      </c>
      <c r="J1535" s="20" t="s">
        <v>8336</v>
      </c>
      <c r="K1535" s="15" t="s">
        <v>8332</v>
      </c>
      <c r="L1535" s="60"/>
      <c r="M1535" s="15"/>
      <c r="N1535" s="15" t="s">
        <v>10413</v>
      </c>
      <c r="O1535" s="15"/>
      <c r="P1535" s="15"/>
      <c r="Q1535" s="15" t="s">
        <v>178</v>
      </c>
      <c r="R1535" s="15" t="s">
        <v>178</v>
      </c>
      <c r="S1535" s="15"/>
    </row>
    <row r="1536" spans="1:19" ht="15.75" customHeight="1" x14ac:dyDescent="0.2">
      <c r="A1536" s="5" t="s">
        <v>61</v>
      </c>
      <c r="B1536" s="5" t="s">
        <v>6570</v>
      </c>
      <c r="C1536" s="5" t="s">
        <v>138</v>
      </c>
      <c r="D1536" s="5" t="s">
        <v>150</v>
      </c>
      <c r="E1536" s="5" t="s">
        <v>8330</v>
      </c>
      <c r="F1536" s="20">
        <v>13</v>
      </c>
      <c r="H1536" s="20">
        <v>2016</v>
      </c>
      <c r="I1536" s="20" t="str">
        <f t="shared" si="35"/>
        <v>hrs__out_vlntred..vlntkids.2016</v>
      </c>
      <c r="J1536" s="20" t="s">
        <v>8337</v>
      </c>
      <c r="K1536" s="15" t="s">
        <v>8332</v>
      </c>
      <c r="L1536" s="60"/>
      <c r="M1536" s="15"/>
      <c r="N1536" s="15" t="s">
        <v>10413</v>
      </c>
      <c r="O1536" s="15"/>
      <c r="P1536" s="15"/>
      <c r="Q1536" s="15" t="s">
        <v>178</v>
      </c>
      <c r="R1536" s="15" t="s">
        <v>178</v>
      </c>
      <c r="S1536" s="15"/>
    </row>
    <row r="1537" spans="1:19" ht="15.75" customHeight="1" x14ac:dyDescent="0.2">
      <c r="A1537" s="7" t="s">
        <v>61</v>
      </c>
      <c r="B1537" s="7" t="s">
        <v>6570</v>
      </c>
      <c r="C1537" s="7" t="s">
        <v>17</v>
      </c>
      <c r="D1537" s="7" t="s">
        <v>68</v>
      </c>
      <c r="E1537" s="7" t="s">
        <v>6537</v>
      </c>
      <c r="F1537" s="20">
        <v>8</v>
      </c>
      <c r="H1537" s="20">
        <v>2006</v>
      </c>
      <c r="I1537" s="20" t="str">
        <f t="shared" si="35"/>
        <v>hrs__pers_A..Caring.2006</v>
      </c>
      <c r="J1537" s="20" t="s">
        <v>8338</v>
      </c>
      <c r="K1537" s="15" t="s">
        <v>6537</v>
      </c>
      <c r="L1537" s="20" t="s">
        <v>8339</v>
      </c>
      <c r="M1537" s="20" t="s">
        <v>225</v>
      </c>
      <c r="N1537" s="72" t="s">
        <v>5837</v>
      </c>
      <c r="O1537" s="15">
        <v>1</v>
      </c>
      <c r="P1537" s="15">
        <v>4</v>
      </c>
      <c r="Q1537" s="15" t="s">
        <v>224</v>
      </c>
      <c r="R1537" s="15"/>
      <c r="S1537" s="15" t="s">
        <v>1311</v>
      </c>
    </row>
    <row r="1538" spans="1:19" ht="15.75" customHeight="1" x14ac:dyDescent="0.2">
      <c r="A1538" s="7" t="s">
        <v>61</v>
      </c>
      <c r="B1538" s="7" t="s">
        <v>6570</v>
      </c>
      <c r="C1538" s="7" t="s">
        <v>17</v>
      </c>
      <c r="D1538" s="7" t="s">
        <v>68</v>
      </c>
      <c r="E1538" s="7" t="s">
        <v>6537</v>
      </c>
      <c r="F1538" s="20">
        <v>9</v>
      </c>
      <c r="H1538" s="20">
        <v>2008</v>
      </c>
      <c r="I1538" s="20" t="str">
        <f t="shared" si="35"/>
        <v>hrs__pers_A..Caring.2008</v>
      </c>
      <c r="J1538" s="20" t="s">
        <v>8340</v>
      </c>
      <c r="K1538" s="15" t="s">
        <v>6537</v>
      </c>
      <c r="L1538" s="20" t="s">
        <v>8339</v>
      </c>
      <c r="M1538" s="20" t="s">
        <v>225</v>
      </c>
      <c r="N1538" s="72" t="s">
        <v>5837</v>
      </c>
      <c r="O1538" s="15">
        <v>1</v>
      </c>
      <c r="P1538" s="15">
        <v>4</v>
      </c>
      <c r="Q1538" s="15" t="s">
        <v>224</v>
      </c>
      <c r="R1538" s="15"/>
      <c r="S1538" s="15" t="s">
        <v>1311</v>
      </c>
    </row>
    <row r="1539" spans="1:19" ht="15.75" customHeight="1" x14ac:dyDescent="0.2">
      <c r="A1539" s="7" t="s">
        <v>61</v>
      </c>
      <c r="B1539" s="7" t="s">
        <v>6570</v>
      </c>
      <c r="C1539" s="7" t="s">
        <v>17</v>
      </c>
      <c r="D1539" s="7" t="s">
        <v>68</v>
      </c>
      <c r="E1539" s="7" t="s">
        <v>6537</v>
      </c>
      <c r="F1539" s="20">
        <v>10</v>
      </c>
      <c r="H1539" s="20">
        <v>2010</v>
      </c>
      <c r="I1539" s="20" t="str">
        <f t="shared" si="35"/>
        <v>hrs__pers_A..Caring.2010</v>
      </c>
      <c r="J1539" s="20" t="s">
        <v>8341</v>
      </c>
      <c r="K1539" s="15" t="s">
        <v>6537</v>
      </c>
      <c r="L1539" s="20" t="s">
        <v>8339</v>
      </c>
      <c r="M1539" s="20" t="s">
        <v>225</v>
      </c>
      <c r="N1539" s="15" t="s">
        <v>5837</v>
      </c>
      <c r="O1539" s="15">
        <v>1</v>
      </c>
      <c r="P1539" s="15">
        <v>4</v>
      </c>
      <c r="Q1539" s="15" t="s">
        <v>224</v>
      </c>
      <c r="R1539" s="15"/>
      <c r="S1539" s="15" t="s">
        <v>1311</v>
      </c>
    </row>
    <row r="1540" spans="1:19" ht="15.75" customHeight="1" x14ac:dyDescent="0.2">
      <c r="A1540" s="7" t="s">
        <v>61</v>
      </c>
      <c r="B1540" s="7" t="s">
        <v>6570</v>
      </c>
      <c r="C1540" s="7" t="s">
        <v>17</v>
      </c>
      <c r="D1540" s="7" t="s">
        <v>68</v>
      </c>
      <c r="E1540" s="7" t="s">
        <v>6537</v>
      </c>
      <c r="F1540" s="20">
        <v>11</v>
      </c>
      <c r="H1540" s="20">
        <v>2012</v>
      </c>
      <c r="I1540" s="20" t="str">
        <f t="shared" si="35"/>
        <v>hrs__pers_A..Caring.2012</v>
      </c>
      <c r="J1540" s="20" t="s">
        <v>8342</v>
      </c>
      <c r="K1540" s="15" t="s">
        <v>6537</v>
      </c>
      <c r="L1540" s="20" t="s">
        <v>8339</v>
      </c>
      <c r="M1540" s="20" t="s">
        <v>225</v>
      </c>
      <c r="N1540" s="15" t="s">
        <v>5837</v>
      </c>
      <c r="O1540" s="15">
        <v>1</v>
      </c>
      <c r="P1540" s="15">
        <v>4</v>
      </c>
      <c r="Q1540" s="15" t="s">
        <v>224</v>
      </c>
      <c r="R1540" s="15"/>
      <c r="S1540" s="15" t="s">
        <v>1311</v>
      </c>
    </row>
    <row r="1541" spans="1:19" ht="15.75" customHeight="1" x14ac:dyDescent="0.2">
      <c r="A1541" s="7" t="s">
        <v>61</v>
      </c>
      <c r="B1541" s="7" t="s">
        <v>6570</v>
      </c>
      <c r="C1541" s="7" t="s">
        <v>17</v>
      </c>
      <c r="D1541" s="7" t="s">
        <v>68</v>
      </c>
      <c r="E1541" s="7" t="s">
        <v>6537</v>
      </c>
      <c r="F1541" s="20">
        <v>12</v>
      </c>
      <c r="H1541" s="20">
        <v>2014</v>
      </c>
      <c r="I1541" s="20" t="str">
        <f t="shared" si="35"/>
        <v>hrs__pers_A..Caring.2014</v>
      </c>
      <c r="J1541" s="20" t="s">
        <v>8343</v>
      </c>
      <c r="K1541" s="15" t="s">
        <v>6537</v>
      </c>
      <c r="L1541" s="20" t="s">
        <v>8339</v>
      </c>
      <c r="M1541" s="20" t="s">
        <v>225</v>
      </c>
      <c r="N1541" s="15" t="s">
        <v>5837</v>
      </c>
      <c r="O1541" s="15">
        <v>1</v>
      </c>
      <c r="P1541" s="15">
        <v>4</v>
      </c>
      <c r="Q1541" s="15" t="s">
        <v>224</v>
      </c>
      <c r="R1541" s="15"/>
      <c r="S1541" s="15" t="s">
        <v>1311</v>
      </c>
    </row>
    <row r="1542" spans="1:19" ht="15.75" customHeight="1" x14ac:dyDescent="0.2">
      <c r="A1542" s="7" t="s">
        <v>61</v>
      </c>
      <c r="B1542" s="7" t="s">
        <v>6570</v>
      </c>
      <c r="C1542" s="7" t="s">
        <v>17</v>
      </c>
      <c r="D1542" s="7" t="s">
        <v>68</v>
      </c>
      <c r="E1542" s="7" t="s">
        <v>6537</v>
      </c>
      <c r="F1542" s="20">
        <v>13</v>
      </c>
      <c r="H1542" s="20">
        <v>2016</v>
      </c>
      <c r="I1542" s="20" t="str">
        <f t="shared" si="35"/>
        <v>hrs__pers_A..Caring.2016</v>
      </c>
      <c r="J1542" s="20" t="s">
        <v>8344</v>
      </c>
      <c r="K1542" s="15" t="s">
        <v>6537</v>
      </c>
      <c r="L1542" s="20" t="s">
        <v>8339</v>
      </c>
      <c r="M1542" s="20" t="s">
        <v>225</v>
      </c>
      <c r="N1542" s="15" t="s">
        <v>5837</v>
      </c>
      <c r="O1542" s="15">
        <v>1</v>
      </c>
      <c r="P1542" s="15">
        <v>4</v>
      </c>
      <c r="Q1542" s="15" t="s">
        <v>224</v>
      </c>
      <c r="R1542" s="15"/>
      <c r="S1542" s="15" t="s">
        <v>1311</v>
      </c>
    </row>
    <row r="1543" spans="1:19" ht="15.75" customHeight="1" x14ac:dyDescent="0.2">
      <c r="A1543" s="7" t="s">
        <v>61</v>
      </c>
      <c r="B1543" s="7" t="s">
        <v>6570</v>
      </c>
      <c r="C1543" s="7" t="s">
        <v>17</v>
      </c>
      <c r="D1543" s="7" t="s">
        <v>68</v>
      </c>
      <c r="E1543" s="7" t="s">
        <v>6547</v>
      </c>
      <c r="F1543" s="20">
        <v>8</v>
      </c>
      <c r="H1543" s="20">
        <v>2006</v>
      </c>
      <c r="I1543" s="20" t="str">
        <f t="shared" si="35"/>
        <v>hrs__pers_A..Friendly.2006</v>
      </c>
      <c r="J1543" s="20" t="s">
        <v>8345</v>
      </c>
      <c r="K1543" s="15" t="s">
        <v>6547</v>
      </c>
      <c r="L1543" s="20" t="s">
        <v>8339</v>
      </c>
      <c r="M1543" s="20" t="s">
        <v>225</v>
      </c>
      <c r="N1543" s="72" t="s">
        <v>5837</v>
      </c>
      <c r="O1543" s="15">
        <v>1</v>
      </c>
      <c r="P1543" s="15">
        <v>4</v>
      </c>
      <c r="Q1543" s="15" t="s">
        <v>224</v>
      </c>
      <c r="R1543" s="15"/>
      <c r="S1543" s="15" t="s">
        <v>1311</v>
      </c>
    </row>
    <row r="1544" spans="1:19" ht="15.75" customHeight="1" x14ac:dyDescent="0.2">
      <c r="A1544" s="7" t="s">
        <v>61</v>
      </c>
      <c r="B1544" s="7" t="s">
        <v>6570</v>
      </c>
      <c r="C1544" s="7" t="s">
        <v>17</v>
      </c>
      <c r="D1544" s="7" t="s">
        <v>68</v>
      </c>
      <c r="E1544" s="7" t="s">
        <v>6547</v>
      </c>
      <c r="F1544" s="20">
        <v>9</v>
      </c>
      <c r="H1544" s="20">
        <v>2008</v>
      </c>
      <c r="I1544" s="20" t="str">
        <f t="shared" si="35"/>
        <v>hrs__pers_A..Friendly.2008</v>
      </c>
      <c r="J1544" s="20" t="s">
        <v>7695</v>
      </c>
      <c r="K1544" s="15" t="s">
        <v>6547</v>
      </c>
      <c r="L1544" s="20" t="s">
        <v>8339</v>
      </c>
      <c r="M1544" s="20" t="s">
        <v>225</v>
      </c>
      <c r="N1544" s="72" t="s">
        <v>5837</v>
      </c>
      <c r="O1544" s="15">
        <v>1</v>
      </c>
      <c r="P1544" s="15">
        <v>4</v>
      </c>
      <c r="Q1544" s="15" t="s">
        <v>224</v>
      </c>
      <c r="R1544" s="15"/>
      <c r="S1544" s="15" t="s">
        <v>1311</v>
      </c>
    </row>
    <row r="1545" spans="1:19" ht="15.75" customHeight="1" x14ac:dyDescent="0.2">
      <c r="A1545" s="7" t="s">
        <v>61</v>
      </c>
      <c r="B1545" s="7" t="s">
        <v>6570</v>
      </c>
      <c r="C1545" s="7" t="s">
        <v>17</v>
      </c>
      <c r="D1545" s="7" t="s">
        <v>68</v>
      </c>
      <c r="E1545" s="7" t="s">
        <v>6547</v>
      </c>
      <c r="F1545" s="20">
        <v>10</v>
      </c>
      <c r="H1545" s="20">
        <v>2010</v>
      </c>
      <c r="I1545" s="20" t="str">
        <f t="shared" si="35"/>
        <v>hrs__pers_A..Friendly.2010</v>
      </c>
      <c r="J1545" s="20" t="s">
        <v>8346</v>
      </c>
      <c r="K1545" s="15" t="s">
        <v>6547</v>
      </c>
      <c r="L1545" s="20" t="s">
        <v>8339</v>
      </c>
      <c r="M1545" s="20" t="s">
        <v>225</v>
      </c>
      <c r="N1545" s="15" t="s">
        <v>5837</v>
      </c>
      <c r="O1545" s="15">
        <v>1</v>
      </c>
      <c r="P1545" s="15">
        <v>4</v>
      </c>
      <c r="Q1545" s="15" t="s">
        <v>224</v>
      </c>
      <c r="R1545" s="15"/>
      <c r="S1545" s="15" t="s">
        <v>1311</v>
      </c>
    </row>
    <row r="1546" spans="1:19" ht="15.75" customHeight="1" x14ac:dyDescent="0.2">
      <c r="A1546" s="7" t="s">
        <v>61</v>
      </c>
      <c r="B1546" s="7" t="s">
        <v>6570</v>
      </c>
      <c r="C1546" s="7" t="s">
        <v>17</v>
      </c>
      <c r="D1546" s="7" t="s">
        <v>68</v>
      </c>
      <c r="E1546" s="7" t="s">
        <v>6547</v>
      </c>
      <c r="F1546" s="20">
        <v>11</v>
      </c>
      <c r="H1546" s="20">
        <v>2012</v>
      </c>
      <c r="I1546" s="20" t="str">
        <f t="shared" si="35"/>
        <v>hrs__pers_A..Friendly.2012</v>
      </c>
      <c r="J1546" s="20" t="s">
        <v>8347</v>
      </c>
      <c r="K1546" s="15" t="s">
        <v>6547</v>
      </c>
      <c r="L1546" s="20" t="s">
        <v>8339</v>
      </c>
      <c r="M1546" s="20" t="s">
        <v>225</v>
      </c>
      <c r="N1546" s="15" t="s">
        <v>5837</v>
      </c>
      <c r="O1546" s="15">
        <v>1</v>
      </c>
      <c r="P1546" s="15">
        <v>4</v>
      </c>
      <c r="Q1546" s="15" t="s">
        <v>224</v>
      </c>
      <c r="R1546" s="15"/>
      <c r="S1546" s="15" t="s">
        <v>1311</v>
      </c>
    </row>
    <row r="1547" spans="1:19" ht="15.75" customHeight="1" x14ac:dyDescent="0.2">
      <c r="A1547" s="7" t="s">
        <v>61</v>
      </c>
      <c r="B1547" s="7" t="s">
        <v>6570</v>
      </c>
      <c r="C1547" s="7" t="s">
        <v>17</v>
      </c>
      <c r="D1547" s="7" t="s">
        <v>68</v>
      </c>
      <c r="E1547" s="7" t="s">
        <v>6547</v>
      </c>
      <c r="F1547" s="20">
        <v>12</v>
      </c>
      <c r="H1547" s="20">
        <v>2014</v>
      </c>
      <c r="I1547" s="20" t="str">
        <f t="shared" si="35"/>
        <v>hrs__pers_A..Friendly.2014</v>
      </c>
      <c r="J1547" s="20" t="s">
        <v>8348</v>
      </c>
      <c r="K1547" s="15" t="s">
        <v>6547</v>
      </c>
      <c r="L1547" s="20" t="s">
        <v>8339</v>
      </c>
      <c r="M1547" s="20" t="s">
        <v>225</v>
      </c>
      <c r="N1547" s="15" t="s">
        <v>5837</v>
      </c>
      <c r="O1547" s="15">
        <v>1</v>
      </c>
      <c r="P1547" s="15">
        <v>4</v>
      </c>
      <c r="Q1547" s="15" t="s">
        <v>224</v>
      </c>
      <c r="R1547" s="15"/>
      <c r="S1547" s="15" t="s">
        <v>1311</v>
      </c>
    </row>
    <row r="1548" spans="1:19" ht="15.75" customHeight="1" x14ac:dyDescent="0.2">
      <c r="A1548" s="7" t="s">
        <v>61</v>
      </c>
      <c r="B1548" s="7" t="s">
        <v>6570</v>
      </c>
      <c r="C1548" s="7" t="s">
        <v>17</v>
      </c>
      <c r="D1548" s="7" t="s">
        <v>68</v>
      </c>
      <c r="E1548" s="7" t="s">
        <v>6547</v>
      </c>
      <c r="F1548" s="20">
        <v>13</v>
      </c>
      <c r="H1548" s="20">
        <v>2016</v>
      </c>
      <c r="I1548" s="20" t="str">
        <f t="shared" si="35"/>
        <v>hrs__pers_A..Friendly.2016</v>
      </c>
      <c r="J1548" s="20" t="s">
        <v>8349</v>
      </c>
      <c r="K1548" s="15" t="s">
        <v>6547</v>
      </c>
      <c r="L1548" s="20" t="s">
        <v>8339</v>
      </c>
      <c r="M1548" s="20" t="s">
        <v>225</v>
      </c>
      <c r="N1548" s="15" t="s">
        <v>5837</v>
      </c>
      <c r="O1548" s="15">
        <v>1</v>
      </c>
      <c r="P1548" s="15">
        <v>4</v>
      </c>
      <c r="Q1548" s="15" t="s">
        <v>224</v>
      </c>
      <c r="R1548" s="15"/>
      <c r="S1548" s="15" t="s">
        <v>1311</v>
      </c>
    </row>
    <row r="1549" spans="1:19" ht="15.75" customHeight="1" x14ac:dyDescent="0.2">
      <c r="A1549" s="7" t="s">
        <v>61</v>
      </c>
      <c r="B1549" s="7" t="s">
        <v>6570</v>
      </c>
      <c r="C1549" s="7" t="s">
        <v>17</v>
      </c>
      <c r="D1549" s="7" t="s">
        <v>68</v>
      </c>
      <c r="E1549" s="7" t="s">
        <v>6538</v>
      </c>
      <c r="F1549" s="20">
        <v>8</v>
      </c>
      <c r="H1549" s="20">
        <v>2006</v>
      </c>
      <c r="I1549" s="20" t="str">
        <f t="shared" si="35"/>
        <v>hrs__pers_A..Helpful.2006</v>
      </c>
      <c r="J1549" s="20" t="s">
        <v>8350</v>
      </c>
      <c r="K1549" s="15" t="s">
        <v>6538</v>
      </c>
      <c r="L1549" s="20" t="s">
        <v>8339</v>
      </c>
      <c r="M1549" s="20" t="s">
        <v>225</v>
      </c>
      <c r="N1549" s="72" t="s">
        <v>5837</v>
      </c>
      <c r="O1549" s="15">
        <v>1</v>
      </c>
      <c r="P1549" s="15">
        <v>4</v>
      </c>
      <c r="Q1549" s="15" t="s">
        <v>224</v>
      </c>
      <c r="R1549" s="15"/>
      <c r="S1549" s="15" t="s">
        <v>1311</v>
      </c>
    </row>
    <row r="1550" spans="1:19" ht="15.75" customHeight="1" x14ac:dyDescent="0.2">
      <c r="A1550" s="7" t="s">
        <v>61</v>
      </c>
      <c r="B1550" s="7" t="s">
        <v>6570</v>
      </c>
      <c r="C1550" s="7" t="s">
        <v>17</v>
      </c>
      <c r="D1550" s="7" t="s">
        <v>68</v>
      </c>
      <c r="E1550" s="7" t="s">
        <v>6538</v>
      </c>
      <c r="F1550" s="20">
        <v>9</v>
      </c>
      <c r="H1550" s="20">
        <v>2008</v>
      </c>
      <c r="I1550" s="20" t="str">
        <f t="shared" si="35"/>
        <v>hrs__pers_A..Helpful.2008</v>
      </c>
      <c r="J1550" s="20" t="s">
        <v>7663</v>
      </c>
      <c r="K1550" s="15" t="s">
        <v>6538</v>
      </c>
      <c r="L1550" s="20" t="s">
        <v>8339</v>
      </c>
      <c r="M1550" s="20" t="s">
        <v>225</v>
      </c>
      <c r="N1550" s="72" t="s">
        <v>5837</v>
      </c>
      <c r="O1550" s="15">
        <v>1</v>
      </c>
      <c r="P1550" s="15">
        <v>4</v>
      </c>
      <c r="Q1550" s="15" t="s">
        <v>224</v>
      </c>
      <c r="R1550" s="15"/>
      <c r="S1550" s="15" t="s">
        <v>1311</v>
      </c>
    </row>
    <row r="1551" spans="1:19" ht="15.75" customHeight="1" x14ac:dyDescent="0.2">
      <c r="A1551" s="7" t="s">
        <v>61</v>
      </c>
      <c r="B1551" s="7" t="s">
        <v>6570</v>
      </c>
      <c r="C1551" s="7" t="s">
        <v>17</v>
      </c>
      <c r="D1551" s="7" t="s">
        <v>68</v>
      </c>
      <c r="E1551" s="7" t="s">
        <v>6538</v>
      </c>
      <c r="F1551" s="20">
        <v>10</v>
      </c>
      <c r="H1551" s="20">
        <v>2010</v>
      </c>
      <c r="I1551" s="20" t="str">
        <f t="shared" si="35"/>
        <v>hrs__pers_A..Helpful.2010</v>
      </c>
      <c r="J1551" s="20" t="s">
        <v>8351</v>
      </c>
      <c r="K1551" s="15" t="s">
        <v>6538</v>
      </c>
      <c r="L1551" s="20" t="s">
        <v>8339</v>
      </c>
      <c r="M1551" s="20" t="s">
        <v>225</v>
      </c>
      <c r="N1551" s="15" t="s">
        <v>5837</v>
      </c>
      <c r="O1551" s="15">
        <v>1</v>
      </c>
      <c r="P1551" s="15">
        <v>4</v>
      </c>
      <c r="Q1551" s="15" t="s">
        <v>224</v>
      </c>
      <c r="R1551" s="15"/>
      <c r="S1551" s="15" t="s">
        <v>1311</v>
      </c>
    </row>
    <row r="1552" spans="1:19" ht="15.75" customHeight="1" x14ac:dyDescent="0.2">
      <c r="A1552" s="7" t="s">
        <v>61</v>
      </c>
      <c r="B1552" s="7" t="s">
        <v>6570</v>
      </c>
      <c r="C1552" s="7" t="s">
        <v>17</v>
      </c>
      <c r="D1552" s="7" t="s">
        <v>68</v>
      </c>
      <c r="E1552" s="7" t="s">
        <v>6538</v>
      </c>
      <c r="F1552" s="20">
        <v>11</v>
      </c>
      <c r="H1552" s="20">
        <v>2012</v>
      </c>
      <c r="I1552" s="20" t="str">
        <f t="shared" si="35"/>
        <v>hrs__pers_A..Helpful.2012</v>
      </c>
      <c r="J1552" s="20" t="s">
        <v>8352</v>
      </c>
      <c r="K1552" s="15" t="s">
        <v>6538</v>
      </c>
      <c r="L1552" s="20" t="s">
        <v>8339</v>
      </c>
      <c r="M1552" s="20" t="s">
        <v>225</v>
      </c>
      <c r="N1552" s="15" t="s">
        <v>5837</v>
      </c>
      <c r="O1552" s="15">
        <v>1</v>
      </c>
      <c r="P1552" s="15">
        <v>4</v>
      </c>
      <c r="Q1552" s="15" t="s">
        <v>224</v>
      </c>
      <c r="R1552" s="15"/>
      <c r="S1552" s="15" t="s">
        <v>1311</v>
      </c>
    </row>
    <row r="1553" spans="1:19" ht="15.75" customHeight="1" x14ac:dyDescent="0.2">
      <c r="A1553" s="7" t="s">
        <v>61</v>
      </c>
      <c r="B1553" s="7" t="s">
        <v>6570</v>
      </c>
      <c r="C1553" s="7" t="s">
        <v>17</v>
      </c>
      <c r="D1553" s="7" t="s">
        <v>68</v>
      </c>
      <c r="E1553" s="7" t="s">
        <v>6538</v>
      </c>
      <c r="F1553" s="20">
        <v>12</v>
      </c>
      <c r="H1553" s="20">
        <v>2014</v>
      </c>
      <c r="I1553" s="20" t="str">
        <f t="shared" si="35"/>
        <v>hrs__pers_A..Helpful.2014</v>
      </c>
      <c r="J1553" s="20" t="s">
        <v>8353</v>
      </c>
      <c r="K1553" s="15" t="s">
        <v>6538</v>
      </c>
      <c r="L1553" s="20" t="s">
        <v>8339</v>
      </c>
      <c r="M1553" s="20" t="s">
        <v>225</v>
      </c>
      <c r="N1553" s="15" t="s">
        <v>5837</v>
      </c>
      <c r="O1553" s="15">
        <v>1</v>
      </c>
      <c r="P1553" s="15">
        <v>4</v>
      </c>
      <c r="Q1553" s="15" t="s">
        <v>224</v>
      </c>
      <c r="R1553" s="15"/>
      <c r="S1553" s="15" t="s">
        <v>1311</v>
      </c>
    </row>
    <row r="1554" spans="1:19" ht="15.75" customHeight="1" x14ac:dyDescent="0.2">
      <c r="A1554" s="7" t="s">
        <v>61</v>
      </c>
      <c r="B1554" s="7" t="s">
        <v>6570</v>
      </c>
      <c r="C1554" s="7" t="s">
        <v>17</v>
      </c>
      <c r="D1554" s="7" t="s">
        <v>68</v>
      </c>
      <c r="E1554" s="7" t="s">
        <v>6538</v>
      </c>
      <c r="F1554" s="20">
        <v>13</v>
      </c>
      <c r="H1554" s="20">
        <v>2016</v>
      </c>
      <c r="I1554" s="20" t="str">
        <f t="shared" si="35"/>
        <v>hrs__pers_A..Helpful.2016</v>
      </c>
      <c r="J1554" s="20" t="s">
        <v>8354</v>
      </c>
      <c r="K1554" s="15" t="s">
        <v>6538</v>
      </c>
      <c r="L1554" s="20" t="s">
        <v>8339</v>
      </c>
      <c r="M1554" s="20" t="s">
        <v>225</v>
      </c>
      <c r="N1554" s="15" t="s">
        <v>5837</v>
      </c>
      <c r="O1554" s="15">
        <v>1</v>
      </c>
      <c r="P1554" s="15">
        <v>4</v>
      </c>
      <c r="Q1554" s="15" t="s">
        <v>224</v>
      </c>
      <c r="R1554" s="15"/>
      <c r="S1554" s="15" t="s">
        <v>1311</v>
      </c>
    </row>
    <row r="1555" spans="1:19" ht="15.75" customHeight="1" x14ac:dyDescent="0.2">
      <c r="A1555" s="7" t="s">
        <v>61</v>
      </c>
      <c r="B1555" s="7" t="s">
        <v>6570</v>
      </c>
      <c r="C1555" s="7" t="s">
        <v>17</v>
      </c>
      <c r="D1555" s="7" t="s">
        <v>68</v>
      </c>
      <c r="E1555" s="7" t="s">
        <v>6539</v>
      </c>
      <c r="F1555" s="20">
        <v>8</v>
      </c>
      <c r="H1555" s="20">
        <v>2006</v>
      </c>
      <c r="I1555" s="20" t="str">
        <f t="shared" si="35"/>
        <v>hrs__pers_A..Softhearted.2006</v>
      </c>
      <c r="J1555" s="20" t="s">
        <v>8355</v>
      </c>
      <c r="K1555" s="15" t="s">
        <v>6539</v>
      </c>
      <c r="L1555" s="20" t="s">
        <v>8339</v>
      </c>
      <c r="M1555" s="20" t="s">
        <v>225</v>
      </c>
      <c r="N1555" s="72" t="s">
        <v>5837</v>
      </c>
      <c r="O1555" s="15">
        <v>1</v>
      </c>
      <c r="P1555" s="15">
        <v>4</v>
      </c>
      <c r="Q1555" s="15" t="s">
        <v>224</v>
      </c>
      <c r="R1555" s="15"/>
      <c r="S1555" s="15" t="s">
        <v>1311</v>
      </c>
    </row>
    <row r="1556" spans="1:19" ht="15.75" customHeight="1" x14ac:dyDescent="0.2">
      <c r="A1556" s="7" t="s">
        <v>61</v>
      </c>
      <c r="B1556" s="7" t="s">
        <v>6570</v>
      </c>
      <c r="C1556" s="7" t="s">
        <v>17</v>
      </c>
      <c r="D1556" s="7" t="s">
        <v>68</v>
      </c>
      <c r="E1556" s="7" t="s">
        <v>6539</v>
      </c>
      <c r="F1556" s="20">
        <v>9</v>
      </c>
      <c r="H1556" s="20">
        <v>2008</v>
      </c>
      <c r="I1556" s="20" t="str">
        <f t="shared" si="35"/>
        <v>hrs__pers_A..Softhearted.2008</v>
      </c>
      <c r="J1556" s="20" t="s">
        <v>8356</v>
      </c>
      <c r="K1556" s="15" t="s">
        <v>6539</v>
      </c>
      <c r="L1556" s="20" t="s">
        <v>8339</v>
      </c>
      <c r="M1556" s="20" t="s">
        <v>225</v>
      </c>
      <c r="N1556" s="72" t="s">
        <v>5837</v>
      </c>
      <c r="O1556" s="15">
        <v>1</v>
      </c>
      <c r="P1556" s="15">
        <v>4</v>
      </c>
      <c r="Q1556" s="15" t="s">
        <v>224</v>
      </c>
      <c r="R1556" s="15"/>
      <c r="S1556" s="15" t="s">
        <v>1311</v>
      </c>
    </row>
    <row r="1557" spans="1:19" ht="15.75" customHeight="1" x14ac:dyDescent="0.2">
      <c r="A1557" s="7" t="s">
        <v>61</v>
      </c>
      <c r="B1557" s="7" t="s">
        <v>6570</v>
      </c>
      <c r="C1557" s="7" t="s">
        <v>17</v>
      </c>
      <c r="D1557" s="7" t="s">
        <v>68</v>
      </c>
      <c r="E1557" s="7" t="s">
        <v>6539</v>
      </c>
      <c r="F1557" s="20">
        <v>10</v>
      </c>
      <c r="H1557" s="20">
        <v>2010</v>
      </c>
      <c r="I1557" s="20" t="str">
        <f t="shared" si="35"/>
        <v>hrs__pers_A..Softhearted.2010</v>
      </c>
      <c r="J1557" s="20" t="s">
        <v>8357</v>
      </c>
      <c r="K1557" s="15" t="s">
        <v>6539</v>
      </c>
      <c r="L1557" s="20" t="s">
        <v>8339</v>
      </c>
      <c r="M1557" s="20" t="s">
        <v>225</v>
      </c>
      <c r="N1557" s="15" t="s">
        <v>5837</v>
      </c>
      <c r="O1557" s="15">
        <v>1</v>
      </c>
      <c r="P1557" s="15">
        <v>4</v>
      </c>
      <c r="Q1557" s="15" t="s">
        <v>224</v>
      </c>
      <c r="R1557" s="15"/>
      <c r="S1557" s="15" t="s">
        <v>1311</v>
      </c>
    </row>
    <row r="1558" spans="1:19" ht="15.75" customHeight="1" x14ac:dyDescent="0.2">
      <c r="A1558" s="7" t="s">
        <v>61</v>
      </c>
      <c r="B1558" s="7" t="s">
        <v>6570</v>
      </c>
      <c r="C1558" s="7" t="s">
        <v>17</v>
      </c>
      <c r="D1558" s="7" t="s">
        <v>68</v>
      </c>
      <c r="E1558" s="7" t="s">
        <v>6539</v>
      </c>
      <c r="F1558" s="20">
        <v>11</v>
      </c>
      <c r="H1558" s="20">
        <v>2012</v>
      </c>
      <c r="I1558" s="20" t="str">
        <f t="shared" si="35"/>
        <v>hrs__pers_A..Softhearted.2012</v>
      </c>
      <c r="J1558" s="20" t="s">
        <v>8358</v>
      </c>
      <c r="K1558" s="15" t="s">
        <v>6539</v>
      </c>
      <c r="L1558" s="20" t="s">
        <v>8339</v>
      </c>
      <c r="M1558" s="20" t="s">
        <v>225</v>
      </c>
      <c r="N1558" s="15" t="s">
        <v>5837</v>
      </c>
      <c r="O1558" s="15">
        <v>1</v>
      </c>
      <c r="P1558" s="15">
        <v>4</v>
      </c>
      <c r="Q1558" s="15" t="s">
        <v>224</v>
      </c>
      <c r="R1558" s="15"/>
      <c r="S1558" s="15" t="s">
        <v>1311</v>
      </c>
    </row>
    <row r="1559" spans="1:19" ht="15.75" customHeight="1" x14ac:dyDescent="0.2">
      <c r="A1559" s="7" t="s">
        <v>61</v>
      </c>
      <c r="B1559" s="7" t="s">
        <v>6570</v>
      </c>
      <c r="C1559" s="7" t="s">
        <v>17</v>
      </c>
      <c r="D1559" s="7" t="s">
        <v>68</v>
      </c>
      <c r="E1559" s="7" t="s">
        <v>6539</v>
      </c>
      <c r="F1559" s="20">
        <v>12</v>
      </c>
      <c r="H1559" s="20">
        <v>2014</v>
      </c>
      <c r="I1559" s="20" t="str">
        <f t="shared" si="35"/>
        <v>hrs__pers_A..Softhearted.2014</v>
      </c>
      <c r="J1559" s="20" t="s">
        <v>8359</v>
      </c>
      <c r="K1559" s="15" t="s">
        <v>6539</v>
      </c>
      <c r="L1559" s="20" t="s">
        <v>8339</v>
      </c>
      <c r="M1559" s="20" t="s">
        <v>225</v>
      </c>
      <c r="N1559" s="15" t="s">
        <v>5837</v>
      </c>
      <c r="O1559" s="15">
        <v>1</v>
      </c>
      <c r="P1559" s="15">
        <v>4</v>
      </c>
      <c r="Q1559" s="15" t="s">
        <v>224</v>
      </c>
      <c r="R1559" s="15"/>
      <c r="S1559" s="15" t="s">
        <v>1311</v>
      </c>
    </row>
    <row r="1560" spans="1:19" ht="15.75" customHeight="1" x14ac:dyDescent="0.2">
      <c r="A1560" s="7" t="s">
        <v>61</v>
      </c>
      <c r="B1560" s="7" t="s">
        <v>6570</v>
      </c>
      <c r="C1560" s="7" t="s">
        <v>17</v>
      </c>
      <c r="D1560" s="7" t="s">
        <v>68</v>
      </c>
      <c r="E1560" s="7" t="s">
        <v>6539</v>
      </c>
      <c r="F1560" s="20">
        <v>13</v>
      </c>
      <c r="H1560" s="20">
        <v>2016</v>
      </c>
      <c r="I1560" s="20" t="str">
        <f t="shared" si="35"/>
        <v>hrs__pers_A..Softhearted.2016</v>
      </c>
      <c r="J1560" s="20" t="s">
        <v>8360</v>
      </c>
      <c r="K1560" s="15" t="s">
        <v>6539</v>
      </c>
      <c r="L1560" s="20" t="s">
        <v>8339</v>
      </c>
      <c r="M1560" s="20" t="s">
        <v>225</v>
      </c>
      <c r="N1560" s="15" t="s">
        <v>5837</v>
      </c>
      <c r="O1560" s="15">
        <v>1</v>
      </c>
      <c r="P1560" s="15">
        <v>4</v>
      </c>
      <c r="Q1560" s="15" t="s">
        <v>224</v>
      </c>
      <c r="R1560" s="15"/>
      <c r="S1560" s="15" t="s">
        <v>1311</v>
      </c>
    </row>
    <row r="1561" spans="1:19" ht="15.75" customHeight="1" x14ac:dyDescent="0.2">
      <c r="A1561" s="7" t="s">
        <v>61</v>
      </c>
      <c r="B1561" s="7" t="s">
        <v>6570</v>
      </c>
      <c r="C1561" s="7" t="s">
        <v>17</v>
      </c>
      <c r="D1561" s="7" t="s">
        <v>68</v>
      </c>
      <c r="E1561" s="7" t="s">
        <v>6540</v>
      </c>
      <c r="F1561" s="20">
        <v>8</v>
      </c>
      <c r="H1561" s="20">
        <v>2006</v>
      </c>
      <c r="I1561" s="20" t="str">
        <f t="shared" si="35"/>
        <v>hrs__pers_A..Sympathetic.2006</v>
      </c>
      <c r="J1561" s="20" t="s">
        <v>8361</v>
      </c>
      <c r="K1561" s="15" t="s">
        <v>6540</v>
      </c>
      <c r="L1561" s="20" t="s">
        <v>8339</v>
      </c>
      <c r="M1561" s="20" t="s">
        <v>225</v>
      </c>
      <c r="N1561" s="72" t="s">
        <v>5837</v>
      </c>
      <c r="O1561" s="15">
        <v>1</v>
      </c>
      <c r="P1561" s="15">
        <v>4</v>
      </c>
      <c r="Q1561" s="15" t="s">
        <v>224</v>
      </c>
      <c r="R1561" s="15"/>
      <c r="S1561" s="15" t="s">
        <v>1311</v>
      </c>
    </row>
    <row r="1562" spans="1:19" ht="15.75" customHeight="1" x14ac:dyDescent="0.2">
      <c r="A1562" s="7" t="s">
        <v>61</v>
      </c>
      <c r="B1562" s="7" t="s">
        <v>6570</v>
      </c>
      <c r="C1562" s="7" t="s">
        <v>17</v>
      </c>
      <c r="D1562" s="7" t="s">
        <v>68</v>
      </c>
      <c r="E1562" s="7" t="s">
        <v>6540</v>
      </c>
      <c r="F1562" s="20">
        <v>9</v>
      </c>
      <c r="H1562" s="20">
        <v>2008</v>
      </c>
      <c r="I1562" s="20" t="str">
        <f t="shared" si="35"/>
        <v>hrs__pers_A..Sympathetic.2008</v>
      </c>
      <c r="J1562" s="20" t="s">
        <v>8362</v>
      </c>
      <c r="K1562" s="15" t="s">
        <v>6540</v>
      </c>
      <c r="L1562" s="20" t="s">
        <v>8339</v>
      </c>
      <c r="M1562" s="20" t="s">
        <v>225</v>
      </c>
      <c r="N1562" s="72" t="s">
        <v>5837</v>
      </c>
      <c r="O1562" s="15">
        <v>1</v>
      </c>
      <c r="P1562" s="15">
        <v>4</v>
      </c>
      <c r="Q1562" s="15" t="s">
        <v>224</v>
      </c>
      <c r="R1562" s="15"/>
      <c r="S1562" s="15" t="s">
        <v>1311</v>
      </c>
    </row>
    <row r="1563" spans="1:19" ht="15.75" customHeight="1" x14ac:dyDescent="0.2">
      <c r="A1563" s="7" t="s">
        <v>61</v>
      </c>
      <c r="B1563" s="7" t="s">
        <v>6570</v>
      </c>
      <c r="C1563" s="7" t="s">
        <v>17</v>
      </c>
      <c r="D1563" s="7" t="s">
        <v>68</v>
      </c>
      <c r="E1563" s="7" t="s">
        <v>6540</v>
      </c>
      <c r="F1563" s="20">
        <v>10</v>
      </c>
      <c r="H1563" s="20">
        <v>2010</v>
      </c>
      <c r="I1563" s="20" t="str">
        <f t="shared" si="35"/>
        <v>hrs__pers_A..Sympathetic.2010</v>
      </c>
      <c r="J1563" s="20" t="s">
        <v>8363</v>
      </c>
      <c r="K1563" s="15" t="s">
        <v>6540</v>
      </c>
      <c r="L1563" s="20" t="s">
        <v>8339</v>
      </c>
      <c r="M1563" s="20" t="s">
        <v>225</v>
      </c>
      <c r="N1563" s="15" t="s">
        <v>5837</v>
      </c>
      <c r="O1563" s="15">
        <v>1</v>
      </c>
      <c r="P1563" s="15">
        <v>4</v>
      </c>
      <c r="Q1563" s="15" t="s">
        <v>224</v>
      </c>
      <c r="R1563" s="15"/>
      <c r="S1563" s="15" t="s">
        <v>1311</v>
      </c>
    </row>
    <row r="1564" spans="1:19" ht="15.75" customHeight="1" x14ac:dyDescent="0.2">
      <c r="A1564" s="7" t="s">
        <v>61</v>
      </c>
      <c r="B1564" s="7" t="s">
        <v>6570</v>
      </c>
      <c r="C1564" s="7" t="s">
        <v>17</v>
      </c>
      <c r="D1564" s="7" t="s">
        <v>68</v>
      </c>
      <c r="E1564" s="7" t="s">
        <v>6540</v>
      </c>
      <c r="F1564" s="20">
        <v>11</v>
      </c>
      <c r="H1564" s="20">
        <v>2012</v>
      </c>
      <c r="I1564" s="20" t="str">
        <f t="shared" si="35"/>
        <v>hrs__pers_A..Sympathetic.2012</v>
      </c>
      <c r="J1564" s="20" t="s">
        <v>8364</v>
      </c>
      <c r="K1564" s="15" t="s">
        <v>6540</v>
      </c>
      <c r="L1564" s="20" t="s">
        <v>8339</v>
      </c>
      <c r="M1564" s="20" t="s">
        <v>225</v>
      </c>
      <c r="N1564" s="15" t="s">
        <v>5837</v>
      </c>
      <c r="O1564" s="15">
        <v>1</v>
      </c>
      <c r="P1564" s="15">
        <v>4</v>
      </c>
      <c r="Q1564" s="15" t="s">
        <v>224</v>
      </c>
      <c r="R1564" s="15"/>
      <c r="S1564" s="15" t="s">
        <v>1311</v>
      </c>
    </row>
    <row r="1565" spans="1:19" ht="15.75" customHeight="1" x14ac:dyDescent="0.2">
      <c r="A1565" s="7" t="s">
        <v>61</v>
      </c>
      <c r="B1565" s="7" t="s">
        <v>6570</v>
      </c>
      <c r="C1565" s="7" t="s">
        <v>17</v>
      </c>
      <c r="D1565" s="7" t="s">
        <v>68</v>
      </c>
      <c r="E1565" s="7" t="s">
        <v>6540</v>
      </c>
      <c r="F1565" s="20">
        <v>12</v>
      </c>
      <c r="H1565" s="20">
        <v>2014</v>
      </c>
      <c r="I1565" s="20" t="str">
        <f t="shared" si="35"/>
        <v>hrs__pers_A..Sympathetic.2014</v>
      </c>
      <c r="J1565" s="20" t="s">
        <v>8365</v>
      </c>
      <c r="K1565" s="15" t="s">
        <v>6540</v>
      </c>
      <c r="L1565" s="20" t="s">
        <v>8339</v>
      </c>
      <c r="M1565" s="20" t="s">
        <v>225</v>
      </c>
      <c r="N1565" s="15" t="s">
        <v>5837</v>
      </c>
      <c r="O1565" s="15">
        <v>1</v>
      </c>
      <c r="P1565" s="15">
        <v>4</v>
      </c>
      <c r="Q1565" s="15" t="s">
        <v>224</v>
      </c>
      <c r="R1565" s="15"/>
      <c r="S1565" s="15" t="s">
        <v>1311</v>
      </c>
    </row>
    <row r="1566" spans="1:19" ht="15.75" customHeight="1" x14ac:dyDescent="0.2">
      <c r="A1566" s="7" t="s">
        <v>61</v>
      </c>
      <c r="B1566" s="7" t="s">
        <v>6570</v>
      </c>
      <c r="C1566" s="7" t="s">
        <v>17</v>
      </c>
      <c r="D1566" s="7" t="s">
        <v>68</v>
      </c>
      <c r="E1566" s="7" t="s">
        <v>6540</v>
      </c>
      <c r="F1566" s="20">
        <v>13</v>
      </c>
      <c r="H1566" s="20">
        <v>2016</v>
      </c>
      <c r="I1566" s="20" t="str">
        <f t="shared" ref="I1566:I1631" si="36">CONCATENATE(A1566,"__",C1566,"_", D1566, "..", E1566, ".", H1566)</f>
        <v>hrs__pers_A..Sympathetic.2016</v>
      </c>
      <c r="J1566" s="20" t="s">
        <v>8366</v>
      </c>
      <c r="K1566" s="15" t="s">
        <v>6540</v>
      </c>
      <c r="L1566" s="20" t="s">
        <v>8339</v>
      </c>
      <c r="M1566" s="20" t="s">
        <v>225</v>
      </c>
      <c r="N1566" s="15" t="s">
        <v>5837</v>
      </c>
      <c r="O1566" s="15">
        <v>1</v>
      </c>
      <c r="P1566" s="15">
        <v>4</v>
      </c>
      <c r="Q1566" s="15" t="s">
        <v>224</v>
      </c>
      <c r="R1566" s="15"/>
      <c r="S1566" s="15" t="s">
        <v>1311</v>
      </c>
    </row>
    <row r="1567" spans="1:19" ht="15.75" customHeight="1" x14ac:dyDescent="0.2">
      <c r="A1567" s="35" t="s">
        <v>61</v>
      </c>
      <c r="B1567" s="35" t="s">
        <v>6570</v>
      </c>
      <c r="C1567" s="35" t="s">
        <v>17</v>
      </c>
      <c r="D1567" s="35" t="s">
        <v>76</v>
      </c>
      <c r="E1567" s="35" t="s">
        <v>6541</v>
      </c>
      <c r="F1567" s="20">
        <v>8</v>
      </c>
      <c r="H1567" s="20">
        <v>2006</v>
      </c>
      <c r="I1567" s="20" t="str">
        <f t="shared" si="36"/>
        <v>hrs__pers_C..Careless.2006</v>
      </c>
      <c r="J1567" s="20" t="s">
        <v>8367</v>
      </c>
      <c r="K1567" s="15" t="s">
        <v>6541</v>
      </c>
      <c r="L1567" s="20" t="s">
        <v>8339</v>
      </c>
      <c r="M1567" s="20" t="s">
        <v>223</v>
      </c>
      <c r="N1567" s="72" t="s">
        <v>5837</v>
      </c>
      <c r="O1567" s="15">
        <v>1</v>
      </c>
      <c r="P1567" s="15">
        <v>4</v>
      </c>
      <c r="Q1567" s="15" t="s">
        <v>224</v>
      </c>
      <c r="R1567" s="15"/>
      <c r="S1567" s="15" t="s">
        <v>1311</v>
      </c>
    </row>
    <row r="1568" spans="1:19" ht="15.75" customHeight="1" x14ac:dyDescent="0.2">
      <c r="A1568" s="35" t="s">
        <v>61</v>
      </c>
      <c r="B1568" s="35" t="s">
        <v>6570</v>
      </c>
      <c r="C1568" s="35" t="s">
        <v>17</v>
      </c>
      <c r="D1568" s="35" t="s">
        <v>76</v>
      </c>
      <c r="E1568" s="35" t="s">
        <v>6541</v>
      </c>
      <c r="F1568" s="20">
        <v>9</v>
      </c>
      <c r="H1568" s="20">
        <v>2008</v>
      </c>
      <c r="I1568" s="20" t="str">
        <f t="shared" si="36"/>
        <v>hrs__pers_C..Careless.2008</v>
      </c>
      <c r="J1568" s="20" t="s">
        <v>8368</v>
      </c>
      <c r="K1568" s="15" t="s">
        <v>6541</v>
      </c>
      <c r="L1568" s="20" t="s">
        <v>8339</v>
      </c>
      <c r="M1568" s="20" t="s">
        <v>223</v>
      </c>
      <c r="N1568" s="72" t="s">
        <v>5837</v>
      </c>
      <c r="O1568" s="15">
        <v>1</v>
      </c>
      <c r="P1568" s="15">
        <v>4</v>
      </c>
      <c r="Q1568" s="15" t="s">
        <v>224</v>
      </c>
      <c r="R1568" s="15"/>
      <c r="S1568" s="15" t="s">
        <v>1311</v>
      </c>
    </row>
    <row r="1569" spans="1:19" ht="15.75" customHeight="1" x14ac:dyDescent="0.2">
      <c r="A1569" s="35" t="s">
        <v>61</v>
      </c>
      <c r="B1569" s="35" t="s">
        <v>6570</v>
      </c>
      <c r="C1569" s="35" t="s">
        <v>17</v>
      </c>
      <c r="D1569" s="35" t="s">
        <v>76</v>
      </c>
      <c r="E1569" s="35" t="s">
        <v>6541</v>
      </c>
      <c r="F1569" s="20">
        <v>10</v>
      </c>
      <c r="H1569" s="20">
        <v>2010</v>
      </c>
      <c r="I1569" s="20" t="str">
        <f t="shared" si="36"/>
        <v>hrs__pers_C..Careless.2010</v>
      </c>
      <c r="J1569" s="20" t="s">
        <v>8369</v>
      </c>
      <c r="K1569" s="15" t="s">
        <v>6541</v>
      </c>
      <c r="L1569" s="20" t="s">
        <v>8339</v>
      </c>
      <c r="M1569" s="20" t="s">
        <v>223</v>
      </c>
      <c r="N1569" s="15" t="s">
        <v>5837</v>
      </c>
      <c r="O1569" s="15">
        <v>1</v>
      </c>
      <c r="P1569" s="15">
        <v>4</v>
      </c>
      <c r="Q1569" s="15" t="s">
        <v>224</v>
      </c>
      <c r="R1569" s="15"/>
      <c r="S1569" s="15" t="s">
        <v>1311</v>
      </c>
    </row>
    <row r="1570" spans="1:19" ht="15.75" customHeight="1" x14ac:dyDescent="0.2">
      <c r="A1570" s="35" t="s">
        <v>61</v>
      </c>
      <c r="B1570" s="35" t="s">
        <v>6570</v>
      </c>
      <c r="C1570" s="35" t="s">
        <v>17</v>
      </c>
      <c r="D1570" s="35" t="s">
        <v>76</v>
      </c>
      <c r="E1570" s="35" t="s">
        <v>6541</v>
      </c>
      <c r="F1570" s="20">
        <v>11</v>
      </c>
      <c r="H1570" s="20">
        <v>2012</v>
      </c>
      <c r="I1570" s="20" t="str">
        <f t="shared" si="36"/>
        <v>hrs__pers_C..Careless.2012</v>
      </c>
      <c r="J1570" s="20" t="s">
        <v>8370</v>
      </c>
      <c r="K1570" s="15" t="s">
        <v>6541</v>
      </c>
      <c r="L1570" s="20" t="s">
        <v>8339</v>
      </c>
      <c r="M1570" s="20" t="s">
        <v>223</v>
      </c>
      <c r="N1570" s="15" t="s">
        <v>5837</v>
      </c>
      <c r="O1570" s="15">
        <v>1</v>
      </c>
      <c r="P1570" s="15">
        <v>4</v>
      </c>
      <c r="Q1570" s="15" t="s">
        <v>224</v>
      </c>
      <c r="R1570" s="15"/>
      <c r="S1570" s="15" t="s">
        <v>1311</v>
      </c>
    </row>
    <row r="1571" spans="1:19" ht="15.75" customHeight="1" x14ac:dyDescent="0.2">
      <c r="A1571" s="35" t="s">
        <v>61</v>
      </c>
      <c r="B1571" s="35" t="s">
        <v>6570</v>
      </c>
      <c r="C1571" s="35" t="s">
        <v>17</v>
      </c>
      <c r="D1571" s="35" t="s">
        <v>76</v>
      </c>
      <c r="E1571" s="35" t="s">
        <v>6541</v>
      </c>
      <c r="F1571" s="20">
        <v>12</v>
      </c>
      <c r="H1571" s="20">
        <v>2014</v>
      </c>
      <c r="I1571" s="20" t="str">
        <f t="shared" si="36"/>
        <v>hrs__pers_C..Careless.2014</v>
      </c>
      <c r="J1571" s="20" t="s">
        <v>8371</v>
      </c>
      <c r="K1571" s="15" t="s">
        <v>6541</v>
      </c>
      <c r="L1571" s="20" t="s">
        <v>8339</v>
      </c>
      <c r="M1571" s="20" t="s">
        <v>223</v>
      </c>
      <c r="N1571" s="15" t="s">
        <v>5837</v>
      </c>
      <c r="O1571" s="15">
        <v>1</v>
      </c>
      <c r="P1571" s="15">
        <v>4</v>
      </c>
      <c r="Q1571" s="15" t="s">
        <v>224</v>
      </c>
      <c r="R1571" s="15"/>
      <c r="S1571" s="15" t="s">
        <v>1311</v>
      </c>
    </row>
    <row r="1572" spans="1:19" ht="15.75" customHeight="1" x14ac:dyDescent="0.2">
      <c r="A1572" s="35" t="s">
        <v>61</v>
      </c>
      <c r="B1572" s="35" t="s">
        <v>6570</v>
      </c>
      <c r="C1572" s="35" t="s">
        <v>17</v>
      </c>
      <c r="D1572" s="35" t="s">
        <v>76</v>
      </c>
      <c r="E1572" s="35" t="s">
        <v>6541</v>
      </c>
      <c r="F1572" s="20">
        <v>13</v>
      </c>
      <c r="H1572" s="20">
        <v>2016</v>
      </c>
      <c r="I1572" s="20" t="str">
        <f t="shared" si="36"/>
        <v>hrs__pers_C..Careless.2016</v>
      </c>
      <c r="J1572" s="20" t="s">
        <v>8372</v>
      </c>
      <c r="K1572" s="15" t="s">
        <v>6541</v>
      </c>
      <c r="L1572" s="20" t="s">
        <v>8339</v>
      </c>
      <c r="M1572" s="20" t="s">
        <v>223</v>
      </c>
      <c r="N1572" s="15" t="s">
        <v>5837</v>
      </c>
      <c r="O1572" s="15">
        <v>1</v>
      </c>
      <c r="P1572" s="15">
        <v>4</v>
      </c>
      <c r="Q1572" s="15" t="s">
        <v>224</v>
      </c>
      <c r="R1572" s="15"/>
      <c r="S1572" s="15" t="s">
        <v>1311</v>
      </c>
    </row>
    <row r="1573" spans="1:19" ht="15.75" customHeight="1" x14ac:dyDescent="0.2">
      <c r="A1573" s="35" t="s">
        <v>61</v>
      </c>
      <c r="B1573" s="35" t="s">
        <v>6570</v>
      </c>
      <c r="C1573" s="35" t="s">
        <v>17</v>
      </c>
      <c r="D1573" s="35" t="s">
        <v>76</v>
      </c>
      <c r="E1573" s="35" t="s">
        <v>6542</v>
      </c>
      <c r="F1573" s="20">
        <v>8</v>
      </c>
      <c r="H1573" s="20">
        <v>2006</v>
      </c>
      <c r="I1573" s="20" t="str">
        <f t="shared" si="36"/>
        <v>hrs__pers_C..Hardworking.2006</v>
      </c>
      <c r="J1573" s="20" t="s">
        <v>8373</v>
      </c>
      <c r="K1573" s="15" t="s">
        <v>6542</v>
      </c>
      <c r="L1573" s="20" t="s">
        <v>8339</v>
      </c>
      <c r="M1573" s="20" t="s">
        <v>225</v>
      </c>
      <c r="N1573" s="72" t="s">
        <v>5837</v>
      </c>
      <c r="O1573" s="15">
        <v>1</v>
      </c>
      <c r="P1573" s="15">
        <v>4</v>
      </c>
      <c r="Q1573" s="15" t="s">
        <v>224</v>
      </c>
      <c r="R1573" s="15"/>
      <c r="S1573" s="15" t="s">
        <v>1311</v>
      </c>
    </row>
    <row r="1574" spans="1:19" ht="15.75" customHeight="1" x14ac:dyDescent="0.2">
      <c r="A1574" s="35" t="s">
        <v>61</v>
      </c>
      <c r="B1574" s="35" t="s">
        <v>6570</v>
      </c>
      <c r="C1574" s="35" t="s">
        <v>17</v>
      </c>
      <c r="D1574" s="35" t="s">
        <v>76</v>
      </c>
      <c r="E1574" s="35" t="s">
        <v>6542</v>
      </c>
      <c r="F1574" s="20">
        <v>9</v>
      </c>
      <c r="H1574" s="20">
        <v>2008</v>
      </c>
      <c r="I1574" s="20" t="str">
        <f t="shared" si="36"/>
        <v>hrs__pers_C..Hardworking.2008</v>
      </c>
      <c r="J1574" s="20" t="s">
        <v>8374</v>
      </c>
      <c r="K1574" s="15" t="s">
        <v>6542</v>
      </c>
      <c r="L1574" s="20" t="s">
        <v>8339</v>
      </c>
      <c r="M1574" s="20" t="s">
        <v>225</v>
      </c>
      <c r="N1574" s="72" t="s">
        <v>5837</v>
      </c>
      <c r="O1574" s="15">
        <v>1</v>
      </c>
      <c r="P1574" s="15">
        <v>4</v>
      </c>
      <c r="Q1574" s="15" t="s">
        <v>224</v>
      </c>
      <c r="R1574" s="15"/>
      <c r="S1574" s="15" t="s">
        <v>1311</v>
      </c>
    </row>
    <row r="1575" spans="1:19" ht="15.75" customHeight="1" x14ac:dyDescent="0.2">
      <c r="A1575" s="35" t="s">
        <v>61</v>
      </c>
      <c r="B1575" s="35" t="s">
        <v>6570</v>
      </c>
      <c r="C1575" s="35" t="s">
        <v>17</v>
      </c>
      <c r="D1575" s="35" t="s">
        <v>76</v>
      </c>
      <c r="E1575" s="35" t="s">
        <v>6542</v>
      </c>
      <c r="F1575" s="20">
        <v>10</v>
      </c>
      <c r="H1575" s="20">
        <v>2010</v>
      </c>
      <c r="I1575" s="20" t="str">
        <f t="shared" si="36"/>
        <v>hrs__pers_C..Hardworking.2010</v>
      </c>
      <c r="J1575" s="20" t="s">
        <v>8375</v>
      </c>
      <c r="K1575" s="15" t="s">
        <v>6542</v>
      </c>
      <c r="L1575" s="20" t="s">
        <v>8339</v>
      </c>
      <c r="M1575" s="20" t="s">
        <v>225</v>
      </c>
      <c r="N1575" s="15" t="s">
        <v>5837</v>
      </c>
      <c r="O1575" s="15">
        <v>1</v>
      </c>
      <c r="P1575" s="15">
        <v>4</v>
      </c>
      <c r="Q1575" s="15" t="s">
        <v>224</v>
      </c>
      <c r="R1575" s="15"/>
      <c r="S1575" s="15" t="s">
        <v>1311</v>
      </c>
    </row>
    <row r="1576" spans="1:19" ht="15.75" customHeight="1" x14ac:dyDescent="0.2">
      <c r="A1576" s="35" t="s">
        <v>61</v>
      </c>
      <c r="B1576" s="35" t="s">
        <v>6570</v>
      </c>
      <c r="C1576" s="35" t="s">
        <v>17</v>
      </c>
      <c r="D1576" s="35" t="s">
        <v>76</v>
      </c>
      <c r="E1576" s="35" t="s">
        <v>6542</v>
      </c>
      <c r="F1576" s="20">
        <v>11</v>
      </c>
      <c r="H1576" s="20">
        <v>2012</v>
      </c>
      <c r="I1576" s="20" t="str">
        <f t="shared" si="36"/>
        <v>hrs__pers_C..Hardworking.2012</v>
      </c>
      <c r="J1576" s="20" t="s">
        <v>8376</v>
      </c>
      <c r="K1576" s="15" t="s">
        <v>6542</v>
      </c>
      <c r="L1576" s="20" t="s">
        <v>8339</v>
      </c>
      <c r="M1576" s="20" t="s">
        <v>225</v>
      </c>
      <c r="N1576" s="15" t="s">
        <v>5837</v>
      </c>
      <c r="O1576" s="15">
        <v>1</v>
      </c>
      <c r="P1576" s="15">
        <v>4</v>
      </c>
      <c r="Q1576" s="15" t="s">
        <v>224</v>
      </c>
      <c r="R1576" s="15"/>
      <c r="S1576" s="15" t="s">
        <v>1311</v>
      </c>
    </row>
    <row r="1577" spans="1:19" ht="15.75" customHeight="1" x14ac:dyDescent="0.2">
      <c r="A1577" s="35" t="s">
        <v>61</v>
      </c>
      <c r="B1577" s="35" t="s">
        <v>6570</v>
      </c>
      <c r="C1577" s="35" t="s">
        <v>17</v>
      </c>
      <c r="D1577" s="35" t="s">
        <v>76</v>
      </c>
      <c r="E1577" s="35" t="s">
        <v>6542</v>
      </c>
      <c r="F1577" s="20">
        <v>12</v>
      </c>
      <c r="H1577" s="20">
        <v>2014</v>
      </c>
      <c r="I1577" s="20" t="str">
        <f t="shared" si="36"/>
        <v>hrs__pers_C..Hardworking.2014</v>
      </c>
      <c r="J1577" s="20" t="s">
        <v>8377</v>
      </c>
      <c r="K1577" s="15" t="s">
        <v>6542</v>
      </c>
      <c r="L1577" s="20" t="s">
        <v>8339</v>
      </c>
      <c r="M1577" s="20" t="s">
        <v>225</v>
      </c>
      <c r="N1577" s="15" t="s">
        <v>5837</v>
      </c>
      <c r="O1577" s="15">
        <v>1</v>
      </c>
      <c r="P1577" s="15">
        <v>4</v>
      </c>
      <c r="Q1577" s="15" t="s">
        <v>224</v>
      </c>
      <c r="R1577" s="15"/>
      <c r="S1577" s="15" t="s">
        <v>1311</v>
      </c>
    </row>
    <row r="1578" spans="1:19" ht="15.75" customHeight="1" x14ac:dyDescent="0.2">
      <c r="A1578" s="35" t="s">
        <v>61</v>
      </c>
      <c r="B1578" s="35" t="s">
        <v>6570</v>
      </c>
      <c r="C1578" s="35" t="s">
        <v>17</v>
      </c>
      <c r="D1578" s="35" t="s">
        <v>76</v>
      </c>
      <c r="E1578" s="35" t="s">
        <v>6542</v>
      </c>
      <c r="F1578" s="20">
        <v>13</v>
      </c>
      <c r="H1578" s="20">
        <v>2016</v>
      </c>
      <c r="I1578" s="20" t="str">
        <f t="shared" si="36"/>
        <v>hrs__pers_C..Hardworking.2016</v>
      </c>
      <c r="J1578" s="20" t="s">
        <v>8378</v>
      </c>
      <c r="K1578" s="15" t="s">
        <v>6542</v>
      </c>
      <c r="L1578" s="20" t="s">
        <v>8339</v>
      </c>
      <c r="M1578" s="20" t="s">
        <v>225</v>
      </c>
      <c r="N1578" s="15" t="s">
        <v>5837</v>
      </c>
      <c r="O1578" s="15">
        <v>1</v>
      </c>
      <c r="P1578" s="15">
        <v>4</v>
      </c>
      <c r="Q1578" s="15" t="s">
        <v>224</v>
      </c>
      <c r="R1578" s="15"/>
      <c r="S1578" s="15" t="s">
        <v>1311</v>
      </c>
    </row>
    <row r="1579" spans="1:19" ht="15.75" customHeight="1" x14ac:dyDescent="0.2">
      <c r="A1579" s="35" t="s">
        <v>61</v>
      </c>
      <c r="B1579" s="35" t="s">
        <v>6570</v>
      </c>
      <c r="C1579" s="35" t="s">
        <v>17</v>
      </c>
      <c r="D1579" s="35" t="s">
        <v>76</v>
      </c>
      <c r="E1579" s="35" t="s">
        <v>6543</v>
      </c>
      <c r="F1579" s="20">
        <v>8</v>
      </c>
      <c r="H1579" s="20">
        <v>2006</v>
      </c>
      <c r="I1579" s="20" t="str">
        <f t="shared" si="36"/>
        <v>hrs__pers_C..Organized.2006</v>
      </c>
      <c r="J1579" s="20" t="s">
        <v>8379</v>
      </c>
      <c r="K1579" s="15" t="s">
        <v>6543</v>
      </c>
      <c r="L1579" s="20" t="s">
        <v>8339</v>
      </c>
      <c r="M1579" s="20" t="s">
        <v>225</v>
      </c>
      <c r="N1579" s="72" t="s">
        <v>5837</v>
      </c>
      <c r="O1579" s="15">
        <v>1</v>
      </c>
      <c r="P1579" s="15">
        <v>4</v>
      </c>
      <c r="Q1579" s="15" t="s">
        <v>224</v>
      </c>
      <c r="R1579" s="15"/>
      <c r="S1579" s="15" t="s">
        <v>1311</v>
      </c>
    </row>
    <row r="1580" spans="1:19" ht="15.75" customHeight="1" x14ac:dyDescent="0.2">
      <c r="A1580" s="35" t="s">
        <v>61</v>
      </c>
      <c r="B1580" s="35" t="s">
        <v>6570</v>
      </c>
      <c r="C1580" s="35" t="s">
        <v>17</v>
      </c>
      <c r="D1580" s="35" t="s">
        <v>76</v>
      </c>
      <c r="E1580" s="35" t="s">
        <v>6543</v>
      </c>
      <c r="F1580" s="20">
        <v>9</v>
      </c>
      <c r="H1580" s="20">
        <v>2008</v>
      </c>
      <c r="I1580" s="20" t="str">
        <f t="shared" si="36"/>
        <v>hrs__pers_C..Organized.2008</v>
      </c>
      <c r="J1580" s="20" t="s">
        <v>7679</v>
      </c>
      <c r="K1580" s="15" t="s">
        <v>6543</v>
      </c>
      <c r="L1580" s="20" t="s">
        <v>8339</v>
      </c>
      <c r="M1580" s="20" t="s">
        <v>225</v>
      </c>
      <c r="N1580" s="72" t="s">
        <v>5837</v>
      </c>
      <c r="O1580" s="15">
        <v>1</v>
      </c>
      <c r="P1580" s="15">
        <v>4</v>
      </c>
      <c r="Q1580" s="15" t="s">
        <v>224</v>
      </c>
      <c r="R1580" s="15"/>
      <c r="S1580" s="15" t="s">
        <v>1311</v>
      </c>
    </row>
    <row r="1581" spans="1:19" ht="15.75" customHeight="1" x14ac:dyDescent="0.2">
      <c r="A1581" s="35" t="s">
        <v>61</v>
      </c>
      <c r="B1581" s="35" t="s">
        <v>6570</v>
      </c>
      <c r="C1581" s="35" t="s">
        <v>17</v>
      </c>
      <c r="D1581" s="35" t="s">
        <v>76</v>
      </c>
      <c r="E1581" s="35" t="s">
        <v>6543</v>
      </c>
      <c r="F1581" s="20">
        <v>10</v>
      </c>
      <c r="H1581" s="20">
        <v>2010</v>
      </c>
      <c r="I1581" s="20" t="str">
        <f t="shared" si="36"/>
        <v>hrs__pers_C..Organized.2010</v>
      </c>
      <c r="J1581" s="20" t="s">
        <v>8380</v>
      </c>
      <c r="K1581" s="15" t="s">
        <v>6543</v>
      </c>
      <c r="L1581" s="20" t="s">
        <v>8339</v>
      </c>
      <c r="M1581" s="20" t="s">
        <v>225</v>
      </c>
      <c r="N1581" s="15" t="s">
        <v>5837</v>
      </c>
      <c r="O1581" s="15">
        <v>1</v>
      </c>
      <c r="P1581" s="15">
        <v>4</v>
      </c>
      <c r="Q1581" s="15" t="s">
        <v>224</v>
      </c>
      <c r="R1581" s="15"/>
      <c r="S1581" s="15" t="s">
        <v>1311</v>
      </c>
    </row>
    <row r="1582" spans="1:19" ht="15.75" customHeight="1" x14ac:dyDescent="0.2">
      <c r="A1582" s="35" t="s">
        <v>61</v>
      </c>
      <c r="B1582" s="35" t="s">
        <v>6570</v>
      </c>
      <c r="C1582" s="35" t="s">
        <v>17</v>
      </c>
      <c r="D1582" s="35" t="s">
        <v>76</v>
      </c>
      <c r="E1582" s="35" t="s">
        <v>6543</v>
      </c>
      <c r="F1582" s="20">
        <v>11</v>
      </c>
      <c r="H1582" s="20">
        <v>2012</v>
      </c>
      <c r="I1582" s="20" t="str">
        <f t="shared" si="36"/>
        <v>hrs__pers_C..Organized.2012</v>
      </c>
      <c r="J1582" s="20" t="s">
        <v>8381</v>
      </c>
      <c r="K1582" s="15" t="s">
        <v>6543</v>
      </c>
      <c r="L1582" s="20" t="s">
        <v>8339</v>
      </c>
      <c r="M1582" s="20" t="s">
        <v>225</v>
      </c>
      <c r="N1582" s="15" t="s">
        <v>5837</v>
      </c>
      <c r="O1582" s="15">
        <v>1</v>
      </c>
      <c r="P1582" s="15">
        <v>4</v>
      </c>
      <c r="Q1582" s="15" t="s">
        <v>224</v>
      </c>
      <c r="R1582" s="15"/>
      <c r="S1582" s="15" t="s">
        <v>1311</v>
      </c>
    </row>
    <row r="1583" spans="1:19" ht="15.75" customHeight="1" x14ac:dyDescent="0.2">
      <c r="A1583" s="35" t="s">
        <v>61</v>
      </c>
      <c r="B1583" s="35" t="s">
        <v>6570</v>
      </c>
      <c r="C1583" s="35" t="s">
        <v>17</v>
      </c>
      <c r="D1583" s="35" t="s">
        <v>76</v>
      </c>
      <c r="E1583" s="35" t="s">
        <v>6543</v>
      </c>
      <c r="F1583" s="20">
        <v>12</v>
      </c>
      <c r="H1583" s="20">
        <v>2014</v>
      </c>
      <c r="I1583" s="20" t="str">
        <f t="shared" si="36"/>
        <v>hrs__pers_C..Organized.2014</v>
      </c>
      <c r="J1583" s="20" t="s">
        <v>8382</v>
      </c>
      <c r="K1583" s="15" t="s">
        <v>6543</v>
      </c>
      <c r="L1583" s="20" t="s">
        <v>8339</v>
      </c>
      <c r="M1583" s="20" t="s">
        <v>225</v>
      </c>
      <c r="N1583" s="15" t="s">
        <v>5837</v>
      </c>
      <c r="O1583" s="15">
        <v>1</v>
      </c>
      <c r="P1583" s="15">
        <v>4</v>
      </c>
      <c r="Q1583" s="15" t="s">
        <v>224</v>
      </c>
      <c r="R1583" s="15"/>
      <c r="S1583" s="15" t="s">
        <v>1311</v>
      </c>
    </row>
    <row r="1584" spans="1:19" ht="15.75" customHeight="1" x14ac:dyDescent="0.2">
      <c r="A1584" s="35" t="s">
        <v>61</v>
      </c>
      <c r="B1584" s="35" t="s">
        <v>6570</v>
      </c>
      <c r="C1584" s="35" t="s">
        <v>17</v>
      </c>
      <c r="D1584" s="35" t="s">
        <v>76</v>
      </c>
      <c r="E1584" s="35" t="s">
        <v>6543</v>
      </c>
      <c r="F1584" s="20">
        <v>13</v>
      </c>
      <c r="H1584" s="20">
        <v>2016</v>
      </c>
      <c r="I1584" s="20" t="str">
        <f t="shared" si="36"/>
        <v>hrs__pers_C..Organized.2016</v>
      </c>
      <c r="J1584" s="20" t="s">
        <v>8383</v>
      </c>
      <c r="K1584" s="15" t="s">
        <v>6543</v>
      </c>
      <c r="L1584" s="20" t="s">
        <v>8339</v>
      </c>
      <c r="M1584" s="20" t="s">
        <v>225</v>
      </c>
      <c r="N1584" s="15" t="s">
        <v>5837</v>
      </c>
      <c r="O1584" s="15">
        <v>1</v>
      </c>
      <c r="P1584" s="15">
        <v>4</v>
      </c>
      <c r="Q1584" s="15" t="s">
        <v>224</v>
      </c>
      <c r="R1584" s="15"/>
      <c r="S1584" s="15" t="s">
        <v>1311</v>
      </c>
    </row>
    <row r="1585" spans="1:19" ht="15.75" customHeight="1" x14ac:dyDescent="0.2">
      <c r="A1585" s="35" t="s">
        <v>61</v>
      </c>
      <c r="B1585" s="35" t="s">
        <v>6570</v>
      </c>
      <c r="C1585" s="35" t="s">
        <v>17</v>
      </c>
      <c r="D1585" s="35" t="s">
        <v>76</v>
      </c>
      <c r="E1585" s="35" t="s">
        <v>6544</v>
      </c>
      <c r="F1585" s="20">
        <v>8</v>
      </c>
      <c r="H1585" s="20">
        <v>2006</v>
      </c>
      <c r="I1585" s="20" t="str">
        <f t="shared" si="36"/>
        <v>hrs__pers_C..Responsible.2006</v>
      </c>
      <c r="J1585" s="20" t="s">
        <v>8384</v>
      </c>
      <c r="K1585" s="15" t="s">
        <v>6544</v>
      </c>
      <c r="L1585" s="20" t="s">
        <v>8339</v>
      </c>
      <c r="M1585" s="20" t="s">
        <v>225</v>
      </c>
      <c r="N1585" s="72" t="s">
        <v>5837</v>
      </c>
      <c r="O1585" s="15">
        <v>1</v>
      </c>
      <c r="P1585" s="15">
        <v>4</v>
      </c>
      <c r="Q1585" s="15" t="s">
        <v>224</v>
      </c>
      <c r="R1585" s="15"/>
      <c r="S1585" s="15" t="s">
        <v>1311</v>
      </c>
    </row>
    <row r="1586" spans="1:19" ht="15.75" customHeight="1" x14ac:dyDescent="0.2">
      <c r="A1586" s="35" t="s">
        <v>61</v>
      </c>
      <c r="B1586" s="35" t="s">
        <v>6570</v>
      </c>
      <c r="C1586" s="35" t="s">
        <v>17</v>
      </c>
      <c r="D1586" s="35" t="s">
        <v>76</v>
      </c>
      <c r="E1586" s="35" t="s">
        <v>6544</v>
      </c>
      <c r="F1586" s="20">
        <v>9</v>
      </c>
      <c r="H1586" s="20">
        <v>2008</v>
      </c>
      <c r="I1586" s="20" t="str">
        <f t="shared" si="36"/>
        <v>hrs__pers_C..Responsible.2008</v>
      </c>
      <c r="J1586" s="20" t="s">
        <v>8385</v>
      </c>
      <c r="K1586" s="15" t="s">
        <v>6544</v>
      </c>
      <c r="L1586" s="20" t="s">
        <v>8339</v>
      </c>
      <c r="M1586" s="20" t="s">
        <v>225</v>
      </c>
      <c r="N1586" s="72" t="s">
        <v>5837</v>
      </c>
      <c r="O1586" s="15">
        <v>1</v>
      </c>
      <c r="P1586" s="15">
        <v>4</v>
      </c>
      <c r="Q1586" s="15" t="s">
        <v>224</v>
      </c>
      <c r="R1586" s="15"/>
      <c r="S1586" s="15" t="s">
        <v>1311</v>
      </c>
    </row>
    <row r="1587" spans="1:19" ht="15.75" customHeight="1" x14ac:dyDescent="0.2">
      <c r="A1587" s="35" t="s">
        <v>61</v>
      </c>
      <c r="B1587" s="35" t="s">
        <v>6570</v>
      </c>
      <c r="C1587" s="35" t="s">
        <v>17</v>
      </c>
      <c r="D1587" s="35" t="s">
        <v>76</v>
      </c>
      <c r="E1587" s="35" t="s">
        <v>6544</v>
      </c>
      <c r="F1587" s="20">
        <v>10</v>
      </c>
      <c r="H1587" s="20">
        <v>2010</v>
      </c>
      <c r="I1587" s="20" t="str">
        <f t="shared" si="36"/>
        <v>hrs__pers_C..Responsible.2010</v>
      </c>
      <c r="J1587" s="20" t="s">
        <v>8386</v>
      </c>
      <c r="K1587" s="15" t="s">
        <v>6544</v>
      </c>
      <c r="L1587" s="20" t="s">
        <v>8339</v>
      </c>
      <c r="M1587" s="20" t="s">
        <v>225</v>
      </c>
      <c r="N1587" s="15" t="s">
        <v>5837</v>
      </c>
      <c r="O1587" s="15">
        <v>1</v>
      </c>
      <c r="P1587" s="15">
        <v>4</v>
      </c>
      <c r="Q1587" s="15" t="s">
        <v>224</v>
      </c>
      <c r="R1587" s="15"/>
      <c r="S1587" s="15" t="s">
        <v>1311</v>
      </c>
    </row>
    <row r="1588" spans="1:19" ht="15.75" customHeight="1" x14ac:dyDescent="0.2">
      <c r="A1588" s="35" t="s">
        <v>61</v>
      </c>
      <c r="B1588" s="35" t="s">
        <v>6570</v>
      </c>
      <c r="C1588" s="35" t="s">
        <v>17</v>
      </c>
      <c r="D1588" s="35" t="s">
        <v>76</v>
      </c>
      <c r="E1588" s="35" t="s">
        <v>6544</v>
      </c>
      <c r="F1588" s="20">
        <v>11</v>
      </c>
      <c r="H1588" s="20">
        <v>2012</v>
      </c>
      <c r="I1588" s="20" t="str">
        <f t="shared" si="36"/>
        <v>hrs__pers_C..Responsible.2012</v>
      </c>
      <c r="J1588" s="20" t="s">
        <v>8387</v>
      </c>
      <c r="K1588" s="15" t="s">
        <v>6544</v>
      </c>
      <c r="L1588" s="20" t="s">
        <v>8339</v>
      </c>
      <c r="M1588" s="20" t="s">
        <v>225</v>
      </c>
      <c r="N1588" s="15" t="s">
        <v>5837</v>
      </c>
      <c r="O1588" s="15">
        <v>1</v>
      </c>
      <c r="P1588" s="15">
        <v>4</v>
      </c>
      <c r="Q1588" s="15" t="s">
        <v>224</v>
      </c>
      <c r="R1588" s="15"/>
      <c r="S1588" s="15" t="s">
        <v>1311</v>
      </c>
    </row>
    <row r="1589" spans="1:19" ht="15.75" customHeight="1" x14ac:dyDescent="0.2">
      <c r="A1589" s="35" t="s">
        <v>61</v>
      </c>
      <c r="B1589" s="35" t="s">
        <v>6570</v>
      </c>
      <c r="C1589" s="35" t="s">
        <v>17</v>
      </c>
      <c r="D1589" s="35" t="s">
        <v>76</v>
      </c>
      <c r="E1589" s="35" t="s">
        <v>6544</v>
      </c>
      <c r="F1589" s="20">
        <v>12</v>
      </c>
      <c r="H1589" s="20">
        <v>2014</v>
      </c>
      <c r="I1589" s="20" t="str">
        <f t="shared" si="36"/>
        <v>hrs__pers_C..Responsible.2014</v>
      </c>
      <c r="J1589" s="20" t="s">
        <v>8388</v>
      </c>
      <c r="K1589" s="15" t="s">
        <v>6544</v>
      </c>
      <c r="L1589" s="20" t="s">
        <v>8339</v>
      </c>
      <c r="M1589" s="20" t="s">
        <v>225</v>
      </c>
      <c r="N1589" s="15" t="s">
        <v>5837</v>
      </c>
      <c r="O1589" s="15">
        <v>1</v>
      </c>
      <c r="P1589" s="15">
        <v>4</v>
      </c>
      <c r="Q1589" s="15" t="s">
        <v>224</v>
      </c>
      <c r="R1589" s="15"/>
      <c r="S1589" s="15" t="s">
        <v>1311</v>
      </c>
    </row>
    <row r="1590" spans="1:19" ht="15.75" customHeight="1" x14ac:dyDescent="0.2">
      <c r="A1590" s="35" t="s">
        <v>61</v>
      </c>
      <c r="B1590" s="35" t="s">
        <v>6570</v>
      </c>
      <c r="C1590" s="35" t="s">
        <v>17</v>
      </c>
      <c r="D1590" s="35" t="s">
        <v>76</v>
      </c>
      <c r="E1590" s="35" t="s">
        <v>6544</v>
      </c>
      <c r="F1590" s="20">
        <v>13</v>
      </c>
      <c r="H1590" s="20">
        <v>2016</v>
      </c>
      <c r="I1590" s="20" t="str">
        <f t="shared" si="36"/>
        <v>hrs__pers_C..Responsible.2016</v>
      </c>
      <c r="J1590" s="20" t="s">
        <v>8389</v>
      </c>
      <c r="K1590" s="15" t="s">
        <v>6544</v>
      </c>
      <c r="L1590" s="20" t="s">
        <v>8339</v>
      </c>
      <c r="M1590" s="20" t="s">
        <v>225</v>
      </c>
      <c r="N1590" s="15" t="s">
        <v>5837</v>
      </c>
      <c r="O1590" s="15">
        <v>1</v>
      </c>
      <c r="P1590" s="15">
        <v>4</v>
      </c>
      <c r="Q1590" s="15" t="s">
        <v>224</v>
      </c>
      <c r="R1590" s="15"/>
      <c r="S1590" s="15" t="s">
        <v>1311</v>
      </c>
    </row>
    <row r="1591" spans="1:19" ht="15.75" customHeight="1" x14ac:dyDescent="0.2">
      <c r="A1591" s="35" t="s">
        <v>61</v>
      </c>
      <c r="B1591" s="35" t="s">
        <v>6570</v>
      </c>
      <c r="C1591" s="35" t="s">
        <v>17</v>
      </c>
      <c r="D1591" s="35" t="s">
        <v>76</v>
      </c>
      <c r="E1591" s="35" t="s">
        <v>8390</v>
      </c>
      <c r="F1591" s="20">
        <v>8</v>
      </c>
      <c r="H1591" s="20">
        <v>2006</v>
      </c>
      <c r="I1591" s="20" t="str">
        <f t="shared" si="36"/>
        <v>hrs__pers_C..Thorough.2006</v>
      </c>
      <c r="J1591" s="20" t="s">
        <v>8391</v>
      </c>
      <c r="K1591" s="15" t="s">
        <v>8390</v>
      </c>
      <c r="L1591" s="20" t="s">
        <v>8339</v>
      </c>
      <c r="M1591" s="20" t="s">
        <v>225</v>
      </c>
      <c r="N1591" s="72" t="s">
        <v>5837</v>
      </c>
      <c r="O1591" s="15">
        <v>1</v>
      </c>
      <c r="P1591" s="15">
        <v>4</v>
      </c>
      <c r="Q1591" s="15" t="s">
        <v>224</v>
      </c>
      <c r="R1591" s="15"/>
      <c r="S1591" s="15" t="s">
        <v>1311</v>
      </c>
    </row>
    <row r="1592" spans="1:19" ht="15.75" customHeight="1" x14ac:dyDescent="0.2">
      <c r="A1592" s="35" t="s">
        <v>61</v>
      </c>
      <c r="B1592" s="35" t="s">
        <v>6570</v>
      </c>
      <c r="C1592" s="35" t="s">
        <v>17</v>
      </c>
      <c r="D1592" s="35" t="s">
        <v>76</v>
      </c>
      <c r="E1592" s="35" t="s">
        <v>8390</v>
      </c>
      <c r="F1592" s="20">
        <v>9</v>
      </c>
      <c r="H1592" s="20">
        <v>2008</v>
      </c>
      <c r="I1592" s="20" t="str">
        <f t="shared" si="36"/>
        <v>hrs__pers_C..Thorough.2008</v>
      </c>
      <c r="J1592" s="20" t="s">
        <v>8392</v>
      </c>
      <c r="K1592" s="15" t="s">
        <v>8390</v>
      </c>
      <c r="L1592" s="20" t="s">
        <v>8339</v>
      </c>
      <c r="M1592" s="20" t="s">
        <v>225</v>
      </c>
      <c r="N1592" s="72" t="s">
        <v>5837</v>
      </c>
      <c r="O1592" s="15">
        <v>1</v>
      </c>
      <c r="P1592" s="15">
        <v>4</v>
      </c>
      <c r="Q1592" s="15" t="s">
        <v>224</v>
      </c>
      <c r="R1592" s="15"/>
      <c r="S1592" s="15" t="s">
        <v>1311</v>
      </c>
    </row>
    <row r="1593" spans="1:19" ht="15.75" customHeight="1" x14ac:dyDescent="0.2">
      <c r="A1593" s="35" t="s">
        <v>61</v>
      </c>
      <c r="B1593" s="35" t="s">
        <v>6570</v>
      </c>
      <c r="C1593" s="35" t="s">
        <v>17</v>
      </c>
      <c r="D1593" s="35" t="s">
        <v>76</v>
      </c>
      <c r="E1593" s="35" t="s">
        <v>8390</v>
      </c>
      <c r="F1593" s="20">
        <v>10</v>
      </c>
      <c r="H1593" s="20">
        <v>2010</v>
      </c>
      <c r="I1593" s="20" t="str">
        <f t="shared" si="36"/>
        <v>hrs__pers_C..Thorough.2010</v>
      </c>
      <c r="J1593" s="20" t="s">
        <v>8393</v>
      </c>
      <c r="K1593" s="15" t="s">
        <v>8390</v>
      </c>
      <c r="L1593" s="20" t="s">
        <v>8339</v>
      </c>
      <c r="M1593" s="20" t="s">
        <v>225</v>
      </c>
      <c r="N1593" s="15" t="s">
        <v>5837</v>
      </c>
      <c r="O1593" s="15">
        <v>1</v>
      </c>
      <c r="P1593" s="15">
        <v>4</v>
      </c>
      <c r="Q1593" s="15" t="s">
        <v>224</v>
      </c>
      <c r="R1593" s="15"/>
      <c r="S1593" s="15" t="s">
        <v>1311</v>
      </c>
    </row>
    <row r="1594" spans="1:19" ht="15.75" customHeight="1" x14ac:dyDescent="0.2">
      <c r="A1594" s="35" t="s">
        <v>61</v>
      </c>
      <c r="B1594" s="35" t="s">
        <v>6570</v>
      </c>
      <c r="C1594" s="35" t="s">
        <v>17</v>
      </c>
      <c r="D1594" s="35" t="s">
        <v>76</v>
      </c>
      <c r="E1594" s="35" t="s">
        <v>8390</v>
      </c>
      <c r="F1594" s="20">
        <v>11</v>
      </c>
      <c r="H1594" s="20">
        <v>2012</v>
      </c>
      <c r="I1594" s="20" t="str">
        <f t="shared" si="36"/>
        <v>hrs__pers_C..Thorough.2012</v>
      </c>
      <c r="J1594" s="20" t="s">
        <v>8394</v>
      </c>
      <c r="K1594" s="15" t="s">
        <v>8390</v>
      </c>
      <c r="L1594" s="20" t="s">
        <v>8339</v>
      </c>
      <c r="M1594" s="20" t="s">
        <v>225</v>
      </c>
      <c r="N1594" s="15" t="s">
        <v>5837</v>
      </c>
      <c r="O1594" s="15">
        <v>1</v>
      </c>
      <c r="P1594" s="15">
        <v>4</v>
      </c>
      <c r="Q1594" s="15" t="s">
        <v>224</v>
      </c>
      <c r="R1594" s="15"/>
      <c r="S1594" s="15" t="s">
        <v>1311</v>
      </c>
    </row>
    <row r="1595" spans="1:19" ht="15.75" customHeight="1" x14ac:dyDescent="0.2">
      <c r="A1595" s="35" t="s">
        <v>61</v>
      </c>
      <c r="B1595" s="35" t="s">
        <v>6570</v>
      </c>
      <c r="C1595" s="35" t="s">
        <v>17</v>
      </c>
      <c r="D1595" s="35" t="s">
        <v>76</v>
      </c>
      <c r="E1595" s="35" t="s">
        <v>8390</v>
      </c>
      <c r="F1595" s="20">
        <v>12</v>
      </c>
      <c r="H1595" s="20">
        <v>2014</v>
      </c>
      <c r="I1595" s="20" t="str">
        <f t="shared" si="36"/>
        <v>hrs__pers_C..Thorough.2014</v>
      </c>
      <c r="J1595" s="20" t="s">
        <v>8395</v>
      </c>
      <c r="K1595" s="15" t="s">
        <v>8390</v>
      </c>
      <c r="L1595" s="20" t="s">
        <v>8339</v>
      </c>
      <c r="M1595" s="20" t="s">
        <v>225</v>
      </c>
      <c r="N1595" s="15" t="s">
        <v>5837</v>
      </c>
      <c r="O1595" s="15">
        <v>1</v>
      </c>
      <c r="P1595" s="15">
        <v>4</v>
      </c>
      <c r="Q1595" s="15" t="s">
        <v>224</v>
      </c>
      <c r="R1595" s="15"/>
      <c r="S1595" s="15" t="s">
        <v>1311</v>
      </c>
    </row>
    <row r="1596" spans="1:19" ht="15.75" customHeight="1" x14ac:dyDescent="0.2">
      <c r="A1596" s="35" t="s">
        <v>61</v>
      </c>
      <c r="B1596" s="35" t="s">
        <v>6570</v>
      </c>
      <c r="C1596" s="35" t="s">
        <v>17</v>
      </c>
      <c r="D1596" s="35" t="s">
        <v>76</v>
      </c>
      <c r="E1596" s="35" t="s">
        <v>8390</v>
      </c>
      <c r="F1596" s="20">
        <v>13</v>
      </c>
      <c r="H1596" s="20">
        <v>2016</v>
      </c>
      <c r="I1596" s="20" t="str">
        <f t="shared" si="36"/>
        <v>hrs__pers_C..Thorough.2016</v>
      </c>
      <c r="J1596" s="20" t="s">
        <v>8396</v>
      </c>
      <c r="K1596" s="15" t="s">
        <v>8390</v>
      </c>
      <c r="L1596" s="20" t="s">
        <v>8339</v>
      </c>
      <c r="M1596" s="20" t="s">
        <v>225</v>
      </c>
      <c r="N1596" s="15" t="s">
        <v>5837</v>
      </c>
      <c r="O1596" s="15">
        <v>1</v>
      </c>
      <c r="P1596" s="15">
        <v>4</v>
      </c>
      <c r="Q1596" s="15" t="s">
        <v>224</v>
      </c>
      <c r="R1596" s="15"/>
      <c r="S1596" s="15" t="s">
        <v>1311</v>
      </c>
    </row>
    <row r="1597" spans="1:19" ht="15.75" customHeight="1" x14ac:dyDescent="0.2">
      <c r="A1597" s="7" t="s">
        <v>61</v>
      </c>
      <c r="B1597" s="7" t="s">
        <v>6581</v>
      </c>
      <c r="C1597" s="47" t="s">
        <v>17</v>
      </c>
      <c r="D1597" s="47" t="s">
        <v>117</v>
      </c>
      <c r="E1597" s="7" t="s">
        <v>8397</v>
      </c>
      <c r="F1597" s="20">
        <v>1</v>
      </c>
      <c r="H1597" s="20">
        <v>1992</v>
      </c>
      <c r="I1597" s="20" t="str">
        <f t="shared" si="36"/>
        <v>hrs__pers_DEP..rHlthCESD1.1992</v>
      </c>
      <c r="J1597" s="20" t="s">
        <v>10036</v>
      </c>
      <c r="K1597" s="36" t="s">
        <v>8398</v>
      </c>
      <c r="L1597" s="20" t="s">
        <v>8399</v>
      </c>
      <c r="M1597" s="36" t="s">
        <v>225</v>
      </c>
      <c r="N1597" s="15" t="s">
        <v>8400</v>
      </c>
      <c r="O1597" s="15">
        <v>1</v>
      </c>
      <c r="P1597" s="15">
        <v>4</v>
      </c>
      <c r="Q1597" s="15" t="s">
        <v>224</v>
      </c>
      <c r="R1597" s="15"/>
      <c r="S1597" s="36" t="s">
        <v>1311</v>
      </c>
    </row>
    <row r="1598" spans="1:19" ht="15.75" customHeight="1" x14ac:dyDescent="0.2">
      <c r="A1598" s="7" t="s">
        <v>61</v>
      </c>
      <c r="B1598" s="7" t="s">
        <v>6581</v>
      </c>
      <c r="C1598" s="47" t="s">
        <v>17</v>
      </c>
      <c r="D1598" s="47" t="s">
        <v>117</v>
      </c>
      <c r="E1598" s="7" t="s">
        <v>8397</v>
      </c>
      <c r="F1598" s="20">
        <v>2</v>
      </c>
      <c r="H1598" s="20">
        <v>1994</v>
      </c>
      <c r="I1598" s="20" t="str">
        <f t="shared" si="36"/>
        <v>hrs__pers_DEP..rHlthCESD1.1994</v>
      </c>
      <c r="J1598" s="20" t="s">
        <v>10037</v>
      </c>
      <c r="K1598" s="20" t="s">
        <v>8401</v>
      </c>
      <c r="L1598" s="20" t="s">
        <v>8399</v>
      </c>
      <c r="M1598" s="36" t="s">
        <v>225</v>
      </c>
      <c r="N1598" s="15" t="s">
        <v>8400</v>
      </c>
      <c r="O1598" s="15">
        <v>1</v>
      </c>
      <c r="P1598" s="15">
        <v>4</v>
      </c>
      <c r="Q1598" s="15" t="s">
        <v>224</v>
      </c>
      <c r="R1598" s="15"/>
      <c r="S1598" s="36" t="s">
        <v>1311</v>
      </c>
    </row>
    <row r="1599" spans="1:19" ht="15.75" customHeight="1" x14ac:dyDescent="0.2">
      <c r="A1599" s="7" t="s">
        <v>61</v>
      </c>
      <c r="B1599" s="7" t="s">
        <v>6581</v>
      </c>
      <c r="C1599" s="47" t="s">
        <v>17</v>
      </c>
      <c r="D1599" s="47" t="s">
        <v>117</v>
      </c>
      <c r="E1599" s="7" t="s">
        <v>8397</v>
      </c>
      <c r="F1599" s="20">
        <v>3</v>
      </c>
      <c r="H1599" s="20">
        <v>1996</v>
      </c>
      <c r="I1599" s="20" t="str">
        <f t="shared" si="36"/>
        <v>hrs__pers_DEP..rHlthCESD1.1996</v>
      </c>
      <c r="J1599" s="20" t="s">
        <v>10038</v>
      </c>
      <c r="K1599" s="20" t="s">
        <v>8402</v>
      </c>
      <c r="L1599" s="20" t="s">
        <v>8399</v>
      </c>
      <c r="M1599" s="36" t="s">
        <v>225</v>
      </c>
      <c r="N1599" s="15" t="s">
        <v>8400</v>
      </c>
      <c r="O1599" s="15">
        <v>1</v>
      </c>
      <c r="P1599" s="15">
        <v>4</v>
      </c>
      <c r="Q1599" s="15" t="s">
        <v>224</v>
      </c>
      <c r="R1599" s="15"/>
      <c r="S1599" s="36" t="s">
        <v>1311</v>
      </c>
    </row>
    <row r="1600" spans="1:19" ht="15.75" customHeight="1" x14ac:dyDescent="0.2">
      <c r="A1600" s="7" t="s">
        <v>61</v>
      </c>
      <c r="B1600" s="7" t="s">
        <v>6581</v>
      </c>
      <c r="C1600" s="47" t="s">
        <v>17</v>
      </c>
      <c r="D1600" s="47" t="s">
        <v>117</v>
      </c>
      <c r="E1600" s="7" t="s">
        <v>8397</v>
      </c>
      <c r="F1600" s="20">
        <v>4</v>
      </c>
      <c r="H1600" s="20">
        <v>1998</v>
      </c>
      <c r="I1600" s="20" t="str">
        <f t="shared" si="36"/>
        <v>hrs__pers_DEP..rHlthCESD1.1998</v>
      </c>
      <c r="J1600" s="20" t="s">
        <v>10039</v>
      </c>
      <c r="K1600" s="20" t="s">
        <v>8403</v>
      </c>
      <c r="L1600" s="20" t="s">
        <v>8399</v>
      </c>
      <c r="M1600" s="36" t="s">
        <v>225</v>
      </c>
      <c r="N1600" s="15" t="s">
        <v>8400</v>
      </c>
      <c r="O1600" s="15">
        <v>1</v>
      </c>
      <c r="P1600" s="15">
        <v>4</v>
      </c>
      <c r="Q1600" s="15" t="s">
        <v>224</v>
      </c>
      <c r="R1600" s="15"/>
      <c r="S1600" s="36" t="s">
        <v>1311</v>
      </c>
    </row>
    <row r="1601" spans="1:19" ht="15.75" customHeight="1" x14ac:dyDescent="0.2">
      <c r="A1601" s="7" t="s">
        <v>61</v>
      </c>
      <c r="B1601" s="7" t="s">
        <v>6581</v>
      </c>
      <c r="C1601" s="47" t="s">
        <v>17</v>
      </c>
      <c r="D1601" s="47" t="s">
        <v>117</v>
      </c>
      <c r="E1601" s="7" t="s">
        <v>8397</v>
      </c>
      <c r="F1601" s="20">
        <v>5</v>
      </c>
      <c r="H1601" s="20">
        <v>2000</v>
      </c>
      <c r="I1601" s="20" t="str">
        <f t="shared" si="36"/>
        <v>hrs__pers_DEP..rHlthCESD1.2000</v>
      </c>
      <c r="J1601" s="20" t="s">
        <v>10040</v>
      </c>
      <c r="K1601" s="20" t="s">
        <v>8404</v>
      </c>
      <c r="L1601" s="20" t="s">
        <v>8399</v>
      </c>
      <c r="M1601" s="36" t="s">
        <v>225</v>
      </c>
      <c r="N1601" s="15" t="s">
        <v>8400</v>
      </c>
      <c r="O1601" s="15">
        <v>1</v>
      </c>
      <c r="P1601" s="15">
        <v>4</v>
      </c>
      <c r="Q1601" s="15" t="s">
        <v>224</v>
      </c>
      <c r="R1601" s="15"/>
      <c r="S1601" s="36" t="s">
        <v>1311</v>
      </c>
    </row>
    <row r="1602" spans="1:19" ht="15.75" customHeight="1" x14ac:dyDescent="0.2">
      <c r="A1602" s="7" t="s">
        <v>61</v>
      </c>
      <c r="B1602" s="7" t="s">
        <v>6581</v>
      </c>
      <c r="C1602" s="47" t="s">
        <v>17</v>
      </c>
      <c r="D1602" s="47" t="s">
        <v>117</v>
      </c>
      <c r="E1602" s="7" t="s">
        <v>8397</v>
      </c>
      <c r="F1602" s="20">
        <v>6</v>
      </c>
      <c r="H1602" s="20">
        <v>2002</v>
      </c>
      <c r="I1602" s="20" t="str">
        <f t="shared" si="36"/>
        <v>hrs__pers_DEP..rHlthCESD1.2002</v>
      </c>
      <c r="J1602" s="20" t="s">
        <v>10041</v>
      </c>
      <c r="K1602" s="20" t="s">
        <v>8405</v>
      </c>
      <c r="L1602" s="20" t="s">
        <v>8399</v>
      </c>
      <c r="M1602" s="36" t="s">
        <v>225</v>
      </c>
      <c r="N1602" s="15" t="s">
        <v>8400</v>
      </c>
      <c r="O1602" s="15">
        <v>1</v>
      </c>
      <c r="P1602" s="15">
        <v>4</v>
      </c>
      <c r="Q1602" s="15" t="s">
        <v>224</v>
      </c>
      <c r="R1602" s="15"/>
      <c r="S1602" s="36" t="s">
        <v>1311</v>
      </c>
    </row>
    <row r="1603" spans="1:19" ht="15.75" customHeight="1" x14ac:dyDescent="0.2">
      <c r="A1603" s="7" t="s">
        <v>61</v>
      </c>
      <c r="B1603" s="7" t="s">
        <v>6581</v>
      </c>
      <c r="C1603" s="47" t="s">
        <v>17</v>
      </c>
      <c r="D1603" s="47" t="s">
        <v>117</v>
      </c>
      <c r="E1603" s="7" t="s">
        <v>8397</v>
      </c>
      <c r="F1603" s="20">
        <v>7</v>
      </c>
      <c r="H1603" s="20">
        <v>2004</v>
      </c>
      <c r="I1603" s="20" t="str">
        <f t="shared" si="36"/>
        <v>hrs__pers_DEP..rHlthCESD1.2004</v>
      </c>
      <c r="J1603" s="20" t="s">
        <v>10042</v>
      </c>
      <c r="K1603" s="20" t="s">
        <v>8406</v>
      </c>
      <c r="L1603" s="20" t="s">
        <v>8399</v>
      </c>
      <c r="M1603" s="36" t="s">
        <v>225</v>
      </c>
      <c r="N1603" s="15" t="s">
        <v>8400</v>
      </c>
      <c r="O1603" s="15">
        <v>1</v>
      </c>
      <c r="P1603" s="15">
        <v>4</v>
      </c>
      <c r="Q1603" s="15" t="s">
        <v>224</v>
      </c>
      <c r="R1603" s="15"/>
      <c r="S1603" s="36" t="s">
        <v>1311</v>
      </c>
    </row>
    <row r="1604" spans="1:19" ht="15.75" customHeight="1" x14ac:dyDescent="0.2">
      <c r="A1604" s="7" t="s">
        <v>61</v>
      </c>
      <c r="B1604" s="7" t="s">
        <v>6581</v>
      </c>
      <c r="C1604" s="47" t="s">
        <v>17</v>
      </c>
      <c r="D1604" s="47" t="s">
        <v>117</v>
      </c>
      <c r="E1604" s="7" t="s">
        <v>8397</v>
      </c>
      <c r="F1604" s="20">
        <v>8</v>
      </c>
      <c r="H1604" s="20">
        <v>2006</v>
      </c>
      <c r="I1604" s="20" t="str">
        <f t="shared" si="36"/>
        <v>hrs__pers_DEP..rHlthCESD1.2006</v>
      </c>
      <c r="J1604" s="20" t="s">
        <v>10043</v>
      </c>
      <c r="K1604" s="20" t="s">
        <v>8407</v>
      </c>
      <c r="L1604" s="20" t="s">
        <v>8399</v>
      </c>
      <c r="M1604" s="36" t="s">
        <v>225</v>
      </c>
      <c r="N1604" s="15" t="s">
        <v>8400</v>
      </c>
      <c r="O1604" s="15">
        <v>1</v>
      </c>
      <c r="P1604" s="15">
        <v>4</v>
      </c>
      <c r="Q1604" s="15" t="s">
        <v>224</v>
      </c>
      <c r="R1604" s="15"/>
      <c r="S1604" s="36" t="s">
        <v>1311</v>
      </c>
    </row>
    <row r="1605" spans="1:19" ht="15.75" customHeight="1" x14ac:dyDescent="0.2">
      <c r="A1605" s="7" t="s">
        <v>61</v>
      </c>
      <c r="B1605" s="7" t="s">
        <v>6581</v>
      </c>
      <c r="C1605" s="47" t="s">
        <v>17</v>
      </c>
      <c r="D1605" s="47" t="s">
        <v>117</v>
      </c>
      <c r="E1605" s="7" t="s">
        <v>8397</v>
      </c>
      <c r="F1605" s="20">
        <v>9</v>
      </c>
      <c r="H1605" s="20">
        <v>2008</v>
      </c>
      <c r="I1605" s="20" t="str">
        <f t="shared" si="36"/>
        <v>hrs__pers_DEP..rHlthCESD1.2008</v>
      </c>
      <c r="J1605" s="20" t="s">
        <v>10044</v>
      </c>
      <c r="K1605" s="20" t="s">
        <v>8408</v>
      </c>
      <c r="L1605" s="20" t="s">
        <v>8399</v>
      </c>
      <c r="M1605" s="36" t="s">
        <v>225</v>
      </c>
      <c r="N1605" s="15" t="s">
        <v>8400</v>
      </c>
      <c r="O1605" s="15">
        <v>1</v>
      </c>
      <c r="P1605" s="15">
        <v>4</v>
      </c>
      <c r="Q1605" s="15" t="s">
        <v>224</v>
      </c>
      <c r="R1605" s="15"/>
      <c r="S1605" s="36" t="s">
        <v>1311</v>
      </c>
    </row>
    <row r="1606" spans="1:19" ht="15.75" customHeight="1" x14ac:dyDescent="0.2">
      <c r="A1606" s="7" t="s">
        <v>61</v>
      </c>
      <c r="B1606" s="7" t="s">
        <v>6581</v>
      </c>
      <c r="C1606" s="47" t="s">
        <v>17</v>
      </c>
      <c r="D1606" s="47" t="s">
        <v>117</v>
      </c>
      <c r="E1606" s="7" t="s">
        <v>8397</v>
      </c>
      <c r="F1606" s="20">
        <v>10</v>
      </c>
      <c r="H1606" s="20">
        <v>2010</v>
      </c>
      <c r="I1606" s="20" t="str">
        <f t="shared" si="36"/>
        <v>hrs__pers_DEP..rHlthCESD1.2010</v>
      </c>
      <c r="J1606" s="20" t="s">
        <v>10045</v>
      </c>
      <c r="K1606" s="20" t="s">
        <v>8409</v>
      </c>
      <c r="L1606" s="20" t="s">
        <v>8399</v>
      </c>
      <c r="M1606" s="36" t="s">
        <v>225</v>
      </c>
      <c r="N1606" s="15" t="s">
        <v>8400</v>
      </c>
      <c r="O1606" s="15">
        <v>1</v>
      </c>
      <c r="P1606" s="15">
        <v>4</v>
      </c>
      <c r="Q1606" s="15" t="s">
        <v>224</v>
      </c>
      <c r="R1606" s="15"/>
      <c r="S1606" s="36" t="s">
        <v>1311</v>
      </c>
    </row>
    <row r="1607" spans="1:19" ht="15.75" customHeight="1" x14ac:dyDescent="0.2">
      <c r="A1607" s="7" t="s">
        <v>61</v>
      </c>
      <c r="B1607" s="7" t="s">
        <v>6581</v>
      </c>
      <c r="C1607" s="47" t="s">
        <v>17</v>
      </c>
      <c r="D1607" s="47" t="s">
        <v>117</v>
      </c>
      <c r="E1607" s="7" t="s">
        <v>8397</v>
      </c>
      <c r="F1607" s="20">
        <v>11</v>
      </c>
      <c r="H1607" s="20">
        <v>2012</v>
      </c>
      <c r="I1607" s="20" t="str">
        <f t="shared" si="36"/>
        <v>hrs__pers_DEP..rHlthCESD1.2012</v>
      </c>
      <c r="J1607" s="20" t="s">
        <v>10046</v>
      </c>
      <c r="K1607" s="20" t="s">
        <v>8410</v>
      </c>
      <c r="L1607" s="20" t="s">
        <v>8399</v>
      </c>
      <c r="M1607" s="36" t="s">
        <v>225</v>
      </c>
      <c r="N1607" s="15" t="s">
        <v>8400</v>
      </c>
      <c r="O1607" s="15">
        <v>1</v>
      </c>
      <c r="P1607" s="15">
        <v>4</v>
      </c>
      <c r="Q1607" s="15" t="s">
        <v>224</v>
      </c>
      <c r="R1607" s="15"/>
      <c r="S1607" s="36" t="s">
        <v>1311</v>
      </c>
    </row>
    <row r="1608" spans="1:19" s="78" customFormat="1" ht="15.75" customHeight="1" x14ac:dyDescent="0.2">
      <c r="A1608" s="7" t="s">
        <v>61</v>
      </c>
      <c r="B1608" s="7" t="s">
        <v>6581</v>
      </c>
      <c r="C1608" s="47" t="s">
        <v>17</v>
      </c>
      <c r="D1608" s="47" t="s">
        <v>117</v>
      </c>
      <c r="E1608" s="7" t="s">
        <v>8397</v>
      </c>
      <c r="F1608" s="20">
        <v>12</v>
      </c>
      <c r="H1608" s="20">
        <v>2014</v>
      </c>
      <c r="I1608" s="20" t="str">
        <f t="shared" ref="I1608" si="37">CONCATENATE(A1608,"__",C1608,"_", D1608, "..", E1608, ".", H1608)</f>
        <v>hrs__pers_DEP..rHlthCESD1.2014</v>
      </c>
      <c r="J1608" s="20" t="s">
        <v>10047</v>
      </c>
      <c r="K1608" s="20" t="s">
        <v>8412</v>
      </c>
      <c r="L1608" s="20" t="s">
        <v>8399</v>
      </c>
      <c r="M1608" s="36" t="s">
        <v>225</v>
      </c>
      <c r="N1608" s="15" t="s">
        <v>8400</v>
      </c>
      <c r="O1608" s="15">
        <v>1</v>
      </c>
      <c r="P1608" s="15">
        <v>4</v>
      </c>
      <c r="Q1608" s="15" t="s">
        <v>224</v>
      </c>
      <c r="R1608" s="15"/>
      <c r="S1608" s="36" t="s">
        <v>1311</v>
      </c>
    </row>
    <row r="1609" spans="1:19" ht="15.75" customHeight="1" x14ac:dyDescent="0.2">
      <c r="A1609" s="7" t="s">
        <v>61</v>
      </c>
      <c r="B1609" s="7" t="s">
        <v>6581</v>
      </c>
      <c r="C1609" s="47" t="s">
        <v>17</v>
      </c>
      <c r="D1609" s="47" t="s">
        <v>117</v>
      </c>
      <c r="E1609" s="7" t="s">
        <v>8397</v>
      </c>
      <c r="F1609" s="20">
        <v>13</v>
      </c>
      <c r="H1609" s="20">
        <v>2016</v>
      </c>
      <c r="I1609" s="20" t="str">
        <f t="shared" si="36"/>
        <v>hrs__pers_DEP..rHlthCESD1.2016</v>
      </c>
      <c r="J1609" s="15" t="s">
        <v>10595</v>
      </c>
      <c r="K1609" s="15" t="s">
        <v>10594</v>
      </c>
      <c r="L1609" s="20" t="s">
        <v>8399</v>
      </c>
      <c r="M1609" s="36" t="s">
        <v>225</v>
      </c>
      <c r="N1609" s="15" t="s">
        <v>8400</v>
      </c>
      <c r="O1609" s="15">
        <v>1</v>
      </c>
      <c r="P1609" s="15">
        <v>4</v>
      </c>
      <c r="Q1609" s="15" t="s">
        <v>224</v>
      </c>
      <c r="R1609" s="15"/>
      <c r="S1609" s="36" t="s">
        <v>1311</v>
      </c>
    </row>
    <row r="1610" spans="1:19" ht="15.75" customHeight="1" x14ac:dyDescent="0.2">
      <c r="A1610" s="7" t="s">
        <v>61</v>
      </c>
      <c r="B1610" s="7" t="s">
        <v>6581</v>
      </c>
      <c r="C1610" s="47" t="s">
        <v>17</v>
      </c>
      <c r="D1610" s="47" t="s">
        <v>117</v>
      </c>
      <c r="E1610" s="7" t="s">
        <v>8413</v>
      </c>
      <c r="F1610" s="20">
        <v>1</v>
      </c>
      <c r="H1610" s="20">
        <v>1992</v>
      </c>
      <c r="I1610" s="20" t="str">
        <f t="shared" si="36"/>
        <v>hrs__pers_DEP..rHlthCESD2.1992</v>
      </c>
      <c r="J1610" s="20" t="s">
        <v>10048</v>
      </c>
      <c r="K1610" s="20" t="s">
        <v>8414</v>
      </c>
      <c r="L1610" s="20" t="s">
        <v>8399</v>
      </c>
      <c r="M1610" s="36" t="s">
        <v>225</v>
      </c>
      <c r="N1610" s="15" t="s">
        <v>8400</v>
      </c>
      <c r="O1610" s="15">
        <v>1</v>
      </c>
      <c r="P1610" s="15">
        <v>4</v>
      </c>
      <c r="Q1610" s="15" t="s">
        <v>224</v>
      </c>
      <c r="R1610" s="15"/>
      <c r="S1610" s="36" t="s">
        <v>1311</v>
      </c>
    </row>
    <row r="1611" spans="1:19" ht="15.75" customHeight="1" x14ac:dyDescent="0.2">
      <c r="A1611" s="7" t="s">
        <v>61</v>
      </c>
      <c r="B1611" s="7" t="s">
        <v>6581</v>
      </c>
      <c r="C1611" s="47" t="s">
        <v>17</v>
      </c>
      <c r="D1611" s="47" t="s">
        <v>117</v>
      </c>
      <c r="E1611" s="7" t="s">
        <v>8413</v>
      </c>
      <c r="F1611" s="20">
        <v>2</v>
      </c>
      <c r="H1611" s="20">
        <v>1994</v>
      </c>
      <c r="I1611" s="20" t="str">
        <f t="shared" si="36"/>
        <v>hrs__pers_DEP..rHlthCESD2.1994</v>
      </c>
      <c r="J1611" s="20" t="s">
        <v>10049</v>
      </c>
      <c r="K1611" s="20" t="s">
        <v>8415</v>
      </c>
      <c r="L1611" s="20" t="s">
        <v>8399</v>
      </c>
      <c r="M1611" s="36" t="s">
        <v>225</v>
      </c>
      <c r="N1611" s="15" t="s">
        <v>8400</v>
      </c>
      <c r="O1611" s="15">
        <v>1</v>
      </c>
      <c r="P1611" s="15">
        <v>4</v>
      </c>
      <c r="Q1611" s="15" t="s">
        <v>224</v>
      </c>
      <c r="R1611" s="15"/>
      <c r="S1611" s="36" t="s">
        <v>1311</v>
      </c>
    </row>
    <row r="1612" spans="1:19" ht="15.75" customHeight="1" x14ac:dyDescent="0.2">
      <c r="A1612" s="7" t="s">
        <v>61</v>
      </c>
      <c r="B1612" s="7" t="s">
        <v>6581</v>
      </c>
      <c r="C1612" s="47" t="s">
        <v>17</v>
      </c>
      <c r="D1612" s="47" t="s">
        <v>117</v>
      </c>
      <c r="E1612" s="7" t="s">
        <v>8413</v>
      </c>
      <c r="F1612" s="20">
        <v>3</v>
      </c>
      <c r="H1612" s="20">
        <v>1996</v>
      </c>
      <c r="I1612" s="20" t="str">
        <f t="shared" si="36"/>
        <v>hrs__pers_DEP..rHlthCESD2.1996</v>
      </c>
      <c r="J1612" s="20" t="s">
        <v>10050</v>
      </c>
      <c r="K1612" s="20" t="s">
        <v>8416</v>
      </c>
      <c r="L1612" s="20" t="s">
        <v>8399</v>
      </c>
      <c r="M1612" s="36" t="s">
        <v>225</v>
      </c>
      <c r="N1612" s="15" t="s">
        <v>8400</v>
      </c>
      <c r="O1612" s="15">
        <v>1</v>
      </c>
      <c r="P1612" s="15">
        <v>4</v>
      </c>
      <c r="Q1612" s="15" t="s">
        <v>224</v>
      </c>
      <c r="R1612" s="15"/>
      <c r="S1612" s="36" t="s">
        <v>1311</v>
      </c>
    </row>
    <row r="1613" spans="1:19" ht="15.75" customHeight="1" x14ac:dyDescent="0.2">
      <c r="A1613" s="7" t="s">
        <v>61</v>
      </c>
      <c r="B1613" s="7" t="s">
        <v>6581</v>
      </c>
      <c r="C1613" s="47" t="s">
        <v>17</v>
      </c>
      <c r="D1613" s="47" t="s">
        <v>117</v>
      </c>
      <c r="E1613" s="7" t="s">
        <v>8413</v>
      </c>
      <c r="F1613" s="20">
        <v>4</v>
      </c>
      <c r="H1613" s="20">
        <v>1998</v>
      </c>
      <c r="I1613" s="20" t="str">
        <f t="shared" si="36"/>
        <v>hrs__pers_DEP..rHlthCESD2.1998</v>
      </c>
      <c r="J1613" s="20" t="s">
        <v>10051</v>
      </c>
      <c r="K1613" s="20" t="s">
        <v>8417</v>
      </c>
      <c r="L1613" s="20" t="s">
        <v>8399</v>
      </c>
      <c r="M1613" s="36" t="s">
        <v>225</v>
      </c>
      <c r="N1613" s="15" t="s">
        <v>8400</v>
      </c>
      <c r="O1613" s="15">
        <v>1</v>
      </c>
      <c r="P1613" s="15">
        <v>4</v>
      </c>
      <c r="Q1613" s="15" t="s">
        <v>224</v>
      </c>
      <c r="R1613" s="15"/>
      <c r="S1613" s="36" t="s">
        <v>1311</v>
      </c>
    </row>
    <row r="1614" spans="1:19" ht="15.75" customHeight="1" x14ac:dyDescent="0.2">
      <c r="A1614" s="7" t="s">
        <v>61</v>
      </c>
      <c r="B1614" s="7" t="s">
        <v>6581</v>
      </c>
      <c r="C1614" s="47" t="s">
        <v>17</v>
      </c>
      <c r="D1614" s="47" t="s">
        <v>117</v>
      </c>
      <c r="E1614" s="7" t="s">
        <v>8413</v>
      </c>
      <c r="F1614" s="20">
        <v>5</v>
      </c>
      <c r="H1614" s="20">
        <v>2000</v>
      </c>
      <c r="I1614" s="20" t="str">
        <f t="shared" si="36"/>
        <v>hrs__pers_DEP..rHlthCESD2.2000</v>
      </c>
      <c r="J1614" s="20" t="s">
        <v>10052</v>
      </c>
      <c r="K1614" s="20" t="s">
        <v>8418</v>
      </c>
      <c r="L1614" s="20" t="s">
        <v>8399</v>
      </c>
      <c r="M1614" s="36" t="s">
        <v>225</v>
      </c>
      <c r="N1614" s="15" t="s">
        <v>8400</v>
      </c>
      <c r="O1614" s="15">
        <v>1</v>
      </c>
      <c r="P1614" s="15">
        <v>4</v>
      </c>
      <c r="Q1614" s="15" t="s">
        <v>224</v>
      </c>
      <c r="R1614" s="15"/>
      <c r="S1614" s="36" t="s">
        <v>1311</v>
      </c>
    </row>
    <row r="1615" spans="1:19" ht="15.75" customHeight="1" x14ac:dyDescent="0.2">
      <c r="A1615" s="7" t="s">
        <v>61</v>
      </c>
      <c r="B1615" s="7" t="s">
        <v>6581</v>
      </c>
      <c r="C1615" s="47" t="s">
        <v>17</v>
      </c>
      <c r="D1615" s="47" t="s">
        <v>117</v>
      </c>
      <c r="E1615" s="7" t="s">
        <v>8413</v>
      </c>
      <c r="F1615" s="20">
        <v>6</v>
      </c>
      <c r="H1615" s="20">
        <v>2002</v>
      </c>
      <c r="I1615" s="20" t="str">
        <f t="shared" si="36"/>
        <v>hrs__pers_DEP..rHlthCESD2.2002</v>
      </c>
      <c r="J1615" s="20" t="s">
        <v>10053</v>
      </c>
      <c r="K1615" s="20" t="s">
        <v>8419</v>
      </c>
      <c r="L1615" s="20" t="s">
        <v>8399</v>
      </c>
      <c r="M1615" s="36" t="s">
        <v>225</v>
      </c>
      <c r="N1615" s="15" t="s">
        <v>8400</v>
      </c>
      <c r="O1615" s="15">
        <v>1</v>
      </c>
      <c r="P1615" s="15">
        <v>4</v>
      </c>
      <c r="Q1615" s="15" t="s">
        <v>224</v>
      </c>
      <c r="R1615" s="15"/>
      <c r="S1615" s="36" t="s">
        <v>1311</v>
      </c>
    </row>
    <row r="1616" spans="1:19" ht="15.75" customHeight="1" x14ac:dyDescent="0.2">
      <c r="A1616" s="7" t="s">
        <v>61</v>
      </c>
      <c r="B1616" s="7" t="s">
        <v>6581</v>
      </c>
      <c r="C1616" s="47" t="s">
        <v>17</v>
      </c>
      <c r="D1616" s="47" t="s">
        <v>117</v>
      </c>
      <c r="E1616" s="7" t="s">
        <v>8413</v>
      </c>
      <c r="F1616" s="20">
        <v>7</v>
      </c>
      <c r="H1616" s="20">
        <v>2004</v>
      </c>
      <c r="I1616" s="20" t="str">
        <f t="shared" si="36"/>
        <v>hrs__pers_DEP..rHlthCESD2.2004</v>
      </c>
      <c r="J1616" s="20" t="s">
        <v>10054</v>
      </c>
      <c r="K1616" s="20" t="s">
        <v>8420</v>
      </c>
      <c r="L1616" s="20" t="s">
        <v>8399</v>
      </c>
      <c r="M1616" s="36" t="s">
        <v>225</v>
      </c>
      <c r="N1616" s="15" t="s">
        <v>8400</v>
      </c>
      <c r="O1616" s="15">
        <v>1</v>
      </c>
      <c r="P1616" s="15">
        <v>4</v>
      </c>
      <c r="Q1616" s="15" t="s">
        <v>224</v>
      </c>
      <c r="R1616" s="15"/>
      <c r="S1616" s="36" t="s">
        <v>1311</v>
      </c>
    </row>
    <row r="1617" spans="1:19" ht="15.75" customHeight="1" x14ac:dyDescent="0.2">
      <c r="A1617" s="7" t="s">
        <v>61</v>
      </c>
      <c r="B1617" s="7" t="s">
        <v>6581</v>
      </c>
      <c r="C1617" s="47" t="s">
        <v>17</v>
      </c>
      <c r="D1617" s="47" t="s">
        <v>117</v>
      </c>
      <c r="E1617" s="7" t="s">
        <v>8413</v>
      </c>
      <c r="F1617" s="20">
        <v>8</v>
      </c>
      <c r="H1617" s="20">
        <v>2006</v>
      </c>
      <c r="I1617" s="20" t="str">
        <f t="shared" si="36"/>
        <v>hrs__pers_DEP..rHlthCESD2.2006</v>
      </c>
      <c r="J1617" s="20" t="s">
        <v>10055</v>
      </c>
      <c r="K1617" s="20" t="s">
        <v>8421</v>
      </c>
      <c r="L1617" s="20" t="s">
        <v>8399</v>
      </c>
      <c r="M1617" s="36" t="s">
        <v>225</v>
      </c>
      <c r="N1617" s="15" t="s">
        <v>8400</v>
      </c>
      <c r="O1617" s="15">
        <v>1</v>
      </c>
      <c r="P1617" s="15">
        <v>4</v>
      </c>
      <c r="Q1617" s="15" t="s">
        <v>224</v>
      </c>
      <c r="R1617" s="15"/>
      <c r="S1617" s="36" t="s">
        <v>1311</v>
      </c>
    </row>
    <row r="1618" spans="1:19" ht="15.75" customHeight="1" x14ac:dyDescent="0.2">
      <c r="A1618" s="7" t="s">
        <v>61</v>
      </c>
      <c r="B1618" s="7" t="s">
        <v>6581</v>
      </c>
      <c r="C1618" s="47" t="s">
        <v>17</v>
      </c>
      <c r="D1618" s="47" t="s">
        <v>117</v>
      </c>
      <c r="E1618" s="7" t="s">
        <v>8413</v>
      </c>
      <c r="F1618" s="20">
        <v>9</v>
      </c>
      <c r="H1618" s="20">
        <v>2008</v>
      </c>
      <c r="I1618" s="20" t="str">
        <f t="shared" si="36"/>
        <v>hrs__pers_DEP..rHlthCESD2.2008</v>
      </c>
      <c r="J1618" s="20" t="s">
        <v>10056</v>
      </c>
      <c r="K1618" s="20" t="s">
        <v>8422</v>
      </c>
      <c r="L1618" s="20" t="s">
        <v>8399</v>
      </c>
      <c r="M1618" s="36" t="s">
        <v>225</v>
      </c>
      <c r="N1618" s="15" t="s">
        <v>8400</v>
      </c>
      <c r="O1618" s="15">
        <v>1</v>
      </c>
      <c r="P1618" s="15">
        <v>4</v>
      </c>
      <c r="Q1618" s="15" t="s">
        <v>224</v>
      </c>
      <c r="R1618" s="15"/>
      <c r="S1618" s="36" t="s">
        <v>1311</v>
      </c>
    </row>
    <row r="1619" spans="1:19" ht="15.75" customHeight="1" x14ac:dyDescent="0.2">
      <c r="A1619" s="7" t="s">
        <v>61</v>
      </c>
      <c r="B1619" s="7" t="s">
        <v>6581</v>
      </c>
      <c r="C1619" s="47" t="s">
        <v>17</v>
      </c>
      <c r="D1619" s="47" t="s">
        <v>117</v>
      </c>
      <c r="E1619" s="7" t="s">
        <v>8413</v>
      </c>
      <c r="F1619" s="20">
        <v>10</v>
      </c>
      <c r="H1619" s="20">
        <v>2010</v>
      </c>
      <c r="I1619" s="20" t="str">
        <f t="shared" si="36"/>
        <v>hrs__pers_DEP..rHlthCESD2.2010</v>
      </c>
      <c r="J1619" s="20" t="s">
        <v>10057</v>
      </c>
      <c r="K1619" s="20" t="s">
        <v>8423</v>
      </c>
      <c r="L1619" s="20" t="s">
        <v>8399</v>
      </c>
      <c r="M1619" s="36" t="s">
        <v>225</v>
      </c>
      <c r="N1619" s="15" t="s">
        <v>8400</v>
      </c>
      <c r="O1619" s="15">
        <v>1</v>
      </c>
      <c r="P1619" s="15">
        <v>4</v>
      </c>
      <c r="Q1619" s="15" t="s">
        <v>224</v>
      </c>
      <c r="R1619" s="15"/>
      <c r="S1619" s="36" t="s">
        <v>1311</v>
      </c>
    </row>
    <row r="1620" spans="1:19" ht="15.75" customHeight="1" x14ac:dyDescent="0.2">
      <c r="A1620" s="7" t="s">
        <v>61</v>
      </c>
      <c r="B1620" s="7" t="s">
        <v>6581</v>
      </c>
      <c r="C1620" s="47" t="s">
        <v>17</v>
      </c>
      <c r="D1620" s="47" t="s">
        <v>117</v>
      </c>
      <c r="E1620" s="7" t="s">
        <v>8413</v>
      </c>
      <c r="F1620" s="20">
        <v>11</v>
      </c>
      <c r="H1620" s="20">
        <v>2012</v>
      </c>
      <c r="I1620" s="20" t="str">
        <f t="shared" si="36"/>
        <v>hrs__pers_DEP..rHlthCESD2.2012</v>
      </c>
      <c r="J1620" s="20" t="s">
        <v>10058</v>
      </c>
      <c r="K1620" s="20" t="s">
        <v>8424</v>
      </c>
      <c r="L1620" s="20" t="s">
        <v>8399</v>
      </c>
      <c r="M1620" s="36" t="s">
        <v>225</v>
      </c>
      <c r="N1620" s="15" t="s">
        <v>8400</v>
      </c>
      <c r="O1620" s="15">
        <v>1</v>
      </c>
      <c r="P1620" s="15">
        <v>4</v>
      </c>
      <c r="Q1620" s="15" t="s">
        <v>224</v>
      </c>
      <c r="R1620" s="15"/>
      <c r="S1620" s="36" t="s">
        <v>1311</v>
      </c>
    </row>
    <row r="1621" spans="1:19" s="78" customFormat="1" ht="15.75" customHeight="1" x14ac:dyDescent="0.2">
      <c r="A1621" s="7" t="s">
        <v>61</v>
      </c>
      <c r="B1621" s="7" t="s">
        <v>6581</v>
      </c>
      <c r="C1621" s="47" t="s">
        <v>17</v>
      </c>
      <c r="D1621" s="47" t="s">
        <v>117</v>
      </c>
      <c r="E1621" s="7" t="s">
        <v>8413</v>
      </c>
      <c r="F1621" s="20">
        <v>12</v>
      </c>
      <c r="H1621" s="20">
        <v>2014</v>
      </c>
      <c r="I1621" s="20" t="str">
        <f t="shared" ref="I1621" si="38">CONCATENATE(A1621,"__",C1621,"_", D1621, "..", E1621, ".", H1621)</f>
        <v>hrs__pers_DEP..rHlthCESD2.2014</v>
      </c>
      <c r="J1621" s="20" t="s">
        <v>10059</v>
      </c>
      <c r="K1621" s="20" t="s">
        <v>8425</v>
      </c>
      <c r="L1621" s="20" t="s">
        <v>8399</v>
      </c>
      <c r="M1621" s="36" t="s">
        <v>225</v>
      </c>
      <c r="N1621" s="15" t="s">
        <v>8400</v>
      </c>
      <c r="O1621" s="15">
        <v>1</v>
      </c>
      <c r="P1621" s="15">
        <v>4</v>
      </c>
      <c r="Q1621" s="15" t="s">
        <v>224</v>
      </c>
      <c r="R1621" s="15"/>
      <c r="S1621" s="36" t="s">
        <v>1311</v>
      </c>
    </row>
    <row r="1622" spans="1:19" ht="15.75" customHeight="1" x14ac:dyDescent="0.2">
      <c r="A1622" s="7" t="s">
        <v>61</v>
      </c>
      <c r="B1622" s="7" t="s">
        <v>6581</v>
      </c>
      <c r="C1622" s="47" t="s">
        <v>17</v>
      </c>
      <c r="D1622" s="47" t="s">
        <v>117</v>
      </c>
      <c r="E1622" s="7" t="s">
        <v>8413</v>
      </c>
      <c r="F1622" s="20">
        <v>13</v>
      </c>
      <c r="H1622" s="20">
        <v>2016</v>
      </c>
      <c r="I1622" s="20" t="str">
        <f t="shared" si="36"/>
        <v>hrs__pers_DEP..rHlthCESD2.2016</v>
      </c>
      <c r="J1622" s="15" t="s">
        <v>10596</v>
      </c>
      <c r="K1622" s="20" t="s">
        <v>8425</v>
      </c>
      <c r="L1622" s="20" t="s">
        <v>8399</v>
      </c>
      <c r="M1622" s="36" t="s">
        <v>225</v>
      </c>
      <c r="N1622" s="15" t="s">
        <v>8400</v>
      </c>
      <c r="O1622" s="15">
        <v>1</v>
      </c>
      <c r="P1622" s="15">
        <v>4</v>
      </c>
      <c r="Q1622" s="15" t="s">
        <v>224</v>
      </c>
      <c r="R1622" s="15"/>
      <c r="S1622" s="36" t="s">
        <v>1311</v>
      </c>
    </row>
    <row r="1623" spans="1:19" ht="15.75" customHeight="1" x14ac:dyDescent="0.2">
      <c r="A1623" s="7" t="s">
        <v>61</v>
      </c>
      <c r="B1623" s="7" t="s">
        <v>6581</v>
      </c>
      <c r="C1623" s="47" t="s">
        <v>17</v>
      </c>
      <c r="D1623" s="47" t="s">
        <v>117</v>
      </c>
      <c r="E1623" s="7" t="s">
        <v>8426</v>
      </c>
      <c r="F1623" s="20">
        <v>1</v>
      </c>
      <c r="H1623" s="20">
        <v>1992</v>
      </c>
      <c r="I1623" s="20" t="str">
        <f t="shared" si="36"/>
        <v>hrs__pers_DEP..rHlthCESD3.1992</v>
      </c>
      <c r="J1623" s="20" t="s">
        <v>10060</v>
      </c>
      <c r="K1623" s="20" t="s">
        <v>8427</v>
      </c>
      <c r="L1623" s="20" t="s">
        <v>8399</v>
      </c>
      <c r="M1623" s="36" t="s">
        <v>225</v>
      </c>
      <c r="N1623" s="15" t="s">
        <v>8400</v>
      </c>
      <c r="O1623" s="15">
        <v>1</v>
      </c>
      <c r="P1623" s="15">
        <v>4</v>
      </c>
      <c r="Q1623" s="15" t="s">
        <v>224</v>
      </c>
      <c r="R1623" s="15"/>
      <c r="S1623" s="36" t="s">
        <v>1311</v>
      </c>
    </row>
    <row r="1624" spans="1:19" ht="15.75" customHeight="1" x14ac:dyDescent="0.2">
      <c r="A1624" s="7" t="s">
        <v>61</v>
      </c>
      <c r="B1624" s="7" t="s">
        <v>6581</v>
      </c>
      <c r="C1624" s="47" t="s">
        <v>17</v>
      </c>
      <c r="D1624" s="47" t="s">
        <v>117</v>
      </c>
      <c r="E1624" s="7" t="s">
        <v>8426</v>
      </c>
      <c r="F1624" s="20">
        <v>2</v>
      </c>
      <c r="H1624" s="20">
        <v>1994</v>
      </c>
      <c r="I1624" s="20" t="str">
        <f t="shared" si="36"/>
        <v>hrs__pers_DEP..rHlthCESD3.1994</v>
      </c>
      <c r="J1624" s="20" t="s">
        <v>10061</v>
      </c>
      <c r="K1624" s="20" t="s">
        <v>8428</v>
      </c>
      <c r="L1624" s="20" t="s">
        <v>8399</v>
      </c>
      <c r="M1624" s="36" t="s">
        <v>225</v>
      </c>
      <c r="N1624" s="15" t="s">
        <v>8400</v>
      </c>
      <c r="O1624" s="15">
        <v>1</v>
      </c>
      <c r="P1624" s="15">
        <v>4</v>
      </c>
      <c r="Q1624" s="15" t="s">
        <v>224</v>
      </c>
      <c r="R1624" s="15"/>
      <c r="S1624" s="36" t="s">
        <v>1311</v>
      </c>
    </row>
    <row r="1625" spans="1:19" ht="15.75" customHeight="1" x14ac:dyDescent="0.2">
      <c r="A1625" s="7" t="s">
        <v>61</v>
      </c>
      <c r="B1625" s="7" t="s">
        <v>6581</v>
      </c>
      <c r="C1625" s="47" t="s">
        <v>17</v>
      </c>
      <c r="D1625" s="47" t="s">
        <v>117</v>
      </c>
      <c r="E1625" s="7" t="s">
        <v>8426</v>
      </c>
      <c r="F1625" s="20">
        <v>3</v>
      </c>
      <c r="H1625" s="20">
        <v>1996</v>
      </c>
      <c r="I1625" s="20" t="str">
        <f t="shared" si="36"/>
        <v>hrs__pers_DEP..rHlthCESD3.1996</v>
      </c>
      <c r="J1625" s="20" t="s">
        <v>10062</v>
      </c>
      <c r="K1625" s="20" t="s">
        <v>8429</v>
      </c>
      <c r="L1625" s="20" t="s">
        <v>8399</v>
      </c>
      <c r="M1625" s="36" t="s">
        <v>225</v>
      </c>
      <c r="N1625" s="15" t="s">
        <v>8400</v>
      </c>
      <c r="O1625" s="15">
        <v>1</v>
      </c>
      <c r="P1625" s="15">
        <v>4</v>
      </c>
      <c r="Q1625" s="15" t="s">
        <v>224</v>
      </c>
      <c r="R1625" s="15"/>
      <c r="S1625" s="36" t="s">
        <v>1311</v>
      </c>
    </row>
    <row r="1626" spans="1:19" ht="15.75" customHeight="1" x14ac:dyDescent="0.2">
      <c r="A1626" s="7" t="s">
        <v>61</v>
      </c>
      <c r="B1626" s="7" t="s">
        <v>6581</v>
      </c>
      <c r="C1626" s="47" t="s">
        <v>17</v>
      </c>
      <c r="D1626" s="47" t="s">
        <v>117</v>
      </c>
      <c r="E1626" s="7" t="s">
        <v>8426</v>
      </c>
      <c r="F1626" s="20">
        <v>4</v>
      </c>
      <c r="H1626" s="20">
        <v>1998</v>
      </c>
      <c r="I1626" s="20" t="str">
        <f t="shared" si="36"/>
        <v>hrs__pers_DEP..rHlthCESD3.1998</v>
      </c>
      <c r="J1626" s="20" t="s">
        <v>10063</v>
      </c>
      <c r="K1626" s="20" t="s">
        <v>8430</v>
      </c>
      <c r="L1626" s="20" t="s">
        <v>8399</v>
      </c>
      <c r="M1626" s="36" t="s">
        <v>225</v>
      </c>
      <c r="N1626" s="15" t="s">
        <v>8400</v>
      </c>
      <c r="O1626" s="15">
        <v>1</v>
      </c>
      <c r="P1626" s="15">
        <v>4</v>
      </c>
      <c r="Q1626" s="15" t="s">
        <v>224</v>
      </c>
      <c r="R1626" s="15"/>
      <c r="S1626" s="36" t="s">
        <v>1311</v>
      </c>
    </row>
    <row r="1627" spans="1:19" ht="15.75" customHeight="1" x14ac:dyDescent="0.2">
      <c r="A1627" s="7" t="s">
        <v>61</v>
      </c>
      <c r="B1627" s="7" t="s">
        <v>6581</v>
      </c>
      <c r="C1627" s="47" t="s">
        <v>17</v>
      </c>
      <c r="D1627" s="47" t="s">
        <v>117</v>
      </c>
      <c r="E1627" s="7" t="s">
        <v>8426</v>
      </c>
      <c r="F1627" s="20">
        <v>5</v>
      </c>
      <c r="H1627" s="20">
        <v>2000</v>
      </c>
      <c r="I1627" s="20" t="str">
        <f t="shared" si="36"/>
        <v>hrs__pers_DEP..rHlthCESD3.2000</v>
      </c>
      <c r="J1627" s="20" t="s">
        <v>10064</v>
      </c>
      <c r="K1627" s="20" t="s">
        <v>8431</v>
      </c>
      <c r="L1627" s="20" t="s">
        <v>8399</v>
      </c>
      <c r="M1627" s="36" t="s">
        <v>225</v>
      </c>
      <c r="N1627" s="15" t="s">
        <v>8400</v>
      </c>
      <c r="O1627" s="15">
        <v>1</v>
      </c>
      <c r="P1627" s="15">
        <v>4</v>
      </c>
      <c r="Q1627" s="15" t="s">
        <v>224</v>
      </c>
      <c r="R1627" s="15"/>
      <c r="S1627" s="36" t="s">
        <v>1311</v>
      </c>
    </row>
    <row r="1628" spans="1:19" ht="15.75" customHeight="1" x14ac:dyDescent="0.2">
      <c r="A1628" s="7" t="s">
        <v>61</v>
      </c>
      <c r="B1628" s="7" t="s">
        <v>6581</v>
      </c>
      <c r="C1628" s="47" t="s">
        <v>17</v>
      </c>
      <c r="D1628" s="47" t="s">
        <v>117</v>
      </c>
      <c r="E1628" s="7" t="s">
        <v>8426</v>
      </c>
      <c r="F1628" s="20">
        <v>6</v>
      </c>
      <c r="H1628" s="20">
        <v>2002</v>
      </c>
      <c r="I1628" s="20" t="str">
        <f t="shared" si="36"/>
        <v>hrs__pers_DEP..rHlthCESD3.2002</v>
      </c>
      <c r="J1628" s="20" t="s">
        <v>10065</v>
      </c>
      <c r="K1628" s="20" t="s">
        <v>8432</v>
      </c>
      <c r="L1628" s="20" t="s">
        <v>8399</v>
      </c>
      <c r="M1628" s="36" t="s">
        <v>225</v>
      </c>
      <c r="N1628" s="15" t="s">
        <v>8400</v>
      </c>
      <c r="O1628" s="15">
        <v>1</v>
      </c>
      <c r="P1628" s="15">
        <v>4</v>
      </c>
      <c r="Q1628" s="15" t="s">
        <v>224</v>
      </c>
      <c r="R1628" s="15"/>
      <c r="S1628" s="36" t="s">
        <v>1311</v>
      </c>
    </row>
    <row r="1629" spans="1:19" ht="15.75" customHeight="1" x14ac:dyDescent="0.2">
      <c r="A1629" s="7" t="s">
        <v>61</v>
      </c>
      <c r="B1629" s="7" t="s">
        <v>6581</v>
      </c>
      <c r="C1629" s="47" t="s">
        <v>17</v>
      </c>
      <c r="D1629" s="47" t="s">
        <v>117</v>
      </c>
      <c r="E1629" s="7" t="s">
        <v>8426</v>
      </c>
      <c r="F1629" s="20">
        <v>7</v>
      </c>
      <c r="H1629" s="20">
        <v>2004</v>
      </c>
      <c r="I1629" s="20" t="str">
        <f t="shared" si="36"/>
        <v>hrs__pers_DEP..rHlthCESD3.2004</v>
      </c>
      <c r="J1629" s="20" t="s">
        <v>10066</v>
      </c>
      <c r="K1629" s="20" t="s">
        <v>8433</v>
      </c>
      <c r="L1629" s="20" t="s">
        <v>8399</v>
      </c>
      <c r="M1629" s="36" t="s">
        <v>225</v>
      </c>
      <c r="N1629" s="15" t="s">
        <v>8400</v>
      </c>
      <c r="O1629" s="15">
        <v>1</v>
      </c>
      <c r="P1629" s="15">
        <v>4</v>
      </c>
      <c r="Q1629" s="15" t="s">
        <v>224</v>
      </c>
      <c r="R1629" s="15"/>
      <c r="S1629" s="36" t="s">
        <v>1311</v>
      </c>
    </row>
    <row r="1630" spans="1:19" ht="15.75" customHeight="1" x14ac:dyDescent="0.2">
      <c r="A1630" s="7" t="s">
        <v>61</v>
      </c>
      <c r="B1630" s="7" t="s">
        <v>6581</v>
      </c>
      <c r="C1630" s="47" t="s">
        <v>17</v>
      </c>
      <c r="D1630" s="47" t="s">
        <v>117</v>
      </c>
      <c r="E1630" s="7" t="s">
        <v>8426</v>
      </c>
      <c r="F1630" s="20">
        <v>8</v>
      </c>
      <c r="H1630" s="20">
        <v>2006</v>
      </c>
      <c r="I1630" s="20" t="str">
        <f t="shared" si="36"/>
        <v>hrs__pers_DEP..rHlthCESD3.2006</v>
      </c>
      <c r="J1630" s="20" t="s">
        <v>10067</v>
      </c>
      <c r="K1630" s="20" t="s">
        <v>8434</v>
      </c>
      <c r="L1630" s="20" t="s">
        <v>8399</v>
      </c>
      <c r="M1630" s="36" t="s">
        <v>225</v>
      </c>
      <c r="N1630" s="15" t="s">
        <v>8400</v>
      </c>
      <c r="O1630" s="15">
        <v>1</v>
      </c>
      <c r="P1630" s="15">
        <v>4</v>
      </c>
      <c r="Q1630" s="15" t="s">
        <v>224</v>
      </c>
      <c r="R1630" s="15"/>
      <c r="S1630" s="36" t="s">
        <v>1311</v>
      </c>
    </row>
    <row r="1631" spans="1:19" ht="15.75" customHeight="1" x14ac:dyDescent="0.2">
      <c r="A1631" s="7" t="s">
        <v>61</v>
      </c>
      <c r="B1631" s="7" t="s">
        <v>6581</v>
      </c>
      <c r="C1631" s="47" t="s">
        <v>17</v>
      </c>
      <c r="D1631" s="47" t="s">
        <v>117</v>
      </c>
      <c r="E1631" s="7" t="s">
        <v>8426</v>
      </c>
      <c r="F1631" s="20">
        <v>9</v>
      </c>
      <c r="H1631" s="20">
        <v>2008</v>
      </c>
      <c r="I1631" s="20" t="str">
        <f t="shared" si="36"/>
        <v>hrs__pers_DEP..rHlthCESD3.2008</v>
      </c>
      <c r="J1631" s="20" t="s">
        <v>10068</v>
      </c>
      <c r="K1631" s="20" t="s">
        <v>8435</v>
      </c>
      <c r="L1631" s="20" t="s">
        <v>8399</v>
      </c>
      <c r="M1631" s="36" t="s">
        <v>225</v>
      </c>
      <c r="N1631" s="15" t="s">
        <v>8400</v>
      </c>
      <c r="O1631" s="15">
        <v>1</v>
      </c>
      <c r="P1631" s="15">
        <v>4</v>
      </c>
      <c r="Q1631" s="15" t="s">
        <v>224</v>
      </c>
      <c r="R1631" s="15"/>
      <c r="S1631" s="36" t="s">
        <v>1311</v>
      </c>
    </row>
    <row r="1632" spans="1:19" ht="15.75" customHeight="1" x14ac:dyDescent="0.2">
      <c r="A1632" s="7" t="s">
        <v>61</v>
      </c>
      <c r="B1632" s="7" t="s">
        <v>6581</v>
      </c>
      <c r="C1632" s="47" t="s">
        <v>17</v>
      </c>
      <c r="D1632" s="47" t="s">
        <v>117</v>
      </c>
      <c r="E1632" s="7" t="s">
        <v>8426</v>
      </c>
      <c r="F1632" s="20">
        <v>10</v>
      </c>
      <c r="H1632" s="20">
        <v>2010</v>
      </c>
      <c r="I1632" s="20" t="str">
        <f t="shared" ref="I1632:I1700" si="39">CONCATENATE(A1632,"__",C1632,"_", D1632, "..", E1632, ".", H1632)</f>
        <v>hrs__pers_DEP..rHlthCESD3.2010</v>
      </c>
      <c r="J1632" s="20" t="s">
        <v>10069</v>
      </c>
      <c r="K1632" s="20" t="s">
        <v>8436</v>
      </c>
      <c r="L1632" s="20" t="s">
        <v>8399</v>
      </c>
      <c r="M1632" s="36" t="s">
        <v>225</v>
      </c>
      <c r="N1632" s="15" t="s">
        <v>8400</v>
      </c>
      <c r="O1632" s="15">
        <v>1</v>
      </c>
      <c r="P1632" s="15">
        <v>4</v>
      </c>
      <c r="Q1632" s="15" t="s">
        <v>224</v>
      </c>
      <c r="R1632" s="15"/>
      <c r="S1632" s="36" t="s">
        <v>1311</v>
      </c>
    </row>
    <row r="1633" spans="1:19" ht="15.75" customHeight="1" x14ac:dyDescent="0.2">
      <c r="A1633" s="7" t="s">
        <v>61</v>
      </c>
      <c r="B1633" s="7" t="s">
        <v>6581</v>
      </c>
      <c r="C1633" s="47" t="s">
        <v>17</v>
      </c>
      <c r="D1633" s="47" t="s">
        <v>117</v>
      </c>
      <c r="E1633" s="7" t="s">
        <v>8426</v>
      </c>
      <c r="F1633" s="20">
        <v>11</v>
      </c>
      <c r="H1633" s="20">
        <v>2012</v>
      </c>
      <c r="I1633" s="20" t="str">
        <f t="shared" si="39"/>
        <v>hrs__pers_DEP..rHlthCESD3.2012</v>
      </c>
      <c r="J1633" s="20" t="s">
        <v>10070</v>
      </c>
      <c r="K1633" s="20" t="s">
        <v>8437</v>
      </c>
      <c r="L1633" s="20" t="s">
        <v>8399</v>
      </c>
      <c r="M1633" s="36" t="s">
        <v>225</v>
      </c>
      <c r="N1633" s="15" t="s">
        <v>8400</v>
      </c>
      <c r="O1633" s="15">
        <v>1</v>
      </c>
      <c r="P1633" s="15">
        <v>4</v>
      </c>
      <c r="Q1633" s="15" t="s">
        <v>224</v>
      </c>
      <c r="R1633" s="15"/>
      <c r="S1633" s="36" t="s">
        <v>1311</v>
      </c>
    </row>
    <row r="1634" spans="1:19" s="78" customFormat="1" ht="15.75" customHeight="1" x14ac:dyDescent="0.2">
      <c r="A1634" s="7" t="s">
        <v>61</v>
      </c>
      <c r="B1634" s="7" t="s">
        <v>6581</v>
      </c>
      <c r="C1634" s="47" t="s">
        <v>17</v>
      </c>
      <c r="D1634" s="47" t="s">
        <v>117</v>
      </c>
      <c r="E1634" s="7" t="s">
        <v>8426</v>
      </c>
      <c r="F1634" s="20">
        <v>12</v>
      </c>
      <c r="H1634" s="20">
        <v>2014</v>
      </c>
      <c r="I1634" s="20" t="str">
        <f t="shared" ref="I1634" si="40">CONCATENATE(A1634,"__",C1634,"_", D1634, "..", E1634, ".", H1634)</f>
        <v>hrs__pers_DEP..rHlthCESD3.2014</v>
      </c>
      <c r="J1634" s="20" t="s">
        <v>10071</v>
      </c>
      <c r="K1634" s="20" t="s">
        <v>8438</v>
      </c>
      <c r="L1634" s="20" t="s">
        <v>8399</v>
      </c>
      <c r="M1634" s="36" t="s">
        <v>225</v>
      </c>
      <c r="N1634" s="15" t="s">
        <v>8400</v>
      </c>
      <c r="O1634" s="15">
        <v>1</v>
      </c>
      <c r="P1634" s="15">
        <v>4</v>
      </c>
      <c r="Q1634" s="15" t="s">
        <v>224</v>
      </c>
      <c r="R1634" s="15"/>
      <c r="S1634" s="36" t="s">
        <v>1311</v>
      </c>
    </row>
    <row r="1635" spans="1:19" ht="15.75" customHeight="1" x14ac:dyDescent="0.2">
      <c r="A1635" s="7" t="s">
        <v>61</v>
      </c>
      <c r="B1635" s="7" t="s">
        <v>6581</v>
      </c>
      <c r="C1635" s="47" t="s">
        <v>17</v>
      </c>
      <c r="D1635" s="47" t="s">
        <v>117</v>
      </c>
      <c r="E1635" s="7" t="s">
        <v>8426</v>
      </c>
      <c r="F1635" s="20">
        <v>13</v>
      </c>
      <c r="H1635" s="20">
        <v>2016</v>
      </c>
      <c r="I1635" s="20" t="str">
        <f t="shared" si="39"/>
        <v>hrs__pers_DEP..rHlthCESD3.2016</v>
      </c>
      <c r="J1635" s="15" t="s">
        <v>10597</v>
      </c>
      <c r="K1635" s="20" t="s">
        <v>8438</v>
      </c>
      <c r="L1635" s="20" t="s">
        <v>8399</v>
      </c>
      <c r="M1635" s="36" t="s">
        <v>225</v>
      </c>
      <c r="N1635" s="15" t="s">
        <v>8400</v>
      </c>
      <c r="O1635" s="15">
        <v>1</v>
      </c>
      <c r="P1635" s="15">
        <v>4</v>
      </c>
      <c r="Q1635" s="15" t="s">
        <v>224</v>
      </c>
      <c r="R1635" s="15"/>
      <c r="S1635" s="36" t="s">
        <v>1311</v>
      </c>
    </row>
    <row r="1636" spans="1:19" ht="15.75" customHeight="1" x14ac:dyDescent="0.2">
      <c r="A1636" s="7" t="s">
        <v>61</v>
      </c>
      <c r="B1636" s="7" t="s">
        <v>6581</v>
      </c>
      <c r="C1636" s="47" t="s">
        <v>17</v>
      </c>
      <c r="D1636" s="47" t="s">
        <v>117</v>
      </c>
      <c r="E1636" s="7" t="s">
        <v>8439</v>
      </c>
      <c r="F1636" s="20">
        <v>1</v>
      </c>
      <c r="H1636" s="20">
        <v>1992</v>
      </c>
      <c r="I1636" s="20" t="str">
        <f t="shared" si="39"/>
        <v>hrs__pers_DEP..rHlthCESD4.1992</v>
      </c>
      <c r="J1636" s="20" t="s">
        <v>10072</v>
      </c>
      <c r="K1636" s="20" t="s">
        <v>8440</v>
      </c>
      <c r="L1636" s="20" t="s">
        <v>8399</v>
      </c>
      <c r="M1636" s="36" t="s">
        <v>223</v>
      </c>
      <c r="N1636" s="15" t="s">
        <v>8400</v>
      </c>
      <c r="O1636" s="15">
        <v>1</v>
      </c>
      <c r="P1636" s="15">
        <v>4</v>
      </c>
      <c r="Q1636" s="15" t="s">
        <v>224</v>
      </c>
      <c r="R1636" s="15"/>
      <c r="S1636" s="36" t="s">
        <v>1311</v>
      </c>
    </row>
    <row r="1637" spans="1:19" ht="15.75" customHeight="1" x14ac:dyDescent="0.2">
      <c r="A1637" s="7" t="s">
        <v>61</v>
      </c>
      <c r="B1637" s="7" t="s">
        <v>6581</v>
      </c>
      <c r="C1637" s="47" t="s">
        <v>17</v>
      </c>
      <c r="D1637" s="47" t="s">
        <v>117</v>
      </c>
      <c r="E1637" s="7" t="s">
        <v>8439</v>
      </c>
      <c r="F1637" s="20">
        <v>2</v>
      </c>
      <c r="H1637" s="20">
        <v>1994</v>
      </c>
      <c r="I1637" s="20" t="str">
        <f t="shared" si="39"/>
        <v>hrs__pers_DEP..rHlthCESD4.1994</v>
      </c>
      <c r="J1637" s="20" t="s">
        <v>10073</v>
      </c>
      <c r="K1637" s="20" t="s">
        <v>8441</v>
      </c>
      <c r="L1637" s="20" t="s">
        <v>8399</v>
      </c>
      <c r="M1637" s="36" t="s">
        <v>223</v>
      </c>
      <c r="N1637" s="15" t="s">
        <v>8400</v>
      </c>
      <c r="O1637" s="15">
        <v>1</v>
      </c>
      <c r="P1637" s="15">
        <v>4</v>
      </c>
      <c r="Q1637" s="15" t="s">
        <v>224</v>
      </c>
      <c r="R1637" s="15"/>
      <c r="S1637" s="36" t="s">
        <v>1311</v>
      </c>
    </row>
    <row r="1638" spans="1:19" ht="15.75" customHeight="1" x14ac:dyDescent="0.2">
      <c r="A1638" s="7" t="s">
        <v>61</v>
      </c>
      <c r="B1638" s="7" t="s">
        <v>6581</v>
      </c>
      <c r="C1638" s="47" t="s">
        <v>17</v>
      </c>
      <c r="D1638" s="47" t="s">
        <v>117</v>
      </c>
      <c r="E1638" s="7" t="s">
        <v>8439</v>
      </c>
      <c r="F1638" s="20">
        <v>3</v>
      </c>
      <c r="H1638" s="20">
        <v>1996</v>
      </c>
      <c r="I1638" s="20" t="str">
        <f t="shared" si="39"/>
        <v>hrs__pers_DEP..rHlthCESD4.1996</v>
      </c>
      <c r="J1638" s="20" t="s">
        <v>10074</v>
      </c>
      <c r="K1638" s="20" t="s">
        <v>8442</v>
      </c>
      <c r="L1638" s="20" t="s">
        <v>8399</v>
      </c>
      <c r="M1638" s="36" t="s">
        <v>223</v>
      </c>
      <c r="N1638" s="15" t="s">
        <v>8400</v>
      </c>
      <c r="O1638" s="15">
        <v>1</v>
      </c>
      <c r="P1638" s="15">
        <v>4</v>
      </c>
      <c r="Q1638" s="15" t="s">
        <v>224</v>
      </c>
      <c r="R1638" s="15"/>
      <c r="S1638" s="36" t="s">
        <v>1311</v>
      </c>
    </row>
    <row r="1639" spans="1:19" ht="15.75" customHeight="1" x14ac:dyDescent="0.2">
      <c r="A1639" s="7" t="s">
        <v>61</v>
      </c>
      <c r="B1639" s="7" t="s">
        <v>6581</v>
      </c>
      <c r="C1639" s="47" t="s">
        <v>17</v>
      </c>
      <c r="D1639" s="47" t="s">
        <v>117</v>
      </c>
      <c r="E1639" s="7" t="s">
        <v>8439</v>
      </c>
      <c r="F1639" s="20">
        <v>4</v>
      </c>
      <c r="H1639" s="20">
        <v>1998</v>
      </c>
      <c r="I1639" s="20" t="str">
        <f t="shared" si="39"/>
        <v>hrs__pers_DEP..rHlthCESD4.1998</v>
      </c>
      <c r="J1639" s="20" t="s">
        <v>10075</v>
      </c>
      <c r="K1639" s="20" t="s">
        <v>8443</v>
      </c>
      <c r="L1639" s="20" t="s">
        <v>8399</v>
      </c>
      <c r="M1639" s="36" t="s">
        <v>223</v>
      </c>
      <c r="N1639" s="15" t="s">
        <v>8400</v>
      </c>
      <c r="O1639" s="15">
        <v>1</v>
      </c>
      <c r="P1639" s="15">
        <v>4</v>
      </c>
      <c r="Q1639" s="15" t="s">
        <v>224</v>
      </c>
      <c r="R1639" s="15"/>
      <c r="S1639" s="36" t="s">
        <v>1311</v>
      </c>
    </row>
    <row r="1640" spans="1:19" ht="15.75" customHeight="1" x14ac:dyDescent="0.2">
      <c r="A1640" s="7" t="s">
        <v>61</v>
      </c>
      <c r="B1640" s="7" t="s">
        <v>6581</v>
      </c>
      <c r="C1640" s="47" t="s">
        <v>17</v>
      </c>
      <c r="D1640" s="47" t="s">
        <v>117</v>
      </c>
      <c r="E1640" s="7" t="s">
        <v>8439</v>
      </c>
      <c r="F1640" s="20">
        <v>5</v>
      </c>
      <c r="H1640" s="20">
        <v>2000</v>
      </c>
      <c r="I1640" s="20" t="str">
        <f t="shared" si="39"/>
        <v>hrs__pers_DEP..rHlthCESD4.2000</v>
      </c>
      <c r="J1640" s="20" t="s">
        <v>10076</v>
      </c>
      <c r="K1640" s="20" t="s">
        <v>8444</v>
      </c>
      <c r="L1640" s="20" t="s">
        <v>8399</v>
      </c>
      <c r="M1640" s="36" t="s">
        <v>223</v>
      </c>
      <c r="N1640" s="15" t="s">
        <v>8400</v>
      </c>
      <c r="O1640" s="15">
        <v>1</v>
      </c>
      <c r="P1640" s="15">
        <v>4</v>
      </c>
      <c r="Q1640" s="15" t="s">
        <v>224</v>
      </c>
      <c r="R1640" s="15"/>
      <c r="S1640" s="36" t="s">
        <v>1311</v>
      </c>
    </row>
    <row r="1641" spans="1:19" ht="15.75" customHeight="1" x14ac:dyDescent="0.2">
      <c r="A1641" s="7" t="s">
        <v>61</v>
      </c>
      <c r="B1641" s="7" t="s">
        <v>6581</v>
      </c>
      <c r="C1641" s="47" t="s">
        <v>17</v>
      </c>
      <c r="D1641" s="47" t="s">
        <v>117</v>
      </c>
      <c r="E1641" s="7" t="s">
        <v>8439</v>
      </c>
      <c r="F1641" s="20">
        <v>6</v>
      </c>
      <c r="H1641" s="20">
        <v>2002</v>
      </c>
      <c r="I1641" s="20" t="str">
        <f t="shared" si="39"/>
        <v>hrs__pers_DEP..rHlthCESD4.2002</v>
      </c>
      <c r="J1641" s="20" t="s">
        <v>10077</v>
      </c>
      <c r="K1641" s="20" t="s">
        <v>8445</v>
      </c>
      <c r="L1641" s="20" t="s">
        <v>8399</v>
      </c>
      <c r="M1641" s="36" t="s">
        <v>223</v>
      </c>
      <c r="N1641" s="15" t="s">
        <v>8400</v>
      </c>
      <c r="O1641" s="15">
        <v>1</v>
      </c>
      <c r="P1641" s="15">
        <v>4</v>
      </c>
      <c r="Q1641" s="15" t="s">
        <v>224</v>
      </c>
      <c r="R1641" s="15"/>
      <c r="S1641" s="36" t="s">
        <v>1311</v>
      </c>
    </row>
    <row r="1642" spans="1:19" ht="15.75" customHeight="1" x14ac:dyDescent="0.2">
      <c r="A1642" s="7" t="s">
        <v>61</v>
      </c>
      <c r="B1642" s="7" t="s">
        <v>6581</v>
      </c>
      <c r="C1642" s="47" t="s">
        <v>17</v>
      </c>
      <c r="D1642" s="47" t="s">
        <v>117</v>
      </c>
      <c r="E1642" s="7" t="s">
        <v>8439</v>
      </c>
      <c r="F1642" s="20">
        <v>7</v>
      </c>
      <c r="H1642" s="20">
        <v>2004</v>
      </c>
      <c r="I1642" s="20" t="str">
        <f t="shared" si="39"/>
        <v>hrs__pers_DEP..rHlthCESD4.2004</v>
      </c>
      <c r="J1642" s="20" t="s">
        <v>10078</v>
      </c>
      <c r="K1642" s="20" t="s">
        <v>8446</v>
      </c>
      <c r="L1642" s="20" t="s">
        <v>8399</v>
      </c>
      <c r="M1642" s="36" t="s">
        <v>223</v>
      </c>
      <c r="N1642" s="15" t="s">
        <v>8400</v>
      </c>
      <c r="O1642" s="15">
        <v>1</v>
      </c>
      <c r="P1642" s="15">
        <v>4</v>
      </c>
      <c r="Q1642" s="15" t="s">
        <v>224</v>
      </c>
      <c r="R1642" s="15"/>
      <c r="S1642" s="36" t="s">
        <v>1311</v>
      </c>
    </row>
    <row r="1643" spans="1:19" ht="15.75" customHeight="1" x14ac:dyDescent="0.2">
      <c r="A1643" s="7" t="s">
        <v>61</v>
      </c>
      <c r="B1643" s="7" t="s">
        <v>6581</v>
      </c>
      <c r="C1643" s="47" t="s">
        <v>17</v>
      </c>
      <c r="D1643" s="47" t="s">
        <v>117</v>
      </c>
      <c r="E1643" s="7" t="s">
        <v>8439</v>
      </c>
      <c r="F1643" s="20">
        <v>8</v>
      </c>
      <c r="H1643" s="20">
        <v>2006</v>
      </c>
      <c r="I1643" s="20" t="str">
        <f t="shared" si="39"/>
        <v>hrs__pers_DEP..rHlthCESD4.2006</v>
      </c>
      <c r="J1643" s="20" t="s">
        <v>10079</v>
      </c>
      <c r="K1643" s="20" t="s">
        <v>8447</v>
      </c>
      <c r="L1643" s="20" t="s">
        <v>8399</v>
      </c>
      <c r="M1643" s="36" t="s">
        <v>223</v>
      </c>
      <c r="N1643" s="15" t="s">
        <v>8400</v>
      </c>
      <c r="O1643" s="15">
        <v>1</v>
      </c>
      <c r="P1643" s="15">
        <v>4</v>
      </c>
      <c r="Q1643" s="15" t="s">
        <v>224</v>
      </c>
      <c r="R1643" s="15"/>
      <c r="S1643" s="36" t="s">
        <v>1311</v>
      </c>
    </row>
    <row r="1644" spans="1:19" ht="15.75" customHeight="1" x14ac:dyDescent="0.2">
      <c r="A1644" s="7" t="s">
        <v>61</v>
      </c>
      <c r="B1644" s="7" t="s">
        <v>6581</v>
      </c>
      <c r="C1644" s="47" t="s">
        <v>17</v>
      </c>
      <c r="D1644" s="47" t="s">
        <v>117</v>
      </c>
      <c r="E1644" s="7" t="s">
        <v>8439</v>
      </c>
      <c r="F1644" s="20">
        <v>9</v>
      </c>
      <c r="H1644" s="20">
        <v>2008</v>
      </c>
      <c r="I1644" s="20" t="str">
        <f t="shared" si="39"/>
        <v>hrs__pers_DEP..rHlthCESD4.2008</v>
      </c>
      <c r="J1644" s="20" t="s">
        <v>10080</v>
      </c>
      <c r="K1644" s="20" t="s">
        <v>8448</v>
      </c>
      <c r="L1644" s="20" t="s">
        <v>8399</v>
      </c>
      <c r="M1644" s="36" t="s">
        <v>223</v>
      </c>
      <c r="N1644" s="15" t="s">
        <v>8400</v>
      </c>
      <c r="O1644" s="15">
        <v>1</v>
      </c>
      <c r="P1644" s="15">
        <v>4</v>
      </c>
      <c r="Q1644" s="15" t="s">
        <v>224</v>
      </c>
      <c r="R1644" s="15"/>
      <c r="S1644" s="36" t="s">
        <v>1311</v>
      </c>
    </row>
    <row r="1645" spans="1:19" ht="15.75" customHeight="1" x14ac:dyDescent="0.2">
      <c r="A1645" s="7" t="s">
        <v>61</v>
      </c>
      <c r="B1645" s="7" t="s">
        <v>6581</v>
      </c>
      <c r="C1645" s="47" t="s">
        <v>17</v>
      </c>
      <c r="D1645" s="47" t="s">
        <v>117</v>
      </c>
      <c r="E1645" s="7" t="s">
        <v>8439</v>
      </c>
      <c r="F1645" s="20">
        <v>10</v>
      </c>
      <c r="H1645" s="20">
        <v>2010</v>
      </c>
      <c r="I1645" s="20" t="str">
        <f t="shared" si="39"/>
        <v>hrs__pers_DEP..rHlthCESD4.2010</v>
      </c>
      <c r="J1645" s="20" t="s">
        <v>10081</v>
      </c>
      <c r="K1645" s="20" t="s">
        <v>8449</v>
      </c>
      <c r="L1645" s="20" t="s">
        <v>8399</v>
      </c>
      <c r="M1645" s="36" t="s">
        <v>223</v>
      </c>
      <c r="N1645" s="15" t="s">
        <v>8400</v>
      </c>
      <c r="O1645" s="15">
        <v>1</v>
      </c>
      <c r="P1645" s="15">
        <v>4</v>
      </c>
      <c r="Q1645" s="15" t="s">
        <v>224</v>
      </c>
      <c r="R1645" s="15"/>
      <c r="S1645" s="36" t="s">
        <v>1311</v>
      </c>
    </row>
    <row r="1646" spans="1:19" ht="15.75" customHeight="1" x14ac:dyDescent="0.2">
      <c r="A1646" s="7" t="s">
        <v>61</v>
      </c>
      <c r="B1646" s="7" t="s">
        <v>6581</v>
      </c>
      <c r="C1646" s="47" t="s">
        <v>17</v>
      </c>
      <c r="D1646" s="47" t="s">
        <v>117</v>
      </c>
      <c r="E1646" s="7" t="s">
        <v>8439</v>
      </c>
      <c r="F1646" s="20">
        <v>11</v>
      </c>
      <c r="H1646" s="20">
        <v>2012</v>
      </c>
      <c r="I1646" s="20" t="str">
        <f t="shared" si="39"/>
        <v>hrs__pers_DEP..rHlthCESD4.2012</v>
      </c>
      <c r="J1646" s="20" t="s">
        <v>10082</v>
      </c>
      <c r="K1646" s="20" t="s">
        <v>8450</v>
      </c>
      <c r="L1646" s="20" t="s">
        <v>8399</v>
      </c>
      <c r="M1646" s="36" t="s">
        <v>223</v>
      </c>
      <c r="N1646" s="15" t="s">
        <v>8400</v>
      </c>
      <c r="O1646" s="15">
        <v>1</v>
      </c>
      <c r="P1646" s="15">
        <v>4</v>
      </c>
      <c r="Q1646" s="15" t="s">
        <v>224</v>
      </c>
      <c r="R1646" s="15"/>
      <c r="S1646" s="36" t="s">
        <v>1311</v>
      </c>
    </row>
    <row r="1647" spans="1:19" s="78" customFormat="1" ht="15.75" customHeight="1" x14ac:dyDescent="0.2">
      <c r="A1647" s="7" t="s">
        <v>61</v>
      </c>
      <c r="B1647" s="7" t="s">
        <v>6581</v>
      </c>
      <c r="C1647" s="47" t="s">
        <v>17</v>
      </c>
      <c r="D1647" s="47" t="s">
        <v>117</v>
      </c>
      <c r="E1647" s="7" t="s">
        <v>8439</v>
      </c>
      <c r="F1647" s="20">
        <v>12</v>
      </c>
      <c r="H1647" s="20">
        <v>2014</v>
      </c>
      <c r="I1647" s="20" t="str">
        <f t="shared" ref="I1647" si="41">CONCATENATE(A1647,"__",C1647,"_", D1647, "..", E1647, ".", H1647)</f>
        <v>hrs__pers_DEP..rHlthCESD4.2014</v>
      </c>
      <c r="J1647" s="20" t="s">
        <v>10083</v>
      </c>
      <c r="K1647" s="20" t="s">
        <v>8451</v>
      </c>
      <c r="L1647" s="20" t="s">
        <v>8399</v>
      </c>
      <c r="M1647" s="36" t="s">
        <v>223</v>
      </c>
      <c r="N1647" s="15" t="s">
        <v>8400</v>
      </c>
      <c r="O1647" s="15">
        <v>1</v>
      </c>
      <c r="P1647" s="15">
        <v>4</v>
      </c>
      <c r="Q1647" s="15" t="s">
        <v>224</v>
      </c>
      <c r="R1647" s="15"/>
      <c r="S1647" s="36" t="s">
        <v>1311</v>
      </c>
    </row>
    <row r="1648" spans="1:19" ht="15.75" customHeight="1" x14ac:dyDescent="0.2">
      <c r="A1648" s="7" t="s">
        <v>61</v>
      </c>
      <c r="B1648" s="7" t="s">
        <v>6581</v>
      </c>
      <c r="C1648" s="47" t="s">
        <v>17</v>
      </c>
      <c r="D1648" s="47" t="s">
        <v>117</v>
      </c>
      <c r="E1648" s="7" t="s">
        <v>8439</v>
      </c>
      <c r="F1648" s="20">
        <v>13</v>
      </c>
      <c r="H1648" s="20">
        <v>2016</v>
      </c>
      <c r="I1648" s="20" t="str">
        <f t="shared" si="39"/>
        <v>hrs__pers_DEP..rHlthCESD4.2016</v>
      </c>
      <c r="J1648" s="15" t="s">
        <v>10598</v>
      </c>
      <c r="K1648" s="20" t="s">
        <v>8451</v>
      </c>
      <c r="L1648" s="20" t="s">
        <v>8399</v>
      </c>
      <c r="M1648" s="36" t="s">
        <v>223</v>
      </c>
      <c r="N1648" s="15" t="s">
        <v>8400</v>
      </c>
      <c r="O1648" s="15">
        <v>1</v>
      </c>
      <c r="P1648" s="15">
        <v>4</v>
      </c>
      <c r="Q1648" s="15" t="s">
        <v>224</v>
      </c>
      <c r="R1648" s="15"/>
      <c r="S1648" s="36" t="s">
        <v>1311</v>
      </c>
    </row>
    <row r="1649" spans="1:19" ht="15.75" customHeight="1" x14ac:dyDescent="0.2">
      <c r="A1649" s="7" t="s">
        <v>61</v>
      </c>
      <c r="B1649" s="7" t="s">
        <v>6581</v>
      </c>
      <c r="C1649" s="47" t="s">
        <v>17</v>
      </c>
      <c r="D1649" s="47" t="s">
        <v>117</v>
      </c>
      <c r="E1649" s="7" t="s">
        <v>8452</v>
      </c>
      <c r="F1649" s="20">
        <v>1</v>
      </c>
      <c r="H1649" s="20">
        <v>1992</v>
      </c>
      <c r="I1649" s="20" t="str">
        <f t="shared" si="39"/>
        <v>hrs__pers_DEP..rHlthCESD5.1992</v>
      </c>
      <c r="J1649" s="20" t="s">
        <v>10084</v>
      </c>
      <c r="K1649" s="20" t="s">
        <v>8453</v>
      </c>
      <c r="L1649" s="20" t="s">
        <v>8399</v>
      </c>
      <c r="M1649" s="36" t="s">
        <v>225</v>
      </c>
      <c r="N1649" s="15" t="s">
        <v>8400</v>
      </c>
      <c r="O1649" s="15">
        <v>1</v>
      </c>
      <c r="P1649" s="15">
        <v>4</v>
      </c>
      <c r="Q1649" s="15" t="s">
        <v>224</v>
      </c>
      <c r="R1649" s="15"/>
      <c r="S1649" s="36" t="s">
        <v>1311</v>
      </c>
    </row>
    <row r="1650" spans="1:19" ht="15.75" customHeight="1" x14ac:dyDescent="0.2">
      <c r="A1650" s="7" t="s">
        <v>61</v>
      </c>
      <c r="B1650" s="7" t="s">
        <v>6581</v>
      </c>
      <c r="C1650" s="47" t="s">
        <v>17</v>
      </c>
      <c r="D1650" s="47" t="s">
        <v>117</v>
      </c>
      <c r="E1650" s="7" t="s">
        <v>8452</v>
      </c>
      <c r="F1650" s="20">
        <v>2</v>
      </c>
      <c r="H1650" s="20">
        <v>1994</v>
      </c>
      <c r="I1650" s="20" t="str">
        <f t="shared" si="39"/>
        <v>hrs__pers_DEP..rHlthCESD5.1994</v>
      </c>
      <c r="J1650" s="20" t="s">
        <v>10085</v>
      </c>
      <c r="K1650" s="20" t="s">
        <v>8454</v>
      </c>
      <c r="L1650" s="20" t="s">
        <v>8399</v>
      </c>
      <c r="M1650" s="36" t="s">
        <v>225</v>
      </c>
      <c r="N1650" s="15" t="s">
        <v>8400</v>
      </c>
      <c r="O1650" s="15">
        <v>1</v>
      </c>
      <c r="P1650" s="15">
        <v>4</v>
      </c>
      <c r="Q1650" s="15" t="s">
        <v>224</v>
      </c>
      <c r="R1650" s="15"/>
      <c r="S1650" s="36" t="s">
        <v>1311</v>
      </c>
    </row>
    <row r="1651" spans="1:19" ht="15.75" customHeight="1" x14ac:dyDescent="0.2">
      <c r="A1651" s="7" t="s">
        <v>61</v>
      </c>
      <c r="B1651" s="7" t="s">
        <v>6581</v>
      </c>
      <c r="C1651" s="47" t="s">
        <v>17</v>
      </c>
      <c r="D1651" s="47" t="s">
        <v>117</v>
      </c>
      <c r="E1651" s="7" t="s">
        <v>8452</v>
      </c>
      <c r="F1651" s="20">
        <v>3</v>
      </c>
      <c r="H1651" s="20">
        <v>1996</v>
      </c>
      <c r="I1651" s="20" t="str">
        <f t="shared" si="39"/>
        <v>hrs__pers_DEP..rHlthCESD5.1996</v>
      </c>
      <c r="J1651" s="20" t="s">
        <v>10086</v>
      </c>
      <c r="K1651" s="20" t="s">
        <v>8455</v>
      </c>
      <c r="L1651" s="20" t="s">
        <v>8399</v>
      </c>
      <c r="M1651" s="36" t="s">
        <v>225</v>
      </c>
      <c r="N1651" s="15" t="s">
        <v>8400</v>
      </c>
      <c r="O1651" s="15">
        <v>1</v>
      </c>
      <c r="P1651" s="15">
        <v>4</v>
      </c>
      <c r="Q1651" s="15" t="s">
        <v>224</v>
      </c>
      <c r="R1651" s="15"/>
      <c r="S1651" s="36" t="s">
        <v>1311</v>
      </c>
    </row>
    <row r="1652" spans="1:19" ht="15.75" customHeight="1" x14ac:dyDescent="0.2">
      <c r="A1652" s="7" t="s">
        <v>61</v>
      </c>
      <c r="B1652" s="7" t="s">
        <v>6581</v>
      </c>
      <c r="C1652" s="47" t="s">
        <v>17</v>
      </c>
      <c r="D1652" s="47" t="s">
        <v>117</v>
      </c>
      <c r="E1652" s="7" t="s">
        <v>8452</v>
      </c>
      <c r="F1652" s="20">
        <v>4</v>
      </c>
      <c r="H1652" s="20">
        <v>1998</v>
      </c>
      <c r="I1652" s="20" t="str">
        <f t="shared" si="39"/>
        <v>hrs__pers_DEP..rHlthCESD5.1998</v>
      </c>
      <c r="J1652" s="20" t="s">
        <v>10087</v>
      </c>
      <c r="K1652" s="20" t="s">
        <v>8456</v>
      </c>
      <c r="L1652" s="20" t="s">
        <v>8399</v>
      </c>
      <c r="M1652" s="36" t="s">
        <v>225</v>
      </c>
      <c r="N1652" s="15" t="s">
        <v>8400</v>
      </c>
      <c r="O1652" s="15">
        <v>1</v>
      </c>
      <c r="P1652" s="15">
        <v>4</v>
      </c>
      <c r="Q1652" s="15" t="s">
        <v>224</v>
      </c>
      <c r="R1652" s="15"/>
      <c r="S1652" s="36" t="s">
        <v>1311</v>
      </c>
    </row>
    <row r="1653" spans="1:19" ht="15.75" customHeight="1" x14ac:dyDescent="0.2">
      <c r="A1653" s="7" t="s">
        <v>61</v>
      </c>
      <c r="B1653" s="7" t="s">
        <v>6581</v>
      </c>
      <c r="C1653" s="47" t="s">
        <v>17</v>
      </c>
      <c r="D1653" s="47" t="s">
        <v>117</v>
      </c>
      <c r="E1653" s="7" t="s">
        <v>8452</v>
      </c>
      <c r="F1653" s="20">
        <v>5</v>
      </c>
      <c r="H1653" s="20">
        <v>2000</v>
      </c>
      <c r="I1653" s="20" t="str">
        <f t="shared" si="39"/>
        <v>hrs__pers_DEP..rHlthCESD5.2000</v>
      </c>
      <c r="J1653" s="20" t="s">
        <v>10088</v>
      </c>
      <c r="K1653" s="20" t="s">
        <v>8457</v>
      </c>
      <c r="L1653" s="20" t="s">
        <v>8399</v>
      </c>
      <c r="M1653" s="36" t="s">
        <v>225</v>
      </c>
      <c r="N1653" s="15" t="s">
        <v>8400</v>
      </c>
      <c r="O1653" s="15">
        <v>1</v>
      </c>
      <c r="P1653" s="15">
        <v>4</v>
      </c>
      <c r="Q1653" s="15" t="s">
        <v>224</v>
      </c>
      <c r="R1653" s="15"/>
      <c r="S1653" s="36" t="s">
        <v>1311</v>
      </c>
    </row>
    <row r="1654" spans="1:19" ht="15.75" customHeight="1" x14ac:dyDescent="0.2">
      <c r="A1654" s="7" t="s">
        <v>61</v>
      </c>
      <c r="B1654" s="7" t="s">
        <v>6581</v>
      </c>
      <c r="C1654" s="47" t="s">
        <v>17</v>
      </c>
      <c r="D1654" s="47" t="s">
        <v>117</v>
      </c>
      <c r="E1654" s="7" t="s">
        <v>8452</v>
      </c>
      <c r="F1654" s="20">
        <v>6</v>
      </c>
      <c r="H1654" s="20">
        <v>2002</v>
      </c>
      <c r="I1654" s="20" t="str">
        <f t="shared" si="39"/>
        <v>hrs__pers_DEP..rHlthCESD5.2002</v>
      </c>
      <c r="J1654" s="20" t="s">
        <v>10089</v>
      </c>
      <c r="K1654" s="20" t="s">
        <v>8458</v>
      </c>
      <c r="L1654" s="20" t="s">
        <v>8399</v>
      </c>
      <c r="M1654" s="36" t="s">
        <v>225</v>
      </c>
      <c r="N1654" s="15" t="s">
        <v>8400</v>
      </c>
      <c r="O1654" s="15">
        <v>1</v>
      </c>
      <c r="P1654" s="15">
        <v>4</v>
      </c>
      <c r="Q1654" s="15" t="s">
        <v>224</v>
      </c>
      <c r="R1654" s="15"/>
      <c r="S1654" s="36" t="s">
        <v>1311</v>
      </c>
    </row>
    <row r="1655" spans="1:19" ht="15.75" customHeight="1" x14ac:dyDescent="0.2">
      <c r="A1655" s="7" t="s">
        <v>61</v>
      </c>
      <c r="B1655" s="7" t="s">
        <v>6581</v>
      </c>
      <c r="C1655" s="47" t="s">
        <v>17</v>
      </c>
      <c r="D1655" s="47" t="s">
        <v>117</v>
      </c>
      <c r="E1655" s="7" t="s">
        <v>8452</v>
      </c>
      <c r="F1655" s="20">
        <v>7</v>
      </c>
      <c r="H1655" s="20">
        <v>2004</v>
      </c>
      <c r="I1655" s="20" t="str">
        <f t="shared" si="39"/>
        <v>hrs__pers_DEP..rHlthCESD5.2004</v>
      </c>
      <c r="J1655" s="20" t="s">
        <v>10090</v>
      </c>
      <c r="K1655" s="20" t="s">
        <v>8459</v>
      </c>
      <c r="L1655" s="20" t="s">
        <v>8399</v>
      </c>
      <c r="M1655" s="36" t="s">
        <v>225</v>
      </c>
      <c r="N1655" s="15" t="s">
        <v>8400</v>
      </c>
      <c r="O1655" s="15">
        <v>1</v>
      </c>
      <c r="P1655" s="15">
        <v>4</v>
      </c>
      <c r="Q1655" s="15" t="s">
        <v>224</v>
      </c>
      <c r="R1655" s="15"/>
      <c r="S1655" s="36" t="s">
        <v>1311</v>
      </c>
    </row>
    <row r="1656" spans="1:19" ht="15.75" customHeight="1" x14ac:dyDescent="0.2">
      <c r="A1656" s="7" t="s">
        <v>61</v>
      </c>
      <c r="B1656" s="7" t="s">
        <v>6581</v>
      </c>
      <c r="C1656" s="47" t="s">
        <v>17</v>
      </c>
      <c r="D1656" s="47" t="s">
        <v>117</v>
      </c>
      <c r="E1656" s="7" t="s">
        <v>8452</v>
      </c>
      <c r="F1656" s="20">
        <v>8</v>
      </c>
      <c r="H1656" s="20">
        <v>2006</v>
      </c>
      <c r="I1656" s="20" t="str">
        <f t="shared" si="39"/>
        <v>hrs__pers_DEP..rHlthCESD5.2006</v>
      </c>
      <c r="J1656" s="20" t="s">
        <v>10091</v>
      </c>
      <c r="K1656" s="20" t="s">
        <v>8460</v>
      </c>
      <c r="L1656" s="20" t="s">
        <v>8399</v>
      </c>
      <c r="M1656" s="36" t="s">
        <v>225</v>
      </c>
      <c r="N1656" s="15" t="s">
        <v>8400</v>
      </c>
      <c r="O1656" s="15">
        <v>1</v>
      </c>
      <c r="P1656" s="15">
        <v>4</v>
      </c>
      <c r="Q1656" s="15" t="s">
        <v>224</v>
      </c>
      <c r="R1656" s="15"/>
      <c r="S1656" s="36" t="s">
        <v>1311</v>
      </c>
    </row>
    <row r="1657" spans="1:19" ht="15.75" customHeight="1" x14ac:dyDescent="0.2">
      <c r="A1657" s="7" t="s">
        <v>61</v>
      </c>
      <c r="B1657" s="7" t="s">
        <v>6581</v>
      </c>
      <c r="C1657" s="47" t="s">
        <v>17</v>
      </c>
      <c r="D1657" s="47" t="s">
        <v>117</v>
      </c>
      <c r="E1657" s="7" t="s">
        <v>8452</v>
      </c>
      <c r="F1657" s="20">
        <v>9</v>
      </c>
      <c r="H1657" s="20">
        <v>2008</v>
      </c>
      <c r="I1657" s="20" t="str">
        <f t="shared" si="39"/>
        <v>hrs__pers_DEP..rHlthCESD5.2008</v>
      </c>
      <c r="J1657" s="20" t="s">
        <v>10092</v>
      </c>
      <c r="K1657" s="20" t="s">
        <v>8461</v>
      </c>
      <c r="L1657" s="20" t="s">
        <v>8399</v>
      </c>
      <c r="M1657" s="36" t="s">
        <v>225</v>
      </c>
      <c r="N1657" s="15" t="s">
        <v>8400</v>
      </c>
      <c r="O1657" s="15">
        <v>1</v>
      </c>
      <c r="P1657" s="15">
        <v>4</v>
      </c>
      <c r="Q1657" s="15" t="s">
        <v>224</v>
      </c>
      <c r="R1657" s="15"/>
      <c r="S1657" s="36" t="s">
        <v>1311</v>
      </c>
    </row>
    <row r="1658" spans="1:19" ht="15.75" customHeight="1" x14ac:dyDescent="0.2">
      <c r="A1658" s="7" t="s">
        <v>61</v>
      </c>
      <c r="B1658" s="7" t="s">
        <v>6581</v>
      </c>
      <c r="C1658" s="47" t="s">
        <v>17</v>
      </c>
      <c r="D1658" s="47" t="s">
        <v>117</v>
      </c>
      <c r="E1658" s="7" t="s">
        <v>8452</v>
      </c>
      <c r="F1658" s="20">
        <v>10</v>
      </c>
      <c r="H1658" s="20">
        <v>2010</v>
      </c>
      <c r="I1658" s="20" t="str">
        <f t="shared" si="39"/>
        <v>hrs__pers_DEP..rHlthCESD5.2010</v>
      </c>
      <c r="J1658" s="20" t="s">
        <v>10093</v>
      </c>
      <c r="K1658" s="20" t="s">
        <v>8462</v>
      </c>
      <c r="L1658" s="20" t="s">
        <v>8399</v>
      </c>
      <c r="M1658" s="36" t="s">
        <v>225</v>
      </c>
      <c r="N1658" s="15" t="s">
        <v>8400</v>
      </c>
      <c r="O1658" s="15">
        <v>1</v>
      </c>
      <c r="P1658" s="15">
        <v>4</v>
      </c>
      <c r="Q1658" s="15" t="s">
        <v>224</v>
      </c>
      <c r="R1658" s="15"/>
      <c r="S1658" s="36" t="s">
        <v>1311</v>
      </c>
    </row>
    <row r="1659" spans="1:19" ht="15.75" customHeight="1" x14ac:dyDescent="0.2">
      <c r="A1659" s="7" t="s">
        <v>61</v>
      </c>
      <c r="B1659" s="7" t="s">
        <v>6581</v>
      </c>
      <c r="C1659" s="47" t="s">
        <v>17</v>
      </c>
      <c r="D1659" s="47" t="s">
        <v>117</v>
      </c>
      <c r="E1659" s="7" t="s">
        <v>8452</v>
      </c>
      <c r="F1659" s="20">
        <v>11</v>
      </c>
      <c r="H1659" s="20">
        <v>2012</v>
      </c>
      <c r="I1659" s="20" t="str">
        <f t="shared" si="39"/>
        <v>hrs__pers_DEP..rHlthCESD5.2012</v>
      </c>
      <c r="J1659" s="20" t="s">
        <v>10094</v>
      </c>
      <c r="K1659" s="20" t="s">
        <v>8463</v>
      </c>
      <c r="L1659" s="20" t="s">
        <v>8399</v>
      </c>
      <c r="M1659" s="36" t="s">
        <v>225</v>
      </c>
      <c r="N1659" s="15" t="s">
        <v>8400</v>
      </c>
      <c r="O1659" s="15">
        <v>1</v>
      </c>
      <c r="P1659" s="15">
        <v>4</v>
      </c>
      <c r="Q1659" s="15" t="s">
        <v>224</v>
      </c>
      <c r="R1659" s="15"/>
      <c r="S1659" s="36" t="s">
        <v>1311</v>
      </c>
    </row>
    <row r="1660" spans="1:19" s="78" customFormat="1" ht="15.75" customHeight="1" x14ac:dyDescent="0.2">
      <c r="A1660" s="7" t="s">
        <v>61</v>
      </c>
      <c r="B1660" s="7" t="s">
        <v>6581</v>
      </c>
      <c r="C1660" s="47" t="s">
        <v>17</v>
      </c>
      <c r="D1660" s="47" t="s">
        <v>117</v>
      </c>
      <c r="E1660" s="7" t="s">
        <v>8452</v>
      </c>
      <c r="F1660" s="20">
        <v>12</v>
      </c>
      <c r="H1660" s="20">
        <v>2014</v>
      </c>
      <c r="I1660" s="20" t="str">
        <f t="shared" ref="I1660" si="42">CONCATENATE(A1660,"__",C1660,"_", D1660, "..", E1660, ".", H1660)</f>
        <v>hrs__pers_DEP..rHlthCESD5.2014</v>
      </c>
      <c r="J1660" s="20" t="s">
        <v>10095</v>
      </c>
      <c r="K1660" s="20" t="s">
        <v>8464</v>
      </c>
      <c r="L1660" s="20" t="s">
        <v>8399</v>
      </c>
      <c r="M1660" s="36" t="s">
        <v>225</v>
      </c>
      <c r="N1660" s="15" t="s">
        <v>8400</v>
      </c>
      <c r="O1660" s="15">
        <v>1</v>
      </c>
      <c r="P1660" s="15">
        <v>4</v>
      </c>
      <c r="Q1660" s="15" t="s">
        <v>224</v>
      </c>
      <c r="R1660" s="15"/>
      <c r="S1660" s="36" t="s">
        <v>1311</v>
      </c>
    </row>
    <row r="1661" spans="1:19" ht="15.75" customHeight="1" x14ac:dyDescent="0.2">
      <c r="A1661" s="7" t="s">
        <v>61</v>
      </c>
      <c r="B1661" s="7" t="s">
        <v>6581</v>
      </c>
      <c r="C1661" s="47" t="s">
        <v>17</v>
      </c>
      <c r="D1661" s="47" t="s">
        <v>117</v>
      </c>
      <c r="E1661" s="7" t="s">
        <v>8452</v>
      </c>
      <c r="F1661" s="20">
        <v>13</v>
      </c>
      <c r="H1661" s="20">
        <v>2016</v>
      </c>
      <c r="I1661" s="20" t="str">
        <f t="shared" si="39"/>
        <v>hrs__pers_DEP..rHlthCESD5.2016</v>
      </c>
      <c r="J1661" s="15" t="s">
        <v>10599</v>
      </c>
      <c r="K1661" s="20" t="s">
        <v>8464</v>
      </c>
      <c r="L1661" s="20" t="s">
        <v>8399</v>
      </c>
      <c r="M1661" s="36" t="s">
        <v>225</v>
      </c>
      <c r="N1661" s="15" t="s">
        <v>8400</v>
      </c>
      <c r="O1661" s="15">
        <v>1</v>
      </c>
      <c r="P1661" s="15">
        <v>4</v>
      </c>
      <c r="Q1661" s="15" t="s">
        <v>224</v>
      </c>
      <c r="R1661" s="15"/>
      <c r="S1661" s="36" t="s">
        <v>1311</v>
      </c>
    </row>
    <row r="1662" spans="1:19" ht="15.75" customHeight="1" x14ac:dyDescent="0.2">
      <c r="A1662" s="7" t="s">
        <v>61</v>
      </c>
      <c r="B1662" s="7" t="s">
        <v>6581</v>
      </c>
      <c r="C1662" s="47" t="s">
        <v>17</v>
      </c>
      <c r="D1662" s="47" t="s">
        <v>117</v>
      </c>
      <c r="E1662" s="7" t="s">
        <v>8465</v>
      </c>
      <c r="F1662" s="20">
        <v>1</v>
      </c>
      <c r="H1662" s="20">
        <v>1992</v>
      </c>
      <c r="I1662" s="20" t="str">
        <f t="shared" si="39"/>
        <v>hrs__pers_DEP..rHlthCESD6.1992</v>
      </c>
      <c r="J1662" s="20" t="s">
        <v>10096</v>
      </c>
      <c r="K1662" s="20" t="s">
        <v>8466</v>
      </c>
      <c r="L1662" s="20" t="s">
        <v>8399</v>
      </c>
      <c r="M1662" s="36" t="s">
        <v>225</v>
      </c>
      <c r="N1662" s="15" t="s">
        <v>8400</v>
      </c>
      <c r="O1662" s="15">
        <v>1</v>
      </c>
      <c r="P1662" s="15">
        <v>4</v>
      </c>
      <c r="Q1662" s="15" t="s">
        <v>224</v>
      </c>
      <c r="R1662" s="15"/>
      <c r="S1662" s="36" t="s">
        <v>1311</v>
      </c>
    </row>
    <row r="1663" spans="1:19" ht="15.75" customHeight="1" x14ac:dyDescent="0.2">
      <c r="A1663" s="7" t="s">
        <v>61</v>
      </c>
      <c r="B1663" s="7" t="s">
        <v>6581</v>
      </c>
      <c r="C1663" s="47" t="s">
        <v>17</v>
      </c>
      <c r="D1663" s="47" t="s">
        <v>117</v>
      </c>
      <c r="E1663" s="7" t="s">
        <v>8465</v>
      </c>
      <c r="F1663" s="20">
        <v>2</v>
      </c>
      <c r="H1663" s="20">
        <v>1994</v>
      </c>
      <c r="I1663" s="20" t="str">
        <f t="shared" si="39"/>
        <v>hrs__pers_DEP..rHlthCESD6.1994</v>
      </c>
      <c r="J1663" s="20" t="s">
        <v>10097</v>
      </c>
      <c r="K1663" s="20" t="s">
        <v>8467</v>
      </c>
      <c r="L1663" s="20" t="s">
        <v>8399</v>
      </c>
      <c r="M1663" s="36" t="s">
        <v>225</v>
      </c>
      <c r="N1663" s="15" t="s">
        <v>8400</v>
      </c>
      <c r="O1663" s="15">
        <v>1</v>
      </c>
      <c r="P1663" s="15">
        <v>4</v>
      </c>
      <c r="Q1663" s="15" t="s">
        <v>224</v>
      </c>
      <c r="R1663" s="15"/>
      <c r="S1663" s="36" t="s">
        <v>1311</v>
      </c>
    </row>
    <row r="1664" spans="1:19" ht="15.75" customHeight="1" x14ac:dyDescent="0.2">
      <c r="A1664" s="7" t="s">
        <v>61</v>
      </c>
      <c r="B1664" s="7" t="s">
        <v>6581</v>
      </c>
      <c r="C1664" s="47" t="s">
        <v>17</v>
      </c>
      <c r="D1664" s="47" t="s">
        <v>117</v>
      </c>
      <c r="E1664" s="7" t="s">
        <v>8465</v>
      </c>
      <c r="F1664" s="20">
        <v>3</v>
      </c>
      <c r="H1664" s="20">
        <v>1996</v>
      </c>
      <c r="I1664" s="20" t="str">
        <f t="shared" si="39"/>
        <v>hrs__pers_DEP..rHlthCESD6.1996</v>
      </c>
      <c r="J1664" s="20" t="s">
        <v>10098</v>
      </c>
      <c r="K1664" s="20" t="s">
        <v>8468</v>
      </c>
      <c r="L1664" s="20" t="s">
        <v>8399</v>
      </c>
      <c r="M1664" s="36" t="s">
        <v>225</v>
      </c>
      <c r="N1664" s="15" t="s">
        <v>8400</v>
      </c>
      <c r="O1664" s="15">
        <v>1</v>
      </c>
      <c r="P1664" s="15">
        <v>4</v>
      </c>
      <c r="Q1664" s="15" t="s">
        <v>224</v>
      </c>
      <c r="R1664" s="15"/>
      <c r="S1664" s="36" t="s">
        <v>1311</v>
      </c>
    </row>
    <row r="1665" spans="1:19" ht="15.75" customHeight="1" x14ac:dyDescent="0.2">
      <c r="A1665" s="7" t="s">
        <v>61</v>
      </c>
      <c r="B1665" s="7" t="s">
        <v>6581</v>
      </c>
      <c r="C1665" s="47" t="s">
        <v>17</v>
      </c>
      <c r="D1665" s="47" t="s">
        <v>117</v>
      </c>
      <c r="E1665" s="7" t="s">
        <v>8465</v>
      </c>
      <c r="F1665" s="20">
        <v>4</v>
      </c>
      <c r="H1665" s="20">
        <v>1998</v>
      </c>
      <c r="I1665" s="20" t="str">
        <f t="shared" si="39"/>
        <v>hrs__pers_DEP..rHlthCESD6.1998</v>
      </c>
      <c r="J1665" s="20" t="s">
        <v>10099</v>
      </c>
      <c r="K1665" s="20" t="s">
        <v>8469</v>
      </c>
      <c r="L1665" s="20" t="s">
        <v>8399</v>
      </c>
      <c r="M1665" s="36" t="s">
        <v>225</v>
      </c>
      <c r="N1665" s="15" t="s">
        <v>8400</v>
      </c>
      <c r="O1665" s="15">
        <v>1</v>
      </c>
      <c r="P1665" s="15">
        <v>4</v>
      </c>
      <c r="Q1665" s="15" t="s">
        <v>224</v>
      </c>
      <c r="R1665" s="15"/>
      <c r="S1665" s="36" t="s">
        <v>1311</v>
      </c>
    </row>
    <row r="1666" spans="1:19" ht="15.75" customHeight="1" x14ac:dyDescent="0.2">
      <c r="A1666" s="7" t="s">
        <v>61</v>
      </c>
      <c r="B1666" s="7" t="s">
        <v>6581</v>
      </c>
      <c r="C1666" s="47" t="s">
        <v>17</v>
      </c>
      <c r="D1666" s="47" t="s">
        <v>117</v>
      </c>
      <c r="E1666" s="7" t="s">
        <v>8465</v>
      </c>
      <c r="F1666" s="20">
        <v>5</v>
      </c>
      <c r="H1666" s="20">
        <v>2000</v>
      </c>
      <c r="I1666" s="20" t="str">
        <f t="shared" si="39"/>
        <v>hrs__pers_DEP..rHlthCESD6.2000</v>
      </c>
      <c r="J1666" s="20" t="s">
        <v>10100</v>
      </c>
      <c r="K1666" s="20" t="s">
        <v>8470</v>
      </c>
      <c r="L1666" s="20" t="s">
        <v>8399</v>
      </c>
      <c r="M1666" s="36" t="s">
        <v>225</v>
      </c>
      <c r="N1666" s="15" t="s">
        <v>8400</v>
      </c>
      <c r="O1666" s="15">
        <v>1</v>
      </c>
      <c r="P1666" s="15">
        <v>4</v>
      </c>
      <c r="Q1666" s="15" t="s">
        <v>224</v>
      </c>
      <c r="R1666" s="15"/>
      <c r="S1666" s="36" t="s">
        <v>1311</v>
      </c>
    </row>
    <row r="1667" spans="1:19" ht="15.75" customHeight="1" x14ac:dyDescent="0.2">
      <c r="A1667" s="7" t="s">
        <v>61</v>
      </c>
      <c r="B1667" s="7" t="s">
        <v>6581</v>
      </c>
      <c r="C1667" s="47" t="s">
        <v>17</v>
      </c>
      <c r="D1667" s="47" t="s">
        <v>117</v>
      </c>
      <c r="E1667" s="7" t="s">
        <v>8465</v>
      </c>
      <c r="F1667" s="20">
        <v>6</v>
      </c>
      <c r="H1667" s="20">
        <v>2002</v>
      </c>
      <c r="I1667" s="20" t="str">
        <f t="shared" si="39"/>
        <v>hrs__pers_DEP..rHlthCESD6.2002</v>
      </c>
      <c r="J1667" s="20" t="s">
        <v>10101</v>
      </c>
      <c r="K1667" s="20" t="s">
        <v>8471</v>
      </c>
      <c r="L1667" s="20" t="s">
        <v>8399</v>
      </c>
      <c r="M1667" s="36" t="s">
        <v>225</v>
      </c>
      <c r="N1667" s="15" t="s">
        <v>8400</v>
      </c>
      <c r="O1667" s="15">
        <v>1</v>
      </c>
      <c r="P1667" s="15">
        <v>4</v>
      </c>
      <c r="Q1667" s="15" t="s">
        <v>224</v>
      </c>
      <c r="R1667" s="15"/>
      <c r="S1667" s="36" t="s">
        <v>1311</v>
      </c>
    </row>
    <row r="1668" spans="1:19" ht="15.75" customHeight="1" x14ac:dyDescent="0.2">
      <c r="A1668" s="7" t="s">
        <v>61</v>
      </c>
      <c r="B1668" s="7" t="s">
        <v>6581</v>
      </c>
      <c r="C1668" s="47" t="s">
        <v>17</v>
      </c>
      <c r="D1668" s="47" t="s">
        <v>117</v>
      </c>
      <c r="E1668" s="7" t="s">
        <v>8465</v>
      </c>
      <c r="F1668" s="20">
        <v>7</v>
      </c>
      <c r="H1668" s="20">
        <v>2004</v>
      </c>
      <c r="I1668" s="20" t="str">
        <f t="shared" si="39"/>
        <v>hrs__pers_DEP..rHlthCESD6.2004</v>
      </c>
      <c r="J1668" s="20" t="s">
        <v>10102</v>
      </c>
      <c r="K1668" s="20" t="s">
        <v>8472</v>
      </c>
      <c r="L1668" s="20" t="s">
        <v>8399</v>
      </c>
      <c r="M1668" s="36" t="s">
        <v>225</v>
      </c>
      <c r="N1668" s="15" t="s">
        <v>8400</v>
      </c>
      <c r="O1668" s="15">
        <v>1</v>
      </c>
      <c r="P1668" s="15">
        <v>4</v>
      </c>
      <c r="Q1668" s="15" t="s">
        <v>224</v>
      </c>
      <c r="R1668" s="15"/>
      <c r="S1668" s="36" t="s">
        <v>1311</v>
      </c>
    </row>
    <row r="1669" spans="1:19" ht="15.75" customHeight="1" x14ac:dyDescent="0.2">
      <c r="A1669" s="7" t="s">
        <v>61</v>
      </c>
      <c r="B1669" s="7" t="s">
        <v>6581</v>
      </c>
      <c r="C1669" s="47" t="s">
        <v>17</v>
      </c>
      <c r="D1669" s="47" t="s">
        <v>117</v>
      </c>
      <c r="E1669" s="7" t="s">
        <v>8465</v>
      </c>
      <c r="F1669" s="20">
        <v>8</v>
      </c>
      <c r="H1669" s="20">
        <v>2006</v>
      </c>
      <c r="I1669" s="20" t="str">
        <f t="shared" si="39"/>
        <v>hrs__pers_DEP..rHlthCESD6.2006</v>
      </c>
      <c r="J1669" s="20" t="s">
        <v>10103</v>
      </c>
      <c r="K1669" s="20" t="s">
        <v>8473</v>
      </c>
      <c r="L1669" s="20" t="s">
        <v>8399</v>
      </c>
      <c r="M1669" s="36" t="s">
        <v>225</v>
      </c>
      <c r="N1669" s="15" t="s">
        <v>8400</v>
      </c>
      <c r="O1669" s="15">
        <v>1</v>
      </c>
      <c r="P1669" s="15">
        <v>4</v>
      </c>
      <c r="Q1669" s="15" t="s">
        <v>224</v>
      </c>
      <c r="R1669" s="15"/>
      <c r="S1669" s="36" t="s">
        <v>1311</v>
      </c>
    </row>
    <row r="1670" spans="1:19" ht="15.75" customHeight="1" x14ac:dyDescent="0.2">
      <c r="A1670" s="7" t="s">
        <v>61</v>
      </c>
      <c r="B1670" s="7" t="s">
        <v>6581</v>
      </c>
      <c r="C1670" s="47" t="s">
        <v>17</v>
      </c>
      <c r="D1670" s="47" t="s">
        <v>117</v>
      </c>
      <c r="E1670" s="7" t="s">
        <v>8465</v>
      </c>
      <c r="F1670" s="20">
        <v>9</v>
      </c>
      <c r="H1670" s="20">
        <v>2008</v>
      </c>
      <c r="I1670" s="20" t="str">
        <f t="shared" si="39"/>
        <v>hrs__pers_DEP..rHlthCESD6.2008</v>
      </c>
      <c r="J1670" s="20" t="s">
        <v>10104</v>
      </c>
      <c r="K1670" s="20" t="s">
        <v>8474</v>
      </c>
      <c r="L1670" s="20" t="s">
        <v>8399</v>
      </c>
      <c r="M1670" s="36" t="s">
        <v>225</v>
      </c>
      <c r="N1670" s="15" t="s">
        <v>8400</v>
      </c>
      <c r="O1670" s="15">
        <v>1</v>
      </c>
      <c r="P1670" s="15">
        <v>4</v>
      </c>
      <c r="Q1670" s="15" t="s">
        <v>224</v>
      </c>
      <c r="R1670" s="15"/>
      <c r="S1670" s="36" t="s">
        <v>1311</v>
      </c>
    </row>
    <row r="1671" spans="1:19" ht="15.75" customHeight="1" x14ac:dyDescent="0.2">
      <c r="A1671" s="7" t="s">
        <v>61</v>
      </c>
      <c r="B1671" s="7" t="s">
        <v>6581</v>
      </c>
      <c r="C1671" s="47" t="s">
        <v>17</v>
      </c>
      <c r="D1671" s="47" t="s">
        <v>117</v>
      </c>
      <c r="E1671" s="7" t="s">
        <v>8465</v>
      </c>
      <c r="F1671" s="20">
        <v>10</v>
      </c>
      <c r="H1671" s="20">
        <v>2010</v>
      </c>
      <c r="I1671" s="20" t="str">
        <f t="shared" si="39"/>
        <v>hrs__pers_DEP..rHlthCESD6.2010</v>
      </c>
      <c r="J1671" s="20" t="s">
        <v>10105</v>
      </c>
      <c r="K1671" s="20" t="s">
        <v>8475</v>
      </c>
      <c r="L1671" s="20" t="s">
        <v>8399</v>
      </c>
      <c r="M1671" s="36" t="s">
        <v>225</v>
      </c>
      <c r="N1671" s="15" t="s">
        <v>8400</v>
      </c>
      <c r="O1671" s="15">
        <v>1</v>
      </c>
      <c r="P1671" s="15">
        <v>4</v>
      </c>
      <c r="Q1671" s="15" t="s">
        <v>224</v>
      </c>
      <c r="R1671" s="15"/>
      <c r="S1671" s="36" t="s">
        <v>1311</v>
      </c>
    </row>
    <row r="1672" spans="1:19" ht="15.75" customHeight="1" x14ac:dyDescent="0.2">
      <c r="A1672" s="7" t="s">
        <v>61</v>
      </c>
      <c r="B1672" s="7" t="s">
        <v>6581</v>
      </c>
      <c r="C1672" s="47" t="s">
        <v>17</v>
      </c>
      <c r="D1672" s="47" t="s">
        <v>117</v>
      </c>
      <c r="E1672" s="7" t="s">
        <v>8465</v>
      </c>
      <c r="F1672" s="20">
        <v>11</v>
      </c>
      <c r="H1672" s="20">
        <v>2012</v>
      </c>
      <c r="I1672" s="20" t="str">
        <f t="shared" si="39"/>
        <v>hrs__pers_DEP..rHlthCESD6.2012</v>
      </c>
      <c r="J1672" s="20" t="s">
        <v>10106</v>
      </c>
      <c r="K1672" s="20" t="s">
        <v>8476</v>
      </c>
      <c r="L1672" s="20" t="s">
        <v>8399</v>
      </c>
      <c r="M1672" s="36" t="s">
        <v>225</v>
      </c>
      <c r="N1672" s="15" t="s">
        <v>8400</v>
      </c>
      <c r="O1672" s="15">
        <v>1</v>
      </c>
      <c r="P1672" s="15">
        <v>4</v>
      </c>
      <c r="Q1672" s="15" t="s">
        <v>224</v>
      </c>
      <c r="R1672" s="15"/>
      <c r="S1672" s="36" t="s">
        <v>1311</v>
      </c>
    </row>
    <row r="1673" spans="1:19" s="78" customFormat="1" ht="15.75" customHeight="1" x14ac:dyDescent="0.2">
      <c r="A1673" s="7" t="s">
        <v>61</v>
      </c>
      <c r="B1673" s="7" t="s">
        <v>6581</v>
      </c>
      <c r="C1673" s="47" t="s">
        <v>17</v>
      </c>
      <c r="D1673" s="47" t="s">
        <v>117</v>
      </c>
      <c r="E1673" s="7" t="s">
        <v>8465</v>
      </c>
      <c r="F1673" s="20">
        <v>12</v>
      </c>
      <c r="H1673" s="20">
        <v>2014</v>
      </c>
      <c r="I1673" s="20" t="str">
        <f t="shared" ref="I1673" si="43">CONCATENATE(A1673,"__",C1673,"_", D1673, "..", E1673, ".", H1673)</f>
        <v>hrs__pers_DEP..rHlthCESD6.2014</v>
      </c>
      <c r="J1673" s="20" t="s">
        <v>10107</v>
      </c>
      <c r="K1673" s="20" t="s">
        <v>8477</v>
      </c>
      <c r="L1673" s="20" t="s">
        <v>8399</v>
      </c>
      <c r="M1673" s="36" t="s">
        <v>225</v>
      </c>
      <c r="N1673" s="15" t="s">
        <v>8400</v>
      </c>
      <c r="O1673" s="15">
        <v>1</v>
      </c>
      <c r="P1673" s="15">
        <v>4</v>
      </c>
      <c r="Q1673" s="15" t="s">
        <v>224</v>
      </c>
      <c r="R1673" s="15"/>
      <c r="S1673" s="36" t="s">
        <v>1311</v>
      </c>
    </row>
    <row r="1674" spans="1:19" ht="15.75" customHeight="1" x14ac:dyDescent="0.2">
      <c r="A1674" s="7" t="s">
        <v>61</v>
      </c>
      <c r="B1674" s="7" t="s">
        <v>6581</v>
      </c>
      <c r="C1674" s="47" t="s">
        <v>17</v>
      </c>
      <c r="D1674" s="47" t="s">
        <v>117</v>
      </c>
      <c r="E1674" s="7" t="s">
        <v>8465</v>
      </c>
      <c r="F1674" s="20">
        <v>13</v>
      </c>
      <c r="H1674" s="20">
        <v>2016</v>
      </c>
      <c r="I1674" s="20" t="str">
        <f t="shared" si="39"/>
        <v>hrs__pers_DEP..rHlthCESD6.2016</v>
      </c>
      <c r="J1674" s="15" t="s">
        <v>10600</v>
      </c>
      <c r="K1674" s="20" t="s">
        <v>8477</v>
      </c>
      <c r="L1674" s="20" t="s">
        <v>8399</v>
      </c>
      <c r="M1674" s="36" t="s">
        <v>225</v>
      </c>
      <c r="N1674" s="15" t="s">
        <v>8400</v>
      </c>
      <c r="O1674" s="15">
        <v>1</v>
      </c>
      <c r="P1674" s="15">
        <v>4</v>
      </c>
      <c r="Q1674" s="15" t="s">
        <v>224</v>
      </c>
      <c r="R1674" s="15"/>
      <c r="S1674" s="36" t="s">
        <v>1311</v>
      </c>
    </row>
    <row r="1675" spans="1:19" ht="15.75" customHeight="1" x14ac:dyDescent="0.2">
      <c r="A1675" s="7" t="s">
        <v>61</v>
      </c>
      <c r="B1675" s="7" t="s">
        <v>6581</v>
      </c>
      <c r="C1675" s="47" t="s">
        <v>17</v>
      </c>
      <c r="D1675" s="47" t="s">
        <v>117</v>
      </c>
      <c r="E1675" s="7" t="s">
        <v>8478</v>
      </c>
      <c r="F1675" s="20">
        <v>1</v>
      </c>
      <c r="H1675" s="20">
        <v>1992</v>
      </c>
      <c r="I1675" s="20" t="str">
        <f t="shared" si="39"/>
        <v>hrs__pers_DEP..rHlthCESD7.1992</v>
      </c>
      <c r="J1675" s="20" t="s">
        <v>10108</v>
      </c>
      <c r="K1675" s="20" t="s">
        <v>8479</v>
      </c>
      <c r="L1675" s="20" t="s">
        <v>8399</v>
      </c>
      <c r="M1675" s="36" t="s">
        <v>225</v>
      </c>
      <c r="N1675" s="15" t="s">
        <v>8400</v>
      </c>
      <c r="O1675" s="15">
        <v>1</v>
      </c>
      <c r="P1675" s="15">
        <v>4</v>
      </c>
      <c r="Q1675" s="15" t="s">
        <v>224</v>
      </c>
      <c r="R1675" s="15"/>
      <c r="S1675" s="36" t="s">
        <v>1311</v>
      </c>
    </row>
    <row r="1676" spans="1:19" ht="15.75" customHeight="1" x14ac:dyDescent="0.2">
      <c r="A1676" s="7" t="s">
        <v>61</v>
      </c>
      <c r="B1676" s="7" t="s">
        <v>6581</v>
      </c>
      <c r="C1676" s="47" t="s">
        <v>17</v>
      </c>
      <c r="D1676" s="47" t="s">
        <v>117</v>
      </c>
      <c r="E1676" s="7" t="s">
        <v>8478</v>
      </c>
      <c r="F1676" s="20">
        <v>2</v>
      </c>
      <c r="H1676" s="20">
        <v>1994</v>
      </c>
      <c r="I1676" s="20" t="str">
        <f t="shared" si="39"/>
        <v>hrs__pers_DEP..rHlthCESD7.1994</v>
      </c>
      <c r="J1676" s="20" t="s">
        <v>10109</v>
      </c>
      <c r="K1676" s="20" t="s">
        <v>8480</v>
      </c>
      <c r="L1676" s="20" t="s">
        <v>8399</v>
      </c>
      <c r="M1676" s="36" t="s">
        <v>225</v>
      </c>
      <c r="N1676" s="15" t="s">
        <v>8400</v>
      </c>
      <c r="O1676" s="15">
        <v>1</v>
      </c>
      <c r="P1676" s="15">
        <v>4</v>
      </c>
      <c r="Q1676" s="15" t="s">
        <v>224</v>
      </c>
      <c r="R1676" s="15"/>
      <c r="S1676" s="36" t="s">
        <v>1311</v>
      </c>
    </row>
    <row r="1677" spans="1:19" ht="15.75" customHeight="1" x14ac:dyDescent="0.2">
      <c r="A1677" s="7" t="s">
        <v>61</v>
      </c>
      <c r="B1677" s="7" t="s">
        <v>6581</v>
      </c>
      <c r="C1677" s="47" t="s">
        <v>17</v>
      </c>
      <c r="D1677" s="47" t="s">
        <v>117</v>
      </c>
      <c r="E1677" s="7" t="s">
        <v>8478</v>
      </c>
      <c r="F1677" s="20">
        <v>3</v>
      </c>
      <c r="H1677" s="20">
        <v>1996</v>
      </c>
      <c r="I1677" s="20" t="str">
        <f t="shared" si="39"/>
        <v>hrs__pers_DEP..rHlthCESD7.1996</v>
      </c>
      <c r="J1677" s="20" t="s">
        <v>10110</v>
      </c>
      <c r="K1677" s="20" t="s">
        <v>8481</v>
      </c>
      <c r="L1677" s="20" t="s">
        <v>8399</v>
      </c>
      <c r="M1677" s="36" t="s">
        <v>225</v>
      </c>
      <c r="N1677" s="15" t="s">
        <v>8400</v>
      </c>
      <c r="O1677" s="15">
        <v>1</v>
      </c>
      <c r="P1677" s="15">
        <v>4</v>
      </c>
      <c r="Q1677" s="15" t="s">
        <v>224</v>
      </c>
      <c r="R1677" s="15"/>
      <c r="S1677" s="36" t="s">
        <v>1311</v>
      </c>
    </row>
    <row r="1678" spans="1:19" ht="15.75" customHeight="1" x14ac:dyDescent="0.2">
      <c r="A1678" s="7" t="s">
        <v>61</v>
      </c>
      <c r="B1678" s="7" t="s">
        <v>6581</v>
      </c>
      <c r="C1678" s="47" t="s">
        <v>17</v>
      </c>
      <c r="D1678" s="47" t="s">
        <v>117</v>
      </c>
      <c r="E1678" s="7" t="s">
        <v>8478</v>
      </c>
      <c r="F1678" s="20">
        <v>4</v>
      </c>
      <c r="H1678" s="20">
        <v>1998</v>
      </c>
      <c r="I1678" s="20" t="str">
        <f t="shared" si="39"/>
        <v>hrs__pers_DEP..rHlthCESD7.1998</v>
      </c>
      <c r="J1678" s="20" t="s">
        <v>10111</v>
      </c>
      <c r="K1678" s="20" t="s">
        <v>8482</v>
      </c>
      <c r="L1678" s="20" t="s">
        <v>8399</v>
      </c>
      <c r="M1678" s="36" t="s">
        <v>225</v>
      </c>
      <c r="N1678" s="15" t="s">
        <v>8400</v>
      </c>
      <c r="O1678" s="15">
        <v>1</v>
      </c>
      <c r="P1678" s="15">
        <v>4</v>
      </c>
      <c r="Q1678" s="15" t="s">
        <v>224</v>
      </c>
      <c r="R1678" s="15"/>
      <c r="S1678" s="36" t="s">
        <v>1311</v>
      </c>
    </row>
    <row r="1679" spans="1:19" ht="15.75" customHeight="1" x14ac:dyDescent="0.2">
      <c r="A1679" s="7" t="s">
        <v>61</v>
      </c>
      <c r="B1679" s="7" t="s">
        <v>6581</v>
      </c>
      <c r="C1679" s="47" t="s">
        <v>17</v>
      </c>
      <c r="D1679" s="47" t="s">
        <v>117</v>
      </c>
      <c r="E1679" s="7" t="s">
        <v>8478</v>
      </c>
      <c r="F1679" s="20">
        <v>5</v>
      </c>
      <c r="H1679" s="20">
        <v>2000</v>
      </c>
      <c r="I1679" s="20" t="str">
        <f t="shared" si="39"/>
        <v>hrs__pers_DEP..rHlthCESD7.2000</v>
      </c>
      <c r="J1679" s="20" t="s">
        <v>10112</v>
      </c>
      <c r="K1679" s="20" t="s">
        <v>8483</v>
      </c>
      <c r="L1679" s="20" t="s">
        <v>8399</v>
      </c>
      <c r="M1679" s="36" t="s">
        <v>225</v>
      </c>
      <c r="N1679" s="15" t="s">
        <v>8400</v>
      </c>
      <c r="O1679" s="15">
        <v>1</v>
      </c>
      <c r="P1679" s="15">
        <v>4</v>
      </c>
      <c r="Q1679" s="15" t="s">
        <v>224</v>
      </c>
      <c r="R1679" s="15"/>
      <c r="S1679" s="36" t="s">
        <v>1311</v>
      </c>
    </row>
    <row r="1680" spans="1:19" ht="15.75" customHeight="1" x14ac:dyDescent="0.2">
      <c r="A1680" s="7" t="s">
        <v>61</v>
      </c>
      <c r="B1680" s="7" t="s">
        <v>6581</v>
      </c>
      <c r="C1680" s="47" t="s">
        <v>17</v>
      </c>
      <c r="D1680" s="47" t="s">
        <v>117</v>
      </c>
      <c r="E1680" s="7" t="s">
        <v>8478</v>
      </c>
      <c r="F1680" s="20">
        <v>6</v>
      </c>
      <c r="H1680" s="20">
        <v>2002</v>
      </c>
      <c r="I1680" s="20" t="str">
        <f t="shared" si="39"/>
        <v>hrs__pers_DEP..rHlthCESD7.2002</v>
      </c>
      <c r="J1680" s="20" t="s">
        <v>10113</v>
      </c>
      <c r="K1680" s="20" t="s">
        <v>8484</v>
      </c>
      <c r="L1680" s="20" t="s">
        <v>8399</v>
      </c>
      <c r="M1680" s="36" t="s">
        <v>225</v>
      </c>
      <c r="N1680" s="15" t="s">
        <v>8400</v>
      </c>
      <c r="O1680" s="15">
        <v>1</v>
      </c>
      <c r="P1680" s="15">
        <v>4</v>
      </c>
      <c r="Q1680" s="15" t="s">
        <v>224</v>
      </c>
      <c r="R1680" s="15"/>
      <c r="S1680" s="36" t="s">
        <v>1311</v>
      </c>
    </row>
    <row r="1681" spans="1:19" ht="15.75" customHeight="1" x14ac:dyDescent="0.2">
      <c r="A1681" s="7" t="s">
        <v>61</v>
      </c>
      <c r="B1681" s="7" t="s">
        <v>6581</v>
      </c>
      <c r="C1681" s="47" t="s">
        <v>17</v>
      </c>
      <c r="D1681" s="47" t="s">
        <v>117</v>
      </c>
      <c r="E1681" s="7" t="s">
        <v>8478</v>
      </c>
      <c r="F1681" s="20">
        <v>7</v>
      </c>
      <c r="H1681" s="20">
        <v>2004</v>
      </c>
      <c r="I1681" s="20" t="str">
        <f t="shared" si="39"/>
        <v>hrs__pers_DEP..rHlthCESD7.2004</v>
      </c>
      <c r="J1681" s="20" t="s">
        <v>10114</v>
      </c>
      <c r="K1681" s="20" t="s">
        <v>8485</v>
      </c>
      <c r="L1681" s="20" t="s">
        <v>8399</v>
      </c>
      <c r="M1681" s="36" t="s">
        <v>225</v>
      </c>
      <c r="N1681" s="15" t="s">
        <v>8400</v>
      </c>
      <c r="O1681" s="15">
        <v>1</v>
      </c>
      <c r="P1681" s="15">
        <v>4</v>
      </c>
      <c r="Q1681" s="15" t="s">
        <v>224</v>
      </c>
      <c r="R1681" s="15"/>
      <c r="S1681" s="36" t="s">
        <v>1311</v>
      </c>
    </row>
    <row r="1682" spans="1:19" ht="15.75" customHeight="1" x14ac:dyDescent="0.2">
      <c r="A1682" s="7" t="s">
        <v>61</v>
      </c>
      <c r="B1682" s="7" t="s">
        <v>6581</v>
      </c>
      <c r="C1682" s="47" t="s">
        <v>17</v>
      </c>
      <c r="D1682" s="47" t="s">
        <v>117</v>
      </c>
      <c r="E1682" s="7" t="s">
        <v>8478</v>
      </c>
      <c r="F1682" s="20">
        <v>8</v>
      </c>
      <c r="H1682" s="20">
        <v>2006</v>
      </c>
      <c r="I1682" s="20" t="str">
        <f t="shared" si="39"/>
        <v>hrs__pers_DEP..rHlthCESD7.2006</v>
      </c>
      <c r="J1682" s="20" t="s">
        <v>10115</v>
      </c>
      <c r="K1682" s="20" t="s">
        <v>8486</v>
      </c>
      <c r="L1682" s="20" t="s">
        <v>8399</v>
      </c>
      <c r="M1682" s="36" t="s">
        <v>225</v>
      </c>
      <c r="N1682" s="15" t="s">
        <v>8400</v>
      </c>
      <c r="O1682" s="15">
        <v>1</v>
      </c>
      <c r="P1682" s="15">
        <v>4</v>
      </c>
      <c r="Q1682" s="15" t="s">
        <v>224</v>
      </c>
      <c r="R1682" s="15"/>
      <c r="S1682" s="36" t="s">
        <v>1311</v>
      </c>
    </row>
    <row r="1683" spans="1:19" ht="15.75" customHeight="1" x14ac:dyDescent="0.2">
      <c r="A1683" s="7" t="s">
        <v>61</v>
      </c>
      <c r="B1683" s="7" t="s">
        <v>6581</v>
      </c>
      <c r="C1683" s="47" t="s">
        <v>17</v>
      </c>
      <c r="D1683" s="47" t="s">
        <v>117</v>
      </c>
      <c r="E1683" s="7" t="s">
        <v>8478</v>
      </c>
      <c r="F1683" s="20">
        <v>9</v>
      </c>
      <c r="H1683" s="20">
        <v>2008</v>
      </c>
      <c r="I1683" s="20" t="str">
        <f t="shared" si="39"/>
        <v>hrs__pers_DEP..rHlthCESD7.2008</v>
      </c>
      <c r="J1683" s="20" t="s">
        <v>10116</v>
      </c>
      <c r="K1683" s="20" t="s">
        <v>8487</v>
      </c>
      <c r="L1683" s="20" t="s">
        <v>8399</v>
      </c>
      <c r="M1683" s="36" t="s">
        <v>225</v>
      </c>
      <c r="N1683" s="15" t="s">
        <v>8400</v>
      </c>
      <c r="O1683" s="15">
        <v>1</v>
      </c>
      <c r="P1683" s="15">
        <v>4</v>
      </c>
      <c r="Q1683" s="15" t="s">
        <v>224</v>
      </c>
      <c r="R1683" s="15"/>
      <c r="S1683" s="36" t="s">
        <v>1311</v>
      </c>
    </row>
    <row r="1684" spans="1:19" ht="15.75" customHeight="1" x14ac:dyDescent="0.2">
      <c r="A1684" s="7" t="s">
        <v>61</v>
      </c>
      <c r="B1684" s="7" t="s">
        <v>6581</v>
      </c>
      <c r="C1684" s="47" t="s">
        <v>17</v>
      </c>
      <c r="D1684" s="47" t="s">
        <v>117</v>
      </c>
      <c r="E1684" s="7" t="s">
        <v>8478</v>
      </c>
      <c r="F1684" s="20">
        <v>10</v>
      </c>
      <c r="H1684" s="20">
        <v>2010</v>
      </c>
      <c r="I1684" s="20" t="str">
        <f t="shared" si="39"/>
        <v>hrs__pers_DEP..rHlthCESD7.2010</v>
      </c>
      <c r="J1684" s="20" t="s">
        <v>10117</v>
      </c>
      <c r="K1684" s="20" t="s">
        <v>8488</v>
      </c>
      <c r="L1684" s="20" t="s">
        <v>8399</v>
      </c>
      <c r="M1684" s="36" t="s">
        <v>225</v>
      </c>
      <c r="N1684" s="15" t="s">
        <v>8400</v>
      </c>
      <c r="O1684" s="15">
        <v>1</v>
      </c>
      <c r="P1684" s="15">
        <v>4</v>
      </c>
      <c r="Q1684" s="15" t="s">
        <v>224</v>
      </c>
      <c r="R1684" s="15"/>
      <c r="S1684" s="36" t="s">
        <v>1311</v>
      </c>
    </row>
    <row r="1685" spans="1:19" ht="15.75" customHeight="1" x14ac:dyDescent="0.2">
      <c r="A1685" s="7" t="s">
        <v>61</v>
      </c>
      <c r="B1685" s="7" t="s">
        <v>6581</v>
      </c>
      <c r="C1685" s="47" t="s">
        <v>17</v>
      </c>
      <c r="D1685" s="47" t="s">
        <v>117</v>
      </c>
      <c r="E1685" s="7" t="s">
        <v>8478</v>
      </c>
      <c r="F1685" s="20">
        <v>11</v>
      </c>
      <c r="H1685" s="20">
        <v>2012</v>
      </c>
      <c r="I1685" s="20" t="str">
        <f t="shared" si="39"/>
        <v>hrs__pers_DEP..rHlthCESD7.2012</v>
      </c>
      <c r="J1685" s="20" t="s">
        <v>10118</v>
      </c>
      <c r="K1685" s="20" t="s">
        <v>8489</v>
      </c>
      <c r="L1685" s="20" t="s">
        <v>8399</v>
      </c>
      <c r="M1685" s="36" t="s">
        <v>225</v>
      </c>
      <c r="N1685" s="15" t="s">
        <v>8400</v>
      </c>
      <c r="O1685" s="15">
        <v>1</v>
      </c>
      <c r="P1685" s="15">
        <v>4</v>
      </c>
      <c r="Q1685" s="15" t="s">
        <v>224</v>
      </c>
      <c r="R1685" s="15"/>
      <c r="S1685" s="36" t="s">
        <v>1311</v>
      </c>
    </row>
    <row r="1686" spans="1:19" s="78" customFormat="1" ht="15.75" customHeight="1" x14ac:dyDescent="0.2">
      <c r="A1686" s="7" t="s">
        <v>61</v>
      </c>
      <c r="B1686" s="7" t="s">
        <v>6581</v>
      </c>
      <c r="C1686" s="47" t="s">
        <v>17</v>
      </c>
      <c r="D1686" s="47" t="s">
        <v>117</v>
      </c>
      <c r="E1686" s="7" t="s">
        <v>8478</v>
      </c>
      <c r="F1686" s="20">
        <v>12</v>
      </c>
      <c r="H1686" s="20">
        <v>2014</v>
      </c>
      <c r="I1686" s="20" t="str">
        <f t="shared" ref="I1686" si="44">CONCATENATE(A1686,"__",C1686,"_", D1686, "..", E1686, ".", H1686)</f>
        <v>hrs__pers_DEP..rHlthCESD7.2014</v>
      </c>
      <c r="J1686" s="20" t="s">
        <v>10119</v>
      </c>
      <c r="K1686" s="20" t="s">
        <v>8490</v>
      </c>
      <c r="L1686" s="20" t="s">
        <v>8399</v>
      </c>
      <c r="M1686" s="36" t="s">
        <v>225</v>
      </c>
      <c r="N1686" s="15" t="s">
        <v>8400</v>
      </c>
      <c r="O1686" s="15">
        <v>1</v>
      </c>
      <c r="P1686" s="15">
        <v>4</v>
      </c>
      <c r="Q1686" s="15" t="s">
        <v>224</v>
      </c>
      <c r="R1686" s="15"/>
      <c r="S1686" s="36" t="s">
        <v>1311</v>
      </c>
    </row>
    <row r="1687" spans="1:19" ht="15.75" customHeight="1" x14ac:dyDescent="0.2">
      <c r="A1687" s="7" t="s">
        <v>61</v>
      </c>
      <c r="B1687" s="7" t="s">
        <v>6581</v>
      </c>
      <c r="C1687" s="47" t="s">
        <v>17</v>
      </c>
      <c r="D1687" s="47" t="s">
        <v>117</v>
      </c>
      <c r="E1687" s="7" t="s">
        <v>8478</v>
      </c>
      <c r="F1687" s="20">
        <v>13</v>
      </c>
      <c r="H1687" s="20">
        <v>2016</v>
      </c>
      <c r="I1687" s="20" t="str">
        <f t="shared" si="39"/>
        <v>hrs__pers_DEP..rHlthCESD7.2016</v>
      </c>
      <c r="J1687" s="15" t="s">
        <v>10601</v>
      </c>
      <c r="K1687" s="20" t="s">
        <v>8490</v>
      </c>
      <c r="L1687" s="20" t="s">
        <v>8399</v>
      </c>
      <c r="M1687" s="36" t="s">
        <v>225</v>
      </c>
      <c r="N1687" s="15" t="s">
        <v>8400</v>
      </c>
      <c r="O1687" s="15">
        <v>1</v>
      </c>
      <c r="P1687" s="15">
        <v>4</v>
      </c>
      <c r="Q1687" s="15" t="s">
        <v>224</v>
      </c>
      <c r="R1687" s="15"/>
      <c r="S1687" s="36" t="s">
        <v>1311</v>
      </c>
    </row>
    <row r="1688" spans="1:19" ht="15.75" customHeight="1" x14ac:dyDescent="0.2">
      <c r="A1688" s="7" t="s">
        <v>61</v>
      </c>
      <c r="B1688" s="7" t="s">
        <v>6581</v>
      </c>
      <c r="C1688" s="47" t="s">
        <v>17</v>
      </c>
      <c r="D1688" s="47" t="s">
        <v>117</v>
      </c>
      <c r="E1688" s="7" t="s">
        <v>8491</v>
      </c>
      <c r="F1688" s="20">
        <v>1</v>
      </c>
      <c r="H1688" s="20">
        <v>1992</v>
      </c>
      <c r="I1688" s="20" t="str">
        <f t="shared" si="39"/>
        <v>hrs__pers_DEP..rHlthCESD8.1992</v>
      </c>
      <c r="J1688" s="20" t="s">
        <v>10120</v>
      </c>
      <c r="K1688" s="20" t="s">
        <v>8492</v>
      </c>
      <c r="L1688" s="20" t="s">
        <v>8399</v>
      </c>
      <c r="M1688" s="36" t="s">
        <v>223</v>
      </c>
      <c r="N1688" s="15" t="s">
        <v>8400</v>
      </c>
      <c r="O1688" s="15">
        <v>1</v>
      </c>
      <c r="P1688" s="15">
        <v>4</v>
      </c>
      <c r="Q1688" s="15" t="s">
        <v>224</v>
      </c>
      <c r="R1688" s="15"/>
      <c r="S1688" s="36" t="s">
        <v>1311</v>
      </c>
    </row>
    <row r="1689" spans="1:19" ht="15.75" customHeight="1" x14ac:dyDescent="0.2">
      <c r="A1689" s="7" t="s">
        <v>61</v>
      </c>
      <c r="B1689" s="7" t="s">
        <v>6581</v>
      </c>
      <c r="C1689" s="47" t="s">
        <v>17</v>
      </c>
      <c r="D1689" s="47" t="s">
        <v>117</v>
      </c>
      <c r="E1689" s="7" t="s">
        <v>8491</v>
      </c>
      <c r="F1689" s="20">
        <v>2</v>
      </c>
      <c r="H1689" s="20">
        <v>1994</v>
      </c>
      <c r="I1689" s="20" t="str">
        <f t="shared" si="39"/>
        <v>hrs__pers_DEP..rHlthCESD8.1994</v>
      </c>
      <c r="J1689" s="20" t="s">
        <v>10121</v>
      </c>
      <c r="K1689" s="20" t="s">
        <v>8493</v>
      </c>
      <c r="L1689" s="20" t="s">
        <v>8399</v>
      </c>
      <c r="M1689" s="36" t="s">
        <v>223</v>
      </c>
      <c r="N1689" s="15" t="s">
        <v>8400</v>
      </c>
      <c r="O1689" s="15">
        <v>1</v>
      </c>
      <c r="P1689" s="15">
        <v>4</v>
      </c>
      <c r="Q1689" s="15" t="s">
        <v>224</v>
      </c>
      <c r="R1689" s="15"/>
      <c r="S1689" s="36" t="s">
        <v>1311</v>
      </c>
    </row>
    <row r="1690" spans="1:19" ht="15.75" customHeight="1" x14ac:dyDescent="0.2">
      <c r="A1690" s="7" t="s">
        <v>61</v>
      </c>
      <c r="B1690" s="7" t="s">
        <v>6581</v>
      </c>
      <c r="C1690" s="47" t="s">
        <v>17</v>
      </c>
      <c r="D1690" s="47" t="s">
        <v>117</v>
      </c>
      <c r="E1690" s="7" t="s">
        <v>8491</v>
      </c>
      <c r="F1690" s="20">
        <v>3</v>
      </c>
      <c r="H1690" s="20">
        <v>1996</v>
      </c>
      <c r="I1690" s="20" t="str">
        <f t="shared" si="39"/>
        <v>hrs__pers_DEP..rHlthCESD8.1996</v>
      </c>
      <c r="J1690" s="20" t="s">
        <v>10122</v>
      </c>
      <c r="K1690" s="20" t="s">
        <v>8494</v>
      </c>
      <c r="L1690" s="20" t="s">
        <v>8399</v>
      </c>
      <c r="M1690" s="36" t="s">
        <v>223</v>
      </c>
      <c r="N1690" s="15" t="s">
        <v>8400</v>
      </c>
      <c r="O1690" s="15">
        <v>1</v>
      </c>
      <c r="P1690" s="15">
        <v>4</v>
      </c>
      <c r="Q1690" s="15" t="s">
        <v>224</v>
      </c>
      <c r="R1690" s="15"/>
      <c r="S1690" s="36" t="s">
        <v>1311</v>
      </c>
    </row>
    <row r="1691" spans="1:19" ht="15.75" customHeight="1" x14ac:dyDescent="0.2">
      <c r="A1691" s="7" t="s">
        <v>61</v>
      </c>
      <c r="B1691" s="7" t="s">
        <v>6581</v>
      </c>
      <c r="C1691" s="47" t="s">
        <v>17</v>
      </c>
      <c r="D1691" s="47" t="s">
        <v>117</v>
      </c>
      <c r="E1691" s="7" t="s">
        <v>8491</v>
      </c>
      <c r="F1691" s="20">
        <v>4</v>
      </c>
      <c r="H1691" s="20">
        <v>1998</v>
      </c>
      <c r="I1691" s="20" t="str">
        <f t="shared" si="39"/>
        <v>hrs__pers_DEP..rHlthCESD8.1998</v>
      </c>
      <c r="J1691" s="20" t="s">
        <v>10123</v>
      </c>
      <c r="K1691" s="20" t="s">
        <v>8495</v>
      </c>
      <c r="L1691" s="20" t="s">
        <v>8399</v>
      </c>
      <c r="M1691" s="36" t="s">
        <v>223</v>
      </c>
      <c r="N1691" s="15" t="s">
        <v>8400</v>
      </c>
      <c r="O1691" s="15">
        <v>1</v>
      </c>
      <c r="P1691" s="15">
        <v>4</v>
      </c>
      <c r="Q1691" s="15" t="s">
        <v>224</v>
      </c>
      <c r="R1691" s="15"/>
      <c r="S1691" s="36" t="s">
        <v>1311</v>
      </c>
    </row>
    <row r="1692" spans="1:19" ht="15.75" customHeight="1" x14ac:dyDescent="0.2">
      <c r="A1692" s="7" t="s">
        <v>61</v>
      </c>
      <c r="B1692" s="7" t="s">
        <v>6581</v>
      </c>
      <c r="C1692" s="47" t="s">
        <v>17</v>
      </c>
      <c r="D1692" s="47" t="s">
        <v>117</v>
      </c>
      <c r="E1692" s="7" t="s">
        <v>8491</v>
      </c>
      <c r="F1692" s="20">
        <v>5</v>
      </c>
      <c r="H1692" s="20">
        <v>2000</v>
      </c>
      <c r="I1692" s="20" t="str">
        <f t="shared" si="39"/>
        <v>hrs__pers_DEP..rHlthCESD8.2000</v>
      </c>
      <c r="J1692" s="20" t="s">
        <v>10124</v>
      </c>
      <c r="K1692" s="20" t="s">
        <v>8496</v>
      </c>
      <c r="L1692" s="20" t="s">
        <v>8399</v>
      </c>
      <c r="M1692" s="36" t="s">
        <v>223</v>
      </c>
      <c r="N1692" s="15" t="s">
        <v>8400</v>
      </c>
      <c r="O1692" s="15">
        <v>1</v>
      </c>
      <c r="P1692" s="15">
        <v>4</v>
      </c>
      <c r="Q1692" s="15" t="s">
        <v>224</v>
      </c>
      <c r="R1692" s="15"/>
      <c r="S1692" s="36" t="s">
        <v>1311</v>
      </c>
    </row>
    <row r="1693" spans="1:19" ht="15.75" customHeight="1" x14ac:dyDescent="0.2">
      <c r="A1693" s="7" t="s">
        <v>61</v>
      </c>
      <c r="B1693" s="7" t="s">
        <v>6581</v>
      </c>
      <c r="C1693" s="47" t="s">
        <v>17</v>
      </c>
      <c r="D1693" s="47" t="s">
        <v>117</v>
      </c>
      <c r="E1693" s="7" t="s">
        <v>8491</v>
      </c>
      <c r="F1693" s="20">
        <v>6</v>
      </c>
      <c r="H1693" s="20">
        <v>2002</v>
      </c>
      <c r="I1693" s="20" t="str">
        <f t="shared" si="39"/>
        <v>hrs__pers_DEP..rHlthCESD8.2002</v>
      </c>
      <c r="J1693" s="20" t="s">
        <v>10125</v>
      </c>
      <c r="K1693" s="20" t="s">
        <v>8497</v>
      </c>
      <c r="L1693" s="20" t="s">
        <v>8399</v>
      </c>
      <c r="M1693" s="36" t="s">
        <v>223</v>
      </c>
      <c r="N1693" s="15" t="s">
        <v>8400</v>
      </c>
      <c r="O1693" s="15">
        <v>1</v>
      </c>
      <c r="P1693" s="15">
        <v>4</v>
      </c>
      <c r="Q1693" s="15" t="s">
        <v>224</v>
      </c>
      <c r="R1693" s="15"/>
      <c r="S1693" s="36" t="s">
        <v>1311</v>
      </c>
    </row>
    <row r="1694" spans="1:19" ht="15.75" customHeight="1" x14ac:dyDescent="0.2">
      <c r="A1694" s="7" t="s">
        <v>61</v>
      </c>
      <c r="B1694" s="7" t="s">
        <v>6581</v>
      </c>
      <c r="C1694" s="47" t="s">
        <v>17</v>
      </c>
      <c r="D1694" s="47" t="s">
        <v>117</v>
      </c>
      <c r="E1694" s="7" t="s">
        <v>8491</v>
      </c>
      <c r="F1694" s="20">
        <v>7</v>
      </c>
      <c r="H1694" s="20">
        <v>2004</v>
      </c>
      <c r="I1694" s="20" t="str">
        <f t="shared" si="39"/>
        <v>hrs__pers_DEP..rHlthCESD8.2004</v>
      </c>
      <c r="J1694" s="20" t="s">
        <v>10126</v>
      </c>
      <c r="K1694" s="20" t="s">
        <v>8498</v>
      </c>
      <c r="L1694" s="20" t="s">
        <v>8399</v>
      </c>
      <c r="M1694" s="36" t="s">
        <v>223</v>
      </c>
      <c r="N1694" s="15" t="s">
        <v>8400</v>
      </c>
      <c r="O1694" s="15">
        <v>1</v>
      </c>
      <c r="P1694" s="15">
        <v>4</v>
      </c>
      <c r="Q1694" s="15" t="s">
        <v>224</v>
      </c>
      <c r="R1694" s="15"/>
      <c r="S1694" s="36" t="s">
        <v>1311</v>
      </c>
    </row>
    <row r="1695" spans="1:19" ht="15.75" customHeight="1" x14ac:dyDescent="0.2">
      <c r="A1695" s="7" t="s">
        <v>61</v>
      </c>
      <c r="B1695" s="7" t="s">
        <v>6581</v>
      </c>
      <c r="C1695" s="47" t="s">
        <v>17</v>
      </c>
      <c r="D1695" s="47" t="s">
        <v>117</v>
      </c>
      <c r="E1695" s="7" t="s">
        <v>8491</v>
      </c>
      <c r="F1695" s="20">
        <v>8</v>
      </c>
      <c r="H1695" s="20">
        <v>2006</v>
      </c>
      <c r="I1695" s="20" t="str">
        <f t="shared" si="39"/>
        <v>hrs__pers_DEP..rHlthCESD8.2006</v>
      </c>
      <c r="J1695" s="20" t="s">
        <v>10127</v>
      </c>
      <c r="K1695" s="20" t="s">
        <v>8499</v>
      </c>
      <c r="L1695" s="20" t="s">
        <v>8399</v>
      </c>
      <c r="M1695" s="36" t="s">
        <v>223</v>
      </c>
      <c r="N1695" s="15" t="s">
        <v>8400</v>
      </c>
      <c r="O1695" s="15">
        <v>1</v>
      </c>
      <c r="P1695" s="15">
        <v>4</v>
      </c>
      <c r="Q1695" s="15" t="s">
        <v>224</v>
      </c>
      <c r="R1695" s="15"/>
      <c r="S1695" s="36" t="s">
        <v>1311</v>
      </c>
    </row>
    <row r="1696" spans="1:19" ht="15.75" customHeight="1" x14ac:dyDescent="0.2">
      <c r="A1696" s="7" t="s">
        <v>61</v>
      </c>
      <c r="B1696" s="7" t="s">
        <v>6581</v>
      </c>
      <c r="C1696" s="47" t="s">
        <v>17</v>
      </c>
      <c r="D1696" s="47" t="s">
        <v>117</v>
      </c>
      <c r="E1696" s="7" t="s">
        <v>8491</v>
      </c>
      <c r="F1696" s="20">
        <v>9</v>
      </c>
      <c r="H1696" s="20">
        <v>2008</v>
      </c>
      <c r="I1696" s="20" t="str">
        <f t="shared" si="39"/>
        <v>hrs__pers_DEP..rHlthCESD8.2008</v>
      </c>
      <c r="J1696" s="20" t="s">
        <v>10128</v>
      </c>
      <c r="K1696" s="20" t="s">
        <v>8500</v>
      </c>
      <c r="L1696" s="20" t="s">
        <v>8399</v>
      </c>
      <c r="M1696" s="36" t="s">
        <v>223</v>
      </c>
      <c r="N1696" s="15" t="s">
        <v>8400</v>
      </c>
      <c r="O1696" s="15">
        <v>1</v>
      </c>
      <c r="P1696" s="15">
        <v>4</v>
      </c>
      <c r="Q1696" s="15" t="s">
        <v>224</v>
      </c>
      <c r="R1696" s="15"/>
      <c r="S1696" s="36" t="s">
        <v>1311</v>
      </c>
    </row>
    <row r="1697" spans="1:19" ht="15.75" customHeight="1" x14ac:dyDescent="0.2">
      <c r="A1697" s="7" t="s">
        <v>61</v>
      </c>
      <c r="B1697" s="7" t="s">
        <v>6581</v>
      </c>
      <c r="C1697" s="47" t="s">
        <v>17</v>
      </c>
      <c r="D1697" s="47" t="s">
        <v>117</v>
      </c>
      <c r="E1697" s="7" t="s">
        <v>8491</v>
      </c>
      <c r="F1697" s="20">
        <v>10</v>
      </c>
      <c r="H1697" s="20">
        <v>2010</v>
      </c>
      <c r="I1697" s="20" t="str">
        <f t="shared" si="39"/>
        <v>hrs__pers_DEP..rHlthCESD8.2010</v>
      </c>
      <c r="J1697" s="20" t="s">
        <v>10129</v>
      </c>
      <c r="K1697" s="20" t="s">
        <v>8501</v>
      </c>
      <c r="L1697" s="20" t="s">
        <v>8399</v>
      </c>
      <c r="M1697" s="36" t="s">
        <v>223</v>
      </c>
      <c r="N1697" s="15" t="s">
        <v>8400</v>
      </c>
      <c r="O1697" s="15">
        <v>1</v>
      </c>
      <c r="P1697" s="15">
        <v>4</v>
      </c>
      <c r="Q1697" s="15" t="s">
        <v>224</v>
      </c>
      <c r="R1697" s="15"/>
      <c r="S1697" s="36" t="s">
        <v>1311</v>
      </c>
    </row>
    <row r="1698" spans="1:19" ht="15.75" customHeight="1" x14ac:dyDescent="0.2">
      <c r="A1698" s="7" t="s">
        <v>61</v>
      </c>
      <c r="B1698" s="7" t="s">
        <v>6581</v>
      </c>
      <c r="C1698" s="47" t="s">
        <v>17</v>
      </c>
      <c r="D1698" s="47" t="s">
        <v>117</v>
      </c>
      <c r="E1698" s="7" t="s">
        <v>8491</v>
      </c>
      <c r="F1698" s="20">
        <v>11</v>
      </c>
      <c r="H1698" s="20">
        <v>2012</v>
      </c>
      <c r="I1698" s="20" t="str">
        <f t="shared" si="39"/>
        <v>hrs__pers_DEP..rHlthCESD8.2012</v>
      </c>
      <c r="J1698" s="20" t="s">
        <v>10130</v>
      </c>
      <c r="K1698" s="20" t="s">
        <v>8502</v>
      </c>
      <c r="L1698" s="20" t="s">
        <v>8399</v>
      </c>
      <c r="M1698" s="36" t="s">
        <v>223</v>
      </c>
      <c r="N1698" s="15" t="s">
        <v>8400</v>
      </c>
      <c r="O1698" s="15">
        <v>1</v>
      </c>
      <c r="P1698" s="15">
        <v>4</v>
      </c>
      <c r="Q1698" s="15" t="s">
        <v>224</v>
      </c>
      <c r="R1698" s="15"/>
      <c r="S1698" s="36" t="s">
        <v>1311</v>
      </c>
    </row>
    <row r="1699" spans="1:19" s="78" customFormat="1" ht="15.75" customHeight="1" x14ac:dyDescent="0.2">
      <c r="A1699" s="7" t="s">
        <v>61</v>
      </c>
      <c r="B1699" s="7" t="s">
        <v>6581</v>
      </c>
      <c r="C1699" s="47" t="s">
        <v>17</v>
      </c>
      <c r="D1699" s="47" t="s">
        <v>117</v>
      </c>
      <c r="E1699" s="7" t="s">
        <v>8491</v>
      </c>
      <c r="F1699" s="20">
        <v>12</v>
      </c>
      <c r="H1699" s="20">
        <v>2014</v>
      </c>
      <c r="I1699" s="20" t="str">
        <f t="shared" ref="I1699" si="45">CONCATENATE(A1699,"__",C1699,"_", D1699, "..", E1699, ".", H1699)</f>
        <v>hrs__pers_DEP..rHlthCESD8.2014</v>
      </c>
      <c r="J1699" s="20" t="s">
        <v>10131</v>
      </c>
      <c r="K1699" s="20" t="s">
        <v>8503</v>
      </c>
      <c r="L1699" s="20" t="s">
        <v>8399</v>
      </c>
      <c r="M1699" s="36" t="s">
        <v>223</v>
      </c>
      <c r="N1699" s="15" t="s">
        <v>8400</v>
      </c>
      <c r="O1699" s="15">
        <v>1</v>
      </c>
      <c r="P1699" s="15">
        <v>4</v>
      </c>
      <c r="Q1699" s="15" t="s">
        <v>224</v>
      </c>
      <c r="R1699" s="15"/>
      <c r="S1699" s="36" t="s">
        <v>1311</v>
      </c>
    </row>
    <row r="1700" spans="1:19" ht="15.75" customHeight="1" x14ac:dyDescent="0.2">
      <c r="A1700" s="7" t="s">
        <v>61</v>
      </c>
      <c r="B1700" s="7" t="s">
        <v>6581</v>
      </c>
      <c r="C1700" s="47" t="s">
        <v>17</v>
      </c>
      <c r="D1700" s="47" t="s">
        <v>117</v>
      </c>
      <c r="E1700" s="7" t="s">
        <v>8491</v>
      </c>
      <c r="F1700" s="20">
        <v>13</v>
      </c>
      <c r="H1700" s="20">
        <v>2016</v>
      </c>
      <c r="I1700" s="20" t="str">
        <f t="shared" si="39"/>
        <v>hrs__pers_DEP..rHlthCESD8.2016</v>
      </c>
      <c r="J1700" s="15" t="s">
        <v>10602</v>
      </c>
      <c r="K1700" s="20" t="s">
        <v>8503</v>
      </c>
      <c r="L1700" s="20" t="s">
        <v>8399</v>
      </c>
      <c r="M1700" s="36" t="s">
        <v>223</v>
      </c>
      <c r="N1700" s="15" t="s">
        <v>8400</v>
      </c>
      <c r="O1700" s="15">
        <v>1</v>
      </c>
      <c r="P1700" s="15">
        <v>4</v>
      </c>
      <c r="Q1700" s="15" t="s">
        <v>224</v>
      </c>
      <c r="R1700" s="15"/>
      <c r="S1700" s="36" t="s">
        <v>1311</v>
      </c>
    </row>
    <row r="1701" spans="1:19" ht="15.75" customHeight="1" x14ac:dyDescent="0.2">
      <c r="A1701" s="35" t="s">
        <v>61</v>
      </c>
      <c r="B1701" s="35" t="s">
        <v>6570</v>
      </c>
      <c r="C1701" s="35" t="s">
        <v>17</v>
      </c>
      <c r="D1701" s="35" t="s">
        <v>34</v>
      </c>
      <c r="E1701" s="35" t="s">
        <v>6546</v>
      </c>
      <c r="F1701" s="20">
        <v>8</v>
      </c>
      <c r="H1701" s="20">
        <v>2006</v>
      </c>
      <c r="I1701" s="20" t="str">
        <f t="shared" ref="I1701:I1732" si="46">CONCATENATE(A1701,"__",C1701,"_", D1701, "..", E1701, ".", H1701)</f>
        <v>hrs__pers_E..Active.2006</v>
      </c>
      <c r="J1701" s="20" t="s">
        <v>8504</v>
      </c>
      <c r="K1701" s="15" t="s">
        <v>6546</v>
      </c>
      <c r="L1701" s="20" t="s">
        <v>8339</v>
      </c>
      <c r="M1701" s="20" t="s">
        <v>225</v>
      </c>
      <c r="N1701" s="72" t="s">
        <v>5837</v>
      </c>
      <c r="O1701" s="15">
        <v>1</v>
      </c>
      <c r="P1701" s="15">
        <v>4</v>
      </c>
      <c r="Q1701" s="15" t="s">
        <v>224</v>
      </c>
      <c r="R1701" s="15"/>
      <c r="S1701" s="15" t="s">
        <v>1311</v>
      </c>
    </row>
    <row r="1702" spans="1:19" ht="15.75" customHeight="1" x14ac:dyDescent="0.2">
      <c r="A1702" s="35" t="s">
        <v>61</v>
      </c>
      <c r="B1702" s="35" t="s">
        <v>6570</v>
      </c>
      <c r="C1702" s="35" t="s">
        <v>17</v>
      </c>
      <c r="D1702" s="35" t="s">
        <v>34</v>
      </c>
      <c r="E1702" s="35" t="s">
        <v>6546</v>
      </c>
      <c r="F1702" s="20">
        <v>9</v>
      </c>
      <c r="H1702" s="20">
        <v>2008</v>
      </c>
      <c r="I1702" s="20" t="str">
        <f t="shared" si="46"/>
        <v>hrs__pers_E..Active.2008</v>
      </c>
      <c r="J1702" s="20" t="s">
        <v>8505</v>
      </c>
      <c r="K1702" s="15" t="s">
        <v>6546</v>
      </c>
      <c r="L1702" s="20" t="s">
        <v>8339</v>
      </c>
      <c r="M1702" s="20" t="s">
        <v>225</v>
      </c>
      <c r="N1702" s="72" t="s">
        <v>5837</v>
      </c>
      <c r="O1702" s="15">
        <v>1</v>
      </c>
      <c r="P1702" s="15">
        <v>4</v>
      </c>
      <c r="Q1702" s="15" t="s">
        <v>224</v>
      </c>
      <c r="R1702" s="15"/>
      <c r="S1702" s="15" t="s">
        <v>1311</v>
      </c>
    </row>
    <row r="1703" spans="1:19" ht="15.75" customHeight="1" x14ac:dyDescent="0.2">
      <c r="A1703" s="35" t="s">
        <v>61</v>
      </c>
      <c r="B1703" s="35" t="s">
        <v>6570</v>
      </c>
      <c r="C1703" s="35" t="s">
        <v>17</v>
      </c>
      <c r="D1703" s="35" t="s">
        <v>34</v>
      </c>
      <c r="E1703" s="35" t="s">
        <v>6546</v>
      </c>
      <c r="F1703" s="20">
        <v>10</v>
      </c>
      <c r="H1703" s="20">
        <v>2010</v>
      </c>
      <c r="I1703" s="20" t="str">
        <f t="shared" si="46"/>
        <v>hrs__pers_E..Active.2010</v>
      </c>
      <c r="J1703" s="20" t="s">
        <v>8506</v>
      </c>
      <c r="K1703" s="15" t="s">
        <v>6546</v>
      </c>
      <c r="L1703" s="20" t="s">
        <v>8339</v>
      </c>
      <c r="M1703" s="20" t="s">
        <v>225</v>
      </c>
      <c r="N1703" s="15" t="s">
        <v>5837</v>
      </c>
      <c r="O1703" s="15">
        <v>1</v>
      </c>
      <c r="P1703" s="15">
        <v>4</v>
      </c>
      <c r="Q1703" s="15" t="s">
        <v>224</v>
      </c>
      <c r="R1703" s="15"/>
      <c r="S1703" s="15" t="s">
        <v>1311</v>
      </c>
    </row>
    <row r="1704" spans="1:19" ht="15.75" customHeight="1" x14ac:dyDescent="0.2">
      <c r="A1704" s="35" t="s">
        <v>61</v>
      </c>
      <c r="B1704" s="35" t="s">
        <v>6570</v>
      </c>
      <c r="C1704" s="35" t="s">
        <v>17</v>
      </c>
      <c r="D1704" s="35" t="s">
        <v>34</v>
      </c>
      <c r="E1704" s="35" t="s">
        <v>6546</v>
      </c>
      <c r="F1704" s="20">
        <v>11</v>
      </c>
      <c r="H1704" s="20">
        <v>2012</v>
      </c>
      <c r="I1704" s="20" t="str">
        <f t="shared" si="46"/>
        <v>hrs__pers_E..Active.2012</v>
      </c>
      <c r="J1704" s="20" t="s">
        <v>8507</v>
      </c>
      <c r="K1704" s="15" t="s">
        <v>6546</v>
      </c>
      <c r="L1704" s="20" t="s">
        <v>8339</v>
      </c>
      <c r="M1704" s="20" t="s">
        <v>225</v>
      </c>
      <c r="N1704" s="15" t="s">
        <v>5837</v>
      </c>
      <c r="O1704" s="15">
        <v>1</v>
      </c>
      <c r="P1704" s="15">
        <v>4</v>
      </c>
      <c r="Q1704" s="15" t="s">
        <v>224</v>
      </c>
      <c r="R1704" s="15"/>
      <c r="S1704" s="15" t="s">
        <v>1311</v>
      </c>
    </row>
    <row r="1705" spans="1:19" ht="15.75" customHeight="1" x14ac:dyDescent="0.2">
      <c r="A1705" s="35" t="s">
        <v>61</v>
      </c>
      <c r="B1705" s="35" t="s">
        <v>6570</v>
      </c>
      <c r="C1705" s="35" t="s">
        <v>17</v>
      </c>
      <c r="D1705" s="35" t="s">
        <v>34</v>
      </c>
      <c r="E1705" s="35" t="s">
        <v>6546</v>
      </c>
      <c r="F1705" s="20">
        <v>12</v>
      </c>
      <c r="H1705" s="20">
        <v>2014</v>
      </c>
      <c r="I1705" s="20" t="str">
        <f t="shared" si="46"/>
        <v>hrs__pers_E..Active.2014</v>
      </c>
      <c r="J1705" s="20" t="s">
        <v>8508</v>
      </c>
      <c r="K1705" s="15" t="s">
        <v>6546</v>
      </c>
      <c r="L1705" s="20" t="s">
        <v>8339</v>
      </c>
      <c r="M1705" s="20" t="s">
        <v>225</v>
      </c>
      <c r="N1705" s="15" t="s">
        <v>5837</v>
      </c>
      <c r="O1705" s="15">
        <v>1</v>
      </c>
      <c r="P1705" s="15">
        <v>4</v>
      </c>
      <c r="Q1705" s="15" t="s">
        <v>224</v>
      </c>
      <c r="R1705" s="15"/>
      <c r="S1705" s="15" t="s">
        <v>1311</v>
      </c>
    </row>
    <row r="1706" spans="1:19" ht="15.75" customHeight="1" x14ac:dyDescent="0.2">
      <c r="A1706" s="35" t="s">
        <v>61</v>
      </c>
      <c r="B1706" s="35" t="s">
        <v>6570</v>
      </c>
      <c r="C1706" s="35" t="s">
        <v>17</v>
      </c>
      <c r="D1706" s="35" t="s">
        <v>34</v>
      </c>
      <c r="E1706" s="35" t="s">
        <v>6546</v>
      </c>
      <c r="F1706" s="20">
        <v>13</v>
      </c>
      <c r="H1706" s="20">
        <v>2016</v>
      </c>
      <c r="I1706" s="20" t="str">
        <f t="shared" si="46"/>
        <v>hrs__pers_E..Active.2016</v>
      </c>
      <c r="J1706" s="20" t="s">
        <v>8509</v>
      </c>
      <c r="K1706" s="15" t="s">
        <v>6546</v>
      </c>
      <c r="L1706" s="20" t="s">
        <v>8339</v>
      </c>
      <c r="M1706" s="20" t="s">
        <v>225</v>
      </c>
      <c r="N1706" s="15" t="s">
        <v>5837</v>
      </c>
      <c r="O1706" s="15">
        <v>1</v>
      </c>
      <c r="P1706" s="15">
        <v>4</v>
      </c>
      <c r="Q1706" s="15" t="s">
        <v>224</v>
      </c>
      <c r="R1706" s="15"/>
      <c r="S1706" s="15" t="s">
        <v>1311</v>
      </c>
    </row>
    <row r="1707" spans="1:19" ht="15.75" customHeight="1" x14ac:dyDescent="0.2">
      <c r="A1707" s="35" t="s">
        <v>61</v>
      </c>
      <c r="B1707" s="35" t="s">
        <v>6570</v>
      </c>
      <c r="C1707" s="35" t="s">
        <v>17</v>
      </c>
      <c r="D1707" s="35" t="s">
        <v>34</v>
      </c>
      <c r="E1707" s="35" t="s">
        <v>6547</v>
      </c>
      <c r="F1707" s="20">
        <v>8</v>
      </c>
      <c r="H1707" s="20">
        <v>2006</v>
      </c>
      <c r="I1707" s="20" t="str">
        <f t="shared" si="46"/>
        <v>hrs__pers_E..Friendly.2006</v>
      </c>
      <c r="J1707" s="20" t="s">
        <v>8510</v>
      </c>
      <c r="K1707" s="15" t="s">
        <v>6547</v>
      </c>
      <c r="L1707" s="20" t="s">
        <v>8339</v>
      </c>
      <c r="M1707" s="20" t="s">
        <v>225</v>
      </c>
      <c r="N1707" s="72" t="s">
        <v>5837</v>
      </c>
      <c r="O1707" s="15">
        <v>1</v>
      </c>
      <c r="P1707" s="15">
        <v>4</v>
      </c>
      <c r="Q1707" s="15" t="s">
        <v>224</v>
      </c>
      <c r="R1707" s="15"/>
      <c r="S1707" s="15" t="s">
        <v>1311</v>
      </c>
    </row>
    <row r="1708" spans="1:19" ht="15.75" customHeight="1" x14ac:dyDescent="0.2">
      <c r="A1708" s="35" t="s">
        <v>61</v>
      </c>
      <c r="B1708" s="35" t="s">
        <v>6570</v>
      </c>
      <c r="C1708" s="35" t="s">
        <v>17</v>
      </c>
      <c r="D1708" s="35" t="s">
        <v>34</v>
      </c>
      <c r="E1708" s="35" t="s">
        <v>6547</v>
      </c>
      <c r="F1708" s="20">
        <v>9</v>
      </c>
      <c r="H1708" s="20">
        <v>2008</v>
      </c>
      <c r="I1708" s="20" t="str">
        <f t="shared" si="46"/>
        <v>hrs__pers_E..Friendly.2008</v>
      </c>
      <c r="J1708" s="20" t="s">
        <v>7687</v>
      </c>
      <c r="K1708" s="15" t="s">
        <v>6547</v>
      </c>
      <c r="L1708" s="20" t="s">
        <v>8339</v>
      </c>
      <c r="M1708" s="20" t="s">
        <v>225</v>
      </c>
      <c r="N1708" s="72" t="s">
        <v>5837</v>
      </c>
      <c r="O1708" s="15">
        <v>1</v>
      </c>
      <c r="P1708" s="15">
        <v>4</v>
      </c>
      <c r="Q1708" s="15" t="s">
        <v>224</v>
      </c>
      <c r="R1708" s="15"/>
      <c r="S1708" s="15" t="s">
        <v>1311</v>
      </c>
    </row>
    <row r="1709" spans="1:19" ht="15.75" customHeight="1" x14ac:dyDescent="0.2">
      <c r="A1709" s="35" t="s">
        <v>61</v>
      </c>
      <c r="B1709" s="35" t="s">
        <v>6570</v>
      </c>
      <c r="C1709" s="35" t="s">
        <v>17</v>
      </c>
      <c r="D1709" s="35" t="s">
        <v>34</v>
      </c>
      <c r="E1709" s="35" t="s">
        <v>6547</v>
      </c>
      <c r="F1709" s="20">
        <v>10</v>
      </c>
      <c r="H1709" s="20">
        <v>2010</v>
      </c>
      <c r="I1709" s="20" t="str">
        <f t="shared" si="46"/>
        <v>hrs__pers_E..Friendly.2010</v>
      </c>
      <c r="J1709" s="20" t="s">
        <v>8511</v>
      </c>
      <c r="K1709" s="15" t="s">
        <v>6547</v>
      </c>
      <c r="L1709" s="20" t="s">
        <v>8339</v>
      </c>
      <c r="M1709" s="20" t="s">
        <v>225</v>
      </c>
      <c r="N1709" s="15" t="s">
        <v>5837</v>
      </c>
      <c r="O1709" s="15">
        <v>1</v>
      </c>
      <c r="P1709" s="15">
        <v>4</v>
      </c>
      <c r="Q1709" s="15" t="s">
        <v>224</v>
      </c>
      <c r="R1709" s="15"/>
      <c r="S1709" s="15" t="s">
        <v>1311</v>
      </c>
    </row>
    <row r="1710" spans="1:19" ht="15.75" customHeight="1" x14ac:dyDescent="0.2">
      <c r="A1710" s="35" t="s">
        <v>61</v>
      </c>
      <c r="B1710" s="35" t="s">
        <v>6570</v>
      </c>
      <c r="C1710" s="35" t="s">
        <v>17</v>
      </c>
      <c r="D1710" s="35" t="s">
        <v>34</v>
      </c>
      <c r="E1710" s="35" t="s">
        <v>6547</v>
      </c>
      <c r="F1710" s="20">
        <v>11</v>
      </c>
      <c r="H1710" s="20">
        <v>2012</v>
      </c>
      <c r="I1710" s="20" t="str">
        <f t="shared" si="46"/>
        <v>hrs__pers_E..Friendly.2012</v>
      </c>
      <c r="J1710" s="20" t="s">
        <v>8512</v>
      </c>
      <c r="K1710" s="15" t="s">
        <v>6547</v>
      </c>
      <c r="L1710" s="20" t="s">
        <v>8339</v>
      </c>
      <c r="M1710" s="20" t="s">
        <v>225</v>
      </c>
      <c r="N1710" s="15" t="s">
        <v>5837</v>
      </c>
      <c r="O1710" s="15">
        <v>1</v>
      </c>
      <c r="P1710" s="15">
        <v>4</v>
      </c>
      <c r="Q1710" s="15" t="s">
        <v>224</v>
      </c>
      <c r="R1710" s="15"/>
      <c r="S1710" s="15" t="s">
        <v>1311</v>
      </c>
    </row>
    <row r="1711" spans="1:19" ht="15.75" customHeight="1" x14ac:dyDescent="0.2">
      <c r="A1711" s="35" t="s">
        <v>61</v>
      </c>
      <c r="B1711" s="35" t="s">
        <v>6570</v>
      </c>
      <c r="C1711" s="35" t="s">
        <v>17</v>
      </c>
      <c r="D1711" s="35" t="s">
        <v>34</v>
      </c>
      <c r="E1711" s="35" t="s">
        <v>6547</v>
      </c>
      <c r="F1711" s="20">
        <v>12</v>
      </c>
      <c r="H1711" s="20">
        <v>2014</v>
      </c>
      <c r="I1711" s="20" t="str">
        <f t="shared" si="46"/>
        <v>hrs__pers_E..Friendly.2014</v>
      </c>
      <c r="J1711" s="20" t="s">
        <v>8513</v>
      </c>
      <c r="K1711" s="15" t="s">
        <v>6547</v>
      </c>
      <c r="L1711" s="20" t="s">
        <v>8339</v>
      </c>
      <c r="M1711" s="20" t="s">
        <v>225</v>
      </c>
      <c r="N1711" s="15" t="s">
        <v>5837</v>
      </c>
      <c r="O1711" s="15">
        <v>1</v>
      </c>
      <c r="P1711" s="15">
        <v>4</v>
      </c>
      <c r="Q1711" s="15" t="s">
        <v>224</v>
      </c>
      <c r="R1711" s="15"/>
      <c r="S1711" s="15" t="s">
        <v>1311</v>
      </c>
    </row>
    <row r="1712" spans="1:19" ht="15.75" customHeight="1" x14ac:dyDescent="0.2">
      <c r="A1712" s="35" t="s">
        <v>61</v>
      </c>
      <c r="B1712" s="35" t="s">
        <v>6570</v>
      </c>
      <c r="C1712" s="35" t="s">
        <v>17</v>
      </c>
      <c r="D1712" s="35" t="s">
        <v>34</v>
      </c>
      <c r="E1712" s="35" t="s">
        <v>6547</v>
      </c>
      <c r="F1712" s="20">
        <v>13</v>
      </c>
      <c r="H1712" s="20">
        <v>2016</v>
      </c>
      <c r="I1712" s="20" t="str">
        <f t="shared" si="46"/>
        <v>hrs__pers_E..Friendly.2016</v>
      </c>
      <c r="J1712" s="20" t="s">
        <v>8514</v>
      </c>
      <c r="K1712" s="15" t="s">
        <v>6547</v>
      </c>
      <c r="L1712" s="20" t="s">
        <v>8339</v>
      </c>
      <c r="M1712" s="20" t="s">
        <v>225</v>
      </c>
      <c r="N1712" s="15" t="s">
        <v>5837</v>
      </c>
      <c r="O1712" s="15">
        <v>1</v>
      </c>
      <c r="P1712" s="15">
        <v>4</v>
      </c>
      <c r="Q1712" s="15" t="s">
        <v>224</v>
      </c>
      <c r="R1712" s="15"/>
      <c r="S1712" s="15" t="s">
        <v>1311</v>
      </c>
    </row>
    <row r="1713" spans="1:19" ht="15.75" customHeight="1" x14ac:dyDescent="0.2">
      <c r="A1713" s="35" t="s">
        <v>61</v>
      </c>
      <c r="B1713" s="35" t="s">
        <v>6570</v>
      </c>
      <c r="C1713" s="35" t="s">
        <v>17</v>
      </c>
      <c r="D1713" s="35" t="s">
        <v>34</v>
      </c>
      <c r="E1713" s="35" t="s">
        <v>6548</v>
      </c>
      <c r="F1713" s="20">
        <v>8</v>
      </c>
      <c r="H1713" s="20">
        <v>2006</v>
      </c>
      <c r="I1713" s="20" t="str">
        <f t="shared" si="46"/>
        <v>hrs__pers_E..Lively.2006</v>
      </c>
      <c r="J1713" s="20" t="s">
        <v>8515</v>
      </c>
      <c r="K1713" s="15" t="s">
        <v>6548</v>
      </c>
      <c r="L1713" s="20" t="s">
        <v>8339</v>
      </c>
      <c r="M1713" s="20" t="s">
        <v>225</v>
      </c>
      <c r="N1713" s="72" t="s">
        <v>5837</v>
      </c>
      <c r="O1713" s="15">
        <v>1</v>
      </c>
      <c r="P1713" s="15">
        <v>4</v>
      </c>
      <c r="Q1713" s="15" t="s">
        <v>224</v>
      </c>
      <c r="R1713" s="15"/>
      <c r="S1713" s="15" t="s">
        <v>1311</v>
      </c>
    </row>
    <row r="1714" spans="1:19" ht="15.75" customHeight="1" x14ac:dyDescent="0.2">
      <c r="A1714" s="35" t="s">
        <v>61</v>
      </c>
      <c r="B1714" s="35" t="s">
        <v>6570</v>
      </c>
      <c r="C1714" s="35" t="s">
        <v>17</v>
      </c>
      <c r="D1714" s="35" t="s">
        <v>34</v>
      </c>
      <c r="E1714" s="35" t="s">
        <v>6548</v>
      </c>
      <c r="F1714" s="20">
        <v>9</v>
      </c>
      <c r="H1714" s="20">
        <v>2008</v>
      </c>
      <c r="I1714" s="20" t="str">
        <f t="shared" si="46"/>
        <v>hrs__pers_E..Lively.2008</v>
      </c>
      <c r="J1714" s="20" t="s">
        <v>8516</v>
      </c>
      <c r="K1714" s="15" t="s">
        <v>6548</v>
      </c>
      <c r="L1714" s="20" t="s">
        <v>8339</v>
      </c>
      <c r="M1714" s="20" t="s">
        <v>225</v>
      </c>
      <c r="N1714" s="72" t="s">
        <v>5837</v>
      </c>
      <c r="O1714" s="15">
        <v>1</v>
      </c>
      <c r="P1714" s="15">
        <v>4</v>
      </c>
      <c r="Q1714" s="15" t="s">
        <v>224</v>
      </c>
      <c r="R1714" s="15"/>
      <c r="S1714" s="15" t="s">
        <v>1311</v>
      </c>
    </row>
    <row r="1715" spans="1:19" ht="15.75" customHeight="1" x14ac:dyDescent="0.2">
      <c r="A1715" s="35" t="s">
        <v>61</v>
      </c>
      <c r="B1715" s="35" t="s">
        <v>6570</v>
      </c>
      <c r="C1715" s="35" t="s">
        <v>17</v>
      </c>
      <c r="D1715" s="35" t="s">
        <v>34</v>
      </c>
      <c r="E1715" s="35" t="s">
        <v>6548</v>
      </c>
      <c r="F1715" s="20">
        <v>10</v>
      </c>
      <c r="H1715" s="20">
        <v>2010</v>
      </c>
      <c r="I1715" s="20" t="str">
        <f t="shared" si="46"/>
        <v>hrs__pers_E..Lively.2010</v>
      </c>
      <c r="J1715" s="20" t="s">
        <v>8517</v>
      </c>
      <c r="K1715" s="15" t="s">
        <v>6548</v>
      </c>
      <c r="L1715" s="20" t="s">
        <v>8339</v>
      </c>
      <c r="M1715" s="20" t="s">
        <v>225</v>
      </c>
      <c r="N1715" s="15" t="s">
        <v>5837</v>
      </c>
      <c r="O1715" s="15">
        <v>1</v>
      </c>
      <c r="P1715" s="15">
        <v>4</v>
      </c>
      <c r="Q1715" s="15" t="s">
        <v>224</v>
      </c>
      <c r="R1715" s="15"/>
      <c r="S1715" s="15" t="s">
        <v>1311</v>
      </c>
    </row>
    <row r="1716" spans="1:19" ht="15.75" customHeight="1" x14ac:dyDescent="0.2">
      <c r="A1716" s="35" t="s">
        <v>61</v>
      </c>
      <c r="B1716" s="35" t="s">
        <v>6570</v>
      </c>
      <c r="C1716" s="35" t="s">
        <v>17</v>
      </c>
      <c r="D1716" s="35" t="s">
        <v>34</v>
      </c>
      <c r="E1716" s="35" t="s">
        <v>6548</v>
      </c>
      <c r="F1716" s="20">
        <v>11</v>
      </c>
      <c r="H1716" s="20">
        <v>2012</v>
      </c>
      <c r="I1716" s="20" t="str">
        <f t="shared" si="46"/>
        <v>hrs__pers_E..Lively.2012</v>
      </c>
      <c r="J1716" s="20" t="s">
        <v>8518</v>
      </c>
      <c r="K1716" s="15" t="s">
        <v>6548</v>
      </c>
      <c r="L1716" s="20" t="s">
        <v>8339</v>
      </c>
      <c r="M1716" s="20" t="s">
        <v>225</v>
      </c>
      <c r="N1716" s="15" t="s">
        <v>5837</v>
      </c>
      <c r="O1716" s="15">
        <v>1</v>
      </c>
      <c r="P1716" s="15">
        <v>4</v>
      </c>
      <c r="Q1716" s="15" t="s">
        <v>224</v>
      </c>
      <c r="R1716" s="15"/>
      <c r="S1716" s="15" t="s">
        <v>1311</v>
      </c>
    </row>
    <row r="1717" spans="1:19" ht="15.75" customHeight="1" x14ac:dyDescent="0.2">
      <c r="A1717" s="35" t="s">
        <v>61</v>
      </c>
      <c r="B1717" s="35" t="s">
        <v>6570</v>
      </c>
      <c r="C1717" s="35" t="s">
        <v>17</v>
      </c>
      <c r="D1717" s="35" t="s">
        <v>34</v>
      </c>
      <c r="E1717" s="35" t="s">
        <v>6548</v>
      </c>
      <c r="F1717" s="20">
        <v>12</v>
      </c>
      <c r="H1717" s="20">
        <v>2014</v>
      </c>
      <c r="I1717" s="20" t="str">
        <f t="shared" si="46"/>
        <v>hrs__pers_E..Lively.2014</v>
      </c>
      <c r="J1717" s="20" t="s">
        <v>8519</v>
      </c>
      <c r="K1717" s="15" t="s">
        <v>6548</v>
      </c>
      <c r="L1717" s="20" t="s">
        <v>8339</v>
      </c>
      <c r="M1717" s="20" t="s">
        <v>225</v>
      </c>
      <c r="N1717" s="15" t="s">
        <v>5837</v>
      </c>
      <c r="O1717" s="15">
        <v>1</v>
      </c>
      <c r="P1717" s="15">
        <v>4</v>
      </c>
      <c r="Q1717" s="15" t="s">
        <v>224</v>
      </c>
      <c r="R1717" s="15"/>
      <c r="S1717" s="15" t="s">
        <v>1311</v>
      </c>
    </row>
    <row r="1718" spans="1:19" ht="15.75" customHeight="1" x14ac:dyDescent="0.2">
      <c r="A1718" s="35" t="s">
        <v>61</v>
      </c>
      <c r="B1718" s="35" t="s">
        <v>6570</v>
      </c>
      <c r="C1718" s="35" t="s">
        <v>17</v>
      </c>
      <c r="D1718" s="35" t="s">
        <v>34</v>
      </c>
      <c r="E1718" s="35" t="s">
        <v>6548</v>
      </c>
      <c r="F1718" s="20">
        <v>13</v>
      </c>
      <c r="H1718" s="20">
        <v>2016</v>
      </c>
      <c r="I1718" s="20" t="str">
        <f t="shared" si="46"/>
        <v>hrs__pers_E..Lively.2016</v>
      </c>
      <c r="J1718" s="20" t="s">
        <v>8520</v>
      </c>
      <c r="K1718" s="15" t="s">
        <v>6548</v>
      </c>
      <c r="L1718" s="20" t="s">
        <v>8339</v>
      </c>
      <c r="M1718" s="20" t="s">
        <v>225</v>
      </c>
      <c r="N1718" s="15" t="s">
        <v>5837</v>
      </c>
      <c r="O1718" s="15">
        <v>1</v>
      </c>
      <c r="P1718" s="15">
        <v>4</v>
      </c>
      <c r="Q1718" s="15" t="s">
        <v>224</v>
      </c>
      <c r="R1718" s="15"/>
      <c r="S1718" s="15" t="s">
        <v>1311</v>
      </c>
    </row>
    <row r="1719" spans="1:19" ht="15.75" customHeight="1" x14ac:dyDescent="0.2">
      <c r="A1719" s="35" t="s">
        <v>61</v>
      </c>
      <c r="B1719" s="35" t="s">
        <v>6570</v>
      </c>
      <c r="C1719" s="35" t="s">
        <v>17</v>
      </c>
      <c r="D1719" s="35" t="s">
        <v>34</v>
      </c>
      <c r="E1719" s="35" t="s">
        <v>6549</v>
      </c>
      <c r="F1719" s="20">
        <v>8</v>
      </c>
      <c r="H1719" s="20">
        <v>2006</v>
      </c>
      <c r="I1719" s="20" t="str">
        <f t="shared" si="46"/>
        <v>hrs__pers_E..Outgoing.2006</v>
      </c>
      <c r="J1719" s="20" t="s">
        <v>8521</v>
      </c>
      <c r="K1719" s="15" t="s">
        <v>6549</v>
      </c>
      <c r="L1719" s="20" t="s">
        <v>8339</v>
      </c>
      <c r="M1719" s="20" t="s">
        <v>225</v>
      </c>
      <c r="N1719" s="72" t="s">
        <v>5837</v>
      </c>
      <c r="O1719" s="15">
        <v>1</v>
      </c>
      <c r="P1719" s="15">
        <v>4</v>
      </c>
      <c r="Q1719" s="15" t="s">
        <v>224</v>
      </c>
      <c r="R1719" s="15"/>
      <c r="S1719" s="15" t="s">
        <v>1311</v>
      </c>
    </row>
    <row r="1720" spans="1:19" ht="15.75" customHeight="1" x14ac:dyDescent="0.2">
      <c r="A1720" s="35" t="s">
        <v>61</v>
      </c>
      <c r="B1720" s="35" t="s">
        <v>6570</v>
      </c>
      <c r="C1720" s="35" t="s">
        <v>17</v>
      </c>
      <c r="D1720" s="35" t="s">
        <v>34</v>
      </c>
      <c r="E1720" s="35" t="s">
        <v>6549</v>
      </c>
      <c r="F1720" s="20">
        <v>9</v>
      </c>
      <c r="H1720" s="20">
        <v>2008</v>
      </c>
      <c r="I1720" s="20" t="str">
        <f t="shared" si="46"/>
        <v>hrs__pers_E..Outgoing.2008</v>
      </c>
      <c r="J1720" s="20" t="s">
        <v>7655</v>
      </c>
      <c r="K1720" s="15" t="s">
        <v>6549</v>
      </c>
      <c r="L1720" s="20" t="s">
        <v>8339</v>
      </c>
      <c r="M1720" s="20" t="s">
        <v>225</v>
      </c>
      <c r="N1720" s="72" t="s">
        <v>5837</v>
      </c>
      <c r="O1720" s="15">
        <v>1</v>
      </c>
      <c r="P1720" s="15">
        <v>4</v>
      </c>
      <c r="Q1720" s="15" t="s">
        <v>224</v>
      </c>
      <c r="R1720" s="15"/>
      <c r="S1720" s="15" t="s">
        <v>1311</v>
      </c>
    </row>
    <row r="1721" spans="1:19" ht="15.75" customHeight="1" x14ac:dyDescent="0.2">
      <c r="A1721" s="35" t="s">
        <v>61</v>
      </c>
      <c r="B1721" s="35" t="s">
        <v>6570</v>
      </c>
      <c r="C1721" s="35" t="s">
        <v>17</v>
      </c>
      <c r="D1721" s="35" t="s">
        <v>34</v>
      </c>
      <c r="E1721" s="35" t="s">
        <v>6549</v>
      </c>
      <c r="F1721" s="20">
        <v>10</v>
      </c>
      <c r="H1721" s="20">
        <v>2010</v>
      </c>
      <c r="I1721" s="20" t="str">
        <f t="shared" si="46"/>
        <v>hrs__pers_E..Outgoing.2010</v>
      </c>
      <c r="J1721" s="20" t="s">
        <v>8522</v>
      </c>
      <c r="K1721" s="15" t="s">
        <v>6549</v>
      </c>
      <c r="L1721" s="20" t="s">
        <v>8339</v>
      </c>
      <c r="M1721" s="20" t="s">
        <v>225</v>
      </c>
      <c r="N1721" s="15" t="s">
        <v>5837</v>
      </c>
      <c r="O1721" s="15">
        <v>1</v>
      </c>
      <c r="P1721" s="15">
        <v>4</v>
      </c>
      <c r="Q1721" s="15" t="s">
        <v>224</v>
      </c>
      <c r="R1721" s="15"/>
      <c r="S1721" s="15" t="s">
        <v>1311</v>
      </c>
    </row>
    <row r="1722" spans="1:19" ht="15.75" customHeight="1" x14ac:dyDescent="0.2">
      <c r="A1722" s="35" t="s">
        <v>61</v>
      </c>
      <c r="B1722" s="35" t="s">
        <v>6570</v>
      </c>
      <c r="C1722" s="35" t="s">
        <v>17</v>
      </c>
      <c r="D1722" s="35" t="s">
        <v>34</v>
      </c>
      <c r="E1722" s="35" t="s">
        <v>6549</v>
      </c>
      <c r="F1722" s="20">
        <v>11</v>
      </c>
      <c r="H1722" s="20">
        <v>2012</v>
      </c>
      <c r="I1722" s="20" t="str">
        <f t="shared" si="46"/>
        <v>hrs__pers_E..Outgoing.2012</v>
      </c>
      <c r="J1722" s="20" t="s">
        <v>8523</v>
      </c>
      <c r="K1722" s="15" t="s">
        <v>6549</v>
      </c>
      <c r="L1722" s="20" t="s">
        <v>8339</v>
      </c>
      <c r="M1722" s="20" t="s">
        <v>225</v>
      </c>
      <c r="N1722" s="15" t="s">
        <v>5837</v>
      </c>
      <c r="O1722" s="15">
        <v>1</v>
      </c>
      <c r="P1722" s="15">
        <v>4</v>
      </c>
      <c r="Q1722" s="15" t="s">
        <v>224</v>
      </c>
      <c r="R1722" s="15"/>
      <c r="S1722" s="15" t="s">
        <v>1311</v>
      </c>
    </row>
    <row r="1723" spans="1:19" ht="15.75" customHeight="1" x14ac:dyDescent="0.2">
      <c r="A1723" s="35" t="s">
        <v>61</v>
      </c>
      <c r="B1723" s="35" t="s">
        <v>6570</v>
      </c>
      <c r="C1723" s="35" t="s">
        <v>17</v>
      </c>
      <c r="D1723" s="35" t="s">
        <v>34</v>
      </c>
      <c r="E1723" s="35" t="s">
        <v>6549</v>
      </c>
      <c r="F1723" s="20">
        <v>12</v>
      </c>
      <c r="H1723" s="20">
        <v>2014</v>
      </c>
      <c r="I1723" s="20" t="str">
        <f t="shared" si="46"/>
        <v>hrs__pers_E..Outgoing.2014</v>
      </c>
      <c r="J1723" s="20" t="s">
        <v>8524</v>
      </c>
      <c r="K1723" s="15" t="s">
        <v>6549</v>
      </c>
      <c r="L1723" s="20" t="s">
        <v>8339</v>
      </c>
      <c r="M1723" s="20" t="s">
        <v>225</v>
      </c>
      <c r="N1723" s="15" t="s">
        <v>5837</v>
      </c>
      <c r="O1723" s="15">
        <v>1</v>
      </c>
      <c r="P1723" s="15">
        <v>4</v>
      </c>
      <c r="Q1723" s="15" t="s">
        <v>224</v>
      </c>
      <c r="R1723" s="15"/>
      <c r="S1723" s="15" t="s">
        <v>1311</v>
      </c>
    </row>
    <row r="1724" spans="1:19" ht="15.75" customHeight="1" x14ac:dyDescent="0.2">
      <c r="A1724" s="35" t="s">
        <v>61</v>
      </c>
      <c r="B1724" s="35" t="s">
        <v>6570</v>
      </c>
      <c r="C1724" s="35" t="s">
        <v>17</v>
      </c>
      <c r="D1724" s="35" t="s">
        <v>34</v>
      </c>
      <c r="E1724" s="35" t="s">
        <v>6549</v>
      </c>
      <c r="F1724" s="20">
        <v>13</v>
      </c>
      <c r="H1724" s="20">
        <v>2016</v>
      </c>
      <c r="I1724" s="20" t="str">
        <f t="shared" si="46"/>
        <v>hrs__pers_E..Outgoing.2016</v>
      </c>
      <c r="J1724" s="20" t="s">
        <v>8525</v>
      </c>
      <c r="K1724" s="15" t="s">
        <v>6549</v>
      </c>
      <c r="L1724" s="20" t="s">
        <v>8339</v>
      </c>
      <c r="M1724" s="20" t="s">
        <v>225</v>
      </c>
      <c r="N1724" s="15" t="s">
        <v>5837</v>
      </c>
      <c r="O1724" s="15">
        <v>1</v>
      </c>
      <c r="P1724" s="15">
        <v>4</v>
      </c>
      <c r="Q1724" s="15" t="s">
        <v>224</v>
      </c>
      <c r="R1724" s="15"/>
      <c r="S1724" s="15" t="s">
        <v>1311</v>
      </c>
    </row>
    <row r="1725" spans="1:19" ht="15.75" customHeight="1" x14ac:dyDescent="0.2">
      <c r="A1725" s="35" t="s">
        <v>61</v>
      </c>
      <c r="B1725" s="35" t="s">
        <v>6570</v>
      </c>
      <c r="C1725" s="35" t="s">
        <v>17</v>
      </c>
      <c r="D1725" s="35" t="s">
        <v>34</v>
      </c>
      <c r="E1725" s="35" t="s">
        <v>6550</v>
      </c>
      <c r="F1725" s="20">
        <v>8</v>
      </c>
      <c r="H1725" s="20">
        <v>2006</v>
      </c>
      <c r="I1725" s="20" t="str">
        <f t="shared" si="46"/>
        <v>hrs__pers_E..Talkative.2006</v>
      </c>
      <c r="J1725" s="20" t="s">
        <v>8526</v>
      </c>
      <c r="K1725" s="15" t="s">
        <v>6550</v>
      </c>
      <c r="L1725" s="20" t="s">
        <v>8339</v>
      </c>
      <c r="M1725" s="20" t="s">
        <v>225</v>
      </c>
      <c r="N1725" s="72" t="s">
        <v>5837</v>
      </c>
      <c r="O1725" s="15">
        <v>1</v>
      </c>
      <c r="P1725" s="15">
        <v>4</v>
      </c>
      <c r="Q1725" s="15" t="s">
        <v>224</v>
      </c>
      <c r="R1725" s="15"/>
      <c r="S1725" s="15" t="s">
        <v>1311</v>
      </c>
    </row>
    <row r="1726" spans="1:19" ht="15.75" customHeight="1" x14ac:dyDescent="0.2">
      <c r="A1726" s="35" t="s">
        <v>61</v>
      </c>
      <c r="B1726" s="35" t="s">
        <v>6570</v>
      </c>
      <c r="C1726" s="35" t="s">
        <v>17</v>
      </c>
      <c r="D1726" s="35" t="s">
        <v>34</v>
      </c>
      <c r="E1726" s="35" t="s">
        <v>6550</v>
      </c>
      <c r="F1726" s="20">
        <v>9</v>
      </c>
      <c r="H1726" s="20">
        <v>2008</v>
      </c>
      <c r="I1726" s="20" t="str">
        <f t="shared" si="46"/>
        <v>hrs__pers_E..Talkative.2008</v>
      </c>
      <c r="J1726" s="20" t="s">
        <v>8527</v>
      </c>
      <c r="K1726" s="15" t="s">
        <v>6550</v>
      </c>
      <c r="L1726" s="20" t="s">
        <v>8339</v>
      </c>
      <c r="M1726" s="20" t="s">
        <v>225</v>
      </c>
      <c r="N1726" s="72" t="s">
        <v>5837</v>
      </c>
      <c r="O1726" s="15">
        <v>1</v>
      </c>
      <c r="P1726" s="15">
        <v>4</v>
      </c>
      <c r="Q1726" s="15" t="s">
        <v>224</v>
      </c>
      <c r="R1726" s="15"/>
      <c r="S1726" s="15" t="s">
        <v>1311</v>
      </c>
    </row>
    <row r="1727" spans="1:19" ht="15.75" customHeight="1" x14ac:dyDescent="0.2">
      <c r="A1727" s="35" t="s">
        <v>61</v>
      </c>
      <c r="B1727" s="35" t="s">
        <v>6570</v>
      </c>
      <c r="C1727" s="35" t="s">
        <v>17</v>
      </c>
      <c r="D1727" s="35" t="s">
        <v>34</v>
      </c>
      <c r="E1727" s="35" t="s">
        <v>6550</v>
      </c>
      <c r="F1727" s="20">
        <v>10</v>
      </c>
      <c r="H1727" s="20">
        <v>2010</v>
      </c>
      <c r="I1727" s="20" t="str">
        <f t="shared" si="46"/>
        <v>hrs__pers_E..Talkative.2010</v>
      </c>
      <c r="J1727" s="20" t="s">
        <v>8528</v>
      </c>
      <c r="K1727" s="15" t="s">
        <v>6550</v>
      </c>
      <c r="L1727" s="20" t="s">
        <v>8339</v>
      </c>
      <c r="M1727" s="20" t="s">
        <v>225</v>
      </c>
      <c r="N1727" s="15" t="s">
        <v>5837</v>
      </c>
      <c r="O1727" s="15">
        <v>1</v>
      </c>
      <c r="P1727" s="15">
        <v>4</v>
      </c>
      <c r="Q1727" s="15" t="s">
        <v>224</v>
      </c>
      <c r="R1727" s="15"/>
      <c r="S1727" s="15" t="s">
        <v>1311</v>
      </c>
    </row>
    <row r="1728" spans="1:19" ht="15.75" customHeight="1" x14ac:dyDescent="0.2">
      <c r="A1728" s="35" t="s">
        <v>61</v>
      </c>
      <c r="B1728" s="35" t="s">
        <v>6570</v>
      </c>
      <c r="C1728" s="35" t="s">
        <v>17</v>
      </c>
      <c r="D1728" s="35" t="s">
        <v>34</v>
      </c>
      <c r="E1728" s="35" t="s">
        <v>6550</v>
      </c>
      <c r="F1728" s="20">
        <v>11</v>
      </c>
      <c r="H1728" s="20">
        <v>2012</v>
      </c>
      <c r="I1728" s="20" t="str">
        <f t="shared" si="46"/>
        <v>hrs__pers_E..Talkative.2012</v>
      </c>
      <c r="J1728" s="20" t="s">
        <v>8529</v>
      </c>
      <c r="K1728" s="15" t="s">
        <v>6550</v>
      </c>
      <c r="L1728" s="20" t="s">
        <v>8339</v>
      </c>
      <c r="M1728" s="20" t="s">
        <v>225</v>
      </c>
      <c r="N1728" s="15" t="s">
        <v>5837</v>
      </c>
      <c r="O1728" s="15">
        <v>1</v>
      </c>
      <c r="P1728" s="15">
        <v>4</v>
      </c>
      <c r="Q1728" s="15" t="s">
        <v>224</v>
      </c>
      <c r="R1728" s="15"/>
      <c r="S1728" s="15" t="s">
        <v>1311</v>
      </c>
    </row>
    <row r="1729" spans="1:19" ht="15.75" customHeight="1" x14ac:dyDescent="0.2">
      <c r="A1729" s="35" t="s">
        <v>61</v>
      </c>
      <c r="B1729" s="35" t="s">
        <v>6570</v>
      </c>
      <c r="C1729" s="35" t="s">
        <v>17</v>
      </c>
      <c r="D1729" s="35" t="s">
        <v>34</v>
      </c>
      <c r="E1729" s="35" t="s">
        <v>6550</v>
      </c>
      <c r="F1729" s="20">
        <v>12</v>
      </c>
      <c r="H1729" s="20">
        <v>2014</v>
      </c>
      <c r="I1729" s="20" t="str">
        <f t="shared" si="46"/>
        <v>hrs__pers_E..Talkative.2014</v>
      </c>
      <c r="J1729" s="20" t="s">
        <v>8530</v>
      </c>
      <c r="K1729" s="15" t="s">
        <v>6550</v>
      </c>
      <c r="L1729" s="20" t="s">
        <v>8339</v>
      </c>
      <c r="M1729" s="20" t="s">
        <v>225</v>
      </c>
      <c r="N1729" s="15" t="s">
        <v>5837</v>
      </c>
      <c r="O1729" s="15">
        <v>1</v>
      </c>
      <c r="P1729" s="15">
        <v>4</v>
      </c>
      <c r="Q1729" s="15" t="s">
        <v>224</v>
      </c>
      <c r="R1729" s="15"/>
      <c r="S1729" s="15" t="s">
        <v>1311</v>
      </c>
    </row>
    <row r="1730" spans="1:19" ht="15.75" customHeight="1" x14ac:dyDescent="0.2">
      <c r="A1730" s="35" t="s">
        <v>61</v>
      </c>
      <c r="B1730" s="35" t="s">
        <v>6570</v>
      </c>
      <c r="C1730" s="35" t="s">
        <v>17</v>
      </c>
      <c r="D1730" s="35" t="s">
        <v>34</v>
      </c>
      <c r="E1730" s="35" t="s">
        <v>6550</v>
      </c>
      <c r="F1730" s="20">
        <v>13</v>
      </c>
      <c r="H1730" s="20">
        <v>2016</v>
      </c>
      <c r="I1730" s="20" t="str">
        <f t="shared" si="46"/>
        <v>hrs__pers_E..Talkative.2016</v>
      </c>
      <c r="J1730" s="20" t="s">
        <v>8531</v>
      </c>
      <c r="K1730" s="15" t="s">
        <v>6550</v>
      </c>
      <c r="L1730" s="20" t="s">
        <v>8339</v>
      </c>
      <c r="M1730" s="20" t="s">
        <v>225</v>
      </c>
      <c r="N1730" s="15" t="s">
        <v>5837</v>
      </c>
      <c r="O1730" s="15">
        <v>1</v>
      </c>
      <c r="P1730" s="15">
        <v>4</v>
      </c>
      <c r="Q1730" s="15" t="s">
        <v>224</v>
      </c>
      <c r="R1730" s="15"/>
      <c r="S1730" s="15" t="s">
        <v>1311</v>
      </c>
    </row>
    <row r="1731" spans="1:19" ht="15.75" customHeight="1" x14ac:dyDescent="0.2">
      <c r="A1731" s="7" t="s">
        <v>61</v>
      </c>
      <c r="B1731" s="7" t="s">
        <v>6581</v>
      </c>
      <c r="C1731" s="7" t="s">
        <v>12759</v>
      </c>
      <c r="D1731" s="7" t="s">
        <v>12759</v>
      </c>
      <c r="E1731" s="7" t="s">
        <v>8532</v>
      </c>
      <c r="F1731" s="20">
        <v>3</v>
      </c>
      <c r="H1731" s="20">
        <v>1996</v>
      </c>
      <c r="I1731" s="20" t="str">
        <f t="shared" si="46"/>
        <v>hrs__cognitive_cognitive..rCogMentSumSc.1996</v>
      </c>
      <c r="J1731" s="20" t="s">
        <v>10132</v>
      </c>
      <c r="K1731" s="20" t="s">
        <v>8533</v>
      </c>
      <c r="L1731" s="28" t="s">
        <v>1500</v>
      </c>
      <c r="N1731" s="15" t="s">
        <v>5837</v>
      </c>
      <c r="Q1731" s="15" t="s">
        <v>221</v>
      </c>
      <c r="R1731" s="15"/>
      <c r="S1731" s="15" t="s">
        <v>1311</v>
      </c>
    </row>
    <row r="1732" spans="1:19" ht="15.75" customHeight="1" x14ac:dyDescent="0.2">
      <c r="A1732" s="7" t="s">
        <v>61</v>
      </c>
      <c r="B1732" s="7" t="s">
        <v>6581</v>
      </c>
      <c r="C1732" s="7" t="s">
        <v>12759</v>
      </c>
      <c r="D1732" s="7" t="s">
        <v>12759</v>
      </c>
      <c r="E1732" s="7" t="s">
        <v>8532</v>
      </c>
      <c r="F1732" s="20">
        <v>4</v>
      </c>
      <c r="H1732" s="20">
        <v>1998</v>
      </c>
      <c r="I1732" s="20" t="str">
        <f t="shared" si="46"/>
        <v>hrs__cognitive_cognitive..rCogMentSumSc.1998</v>
      </c>
      <c r="J1732" s="20" t="s">
        <v>10133</v>
      </c>
      <c r="K1732" s="20" t="s">
        <v>8534</v>
      </c>
      <c r="L1732" s="28" t="s">
        <v>1500</v>
      </c>
      <c r="N1732" s="15" t="s">
        <v>5837</v>
      </c>
      <c r="Q1732" s="15" t="s">
        <v>221</v>
      </c>
      <c r="R1732" s="15"/>
      <c r="S1732" s="15" t="s">
        <v>1311</v>
      </c>
    </row>
    <row r="1733" spans="1:19" ht="15.75" customHeight="1" x14ac:dyDescent="0.2">
      <c r="A1733" s="7" t="s">
        <v>61</v>
      </c>
      <c r="B1733" s="7" t="s">
        <v>6581</v>
      </c>
      <c r="C1733" s="7" t="s">
        <v>12759</v>
      </c>
      <c r="D1733" s="7" t="s">
        <v>12759</v>
      </c>
      <c r="E1733" s="7" t="s">
        <v>8532</v>
      </c>
      <c r="F1733" s="20">
        <v>5</v>
      </c>
      <c r="H1733" s="20">
        <v>2000</v>
      </c>
      <c r="I1733" s="20" t="str">
        <f t="shared" ref="I1733:I1771" si="47">CONCATENATE(A1733,"__",C1733,"_", D1733, "..", E1733, ".", H1733)</f>
        <v>hrs__cognitive_cognitive..rCogMentSumSc.2000</v>
      </c>
      <c r="J1733" s="20" t="s">
        <v>10134</v>
      </c>
      <c r="K1733" s="20" t="s">
        <v>8535</v>
      </c>
      <c r="L1733" s="28" t="s">
        <v>1500</v>
      </c>
      <c r="N1733" s="15" t="s">
        <v>5837</v>
      </c>
      <c r="Q1733" s="15" t="s">
        <v>221</v>
      </c>
      <c r="R1733" s="15"/>
      <c r="S1733" s="15" t="s">
        <v>1311</v>
      </c>
    </row>
    <row r="1734" spans="1:19" ht="15.75" customHeight="1" x14ac:dyDescent="0.2">
      <c r="A1734" s="7" t="s">
        <v>61</v>
      </c>
      <c r="B1734" s="7" t="s">
        <v>6581</v>
      </c>
      <c r="C1734" s="7" t="s">
        <v>12759</v>
      </c>
      <c r="D1734" s="7" t="s">
        <v>12759</v>
      </c>
      <c r="E1734" s="7" t="s">
        <v>8532</v>
      </c>
      <c r="F1734" s="20">
        <v>6</v>
      </c>
      <c r="H1734" s="20">
        <v>2002</v>
      </c>
      <c r="I1734" s="20" t="str">
        <f t="shared" si="47"/>
        <v>hrs__cognitive_cognitive..rCogMentSumSc.2002</v>
      </c>
      <c r="J1734" s="20" t="s">
        <v>10135</v>
      </c>
      <c r="K1734" s="20" t="s">
        <v>8536</v>
      </c>
      <c r="L1734" s="28" t="s">
        <v>1500</v>
      </c>
      <c r="N1734" s="15" t="s">
        <v>5837</v>
      </c>
      <c r="Q1734" s="15" t="s">
        <v>221</v>
      </c>
      <c r="R1734" s="15"/>
      <c r="S1734" s="15" t="s">
        <v>1311</v>
      </c>
    </row>
    <row r="1735" spans="1:19" ht="15.75" customHeight="1" x14ac:dyDescent="0.2">
      <c r="A1735" s="7" t="s">
        <v>61</v>
      </c>
      <c r="B1735" s="7" t="s">
        <v>6581</v>
      </c>
      <c r="C1735" s="7" t="s">
        <v>12759</v>
      </c>
      <c r="D1735" s="7" t="s">
        <v>12759</v>
      </c>
      <c r="E1735" s="7" t="s">
        <v>8532</v>
      </c>
      <c r="F1735" s="20">
        <v>7</v>
      </c>
      <c r="H1735" s="20">
        <v>2004</v>
      </c>
      <c r="I1735" s="20" t="str">
        <f t="shared" si="47"/>
        <v>hrs__cognitive_cognitive..rCogMentSumSc.2004</v>
      </c>
      <c r="J1735" s="20" t="s">
        <v>10136</v>
      </c>
      <c r="K1735" s="20" t="s">
        <v>8537</v>
      </c>
      <c r="L1735" s="28" t="s">
        <v>1500</v>
      </c>
      <c r="N1735" s="15" t="s">
        <v>5837</v>
      </c>
      <c r="Q1735" s="15" t="s">
        <v>221</v>
      </c>
      <c r="R1735" s="15"/>
      <c r="S1735" s="15" t="s">
        <v>1311</v>
      </c>
    </row>
    <row r="1736" spans="1:19" ht="15.75" customHeight="1" x14ac:dyDescent="0.2">
      <c r="A1736" s="7" t="s">
        <v>61</v>
      </c>
      <c r="B1736" s="7" t="s">
        <v>6581</v>
      </c>
      <c r="C1736" s="7" t="s">
        <v>12759</v>
      </c>
      <c r="D1736" s="7" t="s">
        <v>12759</v>
      </c>
      <c r="E1736" s="7" t="s">
        <v>8532</v>
      </c>
      <c r="F1736" s="20">
        <v>8</v>
      </c>
      <c r="H1736" s="20">
        <v>2006</v>
      </c>
      <c r="I1736" s="20" t="str">
        <f t="shared" si="47"/>
        <v>hrs__cognitive_cognitive..rCogMentSumSc.2006</v>
      </c>
      <c r="J1736" s="20" t="s">
        <v>10137</v>
      </c>
      <c r="K1736" s="20" t="s">
        <v>8538</v>
      </c>
      <c r="L1736" s="28" t="s">
        <v>1500</v>
      </c>
      <c r="N1736" s="15" t="s">
        <v>5837</v>
      </c>
      <c r="Q1736" s="15" t="s">
        <v>221</v>
      </c>
      <c r="R1736" s="15"/>
      <c r="S1736" s="15" t="s">
        <v>1311</v>
      </c>
    </row>
    <row r="1737" spans="1:19" ht="15.75" customHeight="1" x14ac:dyDescent="0.2">
      <c r="A1737" s="7" t="s">
        <v>61</v>
      </c>
      <c r="B1737" s="7" t="s">
        <v>6581</v>
      </c>
      <c r="C1737" s="7" t="s">
        <v>12759</v>
      </c>
      <c r="D1737" s="7" t="s">
        <v>12759</v>
      </c>
      <c r="E1737" s="7" t="s">
        <v>8532</v>
      </c>
      <c r="F1737" s="20">
        <v>9</v>
      </c>
      <c r="H1737" s="20">
        <v>2008</v>
      </c>
      <c r="I1737" s="20" t="str">
        <f t="shared" si="47"/>
        <v>hrs__cognitive_cognitive..rCogMentSumSc.2008</v>
      </c>
      <c r="J1737" s="20" t="s">
        <v>10138</v>
      </c>
      <c r="K1737" s="20" t="s">
        <v>8539</v>
      </c>
      <c r="L1737" s="28" t="s">
        <v>1500</v>
      </c>
      <c r="N1737" s="15" t="s">
        <v>5837</v>
      </c>
      <c r="Q1737" s="15" t="s">
        <v>221</v>
      </c>
      <c r="R1737" s="15"/>
      <c r="S1737" s="15" t="s">
        <v>1311</v>
      </c>
    </row>
    <row r="1738" spans="1:19" s="78" customFormat="1" ht="15.75" customHeight="1" x14ac:dyDescent="0.2">
      <c r="A1738" s="7" t="s">
        <v>61</v>
      </c>
      <c r="B1738" s="7" t="s">
        <v>6581</v>
      </c>
      <c r="C1738" s="7" t="s">
        <v>12759</v>
      </c>
      <c r="D1738" s="7" t="s">
        <v>12759</v>
      </c>
      <c r="E1738" s="7" t="s">
        <v>8532</v>
      </c>
      <c r="F1738" s="20">
        <v>10</v>
      </c>
      <c r="H1738" s="20">
        <v>2010</v>
      </c>
      <c r="I1738" s="20" t="str">
        <f t="shared" ref="I1738:I1739" si="48">CONCATENATE(A1738,"__",C1738,"_", D1738, "..", E1738, ".", H1738)</f>
        <v>hrs__cognitive_cognitive..rCogMentSumSc.2010</v>
      </c>
      <c r="J1738" s="20" t="s">
        <v>10139</v>
      </c>
      <c r="K1738" s="20" t="s">
        <v>8540</v>
      </c>
      <c r="L1738" s="28" t="s">
        <v>1500</v>
      </c>
      <c r="N1738" s="15" t="s">
        <v>5837</v>
      </c>
      <c r="Q1738" s="15" t="s">
        <v>221</v>
      </c>
      <c r="R1738" s="15"/>
      <c r="S1738" s="15" t="s">
        <v>1311</v>
      </c>
    </row>
    <row r="1739" spans="1:19" s="78" customFormat="1" ht="15.75" customHeight="1" x14ac:dyDescent="0.2">
      <c r="A1739" s="7" t="s">
        <v>61</v>
      </c>
      <c r="B1739" s="7" t="s">
        <v>6581</v>
      </c>
      <c r="C1739" s="7" t="s">
        <v>12759</v>
      </c>
      <c r="D1739" s="7" t="s">
        <v>12759</v>
      </c>
      <c r="E1739" s="7" t="s">
        <v>8532</v>
      </c>
      <c r="F1739" s="20">
        <v>11</v>
      </c>
      <c r="H1739" s="20">
        <v>2012</v>
      </c>
      <c r="I1739" s="20" t="str">
        <f t="shared" si="48"/>
        <v>hrs__cognitive_cognitive..rCogMentSumSc.2012</v>
      </c>
      <c r="J1739" s="20" t="s">
        <v>10140</v>
      </c>
      <c r="K1739" s="20" t="s">
        <v>8541</v>
      </c>
      <c r="L1739" s="28" t="s">
        <v>1500</v>
      </c>
      <c r="N1739" s="15" t="s">
        <v>5837</v>
      </c>
      <c r="Q1739" s="15" t="s">
        <v>221</v>
      </c>
      <c r="R1739" s="15"/>
      <c r="S1739" s="15" t="s">
        <v>1311</v>
      </c>
    </row>
    <row r="1740" spans="1:19" ht="15.75" customHeight="1" x14ac:dyDescent="0.2">
      <c r="A1740" s="7" t="s">
        <v>61</v>
      </c>
      <c r="B1740" s="7" t="s">
        <v>6581</v>
      </c>
      <c r="C1740" s="7" t="s">
        <v>12759</v>
      </c>
      <c r="D1740" s="7" t="s">
        <v>12759</v>
      </c>
      <c r="E1740" s="7" t="s">
        <v>8532</v>
      </c>
      <c r="F1740" s="20">
        <v>12</v>
      </c>
      <c r="H1740" s="20">
        <v>2014</v>
      </c>
      <c r="I1740" s="20" t="str">
        <f t="shared" si="47"/>
        <v>hrs__cognitive_cognitive..rCogMentSumSc.2014</v>
      </c>
      <c r="J1740" s="15" t="s">
        <v>10603</v>
      </c>
      <c r="K1740" s="20" t="s">
        <v>8540</v>
      </c>
      <c r="L1740" s="28" t="s">
        <v>1500</v>
      </c>
      <c r="N1740" s="15" t="s">
        <v>5837</v>
      </c>
      <c r="Q1740" s="15" t="s">
        <v>221</v>
      </c>
      <c r="R1740" s="15"/>
      <c r="S1740" s="15" t="s">
        <v>1311</v>
      </c>
    </row>
    <row r="1741" spans="1:19" ht="15.75" customHeight="1" x14ac:dyDescent="0.2">
      <c r="A1741" s="7" t="s">
        <v>61</v>
      </c>
      <c r="B1741" s="7" t="s">
        <v>6581</v>
      </c>
      <c r="C1741" s="7" t="s">
        <v>12759</v>
      </c>
      <c r="D1741" s="7" t="s">
        <v>12759</v>
      </c>
      <c r="E1741" s="7" t="s">
        <v>8532</v>
      </c>
      <c r="F1741" s="20">
        <v>13</v>
      </c>
      <c r="H1741" s="20">
        <v>2016</v>
      </c>
      <c r="I1741" s="20" t="str">
        <f t="shared" si="47"/>
        <v>hrs__cognitive_cognitive..rCogMentSumSc.2016</v>
      </c>
      <c r="J1741" s="15" t="s">
        <v>10604</v>
      </c>
      <c r="K1741" s="20" t="s">
        <v>8541</v>
      </c>
      <c r="L1741" s="28" t="s">
        <v>1500</v>
      </c>
      <c r="N1741" s="15" t="s">
        <v>5837</v>
      </c>
      <c r="Q1741" s="15" t="s">
        <v>221</v>
      </c>
      <c r="R1741" s="15"/>
      <c r="S1741" s="15" t="s">
        <v>1311</v>
      </c>
    </row>
    <row r="1742" spans="1:19" ht="15.75" customHeight="1" x14ac:dyDescent="0.2">
      <c r="A1742" s="7" t="s">
        <v>61</v>
      </c>
      <c r="B1742" s="7" t="s">
        <v>6581</v>
      </c>
      <c r="C1742" s="7" t="s">
        <v>12759</v>
      </c>
      <c r="D1742" s="7" t="s">
        <v>12759</v>
      </c>
      <c r="E1742" s="7" t="s">
        <v>8542</v>
      </c>
      <c r="F1742" s="20">
        <v>2</v>
      </c>
      <c r="H1742" s="20">
        <v>1994</v>
      </c>
      <c r="I1742" s="20" t="str">
        <f t="shared" si="47"/>
        <v>hrs__cognitive_cognitive..rCogTotWrdRcl.1994</v>
      </c>
      <c r="J1742" s="20" t="s">
        <v>10141</v>
      </c>
      <c r="K1742" s="20" t="s">
        <v>8543</v>
      </c>
      <c r="L1742" s="28" t="s">
        <v>8544</v>
      </c>
      <c r="N1742" s="15" t="s">
        <v>5837</v>
      </c>
      <c r="Q1742" s="15" t="s">
        <v>221</v>
      </c>
      <c r="R1742" s="15"/>
      <c r="S1742" s="15" t="s">
        <v>251</v>
      </c>
    </row>
    <row r="1743" spans="1:19" ht="15.75" customHeight="1" x14ac:dyDescent="0.2">
      <c r="A1743" s="7" t="s">
        <v>61</v>
      </c>
      <c r="B1743" s="7" t="s">
        <v>6581</v>
      </c>
      <c r="C1743" s="7" t="s">
        <v>12759</v>
      </c>
      <c r="D1743" s="7" t="s">
        <v>12759</v>
      </c>
      <c r="E1743" s="7" t="s">
        <v>8542</v>
      </c>
      <c r="F1743" s="20">
        <v>3</v>
      </c>
      <c r="H1743" s="20">
        <v>1996</v>
      </c>
      <c r="I1743" s="20" t="str">
        <f t="shared" si="47"/>
        <v>hrs__cognitive_cognitive..rCogTotWrdRcl.1996</v>
      </c>
      <c r="J1743" s="20" t="s">
        <v>10142</v>
      </c>
      <c r="K1743" s="20" t="s">
        <v>8545</v>
      </c>
      <c r="L1743" s="28" t="s">
        <v>8544</v>
      </c>
      <c r="N1743" s="15" t="s">
        <v>5837</v>
      </c>
      <c r="Q1743" s="15" t="s">
        <v>221</v>
      </c>
      <c r="R1743" s="15"/>
      <c r="S1743" s="15" t="s">
        <v>251</v>
      </c>
    </row>
    <row r="1744" spans="1:19" ht="15.75" customHeight="1" x14ac:dyDescent="0.2">
      <c r="A1744" s="7" t="s">
        <v>61</v>
      </c>
      <c r="B1744" s="7" t="s">
        <v>6581</v>
      </c>
      <c r="C1744" s="7" t="s">
        <v>12759</v>
      </c>
      <c r="D1744" s="7" t="s">
        <v>12759</v>
      </c>
      <c r="E1744" s="7" t="s">
        <v>8542</v>
      </c>
      <c r="F1744" s="20">
        <v>4</v>
      </c>
      <c r="H1744" s="20">
        <v>1998</v>
      </c>
      <c r="I1744" s="20" t="str">
        <f t="shared" si="47"/>
        <v>hrs__cognitive_cognitive..rCogTotWrdRcl.1998</v>
      </c>
      <c r="J1744" s="20" t="s">
        <v>10143</v>
      </c>
      <c r="K1744" s="20" t="s">
        <v>8546</v>
      </c>
      <c r="L1744" s="28" t="s">
        <v>8544</v>
      </c>
      <c r="N1744" s="15" t="s">
        <v>5837</v>
      </c>
      <c r="Q1744" s="15" t="s">
        <v>221</v>
      </c>
      <c r="R1744" s="15"/>
      <c r="S1744" s="15" t="s">
        <v>251</v>
      </c>
    </row>
    <row r="1745" spans="1:19" ht="15.75" customHeight="1" x14ac:dyDescent="0.2">
      <c r="A1745" s="7" t="s">
        <v>61</v>
      </c>
      <c r="B1745" s="7" t="s">
        <v>6581</v>
      </c>
      <c r="C1745" s="7" t="s">
        <v>12759</v>
      </c>
      <c r="D1745" s="7" t="s">
        <v>12759</v>
      </c>
      <c r="E1745" s="7" t="s">
        <v>8542</v>
      </c>
      <c r="F1745" s="20">
        <v>5</v>
      </c>
      <c r="H1745" s="20">
        <v>2000</v>
      </c>
      <c r="I1745" s="20" t="str">
        <f t="shared" si="47"/>
        <v>hrs__cognitive_cognitive..rCogTotWrdRcl.2000</v>
      </c>
      <c r="J1745" s="20" t="s">
        <v>10144</v>
      </c>
      <c r="K1745" s="20" t="s">
        <v>8547</v>
      </c>
      <c r="L1745" s="28" t="s">
        <v>8544</v>
      </c>
      <c r="N1745" s="15" t="s">
        <v>5837</v>
      </c>
      <c r="Q1745" s="15" t="s">
        <v>221</v>
      </c>
      <c r="R1745" s="15"/>
      <c r="S1745" s="15" t="s">
        <v>251</v>
      </c>
    </row>
    <row r="1746" spans="1:19" ht="15.75" customHeight="1" x14ac:dyDescent="0.2">
      <c r="A1746" s="7" t="s">
        <v>61</v>
      </c>
      <c r="B1746" s="7" t="s">
        <v>6581</v>
      </c>
      <c r="C1746" s="7" t="s">
        <v>12759</v>
      </c>
      <c r="D1746" s="7" t="s">
        <v>12759</v>
      </c>
      <c r="E1746" s="7" t="s">
        <v>8542</v>
      </c>
      <c r="F1746" s="20">
        <v>6</v>
      </c>
      <c r="H1746" s="20">
        <v>2002</v>
      </c>
      <c r="I1746" s="20" t="str">
        <f t="shared" si="47"/>
        <v>hrs__cognitive_cognitive..rCogTotWrdRcl.2002</v>
      </c>
      <c r="J1746" s="20" t="s">
        <v>10145</v>
      </c>
      <c r="K1746" s="20" t="s">
        <v>8548</v>
      </c>
      <c r="L1746" s="28" t="s">
        <v>8544</v>
      </c>
      <c r="N1746" s="15" t="s">
        <v>5837</v>
      </c>
      <c r="Q1746" s="15" t="s">
        <v>221</v>
      </c>
      <c r="R1746" s="15"/>
      <c r="S1746" s="15" t="s">
        <v>251</v>
      </c>
    </row>
    <row r="1747" spans="1:19" ht="15.75" customHeight="1" x14ac:dyDescent="0.2">
      <c r="A1747" s="7" t="s">
        <v>61</v>
      </c>
      <c r="B1747" s="7" t="s">
        <v>6581</v>
      </c>
      <c r="C1747" s="7" t="s">
        <v>12759</v>
      </c>
      <c r="D1747" s="7" t="s">
        <v>12759</v>
      </c>
      <c r="E1747" s="7" t="s">
        <v>8542</v>
      </c>
      <c r="F1747" s="20">
        <v>7</v>
      </c>
      <c r="H1747" s="20">
        <v>2004</v>
      </c>
      <c r="I1747" s="20" t="str">
        <f t="shared" si="47"/>
        <v>hrs__cognitive_cognitive..rCogTotWrdRcl.2004</v>
      </c>
      <c r="J1747" s="20" t="s">
        <v>10146</v>
      </c>
      <c r="K1747" s="20" t="s">
        <v>8549</v>
      </c>
      <c r="L1747" s="28" t="s">
        <v>8544</v>
      </c>
      <c r="N1747" s="15" t="s">
        <v>5837</v>
      </c>
      <c r="Q1747" s="15" t="s">
        <v>221</v>
      </c>
      <c r="R1747" s="15"/>
      <c r="S1747" s="15" t="s">
        <v>251</v>
      </c>
    </row>
    <row r="1748" spans="1:19" ht="15.75" customHeight="1" x14ac:dyDescent="0.2">
      <c r="A1748" s="7" t="s">
        <v>61</v>
      </c>
      <c r="B1748" s="7" t="s">
        <v>6581</v>
      </c>
      <c r="C1748" s="7" t="s">
        <v>12759</v>
      </c>
      <c r="D1748" s="7" t="s">
        <v>12759</v>
      </c>
      <c r="E1748" s="7" t="s">
        <v>8542</v>
      </c>
      <c r="F1748" s="20">
        <v>8</v>
      </c>
      <c r="H1748" s="20">
        <v>2006</v>
      </c>
      <c r="I1748" s="20" t="str">
        <f t="shared" si="47"/>
        <v>hrs__cognitive_cognitive..rCogTotWrdRcl.2006</v>
      </c>
      <c r="J1748" s="20" t="s">
        <v>10147</v>
      </c>
      <c r="K1748" s="20" t="s">
        <v>8550</v>
      </c>
      <c r="L1748" s="28" t="s">
        <v>8544</v>
      </c>
      <c r="N1748" s="15" t="s">
        <v>5837</v>
      </c>
      <c r="Q1748" s="15" t="s">
        <v>221</v>
      </c>
      <c r="R1748" s="15"/>
      <c r="S1748" s="15" t="s">
        <v>251</v>
      </c>
    </row>
    <row r="1749" spans="1:19" ht="15.75" customHeight="1" x14ac:dyDescent="0.2">
      <c r="A1749" s="7" t="s">
        <v>61</v>
      </c>
      <c r="B1749" s="7" t="s">
        <v>6581</v>
      </c>
      <c r="C1749" s="7" t="s">
        <v>12759</v>
      </c>
      <c r="D1749" s="7" t="s">
        <v>12759</v>
      </c>
      <c r="E1749" s="7" t="s">
        <v>8542</v>
      </c>
      <c r="F1749" s="20">
        <v>9</v>
      </c>
      <c r="H1749" s="20">
        <v>2008</v>
      </c>
      <c r="I1749" s="20" t="str">
        <f t="shared" si="47"/>
        <v>hrs__cognitive_cognitive..rCogTotWrdRcl.2008</v>
      </c>
      <c r="J1749" s="20" t="s">
        <v>10148</v>
      </c>
      <c r="K1749" s="20" t="s">
        <v>8551</v>
      </c>
      <c r="L1749" s="28" t="s">
        <v>8544</v>
      </c>
      <c r="N1749" s="15" t="s">
        <v>5837</v>
      </c>
      <c r="Q1749" s="15" t="s">
        <v>221</v>
      </c>
      <c r="R1749" s="15"/>
      <c r="S1749" s="15" t="s">
        <v>251</v>
      </c>
    </row>
    <row r="1750" spans="1:19" s="78" customFormat="1" ht="15.75" customHeight="1" x14ac:dyDescent="0.2">
      <c r="A1750" s="7" t="s">
        <v>61</v>
      </c>
      <c r="B1750" s="7" t="s">
        <v>6581</v>
      </c>
      <c r="C1750" s="7" t="s">
        <v>12759</v>
      </c>
      <c r="D1750" s="7" t="s">
        <v>12759</v>
      </c>
      <c r="E1750" s="7" t="s">
        <v>8542</v>
      </c>
      <c r="F1750" s="20">
        <v>10</v>
      </c>
      <c r="H1750" s="20">
        <v>2010</v>
      </c>
      <c r="I1750" s="20" t="str">
        <f t="shared" ref="I1750:I1751" si="49">CONCATENATE(A1750,"__",C1750,"_", D1750, "..", E1750, ".", H1750)</f>
        <v>hrs__cognitive_cognitive..rCogTotWrdRcl.2010</v>
      </c>
      <c r="J1750" s="20" t="s">
        <v>10149</v>
      </c>
      <c r="K1750" s="20" t="s">
        <v>8552</v>
      </c>
      <c r="L1750" s="28" t="s">
        <v>8544</v>
      </c>
      <c r="N1750" s="15" t="s">
        <v>5837</v>
      </c>
      <c r="Q1750" s="15" t="s">
        <v>221</v>
      </c>
      <c r="R1750" s="15"/>
      <c r="S1750" s="15" t="s">
        <v>251</v>
      </c>
    </row>
    <row r="1751" spans="1:19" s="78" customFormat="1" ht="15.75" customHeight="1" x14ac:dyDescent="0.2">
      <c r="A1751" s="7" t="s">
        <v>61</v>
      </c>
      <c r="B1751" s="7" t="s">
        <v>6581</v>
      </c>
      <c r="C1751" s="7" t="s">
        <v>12759</v>
      </c>
      <c r="D1751" s="7" t="s">
        <v>12759</v>
      </c>
      <c r="E1751" s="7" t="s">
        <v>8542</v>
      </c>
      <c r="F1751" s="20">
        <v>11</v>
      </c>
      <c r="H1751" s="20">
        <v>2012</v>
      </c>
      <c r="I1751" s="20" t="str">
        <f t="shared" si="49"/>
        <v>hrs__cognitive_cognitive..rCogTotWrdRcl.2012</v>
      </c>
      <c r="J1751" s="20" t="s">
        <v>10150</v>
      </c>
      <c r="K1751" s="20" t="s">
        <v>8553</v>
      </c>
      <c r="L1751" s="28" t="s">
        <v>8544</v>
      </c>
      <c r="N1751" s="15" t="s">
        <v>5837</v>
      </c>
      <c r="Q1751" s="15" t="s">
        <v>221</v>
      </c>
      <c r="R1751" s="15"/>
      <c r="S1751" s="15" t="s">
        <v>251</v>
      </c>
    </row>
    <row r="1752" spans="1:19" ht="15.75" customHeight="1" x14ac:dyDescent="0.2">
      <c r="A1752" s="7" t="s">
        <v>61</v>
      </c>
      <c r="B1752" s="7" t="s">
        <v>6581</v>
      </c>
      <c r="C1752" s="7" t="s">
        <v>12759</v>
      </c>
      <c r="D1752" s="7" t="s">
        <v>12759</v>
      </c>
      <c r="E1752" s="7" t="s">
        <v>8542</v>
      </c>
      <c r="F1752" s="20">
        <v>12</v>
      </c>
      <c r="H1752" s="20">
        <v>2014</v>
      </c>
      <c r="I1752" s="20" t="str">
        <f t="shared" si="47"/>
        <v>hrs__cognitive_cognitive..rCogTotWrdRcl.2014</v>
      </c>
      <c r="J1752" s="15" t="s">
        <v>10605</v>
      </c>
      <c r="K1752" s="20" t="s">
        <v>8552</v>
      </c>
      <c r="L1752" s="28" t="s">
        <v>8544</v>
      </c>
      <c r="N1752" s="15" t="s">
        <v>5837</v>
      </c>
      <c r="Q1752" s="15" t="s">
        <v>221</v>
      </c>
      <c r="R1752" s="15"/>
      <c r="S1752" s="15" t="s">
        <v>251</v>
      </c>
    </row>
    <row r="1753" spans="1:19" ht="15.75" customHeight="1" x14ac:dyDescent="0.2">
      <c r="A1753" s="7" t="s">
        <v>61</v>
      </c>
      <c r="B1753" s="7" t="s">
        <v>6581</v>
      </c>
      <c r="C1753" s="7" t="s">
        <v>12759</v>
      </c>
      <c r="D1753" s="7" t="s">
        <v>12759</v>
      </c>
      <c r="E1753" s="7" t="s">
        <v>8542</v>
      </c>
      <c r="F1753" s="20">
        <v>13</v>
      </c>
      <c r="H1753" s="20">
        <v>2016</v>
      </c>
      <c r="I1753" s="20" t="str">
        <f t="shared" si="47"/>
        <v>hrs__cognitive_cognitive..rCogTotWrdRcl.2016</v>
      </c>
      <c r="J1753" s="15" t="s">
        <v>10606</v>
      </c>
      <c r="K1753" s="20" t="s">
        <v>8553</v>
      </c>
      <c r="L1753" s="28" t="s">
        <v>8544</v>
      </c>
      <c r="N1753" s="15" t="s">
        <v>5837</v>
      </c>
      <c r="Q1753" s="15" t="s">
        <v>221</v>
      </c>
      <c r="R1753" s="15"/>
      <c r="S1753" s="15" t="s">
        <v>251</v>
      </c>
    </row>
    <row r="1754" spans="1:19" ht="15.75" customHeight="1" x14ac:dyDescent="0.2">
      <c r="A1754" s="7" t="s">
        <v>61</v>
      </c>
      <c r="B1754" s="7" t="s">
        <v>6581</v>
      </c>
      <c r="C1754" s="7" t="s">
        <v>12759</v>
      </c>
      <c r="D1754" s="7" t="s">
        <v>12759</v>
      </c>
      <c r="E1754" s="7" t="s">
        <v>8554</v>
      </c>
      <c r="F1754" s="20">
        <v>3</v>
      </c>
      <c r="H1754" s="20">
        <v>1996</v>
      </c>
      <c r="I1754" s="20" t="str">
        <f t="shared" si="47"/>
        <v>hrs__cognitive_cognitive..rCogVocabSum.1996</v>
      </c>
      <c r="J1754" s="20" t="s">
        <v>10151</v>
      </c>
      <c r="K1754" s="20" t="s">
        <v>8555</v>
      </c>
      <c r="L1754" s="28" t="s">
        <v>8556</v>
      </c>
      <c r="N1754" s="15" t="s">
        <v>5837</v>
      </c>
      <c r="Q1754" s="15" t="s">
        <v>221</v>
      </c>
      <c r="R1754" s="15"/>
      <c r="S1754" s="15" t="s">
        <v>1311</v>
      </c>
    </row>
    <row r="1755" spans="1:19" ht="15.75" customHeight="1" x14ac:dyDescent="0.2">
      <c r="A1755" s="7" t="s">
        <v>61</v>
      </c>
      <c r="B1755" s="7" t="s">
        <v>6581</v>
      </c>
      <c r="C1755" s="7" t="s">
        <v>12759</v>
      </c>
      <c r="D1755" s="7" t="s">
        <v>12759</v>
      </c>
      <c r="E1755" s="7" t="s">
        <v>8554</v>
      </c>
      <c r="F1755" s="20">
        <v>4</v>
      </c>
      <c r="H1755" s="20">
        <v>1998</v>
      </c>
      <c r="I1755" s="20" t="str">
        <f t="shared" si="47"/>
        <v>hrs__cognitive_cognitive..rCogVocabSum.1998</v>
      </c>
      <c r="J1755" s="20" t="s">
        <v>10152</v>
      </c>
      <c r="K1755" s="20" t="s">
        <v>8557</v>
      </c>
      <c r="L1755" s="28" t="s">
        <v>8556</v>
      </c>
      <c r="N1755" s="15" t="s">
        <v>5837</v>
      </c>
      <c r="Q1755" s="15" t="s">
        <v>221</v>
      </c>
      <c r="R1755" s="15"/>
      <c r="S1755" s="15" t="s">
        <v>1311</v>
      </c>
    </row>
    <row r="1756" spans="1:19" ht="15.75" customHeight="1" x14ac:dyDescent="0.2">
      <c r="A1756" s="7" t="s">
        <v>61</v>
      </c>
      <c r="B1756" s="7" t="s">
        <v>6581</v>
      </c>
      <c r="C1756" s="7" t="s">
        <v>12759</v>
      </c>
      <c r="D1756" s="7" t="s">
        <v>12759</v>
      </c>
      <c r="E1756" s="7" t="s">
        <v>8554</v>
      </c>
      <c r="F1756" s="20">
        <v>5</v>
      </c>
      <c r="H1756" s="20">
        <v>2000</v>
      </c>
      <c r="I1756" s="20" t="str">
        <f t="shared" si="47"/>
        <v>hrs__cognitive_cognitive..rCogVocabSum.2000</v>
      </c>
      <c r="J1756" s="20" t="s">
        <v>10153</v>
      </c>
      <c r="K1756" s="20" t="s">
        <v>8558</v>
      </c>
      <c r="L1756" s="28" t="s">
        <v>8556</v>
      </c>
      <c r="N1756" s="15" t="s">
        <v>5837</v>
      </c>
      <c r="Q1756" s="15" t="s">
        <v>221</v>
      </c>
      <c r="R1756" s="15"/>
      <c r="S1756" s="15" t="s">
        <v>1311</v>
      </c>
    </row>
    <row r="1757" spans="1:19" ht="15.75" customHeight="1" x14ac:dyDescent="0.2">
      <c r="A1757" s="7" t="s">
        <v>61</v>
      </c>
      <c r="B1757" s="7" t="s">
        <v>6581</v>
      </c>
      <c r="C1757" s="7" t="s">
        <v>12759</v>
      </c>
      <c r="D1757" s="7" t="s">
        <v>12759</v>
      </c>
      <c r="E1757" s="7" t="s">
        <v>8554</v>
      </c>
      <c r="F1757" s="20">
        <v>6</v>
      </c>
      <c r="H1757" s="20">
        <v>2002</v>
      </c>
      <c r="I1757" s="20" t="str">
        <f t="shared" si="47"/>
        <v>hrs__cognitive_cognitive..rCogVocabSum.2002</v>
      </c>
      <c r="J1757" s="20" t="s">
        <v>10154</v>
      </c>
      <c r="K1757" s="20" t="s">
        <v>8559</v>
      </c>
      <c r="L1757" s="28" t="s">
        <v>8556</v>
      </c>
      <c r="N1757" s="15" t="s">
        <v>5837</v>
      </c>
      <c r="Q1757" s="15" t="s">
        <v>221</v>
      </c>
      <c r="R1757" s="15"/>
      <c r="S1757" s="15" t="s">
        <v>1311</v>
      </c>
    </row>
    <row r="1758" spans="1:19" ht="15.75" customHeight="1" x14ac:dyDescent="0.2">
      <c r="A1758" s="7" t="s">
        <v>61</v>
      </c>
      <c r="B1758" s="7" t="s">
        <v>6581</v>
      </c>
      <c r="C1758" s="7" t="s">
        <v>12759</v>
      </c>
      <c r="D1758" s="7" t="s">
        <v>12759</v>
      </c>
      <c r="E1758" s="7" t="s">
        <v>8554</v>
      </c>
      <c r="F1758" s="20">
        <v>7</v>
      </c>
      <c r="H1758" s="20">
        <v>2004</v>
      </c>
      <c r="I1758" s="20" t="str">
        <f t="shared" si="47"/>
        <v>hrs__cognitive_cognitive..rCogVocabSum.2004</v>
      </c>
      <c r="J1758" s="20" t="s">
        <v>10155</v>
      </c>
      <c r="K1758" s="20" t="s">
        <v>8560</v>
      </c>
      <c r="L1758" s="28" t="s">
        <v>8556</v>
      </c>
      <c r="N1758" s="15" t="s">
        <v>5837</v>
      </c>
      <c r="Q1758" s="15" t="s">
        <v>221</v>
      </c>
      <c r="R1758" s="15"/>
      <c r="S1758" s="15" t="s">
        <v>1311</v>
      </c>
    </row>
    <row r="1759" spans="1:19" ht="15.75" customHeight="1" x14ac:dyDescent="0.2">
      <c r="A1759" s="7" t="s">
        <v>61</v>
      </c>
      <c r="B1759" s="7" t="s">
        <v>6581</v>
      </c>
      <c r="C1759" s="7" t="s">
        <v>12759</v>
      </c>
      <c r="D1759" s="7" t="s">
        <v>12759</v>
      </c>
      <c r="E1759" s="7" t="s">
        <v>8554</v>
      </c>
      <c r="F1759" s="20">
        <v>8</v>
      </c>
      <c r="H1759" s="20">
        <v>2006</v>
      </c>
      <c r="I1759" s="20" t="str">
        <f t="shared" si="47"/>
        <v>hrs__cognitive_cognitive..rCogVocabSum.2006</v>
      </c>
      <c r="J1759" s="20" t="s">
        <v>10156</v>
      </c>
      <c r="K1759" s="20" t="s">
        <v>8561</v>
      </c>
      <c r="L1759" s="28" t="s">
        <v>8556</v>
      </c>
      <c r="N1759" s="15" t="s">
        <v>5837</v>
      </c>
      <c r="Q1759" s="15" t="s">
        <v>221</v>
      </c>
      <c r="R1759" s="15"/>
      <c r="S1759" s="15" t="s">
        <v>1311</v>
      </c>
    </row>
    <row r="1760" spans="1:19" ht="15.75" customHeight="1" x14ac:dyDescent="0.2">
      <c r="A1760" s="7" t="s">
        <v>61</v>
      </c>
      <c r="B1760" s="7" t="s">
        <v>6581</v>
      </c>
      <c r="C1760" s="7" t="s">
        <v>12759</v>
      </c>
      <c r="D1760" s="7" t="s">
        <v>12759</v>
      </c>
      <c r="E1760" s="7" t="s">
        <v>8554</v>
      </c>
      <c r="F1760" s="20">
        <v>9</v>
      </c>
      <c r="H1760" s="20">
        <v>2008</v>
      </c>
      <c r="I1760" s="20" t="str">
        <f t="shared" si="47"/>
        <v>hrs__cognitive_cognitive..rCogVocabSum.2008</v>
      </c>
      <c r="J1760" s="20" t="s">
        <v>10157</v>
      </c>
      <c r="K1760" s="20" t="s">
        <v>8562</v>
      </c>
      <c r="L1760" s="28" t="s">
        <v>8556</v>
      </c>
      <c r="N1760" s="15" t="s">
        <v>5837</v>
      </c>
      <c r="Q1760" s="15" t="s">
        <v>221</v>
      </c>
      <c r="R1760" s="15"/>
      <c r="S1760" s="15" t="s">
        <v>1311</v>
      </c>
    </row>
    <row r="1761" spans="1:19" s="78" customFormat="1" ht="15.75" customHeight="1" x14ac:dyDescent="0.2">
      <c r="A1761" s="7" t="s">
        <v>61</v>
      </c>
      <c r="B1761" s="7" t="s">
        <v>6581</v>
      </c>
      <c r="C1761" s="7" t="s">
        <v>12759</v>
      </c>
      <c r="D1761" s="7" t="s">
        <v>12759</v>
      </c>
      <c r="E1761" s="7" t="s">
        <v>8554</v>
      </c>
      <c r="F1761" s="20">
        <v>10</v>
      </c>
      <c r="H1761" s="20">
        <v>2010</v>
      </c>
      <c r="I1761" s="20" t="str">
        <f t="shared" ref="I1761:I1762" si="50">CONCATENATE(A1761,"__",C1761,"_", D1761, "..", E1761, ".", H1761)</f>
        <v>hrs__cognitive_cognitive..rCogVocabSum.2010</v>
      </c>
      <c r="J1761" s="20" t="s">
        <v>10158</v>
      </c>
      <c r="K1761" s="20" t="s">
        <v>8563</v>
      </c>
      <c r="L1761" s="28" t="s">
        <v>8556</v>
      </c>
      <c r="N1761" s="15" t="s">
        <v>5837</v>
      </c>
      <c r="Q1761" s="15" t="s">
        <v>221</v>
      </c>
      <c r="R1761" s="15"/>
      <c r="S1761" s="15" t="s">
        <v>1311</v>
      </c>
    </row>
    <row r="1762" spans="1:19" s="78" customFormat="1" ht="15.75" customHeight="1" x14ac:dyDescent="0.2">
      <c r="A1762" s="7" t="s">
        <v>61</v>
      </c>
      <c r="B1762" s="7" t="s">
        <v>6581</v>
      </c>
      <c r="C1762" s="7" t="s">
        <v>12759</v>
      </c>
      <c r="D1762" s="7" t="s">
        <v>12759</v>
      </c>
      <c r="E1762" s="7" t="s">
        <v>8554</v>
      </c>
      <c r="F1762" s="20">
        <v>11</v>
      </c>
      <c r="H1762" s="20">
        <v>2012</v>
      </c>
      <c r="I1762" s="20" t="str">
        <f t="shared" si="50"/>
        <v>hrs__cognitive_cognitive..rCogVocabSum.2012</v>
      </c>
      <c r="J1762" s="20" t="s">
        <v>10159</v>
      </c>
      <c r="K1762" s="20" t="s">
        <v>8564</v>
      </c>
      <c r="L1762" s="28" t="s">
        <v>8556</v>
      </c>
      <c r="N1762" s="15" t="s">
        <v>5837</v>
      </c>
      <c r="Q1762" s="15" t="s">
        <v>221</v>
      </c>
      <c r="R1762" s="15"/>
      <c r="S1762" s="15" t="s">
        <v>1311</v>
      </c>
    </row>
    <row r="1763" spans="1:19" ht="15.75" customHeight="1" x14ac:dyDescent="0.2">
      <c r="A1763" s="7" t="s">
        <v>61</v>
      </c>
      <c r="B1763" s="7" t="s">
        <v>6581</v>
      </c>
      <c r="C1763" s="7" t="s">
        <v>12759</v>
      </c>
      <c r="D1763" s="7" t="s">
        <v>12759</v>
      </c>
      <c r="E1763" s="7" t="s">
        <v>8554</v>
      </c>
      <c r="F1763" s="20">
        <v>12</v>
      </c>
      <c r="H1763" s="20">
        <v>2014</v>
      </c>
      <c r="I1763" s="20" t="str">
        <f t="shared" si="47"/>
        <v>hrs__cognitive_cognitive..rCogVocabSum.2014</v>
      </c>
      <c r="J1763" s="15" t="s">
        <v>10607</v>
      </c>
      <c r="K1763" s="20" t="s">
        <v>8563</v>
      </c>
      <c r="L1763" s="28" t="s">
        <v>8556</v>
      </c>
      <c r="N1763" s="15" t="s">
        <v>5837</v>
      </c>
      <c r="Q1763" s="15" t="s">
        <v>221</v>
      </c>
      <c r="R1763" s="15"/>
      <c r="S1763" s="15" t="s">
        <v>1311</v>
      </c>
    </row>
    <row r="1764" spans="1:19" ht="15.75" customHeight="1" x14ac:dyDescent="0.2">
      <c r="A1764" s="7" t="s">
        <v>61</v>
      </c>
      <c r="B1764" s="7" t="s">
        <v>6581</v>
      </c>
      <c r="C1764" s="7" t="s">
        <v>12759</v>
      </c>
      <c r="D1764" s="7" t="s">
        <v>12759</v>
      </c>
      <c r="E1764" s="7" t="s">
        <v>8554</v>
      </c>
      <c r="F1764" s="20">
        <v>13</v>
      </c>
      <c r="H1764" s="20">
        <v>2016</v>
      </c>
      <c r="I1764" s="20" t="str">
        <f t="shared" si="47"/>
        <v>hrs__cognitive_cognitive..rCogVocabSum.2016</v>
      </c>
      <c r="J1764" s="15" t="s">
        <v>10608</v>
      </c>
      <c r="K1764" s="20" t="s">
        <v>8564</v>
      </c>
      <c r="L1764" s="28" t="s">
        <v>8556</v>
      </c>
      <c r="N1764" s="15" t="s">
        <v>5837</v>
      </c>
      <c r="Q1764" s="15" t="s">
        <v>221</v>
      </c>
      <c r="R1764" s="15"/>
      <c r="S1764" s="15" t="s">
        <v>1311</v>
      </c>
    </row>
    <row r="1765" spans="1:19" ht="15.75" customHeight="1" x14ac:dyDescent="0.2">
      <c r="A1765" s="35" t="s">
        <v>61</v>
      </c>
      <c r="B1765" s="35" t="s">
        <v>6570</v>
      </c>
      <c r="C1765" s="35" t="s">
        <v>17</v>
      </c>
      <c r="D1765" s="35" t="s">
        <v>106</v>
      </c>
      <c r="E1765" s="35" t="s">
        <v>8565</v>
      </c>
      <c r="F1765" s="20">
        <v>8</v>
      </c>
      <c r="H1765" s="20">
        <v>2006</v>
      </c>
      <c r="I1765" s="20" t="str">
        <f t="shared" si="47"/>
        <v>hrs__pers_LOC..BeyCntrl.2006</v>
      </c>
      <c r="J1765" s="20" t="s">
        <v>8566</v>
      </c>
      <c r="K1765" s="28" t="s">
        <v>8567</v>
      </c>
      <c r="L1765" s="20" t="s">
        <v>7434</v>
      </c>
      <c r="M1765" s="28" t="s">
        <v>225</v>
      </c>
      <c r="N1765" s="73" t="s">
        <v>177</v>
      </c>
      <c r="O1765" s="15">
        <v>1</v>
      </c>
      <c r="P1765" s="15">
        <v>6</v>
      </c>
      <c r="Q1765" s="15" t="s">
        <v>224</v>
      </c>
      <c r="R1765" s="15"/>
      <c r="S1765" s="15" t="s">
        <v>1311</v>
      </c>
    </row>
    <row r="1766" spans="1:19" ht="15.75" customHeight="1" x14ac:dyDescent="0.2">
      <c r="A1766" s="35" t="s">
        <v>61</v>
      </c>
      <c r="B1766" s="35" t="s">
        <v>6570</v>
      </c>
      <c r="C1766" s="35" t="s">
        <v>17</v>
      </c>
      <c r="D1766" s="35" t="s">
        <v>106</v>
      </c>
      <c r="E1766" s="35" t="s">
        <v>8565</v>
      </c>
      <c r="F1766" s="20">
        <v>9</v>
      </c>
      <c r="H1766" s="20">
        <v>2008</v>
      </c>
      <c r="I1766" s="20" t="str">
        <f t="shared" si="47"/>
        <v>hrs__pers_LOC..BeyCntrl.2008</v>
      </c>
      <c r="J1766" s="20" t="s">
        <v>8568</v>
      </c>
      <c r="K1766" s="20" t="s">
        <v>8567</v>
      </c>
      <c r="L1766" s="20" t="s">
        <v>7434</v>
      </c>
      <c r="M1766" s="28" t="s">
        <v>225</v>
      </c>
      <c r="N1766" s="73" t="s">
        <v>177</v>
      </c>
      <c r="O1766" s="15">
        <v>1</v>
      </c>
      <c r="P1766" s="15">
        <v>6</v>
      </c>
      <c r="Q1766" s="15" t="s">
        <v>224</v>
      </c>
      <c r="R1766" s="15"/>
      <c r="S1766" s="15" t="s">
        <v>251</v>
      </c>
    </row>
    <row r="1767" spans="1:19" ht="15.75" customHeight="1" x14ac:dyDescent="0.2">
      <c r="A1767" s="35" t="s">
        <v>61</v>
      </c>
      <c r="B1767" s="35" t="s">
        <v>6570</v>
      </c>
      <c r="C1767" s="35" t="s">
        <v>17</v>
      </c>
      <c r="D1767" s="35" t="s">
        <v>106</v>
      </c>
      <c r="E1767" s="35" t="s">
        <v>8565</v>
      </c>
      <c r="F1767" s="20">
        <v>10</v>
      </c>
      <c r="H1767" s="20">
        <v>2010</v>
      </c>
      <c r="I1767" s="20" t="str">
        <f t="shared" si="47"/>
        <v>hrs__pers_LOC..BeyCntrl.2010</v>
      </c>
      <c r="J1767" s="20" t="s">
        <v>8569</v>
      </c>
      <c r="K1767" s="20" t="s">
        <v>8567</v>
      </c>
      <c r="L1767" s="20" t="s">
        <v>7434</v>
      </c>
      <c r="M1767" s="28" t="s">
        <v>225</v>
      </c>
      <c r="N1767" s="28" t="s">
        <v>177</v>
      </c>
      <c r="O1767" s="15">
        <v>1</v>
      </c>
      <c r="P1767" s="15">
        <v>6</v>
      </c>
      <c r="Q1767" s="15" t="s">
        <v>224</v>
      </c>
      <c r="R1767" s="15"/>
      <c r="S1767" s="15" t="s">
        <v>251</v>
      </c>
    </row>
    <row r="1768" spans="1:19" ht="15.75" customHeight="1" x14ac:dyDescent="0.2">
      <c r="A1768" s="35" t="s">
        <v>61</v>
      </c>
      <c r="B1768" s="35" t="s">
        <v>6570</v>
      </c>
      <c r="C1768" s="35" t="s">
        <v>17</v>
      </c>
      <c r="D1768" s="35" t="s">
        <v>106</v>
      </c>
      <c r="E1768" s="35" t="s">
        <v>8565</v>
      </c>
      <c r="F1768" s="20">
        <v>11</v>
      </c>
      <c r="H1768" s="20">
        <v>2012</v>
      </c>
      <c r="I1768" s="20" t="str">
        <f t="shared" si="47"/>
        <v>hrs__pers_LOC..BeyCntrl.2012</v>
      </c>
      <c r="J1768" s="20" t="s">
        <v>8570</v>
      </c>
      <c r="K1768" s="20" t="s">
        <v>8567</v>
      </c>
      <c r="L1768" s="20" t="s">
        <v>7434</v>
      </c>
      <c r="M1768" s="28" t="s">
        <v>225</v>
      </c>
      <c r="N1768" s="28" t="s">
        <v>177</v>
      </c>
      <c r="O1768" s="15">
        <v>1</v>
      </c>
      <c r="P1768" s="15">
        <v>6</v>
      </c>
      <c r="Q1768" s="15" t="s">
        <v>224</v>
      </c>
      <c r="R1768" s="15"/>
      <c r="S1768" s="15" t="s">
        <v>251</v>
      </c>
    </row>
    <row r="1769" spans="1:19" ht="15.75" customHeight="1" x14ac:dyDescent="0.2">
      <c r="A1769" s="35" t="s">
        <v>61</v>
      </c>
      <c r="B1769" s="35" t="s">
        <v>6570</v>
      </c>
      <c r="C1769" s="35" t="s">
        <v>17</v>
      </c>
      <c r="D1769" s="35" t="s">
        <v>106</v>
      </c>
      <c r="E1769" s="35" t="s">
        <v>8565</v>
      </c>
      <c r="F1769" s="20">
        <v>12</v>
      </c>
      <c r="H1769" s="20">
        <v>2014</v>
      </c>
      <c r="I1769" s="20" t="str">
        <f t="shared" si="47"/>
        <v>hrs__pers_LOC..BeyCntrl.2014</v>
      </c>
      <c r="J1769" s="20" t="s">
        <v>8571</v>
      </c>
      <c r="K1769" s="20" t="s">
        <v>8567</v>
      </c>
      <c r="L1769" s="20" t="s">
        <v>7434</v>
      </c>
      <c r="M1769" s="28" t="s">
        <v>225</v>
      </c>
      <c r="N1769" s="28" t="s">
        <v>177</v>
      </c>
      <c r="O1769" s="15">
        <v>1</v>
      </c>
      <c r="P1769" s="15">
        <v>6</v>
      </c>
      <c r="Q1769" s="15" t="s">
        <v>224</v>
      </c>
      <c r="R1769" s="15"/>
      <c r="S1769" s="15" t="s">
        <v>251</v>
      </c>
    </row>
    <row r="1770" spans="1:19" ht="15.75" customHeight="1" x14ac:dyDescent="0.2">
      <c r="A1770" s="35" t="s">
        <v>61</v>
      </c>
      <c r="B1770" s="35" t="s">
        <v>6570</v>
      </c>
      <c r="C1770" s="35" t="s">
        <v>17</v>
      </c>
      <c r="D1770" s="35" t="s">
        <v>106</v>
      </c>
      <c r="E1770" s="35" t="s">
        <v>8565</v>
      </c>
      <c r="F1770" s="20">
        <v>13</v>
      </c>
      <c r="H1770" s="20">
        <v>2016</v>
      </c>
      <c r="I1770" s="20" t="str">
        <f t="shared" si="47"/>
        <v>hrs__pers_LOC..BeyCntrl.2016</v>
      </c>
      <c r="J1770" s="20" t="s">
        <v>10329</v>
      </c>
      <c r="K1770" s="20" t="s">
        <v>8567</v>
      </c>
      <c r="L1770" s="20" t="s">
        <v>7434</v>
      </c>
      <c r="M1770" s="28" t="s">
        <v>225</v>
      </c>
      <c r="N1770" s="28" t="s">
        <v>177</v>
      </c>
      <c r="O1770" s="15">
        <v>1</v>
      </c>
      <c r="P1770" s="15">
        <v>6</v>
      </c>
      <c r="Q1770" s="15" t="s">
        <v>224</v>
      </c>
      <c r="R1770" s="15"/>
      <c r="S1770" s="15" t="s">
        <v>251</v>
      </c>
    </row>
    <row r="1771" spans="1:19" ht="15.75" customHeight="1" x14ac:dyDescent="0.2">
      <c r="A1771" s="35" t="s">
        <v>61</v>
      </c>
      <c r="B1771" s="35" t="s">
        <v>6570</v>
      </c>
      <c r="C1771" s="35" t="s">
        <v>17</v>
      </c>
      <c r="D1771" s="35" t="s">
        <v>106</v>
      </c>
      <c r="E1771" s="35" t="s">
        <v>8572</v>
      </c>
      <c r="F1771" s="20">
        <v>8</v>
      </c>
      <c r="H1771" s="20">
        <v>2006</v>
      </c>
      <c r="I1771" s="20" t="str">
        <f t="shared" si="47"/>
        <v>hrs__pers_LOC..CanDoWants.2006</v>
      </c>
      <c r="J1771" s="20" t="s">
        <v>8573</v>
      </c>
      <c r="K1771" s="20" t="s">
        <v>8574</v>
      </c>
      <c r="L1771" s="20" t="s">
        <v>7434</v>
      </c>
      <c r="M1771" s="20" t="s">
        <v>223</v>
      </c>
      <c r="N1771" s="73" t="s">
        <v>177</v>
      </c>
      <c r="O1771" s="15">
        <v>1</v>
      </c>
      <c r="P1771" s="15">
        <v>6</v>
      </c>
      <c r="Q1771" s="15" t="s">
        <v>224</v>
      </c>
      <c r="R1771" s="15"/>
      <c r="S1771" s="15" t="s">
        <v>1311</v>
      </c>
    </row>
    <row r="1772" spans="1:19" ht="15.75" customHeight="1" x14ac:dyDescent="0.2">
      <c r="A1772" s="35" t="s">
        <v>61</v>
      </c>
      <c r="B1772" s="35" t="s">
        <v>6570</v>
      </c>
      <c r="C1772" s="35" t="s">
        <v>17</v>
      </c>
      <c r="D1772" s="35" t="s">
        <v>106</v>
      </c>
      <c r="E1772" s="35" t="s">
        <v>8572</v>
      </c>
      <c r="F1772" s="20">
        <v>9</v>
      </c>
      <c r="H1772" s="20">
        <v>2008</v>
      </c>
      <c r="I1772" s="20" t="str">
        <f t="shared" ref="I1772:I1835" si="51">CONCATENATE(A1772,"__",C1772,"_", D1772, "..", E1772, ".", H1772)</f>
        <v>hrs__pers_LOC..CanDoWants.2008</v>
      </c>
      <c r="J1772" s="20" t="s">
        <v>8575</v>
      </c>
      <c r="K1772" s="20" t="s">
        <v>8574</v>
      </c>
      <c r="L1772" s="20" t="s">
        <v>7434</v>
      </c>
      <c r="M1772" s="20" t="s">
        <v>223</v>
      </c>
      <c r="N1772" s="73" t="s">
        <v>177</v>
      </c>
      <c r="O1772" s="15">
        <v>1</v>
      </c>
      <c r="P1772" s="15">
        <v>6</v>
      </c>
      <c r="Q1772" s="15" t="s">
        <v>224</v>
      </c>
      <c r="R1772" s="15"/>
      <c r="S1772" s="15" t="s">
        <v>251</v>
      </c>
    </row>
    <row r="1773" spans="1:19" ht="15.75" customHeight="1" x14ac:dyDescent="0.2">
      <c r="A1773" s="35" t="s">
        <v>61</v>
      </c>
      <c r="B1773" s="35" t="s">
        <v>6570</v>
      </c>
      <c r="C1773" s="35" t="s">
        <v>17</v>
      </c>
      <c r="D1773" s="35" t="s">
        <v>106</v>
      </c>
      <c r="E1773" s="35" t="s">
        <v>8572</v>
      </c>
      <c r="F1773" s="20">
        <v>10</v>
      </c>
      <c r="H1773" s="20">
        <v>2010</v>
      </c>
      <c r="I1773" s="20" t="str">
        <f t="shared" si="51"/>
        <v>hrs__pers_LOC..CanDoWants.2010</v>
      </c>
      <c r="J1773" s="20" t="s">
        <v>8576</v>
      </c>
      <c r="K1773" s="20" t="s">
        <v>8574</v>
      </c>
      <c r="L1773" s="20" t="s">
        <v>7434</v>
      </c>
      <c r="M1773" s="20" t="s">
        <v>223</v>
      </c>
      <c r="N1773" s="28" t="s">
        <v>177</v>
      </c>
      <c r="O1773" s="15">
        <v>1</v>
      </c>
      <c r="P1773" s="15">
        <v>6</v>
      </c>
      <c r="Q1773" s="15" t="s">
        <v>224</v>
      </c>
      <c r="R1773" s="15"/>
      <c r="S1773" s="15" t="s">
        <v>251</v>
      </c>
    </row>
    <row r="1774" spans="1:19" ht="15.75" customHeight="1" x14ac:dyDescent="0.2">
      <c r="A1774" s="35" t="s">
        <v>61</v>
      </c>
      <c r="B1774" s="35" t="s">
        <v>6570</v>
      </c>
      <c r="C1774" s="35" t="s">
        <v>17</v>
      </c>
      <c r="D1774" s="35" t="s">
        <v>106</v>
      </c>
      <c r="E1774" s="35" t="s">
        <v>8572</v>
      </c>
      <c r="F1774" s="20">
        <v>11</v>
      </c>
      <c r="H1774" s="20">
        <v>2012</v>
      </c>
      <c r="I1774" s="20" t="str">
        <f t="shared" si="51"/>
        <v>hrs__pers_LOC..CanDoWants.2012</v>
      </c>
      <c r="J1774" s="20" t="s">
        <v>8577</v>
      </c>
      <c r="K1774" s="20" t="s">
        <v>8574</v>
      </c>
      <c r="L1774" s="20" t="s">
        <v>7434</v>
      </c>
      <c r="M1774" s="20" t="s">
        <v>223</v>
      </c>
      <c r="N1774" s="28" t="s">
        <v>177</v>
      </c>
      <c r="O1774" s="15">
        <v>1</v>
      </c>
      <c r="P1774" s="15">
        <v>6</v>
      </c>
      <c r="Q1774" s="15" t="s">
        <v>224</v>
      </c>
      <c r="R1774" s="15"/>
      <c r="S1774" s="15" t="s">
        <v>251</v>
      </c>
    </row>
    <row r="1775" spans="1:19" ht="15.75" customHeight="1" x14ac:dyDescent="0.2">
      <c r="A1775" s="35" t="s">
        <v>61</v>
      </c>
      <c r="B1775" s="35" t="s">
        <v>6570</v>
      </c>
      <c r="C1775" s="35" t="s">
        <v>17</v>
      </c>
      <c r="D1775" s="35" t="s">
        <v>106</v>
      </c>
      <c r="E1775" s="35" t="s">
        <v>8572</v>
      </c>
      <c r="F1775" s="20">
        <v>12</v>
      </c>
      <c r="H1775" s="20">
        <v>2014</v>
      </c>
      <c r="I1775" s="20" t="str">
        <f t="shared" si="51"/>
        <v>hrs__pers_LOC..CanDoWants.2014</v>
      </c>
      <c r="J1775" s="20" t="s">
        <v>8578</v>
      </c>
      <c r="K1775" s="20" t="s">
        <v>8574</v>
      </c>
      <c r="L1775" s="20" t="s">
        <v>7434</v>
      </c>
      <c r="M1775" s="20" t="s">
        <v>223</v>
      </c>
      <c r="N1775" s="28" t="s">
        <v>177</v>
      </c>
      <c r="O1775" s="15">
        <v>1</v>
      </c>
      <c r="P1775" s="15">
        <v>6</v>
      </c>
      <c r="Q1775" s="15" t="s">
        <v>224</v>
      </c>
      <c r="R1775" s="15"/>
      <c r="S1775" s="15" t="s">
        <v>251</v>
      </c>
    </row>
    <row r="1776" spans="1:19" ht="15.75" customHeight="1" x14ac:dyDescent="0.2">
      <c r="A1776" s="35" t="s">
        <v>61</v>
      </c>
      <c r="B1776" s="35" t="s">
        <v>6570</v>
      </c>
      <c r="C1776" s="35" t="s">
        <v>17</v>
      </c>
      <c r="D1776" s="35" t="s">
        <v>106</v>
      </c>
      <c r="E1776" s="35" t="s">
        <v>8572</v>
      </c>
      <c r="F1776" s="20">
        <v>13</v>
      </c>
      <c r="H1776" s="20">
        <v>2016</v>
      </c>
      <c r="I1776" s="20" t="str">
        <f t="shared" si="51"/>
        <v>hrs__pers_LOC..CanDoWants.2016</v>
      </c>
      <c r="J1776" s="20" t="s">
        <v>10330</v>
      </c>
      <c r="K1776" s="20" t="s">
        <v>8574</v>
      </c>
      <c r="L1776" s="20" t="s">
        <v>7434</v>
      </c>
      <c r="M1776" s="20" t="s">
        <v>223</v>
      </c>
      <c r="N1776" s="28" t="s">
        <v>177</v>
      </c>
      <c r="O1776" s="15">
        <v>1</v>
      </c>
      <c r="P1776" s="15">
        <v>6</v>
      </c>
      <c r="Q1776" s="15" t="s">
        <v>224</v>
      </c>
      <c r="R1776" s="15"/>
      <c r="S1776" s="15" t="s">
        <v>1311</v>
      </c>
    </row>
    <row r="1777" spans="1:19" ht="15.75" customHeight="1" x14ac:dyDescent="0.2">
      <c r="A1777" s="35" t="s">
        <v>61</v>
      </c>
      <c r="B1777" s="35" t="s">
        <v>6570</v>
      </c>
      <c r="C1777" s="35" t="s">
        <v>17</v>
      </c>
      <c r="D1777" s="35" t="s">
        <v>106</v>
      </c>
      <c r="E1777" s="35" t="s">
        <v>8580</v>
      </c>
      <c r="F1777" s="20">
        <v>8</v>
      </c>
      <c r="H1777" s="20">
        <v>2006</v>
      </c>
      <c r="I1777" s="20" t="str">
        <f t="shared" si="51"/>
        <v>hrs__pers_LOC..CntSlvProb.2006</v>
      </c>
      <c r="J1777" s="20" t="s">
        <v>8581</v>
      </c>
      <c r="K1777" s="20" t="s">
        <v>8582</v>
      </c>
      <c r="L1777" s="20" t="s">
        <v>7434</v>
      </c>
      <c r="M1777" s="28" t="s">
        <v>225</v>
      </c>
      <c r="N1777" s="73" t="s">
        <v>177</v>
      </c>
      <c r="O1777" s="15">
        <v>1</v>
      </c>
      <c r="P1777" s="15">
        <v>6</v>
      </c>
      <c r="Q1777" s="15" t="s">
        <v>224</v>
      </c>
      <c r="R1777" s="15"/>
      <c r="S1777" s="15" t="s">
        <v>1311</v>
      </c>
    </row>
    <row r="1778" spans="1:19" ht="15.75" customHeight="1" x14ac:dyDescent="0.2">
      <c r="A1778" s="35" t="s">
        <v>61</v>
      </c>
      <c r="B1778" s="35" t="s">
        <v>6570</v>
      </c>
      <c r="C1778" s="35" t="s">
        <v>17</v>
      </c>
      <c r="D1778" s="35" t="s">
        <v>106</v>
      </c>
      <c r="E1778" s="35" t="s">
        <v>8580</v>
      </c>
      <c r="F1778" s="20">
        <v>9</v>
      </c>
      <c r="H1778" s="20">
        <v>2008</v>
      </c>
      <c r="I1778" s="20" t="str">
        <f t="shared" si="51"/>
        <v>hrs__pers_LOC..CntSlvProb.2008</v>
      </c>
      <c r="J1778" s="20" t="s">
        <v>8579</v>
      </c>
      <c r="K1778" s="20" t="s">
        <v>8582</v>
      </c>
      <c r="L1778" s="20" t="s">
        <v>7434</v>
      </c>
      <c r="M1778" s="28" t="s">
        <v>225</v>
      </c>
      <c r="N1778" s="73" t="s">
        <v>177</v>
      </c>
      <c r="O1778" s="15">
        <v>1</v>
      </c>
      <c r="P1778" s="15">
        <v>6</v>
      </c>
      <c r="Q1778" s="15" t="s">
        <v>224</v>
      </c>
      <c r="R1778" s="15"/>
      <c r="S1778" s="15" t="s">
        <v>251</v>
      </c>
    </row>
    <row r="1779" spans="1:19" ht="15.75" customHeight="1" x14ac:dyDescent="0.2">
      <c r="A1779" s="35" t="s">
        <v>61</v>
      </c>
      <c r="B1779" s="35" t="s">
        <v>6570</v>
      </c>
      <c r="C1779" s="35" t="s">
        <v>17</v>
      </c>
      <c r="D1779" s="35" t="s">
        <v>106</v>
      </c>
      <c r="E1779" s="35" t="s">
        <v>8580</v>
      </c>
      <c r="F1779" s="20">
        <v>10</v>
      </c>
      <c r="H1779" s="20">
        <v>2010</v>
      </c>
      <c r="I1779" s="20" t="str">
        <f t="shared" si="51"/>
        <v>hrs__pers_LOC..CntSlvProb.2010</v>
      </c>
      <c r="J1779" s="20" t="s">
        <v>8583</v>
      </c>
      <c r="K1779" s="20" t="s">
        <v>8582</v>
      </c>
      <c r="L1779" s="20" t="s">
        <v>7434</v>
      </c>
      <c r="M1779" s="28" t="s">
        <v>225</v>
      </c>
      <c r="N1779" s="28" t="s">
        <v>177</v>
      </c>
      <c r="O1779" s="15">
        <v>1</v>
      </c>
      <c r="P1779" s="15">
        <v>6</v>
      </c>
      <c r="Q1779" s="15" t="s">
        <v>224</v>
      </c>
      <c r="R1779" s="15"/>
      <c r="S1779" s="15" t="s">
        <v>251</v>
      </c>
    </row>
    <row r="1780" spans="1:19" ht="15.75" customHeight="1" x14ac:dyDescent="0.2">
      <c r="A1780" s="35" t="s">
        <v>61</v>
      </c>
      <c r="B1780" s="35" t="s">
        <v>6570</v>
      </c>
      <c r="C1780" s="35" t="s">
        <v>17</v>
      </c>
      <c r="D1780" s="35" t="s">
        <v>106</v>
      </c>
      <c r="E1780" s="35" t="s">
        <v>8580</v>
      </c>
      <c r="F1780" s="20">
        <v>11</v>
      </c>
      <c r="H1780" s="20">
        <v>2012</v>
      </c>
      <c r="I1780" s="20" t="str">
        <f t="shared" si="51"/>
        <v>hrs__pers_LOC..CntSlvProb.2012</v>
      </c>
      <c r="J1780" s="20" t="s">
        <v>8584</v>
      </c>
      <c r="K1780" s="20" t="s">
        <v>8582</v>
      </c>
      <c r="L1780" s="20" t="s">
        <v>7434</v>
      </c>
      <c r="M1780" s="28" t="s">
        <v>225</v>
      </c>
      <c r="N1780" s="28" t="s">
        <v>177</v>
      </c>
      <c r="O1780" s="15">
        <v>1</v>
      </c>
      <c r="P1780" s="15">
        <v>6</v>
      </c>
      <c r="Q1780" s="15" t="s">
        <v>224</v>
      </c>
      <c r="R1780" s="15"/>
      <c r="S1780" s="15" t="s">
        <v>251</v>
      </c>
    </row>
    <row r="1781" spans="1:19" ht="15.75" customHeight="1" x14ac:dyDescent="0.2">
      <c r="A1781" s="35" t="s">
        <v>61</v>
      </c>
      <c r="B1781" s="35" t="s">
        <v>6570</v>
      </c>
      <c r="C1781" s="35" t="s">
        <v>17</v>
      </c>
      <c r="D1781" s="35" t="s">
        <v>106</v>
      </c>
      <c r="E1781" s="35" t="s">
        <v>8580</v>
      </c>
      <c r="F1781" s="20">
        <v>12</v>
      </c>
      <c r="H1781" s="20">
        <v>2014</v>
      </c>
      <c r="I1781" s="20" t="str">
        <f t="shared" si="51"/>
        <v>hrs__pers_LOC..CntSlvProb.2014</v>
      </c>
      <c r="J1781" s="20" t="s">
        <v>8585</v>
      </c>
      <c r="K1781" s="20" t="s">
        <v>8582</v>
      </c>
      <c r="L1781" s="20" t="s">
        <v>7434</v>
      </c>
      <c r="M1781" s="28" t="s">
        <v>225</v>
      </c>
      <c r="N1781" s="28" t="s">
        <v>177</v>
      </c>
      <c r="O1781" s="15">
        <v>1</v>
      </c>
      <c r="P1781" s="15">
        <v>6</v>
      </c>
      <c r="Q1781" s="15" t="s">
        <v>224</v>
      </c>
      <c r="R1781" s="15"/>
      <c r="S1781" s="15" t="s">
        <v>251</v>
      </c>
    </row>
    <row r="1782" spans="1:19" ht="15.75" customHeight="1" x14ac:dyDescent="0.2">
      <c r="A1782" s="35" t="s">
        <v>61</v>
      </c>
      <c r="B1782" s="35" t="s">
        <v>6570</v>
      </c>
      <c r="C1782" s="35" t="s">
        <v>17</v>
      </c>
      <c r="D1782" s="35" t="s">
        <v>106</v>
      </c>
      <c r="E1782" s="35" t="s">
        <v>8580</v>
      </c>
      <c r="F1782" s="20">
        <v>13</v>
      </c>
      <c r="H1782" s="20">
        <v>2016</v>
      </c>
      <c r="I1782" s="20" t="str">
        <f t="shared" si="51"/>
        <v>hrs__pers_LOC..CntSlvProb.2016</v>
      </c>
      <c r="J1782" s="15" t="s">
        <v>10366</v>
      </c>
      <c r="K1782" s="20" t="s">
        <v>8582</v>
      </c>
      <c r="L1782" s="20" t="s">
        <v>7434</v>
      </c>
      <c r="M1782" s="28" t="s">
        <v>225</v>
      </c>
      <c r="N1782" s="28" t="s">
        <v>177</v>
      </c>
      <c r="O1782" s="15">
        <v>1</v>
      </c>
      <c r="P1782" s="15">
        <v>6</v>
      </c>
      <c r="Q1782" s="15" t="s">
        <v>224</v>
      </c>
      <c r="R1782" s="15"/>
      <c r="S1782" s="15" t="s">
        <v>251</v>
      </c>
    </row>
    <row r="1783" spans="1:19" ht="15.75" customHeight="1" x14ac:dyDescent="0.2">
      <c r="A1783" s="35" t="s">
        <v>61</v>
      </c>
      <c r="B1783" s="35" t="s">
        <v>6570</v>
      </c>
      <c r="C1783" s="35" t="s">
        <v>17</v>
      </c>
      <c r="D1783" s="35" t="s">
        <v>106</v>
      </c>
      <c r="E1783" s="35" t="s">
        <v>8586</v>
      </c>
      <c r="F1783" s="20">
        <v>8</v>
      </c>
      <c r="H1783" s="20">
        <v>2006</v>
      </c>
      <c r="I1783" s="20" t="str">
        <f t="shared" si="51"/>
        <v>hrs__pers_LOC..DoAnything.2006</v>
      </c>
      <c r="J1783" s="20" t="s">
        <v>8587</v>
      </c>
      <c r="K1783" s="20" t="s">
        <v>8588</v>
      </c>
      <c r="L1783" s="20" t="s">
        <v>7434</v>
      </c>
      <c r="M1783" s="20" t="s">
        <v>223</v>
      </c>
      <c r="N1783" s="73" t="s">
        <v>177</v>
      </c>
      <c r="O1783" s="15">
        <v>1</v>
      </c>
      <c r="P1783" s="15">
        <v>6</v>
      </c>
      <c r="Q1783" s="15" t="s">
        <v>224</v>
      </c>
      <c r="R1783" s="15"/>
      <c r="S1783" s="15" t="s">
        <v>1311</v>
      </c>
    </row>
    <row r="1784" spans="1:19" ht="15.75" customHeight="1" x14ac:dyDescent="0.2">
      <c r="A1784" s="35" t="s">
        <v>61</v>
      </c>
      <c r="B1784" s="35" t="s">
        <v>6570</v>
      </c>
      <c r="C1784" s="35" t="s">
        <v>17</v>
      </c>
      <c r="D1784" s="35" t="s">
        <v>106</v>
      </c>
      <c r="E1784" s="35" t="s">
        <v>8586</v>
      </c>
      <c r="F1784" s="20">
        <v>9</v>
      </c>
      <c r="H1784" s="20">
        <v>2008</v>
      </c>
      <c r="I1784" s="20" t="str">
        <f t="shared" si="51"/>
        <v>hrs__pers_LOC..DoAnything.2008</v>
      </c>
      <c r="J1784" s="20" t="s">
        <v>8589</v>
      </c>
      <c r="K1784" s="20" t="s">
        <v>8588</v>
      </c>
      <c r="L1784" s="20" t="s">
        <v>7434</v>
      </c>
      <c r="M1784" s="20" t="s">
        <v>223</v>
      </c>
      <c r="N1784" s="73" t="s">
        <v>177</v>
      </c>
      <c r="O1784" s="15">
        <v>1</v>
      </c>
      <c r="P1784" s="15">
        <v>6</v>
      </c>
      <c r="Q1784" s="15" t="s">
        <v>224</v>
      </c>
      <c r="R1784" s="15"/>
      <c r="S1784" s="15" t="s">
        <v>251</v>
      </c>
    </row>
    <row r="1785" spans="1:19" ht="15.75" customHeight="1" x14ac:dyDescent="0.2">
      <c r="A1785" s="35" t="s">
        <v>61</v>
      </c>
      <c r="B1785" s="35" t="s">
        <v>6570</v>
      </c>
      <c r="C1785" s="35" t="s">
        <v>17</v>
      </c>
      <c r="D1785" s="35" t="s">
        <v>106</v>
      </c>
      <c r="E1785" s="35" t="s">
        <v>8586</v>
      </c>
      <c r="F1785" s="20">
        <v>10</v>
      </c>
      <c r="H1785" s="20">
        <v>2010</v>
      </c>
      <c r="I1785" s="20" t="str">
        <f t="shared" si="51"/>
        <v>hrs__pers_LOC..DoAnything.2010</v>
      </c>
      <c r="J1785" s="20" t="s">
        <v>8590</v>
      </c>
      <c r="K1785" s="20" t="s">
        <v>8588</v>
      </c>
      <c r="L1785" s="20" t="s">
        <v>7434</v>
      </c>
      <c r="M1785" s="20" t="s">
        <v>223</v>
      </c>
      <c r="N1785" s="28" t="s">
        <v>177</v>
      </c>
      <c r="O1785" s="15">
        <v>1</v>
      </c>
      <c r="P1785" s="15">
        <v>6</v>
      </c>
      <c r="Q1785" s="15" t="s">
        <v>224</v>
      </c>
      <c r="R1785" s="15"/>
      <c r="S1785" s="15" t="s">
        <v>251</v>
      </c>
    </row>
    <row r="1786" spans="1:19" ht="15.75" customHeight="1" x14ac:dyDescent="0.2">
      <c r="A1786" s="35" t="s">
        <v>61</v>
      </c>
      <c r="B1786" s="35" t="s">
        <v>6570</v>
      </c>
      <c r="C1786" s="35" t="s">
        <v>17</v>
      </c>
      <c r="D1786" s="35" t="s">
        <v>106</v>
      </c>
      <c r="E1786" s="35" t="s">
        <v>8586</v>
      </c>
      <c r="F1786" s="20">
        <v>11</v>
      </c>
      <c r="H1786" s="20">
        <v>2012</v>
      </c>
      <c r="I1786" s="20" t="str">
        <f t="shared" si="51"/>
        <v>hrs__pers_LOC..DoAnything.2012</v>
      </c>
      <c r="J1786" s="20" t="s">
        <v>8591</v>
      </c>
      <c r="K1786" s="20" t="s">
        <v>8588</v>
      </c>
      <c r="L1786" s="20" t="s">
        <v>7434</v>
      </c>
      <c r="M1786" s="20" t="s">
        <v>223</v>
      </c>
      <c r="N1786" s="28" t="s">
        <v>177</v>
      </c>
      <c r="O1786" s="15">
        <v>1</v>
      </c>
      <c r="P1786" s="15">
        <v>6</v>
      </c>
      <c r="Q1786" s="15" t="s">
        <v>224</v>
      </c>
      <c r="R1786" s="15"/>
      <c r="S1786" s="15" t="s">
        <v>251</v>
      </c>
    </row>
    <row r="1787" spans="1:19" ht="15.75" customHeight="1" x14ac:dyDescent="0.2">
      <c r="A1787" s="35" t="s">
        <v>61</v>
      </c>
      <c r="B1787" s="35" t="s">
        <v>6570</v>
      </c>
      <c r="C1787" s="35" t="s">
        <v>17</v>
      </c>
      <c r="D1787" s="35" t="s">
        <v>106</v>
      </c>
      <c r="E1787" s="35" t="s">
        <v>8586</v>
      </c>
      <c r="F1787" s="20">
        <v>12</v>
      </c>
      <c r="H1787" s="20">
        <v>2014</v>
      </c>
      <c r="I1787" s="20" t="str">
        <f t="shared" si="51"/>
        <v>hrs__pers_LOC..DoAnything.2014</v>
      </c>
      <c r="J1787" s="20" t="s">
        <v>8592</v>
      </c>
      <c r="K1787" s="20" t="s">
        <v>8588</v>
      </c>
      <c r="L1787" s="20" t="s">
        <v>7434</v>
      </c>
      <c r="M1787" s="20" t="s">
        <v>223</v>
      </c>
      <c r="N1787" s="28" t="s">
        <v>177</v>
      </c>
      <c r="O1787" s="15">
        <v>1</v>
      </c>
      <c r="P1787" s="15">
        <v>6</v>
      </c>
      <c r="Q1787" s="15" t="s">
        <v>224</v>
      </c>
      <c r="R1787" s="15"/>
      <c r="S1787" s="15" t="s">
        <v>251</v>
      </c>
    </row>
    <row r="1788" spans="1:19" ht="15.75" customHeight="1" x14ac:dyDescent="0.2">
      <c r="A1788" s="35" t="s">
        <v>61</v>
      </c>
      <c r="B1788" s="35" t="s">
        <v>6570</v>
      </c>
      <c r="C1788" s="35" t="s">
        <v>17</v>
      </c>
      <c r="D1788" s="35" t="s">
        <v>106</v>
      </c>
      <c r="E1788" s="35" t="s">
        <v>8586</v>
      </c>
      <c r="F1788" s="20">
        <v>13</v>
      </c>
      <c r="H1788" s="20">
        <v>2016</v>
      </c>
      <c r="I1788" s="20" t="str">
        <f t="shared" si="51"/>
        <v>hrs__pers_LOC..DoAnything.2016</v>
      </c>
      <c r="J1788" s="20" t="s">
        <v>10331</v>
      </c>
      <c r="K1788" s="20" t="s">
        <v>8588</v>
      </c>
      <c r="L1788" s="20" t="s">
        <v>7434</v>
      </c>
      <c r="M1788" s="20" t="s">
        <v>223</v>
      </c>
      <c r="N1788" s="28" t="s">
        <v>177</v>
      </c>
      <c r="O1788" s="15">
        <v>1</v>
      </c>
      <c r="P1788" s="15">
        <v>6</v>
      </c>
      <c r="Q1788" s="15" t="s">
        <v>224</v>
      </c>
      <c r="R1788" s="15"/>
      <c r="S1788" s="15" t="s">
        <v>251</v>
      </c>
    </row>
    <row r="1789" spans="1:19" ht="15.75" customHeight="1" x14ac:dyDescent="0.2">
      <c r="A1789" s="35" t="s">
        <v>61</v>
      </c>
      <c r="B1789" s="35" t="s">
        <v>6570</v>
      </c>
      <c r="C1789" s="35" t="s">
        <v>17</v>
      </c>
      <c r="D1789" s="35" t="s">
        <v>106</v>
      </c>
      <c r="E1789" s="35" t="s">
        <v>8594</v>
      </c>
      <c r="F1789" s="20">
        <v>8</v>
      </c>
      <c r="H1789" s="20">
        <v>2006</v>
      </c>
      <c r="I1789" s="20" t="str">
        <f t="shared" si="51"/>
        <v>hrs__pers_LOC..FutureDepMe.2006</v>
      </c>
      <c r="J1789" s="20" t="s">
        <v>8595</v>
      </c>
      <c r="K1789" s="20" t="s">
        <v>8596</v>
      </c>
      <c r="L1789" s="20" t="s">
        <v>7434</v>
      </c>
      <c r="M1789" s="20" t="s">
        <v>223</v>
      </c>
      <c r="N1789" s="73" t="s">
        <v>177</v>
      </c>
      <c r="O1789" s="15">
        <v>1</v>
      </c>
      <c r="P1789" s="15">
        <v>6</v>
      </c>
      <c r="Q1789" s="15" t="s">
        <v>224</v>
      </c>
      <c r="R1789" s="15"/>
      <c r="S1789" s="15" t="s">
        <v>1311</v>
      </c>
    </row>
    <row r="1790" spans="1:19" ht="15.75" customHeight="1" x14ac:dyDescent="0.2">
      <c r="A1790" s="35" t="s">
        <v>61</v>
      </c>
      <c r="B1790" s="35" t="s">
        <v>6570</v>
      </c>
      <c r="C1790" s="35" t="s">
        <v>17</v>
      </c>
      <c r="D1790" s="35" t="s">
        <v>106</v>
      </c>
      <c r="E1790" s="35" t="s">
        <v>8594</v>
      </c>
      <c r="F1790" s="20">
        <v>9</v>
      </c>
      <c r="H1790" s="20">
        <v>2008</v>
      </c>
      <c r="I1790" s="20" t="str">
        <f t="shared" si="51"/>
        <v>hrs__pers_LOC..FutureDepMe.2008</v>
      </c>
      <c r="J1790" s="20" t="s">
        <v>8597</v>
      </c>
      <c r="K1790" s="20" t="s">
        <v>8596</v>
      </c>
      <c r="L1790" s="20" t="s">
        <v>7434</v>
      </c>
      <c r="M1790" s="20" t="s">
        <v>223</v>
      </c>
      <c r="N1790" s="73" t="s">
        <v>177</v>
      </c>
      <c r="O1790" s="15">
        <v>1</v>
      </c>
      <c r="P1790" s="15">
        <v>6</v>
      </c>
      <c r="Q1790" s="15" t="s">
        <v>224</v>
      </c>
      <c r="R1790" s="15"/>
      <c r="S1790" s="15" t="s">
        <v>251</v>
      </c>
    </row>
    <row r="1791" spans="1:19" ht="15.75" customHeight="1" x14ac:dyDescent="0.2">
      <c r="A1791" s="35" t="s">
        <v>61</v>
      </c>
      <c r="B1791" s="35" t="s">
        <v>6570</v>
      </c>
      <c r="C1791" s="35" t="s">
        <v>17</v>
      </c>
      <c r="D1791" s="35" t="s">
        <v>106</v>
      </c>
      <c r="E1791" s="35" t="s">
        <v>8594</v>
      </c>
      <c r="F1791" s="20">
        <v>10</v>
      </c>
      <c r="H1791" s="20">
        <v>2010</v>
      </c>
      <c r="I1791" s="20" t="str">
        <f t="shared" si="51"/>
        <v>hrs__pers_LOC..FutureDepMe.2010</v>
      </c>
      <c r="J1791" s="20" t="s">
        <v>8598</v>
      </c>
      <c r="K1791" s="20" t="s">
        <v>8596</v>
      </c>
      <c r="L1791" s="20" t="s">
        <v>7434</v>
      </c>
      <c r="M1791" s="20" t="s">
        <v>223</v>
      </c>
      <c r="N1791" s="28" t="s">
        <v>177</v>
      </c>
      <c r="O1791" s="15">
        <v>1</v>
      </c>
      <c r="P1791" s="15">
        <v>6</v>
      </c>
      <c r="Q1791" s="15" t="s">
        <v>224</v>
      </c>
      <c r="R1791" s="15"/>
      <c r="S1791" s="15" t="s">
        <v>251</v>
      </c>
    </row>
    <row r="1792" spans="1:19" ht="15.75" customHeight="1" x14ac:dyDescent="0.2">
      <c r="A1792" s="35" t="s">
        <v>61</v>
      </c>
      <c r="B1792" s="35" t="s">
        <v>6570</v>
      </c>
      <c r="C1792" s="35" t="s">
        <v>17</v>
      </c>
      <c r="D1792" s="35" t="s">
        <v>106</v>
      </c>
      <c r="E1792" s="35" t="s">
        <v>8594</v>
      </c>
      <c r="F1792" s="20">
        <v>11</v>
      </c>
      <c r="H1792" s="20">
        <v>2012</v>
      </c>
      <c r="I1792" s="20" t="str">
        <f t="shared" si="51"/>
        <v>hrs__pers_LOC..FutureDepMe.2012</v>
      </c>
      <c r="J1792" s="20" t="s">
        <v>8599</v>
      </c>
      <c r="K1792" s="20" t="s">
        <v>8596</v>
      </c>
      <c r="L1792" s="20" t="s">
        <v>7434</v>
      </c>
      <c r="M1792" s="20" t="s">
        <v>223</v>
      </c>
      <c r="N1792" s="28" t="s">
        <v>177</v>
      </c>
      <c r="O1792" s="15">
        <v>1</v>
      </c>
      <c r="P1792" s="15">
        <v>6</v>
      </c>
      <c r="Q1792" s="15" t="s">
        <v>224</v>
      </c>
      <c r="R1792" s="15"/>
      <c r="S1792" s="15" t="s">
        <v>251</v>
      </c>
    </row>
    <row r="1793" spans="1:19" ht="15.75" customHeight="1" x14ac:dyDescent="0.2">
      <c r="A1793" s="35" t="s">
        <v>61</v>
      </c>
      <c r="B1793" s="35" t="s">
        <v>6570</v>
      </c>
      <c r="C1793" s="35" t="s">
        <v>17</v>
      </c>
      <c r="D1793" s="35" t="s">
        <v>106</v>
      </c>
      <c r="E1793" s="35" t="s">
        <v>8594</v>
      </c>
      <c r="F1793" s="20">
        <v>12</v>
      </c>
      <c r="H1793" s="20">
        <v>2014</v>
      </c>
      <c r="I1793" s="20" t="str">
        <f t="shared" si="51"/>
        <v>hrs__pers_LOC..FutureDepMe.2014</v>
      </c>
      <c r="J1793" s="20" t="s">
        <v>8600</v>
      </c>
      <c r="K1793" s="20" t="s">
        <v>8596</v>
      </c>
      <c r="L1793" s="20" t="s">
        <v>7434</v>
      </c>
      <c r="M1793" s="20" t="s">
        <v>223</v>
      </c>
      <c r="N1793" s="28" t="s">
        <v>177</v>
      </c>
      <c r="O1793" s="15">
        <v>1</v>
      </c>
      <c r="P1793" s="15">
        <v>6</v>
      </c>
      <c r="Q1793" s="15" t="s">
        <v>224</v>
      </c>
      <c r="R1793" s="15"/>
      <c r="S1793" s="15" t="s">
        <v>251</v>
      </c>
    </row>
    <row r="1794" spans="1:19" ht="15.75" customHeight="1" x14ac:dyDescent="0.2">
      <c r="A1794" s="35" t="s">
        <v>61</v>
      </c>
      <c r="B1794" s="35" t="s">
        <v>6570</v>
      </c>
      <c r="C1794" s="35" t="s">
        <v>17</v>
      </c>
      <c r="D1794" s="35" t="s">
        <v>106</v>
      </c>
      <c r="E1794" s="35" t="s">
        <v>8594</v>
      </c>
      <c r="F1794" s="20">
        <v>13</v>
      </c>
      <c r="H1794" s="20">
        <v>2016</v>
      </c>
      <c r="I1794" s="20" t="str">
        <f t="shared" si="51"/>
        <v>hrs__pers_LOC..FutureDepMe.2016</v>
      </c>
      <c r="J1794" s="20" t="s">
        <v>10332</v>
      </c>
      <c r="K1794" s="20" t="s">
        <v>8596</v>
      </c>
      <c r="L1794" s="20" t="s">
        <v>7434</v>
      </c>
      <c r="M1794" s="20" t="s">
        <v>223</v>
      </c>
      <c r="N1794" s="28" t="s">
        <v>177</v>
      </c>
      <c r="O1794" s="15">
        <v>1</v>
      </c>
      <c r="P1794" s="15">
        <v>6</v>
      </c>
      <c r="Q1794" s="15" t="s">
        <v>224</v>
      </c>
      <c r="R1794" s="15"/>
      <c r="S1794" s="15" t="s">
        <v>251</v>
      </c>
    </row>
    <row r="1795" spans="1:19" ht="15.75" customHeight="1" x14ac:dyDescent="0.2">
      <c r="A1795" s="35" t="s">
        <v>61</v>
      </c>
      <c r="B1795" s="35" t="s">
        <v>6570</v>
      </c>
      <c r="C1795" s="35" t="s">
        <v>17</v>
      </c>
      <c r="D1795" s="35" t="s">
        <v>106</v>
      </c>
      <c r="E1795" s="35" t="s">
        <v>8602</v>
      </c>
      <c r="F1795" s="20">
        <v>8</v>
      </c>
      <c r="H1795" s="20">
        <v>2006</v>
      </c>
      <c r="I1795" s="20" t="str">
        <f t="shared" si="51"/>
        <v>hrs__pers_LOC..Hlpless.2006</v>
      </c>
      <c r="J1795" s="20" t="s">
        <v>8603</v>
      </c>
      <c r="K1795" s="20" t="s">
        <v>8604</v>
      </c>
      <c r="L1795" s="20" t="s">
        <v>7434</v>
      </c>
      <c r="M1795" s="28" t="s">
        <v>225</v>
      </c>
      <c r="N1795" s="73" t="s">
        <v>177</v>
      </c>
      <c r="O1795" s="15">
        <v>1</v>
      </c>
      <c r="P1795" s="15">
        <v>6</v>
      </c>
      <c r="Q1795" s="15" t="s">
        <v>224</v>
      </c>
      <c r="R1795" s="15"/>
      <c r="S1795" s="15" t="s">
        <v>1311</v>
      </c>
    </row>
    <row r="1796" spans="1:19" ht="15.75" customHeight="1" x14ac:dyDescent="0.2">
      <c r="A1796" s="35" t="s">
        <v>61</v>
      </c>
      <c r="B1796" s="35" t="s">
        <v>6570</v>
      </c>
      <c r="C1796" s="35" t="s">
        <v>17</v>
      </c>
      <c r="D1796" s="35" t="s">
        <v>106</v>
      </c>
      <c r="E1796" s="35" t="s">
        <v>8602</v>
      </c>
      <c r="F1796" s="20">
        <v>9</v>
      </c>
      <c r="H1796" s="20">
        <v>2008</v>
      </c>
      <c r="I1796" s="20" t="str">
        <f t="shared" si="51"/>
        <v>hrs__pers_LOC..Hlpless.2008</v>
      </c>
      <c r="J1796" s="20" t="s">
        <v>8593</v>
      </c>
      <c r="K1796" s="20" t="s">
        <v>8604</v>
      </c>
      <c r="L1796" s="20" t="s">
        <v>7434</v>
      </c>
      <c r="M1796" s="28" t="s">
        <v>225</v>
      </c>
      <c r="N1796" s="73" t="s">
        <v>177</v>
      </c>
      <c r="O1796" s="15">
        <v>1</v>
      </c>
      <c r="P1796" s="15">
        <v>6</v>
      </c>
      <c r="Q1796" s="15" t="s">
        <v>224</v>
      </c>
      <c r="R1796" s="15"/>
      <c r="S1796" s="15" t="s">
        <v>251</v>
      </c>
    </row>
    <row r="1797" spans="1:19" ht="15.75" customHeight="1" x14ac:dyDescent="0.2">
      <c r="A1797" s="35" t="s">
        <v>61</v>
      </c>
      <c r="B1797" s="35" t="s">
        <v>6570</v>
      </c>
      <c r="C1797" s="35" t="s">
        <v>17</v>
      </c>
      <c r="D1797" s="35" t="s">
        <v>106</v>
      </c>
      <c r="E1797" s="35" t="s">
        <v>8602</v>
      </c>
      <c r="F1797" s="20">
        <v>10</v>
      </c>
      <c r="H1797" s="20">
        <v>2010</v>
      </c>
      <c r="I1797" s="20" t="str">
        <f t="shared" si="51"/>
        <v>hrs__pers_LOC..Hlpless.2010</v>
      </c>
      <c r="J1797" s="20" t="s">
        <v>8605</v>
      </c>
      <c r="K1797" s="20" t="s">
        <v>8604</v>
      </c>
      <c r="L1797" s="20" t="s">
        <v>7434</v>
      </c>
      <c r="M1797" s="28" t="s">
        <v>225</v>
      </c>
      <c r="N1797" s="28" t="s">
        <v>177</v>
      </c>
      <c r="O1797" s="15">
        <v>1</v>
      </c>
      <c r="P1797" s="15">
        <v>6</v>
      </c>
      <c r="Q1797" s="15" t="s">
        <v>224</v>
      </c>
      <c r="R1797" s="15"/>
      <c r="S1797" s="15" t="s">
        <v>251</v>
      </c>
    </row>
    <row r="1798" spans="1:19" ht="15.75" customHeight="1" x14ac:dyDescent="0.2">
      <c r="A1798" s="35" t="s">
        <v>61</v>
      </c>
      <c r="B1798" s="35" t="s">
        <v>6570</v>
      </c>
      <c r="C1798" s="35" t="s">
        <v>17</v>
      </c>
      <c r="D1798" s="35" t="s">
        <v>106</v>
      </c>
      <c r="E1798" s="35" t="s">
        <v>8602</v>
      </c>
      <c r="F1798" s="20">
        <v>11</v>
      </c>
      <c r="H1798" s="20">
        <v>2012</v>
      </c>
      <c r="I1798" s="20" t="str">
        <f t="shared" si="51"/>
        <v>hrs__pers_LOC..Hlpless.2012</v>
      </c>
      <c r="J1798" s="20" t="s">
        <v>8606</v>
      </c>
      <c r="K1798" s="20" t="s">
        <v>8604</v>
      </c>
      <c r="L1798" s="20" t="s">
        <v>7434</v>
      </c>
      <c r="M1798" s="28" t="s">
        <v>225</v>
      </c>
      <c r="N1798" s="28" t="s">
        <v>177</v>
      </c>
      <c r="O1798" s="15">
        <v>1</v>
      </c>
      <c r="P1798" s="15">
        <v>6</v>
      </c>
      <c r="Q1798" s="15" t="s">
        <v>224</v>
      </c>
      <c r="R1798" s="15"/>
      <c r="S1798" s="15" t="s">
        <v>251</v>
      </c>
    </row>
    <row r="1799" spans="1:19" ht="15.75" customHeight="1" x14ac:dyDescent="0.2">
      <c r="A1799" s="35" t="s">
        <v>61</v>
      </c>
      <c r="B1799" s="35" t="s">
        <v>6570</v>
      </c>
      <c r="C1799" s="35" t="s">
        <v>17</v>
      </c>
      <c r="D1799" s="35" t="s">
        <v>106</v>
      </c>
      <c r="E1799" s="35" t="s">
        <v>8602</v>
      </c>
      <c r="F1799" s="20">
        <v>12</v>
      </c>
      <c r="H1799" s="20">
        <v>2014</v>
      </c>
      <c r="I1799" s="20" t="str">
        <f t="shared" si="51"/>
        <v>hrs__pers_LOC..Hlpless.2014</v>
      </c>
      <c r="J1799" s="20" t="s">
        <v>8607</v>
      </c>
      <c r="K1799" s="20" t="s">
        <v>8604</v>
      </c>
      <c r="L1799" s="20" t="s">
        <v>7434</v>
      </c>
      <c r="M1799" s="28" t="s">
        <v>225</v>
      </c>
      <c r="N1799" s="28" t="s">
        <v>177</v>
      </c>
      <c r="O1799" s="15">
        <v>1</v>
      </c>
      <c r="P1799" s="15">
        <v>6</v>
      </c>
      <c r="Q1799" s="15" t="s">
        <v>224</v>
      </c>
      <c r="R1799" s="15"/>
      <c r="S1799" s="15" t="s">
        <v>251</v>
      </c>
    </row>
    <row r="1800" spans="1:19" ht="15.75" customHeight="1" x14ac:dyDescent="0.2">
      <c r="A1800" s="35" t="s">
        <v>61</v>
      </c>
      <c r="B1800" s="35" t="s">
        <v>6570</v>
      </c>
      <c r="C1800" s="35" t="s">
        <v>17</v>
      </c>
      <c r="D1800" s="35" t="s">
        <v>106</v>
      </c>
      <c r="E1800" s="35" t="s">
        <v>8602</v>
      </c>
      <c r="F1800" s="20">
        <v>13</v>
      </c>
      <c r="H1800" s="20">
        <v>2016</v>
      </c>
      <c r="I1800" s="20" t="str">
        <f t="shared" si="51"/>
        <v>hrs__pers_LOC..Hlpless.2016</v>
      </c>
      <c r="J1800" s="20" t="s">
        <v>10333</v>
      </c>
      <c r="K1800" s="20" t="s">
        <v>8604</v>
      </c>
      <c r="L1800" s="20" t="s">
        <v>7434</v>
      </c>
      <c r="M1800" s="28" t="s">
        <v>225</v>
      </c>
      <c r="N1800" s="28" t="s">
        <v>177</v>
      </c>
      <c r="O1800" s="15">
        <v>1</v>
      </c>
      <c r="P1800" s="15">
        <v>6</v>
      </c>
      <c r="Q1800" s="15" t="s">
        <v>224</v>
      </c>
      <c r="R1800" s="15"/>
      <c r="S1800" s="15" t="s">
        <v>251</v>
      </c>
    </row>
    <row r="1801" spans="1:19" ht="15.75" customHeight="1" x14ac:dyDescent="0.2">
      <c r="A1801" s="35" t="s">
        <v>61</v>
      </c>
      <c r="B1801" s="35" t="s">
        <v>6570</v>
      </c>
      <c r="C1801" s="35" t="s">
        <v>17</v>
      </c>
      <c r="D1801" s="35" t="s">
        <v>106</v>
      </c>
      <c r="E1801" s="35" t="s">
        <v>8608</v>
      </c>
      <c r="F1801" s="20">
        <v>8</v>
      </c>
      <c r="H1801" s="20">
        <v>2006</v>
      </c>
      <c r="I1801" s="20" t="str">
        <f t="shared" si="51"/>
        <v>hrs__pers_LOC..LtlCntrl.2006</v>
      </c>
      <c r="J1801" s="20" t="s">
        <v>8609</v>
      </c>
      <c r="K1801" s="20" t="s">
        <v>8610</v>
      </c>
      <c r="L1801" s="20" t="s">
        <v>7434</v>
      </c>
      <c r="M1801" s="28" t="s">
        <v>225</v>
      </c>
      <c r="N1801" s="73" t="s">
        <v>177</v>
      </c>
      <c r="O1801" s="15">
        <v>1</v>
      </c>
      <c r="P1801" s="15">
        <v>6</v>
      </c>
      <c r="Q1801" s="15" t="s">
        <v>224</v>
      </c>
      <c r="R1801" s="15"/>
      <c r="S1801" s="15" t="s">
        <v>1311</v>
      </c>
    </row>
    <row r="1802" spans="1:19" ht="15.75" customHeight="1" x14ac:dyDescent="0.2">
      <c r="A1802" s="35" t="s">
        <v>61</v>
      </c>
      <c r="B1802" s="35" t="s">
        <v>6570</v>
      </c>
      <c r="C1802" s="35" t="s">
        <v>17</v>
      </c>
      <c r="D1802" s="35" t="s">
        <v>106</v>
      </c>
      <c r="E1802" s="35" t="s">
        <v>8608</v>
      </c>
      <c r="F1802" s="20">
        <v>9</v>
      </c>
      <c r="H1802" s="20">
        <v>2008</v>
      </c>
      <c r="I1802" s="20" t="str">
        <f t="shared" si="51"/>
        <v>hrs__pers_LOC..LtlCntrl.2008</v>
      </c>
      <c r="J1802" s="20" t="s">
        <v>8601</v>
      </c>
      <c r="K1802" s="20" t="s">
        <v>8610</v>
      </c>
      <c r="L1802" s="20" t="s">
        <v>7434</v>
      </c>
      <c r="M1802" s="28" t="s">
        <v>225</v>
      </c>
      <c r="N1802" s="73" t="s">
        <v>177</v>
      </c>
      <c r="O1802" s="15">
        <v>1</v>
      </c>
      <c r="P1802" s="15">
        <v>6</v>
      </c>
      <c r="Q1802" s="15" t="s">
        <v>224</v>
      </c>
      <c r="R1802" s="15"/>
      <c r="S1802" s="15" t="s">
        <v>251</v>
      </c>
    </row>
    <row r="1803" spans="1:19" ht="15.75" customHeight="1" x14ac:dyDescent="0.2">
      <c r="A1803" s="35" t="s">
        <v>61</v>
      </c>
      <c r="B1803" s="35" t="s">
        <v>6570</v>
      </c>
      <c r="C1803" s="35" t="s">
        <v>17</v>
      </c>
      <c r="D1803" s="35" t="s">
        <v>106</v>
      </c>
      <c r="E1803" s="35" t="s">
        <v>8608</v>
      </c>
      <c r="F1803" s="20">
        <v>10</v>
      </c>
      <c r="H1803" s="20">
        <v>2010</v>
      </c>
      <c r="I1803" s="20" t="str">
        <f t="shared" si="51"/>
        <v>hrs__pers_LOC..LtlCntrl.2010</v>
      </c>
      <c r="J1803" s="20" t="s">
        <v>8611</v>
      </c>
      <c r="K1803" s="20" t="s">
        <v>8610</v>
      </c>
      <c r="L1803" s="20" t="s">
        <v>7434</v>
      </c>
      <c r="M1803" s="28" t="s">
        <v>225</v>
      </c>
      <c r="N1803" s="28" t="s">
        <v>177</v>
      </c>
      <c r="O1803" s="15">
        <v>1</v>
      </c>
      <c r="P1803" s="15">
        <v>6</v>
      </c>
      <c r="Q1803" s="15" t="s">
        <v>224</v>
      </c>
      <c r="R1803" s="15"/>
      <c r="S1803" s="15" t="s">
        <v>251</v>
      </c>
    </row>
    <row r="1804" spans="1:19" ht="15.75" customHeight="1" x14ac:dyDescent="0.2">
      <c r="A1804" s="35" t="s">
        <v>61</v>
      </c>
      <c r="B1804" s="35" t="s">
        <v>6570</v>
      </c>
      <c r="C1804" s="35" t="s">
        <v>17</v>
      </c>
      <c r="D1804" s="35" t="s">
        <v>106</v>
      </c>
      <c r="E1804" s="35" t="s">
        <v>8608</v>
      </c>
      <c r="F1804" s="20">
        <v>11</v>
      </c>
      <c r="H1804" s="20">
        <v>2012</v>
      </c>
      <c r="I1804" s="20" t="str">
        <f t="shared" si="51"/>
        <v>hrs__pers_LOC..LtlCntrl.2012</v>
      </c>
      <c r="J1804" s="20" t="s">
        <v>8612</v>
      </c>
      <c r="K1804" s="20" t="s">
        <v>8610</v>
      </c>
      <c r="L1804" s="20" t="s">
        <v>7434</v>
      </c>
      <c r="M1804" s="28" t="s">
        <v>225</v>
      </c>
      <c r="N1804" s="28" t="s">
        <v>177</v>
      </c>
      <c r="O1804" s="15">
        <v>1</v>
      </c>
      <c r="P1804" s="15">
        <v>6</v>
      </c>
      <c r="Q1804" s="15" t="s">
        <v>224</v>
      </c>
      <c r="R1804" s="15"/>
      <c r="S1804" s="15" t="s">
        <v>251</v>
      </c>
    </row>
    <row r="1805" spans="1:19" ht="15.75" customHeight="1" x14ac:dyDescent="0.2">
      <c r="A1805" s="35" t="s">
        <v>61</v>
      </c>
      <c r="B1805" s="35" t="s">
        <v>6570</v>
      </c>
      <c r="C1805" s="35" t="s">
        <v>17</v>
      </c>
      <c r="D1805" s="35" t="s">
        <v>106</v>
      </c>
      <c r="E1805" s="35" t="s">
        <v>8608</v>
      </c>
      <c r="F1805" s="20">
        <v>12</v>
      </c>
      <c r="H1805" s="20">
        <v>2014</v>
      </c>
      <c r="I1805" s="20" t="str">
        <f t="shared" si="51"/>
        <v>hrs__pers_LOC..LtlCntrl.2014</v>
      </c>
      <c r="J1805" s="20" t="s">
        <v>8613</v>
      </c>
      <c r="K1805" s="20" t="s">
        <v>8610</v>
      </c>
      <c r="L1805" s="20" t="s">
        <v>7434</v>
      </c>
      <c r="M1805" s="28" t="s">
        <v>225</v>
      </c>
      <c r="N1805" s="28" t="s">
        <v>177</v>
      </c>
      <c r="O1805" s="15">
        <v>1</v>
      </c>
      <c r="P1805" s="15">
        <v>6</v>
      </c>
      <c r="Q1805" s="15" t="s">
        <v>224</v>
      </c>
      <c r="R1805" s="15"/>
      <c r="S1805" s="15" t="s">
        <v>251</v>
      </c>
    </row>
    <row r="1806" spans="1:19" ht="15.75" customHeight="1" x14ac:dyDescent="0.2">
      <c r="A1806" s="35" t="s">
        <v>61</v>
      </c>
      <c r="B1806" s="35" t="s">
        <v>6570</v>
      </c>
      <c r="C1806" s="35" t="s">
        <v>17</v>
      </c>
      <c r="D1806" s="35" t="s">
        <v>106</v>
      </c>
      <c r="E1806" s="35" t="s">
        <v>8608</v>
      </c>
      <c r="F1806" s="20">
        <v>13</v>
      </c>
      <c r="H1806" s="20">
        <v>2016</v>
      </c>
      <c r="I1806" s="20" t="str">
        <f t="shared" si="51"/>
        <v>hrs__pers_LOC..LtlCntrl.2016</v>
      </c>
      <c r="J1806" s="20" t="s">
        <v>10334</v>
      </c>
      <c r="K1806" s="20" t="s">
        <v>8610</v>
      </c>
      <c r="L1806" s="20" t="s">
        <v>7434</v>
      </c>
      <c r="M1806" s="28" t="s">
        <v>225</v>
      </c>
      <c r="N1806" s="28" t="s">
        <v>177</v>
      </c>
      <c r="O1806" s="15">
        <v>1</v>
      </c>
      <c r="P1806" s="15">
        <v>6</v>
      </c>
      <c r="Q1806" s="15" t="s">
        <v>224</v>
      </c>
      <c r="R1806" s="15"/>
      <c r="S1806" s="15" t="s">
        <v>251</v>
      </c>
    </row>
    <row r="1807" spans="1:19" ht="15.75" customHeight="1" x14ac:dyDescent="0.2">
      <c r="A1807" s="35" t="s">
        <v>61</v>
      </c>
      <c r="B1807" s="35" t="s">
        <v>6570</v>
      </c>
      <c r="C1807" s="35" t="s">
        <v>17</v>
      </c>
      <c r="D1807" s="35" t="s">
        <v>106</v>
      </c>
      <c r="E1807" s="35" t="s">
        <v>8614</v>
      </c>
      <c r="F1807" s="20">
        <v>8</v>
      </c>
      <c r="H1807" s="20">
        <v>2006</v>
      </c>
      <c r="I1807" s="20" t="str">
        <f t="shared" si="51"/>
        <v>hrs__pers_LOC..OthersCntrl.2006</v>
      </c>
      <c r="J1807" s="20" t="s">
        <v>8615</v>
      </c>
      <c r="K1807" s="20" t="s">
        <v>8616</v>
      </c>
      <c r="L1807" s="20" t="s">
        <v>7434</v>
      </c>
      <c r="M1807" s="28" t="s">
        <v>225</v>
      </c>
      <c r="N1807" s="73" t="s">
        <v>177</v>
      </c>
      <c r="O1807" s="15">
        <v>1</v>
      </c>
      <c r="P1807" s="15">
        <v>6</v>
      </c>
      <c r="Q1807" s="15" t="s">
        <v>224</v>
      </c>
      <c r="R1807" s="15"/>
      <c r="S1807" s="15" t="s">
        <v>1311</v>
      </c>
    </row>
    <row r="1808" spans="1:19" ht="15.75" customHeight="1" x14ac:dyDescent="0.2">
      <c r="A1808" s="35" t="s">
        <v>61</v>
      </c>
      <c r="B1808" s="35" t="s">
        <v>6570</v>
      </c>
      <c r="C1808" s="35" t="s">
        <v>17</v>
      </c>
      <c r="D1808" s="35" t="s">
        <v>106</v>
      </c>
      <c r="E1808" s="35" t="s">
        <v>8614</v>
      </c>
      <c r="F1808" s="20">
        <v>9</v>
      </c>
      <c r="H1808" s="20">
        <v>2008</v>
      </c>
      <c r="I1808" s="20" t="str">
        <f t="shared" si="51"/>
        <v>hrs__pers_LOC..OthersCntrl.2008</v>
      </c>
      <c r="J1808" s="20" t="s">
        <v>8617</v>
      </c>
      <c r="K1808" s="20" t="s">
        <v>8616</v>
      </c>
      <c r="L1808" s="20" t="s">
        <v>7434</v>
      </c>
      <c r="M1808" s="28" t="s">
        <v>225</v>
      </c>
      <c r="N1808" s="73" t="s">
        <v>177</v>
      </c>
      <c r="O1808" s="15">
        <v>1</v>
      </c>
      <c r="P1808" s="15">
        <v>6</v>
      </c>
      <c r="Q1808" s="15" t="s">
        <v>224</v>
      </c>
      <c r="R1808" s="15"/>
      <c r="S1808" s="15" t="s">
        <v>251</v>
      </c>
    </row>
    <row r="1809" spans="1:19" ht="15.75" customHeight="1" x14ac:dyDescent="0.2">
      <c r="A1809" s="35" t="s">
        <v>61</v>
      </c>
      <c r="B1809" s="35" t="s">
        <v>6570</v>
      </c>
      <c r="C1809" s="35" t="s">
        <v>17</v>
      </c>
      <c r="D1809" s="35" t="s">
        <v>106</v>
      </c>
      <c r="E1809" s="35" t="s">
        <v>8614</v>
      </c>
      <c r="F1809" s="20">
        <v>10</v>
      </c>
      <c r="H1809" s="20">
        <v>2010</v>
      </c>
      <c r="I1809" s="20" t="str">
        <f t="shared" si="51"/>
        <v>hrs__pers_LOC..OthersCntrl.2010</v>
      </c>
      <c r="J1809" s="20" t="s">
        <v>8618</v>
      </c>
      <c r="K1809" s="20" t="s">
        <v>8616</v>
      </c>
      <c r="L1809" s="20" t="s">
        <v>7434</v>
      </c>
      <c r="M1809" s="28" t="s">
        <v>225</v>
      </c>
      <c r="N1809" s="28" t="s">
        <v>177</v>
      </c>
      <c r="O1809" s="15">
        <v>1</v>
      </c>
      <c r="P1809" s="15">
        <v>6</v>
      </c>
      <c r="Q1809" s="15" t="s">
        <v>224</v>
      </c>
      <c r="R1809" s="15"/>
      <c r="S1809" s="15" t="s">
        <v>251</v>
      </c>
    </row>
    <row r="1810" spans="1:19" ht="15.75" customHeight="1" x14ac:dyDescent="0.2">
      <c r="A1810" s="35" t="s">
        <v>61</v>
      </c>
      <c r="B1810" s="35" t="s">
        <v>6570</v>
      </c>
      <c r="C1810" s="35" t="s">
        <v>17</v>
      </c>
      <c r="D1810" s="35" t="s">
        <v>106</v>
      </c>
      <c r="E1810" s="35" t="s">
        <v>8614</v>
      </c>
      <c r="F1810" s="20">
        <v>11</v>
      </c>
      <c r="H1810" s="20">
        <v>2012</v>
      </c>
      <c r="I1810" s="20" t="str">
        <f t="shared" si="51"/>
        <v>hrs__pers_LOC..OthersCntrl.2012</v>
      </c>
      <c r="J1810" s="20" t="s">
        <v>8619</v>
      </c>
      <c r="K1810" s="20" t="s">
        <v>8616</v>
      </c>
      <c r="L1810" s="20" t="s">
        <v>7434</v>
      </c>
      <c r="M1810" s="28" t="s">
        <v>225</v>
      </c>
      <c r="N1810" s="28" t="s">
        <v>177</v>
      </c>
      <c r="O1810" s="15">
        <v>1</v>
      </c>
      <c r="P1810" s="15">
        <v>6</v>
      </c>
      <c r="Q1810" s="15" t="s">
        <v>224</v>
      </c>
      <c r="R1810" s="15"/>
      <c r="S1810" s="15" t="s">
        <v>251</v>
      </c>
    </row>
    <row r="1811" spans="1:19" ht="15.75" customHeight="1" x14ac:dyDescent="0.2">
      <c r="A1811" s="35" t="s">
        <v>61</v>
      </c>
      <c r="B1811" s="35" t="s">
        <v>6570</v>
      </c>
      <c r="C1811" s="35" t="s">
        <v>17</v>
      </c>
      <c r="D1811" s="35" t="s">
        <v>106</v>
      </c>
      <c r="E1811" s="35" t="s">
        <v>8614</v>
      </c>
      <c r="F1811" s="20">
        <v>12</v>
      </c>
      <c r="H1811" s="20">
        <v>2014</v>
      </c>
      <c r="I1811" s="20" t="str">
        <f t="shared" si="51"/>
        <v>hrs__pers_LOC..OthersCntrl.2014</v>
      </c>
      <c r="J1811" s="20" t="s">
        <v>8620</v>
      </c>
      <c r="K1811" s="20" t="s">
        <v>8616</v>
      </c>
      <c r="L1811" s="20" t="s">
        <v>7434</v>
      </c>
      <c r="M1811" s="28" t="s">
        <v>225</v>
      </c>
      <c r="N1811" s="28" t="s">
        <v>177</v>
      </c>
      <c r="O1811" s="15">
        <v>1</v>
      </c>
      <c r="P1811" s="15">
        <v>6</v>
      </c>
      <c r="Q1811" s="15" t="s">
        <v>224</v>
      </c>
      <c r="R1811" s="15"/>
      <c r="S1811" s="15" t="s">
        <v>251</v>
      </c>
    </row>
    <row r="1812" spans="1:19" ht="15.75" customHeight="1" x14ac:dyDescent="0.2">
      <c r="A1812" s="35" t="s">
        <v>61</v>
      </c>
      <c r="B1812" s="35" t="s">
        <v>6570</v>
      </c>
      <c r="C1812" s="35" t="s">
        <v>17</v>
      </c>
      <c r="D1812" s="35" t="s">
        <v>106</v>
      </c>
      <c r="E1812" s="35" t="s">
        <v>8614</v>
      </c>
      <c r="F1812" s="20">
        <v>13</v>
      </c>
      <c r="H1812" s="20">
        <v>2016</v>
      </c>
      <c r="I1812" s="20" t="str">
        <f t="shared" si="51"/>
        <v>hrs__pers_LOC..OthersCntrl.2016</v>
      </c>
      <c r="J1812" s="20" t="s">
        <v>10335</v>
      </c>
      <c r="K1812" s="20" t="s">
        <v>8616</v>
      </c>
      <c r="L1812" s="20" t="s">
        <v>7434</v>
      </c>
      <c r="M1812" s="28" t="s">
        <v>225</v>
      </c>
      <c r="N1812" s="28" t="s">
        <v>177</v>
      </c>
      <c r="O1812" s="15">
        <v>1</v>
      </c>
      <c r="P1812" s="15">
        <v>6</v>
      </c>
      <c r="Q1812" s="15" t="s">
        <v>224</v>
      </c>
      <c r="R1812" s="15"/>
      <c r="S1812" s="15" t="s">
        <v>251</v>
      </c>
    </row>
    <row r="1813" spans="1:19" ht="15.75" customHeight="1" x14ac:dyDescent="0.2">
      <c r="A1813" s="35" t="s">
        <v>61</v>
      </c>
      <c r="B1813" s="35" t="s">
        <v>6570</v>
      </c>
      <c r="C1813" s="35" t="s">
        <v>17</v>
      </c>
      <c r="D1813" s="35" t="s">
        <v>106</v>
      </c>
      <c r="E1813" s="35" t="s">
        <v>8621</v>
      </c>
      <c r="F1813" s="20">
        <v>8</v>
      </c>
      <c r="H1813" s="20">
        <v>2006</v>
      </c>
      <c r="I1813" s="20" t="str">
        <f t="shared" si="51"/>
        <v>hrs__pers_LOC..OwnHands.2006</v>
      </c>
      <c r="J1813" s="20" t="s">
        <v>8622</v>
      </c>
      <c r="K1813" s="20" t="s">
        <v>8623</v>
      </c>
      <c r="L1813" s="20" t="s">
        <v>7434</v>
      </c>
      <c r="M1813" s="20" t="s">
        <v>223</v>
      </c>
      <c r="N1813" s="73" t="s">
        <v>177</v>
      </c>
      <c r="O1813" s="15">
        <v>1</v>
      </c>
      <c r="P1813" s="15">
        <v>6</v>
      </c>
      <c r="Q1813" s="15" t="s">
        <v>224</v>
      </c>
      <c r="R1813" s="15"/>
      <c r="S1813" s="15" t="s">
        <v>1311</v>
      </c>
    </row>
    <row r="1814" spans="1:19" ht="15.75" customHeight="1" x14ac:dyDescent="0.2">
      <c r="A1814" s="35" t="s">
        <v>61</v>
      </c>
      <c r="B1814" s="35" t="s">
        <v>6570</v>
      </c>
      <c r="C1814" s="35" t="s">
        <v>17</v>
      </c>
      <c r="D1814" s="35" t="s">
        <v>106</v>
      </c>
      <c r="E1814" s="35" t="s">
        <v>8621</v>
      </c>
      <c r="F1814" s="20">
        <v>9</v>
      </c>
      <c r="H1814" s="20">
        <v>2008</v>
      </c>
      <c r="I1814" s="20" t="str">
        <f t="shared" si="51"/>
        <v>hrs__pers_LOC..OwnHands.2008</v>
      </c>
      <c r="J1814" s="20" t="s">
        <v>8624</v>
      </c>
      <c r="K1814" s="20" t="s">
        <v>8623</v>
      </c>
      <c r="L1814" s="20" t="s">
        <v>7434</v>
      </c>
      <c r="M1814" s="20" t="s">
        <v>223</v>
      </c>
      <c r="N1814" s="73" t="s">
        <v>177</v>
      </c>
      <c r="O1814" s="15">
        <v>1</v>
      </c>
      <c r="P1814" s="15">
        <v>6</v>
      </c>
      <c r="Q1814" s="15" t="s">
        <v>224</v>
      </c>
      <c r="R1814" s="15"/>
      <c r="S1814" s="15" t="s">
        <v>251</v>
      </c>
    </row>
    <row r="1815" spans="1:19" ht="15.75" customHeight="1" x14ac:dyDescent="0.2">
      <c r="A1815" s="35" t="s">
        <v>61</v>
      </c>
      <c r="B1815" s="35" t="s">
        <v>6570</v>
      </c>
      <c r="C1815" s="35" t="s">
        <v>17</v>
      </c>
      <c r="D1815" s="35" t="s">
        <v>106</v>
      </c>
      <c r="E1815" s="35" t="s">
        <v>8621</v>
      </c>
      <c r="F1815" s="20">
        <v>10</v>
      </c>
      <c r="H1815" s="20">
        <v>2010</v>
      </c>
      <c r="I1815" s="20" t="str">
        <f t="shared" si="51"/>
        <v>hrs__pers_LOC..OwnHands.2010</v>
      </c>
      <c r="J1815" s="20" t="s">
        <v>8625</v>
      </c>
      <c r="K1815" s="20" t="s">
        <v>8623</v>
      </c>
      <c r="L1815" s="20" t="s">
        <v>7434</v>
      </c>
      <c r="M1815" s="20" t="s">
        <v>223</v>
      </c>
      <c r="N1815" s="28" t="s">
        <v>177</v>
      </c>
      <c r="O1815" s="15">
        <v>1</v>
      </c>
      <c r="P1815" s="15">
        <v>6</v>
      </c>
      <c r="Q1815" s="15" t="s">
        <v>224</v>
      </c>
      <c r="R1815" s="15"/>
      <c r="S1815" s="15" t="s">
        <v>251</v>
      </c>
    </row>
    <row r="1816" spans="1:19" ht="15.75" customHeight="1" x14ac:dyDescent="0.2">
      <c r="A1816" s="35" t="s">
        <v>61</v>
      </c>
      <c r="B1816" s="35" t="s">
        <v>6570</v>
      </c>
      <c r="C1816" s="35" t="s">
        <v>17</v>
      </c>
      <c r="D1816" s="35" t="s">
        <v>106</v>
      </c>
      <c r="E1816" s="35" t="s">
        <v>8621</v>
      </c>
      <c r="F1816" s="20">
        <v>11</v>
      </c>
      <c r="H1816" s="20">
        <v>2012</v>
      </c>
      <c r="I1816" s="20" t="str">
        <f t="shared" si="51"/>
        <v>hrs__pers_LOC..OwnHands.2012</v>
      </c>
      <c r="J1816" s="20" t="s">
        <v>8626</v>
      </c>
      <c r="K1816" s="20" t="s">
        <v>8623</v>
      </c>
      <c r="L1816" s="20" t="s">
        <v>7434</v>
      </c>
      <c r="M1816" s="20" t="s">
        <v>223</v>
      </c>
      <c r="N1816" s="28" t="s">
        <v>177</v>
      </c>
      <c r="O1816" s="15">
        <v>1</v>
      </c>
      <c r="P1816" s="15">
        <v>6</v>
      </c>
      <c r="Q1816" s="15" t="s">
        <v>224</v>
      </c>
      <c r="R1816" s="15"/>
      <c r="S1816" s="15" t="s">
        <v>251</v>
      </c>
    </row>
    <row r="1817" spans="1:19" ht="15.75" customHeight="1" x14ac:dyDescent="0.2">
      <c r="A1817" s="35" t="s">
        <v>61</v>
      </c>
      <c r="B1817" s="35" t="s">
        <v>6570</v>
      </c>
      <c r="C1817" s="35" t="s">
        <v>17</v>
      </c>
      <c r="D1817" s="35" t="s">
        <v>106</v>
      </c>
      <c r="E1817" s="35" t="s">
        <v>8621</v>
      </c>
      <c r="F1817" s="20">
        <v>12</v>
      </c>
      <c r="H1817" s="20">
        <v>2014</v>
      </c>
      <c r="I1817" s="20" t="str">
        <f t="shared" si="51"/>
        <v>hrs__pers_LOC..OwnHands.2014</v>
      </c>
      <c r="J1817" s="20" t="s">
        <v>8627</v>
      </c>
      <c r="K1817" s="20" t="s">
        <v>8623</v>
      </c>
      <c r="L1817" s="20" t="s">
        <v>7434</v>
      </c>
      <c r="M1817" s="20" t="s">
        <v>223</v>
      </c>
      <c r="N1817" s="28" t="s">
        <v>177</v>
      </c>
      <c r="O1817" s="15">
        <v>1</v>
      </c>
      <c r="P1817" s="15">
        <v>6</v>
      </c>
      <c r="Q1817" s="15" t="s">
        <v>224</v>
      </c>
      <c r="R1817" s="15"/>
      <c r="S1817" s="15" t="s">
        <v>251</v>
      </c>
    </row>
    <row r="1818" spans="1:19" ht="15.75" customHeight="1" x14ac:dyDescent="0.2">
      <c r="A1818" s="35" t="s">
        <v>61</v>
      </c>
      <c r="B1818" s="35" t="s">
        <v>6570</v>
      </c>
      <c r="C1818" s="35" t="s">
        <v>17</v>
      </c>
      <c r="D1818" s="35" t="s">
        <v>106</v>
      </c>
      <c r="E1818" s="35" t="s">
        <v>8621</v>
      </c>
      <c r="F1818" s="20">
        <v>13</v>
      </c>
      <c r="H1818" s="20">
        <v>2016</v>
      </c>
      <c r="I1818" s="20" t="str">
        <f t="shared" si="51"/>
        <v>hrs__pers_LOC..OwnHands.2016</v>
      </c>
      <c r="J1818" s="20" t="s">
        <v>10336</v>
      </c>
      <c r="K1818" s="20" t="s">
        <v>8623</v>
      </c>
      <c r="L1818" s="20" t="s">
        <v>7434</v>
      </c>
      <c r="M1818" s="20" t="s">
        <v>223</v>
      </c>
      <c r="N1818" s="28" t="s">
        <v>177</v>
      </c>
      <c r="O1818" s="15">
        <v>1</v>
      </c>
      <c r="P1818" s="15">
        <v>6</v>
      </c>
      <c r="Q1818" s="15" t="s">
        <v>224</v>
      </c>
      <c r="R1818" s="15"/>
      <c r="S1818" s="15" t="s">
        <v>251</v>
      </c>
    </row>
    <row r="1819" spans="1:19" ht="15.75" customHeight="1" x14ac:dyDescent="0.2">
      <c r="A1819" s="35" t="s">
        <v>61</v>
      </c>
      <c r="B1819" s="35" t="s">
        <v>6570</v>
      </c>
      <c r="C1819" s="35" t="s">
        <v>17</v>
      </c>
      <c r="D1819" s="35" t="s">
        <v>106</v>
      </c>
      <c r="E1819" s="35" t="s">
        <v>8628</v>
      </c>
      <c r="F1819" s="20">
        <v>8</v>
      </c>
      <c r="H1819" s="20">
        <v>2006</v>
      </c>
      <c r="I1819" s="20" t="str">
        <f t="shared" si="51"/>
        <v>hrs__pers_LOC..SuccAnything.2006</v>
      </c>
      <c r="J1819" s="20" t="s">
        <v>8629</v>
      </c>
      <c r="K1819" s="20" t="s">
        <v>8630</v>
      </c>
      <c r="L1819" s="20" t="s">
        <v>7434</v>
      </c>
      <c r="M1819" s="20" t="s">
        <v>223</v>
      </c>
      <c r="N1819" s="73" t="s">
        <v>177</v>
      </c>
      <c r="O1819" s="15">
        <v>1</v>
      </c>
      <c r="P1819" s="15">
        <v>6</v>
      </c>
      <c r="Q1819" s="15" t="s">
        <v>224</v>
      </c>
      <c r="R1819" s="15"/>
      <c r="S1819" s="15" t="s">
        <v>1311</v>
      </c>
    </row>
    <row r="1820" spans="1:19" ht="15.75" customHeight="1" x14ac:dyDescent="0.2">
      <c r="A1820" s="35" t="s">
        <v>61</v>
      </c>
      <c r="B1820" s="35" t="s">
        <v>6570</v>
      </c>
      <c r="C1820" s="35" t="s">
        <v>17</v>
      </c>
      <c r="D1820" s="35" t="s">
        <v>106</v>
      </c>
      <c r="E1820" s="35" t="s">
        <v>8628</v>
      </c>
      <c r="F1820" s="20">
        <v>9</v>
      </c>
      <c r="H1820" s="20">
        <v>2008</v>
      </c>
      <c r="I1820" s="20" t="str">
        <f t="shared" si="51"/>
        <v>hrs__pers_LOC..SuccAnything.2008</v>
      </c>
      <c r="J1820" s="20" t="s">
        <v>8631</v>
      </c>
      <c r="K1820" s="20" t="s">
        <v>8630</v>
      </c>
      <c r="L1820" s="20" t="s">
        <v>7434</v>
      </c>
      <c r="M1820" s="20" t="s">
        <v>223</v>
      </c>
      <c r="N1820" s="73" t="s">
        <v>177</v>
      </c>
      <c r="O1820" s="15">
        <v>1</v>
      </c>
      <c r="P1820" s="15">
        <v>6</v>
      </c>
      <c r="Q1820" s="15" t="s">
        <v>224</v>
      </c>
      <c r="R1820" s="15"/>
      <c r="S1820" s="15" t="s">
        <v>251</v>
      </c>
    </row>
    <row r="1821" spans="1:19" ht="15.75" customHeight="1" x14ac:dyDescent="0.2">
      <c r="A1821" s="35" t="s">
        <v>61</v>
      </c>
      <c r="B1821" s="35" t="s">
        <v>6570</v>
      </c>
      <c r="C1821" s="35" t="s">
        <v>17</v>
      </c>
      <c r="D1821" s="35" t="s">
        <v>106</v>
      </c>
      <c r="E1821" s="35" t="s">
        <v>8628</v>
      </c>
      <c r="F1821" s="20">
        <v>10</v>
      </c>
      <c r="H1821" s="20">
        <v>2010</v>
      </c>
      <c r="I1821" s="20" t="str">
        <f t="shared" si="51"/>
        <v>hrs__pers_LOC..SuccAnything.2010</v>
      </c>
      <c r="J1821" s="20" t="s">
        <v>8632</v>
      </c>
      <c r="K1821" s="20" t="s">
        <v>8630</v>
      </c>
      <c r="L1821" s="20" t="s">
        <v>7434</v>
      </c>
      <c r="M1821" s="20" t="s">
        <v>223</v>
      </c>
      <c r="N1821" s="28" t="s">
        <v>177</v>
      </c>
      <c r="O1821" s="15">
        <v>1</v>
      </c>
      <c r="P1821" s="15">
        <v>6</v>
      </c>
      <c r="Q1821" s="15" t="s">
        <v>224</v>
      </c>
      <c r="R1821" s="15"/>
      <c r="S1821" s="15" t="s">
        <v>251</v>
      </c>
    </row>
    <row r="1822" spans="1:19" ht="15.75" customHeight="1" x14ac:dyDescent="0.2">
      <c r="A1822" s="35" t="s">
        <v>61</v>
      </c>
      <c r="B1822" s="35" t="s">
        <v>6570</v>
      </c>
      <c r="C1822" s="35" t="s">
        <v>17</v>
      </c>
      <c r="D1822" s="35" t="s">
        <v>106</v>
      </c>
      <c r="E1822" s="35" t="s">
        <v>8628</v>
      </c>
      <c r="F1822" s="20">
        <v>11</v>
      </c>
      <c r="H1822" s="20">
        <v>2012</v>
      </c>
      <c r="I1822" s="20" t="str">
        <f t="shared" si="51"/>
        <v>hrs__pers_LOC..SuccAnything.2012</v>
      </c>
      <c r="J1822" s="20" t="s">
        <v>8633</v>
      </c>
      <c r="K1822" s="20" t="s">
        <v>8630</v>
      </c>
      <c r="L1822" s="20" t="s">
        <v>7434</v>
      </c>
      <c r="M1822" s="20" t="s">
        <v>223</v>
      </c>
      <c r="N1822" s="28" t="s">
        <v>177</v>
      </c>
      <c r="O1822" s="15">
        <v>1</v>
      </c>
      <c r="P1822" s="15">
        <v>6</v>
      </c>
      <c r="Q1822" s="15" t="s">
        <v>224</v>
      </c>
      <c r="R1822" s="15"/>
      <c r="S1822" s="15" t="s">
        <v>251</v>
      </c>
    </row>
    <row r="1823" spans="1:19" ht="15.75" customHeight="1" x14ac:dyDescent="0.2">
      <c r="A1823" s="35" t="s">
        <v>61</v>
      </c>
      <c r="B1823" s="35" t="s">
        <v>6570</v>
      </c>
      <c r="C1823" s="35" t="s">
        <v>17</v>
      </c>
      <c r="D1823" s="35" t="s">
        <v>106</v>
      </c>
      <c r="E1823" s="35" t="s">
        <v>8628</v>
      </c>
      <c r="F1823" s="20">
        <v>12</v>
      </c>
      <c r="H1823" s="20">
        <v>2014</v>
      </c>
      <c r="I1823" s="20" t="str">
        <f t="shared" si="51"/>
        <v>hrs__pers_LOC..SuccAnything.2014</v>
      </c>
      <c r="J1823" s="20" t="s">
        <v>8634</v>
      </c>
      <c r="K1823" s="20" t="s">
        <v>8630</v>
      </c>
      <c r="L1823" s="20" t="s">
        <v>7434</v>
      </c>
      <c r="M1823" s="20" t="s">
        <v>223</v>
      </c>
      <c r="N1823" s="28" t="s">
        <v>177</v>
      </c>
      <c r="O1823" s="15">
        <v>1</v>
      </c>
      <c r="P1823" s="15">
        <v>6</v>
      </c>
      <c r="Q1823" s="15" t="s">
        <v>224</v>
      </c>
      <c r="R1823" s="15"/>
      <c r="S1823" s="15" t="s">
        <v>251</v>
      </c>
    </row>
    <row r="1824" spans="1:19" ht="15.75" customHeight="1" x14ac:dyDescent="0.2">
      <c r="A1824" s="35" t="s">
        <v>61</v>
      </c>
      <c r="B1824" s="35" t="s">
        <v>6570</v>
      </c>
      <c r="C1824" s="35" t="s">
        <v>17</v>
      </c>
      <c r="D1824" s="35" t="s">
        <v>106</v>
      </c>
      <c r="E1824" s="35" t="s">
        <v>8628</v>
      </c>
      <c r="F1824" s="20">
        <v>13</v>
      </c>
      <c r="H1824" s="20">
        <v>2016</v>
      </c>
      <c r="I1824" s="20" t="str">
        <f t="shared" si="51"/>
        <v>hrs__pers_LOC..SuccAnything.2016</v>
      </c>
      <c r="J1824" s="20" t="s">
        <v>10337</v>
      </c>
      <c r="K1824" s="20" t="s">
        <v>8630</v>
      </c>
      <c r="L1824" s="20" t="s">
        <v>7434</v>
      </c>
      <c r="M1824" s="20" t="s">
        <v>223</v>
      </c>
      <c r="N1824" s="28" t="s">
        <v>177</v>
      </c>
      <c r="O1824" s="15">
        <v>1</v>
      </c>
      <c r="P1824" s="15">
        <v>6</v>
      </c>
      <c r="Q1824" s="15" t="s">
        <v>224</v>
      </c>
      <c r="R1824" s="15"/>
      <c r="S1824" s="15" t="s">
        <v>251</v>
      </c>
    </row>
    <row r="1825" spans="1:19" ht="15.75" customHeight="1" x14ac:dyDescent="0.2">
      <c r="A1825" s="7" t="s">
        <v>61</v>
      </c>
      <c r="B1825" s="7" t="s">
        <v>6570</v>
      </c>
      <c r="C1825" s="7" t="s">
        <v>17</v>
      </c>
      <c r="D1825" s="7" t="s">
        <v>82</v>
      </c>
      <c r="E1825" s="7" t="s">
        <v>6552</v>
      </c>
      <c r="F1825" s="20">
        <v>8</v>
      </c>
      <c r="H1825" s="20">
        <v>2006</v>
      </c>
      <c r="I1825" s="20" t="str">
        <f t="shared" si="51"/>
        <v>hrs__pers_N..Calm.2006</v>
      </c>
      <c r="J1825" s="20" t="s">
        <v>8635</v>
      </c>
      <c r="K1825" s="15" t="s">
        <v>6552</v>
      </c>
      <c r="L1825" s="20" t="s">
        <v>8339</v>
      </c>
      <c r="M1825" s="20" t="s">
        <v>223</v>
      </c>
      <c r="N1825" s="72" t="s">
        <v>5837</v>
      </c>
      <c r="O1825" s="15">
        <v>1</v>
      </c>
      <c r="P1825" s="15">
        <v>4</v>
      </c>
      <c r="Q1825" s="15" t="s">
        <v>224</v>
      </c>
      <c r="R1825" s="15"/>
      <c r="S1825" s="15" t="s">
        <v>1311</v>
      </c>
    </row>
    <row r="1826" spans="1:19" ht="15.75" customHeight="1" x14ac:dyDescent="0.2">
      <c r="A1826" s="7" t="s">
        <v>61</v>
      </c>
      <c r="B1826" s="7" t="s">
        <v>6570</v>
      </c>
      <c r="C1826" s="7" t="s">
        <v>17</v>
      </c>
      <c r="D1826" s="7" t="s">
        <v>82</v>
      </c>
      <c r="E1826" s="7" t="s">
        <v>6552</v>
      </c>
      <c r="F1826" s="20">
        <v>9</v>
      </c>
      <c r="H1826" s="20">
        <v>2008</v>
      </c>
      <c r="I1826" s="20" t="str">
        <f t="shared" si="51"/>
        <v>hrs__pers_N..Calm.2008</v>
      </c>
      <c r="J1826" s="20" t="s">
        <v>8636</v>
      </c>
      <c r="K1826" s="15" t="s">
        <v>6552</v>
      </c>
      <c r="L1826" s="20" t="s">
        <v>8339</v>
      </c>
      <c r="M1826" s="20" t="s">
        <v>223</v>
      </c>
      <c r="N1826" s="72" t="s">
        <v>5837</v>
      </c>
      <c r="O1826" s="15">
        <v>1</v>
      </c>
      <c r="P1826" s="15">
        <v>4</v>
      </c>
      <c r="Q1826" s="15" t="s">
        <v>224</v>
      </c>
      <c r="R1826" s="15"/>
      <c r="S1826" s="15" t="s">
        <v>1311</v>
      </c>
    </row>
    <row r="1827" spans="1:19" ht="15.75" customHeight="1" x14ac:dyDescent="0.2">
      <c r="A1827" s="7" t="s">
        <v>61</v>
      </c>
      <c r="B1827" s="7" t="s">
        <v>6570</v>
      </c>
      <c r="C1827" s="7" t="s">
        <v>17</v>
      </c>
      <c r="D1827" s="7" t="s">
        <v>82</v>
      </c>
      <c r="E1827" s="7" t="s">
        <v>6552</v>
      </c>
      <c r="F1827" s="20">
        <v>10</v>
      </c>
      <c r="H1827" s="20">
        <v>2010</v>
      </c>
      <c r="I1827" s="20" t="str">
        <f t="shared" si="51"/>
        <v>hrs__pers_N..Calm.2010</v>
      </c>
      <c r="J1827" s="20" t="s">
        <v>8637</v>
      </c>
      <c r="K1827" s="15" t="s">
        <v>6552</v>
      </c>
      <c r="L1827" s="20" t="s">
        <v>8339</v>
      </c>
      <c r="M1827" s="20" t="s">
        <v>223</v>
      </c>
      <c r="N1827" s="15" t="s">
        <v>5837</v>
      </c>
      <c r="O1827" s="15">
        <v>1</v>
      </c>
      <c r="P1827" s="15">
        <v>4</v>
      </c>
      <c r="Q1827" s="15" t="s">
        <v>224</v>
      </c>
      <c r="R1827" s="15"/>
      <c r="S1827" s="15" t="s">
        <v>1311</v>
      </c>
    </row>
    <row r="1828" spans="1:19" ht="15.75" customHeight="1" x14ac:dyDescent="0.2">
      <c r="A1828" s="7" t="s">
        <v>61</v>
      </c>
      <c r="B1828" s="7" t="s">
        <v>6570</v>
      </c>
      <c r="C1828" s="7" t="s">
        <v>17</v>
      </c>
      <c r="D1828" s="7" t="s">
        <v>82</v>
      </c>
      <c r="E1828" s="7" t="s">
        <v>6552</v>
      </c>
      <c r="F1828" s="20">
        <v>11</v>
      </c>
      <c r="H1828" s="20">
        <v>2012</v>
      </c>
      <c r="I1828" s="20" t="str">
        <f t="shared" si="51"/>
        <v>hrs__pers_N..Calm.2012</v>
      </c>
      <c r="J1828" s="20" t="s">
        <v>8638</v>
      </c>
      <c r="K1828" s="15" t="s">
        <v>6552</v>
      </c>
      <c r="L1828" s="20" t="s">
        <v>8339</v>
      </c>
      <c r="M1828" s="20" t="s">
        <v>223</v>
      </c>
      <c r="N1828" s="15" t="s">
        <v>5837</v>
      </c>
      <c r="O1828" s="15">
        <v>1</v>
      </c>
      <c r="P1828" s="15">
        <v>4</v>
      </c>
      <c r="Q1828" s="15" t="s">
        <v>224</v>
      </c>
      <c r="R1828" s="15"/>
      <c r="S1828" s="15" t="s">
        <v>1311</v>
      </c>
    </row>
    <row r="1829" spans="1:19" ht="15.75" customHeight="1" x14ac:dyDescent="0.2">
      <c r="A1829" s="7" t="s">
        <v>61</v>
      </c>
      <c r="B1829" s="7" t="s">
        <v>6570</v>
      </c>
      <c r="C1829" s="7" t="s">
        <v>17</v>
      </c>
      <c r="D1829" s="7" t="s">
        <v>82</v>
      </c>
      <c r="E1829" s="7" t="s">
        <v>6552</v>
      </c>
      <c r="F1829" s="20">
        <v>12</v>
      </c>
      <c r="H1829" s="20">
        <v>2014</v>
      </c>
      <c r="I1829" s="20" t="str">
        <f t="shared" si="51"/>
        <v>hrs__pers_N..Calm.2014</v>
      </c>
      <c r="J1829" s="20" t="s">
        <v>8639</v>
      </c>
      <c r="K1829" s="15" t="s">
        <v>6552</v>
      </c>
      <c r="L1829" s="20" t="s">
        <v>8339</v>
      </c>
      <c r="M1829" s="20" t="s">
        <v>223</v>
      </c>
      <c r="N1829" s="15" t="s">
        <v>5837</v>
      </c>
      <c r="O1829" s="15">
        <v>1</v>
      </c>
      <c r="P1829" s="15">
        <v>4</v>
      </c>
      <c r="Q1829" s="15" t="s">
        <v>224</v>
      </c>
      <c r="R1829" s="15"/>
      <c r="S1829" s="15" t="s">
        <v>1311</v>
      </c>
    </row>
    <row r="1830" spans="1:19" ht="15.75" customHeight="1" x14ac:dyDescent="0.2">
      <c r="A1830" s="7" t="s">
        <v>61</v>
      </c>
      <c r="B1830" s="7" t="s">
        <v>6570</v>
      </c>
      <c r="C1830" s="7" t="s">
        <v>17</v>
      </c>
      <c r="D1830" s="7" t="s">
        <v>82</v>
      </c>
      <c r="E1830" s="7" t="s">
        <v>6552</v>
      </c>
      <c r="F1830" s="20">
        <v>13</v>
      </c>
      <c r="H1830" s="20">
        <v>2016</v>
      </c>
      <c r="I1830" s="20" t="str">
        <f t="shared" si="51"/>
        <v>hrs__pers_N..Calm.2016</v>
      </c>
      <c r="J1830" s="20" t="s">
        <v>8640</v>
      </c>
      <c r="K1830" s="15" t="s">
        <v>6552</v>
      </c>
      <c r="L1830" s="20" t="s">
        <v>8339</v>
      </c>
      <c r="M1830" s="20" t="s">
        <v>223</v>
      </c>
      <c r="N1830" s="15" t="s">
        <v>5837</v>
      </c>
      <c r="O1830" s="15">
        <v>1</v>
      </c>
      <c r="P1830" s="15">
        <v>4</v>
      </c>
      <c r="Q1830" s="15" t="s">
        <v>224</v>
      </c>
      <c r="R1830" s="15"/>
      <c r="S1830" s="15" t="s">
        <v>1311</v>
      </c>
    </row>
    <row r="1831" spans="1:19" ht="15.75" customHeight="1" x14ac:dyDescent="0.2">
      <c r="A1831" s="7" t="s">
        <v>61</v>
      </c>
      <c r="B1831" s="7" t="s">
        <v>6570</v>
      </c>
      <c r="C1831" s="7" t="s">
        <v>17</v>
      </c>
      <c r="D1831" s="7" t="s">
        <v>82</v>
      </c>
      <c r="E1831" s="7" t="s">
        <v>6553</v>
      </c>
      <c r="F1831" s="20">
        <v>8</v>
      </c>
      <c r="H1831" s="20">
        <v>2006</v>
      </c>
      <c r="I1831" s="20" t="str">
        <f t="shared" si="51"/>
        <v>hrs__pers_N..Moody.2006</v>
      </c>
      <c r="J1831" s="20" t="s">
        <v>8641</v>
      </c>
      <c r="K1831" s="15" t="s">
        <v>6553</v>
      </c>
      <c r="L1831" s="20" t="s">
        <v>8339</v>
      </c>
      <c r="M1831" s="20" t="s">
        <v>225</v>
      </c>
      <c r="N1831" s="72" t="s">
        <v>5837</v>
      </c>
      <c r="O1831" s="15">
        <v>1</v>
      </c>
      <c r="P1831" s="15">
        <v>4</v>
      </c>
      <c r="Q1831" s="15" t="s">
        <v>224</v>
      </c>
      <c r="R1831" s="15"/>
      <c r="S1831" s="15" t="s">
        <v>1311</v>
      </c>
    </row>
    <row r="1832" spans="1:19" ht="15.75" customHeight="1" x14ac:dyDescent="0.2">
      <c r="A1832" s="7" t="s">
        <v>61</v>
      </c>
      <c r="B1832" s="7" t="s">
        <v>6570</v>
      </c>
      <c r="C1832" s="7" t="s">
        <v>17</v>
      </c>
      <c r="D1832" s="7" t="s">
        <v>82</v>
      </c>
      <c r="E1832" s="7" t="s">
        <v>6553</v>
      </c>
      <c r="F1832" s="20">
        <v>9</v>
      </c>
      <c r="G1832" s="60"/>
      <c r="H1832" s="20">
        <v>2008</v>
      </c>
      <c r="I1832" s="20" t="str">
        <f t="shared" si="51"/>
        <v>hrs__pers_N..Moody.2008</v>
      </c>
      <c r="J1832" s="20" t="s">
        <v>7671</v>
      </c>
      <c r="K1832" s="15" t="s">
        <v>6553</v>
      </c>
      <c r="L1832" s="20" t="s">
        <v>8339</v>
      </c>
      <c r="M1832" s="20" t="s">
        <v>225</v>
      </c>
      <c r="N1832" s="72" t="s">
        <v>5837</v>
      </c>
      <c r="O1832" s="15">
        <v>1</v>
      </c>
      <c r="P1832" s="15">
        <v>4</v>
      </c>
      <c r="Q1832" s="15" t="s">
        <v>224</v>
      </c>
      <c r="R1832" s="15"/>
      <c r="S1832" s="15" t="s">
        <v>1311</v>
      </c>
    </row>
    <row r="1833" spans="1:19" ht="15.75" customHeight="1" x14ac:dyDescent="0.2">
      <c r="A1833" s="7" t="s">
        <v>61</v>
      </c>
      <c r="B1833" s="7" t="s">
        <v>6570</v>
      </c>
      <c r="C1833" s="7" t="s">
        <v>17</v>
      </c>
      <c r="D1833" s="7" t="s">
        <v>82</v>
      </c>
      <c r="E1833" s="7" t="s">
        <v>6553</v>
      </c>
      <c r="F1833" s="20">
        <v>10</v>
      </c>
      <c r="G1833" s="60"/>
      <c r="H1833" s="20">
        <v>2010</v>
      </c>
      <c r="I1833" s="20" t="str">
        <f t="shared" si="51"/>
        <v>hrs__pers_N..Moody.2010</v>
      </c>
      <c r="J1833" s="20" t="s">
        <v>8642</v>
      </c>
      <c r="K1833" s="15" t="s">
        <v>6553</v>
      </c>
      <c r="L1833" s="20" t="s">
        <v>8339</v>
      </c>
      <c r="M1833" s="20" t="s">
        <v>225</v>
      </c>
      <c r="N1833" s="15" t="s">
        <v>5837</v>
      </c>
      <c r="O1833" s="15">
        <v>1</v>
      </c>
      <c r="P1833" s="15">
        <v>4</v>
      </c>
      <c r="Q1833" s="15" t="s">
        <v>224</v>
      </c>
      <c r="R1833" s="15"/>
      <c r="S1833" s="15" t="s">
        <v>1311</v>
      </c>
    </row>
    <row r="1834" spans="1:19" ht="15.75" customHeight="1" x14ac:dyDescent="0.2">
      <c r="A1834" s="7" t="s">
        <v>61</v>
      </c>
      <c r="B1834" s="7" t="s">
        <v>6570</v>
      </c>
      <c r="C1834" s="7" t="s">
        <v>17</v>
      </c>
      <c r="D1834" s="7" t="s">
        <v>82</v>
      </c>
      <c r="E1834" s="7" t="s">
        <v>6553</v>
      </c>
      <c r="F1834" s="20">
        <v>11</v>
      </c>
      <c r="H1834" s="20">
        <v>2012</v>
      </c>
      <c r="I1834" s="20" t="str">
        <f t="shared" si="51"/>
        <v>hrs__pers_N..Moody.2012</v>
      </c>
      <c r="J1834" s="20" t="s">
        <v>8643</v>
      </c>
      <c r="K1834" s="15" t="s">
        <v>6553</v>
      </c>
      <c r="L1834" s="20" t="s">
        <v>8339</v>
      </c>
      <c r="M1834" s="20" t="s">
        <v>225</v>
      </c>
      <c r="N1834" s="15" t="s">
        <v>5837</v>
      </c>
      <c r="O1834" s="15">
        <v>1</v>
      </c>
      <c r="P1834" s="15">
        <v>4</v>
      </c>
      <c r="Q1834" s="15" t="s">
        <v>224</v>
      </c>
      <c r="R1834" s="15"/>
      <c r="S1834" s="15" t="s">
        <v>1311</v>
      </c>
    </row>
    <row r="1835" spans="1:19" ht="15.75" customHeight="1" x14ac:dyDescent="0.2">
      <c r="A1835" s="7" t="s">
        <v>61</v>
      </c>
      <c r="B1835" s="7" t="s">
        <v>6570</v>
      </c>
      <c r="C1835" s="7" t="s">
        <v>17</v>
      </c>
      <c r="D1835" s="7" t="s">
        <v>82</v>
      </c>
      <c r="E1835" s="7" t="s">
        <v>6553</v>
      </c>
      <c r="F1835" s="20">
        <v>12</v>
      </c>
      <c r="H1835" s="20">
        <v>2014</v>
      </c>
      <c r="I1835" s="20" t="str">
        <f t="shared" si="51"/>
        <v>hrs__pers_N..Moody.2014</v>
      </c>
      <c r="J1835" s="20" t="s">
        <v>8644</v>
      </c>
      <c r="K1835" s="15" t="s">
        <v>6553</v>
      </c>
      <c r="L1835" s="20" t="s">
        <v>8339</v>
      </c>
      <c r="M1835" s="20" t="s">
        <v>225</v>
      </c>
      <c r="N1835" s="15" t="s">
        <v>5837</v>
      </c>
      <c r="O1835" s="15">
        <v>1</v>
      </c>
      <c r="P1835" s="15">
        <v>4</v>
      </c>
      <c r="Q1835" s="15" t="s">
        <v>224</v>
      </c>
      <c r="R1835" s="15"/>
      <c r="S1835" s="15" t="s">
        <v>1311</v>
      </c>
    </row>
    <row r="1836" spans="1:19" ht="15.75" customHeight="1" x14ac:dyDescent="0.2">
      <c r="A1836" s="7" t="s">
        <v>61</v>
      </c>
      <c r="B1836" s="7" t="s">
        <v>6570</v>
      </c>
      <c r="C1836" s="7" t="s">
        <v>17</v>
      </c>
      <c r="D1836" s="7" t="s">
        <v>82</v>
      </c>
      <c r="E1836" s="7" t="s">
        <v>6553</v>
      </c>
      <c r="F1836" s="20">
        <v>13</v>
      </c>
      <c r="H1836" s="20">
        <v>2016</v>
      </c>
      <c r="I1836" s="20" t="str">
        <f t="shared" ref="I1836:I1894" si="52">CONCATENATE(A1836,"__",C1836,"_", D1836, "..", E1836, ".", H1836)</f>
        <v>hrs__pers_N..Moody.2016</v>
      </c>
      <c r="J1836" s="20" t="s">
        <v>8645</v>
      </c>
      <c r="K1836" s="15" t="s">
        <v>6553</v>
      </c>
      <c r="L1836" s="20" t="s">
        <v>8339</v>
      </c>
      <c r="M1836" s="20" t="s">
        <v>225</v>
      </c>
      <c r="N1836" s="15" t="s">
        <v>5837</v>
      </c>
      <c r="O1836" s="15">
        <v>1</v>
      </c>
      <c r="P1836" s="15">
        <v>4</v>
      </c>
      <c r="Q1836" s="15" t="s">
        <v>224</v>
      </c>
      <c r="R1836" s="15"/>
      <c r="S1836" s="15" t="s">
        <v>1311</v>
      </c>
    </row>
    <row r="1837" spans="1:19" ht="15.75" customHeight="1" x14ac:dyDescent="0.2">
      <c r="A1837" s="7" t="s">
        <v>61</v>
      </c>
      <c r="B1837" s="7" t="s">
        <v>6570</v>
      </c>
      <c r="C1837" s="7" t="s">
        <v>17</v>
      </c>
      <c r="D1837" s="7" t="s">
        <v>82</v>
      </c>
      <c r="E1837" s="7" t="s">
        <v>6554</v>
      </c>
      <c r="F1837" s="20">
        <v>8</v>
      </c>
      <c r="H1837" s="20">
        <v>2006</v>
      </c>
      <c r="I1837" s="20" t="str">
        <f t="shared" si="52"/>
        <v>hrs__pers_N..Nervous.2006</v>
      </c>
      <c r="J1837" s="20" t="s">
        <v>8646</v>
      </c>
      <c r="K1837" s="15" t="s">
        <v>6554</v>
      </c>
      <c r="L1837" s="20" t="s">
        <v>8339</v>
      </c>
      <c r="M1837" s="20" t="s">
        <v>225</v>
      </c>
      <c r="N1837" s="72" t="s">
        <v>5837</v>
      </c>
      <c r="O1837" s="15">
        <v>1</v>
      </c>
      <c r="P1837" s="15">
        <v>4</v>
      </c>
      <c r="Q1837" s="15" t="s">
        <v>224</v>
      </c>
      <c r="R1837" s="15"/>
      <c r="S1837" s="15" t="s">
        <v>1311</v>
      </c>
    </row>
    <row r="1838" spans="1:19" ht="15.75" customHeight="1" x14ac:dyDescent="0.2">
      <c r="A1838" s="7" t="s">
        <v>61</v>
      </c>
      <c r="B1838" s="7" t="s">
        <v>6570</v>
      </c>
      <c r="C1838" s="7" t="s">
        <v>17</v>
      </c>
      <c r="D1838" s="7" t="s">
        <v>82</v>
      </c>
      <c r="E1838" s="7" t="s">
        <v>6554</v>
      </c>
      <c r="F1838" s="20">
        <v>9</v>
      </c>
      <c r="G1838" s="60"/>
      <c r="H1838" s="20">
        <v>2008</v>
      </c>
      <c r="I1838" s="20" t="str">
        <f t="shared" si="52"/>
        <v>hrs__pers_N..Nervous.2008</v>
      </c>
      <c r="J1838" s="20" t="s">
        <v>8647</v>
      </c>
      <c r="K1838" s="15" t="s">
        <v>6554</v>
      </c>
      <c r="L1838" s="20" t="s">
        <v>8339</v>
      </c>
      <c r="M1838" s="20" t="s">
        <v>225</v>
      </c>
      <c r="N1838" s="72" t="s">
        <v>5837</v>
      </c>
      <c r="O1838" s="15">
        <v>1</v>
      </c>
      <c r="P1838" s="15">
        <v>4</v>
      </c>
      <c r="Q1838" s="15" t="s">
        <v>224</v>
      </c>
      <c r="R1838" s="15"/>
      <c r="S1838" s="15" t="s">
        <v>1311</v>
      </c>
    </row>
    <row r="1839" spans="1:19" ht="15.75" customHeight="1" x14ac:dyDescent="0.2">
      <c r="A1839" s="7" t="s">
        <v>61</v>
      </c>
      <c r="B1839" s="7" t="s">
        <v>6570</v>
      </c>
      <c r="C1839" s="7" t="s">
        <v>17</v>
      </c>
      <c r="D1839" s="7" t="s">
        <v>82</v>
      </c>
      <c r="E1839" s="7" t="s">
        <v>6554</v>
      </c>
      <c r="F1839" s="20">
        <v>10</v>
      </c>
      <c r="G1839" s="60"/>
      <c r="H1839" s="20">
        <v>2010</v>
      </c>
      <c r="I1839" s="20" t="str">
        <f t="shared" si="52"/>
        <v>hrs__pers_N..Nervous.2010</v>
      </c>
      <c r="J1839" s="20" t="s">
        <v>8648</v>
      </c>
      <c r="K1839" s="15" t="s">
        <v>6554</v>
      </c>
      <c r="L1839" s="20" t="s">
        <v>8339</v>
      </c>
      <c r="M1839" s="20" t="s">
        <v>225</v>
      </c>
      <c r="N1839" s="15" t="s">
        <v>5837</v>
      </c>
      <c r="O1839" s="15">
        <v>1</v>
      </c>
      <c r="P1839" s="15">
        <v>4</v>
      </c>
      <c r="Q1839" s="15" t="s">
        <v>224</v>
      </c>
      <c r="R1839" s="15"/>
      <c r="S1839" s="15" t="s">
        <v>1311</v>
      </c>
    </row>
    <row r="1840" spans="1:19" ht="15.75" customHeight="1" x14ac:dyDescent="0.2">
      <c r="A1840" s="7" t="s">
        <v>61</v>
      </c>
      <c r="B1840" s="7" t="s">
        <v>6570</v>
      </c>
      <c r="C1840" s="7" t="s">
        <v>17</v>
      </c>
      <c r="D1840" s="7" t="s">
        <v>82</v>
      </c>
      <c r="E1840" s="7" t="s">
        <v>6554</v>
      </c>
      <c r="F1840" s="20">
        <v>11</v>
      </c>
      <c r="H1840" s="20">
        <v>2012</v>
      </c>
      <c r="I1840" s="20" t="str">
        <f t="shared" si="52"/>
        <v>hrs__pers_N..Nervous.2012</v>
      </c>
      <c r="J1840" s="20" t="s">
        <v>8649</v>
      </c>
      <c r="K1840" s="15" t="s">
        <v>6554</v>
      </c>
      <c r="L1840" s="20" t="s">
        <v>8339</v>
      </c>
      <c r="M1840" s="20" t="s">
        <v>225</v>
      </c>
      <c r="N1840" s="15" t="s">
        <v>5837</v>
      </c>
      <c r="O1840" s="15">
        <v>1</v>
      </c>
      <c r="P1840" s="15">
        <v>4</v>
      </c>
      <c r="Q1840" s="15" t="s">
        <v>224</v>
      </c>
      <c r="R1840" s="15"/>
      <c r="S1840" s="15" t="s">
        <v>1311</v>
      </c>
    </row>
    <row r="1841" spans="1:19" ht="15.75" customHeight="1" x14ac:dyDescent="0.2">
      <c r="A1841" s="7" t="s">
        <v>61</v>
      </c>
      <c r="B1841" s="7" t="s">
        <v>6570</v>
      </c>
      <c r="C1841" s="7" t="s">
        <v>17</v>
      </c>
      <c r="D1841" s="7" t="s">
        <v>82</v>
      </c>
      <c r="E1841" s="7" t="s">
        <v>6554</v>
      </c>
      <c r="F1841" s="20">
        <v>12</v>
      </c>
      <c r="H1841" s="20">
        <v>2014</v>
      </c>
      <c r="I1841" s="20" t="str">
        <f t="shared" si="52"/>
        <v>hrs__pers_N..Nervous.2014</v>
      </c>
      <c r="J1841" s="20" t="s">
        <v>8650</v>
      </c>
      <c r="K1841" s="15" t="s">
        <v>6554</v>
      </c>
      <c r="L1841" s="20" t="s">
        <v>8339</v>
      </c>
      <c r="M1841" s="20" t="s">
        <v>225</v>
      </c>
      <c r="N1841" s="15" t="s">
        <v>5837</v>
      </c>
      <c r="O1841" s="15">
        <v>1</v>
      </c>
      <c r="P1841" s="15">
        <v>4</v>
      </c>
      <c r="Q1841" s="15" t="s">
        <v>224</v>
      </c>
      <c r="R1841" s="15"/>
      <c r="S1841" s="15" t="s">
        <v>1311</v>
      </c>
    </row>
    <row r="1842" spans="1:19" ht="15.75" customHeight="1" x14ac:dyDescent="0.2">
      <c r="A1842" s="7" t="s">
        <v>61</v>
      </c>
      <c r="B1842" s="7" t="s">
        <v>6570</v>
      </c>
      <c r="C1842" s="7" t="s">
        <v>17</v>
      </c>
      <c r="D1842" s="7" t="s">
        <v>82</v>
      </c>
      <c r="E1842" s="7" t="s">
        <v>6554</v>
      </c>
      <c r="F1842" s="20">
        <v>13</v>
      </c>
      <c r="H1842" s="20">
        <v>2016</v>
      </c>
      <c r="I1842" s="20" t="str">
        <f t="shared" si="52"/>
        <v>hrs__pers_N..Nervous.2016</v>
      </c>
      <c r="J1842" s="20" t="s">
        <v>8651</v>
      </c>
      <c r="K1842" s="15" t="s">
        <v>6554</v>
      </c>
      <c r="L1842" s="20" t="s">
        <v>8339</v>
      </c>
      <c r="M1842" s="20" t="s">
        <v>225</v>
      </c>
      <c r="N1842" s="15" t="s">
        <v>5837</v>
      </c>
      <c r="O1842" s="15">
        <v>1</v>
      </c>
      <c r="P1842" s="15">
        <v>4</v>
      </c>
      <c r="Q1842" s="15" t="s">
        <v>224</v>
      </c>
      <c r="R1842" s="15"/>
      <c r="S1842" s="15" t="s">
        <v>1311</v>
      </c>
    </row>
    <row r="1843" spans="1:19" ht="15.75" customHeight="1" x14ac:dyDescent="0.2">
      <c r="A1843" s="7" t="s">
        <v>61</v>
      </c>
      <c r="B1843" s="7" t="s">
        <v>6570</v>
      </c>
      <c r="C1843" s="7" t="s">
        <v>17</v>
      </c>
      <c r="D1843" s="7" t="s">
        <v>82</v>
      </c>
      <c r="E1843" s="7" t="s">
        <v>6555</v>
      </c>
      <c r="F1843" s="20">
        <v>8</v>
      </c>
      <c r="G1843" s="60"/>
      <c r="H1843" s="20">
        <v>2006</v>
      </c>
      <c r="I1843" s="20" t="str">
        <f t="shared" si="52"/>
        <v>hrs__pers_N..Worrying.2006</v>
      </c>
      <c r="J1843" s="20" t="s">
        <v>8652</v>
      </c>
      <c r="K1843" s="15" t="s">
        <v>6555</v>
      </c>
      <c r="L1843" s="20" t="s">
        <v>8339</v>
      </c>
      <c r="M1843" s="20" t="s">
        <v>225</v>
      </c>
      <c r="N1843" s="72" t="s">
        <v>5837</v>
      </c>
      <c r="O1843" s="15">
        <v>1</v>
      </c>
      <c r="P1843" s="15">
        <v>4</v>
      </c>
      <c r="Q1843" s="15" t="s">
        <v>224</v>
      </c>
      <c r="R1843" s="15"/>
      <c r="S1843" s="15" t="s">
        <v>1311</v>
      </c>
    </row>
    <row r="1844" spans="1:19" ht="15.75" customHeight="1" x14ac:dyDescent="0.2">
      <c r="A1844" s="7" t="s">
        <v>61</v>
      </c>
      <c r="B1844" s="7" t="s">
        <v>6570</v>
      </c>
      <c r="C1844" s="7" t="s">
        <v>17</v>
      </c>
      <c r="D1844" s="7" t="s">
        <v>82</v>
      </c>
      <c r="E1844" s="7" t="s">
        <v>6555</v>
      </c>
      <c r="F1844" s="20">
        <v>9</v>
      </c>
      <c r="G1844" s="60"/>
      <c r="H1844" s="20">
        <v>2008</v>
      </c>
      <c r="I1844" s="20" t="str">
        <f t="shared" si="52"/>
        <v>hrs__pers_N..Worrying.2008</v>
      </c>
      <c r="J1844" s="20" t="s">
        <v>7703</v>
      </c>
      <c r="K1844" s="15" t="s">
        <v>6555</v>
      </c>
      <c r="L1844" s="20" t="s">
        <v>8339</v>
      </c>
      <c r="M1844" s="20" t="s">
        <v>225</v>
      </c>
      <c r="N1844" s="72" t="s">
        <v>5837</v>
      </c>
      <c r="O1844" s="15">
        <v>1</v>
      </c>
      <c r="P1844" s="15">
        <v>4</v>
      </c>
      <c r="Q1844" s="15" t="s">
        <v>224</v>
      </c>
      <c r="R1844" s="15"/>
      <c r="S1844" s="15" t="s">
        <v>1311</v>
      </c>
    </row>
    <row r="1845" spans="1:19" ht="15.75" customHeight="1" x14ac:dyDescent="0.2">
      <c r="A1845" s="7" t="s">
        <v>61</v>
      </c>
      <c r="B1845" s="7" t="s">
        <v>6570</v>
      </c>
      <c r="C1845" s="7" t="s">
        <v>17</v>
      </c>
      <c r="D1845" s="7" t="s">
        <v>82</v>
      </c>
      <c r="E1845" s="7" t="s">
        <v>6555</v>
      </c>
      <c r="F1845" s="20">
        <v>10</v>
      </c>
      <c r="H1845" s="20">
        <v>2010</v>
      </c>
      <c r="I1845" s="20" t="str">
        <f t="shared" si="52"/>
        <v>hrs__pers_N..Worrying.2010</v>
      </c>
      <c r="J1845" s="20" t="s">
        <v>8653</v>
      </c>
      <c r="K1845" s="15" t="s">
        <v>6555</v>
      </c>
      <c r="L1845" s="20" t="s">
        <v>8339</v>
      </c>
      <c r="M1845" s="20" t="s">
        <v>225</v>
      </c>
      <c r="N1845" s="15" t="s">
        <v>5837</v>
      </c>
      <c r="O1845" s="15">
        <v>1</v>
      </c>
      <c r="P1845" s="15">
        <v>4</v>
      </c>
      <c r="Q1845" s="15" t="s">
        <v>224</v>
      </c>
      <c r="R1845" s="15"/>
      <c r="S1845" s="15" t="s">
        <v>1311</v>
      </c>
    </row>
    <row r="1846" spans="1:19" ht="15.75" customHeight="1" x14ac:dyDescent="0.2">
      <c r="A1846" s="7" t="s">
        <v>61</v>
      </c>
      <c r="B1846" s="7" t="s">
        <v>6570</v>
      </c>
      <c r="C1846" s="7" t="s">
        <v>17</v>
      </c>
      <c r="D1846" s="7" t="s">
        <v>82</v>
      </c>
      <c r="E1846" s="7" t="s">
        <v>6555</v>
      </c>
      <c r="F1846" s="20">
        <v>11</v>
      </c>
      <c r="H1846" s="20">
        <v>2012</v>
      </c>
      <c r="I1846" s="20" t="str">
        <f t="shared" si="52"/>
        <v>hrs__pers_N..Worrying.2012</v>
      </c>
      <c r="J1846" s="20" t="s">
        <v>8654</v>
      </c>
      <c r="K1846" s="15" t="s">
        <v>6555</v>
      </c>
      <c r="L1846" s="20" t="s">
        <v>8339</v>
      </c>
      <c r="M1846" s="20" t="s">
        <v>225</v>
      </c>
      <c r="N1846" s="15" t="s">
        <v>5837</v>
      </c>
      <c r="O1846" s="15">
        <v>1</v>
      </c>
      <c r="P1846" s="15">
        <v>4</v>
      </c>
      <c r="Q1846" s="15" t="s">
        <v>224</v>
      </c>
      <c r="R1846" s="15"/>
      <c r="S1846" s="15" t="s">
        <v>1311</v>
      </c>
    </row>
    <row r="1847" spans="1:19" ht="15.75" customHeight="1" x14ac:dyDescent="0.2">
      <c r="A1847" s="7" t="s">
        <v>61</v>
      </c>
      <c r="B1847" s="7" t="s">
        <v>6570</v>
      </c>
      <c r="C1847" s="7" t="s">
        <v>17</v>
      </c>
      <c r="D1847" s="7" t="s">
        <v>82</v>
      </c>
      <c r="E1847" s="7" t="s">
        <v>6555</v>
      </c>
      <c r="F1847" s="20">
        <v>12</v>
      </c>
      <c r="H1847" s="20">
        <v>2014</v>
      </c>
      <c r="I1847" s="20" t="str">
        <f t="shared" si="52"/>
        <v>hrs__pers_N..Worrying.2014</v>
      </c>
      <c r="J1847" s="20" t="s">
        <v>8655</v>
      </c>
      <c r="K1847" s="15" t="s">
        <v>6555</v>
      </c>
      <c r="L1847" s="20" t="s">
        <v>8339</v>
      </c>
      <c r="M1847" s="20" t="s">
        <v>225</v>
      </c>
      <c r="N1847" s="15" t="s">
        <v>5837</v>
      </c>
      <c r="O1847" s="15">
        <v>1</v>
      </c>
      <c r="P1847" s="15">
        <v>4</v>
      </c>
      <c r="Q1847" s="15" t="s">
        <v>224</v>
      </c>
      <c r="R1847" s="15"/>
      <c r="S1847" s="15" t="s">
        <v>1311</v>
      </c>
    </row>
    <row r="1848" spans="1:19" ht="15.75" customHeight="1" x14ac:dyDescent="0.2">
      <c r="A1848" s="7" t="s">
        <v>61</v>
      </c>
      <c r="B1848" s="7" t="s">
        <v>6570</v>
      </c>
      <c r="C1848" s="7" t="s">
        <v>17</v>
      </c>
      <c r="D1848" s="7" t="s">
        <v>82</v>
      </c>
      <c r="E1848" s="7" t="s">
        <v>6555</v>
      </c>
      <c r="F1848" s="20">
        <v>13</v>
      </c>
      <c r="H1848" s="20">
        <v>2016</v>
      </c>
      <c r="I1848" s="20" t="str">
        <f t="shared" si="52"/>
        <v>hrs__pers_N..Worrying.2016</v>
      </c>
      <c r="J1848" s="20" t="s">
        <v>8656</v>
      </c>
      <c r="K1848" s="15" t="s">
        <v>6555</v>
      </c>
      <c r="L1848" s="20" t="s">
        <v>8339</v>
      </c>
      <c r="M1848" s="20" t="s">
        <v>225</v>
      </c>
      <c r="N1848" s="15" t="s">
        <v>5837</v>
      </c>
      <c r="O1848" s="15">
        <v>1</v>
      </c>
      <c r="P1848" s="15">
        <v>4</v>
      </c>
      <c r="Q1848" s="15" t="s">
        <v>224</v>
      </c>
      <c r="R1848" s="15"/>
      <c r="S1848" s="15" t="s">
        <v>1311</v>
      </c>
    </row>
    <row r="1849" spans="1:19" ht="15.75" customHeight="1" x14ac:dyDescent="0.2">
      <c r="A1849" s="35" t="s">
        <v>61</v>
      </c>
      <c r="B1849" s="35" t="s">
        <v>6570</v>
      </c>
      <c r="C1849" s="35" t="s">
        <v>17</v>
      </c>
      <c r="D1849" s="35" t="s">
        <v>102</v>
      </c>
      <c r="E1849" s="35" t="s">
        <v>5281</v>
      </c>
      <c r="F1849" s="20">
        <f t="shared" ref="F1849:F1878" si="53">(H1849-1990)/2</f>
        <v>9</v>
      </c>
      <c r="G1849" s="60"/>
      <c r="H1849" s="20">
        <v>2008</v>
      </c>
      <c r="I1849" s="20" t="str">
        <f t="shared" si="52"/>
        <v>hrs__pers_NA..afraid.2008</v>
      </c>
      <c r="J1849" s="15" t="s">
        <v>8657</v>
      </c>
      <c r="K1849" s="20" t="s">
        <v>8658</v>
      </c>
      <c r="L1849" s="13" t="s">
        <v>8659</v>
      </c>
      <c r="M1849" s="15" t="s">
        <v>225</v>
      </c>
      <c r="N1849" s="69" t="s">
        <v>177</v>
      </c>
      <c r="O1849" s="28">
        <v>1</v>
      </c>
      <c r="P1849" s="28">
        <v>5</v>
      </c>
      <c r="Q1849" s="15" t="s">
        <v>224</v>
      </c>
      <c r="R1849" s="15"/>
      <c r="S1849" s="15"/>
    </row>
    <row r="1850" spans="1:19" ht="15.75" customHeight="1" x14ac:dyDescent="0.2">
      <c r="A1850" s="35" t="s">
        <v>61</v>
      </c>
      <c r="B1850" s="35" t="s">
        <v>6570</v>
      </c>
      <c r="C1850" s="35" t="s">
        <v>17</v>
      </c>
      <c r="D1850" s="35" t="s">
        <v>102</v>
      </c>
      <c r="E1850" s="35" t="s">
        <v>5281</v>
      </c>
      <c r="F1850" s="20">
        <f t="shared" si="53"/>
        <v>10</v>
      </c>
      <c r="G1850" s="60"/>
      <c r="H1850" s="20">
        <v>2010</v>
      </c>
      <c r="I1850" s="20" t="str">
        <f t="shared" si="52"/>
        <v>hrs__pers_NA..afraid.2010</v>
      </c>
      <c r="J1850" s="15" t="s">
        <v>8660</v>
      </c>
      <c r="K1850" s="20" t="s">
        <v>8658</v>
      </c>
      <c r="L1850" s="13" t="s">
        <v>8659</v>
      </c>
      <c r="M1850" s="15" t="s">
        <v>225</v>
      </c>
      <c r="N1850" s="20" t="s">
        <v>177</v>
      </c>
      <c r="O1850" s="28">
        <v>1</v>
      </c>
      <c r="P1850" s="28">
        <v>5</v>
      </c>
      <c r="Q1850" s="15" t="s">
        <v>224</v>
      </c>
      <c r="R1850" s="15"/>
      <c r="S1850" s="15"/>
    </row>
    <row r="1851" spans="1:19" ht="15.75" customHeight="1" x14ac:dyDescent="0.2">
      <c r="A1851" s="35" t="s">
        <v>61</v>
      </c>
      <c r="B1851" s="35" t="s">
        <v>6570</v>
      </c>
      <c r="C1851" s="35" t="s">
        <v>17</v>
      </c>
      <c r="D1851" s="35" t="s">
        <v>102</v>
      </c>
      <c r="E1851" s="35" t="s">
        <v>5281</v>
      </c>
      <c r="F1851" s="20">
        <f t="shared" si="53"/>
        <v>11</v>
      </c>
      <c r="H1851" s="20">
        <v>2012</v>
      </c>
      <c r="I1851" s="20" t="str">
        <f t="shared" si="52"/>
        <v>hrs__pers_NA..afraid.2012</v>
      </c>
      <c r="J1851" s="15" t="s">
        <v>8661</v>
      </c>
      <c r="K1851" s="20" t="s">
        <v>8658</v>
      </c>
      <c r="L1851" s="13" t="s">
        <v>8659</v>
      </c>
      <c r="M1851" s="15" t="s">
        <v>225</v>
      </c>
      <c r="N1851" s="20" t="s">
        <v>177</v>
      </c>
      <c r="O1851" s="28">
        <v>1</v>
      </c>
      <c r="P1851" s="28">
        <v>5</v>
      </c>
      <c r="Q1851" s="15" t="s">
        <v>224</v>
      </c>
      <c r="R1851" s="15"/>
      <c r="S1851" s="15"/>
    </row>
    <row r="1852" spans="1:19" ht="15.75" customHeight="1" x14ac:dyDescent="0.2">
      <c r="A1852" s="35" t="s">
        <v>61</v>
      </c>
      <c r="B1852" s="35" t="s">
        <v>6570</v>
      </c>
      <c r="C1852" s="35" t="s">
        <v>17</v>
      </c>
      <c r="D1852" s="35" t="s">
        <v>102</v>
      </c>
      <c r="E1852" s="35" t="s">
        <v>5281</v>
      </c>
      <c r="F1852" s="20">
        <f t="shared" si="53"/>
        <v>12</v>
      </c>
      <c r="G1852" s="28"/>
      <c r="H1852" s="28">
        <v>2014</v>
      </c>
      <c r="I1852" s="20" t="str">
        <f t="shared" si="52"/>
        <v>hrs__pers_NA..afraid.2014</v>
      </c>
      <c r="J1852" s="15" t="s">
        <v>10213</v>
      </c>
      <c r="K1852" s="28" t="s">
        <v>8658</v>
      </c>
      <c r="L1852" s="29" t="s">
        <v>8659</v>
      </c>
      <c r="M1852" s="15" t="s">
        <v>225</v>
      </c>
      <c r="N1852" s="20" t="s">
        <v>177</v>
      </c>
      <c r="O1852" s="28">
        <v>1</v>
      </c>
      <c r="P1852" s="28">
        <v>5</v>
      </c>
      <c r="Q1852" s="15" t="s">
        <v>224</v>
      </c>
      <c r="R1852" s="15"/>
      <c r="S1852" s="15"/>
    </row>
    <row r="1853" spans="1:19" ht="15.75" customHeight="1" x14ac:dyDescent="0.2">
      <c r="A1853" s="35" t="s">
        <v>61</v>
      </c>
      <c r="B1853" s="35" t="s">
        <v>6570</v>
      </c>
      <c r="C1853" s="35" t="s">
        <v>17</v>
      </c>
      <c r="D1853" s="35" t="s">
        <v>102</v>
      </c>
      <c r="E1853" s="35" t="s">
        <v>5281</v>
      </c>
      <c r="F1853" s="20">
        <f t="shared" si="53"/>
        <v>13</v>
      </c>
      <c r="G1853" s="28"/>
      <c r="H1853" s="28">
        <v>2016</v>
      </c>
      <c r="I1853" s="20" t="str">
        <f t="shared" si="52"/>
        <v>hrs__pers_NA..afraid.2016</v>
      </c>
      <c r="J1853" s="15" t="s">
        <v>10238</v>
      </c>
      <c r="K1853" s="28" t="s">
        <v>8658</v>
      </c>
      <c r="L1853" s="29" t="s">
        <v>8659</v>
      </c>
      <c r="M1853" s="15" t="s">
        <v>225</v>
      </c>
      <c r="N1853" s="20" t="s">
        <v>177</v>
      </c>
      <c r="O1853" s="28">
        <v>1</v>
      </c>
      <c r="P1853" s="28">
        <v>5</v>
      </c>
      <c r="Q1853" s="15" t="s">
        <v>224</v>
      </c>
      <c r="R1853" s="15"/>
      <c r="S1853" s="15"/>
    </row>
    <row r="1854" spans="1:19" ht="15.75" customHeight="1" x14ac:dyDescent="0.2">
      <c r="A1854" s="35" t="s">
        <v>61</v>
      </c>
      <c r="B1854" s="35" t="s">
        <v>6570</v>
      </c>
      <c r="C1854" s="35" t="s">
        <v>17</v>
      </c>
      <c r="D1854" s="35" t="s">
        <v>102</v>
      </c>
      <c r="E1854" s="35" t="s">
        <v>5319</v>
      </c>
      <c r="F1854" s="20">
        <f t="shared" si="53"/>
        <v>9</v>
      </c>
      <c r="G1854" s="60"/>
      <c r="H1854" s="20">
        <v>2008</v>
      </c>
      <c r="I1854" s="20" t="str">
        <f t="shared" si="52"/>
        <v>hrs__pers_NA..ashamed.2008</v>
      </c>
      <c r="J1854" s="15" t="s">
        <v>8662</v>
      </c>
      <c r="K1854" s="20" t="s">
        <v>8663</v>
      </c>
      <c r="L1854" s="13" t="s">
        <v>8659</v>
      </c>
      <c r="M1854" s="15" t="s">
        <v>225</v>
      </c>
      <c r="N1854" s="69" t="s">
        <v>177</v>
      </c>
      <c r="O1854" s="28">
        <v>1</v>
      </c>
      <c r="P1854" s="28">
        <v>5</v>
      </c>
      <c r="Q1854" s="15" t="s">
        <v>224</v>
      </c>
      <c r="R1854" s="15"/>
      <c r="S1854" s="15"/>
    </row>
    <row r="1855" spans="1:19" ht="15.75" customHeight="1" x14ac:dyDescent="0.2">
      <c r="A1855" s="35" t="s">
        <v>61</v>
      </c>
      <c r="B1855" s="35" t="s">
        <v>6570</v>
      </c>
      <c r="C1855" s="35" t="s">
        <v>17</v>
      </c>
      <c r="D1855" s="35" t="s">
        <v>102</v>
      </c>
      <c r="E1855" s="35" t="s">
        <v>5319</v>
      </c>
      <c r="F1855" s="20">
        <f t="shared" si="53"/>
        <v>10</v>
      </c>
      <c r="H1855" s="20">
        <v>2010</v>
      </c>
      <c r="I1855" s="20" t="str">
        <f t="shared" si="52"/>
        <v>hrs__pers_NA..ashamed.2010</v>
      </c>
      <c r="J1855" s="15" t="s">
        <v>8664</v>
      </c>
      <c r="K1855" s="20" t="s">
        <v>8663</v>
      </c>
      <c r="L1855" s="13" t="s">
        <v>8659</v>
      </c>
      <c r="M1855" s="15" t="s">
        <v>225</v>
      </c>
      <c r="N1855" s="20" t="s">
        <v>177</v>
      </c>
      <c r="O1855" s="28">
        <v>1</v>
      </c>
      <c r="P1855" s="28">
        <v>5</v>
      </c>
      <c r="Q1855" s="15" t="s">
        <v>224</v>
      </c>
      <c r="R1855" s="60"/>
      <c r="S1855" s="60"/>
    </row>
    <row r="1856" spans="1:19" ht="15.75" customHeight="1" x14ac:dyDescent="0.2">
      <c r="A1856" s="35" t="s">
        <v>61</v>
      </c>
      <c r="B1856" s="35" t="s">
        <v>6570</v>
      </c>
      <c r="C1856" s="35" t="s">
        <v>17</v>
      </c>
      <c r="D1856" s="35" t="s">
        <v>102</v>
      </c>
      <c r="E1856" s="35" t="s">
        <v>5319</v>
      </c>
      <c r="F1856" s="20">
        <f t="shared" si="53"/>
        <v>11</v>
      </c>
      <c r="H1856" s="20">
        <v>2012</v>
      </c>
      <c r="I1856" s="20" t="str">
        <f t="shared" si="52"/>
        <v>hrs__pers_NA..ashamed.2012</v>
      </c>
      <c r="J1856" s="15" t="s">
        <v>8665</v>
      </c>
      <c r="K1856" s="20" t="s">
        <v>8663</v>
      </c>
      <c r="L1856" s="13" t="s">
        <v>8659</v>
      </c>
      <c r="M1856" s="15" t="s">
        <v>225</v>
      </c>
      <c r="N1856" s="20" t="s">
        <v>177</v>
      </c>
      <c r="O1856" s="28">
        <v>1</v>
      </c>
      <c r="P1856" s="28">
        <v>5</v>
      </c>
      <c r="Q1856" s="15" t="s">
        <v>224</v>
      </c>
      <c r="R1856" s="60"/>
      <c r="S1856" s="60"/>
    </row>
    <row r="1857" spans="1:19" ht="15.75" customHeight="1" x14ac:dyDescent="0.2">
      <c r="A1857" s="35" t="s">
        <v>61</v>
      </c>
      <c r="B1857" s="35" t="s">
        <v>6570</v>
      </c>
      <c r="C1857" s="35" t="s">
        <v>17</v>
      </c>
      <c r="D1857" s="35" t="s">
        <v>102</v>
      </c>
      <c r="E1857" s="35" t="s">
        <v>5319</v>
      </c>
      <c r="F1857" s="20">
        <f t="shared" si="53"/>
        <v>12</v>
      </c>
      <c r="G1857" s="28"/>
      <c r="H1857" s="28">
        <v>2014</v>
      </c>
      <c r="I1857" s="20" t="str">
        <f t="shared" si="52"/>
        <v>hrs__pers_NA..ashamed.2014</v>
      </c>
      <c r="J1857" s="15" t="s">
        <v>10214</v>
      </c>
      <c r="K1857" s="28" t="s">
        <v>8663</v>
      </c>
      <c r="L1857" s="29" t="s">
        <v>8659</v>
      </c>
      <c r="M1857" s="15" t="s">
        <v>225</v>
      </c>
      <c r="N1857" s="20" t="s">
        <v>177</v>
      </c>
      <c r="O1857" s="28">
        <v>1</v>
      </c>
      <c r="P1857" s="28">
        <v>5</v>
      </c>
      <c r="Q1857" s="15" t="s">
        <v>224</v>
      </c>
      <c r="R1857" s="28"/>
      <c r="S1857" s="28"/>
    </row>
    <row r="1858" spans="1:19" ht="15.75" customHeight="1" x14ac:dyDescent="0.2">
      <c r="A1858" s="35" t="s">
        <v>61</v>
      </c>
      <c r="B1858" s="35" t="s">
        <v>6570</v>
      </c>
      <c r="C1858" s="35" t="s">
        <v>17</v>
      </c>
      <c r="D1858" s="35" t="s">
        <v>102</v>
      </c>
      <c r="E1858" s="35" t="s">
        <v>5319</v>
      </c>
      <c r="F1858" s="20">
        <f t="shared" si="53"/>
        <v>13</v>
      </c>
      <c r="G1858" s="28"/>
      <c r="H1858" s="28">
        <v>2016</v>
      </c>
      <c r="I1858" s="20" t="str">
        <f t="shared" si="52"/>
        <v>hrs__pers_NA..ashamed.2016</v>
      </c>
      <c r="J1858" s="15" t="s">
        <v>10239</v>
      </c>
      <c r="K1858" s="28" t="s">
        <v>8663</v>
      </c>
      <c r="L1858" s="29" t="s">
        <v>8659</v>
      </c>
      <c r="M1858" s="15" t="s">
        <v>225</v>
      </c>
      <c r="N1858" s="20" t="s">
        <v>177</v>
      </c>
      <c r="O1858" s="28">
        <v>1</v>
      </c>
      <c r="P1858" s="28">
        <v>5</v>
      </c>
      <c r="Q1858" s="15" t="s">
        <v>224</v>
      </c>
      <c r="R1858" s="28"/>
      <c r="S1858" s="28"/>
    </row>
    <row r="1859" spans="1:19" ht="15.75" customHeight="1" x14ac:dyDescent="0.2">
      <c r="A1859" s="35" t="s">
        <v>61</v>
      </c>
      <c r="B1859" s="35" t="s">
        <v>6570</v>
      </c>
      <c r="C1859" s="35" t="s">
        <v>17</v>
      </c>
      <c r="D1859" s="35" t="s">
        <v>102</v>
      </c>
      <c r="E1859" s="35" t="s">
        <v>8666</v>
      </c>
      <c r="F1859" s="20">
        <f t="shared" si="53"/>
        <v>9</v>
      </c>
      <c r="G1859" s="60"/>
      <c r="H1859" s="20">
        <v>2008</v>
      </c>
      <c r="I1859" s="20" t="str">
        <f t="shared" si="52"/>
        <v>hrs__pers_NA..bored.2008</v>
      </c>
      <c r="J1859" s="15" t="s">
        <v>8667</v>
      </c>
      <c r="K1859" s="20" t="s">
        <v>8668</v>
      </c>
      <c r="L1859" s="13" t="s">
        <v>8659</v>
      </c>
      <c r="M1859" s="15" t="s">
        <v>225</v>
      </c>
      <c r="N1859" s="69" t="s">
        <v>177</v>
      </c>
      <c r="O1859" s="28">
        <v>1</v>
      </c>
      <c r="P1859" s="28">
        <v>5</v>
      </c>
      <c r="Q1859" s="15" t="s">
        <v>224</v>
      </c>
      <c r="R1859" s="15"/>
      <c r="S1859" s="15"/>
    </row>
    <row r="1860" spans="1:19" ht="15.75" customHeight="1" x14ac:dyDescent="0.2">
      <c r="A1860" s="35" t="s">
        <v>61</v>
      </c>
      <c r="B1860" s="35" t="s">
        <v>6570</v>
      </c>
      <c r="C1860" s="35" t="s">
        <v>17</v>
      </c>
      <c r="D1860" s="35" t="s">
        <v>102</v>
      </c>
      <c r="E1860" s="35" t="s">
        <v>8666</v>
      </c>
      <c r="F1860" s="20">
        <f t="shared" si="53"/>
        <v>10</v>
      </c>
      <c r="H1860" s="20">
        <v>2010</v>
      </c>
      <c r="I1860" s="20" t="str">
        <f t="shared" si="52"/>
        <v>hrs__pers_NA..bored.2010</v>
      </c>
      <c r="J1860" s="15" t="s">
        <v>8669</v>
      </c>
      <c r="K1860" s="20" t="s">
        <v>8668</v>
      </c>
      <c r="L1860" s="13" t="s">
        <v>8659</v>
      </c>
      <c r="M1860" s="15" t="s">
        <v>225</v>
      </c>
      <c r="N1860" s="20" t="s">
        <v>177</v>
      </c>
      <c r="O1860" s="28">
        <v>1</v>
      </c>
      <c r="P1860" s="28">
        <v>5</v>
      </c>
      <c r="Q1860" s="15" t="s">
        <v>224</v>
      </c>
      <c r="R1860" s="60"/>
      <c r="S1860" s="60"/>
    </row>
    <row r="1861" spans="1:19" ht="15.75" customHeight="1" x14ac:dyDescent="0.2">
      <c r="A1861" s="35" t="s">
        <v>61</v>
      </c>
      <c r="B1861" s="35" t="s">
        <v>6570</v>
      </c>
      <c r="C1861" s="35" t="s">
        <v>17</v>
      </c>
      <c r="D1861" s="35" t="s">
        <v>102</v>
      </c>
      <c r="E1861" s="35" t="s">
        <v>8666</v>
      </c>
      <c r="F1861" s="20">
        <f t="shared" si="53"/>
        <v>11</v>
      </c>
      <c r="H1861" s="20">
        <v>2012</v>
      </c>
      <c r="I1861" s="20" t="str">
        <f t="shared" si="52"/>
        <v>hrs__pers_NA..bored.2012</v>
      </c>
      <c r="J1861" s="15" t="s">
        <v>8670</v>
      </c>
      <c r="K1861" s="20" t="s">
        <v>8668</v>
      </c>
      <c r="L1861" s="13" t="s">
        <v>8659</v>
      </c>
      <c r="M1861" s="15" t="s">
        <v>225</v>
      </c>
      <c r="N1861" s="20" t="s">
        <v>177</v>
      </c>
      <c r="O1861" s="28">
        <v>1</v>
      </c>
      <c r="P1861" s="28">
        <v>5</v>
      </c>
      <c r="Q1861" s="15" t="s">
        <v>224</v>
      </c>
      <c r="R1861" s="60"/>
      <c r="S1861" s="60"/>
    </row>
    <row r="1862" spans="1:19" ht="15.75" customHeight="1" x14ac:dyDescent="0.2">
      <c r="A1862" s="35" t="s">
        <v>61</v>
      </c>
      <c r="B1862" s="35" t="s">
        <v>6570</v>
      </c>
      <c r="C1862" s="35" t="s">
        <v>17</v>
      </c>
      <c r="D1862" s="35" t="s">
        <v>102</v>
      </c>
      <c r="E1862" s="35" t="s">
        <v>8666</v>
      </c>
      <c r="F1862" s="20">
        <f t="shared" si="53"/>
        <v>12</v>
      </c>
      <c r="G1862" s="28"/>
      <c r="H1862" s="28">
        <v>2014</v>
      </c>
      <c r="I1862" s="20" t="str">
        <f t="shared" si="52"/>
        <v>hrs__pers_NA..bored.2014</v>
      </c>
      <c r="J1862" s="15" t="s">
        <v>10215</v>
      </c>
      <c r="K1862" s="28" t="s">
        <v>8668</v>
      </c>
      <c r="L1862" s="29" t="s">
        <v>8659</v>
      </c>
      <c r="M1862" s="15" t="s">
        <v>225</v>
      </c>
      <c r="N1862" s="20" t="s">
        <v>177</v>
      </c>
      <c r="O1862" s="28">
        <v>1</v>
      </c>
      <c r="P1862" s="28">
        <v>5</v>
      </c>
      <c r="Q1862" s="15" t="s">
        <v>224</v>
      </c>
      <c r="R1862" s="28"/>
      <c r="S1862" s="28"/>
    </row>
    <row r="1863" spans="1:19" ht="15.75" customHeight="1" x14ac:dyDescent="0.2">
      <c r="A1863" s="35" t="s">
        <v>61</v>
      </c>
      <c r="B1863" s="35" t="s">
        <v>6570</v>
      </c>
      <c r="C1863" s="35" t="s">
        <v>17</v>
      </c>
      <c r="D1863" s="35" t="s">
        <v>102</v>
      </c>
      <c r="E1863" s="35" t="s">
        <v>8666</v>
      </c>
      <c r="F1863" s="20">
        <f t="shared" si="53"/>
        <v>13</v>
      </c>
      <c r="G1863" s="28"/>
      <c r="H1863" s="28">
        <v>2016</v>
      </c>
      <c r="I1863" s="20" t="str">
        <f t="shared" si="52"/>
        <v>hrs__pers_NA..bored.2016</v>
      </c>
      <c r="J1863" s="15" t="s">
        <v>10240</v>
      </c>
      <c r="K1863" s="28" t="s">
        <v>8668</v>
      </c>
      <c r="L1863" s="29" t="s">
        <v>8659</v>
      </c>
      <c r="M1863" s="15" t="s">
        <v>225</v>
      </c>
      <c r="N1863" s="20" t="s">
        <v>177</v>
      </c>
      <c r="O1863" s="28">
        <v>1</v>
      </c>
      <c r="P1863" s="28">
        <v>5</v>
      </c>
      <c r="Q1863" s="15" t="s">
        <v>224</v>
      </c>
      <c r="R1863" s="28"/>
      <c r="S1863" s="28"/>
    </row>
    <row r="1864" spans="1:19" ht="15.75" customHeight="1" x14ac:dyDescent="0.2">
      <c r="A1864" s="35" t="s">
        <v>61</v>
      </c>
      <c r="B1864" s="35" t="s">
        <v>6570</v>
      </c>
      <c r="C1864" s="35" t="s">
        <v>17</v>
      </c>
      <c r="D1864" s="35" t="s">
        <v>102</v>
      </c>
      <c r="E1864" s="35" t="s">
        <v>5350</v>
      </c>
      <c r="F1864" s="20">
        <f t="shared" si="53"/>
        <v>9</v>
      </c>
      <c r="G1864" s="60"/>
      <c r="H1864" s="20">
        <v>2008</v>
      </c>
      <c r="I1864" s="20" t="str">
        <f t="shared" si="52"/>
        <v>hrs__pers_NA..distressed.2008</v>
      </c>
      <c r="J1864" s="15" t="s">
        <v>8671</v>
      </c>
      <c r="K1864" s="20" t="s">
        <v>8672</v>
      </c>
      <c r="L1864" s="13" t="s">
        <v>8659</v>
      </c>
      <c r="M1864" s="15" t="s">
        <v>225</v>
      </c>
      <c r="N1864" s="69" t="s">
        <v>177</v>
      </c>
      <c r="O1864" s="28">
        <v>1</v>
      </c>
      <c r="P1864" s="28">
        <v>5</v>
      </c>
      <c r="Q1864" s="15" t="s">
        <v>224</v>
      </c>
      <c r="R1864" s="15"/>
      <c r="S1864" s="15"/>
    </row>
    <row r="1865" spans="1:19" ht="15.75" customHeight="1" x14ac:dyDescent="0.2">
      <c r="A1865" s="35" t="s">
        <v>61</v>
      </c>
      <c r="B1865" s="35" t="s">
        <v>6570</v>
      </c>
      <c r="C1865" s="35" t="s">
        <v>17</v>
      </c>
      <c r="D1865" s="35" t="s">
        <v>102</v>
      </c>
      <c r="E1865" s="35" t="s">
        <v>5350</v>
      </c>
      <c r="F1865" s="20">
        <f t="shared" si="53"/>
        <v>10</v>
      </c>
      <c r="H1865" s="20">
        <v>2010</v>
      </c>
      <c r="I1865" s="20" t="str">
        <f t="shared" si="52"/>
        <v>hrs__pers_NA..distressed.2010</v>
      </c>
      <c r="J1865" s="15" t="s">
        <v>8673</v>
      </c>
      <c r="K1865" s="20" t="s">
        <v>8672</v>
      </c>
      <c r="L1865" s="13" t="s">
        <v>8659</v>
      </c>
      <c r="M1865" s="15" t="s">
        <v>225</v>
      </c>
      <c r="N1865" s="20" t="s">
        <v>177</v>
      </c>
      <c r="O1865" s="28">
        <v>1</v>
      </c>
      <c r="P1865" s="28">
        <v>5</v>
      </c>
      <c r="Q1865" s="15" t="s">
        <v>224</v>
      </c>
      <c r="R1865" s="60"/>
      <c r="S1865" s="60"/>
    </row>
    <row r="1866" spans="1:19" ht="15.75" customHeight="1" x14ac:dyDescent="0.2">
      <c r="A1866" s="35" t="s">
        <v>61</v>
      </c>
      <c r="B1866" s="35" t="s">
        <v>6570</v>
      </c>
      <c r="C1866" s="35" t="s">
        <v>17</v>
      </c>
      <c r="D1866" s="35" t="s">
        <v>102</v>
      </c>
      <c r="E1866" s="35" t="s">
        <v>5350</v>
      </c>
      <c r="F1866" s="20">
        <f t="shared" si="53"/>
        <v>11</v>
      </c>
      <c r="H1866" s="20">
        <v>2012</v>
      </c>
      <c r="I1866" s="20" t="str">
        <f t="shared" si="52"/>
        <v>hrs__pers_NA..distressed.2012</v>
      </c>
      <c r="J1866" s="15" t="s">
        <v>8674</v>
      </c>
      <c r="K1866" s="20" t="s">
        <v>8672</v>
      </c>
      <c r="L1866" s="13" t="s">
        <v>8659</v>
      </c>
      <c r="M1866" s="15" t="s">
        <v>225</v>
      </c>
      <c r="N1866" s="20" t="s">
        <v>177</v>
      </c>
      <c r="O1866" s="28">
        <v>1</v>
      </c>
      <c r="P1866" s="28">
        <v>5</v>
      </c>
      <c r="Q1866" s="15" t="s">
        <v>224</v>
      </c>
      <c r="R1866" s="60"/>
      <c r="S1866" s="60"/>
    </row>
    <row r="1867" spans="1:19" ht="15.75" customHeight="1" x14ac:dyDescent="0.2">
      <c r="A1867" s="35" t="s">
        <v>61</v>
      </c>
      <c r="B1867" s="35" t="s">
        <v>6570</v>
      </c>
      <c r="C1867" s="35" t="s">
        <v>17</v>
      </c>
      <c r="D1867" s="35" t="s">
        <v>102</v>
      </c>
      <c r="E1867" s="35" t="s">
        <v>5350</v>
      </c>
      <c r="F1867" s="20">
        <f t="shared" si="53"/>
        <v>12</v>
      </c>
      <c r="G1867" s="28"/>
      <c r="H1867" s="28">
        <v>2014</v>
      </c>
      <c r="I1867" s="20" t="str">
        <f t="shared" si="52"/>
        <v>hrs__pers_NA..distressed.2014</v>
      </c>
      <c r="J1867" s="15" t="s">
        <v>10216</v>
      </c>
      <c r="K1867" s="28" t="s">
        <v>8672</v>
      </c>
      <c r="L1867" s="29" t="s">
        <v>8659</v>
      </c>
      <c r="M1867" s="15" t="s">
        <v>225</v>
      </c>
      <c r="N1867" s="20" t="s">
        <v>177</v>
      </c>
      <c r="O1867" s="28">
        <v>1</v>
      </c>
      <c r="P1867" s="28">
        <v>5</v>
      </c>
      <c r="Q1867" s="15" t="s">
        <v>224</v>
      </c>
      <c r="R1867" s="28"/>
      <c r="S1867" s="28"/>
    </row>
    <row r="1868" spans="1:19" ht="15.75" customHeight="1" x14ac:dyDescent="0.2">
      <c r="A1868" s="35" t="s">
        <v>61</v>
      </c>
      <c r="B1868" s="35" t="s">
        <v>6570</v>
      </c>
      <c r="C1868" s="35" t="s">
        <v>17</v>
      </c>
      <c r="D1868" s="35" t="s">
        <v>102</v>
      </c>
      <c r="E1868" s="35" t="s">
        <v>5350</v>
      </c>
      <c r="F1868" s="20">
        <f t="shared" si="53"/>
        <v>13</v>
      </c>
      <c r="G1868" s="28"/>
      <c r="H1868" s="28">
        <v>2016</v>
      </c>
      <c r="I1868" s="20" t="str">
        <f t="shared" si="52"/>
        <v>hrs__pers_NA..distressed.2016</v>
      </c>
      <c r="J1868" s="15" t="s">
        <v>10241</v>
      </c>
      <c r="K1868" s="28" t="s">
        <v>8672</v>
      </c>
      <c r="L1868" s="29" t="s">
        <v>8659</v>
      </c>
      <c r="M1868" s="15" t="s">
        <v>225</v>
      </c>
      <c r="N1868" s="20" t="s">
        <v>177</v>
      </c>
      <c r="O1868" s="28">
        <v>1</v>
      </c>
      <c r="P1868" s="28">
        <v>5</v>
      </c>
      <c r="Q1868" s="15" t="s">
        <v>224</v>
      </c>
      <c r="R1868" s="28"/>
      <c r="S1868" s="28"/>
    </row>
    <row r="1869" spans="1:19" ht="15.75" customHeight="1" x14ac:dyDescent="0.2">
      <c r="A1869" s="35" t="s">
        <v>61</v>
      </c>
      <c r="B1869" s="35" t="s">
        <v>6570</v>
      </c>
      <c r="C1869" s="35" t="s">
        <v>17</v>
      </c>
      <c r="D1869" s="35" t="s">
        <v>102</v>
      </c>
      <c r="E1869" s="35" t="s">
        <v>8675</v>
      </c>
      <c r="F1869" s="20">
        <f t="shared" si="53"/>
        <v>9</v>
      </c>
      <c r="G1869" s="60"/>
      <c r="H1869" s="20">
        <v>2008</v>
      </c>
      <c r="I1869" s="20" t="str">
        <f t="shared" si="52"/>
        <v>hrs__pers_NA..frustrated.2008</v>
      </c>
      <c r="J1869" s="15" t="s">
        <v>8676</v>
      </c>
      <c r="K1869" s="20" t="s">
        <v>8677</v>
      </c>
      <c r="L1869" s="13" t="s">
        <v>8659</v>
      </c>
      <c r="M1869" s="15" t="s">
        <v>225</v>
      </c>
      <c r="N1869" s="69" t="s">
        <v>177</v>
      </c>
      <c r="O1869" s="28">
        <v>1</v>
      </c>
      <c r="P1869" s="28">
        <v>5</v>
      </c>
      <c r="Q1869" s="15" t="s">
        <v>224</v>
      </c>
      <c r="R1869" s="15"/>
      <c r="S1869" s="15"/>
    </row>
    <row r="1870" spans="1:19" ht="15.75" customHeight="1" x14ac:dyDescent="0.2">
      <c r="A1870" s="35" t="s">
        <v>61</v>
      </c>
      <c r="B1870" s="35" t="s">
        <v>6570</v>
      </c>
      <c r="C1870" s="35" t="s">
        <v>17</v>
      </c>
      <c r="D1870" s="35" t="s">
        <v>102</v>
      </c>
      <c r="E1870" s="35" t="s">
        <v>8675</v>
      </c>
      <c r="F1870" s="20">
        <f t="shared" si="53"/>
        <v>10</v>
      </c>
      <c r="H1870" s="20">
        <v>2010</v>
      </c>
      <c r="I1870" s="20" t="str">
        <f t="shared" si="52"/>
        <v>hrs__pers_NA..frustrated.2010</v>
      </c>
      <c r="J1870" s="15" t="s">
        <v>8678</v>
      </c>
      <c r="K1870" s="20" t="s">
        <v>8677</v>
      </c>
      <c r="L1870" s="13" t="s">
        <v>8659</v>
      </c>
      <c r="M1870" s="15" t="s">
        <v>225</v>
      </c>
      <c r="N1870" s="20" t="s">
        <v>177</v>
      </c>
      <c r="O1870" s="28">
        <v>1</v>
      </c>
      <c r="P1870" s="28">
        <v>5</v>
      </c>
      <c r="Q1870" s="15" t="s">
        <v>224</v>
      </c>
      <c r="R1870" s="60"/>
      <c r="S1870" s="60"/>
    </row>
    <row r="1871" spans="1:19" ht="15.75" customHeight="1" x14ac:dyDescent="0.2">
      <c r="A1871" s="35" t="s">
        <v>61</v>
      </c>
      <c r="B1871" s="35" t="s">
        <v>6570</v>
      </c>
      <c r="C1871" s="35" t="s">
        <v>17</v>
      </c>
      <c r="D1871" s="35" t="s">
        <v>102</v>
      </c>
      <c r="E1871" s="35" t="s">
        <v>8675</v>
      </c>
      <c r="F1871" s="20">
        <f t="shared" si="53"/>
        <v>11</v>
      </c>
      <c r="H1871" s="20">
        <v>2012</v>
      </c>
      <c r="I1871" s="20" t="str">
        <f t="shared" si="52"/>
        <v>hrs__pers_NA..frustrated.2012</v>
      </c>
      <c r="J1871" s="15" t="s">
        <v>8679</v>
      </c>
      <c r="K1871" s="20" t="s">
        <v>8677</v>
      </c>
      <c r="L1871" s="13" t="s">
        <v>8659</v>
      </c>
      <c r="M1871" s="15" t="s">
        <v>225</v>
      </c>
      <c r="N1871" s="20" t="s">
        <v>177</v>
      </c>
      <c r="O1871" s="28">
        <v>1</v>
      </c>
      <c r="P1871" s="28">
        <v>5</v>
      </c>
      <c r="Q1871" s="15" t="s">
        <v>224</v>
      </c>
      <c r="R1871" s="60"/>
      <c r="S1871" s="60"/>
    </row>
    <row r="1872" spans="1:19" ht="15.75" customHeight="1" x14ac:dyDescent="0.2">
      <c r="A1872" s="35" t="s">
        <v>61</v>
      </c>
      <c r="B1872" s="35" t="s">
        <v>6570</v>
      </c>
      <c r="C1872" s="35" t="s">
        <v>17</v>
      </c>
      <c r="D1872" s="35" t="s">
        <v>102</v>
      </c>
      <c r="E1872" s="35" t="s">
        <v>8675</v>
      </c>
      <c r="F1872" s="20">
        <f t="shared" si="53"/>
        <v>12</v>
      </c>
      <c r="G1872" s="28"/>
      <c r="H1872" s="28">
        <v>2014</v>
      </c>
      <c r="I1872" s="20" t="str">
        <f t="shared" si="52"/>
        <v>hrs__pers_NA..frustrated.2014</v>
      </c>
      <c r="J1872" s="15" t="s">
        <v>10217</v>
      </c>
      <c r="K1872" s="28" t="s">
        <v>8677</v>
      </c>
      <c r="L1872" s="29" t="s">
        <v>8659</v>
      </c>
      <c r="M1872" s="15" t="s">
        <v>225</v>
      </c>
      <c r="N1872" s="20" t="s">
        <v>177</v>
      </c>
      <c r="O1872" s="28">
        <v>1</v>
      </c>
      <c r="P1872" s="28">
        <v>5</v>
      </c>
      <c r="Q1872" s="15" t="s">
        <v>224</v>
      </c>
      <c r="R1872" s="28"/>
      <c r="S1872" s="28"/>
    </row>
    <row r="1873" spans="1:19" ht="15.75" customHeight="1" x14ac:dyDescent="0.2">
      <c r="A1873" s="35" t="s">
        <v>61</v>
      </c>
      <c r="B1873" s="35" t="s">
        <v>6570</v>
      </c>
      <c r="C1873" s="35" t="s">
        <v>17</v>
      </c>
      <c r="D1873" s="35" t="s">
        <v>102</v>
      </c>
      <c r="E1873" s="35" t="s">
        <v>8675</v>
      </c>
      <c r="F1873" s="20">
        <f t="shared" si="53"/>
        <v>13</v>
      </c>
      <c r="G1873" s="28"/>
      <c r="H1873" s="28">
        <v>2016</v>
      </c>
      <c r="I1873" s="20" t="str">
        <f t="shared" si="52"/>
        <v>hrs__pers_NA..frustrated.2016</v>
      </c>
      <c r="J1873" s="15" t="s">
        <v>10242</v>
      </c>
      <c r="K1873" s="28" t="s">
        <v>8677</v>
      </c>
      <c r="L1873" s="29" t="s">
        <v>8659</v>
      </c>
      <c r="M1873" s="15" t="s">
        <v>225</v>
      </c>
      <c r="N1873" s="20" t="s">
        <v>177</v>
      </c>
      <c r="O1873" s="28">
        <v>1</v>
      </c>
      <c r="P1873" s="28">
        <v>5</v>
      </c>
      <c r="Q1873" s="15" t="s">
        <v>224</v>
      </c>
      <c r="R1873" s="28"/>
      <c r="S1873" s="28"/>
    </row>
    <row r="1874" spans="1:19" ht="15.75" customHeight="1" x14ac:dyDescent="0.2">
      <c r="A1874" s="35" t="s">
        <v>61</v>
      </c>
      <c r="B1874" s="35" t="s">
        <v>6570</v>
      </c>
      <c r="C1874" s="35" t="s">
        <v>17</v>
      </c>
      <c r="D1874" s="35" t="s">
        <v>102</v>
      </c>
      <c r="E1874" s="35" t="s">
        <v>5382</v>
      </c>
      <c r="F1874" s="20">
        <f t="shared" si="53"/>
        <v>9</v>
      </c>
      <c r="H1874" s="20">
        <v>2008</v>
      </c>
      <c r="I1874" s="20" t="str">
        <f t="shared" si="52"/>
        <v>hrs__pers_NA..guilty.2008</v>
      </c>
      <c r="J1874" s="15" t="s">
        <v>8680</v>
      </c>
      <c r="K1874" s="20" t="s">
        <v>8681</v>
      </c>
      <c r="L1874" s="13" t="s">
        <v>8659</v>
      </c>
      <c r="M1874" s="15" t="s">
        <v>225</v>
      </c>
      <c r="N1874" s="69" t="s">
        <v>177</v>
      </c>
      <c r="O1874" s="28">
        <v>1</v>
      </c>
      <c r="P1874" s="28">
        <v>5</v>
      </c>
      <c r="Q1874" s="15" t="s">
        <v>224</v>
      </c>
      <c r="R1874" s="15"/>
      <c r="S1874" s="15"/>
    </row>
    <row r="1875" spans="1:19" ht="15.75" customHeight="1" x14ac:dyDescent="0.2">
      <c r="A1875" s="35" t="s">
        <v>61</v>
      </c>
      <c r="B1875" s="35" t="s">
        <v>6570</v>
      </c>
      <c r="C1875" s="35" t="s">
        <v>17</v>
      </c>
      <c r="D1875" s="35" t="s">
        <v>102</v>
      </c>
      <c r="E1875" s="35" t="s">
        <v>5382</v>
      </c>
      <c r="F1875" s="20">
        <f t="shared" si="53"/>
        <v>10</v>
      </c>
      <c r="G1875" s="60"/>
      <c r="H1875" s="20">
        <v>2010</v>
      </c>
      <c r="I1875" s="20" t="str">
        <f t="shared" si="52"/>
        <v>hrs__pers_NA..guilty.2010</v>
      </c>
      <c r="J1875" s="15" t="s">
        <v>8682</v>
      </c>
      <c r="K1875" s="20" t="s">
        <v>8681</v>
      </c>
      <c r="L1875" s="13" t="s">
        <v>8659</v>
      </c>
      <c r="M1875" s="15" t="s">
        <v>225</v>
      </c>
      <c r="N1875" s="20" t="s">
        <v>177</v>
      </c>
      <c r="O1875" s="28">
        <v>1</v>
      </c>
      <c r="P1875" s="28">
        <v>5</v>
      </c>
      <c r="Q1875" s="15" t="s">
        <v>224</v>
      </c>
      <c r="R1875" s="15"/>
      <c r="S1875" s="15"/>
    </row>
    <row r="1876" spans="1:19" ht="15.75" customHeight="1" x14ac:dyDescent="0.2">
      <c r="A1876" s="35" t="s">
        <v>61</v>
      </c>
      <c r="B1876" s="35" t="s">
        <v>6570</v>
      </c>
      <c r="C1876" s="35" t="s">
        <v>17</v>
      </c>
      <c r="D1876" s="35" t="s">
        <v>102</v>
      </c>
      <c r="E1876" s="35" t="s">
        <v>5382</v>
      </c>
      <c r="F1876" s="20">
        <f t="shared" si="53"/>
        <v>11</v>
      </c>
      <c r="G1876" s="60"/>
      <c r="H1876" s="20">
        <v>2012</v>
      </c>
      <c r="I1876" s="20" t="str">
        <f t="shared" si="52"/>
        <v>hrs__pers_NA..guilty.2012</v>
      </c>
      <c r="J1876" s="15" t="s">
        <v>8683</v>
      </c>
      <c r="K1876" s="20" t="s">
        <v>8681</v>
      </c>
      <c r="L1876" s="13" t="s">
        <v>8659</v>
      </c>
      <c r="M1876" s="15" t="s">
        <v>225</v>
      </c>
      <c r="N1876" s="20" t="s">
        <v>177</v>
      </c>
      <c r="O1876" s="28">
        <v>1</v>
      </c>
      <c r="P1876" s="28">
        <v>5</v>
      </c>
      <c r="Q1876" s="15" t="s">
        <v>224</v>
      </c>
      <c r="R1876" s="15"/>
      <c r="S1876" s="15"/>
    </row>
    <row r="1877" spans="1:19" ht="15.75" customHeight="1" x14ac:dyDescent="0.2">
      <c r="A1877" s="35" t="s">
        <v>61</v>
      </c>
      <c r="B1877" s="35" t="s">
        <v>6570</v>
      </c>
      <c r="C1877" s="35" t="s">
        <v>17</v>
      </c>
      <c r="D1877" s="35" t="s">
        <v>102</v>
      </c>
      <c r="E1877" s="35" t="s">
        <v>5382</v>
      </c>
      <c r="F1877" s="20">
        <f t="shared" si="53"/>
        <v>12</v>
      </c>
      <c r="G1877" s="28"/>
      <c r="H1877" s="28">
        <v>2014</v>
      </c>
      <c r="I1877" s="20" t="str">
        <f t="shared" si="52"/>
        <v>hrs__pers_NA..guilty.2014</v>
      </c>
      <c r="J1877" s="15" t="s">
        <v>10218</v>
      </c>
      <c r="K1877" s="28" t="s">
        <v>8681</v>
      </c>
      <c r="L1877" s="29" t="s">
        <v>8659</v>
      </c>
      <c r="M1877" s="15" t="s">
        <v>225</v>
      </c>
      <c r="N1877" s="20" t="s">
        <v>177</v>
      </c>
      <c r="O1877" s="28">
        <v>1</v>
      </c>
      <c r="P1877" s="28">
        <v>5</v>
      </c>
      <c r="Q1877" s="15" t="s">
        <v>224</v>
      </c>
      <c r="R1877" s="15"/>
      <c r="S1877" s="15"/>
    </row>
    <row r="1878" spans="1:19" ht="15.75" customHeight="1" x14ac:dyDescent="0.2">
      <c r="A1878" s="35" t="s">
        <v>61</v>
      </c>
      <c r="B1878" s="35" t="s">
        <v>6570</v>
      </c>
      <c r="C1878" s="35" t="s">
        <v>17</v>
      </c>
      <c r="D1878" s="35" t="s">
        <v>102</v>
      </c>
      <c r="E1878" s="35" t="s">
        <v>5382</v>
      </c>
      <c r="F1878" s="20">
        <f t="shared" si="53"/>
        <v>13</v>
      </c>
      <c r="G1878" s="28"/>
      <c r="H1878" s="28">
        <v>2016</v>
      </c>
      <c r="I1878" s="20" t="str">
        <f t="shared" si="52"/>
        <v>hrs__pers_NA..guilty.2016</v>
      </c>
      <c r="J1878" s="15" t="s">
        <v>10243</v>
      </c>
      <c r="K1878" s="28" t="s">
        <v>8681</v>
      </c>
      <c r="L1878" s="29" t="s">
        <v>8659</v>
      </c>
      <c r="M1878" s="15" t="s">
        <v>225</v>
      </c>
      <c r="N1878" s="20" t="s">
        <v>177</v>
      </c>
      <c r="O1878" s="28">
        <v>1</v>
      </c>
      <c r="P1878" s="28">
        <v>5</v>
      </c>
      <c r="Q1878" s="15" t="s">
        <v>224</v>
      </c>
      <c r="R1878" s="15"/>
      <c r="S1878" s="15"/>
    </row>
    <row r="1879" spans="1:19" ht="15.75" customHeight="1" x14ac:dyDescent="0.2">
      <c r="A1879" s="35" t="s">
        <v>61</v>
      </c>
      <c r="B1879" s="35" t="s">
        <v>6570</v>
      </c>
      <c r="C1879" s="35" t="s">
        <v>17</v>
      </c>
      <c r="D1879" s="35" t="s">
        <v>102</v>
      </c>
      <c r="E1879" s="35" t="s">
        <v>5409</v>
      </c>
      <c r="F1879" s="20">
        <f t="shared" ref="F1879:F1910" si="54">(H1879-1990)/2</f>
        <v>9</v>
      </c>
      <c r="H1879" s="20">
        <v>2008</v>
      </c>
      <c r="I1879" s="20" t="str">
        <f t="shared" si="52"/>
        <v>hrs__pers_NA..hostile.2008</v>
      </c>
      <c r="J1879" s="15" t="s">
        <v>8684</v>
      </c>
      <c r="K1879" s="20" t="s">
        <v>8685</v>
      </c>
      <c r="L1879" s="13" t="s">
        <v>8659</v>
      </c>
      <c r="M1879" s="15" t="s">
        <v>225</v>
      </c>
      <c r="N1879" s="69" t="s">
        <v>177</v>
      </c>
      <c r="O1879" s="28">
        <v>1</v>
      </c>
      <c r="P1879" s="28">
        <v>5</v>
      </c>
      <c r="Q1879" s="15" t="s">
        <v>224</v>
      </c>
      <c r="R1879" s="15"/>
      <c r="S1879" s="15"/>
    </row>
    <row r="1880" spans="1:19" ht="15.75" customHeight="1" x14ac:dyDescent="0.2">
      <c r="A1880" s="35" t="s">
        <v>61</v>
      </c>
      <c r="B1880" s="35" t="s">
        <v>6570</v>
      </c>
      <c r="C1880" s="35" t="s">
        <v>17</v>
      </c>
      <c r="D1880" s="35" t="s">
        <v>102</v>
      </c>
      <c r="E1880" s="35" t="s">
        <v>5409</v>
      </c>
      <c r="F1880" s="20">
        <f t="shared" si="54"/>
        <v>10</v>
      </c>
      <c r="H1880" s="20">
        <v>2010</v>
      </c>
      <c r="I1880" s="20" t="str">
        <f t="shared" si="52"/>
        <v>hrs__pers_NA..hostile.2010</v>
      </c>
      <c r="J1880" s="15" t="s">
        <v>8686</v>
      </c>
      <c r="K1880" s="20" t="s">
        <v>8685</v>
      </c>
      <c r="L1880" s="13" t="s">
        <v>8659</v>
      </c>
      <c r="M1880" s="15" t="s">
        <v>225</v>
      </c>
      <c r="N1880" s="20" t="s">
        <v>177</v>
      </c>
      <c r="O1880" s="28">
        <v>1</v>
      </c>
      <c r="P1880" s="28">
        <v>5</v>
      </c>
      <c r="Q1880" s="15" t="s">
        <v>224</v>
      </c>
      <c r="R1880" s="60"/>
      <c r="S1880" s="60"/>
    </row>
    <row r="1881" spans="1:19" ht="15.75" customHeight="1" x14ac:dyDescent="0.2">
      <c r="A1881" s="35" t="s">
        <v>61</v>
      </c>
      <c r="B1881" s="35" t="s">
        <v>6570</v>
      </c>
      <c r="C1881" s="35" t="s">
        <v>17</v>
      </c>
      <c r="D1881" s="35" t="s">
        <v>102</v>
      </c>
      <c r="E1881" s="35" t="s">
        <v>5409</v>
      </c>
      <c r="F1881" s="20">
        <f t="shared" si="54"/>
        <v>11</v>
      </c>
      <c r="H1881" s="20">
        <v>2012</v>
      </c>
      <c r="I1881" s="20" t="str">
        <f t="shared" si="52"/>
        <v>hrs__pers_NA..hostile.2012</v>
      </c>
      <c r="J1881" s="15" t="s">
        <v>8688</v>
      </c>
      <c r="K1881" s="20" t="s">
        <v>8685</v>
      </c>
      <c r="L1881" s="13" t="s">
        <v>8659</v>
      </c>
      <c r="M1881" s="15" t="s">
        <v>225</v>
      </c>
      <c r="N1881" s="20" t="s">
        <v>177</v>
      </c>
      <c r="O1881" s="28">
        <v>1</v>
      </c>
      <c r="P1881" s="28">
        <v>5</v>
      </c>
      <c r="Q1881" s="15" t="s">
        <v>224</v>
      </c>
      <c r="R1881" s="60"/>
      <c r="S1881" s="60"/>
    </row>
    <row r="1882" spans="1:19" ht="15.75" customHeight="1" x14ac:dyDescent="0.2">
      <c r="A1882" s="35" t="s">
        <v>61</v>
      </c>
      <c r="B1882" s="35" t="s">
        <v>6570</v>
      </c>
      <c r="C1882" s="35" t="s">
        <v>17</v>
      </c>
      <c r="D1882" s="35" t="s">
        <v>102</v>
      </c>
      <c r="E1882" s="35" t="s">
        <v>5409</v>
      </c>
      <c r="F1882" s="20">
        <f t="shared" si="54"/>
        <v>12</v>
      </c>
      <c r="G1882" s="28"/>
      <c r="H1882" s="28">
        <v>2014</v>
      </c>
      <c r="I1882" s="20" t="str">
        <f t="shared" si="52"/>
        <v>hrs__pers_NA..hostile.2014</v>
      </c>
      <c r="J1882" s="15" t="s">
        <v>10219</v>
      </c>
      <c r="K1882" s="28" t="s">
        <v>8685</v>
      </c>
      <c r="L1882" s="29" t="s">
        <v>8659</v>
      </c>
      <c r="M1882" s="15" t="s">
        <v>225</v>
      </c>
      <c r="N1882" s="20" t="s">
        <v>177</v>
      </c>
      <c r="O1882" s="28">
        <v>1</v>
      </c>
      <c r="P1882" s="28">
        <v>5</v>
      </c>
      <c r="Q1882" s="15" t="s">
        <v>224</v>
      </c>
      <c r="R1882" s="28"/>
      <c r="S1882" s="28"/>
    </row>
    <row r="1883" spans="1:19" ht="15.75" customHeight="1" x14ac:dyDescent="0.2">
      <c r="A1883" s="35" t="s">
        <v>61</v>
      </c>
      <c r="B1883" s="35" t="s">
        <v>6570</v>
      </c>
      <c r="C1883" s="35" t="s">
        <v>17</v>
      </c>
      <c r="D1883" s="35" t="s">
        <v>102</v>
      </c>
      <c r="E1883" s="35" t="s">
        <v>5409</v>
      </c>
      <c r="F1883" s="20">
        <f t="shared" si="54"/>
        <v>13</v>
      </c>
      <c r="G1883" s="28"/>
      <c r="H1883" s="28">
        <v>2016</v>
      </c>
      <c r="I1883" s="20" t="str">
        <f t="shared" si="52"/>
        <v>hrs__pers_NA..hostile.2016</v>
      </c>
      <c r="J1883" s="15" t="s">
        <v>10244</v>
      </c>
      <c r="K1883" s="28" t="s">
        <v>8685</v>
      </c>
      <c r="L1883" s="29" t="s">
        <v>8659</v>
      </c>
      <c r="M1883" s="15" t="s">
        <v>225</v>
      </c>
      <c r="N1883" s="20" t="s">
        <v>177</v>
      </c>
      <c r="O1883" s="28">
        <v>1</v>
      </c>
      <c r="P1883" s="28">
        <v>5</v>
      </c>
      <c r="Q1883" s="15" t="s">
        <v>224</v>
      </c>
      <c r="R1883" s="28"/>
      <c r="S1883" s="28"/>
    </row>
    <row r="1884" spans="1:19" ht="15.75" customHeight="1" x14ac:dyDescent="0.2">
      <c r="A1884" s="35" t="s">
        <v>61</v>
      </c>
      <c r="B1884" s="35" t="s">
        <v>6570</v>
      </c>
      <c r="C1884" s="35" t="s">
        <v>17</v>
      </c>
      <c r="D1884" s="35" t="s">
        <v>102</v>
      </c>
      <c r="E1884" s="35" t="s">
        <v>5462</v>
      </c>
      <c r="F1884" s="20">
        <f t="shared" si="54"/>
        <v>9</v>
      </c>
      <c r="H1884" s="20">
        <v>2008</v>
      </c>
      <c r="I1884" s="20" t="str">
        <f t="shared" si="52"/>
        <v>hrs__pers_NA..jittery.2008</v>
      </c>
      <c r="J1884" s="15" t="s">
        <v>8689</v>
      </c>
      <c r="K1884" s="20" t="s">
        <v>8690</v>
      </c>
      <c r="L1884" s="13" t="s">
        <v>8659</v>
      </c>
      <c r="M1884" s="15" t="s">
        <v>225</v>
      </c>
      <c r="N1884" s="69" t="s">
        <v>177</v>
      </c>
      <c r="O1884" s="28">
        <v>1</v>
      </c>
      <c r="P1884" s="28">
        <v>5</v>
      </c>
      <c r="Q1884" s="15" t="s">
        <v>224</v>
      </c>
      <c r="R1884" s="15"/>
      <c r="S1884" s="15"/>
    </row>
    <row r="1885" spans="1:19" ht="15.75" customHeight="1" x14ac:dyDescent="0.2">
      <c r="A1885" s="35" t="s">
        <v>61</v>
      </c>
      <c r="B1885" s="35" t="s">
        <v>6570</v>
      </c>
      <c r="C1885" s="35" t="s">
        <v>17</v>
      </c>
      <c r="D1885" s="35" t="s">
        <v>102</v>
      </c>
      <c r="E1885" s="35" t="s">
        <v>5462</v>
      </c>
      <c r="F1885" s="20">
        <f t="shared" si="54"/>
        <v>10</v>
      </c>
      <c r="H1885" s="20">
        <v>2010</v>
      </c>
      <c r="I1885" s="20" t="str">
        <f t="shared" si="52"/>
        <v>hrs__pers_NA..jittery.2010</v>
      </c>
      <c r="J1885" s="15" t="s">
        <v>8691</v>
      </c>
      <c r="K1885" s="20" t="s">
        <v>8690</v>
      </c>
      <c r="L1885" s="13" t="s">
        <v>8659</v>
      </c>
      <c r="M1885" s="15" t="s">
        <v>225</v>
      </c>
      <c r="N1885" s="20" t="s">
        <v>177</v>
      </c>
      <c r="O1885" s="28">
        <v>1</v>
      </c>
      <c r="P1885" s="28">
        <v>5</v>
      </c>
      <c r="Q1885" s="15" t="s">
        <v>224</v>
      </c>
      <c r="R1885" s="60"/>
      <c r="S1885" s="60"/>
    </row>
    <row r="1886" spans="1:19" ht="15.75" customHeight="1" x14ac:dyDescent="0.2">
      <c r="A1886" s="35" t="s">
        <v>61</v>
      </c>
      <c r="B1886" s="35" t="s">
        <v>6570</v>
      </c>
      <c r="C1886" s="35" t="s">
        <v>17</v>
      </c>
      <c r="D1886" s="35" t="s">
        <v>102</v>
      </c>
      <c r="E1886" s="35" t="s">
        <v>5462</v>
      </c>
      <c r="F1886" s="20">
        <f t="shared" si="54"/>
        <v>11</v>
      </c>
      <c r="H1886" s="20">
        <v>2012</v>
      </c>
      <c r="I1886" s="20" t="str">
        <f t="shared" si="52"/>
        <v>hrs__pers_NA..jittery.2012</v>
      </c>
      <c r="J1886" s="15" t="s">
        <v>8692</v>
      </c>
      <c r="K1886" s="20" t="s">
        <v>8690</v>
      </c>
      <c r="L1886" s="13" t="s">
        <v>8659</v>
      </c>
      <c r="M1886" s="15" t="s">
        <v>225</v>
      </c>
      <c r="N1886" s="20" t="s">
        <v>177</v>
      </c>
      <c r="O1886" s="28">
        <v>1</v>
      </c>
      <c r="P1886" s="28">
        <v>5</v>
      </c>
      <c r="Q1886" s="15" t="s">
        <v>224</v>
      </c>
      <c r="R1886" s="60"/>
      <c r="S1886" s="60"/>
    </row>
    <row r="1887" spans="1:19" ht="15.75" customHeight="1" x14ac:dyDescent="0.2">
      <c r="A1887" s="35" t="s">
        <v>61</v>
      </c>
      <c r="B1887" s="35" t="s">
        <v>6570</v>
      </c>
      <c r="C1887" s="35" t="s">
        <v>17</v>
      </c>
      <c r="D1887" s="35" t="s">
        <v>102</v>
      </c>
      <c r="E1887" s="35" t="s">
        <v>5462</v>
      </c>
      <c r="F1887" s="20">
        <f t="shared" si="54"/>
        <v>12</v>
      </c>
      <c r="G1887" s="28"/>
      <c r="H1887" s="28">
        <v>2014</v>
      </c>
      <c r="I1887" s="20" t="str">
        <f t="shared" si="52"/>
        <v>hrs__pers_NA..jittery.2014</v>
      </c>
      <c r="J1887" s="15" t="s">
        <v>10220</v>
      </c>
      <c r="K1887" s="28" t="s">
        <v>8690</v>
      </c>
      <c r="L1887" s="29" t="s">
        <v>8659</v>
      </c>
      <c r="M1887" s="15" t="s">
        <v>225</v>
      </c>
      <c r="N1887" s="20" t="s">
        <v>177</v>
      </c>
      <c r="O1887" s="28">
        <v>1</v>
      </c>
      <c r="P1887" s="28">
        <v>5</v>
      </c>
      <c r="Q1887" s="15" t="s">
        <v>224</v>
      </c>
      <c r="R1887" s="28"/>
      <c r="S1887" s="28"/>
    </row>
    <row r="1888" spans="1:19" ht="15.75" customHeight="1" x14ac:dyDescent="0.2">
      <c r="A1888" s="35" t="s">
        <v>61</v>
      </c>
      <c r="B1888" s="35" t="s">
        <v>6570</v>
      </c>
      <c r="C1888" s="35" t="s">
        <v>17</v>
      </c>
      <c r="D1888" s="35" t="s">
        <v>102</v>
      </c>
      <c r="E1888" s="35" t="s">
        <v>5462</v>
      </c>
      <c r="F1888" s="20">
        <f t="shared" si="54"/>
        <v>13</v>
      </c>
      <c r="G1888" s="28"/>
      <c r="H1888" s="28">
        <v>2016</v>
      </c>
      <c r="I1888" s="20" t="str">
        <f t="shared" si="52"/>
        <v>hrs__pers_NA..jittery.2016</v>
      </c>
      <c r="J1888" s="15" t="s">
        <v>10245</v>
      </c>
      <c r="K1888" s="28" t="s">
        <v>8690</v>
      </c>
      <c r="L1888" s="29" t="s">
        <v>8659</v>
      </c>
      <c r="M1888" s="15" t="s">
        <v>225</v>
      </c>
      <c r="N1888" s="20" t="s">
        <v>177</v>
      </c>
      <c r="O1888" s="28">
        <v>1</v>
      </c>
      <c r="P1888" s="28">
        <v>5</v>
      </c>
      <c r="Q1888" s="15" t="s">
        <v>224</v>
      </c>
      <c r="R1888" s="28"/>
      <c r="S1888" s="28"/>
    </row>
    <row r="1889" spans="1:19" ht="15.75" customHeight="1" x14ac:dyDescent="0.2">
      <c r="A1889" s="35" t="s">
        <v>61</v>
      </c>
      <c r="B1889" s="35" t="s">
        <v>6570</v>
      </c>
      <c r="C1889" s="35" t="s">
        <v>17</v>
      </c>
      <c r="D1889" s="35" t="s">
        <v>102</v>
      </c>
      <c r="E1889" s="35" t="s">
        <v>4973</v>
      </c>
      <c r="F1889" s="20">
        <f t="shared" si="54"/>
        <v>8</v>
      </c>
      <c r="H1889" s="20">
        <v>2006</v>
      </c>
      <c r="I1889" s="20" t="str">
        <f t="shared" si="52"/>
        <v>hrs__pers_NA..nervous.2006</v>
      </c>
      <c r="J1889" s="20" t="s">
        <v>8693</v>
      </c>
      <c r="K1889" s="20" t="s">
        <v>8694</v>
      </c>
      <c r="L1889" s="13" t="s">
        <v>8659</v>
      </c>
      <c r="M1889" s="15" t="s">
        <v>225</v>
      </c>
      <c r="N1889" s="69" t="s">
        <v>177</v>
      </c>
      <c r="O1889" s="28">
        <v>1</v>
      </c>
      <c r="P1889" s="28">
        <v>5</v>
      </c>
      <c r="Q1889" s="15" t="s">
        <v>224</v>
      </c>
      <c r="R1889" s="15"/>
      <c r="S1889" s="15"/>
    </row>
    <row r="1890" spans="1:19" ht="15.75" customHeight="1" x14ac:dyDescent="0.2">
      <c r="A1890" s="35" t="s">
        <v>61</v>
      </c>
      <c r="B1890" s="35" t="s">
        <v>6570</v>
      </c>
      <c r="C1890" s="35" t="s">
        <v>17</v>
      </c>
      <c r="D1890" s="35" t="s">
        <v>102</v>
      </c>
      <c r="E1890" s="35" t="s">
        <v>4973</v>
      </c>
      <c r="F1890" s="20">
        <f t="shared" si="54"/>
        <v>9</v>
      </c>
      <c r="H1890" s="20">
        <v>2008</v>
      </c>
      <c r="I1890" s="20" t="str">
        <f t="shared" si="52"/>
        <v>hrs__pers_NA..nervous.2008</v>
      </c>
      <c r="J1890" s="15" t="s">
        <v>8695</v>
      </c>
      <c r="K1890" s="20" t="s">
        <v>6554</v>
      </c>
      <c r="L1890" s="13" t="s">
        <v>8659</v>
      </c>
      <c r="M1890" s="15" t="s">
        <v>225</v>
      </c>
      <c r="N1890" s="69" t="s">
        <v>177</v>
      </c>
      <c r="O1890" s="28">
        <v>1</v>
      </c>
      <c r="P1890" s="28">
        <v>5</v>
      </c>
      <c r="Q1890" s="15" t="s">
        <v>224</v>
      </c>
      <c r="R1890" s="15"/>
      <c r="S1890" s="15"/>
    </row>
    <row r="1891" spans="1:19" ht="15.75" customHeight="1" x14ac:dyDescent="0.2">
      <c r="A1891" s="35" t="s">
        <v>61</v>
      </c>
      <c r="B1891" s="35" t="s">
        <v>6570</v>
      </c>
      <c r="C1891" s="35" t="s">
        <v>17</v>
      </c>
      <c r="D1891" s="35" t="s">
        <v>102</v>
      </c>
      <c r="E1891" s="35" t="s">
        <v>4973</v>
      </c>
      <c r="F1891" s="20">
        <f t="shared" si="54"/>
        <v>10</v>
      </c>
      <c r="G1891" s="60"/>
      <c r="H1891" s="20">
        <v>2010</v>
      </c>
      <c r="I1891" s="20" t="str">
        <f t="shared" si="52"/>
        <v>hrs__pers_NA..nervous.2010</v>
      </c>
      <c r="J1891" s="15" t="s">
        <v>8696</v>
      </c>
      <c r="K1891" s="20" t="s">
        <v>6554</v>
      </c>
      <c r="L1891" s="13" t="s">
        <v>8659</v>
      </c>
      <c r="M1891" s="15" t="s">
        <v>225</v>
      </c>
      <c r="N1891" s="20" t="s">
        <v>177</v>
      </c>
      <c r="O1891" s="28">
        <v>1</v>
      </c>
      <c r="P1891" s="28">
        <v>5</v>
      </c>
      <c r="Q1891" s="15" t="s">
        <v>224</v>
      </c>
      <c r="R1891" s="60"/>
      <c r="S1891" s="60"/>
    </row>
    <row r="1892" spans="1:19" ht="15.75" customHeight="1" x14ac:dyDescent="0.2">
      <c r="A1892" s="35" t="s">
        <v>61</v>
      </c>
      <c r="B1892" s="35" t="s">
        <v>6570</v>
      </c>
      <c r="C1892" s="35" t="s">
        <v>17</v>
      </c>
      <c r="D1892" s="35" t="s">
        <v>102</v>
      </c>
      <c r="E1892" s="35" t="s">
        <v>4973</v>
      </c>
      <c r="F1892" s="20">
        <f t="shared" si="54"/>
        <v>11</v>
      </c>
      <c r="G1892" s="60"/>
      <c r="H1892" s="20">
        <v>2012</v>
      </c>
      <c r="I1892" s="20" t="str">
        <f t="shared" si="52"/>
        <v>hrs__pers_NA..nervous.2012</v>
      </c>
      <c r="J1892" s="15" t="s">
        <v>8697</v>
      </c>
      <c r="K1892" s="20" t="s">
        <v>6554</v>
      </c>
      <c r="L1892" s="13" t="s">
        <v>8659</v>
      </c>
      <c r="M1892" s="15" t="s">
        <v>225</v>
      </c>
      <c r="N1892" s="20" t="s">
        <v>177</v>
      </c>
      <c r="O1892" s="28">
        <v>1</v>
      </c>
      <c r="P1892" s="28">
        <v>5</v>
      </c>
      <c r="Q1892" s="15" t="s">
        <v>224</v>
      </c>
      <c r="R1892" s="60"/>
      <c r="S1892" s="60"/>
    </row>
    <row r="1893" spans="1:19" ht="15.75" customHeight="1" x14ac:dyDescent="0.2">
      <c r="A1893" s="35" t="s">
        <v>61</v>
      </c>
      <c r="B1893" s="35" t="s">
        <v>6570</v>
      </c>
      <c r="C1893" s="35" t="s">
        <v>17</v>
      </c>
      <c r="D1893" s="35" t="s">
        <v>102</v>
      </c>
      <c r="E1893" s="35" t="s">
        <v>4973</v>
      </c>
      <c r="F1893" s="20">
        <f t="shared" si="54"/>
        <v>12</v>
      </c>
      <c r="G1893" s="28"/>
      <c r="H1893" s="28">
        <v>2014</v>
      </c>
      <c r="I1893" s="20" t="str">
        <f t="shared" si="52"/>
        <v>hrs__pers_NA..nervous.2014</v>
      </c>
      <c r="J1893" s="15" t="s">
        <v>10221</v>
      </c>
      <c r="K1893" s="28" t="s">
        <v>6554</v>
      </c>
      <c r="L1893" s="29" t="s">
        <v>8659</v>
      </c>
      <c r="M1893" s="15" t="s">
        <v>225</v>
      </c>
      <c r="N1893" s="20" t="s">
        <v>177</v>
      </c>
      <c r="O1893" s="28">
        <v>1</v>
      </c>
      <c r="P1893" s="28">
        <v>5</v>
      </c>
      <c r="Q1893" s="15" t="s">
        <v>224</v>
      </c>
      <c r="R1893" s="28"/>
      <c r="S1893" s="28"/>
    </row>
    <row r="1894" spans="1:19" ht="15.75" customHeight="1" x14ac:dyDescent="0.2">
      <c r="A1894" s="35" t="s">
        <v>61</v>
      </c>
      <c r="B1894" s="35" t="s">
        <v>6570</v>
      </c>
      <c r="C1894" s="35" t="s">
        <v>17</v>
      </c>
      <c r="D1894" s="35" t="s">
        <v>102</v>
      </c>
      <c r="E1894" s="35" t="s">
        <v>4973</v>
      </c>
      <c r="F1894" s="20">
        <f t="shared" si="54"/>
        <v>13</v>
      </c>
      <c r="G1894" s="28"/>
      <c r="H1894" s="28">
        <v>2016</v>
      </c>
      <c r="I1894" s="20" t="str">
        <f t="shared" si="52"/>
        <v>hrs__pers_NA..nervous.2016</v>
      </c>
      <c r="J1894" s="15" t="s">
        <v>10246</v>
      </c>
      <c r="K1894" s="28" t="s">
        <v>6554</v>
      </c>
      <c r="L1894" s="29" t="s">
        <v>8659</v>
      </c>
      <c r="M1894" s="15" t="s">
        <v>225</v>
      </c>
      <c r="N1894" s="20" t="s">
        <v>177</v>
      </c>
      <c r="O1894" s="28">
        <v>1</v>
      </c>
      <c r="P1894" s="28">
        <v>5</v>
      </c>
      <c r="Q1894" s="15" t="s">
        <v>224</v>
      </c>
      <c r="R1894" s="28"/>
      <c r="S1894" s="28"/>
    </row>
    <row r="1895" spans="1:19" ht="15.75" customHeight="1" x14ac:dyDescent="0.2">
      <c r="A1895" s="35" t="s">
        <v>61</v>
      </c>
      <c r="B1895" s="35" t="s">
        <v>6570</v>
      </c>
      <c r="C1895" s="35" t="s">
        <v>17</v>
      </c>
      <c r="D1895" s="35" t="s">
        <v>102</v>
      </c>
      <c r="E1895" s="35" t="s">
        <v>563</v>
      </c>
      <c r="F1895" s="20">
        <f t="shared" si="54"/>
        <v>8</v>
      </c>
      <c r="H1895" s="20">
        <v>2006</v>
      </c>
      <c r="I1895" s="20" t="str">
        <f t="shared" ref="I1895:I1956" si="55">CONCATENATE(A1895,"__",C1895,"_", D1895, "..", E1895, ".", H1895)</f>
        <v>hrs__pers_NA..sad.2006</v>
      </c>
      <c r="J1895" s="20" t="s">
        <v>8698</v>
      </c>
      <c r="K1895" s="20" t="s">
        <v>8699</v>
      </c>
      <c r="L1895" s="13" t="s">
        <v>8659</v>
      </c>
      <c r="M1895" s="15" t="s">
        <v>225</v>
      </c>
      <c r="N1895" s="20" t="s">
        <v>177</v>
      </c>
      <c r="O1895" s="28">
        <v>1</v>
      </c>
      <c r="P1895" s="28">
        <v>5</v>
      </c>
      <c r="Q1895" s="15" t="s">
        <v>224</v>
      </c>
      <c r="R1895" s="15"/>
      <c r="S1895" s="15"/>
    </row>
    <row r="1896" spans="1:19" ht="15.75" customHeight="1" x14ac:dyDescent="0.2">
      <c r="A1896" s="35" t="s">
        <v>61</v>
      </c>
      <c r="B1896" s="35" t="s">
        <v>6570</v>
      </c>
      <c r="C1896" s="35" t="s">
        <v>17</v>
      </c>
      <c r="D1896" s="35" t="s">
        <v>102</v>
      </c>
      <c r="E1896" s="35" t="s">
        <v>563</v>
      </c>
      <c r="F1896" s="20">
        <f t="shared" si="54"/>
        <v>9</v>
      </c>
      <c r="H1896" s="20">
        <v>2008</v>
      </c>
      <c r="I1896" s="20" t="str">
        <f t="shared" si="55"/>
        <v>hrs__pers_NA..sad.2008</v>
      </c>
      <c r="J1896" s="15" t="s">
        <v>8700</v>
      </c>
      <c r="K1896" s="20" t="s">
        <v>7340</v>
      </c>
      <c r="L1896" s="13" t="s">
        <v>8659</v>
      </c>
      <c r="M1896" s="15" t="s">
        <v>225</v>
      </c>
      <c r="N1896" s="69" t="s">
        <v>177</v>
      </c>
      <c r="O1896" s="28">
        <v>1</v>
      </c>
      <c r="P1896" s="28">
        <v>5</v>
      </c>
      <c r="Q1896" s="15" t="s">
        <v>224</v>
      </c>
      <c r="R1896" s="15"/>
      <c r="S1896" s="15"/>
    </row>
    <row r="1897" spans="1:19" ht="15.75" customHeight="1" x14ac:dyDescent="0.2">
      <c r="A1897" s="35" t="s">
        <v>61</v>
      </c>
      <c r="B1897" s="35" t="s">
        <v>6570</v>
      </c>
      <c r="C1897" s="35" t="s">
        <v>17</v>
      </c>
      <c r="D1897" s="35" t="s">
        <v>102</v>
      </c>
      <c r="E1897" s="35" t="s">
        <v>563</v>
      </c>
      <c r="F1897" s="20">
        <f t="shared" si="54"/>
        <v>10</v>
      </c>
      <c r="H1897" s="20">
        <v>2010</v>
      </c>
      <c r="I1897" s="20" t="str">
        <f t="shared" si="55"/>
        <v>hrs__pers_NA..sad.2010</v>
      </c>
      <c r="J1897" s="15" t="s">
        <v>8701</v>
      </c>
      <c r="K1897" s="20" t="s">
        <v>7340</v>
      </c>
      <c r="L1897" s="13" t="s">
        <v>8659</v>
      </c>
      <c r="M1897" s="15" t="s">
        <v>225</v>
      </c>
      <c r="N1897" s="20" t="s">
        <v>177</v>
      </c>
      <c r="O1897" s="28">
        <v>1</v>
      </c>
      <c r="P1897" s="28">
        <v>5</v>
      </c>
      <c r="Q1897" s="15" t="s">
        <v>224</v>
      </c>
      <c r="R1897" s="60"/>
      <c r="S1897" s="60"/>
    </row>
    <row r="1898" spans="1:19" ht="15.75" customHeight="1" x14ac:dyDescent="0.2">
      <c r="A1898" s="35" t="s">
        <v>61</v>
      </c>
      <c r="B1898" s="35" t="s">
        <v>6570</v>
      </c>
      <c r="C1898" s="35" t="s">
        <v>17</v>
      </c>
      <c r="D1898" s="35" t="s">
        <v>102</v>
      </c>
      <c r="E1898" s="35" t="s">
        <v>563</v>
      </c>
      <c r="F1898" s="20">
        <f t="shared" si="54"/>
        <v>11</v>
      </c>
      <c r="H1898" s="20">
        <v>2012</v>
      </c>
      <c r="I1898" s="20" t="str">
        <f t="shared" si="55"/>
        <v>hrs__pers_NA..sad.2012</v>
      </c>
      <c r="J1898" s="15" t="s">
        <v>8702</v>
      </c>
      <c r="K1898" s="20" t="s">
        <v>7340</v>
      </c>
      <c r="L1898" s="13" t="s">
        <v>8659</v>
      </c>
      <c r="M1898" s="15" t="s">
        <v>225</v>
      </c>
      <c r="N1898" s="20" t="s">
        <v>177</v>
      </c>
      <c r="O1898" s="28">
        <v>1</v>
      </c>
      <c r="P1898" s="28">
        <v>5</v>
      </c>
      <c r="Q1898" s="15" t="s">
        <v>224</v>
      </c>
      <c r="R1898" s="60"/>
      <c r="S1898" s="60"/>
    </row>
    <row r="1899" spans="1:19" ht="15.75" customHeight="1" x14ac:dyDescent="0.2">
      <c r="A1899" s="35" t="s">
        <v>61</v>
      </c>
      <c r="B1899" s="35" t="s">
        <v>6570</v>
      </c>
      <c r="C1899" s="35" t="s">
        <v>17</v>
      </c>
      <c r="D1899" s="35" t="s">
        <v>102</v>
      </c>
      <c r="E1899" s="35" t="s">
        <v>563</v>
      </c>
      <c r="F1899" s="20">
        <f t="shared" si="54"/>
        <v>12</v>
      </c>
      <c r="G1899" s="28"/>
      <c r="H1899" s="28">
        <v>2014</v>
      </c>
      <c r="I1899" s="20" t="str">
        <f t="shared" si="55"/>
        <v>hrs__pers_NA..sad.2014</v>
      </c>
      <c r="J1899" s="15" t="s">
        <v>10222</v>
      </c>
      <c r="K1899" s="28" t="s">
        <v>7340</v>
      </c>
      <c r="L1899" s="29" t="s">
        <v>8659</v>
      </c>
      <c r="M1899" s="15" t="s">
        <v>225</v>
      </c>
      <c r="N1899" s="20" t="s">
        <v>177</v>
      </c>
      <c r="O1899" s="28">
        <v>1</v>
      </c>
      <c r="P1899" s="28">
        <v>5</v>
      </c>
      <c r="Q1899" s="15" t="s">
        <v>224</v>
      </c>
      <c r="R1899" s="28"/>
      <c r="S1899" s="28"/>
    </row>
    <row r="1900" spans="1:19" ht="15.75" customHeight="1" x14ac:dyDescent="0.2">
      <c r="A1900" s="35" t="s">
        <v>61</v>
      </c>
      <c r="B1900" s="35" t="s">
        <v>6570</v>
      </c>
      <c r="C1900" s="35" t="s">
        <v>17</v>
      </c>
      <c r="D1900" s="35" t="s">
        <v>102</v>
      </c>
      <c r="E1900" s="35" t="s">
        <v>563</v>
      </c>
      <c r="F1900" s="20">
        <f t="shared" si="54"/>
        <v>13</v>
      </c>
      <c r="G1900" s="28"/>
      <c r="H1900" s="28">
        <v>2016</v>
      </c>
      <c r="I1900" s="20" t="str">
        <f t="shared" si="55"/>
        <v>hrs__pers_NA..sad.2016</v>
      </c>
      <c r="J1900" s="15" t="s">
        <v>10247</v>
      </c>
      <c r="K1900" s="28" t="s">
        <v>7340</v>
      </c>
      <c r="L1900" s="29" t="s">
        <v>8659</v>
      </c>
      <c r="M1900" s="15" t="s">
        <v>225</v>
      </c>
      <c r="N1900" s="20" t="s">
        <v>177</v>
      </c>
      <c r="O1900" s="28">
        <v>1</v>
      </c>
      <c r="P1900" s="28">
        <v>5</v>
      </c>
      <c r="Q1900" s="15" t="s">
        <v>224</v>
      </c>
      <c r="R1900" s="28"/>
      <c r="S1900" s="28"/>
    </row>
    <row r="1901" spans="1:19" ht="15.75" customHeight="1" x14ac:dyDescent="0.2">
      <c r="A1901" s="35" t="s">
        <v>61</v>
      </c>
      <c r="B1901" s="35" t="s">
        <v>6570</v>
      </c>
      <c r="C1901" s="35" t="s">
        <v>17</v>
      </c>
      <c r="D1901" s="35" t="s">
        <v>102</v>
      </c>
      <c r="E1901" s="35" t="s">
        <v>5515</v>
      </c>
      <c r="F1901" s="20">
        <f t="shared" si="54"/>
        <v>9</v>
      </c>
      <c r="H1901" s="20">
        <v>2008</v>
      </c>
      <c r="I1901" s="20" t="str">
        <f t="shared" si="55"/>
        <v>hrs__pers_NA..scared.2008</v>
      </c>
      <c r="J1901" s="15" t="s">
        <v>8703</v>
      </c>
      <c r="K1901" s="20" t="s">
        <v>8704</v>
      </c>
      <c r="L1901" s="13" t="s">
        <v>8659</v>
      </c>
      <c r="M1901" s="15" t="s">
        <v>225</v>
      </c>
      <c r="N1901" s="69" t="s">
        <v>177</v>
      </c>
      <c r="O1901" s="28">
        <v>1</v>
      </c>
      <c r="P1901" s="28">
        <v>5</v>
      </c>
      <c r="Q1901" s="15" t="s">
        <v>224</v>
      </c>
      <c r="R1901" s="15"/>
      <c r="S1901" s="15"/>
    </row>
    <row r="1902" spans="1:19" ht="15.75" customHeight="1" x14ac:dyDescent="0.2">
      <c r="A1902" s="35" t="s">
        <v>61</v>
      </c>
      <c r="B1902" s="35" t="s">
        <v>6570</v>
      </c>
      <c r="C1902" s="35" t="s">
        <v>17</v>
      </c>
      <c r="D1902" s="35" t="s">
        <v>102</v>
      </c>
      <c r="E1902" s="35" t="s">
        <v>5515</v>
      </c>
      <c r="F1902" s="20">
        <f t="shared" si="54"/>
        <v>10</v>
      </c>
      <c r="H1902" s="20">
        <v>2010</v>
      </c>
      <c r="I1902" s="20" t="str">
        <f t="shared" si="55"/>
        <v>hrs__pers_NA..scared.2010</v>
      </c>
      <c r="J1902" s="15" t="s">
        <v>8705</v>
      </c>
      <c r="K1902" s="20" t="s">
        <v>8704</v>
      </c>
      <c r="L1902" s="13" t="s">
        <v>8659</v>
      </c>
      <c r="M1902" s="15" t="s">
        <v>225</v>
      </c>
      <c r="N1902" s="20" t="s">
        <v>177</v>
      </c>
      <c r="O1902" s="28">
        <v>1</v>
      </c>
      <c r="P1902" s="28">
        <v>5</v>
      </c>
      <c r="Q1902" s="15" t="s">
        <v>224</v>
      </c>
      <c r="R1902" s="60"/>
      <c r="S1902" s="60"/>
    </row>
    <row r="1903" spans="1:19" ht="15.75" customHeight="1" x14ac:dyDescent="0.2">
      <c r="A1903" s="35" t="s">
        <v>61</v>
      </c>
      <c r="B1903" s="35" t="s">
        <v>6570</v>
      </c>
      <c r="C1903" s="35" t="s">
        <v>17</v>
      </c>
      <c r="D1903" s="35" t="s">
        <v>102</v>
      </c>
      <c r="E1903" s="35" t="s">
        <v>5515</v>
      </c>
      <c r="F1903" s="20">
        <f t="shared" si="54"/>
        <v>11</v>
      </c>
      <c r="H1903" s="20">
        <v>2012</v>
      </c>
      <c r="I1903" s="20" t="str">
        <f t="shared" si="55"/>
        <v>hrs__pers_NA..scared.2012</v>
      </c>
      <c r="J1903" s="15" t="s">
        <v>8706</v>
      </c>
      <c r="K1903" s="20" t="s">
        <v>8704</v>
      </c>
      <c r="L1903" s="13" t="s">
        <v>8659</v>
      </c>
      <c r="M1903" s="15" t="s">
        <v>225</v>
      </c>
      <c r="N1903" s="20" t="s">
        <v>177</v>
      </c>
      <c r="O1903" s="28">
        <v>1</v>
      </c>
      <c r="P1903" s="28">
        <v>5</v>
      </c>
      <c r="Q1903" s="15" t="s">
        <v>224</v>
      </c>
      <c r="R1903" s="60"/>
      <c r="S1903" s="60"/>
    </row>
    <row r="1904" spans="1:19" ht="15.75" customHeight="1" x14ac:dyDescent="0.2">
      <c r="A1904" s="35" t="s">
        <v>61</v>
      </c>
      <c r="B1904" s="35" t="s">
        <v>6570</v>
      </c>
      <c r="C1904" s="35" t="s">
        <v>17</v>
      </c>
      <c r="D1904" s="35" t="s">
        <v>102</v>
      </c>
      <c r="E1904" s="35" t="s">
        <v>5515</v>
      </c>
      <c r="F1904" s="20">
        <f t="shared" si="54"/>
        <v>12</v>
      </c>
      <c r="G1904" s="28"/>
      <c r="H1904" s="28">
        <v>2014</v>
      </c>
      <c r="I1904" s="20" t="str">
        <f t="shared" si="55"/>
        <v>hrs__pers_NA..scared.2014</v>
      </c>
      <c r="J1904" s="15" t="s">
        <v>10223</v>
      </c>
      <c r="K1904" s="28" t="s">
        <v>8704</v>
      </c>
      <c r="L1904" s="29" t="s">
        <v>8659</v>
      </c>
      <c r="M1904" s="15" t="s">
        <v>225</v>
      </c>
      <c r="N1904" s="20" t="s">
        <v>177</v>
      </c>
      <c r="O1904" s="28">
        <v>1</v>
      </c>
      <c r="P1904" s="28">
        <v>5</v>
      </c>
      <c r="Q1904" s="15" t="s">
        <v>224</v>
      </c>
      <c r="R1904" s="28"/>
      <c r="S1904" s="28"/>
    </row>
    <row r="1905" spans="1:19" ht="15.75" customHeight="1" x14ac:dyDescent="0.2">
      <c r="A1905" s="35" t="s">
        <v>61</v>
      </c>
      <c r="B1905" s="35" t="s">
        <v>6570</v>
      </c>
      <c r="C1905" s="35" t="s">
        <v>17</v>
      </c>
      <c r="D1905" s="35" t="s">
        <v>102</v>
      </c>
      <c r="E1905" s="35" t="s">
        <v>5515</v>
      </c>
      <c r="F1905" s="20">
        <f t="shared" si="54"/>
        <v>13</v>
      </c>
      <c r="G1905" s="28"/>
      <c r="H1905" s="28">
        <v>2016</v>
      </c>
      <c r="I1905" s="20" t="str">
        <f t="shared" si="55"/>
        <v>hrs__pers_NA..scared.2016</v>
      </c>
      <c r="J1905" s="15" t="s">
        <v>10248</v>
      </c>
      <c r="K1905" s="28" t="s">
        <v>8704</v>
      </c>
      <c r="L1905" s="29" t="s">
        <v>8659</v>
      </c>
      <c r="M1905" s="15" t="s">
        <v>225</v>
      </c>
      <c r="N1905" s="20" t="s">
        <v>177</v>
      </c>
      <c r="O1905" s="28">
        <v>1</v>
      </c>
      <c r="P1905" s="28">
        <v>5</v>
      </c>
      <c r="Q1905" s="15" t="s">
        <v>224</v>
      </c>
      <c r="R1905" s="28"/>
      <c r="S1905" s="28"/>
    </row>
    <row r="1906" spans="1:19" ht="15.75" customHeight="1" x14ac:dyDescent="0.2">
      <c r="A1906" s="35" t="s">
        <v>61</v>
      </c>
      <c r="B1906" s="35" t="s">
        <v>6570</v>
      </c>
      <c r="C1906" s="35" t="s">
        <v>17</v>
      </c>
      <c r="D1906" s="35" t="s">
        <v>102</v>
      </c>
      <c r="E1906" s="35" t="s">
        <v>5229</v>
      </c>
      <c r="F1906" s="20">
        <f t="shared" si="54"/>
        <v>9</v>
      </c>
      <c r="H1906" s="20">
        <v>2008</v>
      </c>
      <c r="I1906" s="20" t="str">
        <f t="shared" si="55"/>
        <v>hrs__pers_NA..upset.2008</v>
      </c>
      <c r="J1906" s="15" t="s">
        <v>8707</v>
      </c>
      <c r="K1906" s="20" t="s">
        <v>8708</v>
      </c>
      <c r="L1906" s="13" t="s">
        <v>8659</v>
      </c>
      <c r="M1906" s="15" t="s">
        <v>225</v>
      </c>
      <c r="N1906" s="69" t="s">
        <v>177</v>
      </c>
      <c r="O1906" s="28">
        <v>1</v>
      </c>
      <c r="P1906" s="28">
        <v>5</v>
      </c>
      <c r="Q1906" s="15" t="s">
        <v>224</v>
      </c>
      <c r="R1906" s="15"/>
      <c r="S1906" s="15"/>
    </row>
    <row r="1907" spans="1:19" ht="15.75" customHeight="1" x14ac:dyDescent="0.2">
      <c r="A1907" s="35" t="s">
        <v>61</v>
      </c>
      <c r="B1907" s="35" t="s">
        <v>6570</v>
      </c>
      <c r="C1907" s="35" t="s">
        <v>17</v>
      </c>
      <c r="D1907" s="35" t="s">
        <v>102</v>
      </c>
      <c r="E1907" s="35" t="s">
        <v>5229</v>
      </c>
      <c r="F1907" s="20">
        <f t="shared" si="54"/>
        <v>10</v>
      </c>
      <c r="H1907" s="20">
        <v>2010</v>
      </c>
      <c r="I1907" s="20" t="str">
        <f t="shared" si="55"/>
        <v>hrs__pers_NA..upset.2010</v>
      </c>
      <c r="J1907" s="15" t="s">
        <v>8709</v>
      </c>
      <c r="K1907" s="20" t="s">
        <v>8708</v>
      </c>
      <c r="L1907" s="13" t="s">
        <v>8659</v>
      </c>
      <c r="M1907" s="15" t="s">
        <v>225</v>
      </c>
      <c r="N1907" s="20" t="s">
        <v>177</v>
      </c>
      <c r="O1907" s="28">
        <v>1</v>
      </c>
      <c r="P1907" s="28">
        <v>5</v>
      </c>
      <c r="Q1907" s="15" t="s">
        <v>224</v>
      </c>
      <c r="R1907" s="15"/>
      <c r="S1907" s="15"/>
    </row>
    <row r="1908" spans="1:19" ht="15.75" customHeight="1" x14ac:dyDescent="0.2">
      <c r="A1908" s="35" t="s">
        <v>61</v>
      </c>
      <c r="B1908" s="35" t="s">
        <v>6570</v>
      </c>
      <c r="C1908" s="35" t="s">
        <v>17</v>
      </c>
      <c r="D1908" s="35" t="s">
        <v>102</v>
      </c>
      <c r="E1908" s="35" t="s">
        <v>5229</v>
      </c>
      <c r="F1908" s="20">
        <f t="shared" si="54"/>
        <v>11</v>
      </c>
      <c r="H1908" s="20">
        <v>2012</v>
      </c>
      <c r="I1908" s="20" t="str">
        <f t="shared" si="55"/>
        <v>hrs__pers_NA..upset.2012</v>
      </c>
      <c r="J1908" s="15" t="s">
        <v>8710</v>
      </c>
      <c r="K1908" s="20" t="s">
        <v>8708</v>
      </c>
      <c r="L1908" s="13" t="s">
        <v>8659</v>
      </c>
      <c r="M1908" s="15" t="s">
        <v>225</v>
      </c>
      <c r="N1908" s="20" t="s">
        <v>177</v>
      </c>
      <c r="O1908" s="28">
        <v>1</v>
      </c>
      <c r="P1908" s="28">
        <v>5</v>
      </c>
      <c r="Q1908" s="15" t="s">
        <v>224</v>
      </c>
      <c r="R1908" s="15"/>
      <c r="S1908" s="15"/>
    </row>
    <row r="1909" spans="1:19" ht="15.75" customHeight="1" x14ac:dyDescent="0.2">
      <c r="A1909" s="35" t="s">
        <v>61</v>
      </c>
      <c r="B1909" s="35" t="s">
        <v>6570</v>
      </c>
      <c r="C1909" s="35" t="s">
        <v>17</v>
      </c>
      <c r="D1909" s="35" t="s">
        <v>102</v>
      </c>
      <c r="E1909" s="35" t="s">
        <v>5229</v>
      </c>
      <c r="F1909" s="20">
        <f t="shared" si="54"/>
        <v>12</v>
      </c>
      <c r="G1909" s="28"/>
      <c r="H1909" s="28">
        <v>2014</v>
      </c>
      <c r="I1909" s="20" t="str">
        <f t="shared" si="55"/>
        <v>hrs__pers_NA..upset.2014</v>
      </c>
      <c r="J1909" s="15" t="s">
        <v>10224</v>
      </c>
      <c r="K1909" s="28" t="s">
        <v>8708</v>
      </c>
      <c r="L1909" s="29" t="s">
        <v>8659</v>
      </c>
      <c r="M1909" s="15" t="s">
        <v>225</v>
      </c>
      <c r="N1909" s="20" t="s">
        <v>177</v>
      </c>
      <c r="O1909" s="28">
        <v>1</v>
      </c>
      <c r="P1909" s="28">
        <v>5</v>
      </c>
      <c r="Q1909" s="15" t="s">
        <v>224</v>
      </c>
      <c r="R1909" s="15"/>
      <c r="S1909" s="15"/>
    </row>
    <row r="1910" spans="1:19" ht="15.75" customHeight="1" x14ac:dyDescent="0.2">
      <c r="A1910" s="35" t="s">
        <v>61</v>
      </c>
      <c r="B1910" s="35" t="s">
        <v>6570</v>
      </c>
      <c r="C1910" s="35" t="s">
        <v>17</v>
      </c>
      <c r="D1910" s="35" t="s">
        <v>102</v>
      </c>
      <c r="E1910" s="35" t="s">
        <v>5229</v>
      </c>
      <c r="F1910" s="20">
        <f t="shared" si="54"/>
        <v>13</v>
      </c>
      <c r="G1910" s="28"/>
      <c r="H1910" s="28">
        <v>2016</v>
      </c>
      <c r="I1910" s="20" t="str">
        <f t="shared" si="55"/>
        <v>hrs__pers_NA..upset.2016</v>
      </c>
      <c r="J1910" s="15" t="s">
        <v>10249</v>
      </c>
      <c r="K1910" s="28" t="s">
        <v>8708</v>
      </c>
      <c r="L1910" s="29" t="s">
        <v>8659</v>
      </c>
      <c r="M1910" s="15" t="s">
        <v>225</v>
      </c>
      <c r="N1910" s="20" t="s">
        <v>177</v>
      </c>
      <c r="O1910" s="28">
        <v>1</v>
      </c>
      <c r="P1910" s="28">
        <v>5</v>
      </c>
      <c r="Q1910" s="15" t="s">
        <v>224</v>
      </c>
      <c r="R1910" s="15"/>
      <c r="S1910" s="15"/>
    </row>
    <row r="1911" spans="1:19" ht="15.75" customHeight="1" x14ac:dyDescent="0.2">
      <c r="A1911" s="7" t="s">
        <v>61</v>
      </c>
      <c r="B1911" s="7" t="s">
        <v>6570</v>
      </c>
      <c r="C1911" s="7" t="s">
        <v>17</v>
      </c>
      <c r="D1911" s="7" t="s">
        <v>85</v>
      </c>
      <c r="E1911" s="7" t="s">
        <v>6556</v>
      </c>
      <c r="F1911" s="20">
        <v>8</v>
      </c>
      <c r="H1911" s="20">
        <v>2006</v>
      </c>
      <c r="I1911" s="20" t="str">
        <f t="shared" si="55"/>
        <v>hrs__pers_O..Adventurous.2006</v>
      </c>
      <c r="J1911" s="20" t="s">
        <v>8711</v>
      </c>
      <c r="K1911" s="15" t="s">
        <v>6556</v>
      </c>
      <c r="L1911" s="20" t="s">
        <v>8339</v>
      </c>
      <c r="M1911" s="20" t="s">
        <v>225</v>
      </c>
      <c r="N1911" s="15" t="s">
        <v>5837</v>
      </c>
      <c r="O1911" s="15">
        <v>1</v>
      </c>
      <c r="P1911" s="15">
        <v>4</v>
      </c>
      <c r="Q1911" s="15" t="s">
        <v>224</v>
      </c>
      <c r="R1911" s="15"/>
      <c r="S1911" s="15" t="s">
        <v>1311</v>
      </c>
    </row>
    <row r="1912" spans="1:19" ht="15.75" customHeight="1" x14ac:dyDescent="0.2">
      <c r="A1912" s="7" t="s">
        <v>61</v>
      </c>
      <c r="B1912" s="7" t="s">
        <v>6570</v>
      </c>
      <c r="C1912" s="7" t="s">
        <v>17</v>
      </c>
      <c r="D1912" s="7" t="s">
        <v>85</v>
      </c>
      <c r="E1912" s="7" t="s">
        <v>6556</v>
      </c>
      <c r="F1912" s="20">
        <v>9</v>
      </c>
      <c r="H1912" s="20">
        <v>2008</v>
      </c>
      <c r="I1912" s="20" t="str">
        <f t="shared" si="55"/>
        <v>hrs__pers_O..Adventurous.2008</v>
      </c>
      <c r="J1912" s="20" t="s">
        <v>8712</v>
      </c>
      <c r="K1912" s="15" t="s">
        <v>6556</v>
      </c>
      <c r="L1912" s="20" t="s">
        <v>8339</v>
      </c>
      <c r="M1912" s="20" t="s">
        <v>225</v>
      </c>
      <c r="N1912" s="72" t="s">
        <v>5837</v>
      </c>
      <c r="O1912" s="15">
        <v>1</v>
      </c>
      <c r="P1912" s="15">
        <v>4</v>
      </c>
      <c r="Q1912" s="15" t="s">
        <v>224</v>
      </c>
      <c r="R1912" s="15"/>
      <c r="S1912" s="15" t="s">
        <v>1311</v>
      </c>
    </row>
    <row r="1913" spans="1:19" ht="15.75" customHeight="1" x14ac:dyDescent="0.2">
      <c r="A1913" s="7" t="s">
        <v>61</v>
      </c>
      <c r="B1913" s="7" t="s">
        <v>6570</v>
      </c>
      <c r="C1913" s="7" t="s">
        <v>17</v>
      </c>
      <c r="D1913" s="7" t="s">
        <v>85</v>
      </c>
      <c r="E1913" s="7" t="s">
        <v>6556</v>
      </c>
      <c r="F1913" s="20">
        <v>10</v>
      </c>
      <c r="H1913" s="20">
        <v>2010</v>
      </c>
      <c r="I1913" s="20" t="str">
        <f t="shared" si="55"/>
        <v>hrs__pers_O..Adventurous.2010</v>
      </c>
      <c r="J1913" s="20" t="s">
        <v>8713</v>
      </c>
      <c r="K1913" s="15" t="s">
        <v>6556</v>
      </c>
      <c r="L1913" s="20" t="s">
        <v>8339</v>
      </c>
      <c r="M1913" s="20" t="s">
        <v>225</v>
      </c>
      <c r="N1913" s="15" t="s">
        <v>5837</v>
      </c>
      <c r="O1913" s="15">
        <v>1</v>
      </c>
      <c r="P1913" s="15">
        <v>4</v>
      </c>
      <c r="Q1913" s="15" t="s">
        <v>224</v>
      </c>
      <c r="R1913" s="15"/>
      <c r="S1913" s="15" t="s">
        <v>1311</v>
      </c>
    </row>
    <row r="1914" spans="1:19" ht="15.75" customHeight="1" x14ac:dyDescent="0.2">
      <c r="A1914" s="7" t="s">
        <v>61</v>
      </c>
      <c r="B1914" s="7" t="s">
        <v>6570</v>
      </c>
      <c r="C1914" s="7" t="s">
        <v>17</v>
      </c>
      <c r="D1914" s="7" t="s">
        <v>85</v>
      </c>
      <c r="E1914" s="7" t="s">
        <v>6556</v>
      </c>
      <c r="F1914" s="20">
        <v>11</v>
      </c>
      <c r="H1914" s="20">
        <v>2012</v>
      </c>
      <c r="I1914" s="20" t="str">
        <f t="shared" si="55"/>
        <v>hrs__pers_O..Adventurous.2012</v>
      </c>
      <c r="J1914" s="20" t="s">
        <v>8714</v>
      </c>
      <c r="K1914" s="15" t="s">
        <v>6556</v>
      </c>
      <c r="L1914" s="20" t="s">
        <v>8339</v>
      </c>
      <c r="M1914" s="20" t="s">
        <v>225</v>
      </c>
      <c r="N1914" s="15" t="s">
        <v>5837</v>
      </c>
      <c r="O1914" s="15">
        <v>1</v>
      </c>
      <c r="P1914" s="15">
        <v>4</v>
      </c>
      <c r="Q1914" s="15" t="s">
        <v>224</v>
      </c>
      <c r="R1914" s="15"/>
      <c r="S1914" s="15" t="s">
        <v>1311</v>
      </c>
    </row>
    <row r="1915" spans="1:19" ht="15.75" customHeight="1" x14ac:dyDescent="0.2">
      <c r="A1915" s="7" t="s">
        <v>61</v>
      </c>
      <c r="B1915" s="7" t="s">
        <v>6570</v>
      </c>
      <c r="C1915" s="7" t="s">
        <v>17</v>
      </c>
      <c r="D1915" s="7" t="s">
        <v>85</v>
      </c>
      <c r="E1915" s="7" t="s">
        <v>6556</v>
      </c>
      <c r="F1915" s="20">
        <v>12</v>
      </c>
      <c r="H1915" s="20">
        <v>2014</v>
      </c>
      <c r="I1915" s="20" t="str">
        <f t="shared" si="55"/>
        <v>hrs__pers_O..Adventurous.2014</v>
      </c>
      <c r="J1915" s="20" t="s">
        <v>8715</v>
      </c>
      <c r="K1915" s="15" t="s">
        <v>6556</v>
      </c>
      <c r="L1915" s="20" t="s">
        <v>8339</v>
      </c>
      <c r="M1915" s="20" t="s">
        <v>225</v>
      </c>
      <c r="N1915" s="15" t="s">
        <v>5837</v>
      </c>
      <c r="O1915" s="15">
        <v>1</v>
      </c>
      <c r="P1915" s="15">
        <v>4</v>
      </c>
      <c r="Q1915" s="15" t="s">
        <v>224</v>
      </c>
      <c r="R1915" s="15"/>
      <c r="S1915" s="15" t="s">
        <v>1311</v>
      </c>
    </row>
    <row r="1916" spans="1:19" ht="15.75" customHeight="1" x14ac:dyDescent="0.2">
      <c r="A1916" s="7" t="s">
        <v>61</v>
      </c>
      <c r="B1916" s="7" t="s">
        <v>6570</v>
      </c>
      <c r="C1916" s="7" t="s">
        <v>17</v>
      </c>
      <c r="D1916" s="7" t="s">
        <v>85</v>
      </c>
      <c r="E1916" s="7" t="s">
        <v>6556</v>
      </c>
      <c r="F1916" s="20">
        <v>13</v>
      </c>
      <c r="H1916" s="20">
        <v>2016</v>
      </c>
      <c r="I1916" s="20" t="str">
        <f t="shared" si="55"/>
        <v>hrs__pers_O..Adventurous.2016</v>
      </c>
      <c r="J1916" s="20" t="s">
        <v>8716</v>
      </c>
      <c r="K1916" s="15" t="s">
        <v>6556</v>
      </c>
      <c r="L1916" s="20" t="s">
        <v>8339</v>
      </c>
      <c r="M1916" s="20" t="s">
        <v>225</v>
      </c>
      <c r="N1916" s="15" t="s">
        <v>5837</v>
      </c>
      <c r="O1916" s="15">
        <v>1</v>
      </c>
      <c r="P1916" s="15">
        <v>4</v>
      </c>
      <c r="Q1916" s="15" t="s">
        <v>224</v>
      </c>
      <c r="R1916" s="15"/>
      <c r="S1916" s="15" t="s">
        <v>1311</v>
      </c>
    </row>
    <row r="1917" spans="1:19" ht="15.75" customHeight="1" x14ac:dyDescent="0.2">
      <c r="A1917" s="7" t="s">
        <v>61</v>
      </c>
      <c r="B1917" s="7" t="s">
        <v>6570</v>
      </c>
      <c r="C1917" s="7" t="s">
        <v>17</v>
      </c>
      <c r="D1917" s="7" t="s">
        <v>85</v>
      </c>
      <c r="E1917" s="7" t="s">
        <v>6557</v>
      </c>
      <c r="F1917" s="20">
        <v>8</v>
      </c>
      <c r="H1917" s="20">
        <v>2006</v>
      </c>
      <c r="I1917" s="20" t="str">
        <f t="shared" si="55"/>
        <v>hrs__pers_O..Broadminded.2006</v>
      </c>
      <c r="J1917" s="20" t="s">
        <v>8717</v>
      </c>
      <c r="K1917" s="15" t="s">
        <v>6558</v>
      </c>
      <c r="L1917" s="20" t="s">
        <v>8339</v>
      </c>
      <c r="M1917" s="20" t="s">
        <v>225</v>
      </c>
      <c r="N1917" s="15" t="s">
        <v>5837</v>
      </c>
      <c r="O1917" s="15">
        <v>1</v>
      </c>
      <c r="P1917" s="15">
        <v>4</v>
      </c>
      <c r="Q1917" s="15" t="s">
        <v>224</v>
      </c>
      <c r="R1917" s="15"/>
      <c r="S1917" s="15" t="s">
        <v>1311</v>
      </c>
    </row>
    <row r="1918" spans="1:19" ht="15.75" customHeight="1" x14ac:dyDescent="0.2">
      <c r="A1918" s="7" t="s">
        <v>61</v>
      </c>
      <c r="B1918" s="7" t="s">
        <v>6570</v>
      </c>
      <c r="C1918" s="7" t="s">
        <v>17</v>
      </c>
      <c r="D1918" s="7" t="s">
        <v>85</v>
      </c>
      <c r="E1918" s="7" t="s">
        <v>6557</v>
      </c>
      <c r="F1918" s="20">
        <v>9</v>
      </c>
      <c r="H1918" s="20">
        <v>2008</v>
      </c>
      <c r="I1918" s="20" t="str">
        <f t="shared" si="55"/>
        <v>hrs__pers_O..Broadminded.2008</v>
      </c>
      <c r="J1918" s="20" t="s">
        <v>8718</v>
      </c>
      <c r="K1918" s="15" t="s">
        <v>6558</v>
      </c>
      <c r="L1918" s="20" t="s">
        <v>8339</v>
      </c>
      <c r="M1918" s="20" t="s">
        <v>225</v>
      </c>
      <c r="N1918" s="72" t="s">
        <v>5837</v>
      </c>
      <c r="O1918" s="15">
        <v>1</v>
      </c>
      <c r="P1918" s="15">
        <v>4</v>
      </c>
      <c r="Q1918" s="15" t="s">
        <v>224</v>
      </c>
      <c r="R1918" s="15"/>
      <c r="S1918" s="15" t="s">
        <v>1311</v>
      </c>
    </row>
    <row r="1919" spans="1:19" ht="15.75" customHeight="1" x14ac:dyDescent="0.2">
      <c r="A1919" s="7" t="s">
        <v>61</v>
      </c>
      <c r="B1919" s="7" t="s">
        <v>6570</v>
      </c>
      <c r="C1919" s="7" t="s">
        <v>17</v>
      </c>
      <c r="D1919" s="7" t="s">
        <v>85</v>
      </c>
      <c r="E1919" s="7" t="s">
        <v>6557</v>
      </c>
      <c r="F1919" s="20">
        <v>10</v>
      </c>
      <c r="H1919" s="20">
        <v>2010</v>
      </c>
      <c r="I1919" s="20" t="str">
        <f t="shared" si="55"/>
        <v>hrs__pers_O..Broadminded.2010</v>
      </c>
      <c r="J1919" s="20" t="s">
        <v>8719</v>
      </c>
      <c r="K1919" s="15" t="s">
        <v>6558</v>
      </c>
      <c r="L1919" s="20" t="s">
        <v>8339</v>
      </c>
      <c r="M1919" s="20" t="s">
        <v>225</v>
      </c>
      <c r="N1919" s="15" t="s">
        <v>5837</v>
      </c>
      <c r="O1919" s="15">
        <v>1</v>
      </c>
      <c r="P1919" s="15">
        <v>4</v>
      </c>
      <c r="Q1919" s="15" t="s">
        <v>224</v>
      </c>
      <c r="R1919" s="15"/>
      <c r="S1919" s="15" t="s">
        <v>1311</v>
      </c>
    </row>
    <row r="1920" spans="1:19" ht="15.75" customHeight="1" x14ac:dyDescent="0.2">
      <c r="A1920" s="7" t="s">
        <v>61</v>
      </c>
      <c r="B1920" s="7" t="s">
        <v>6570</v>
      </c>
      <c r="C1920" s="7" t="s">
        <v>17</v>
      </c>
      <c r="D1920" s="7" t="s">
        <v>85</v>
      </c>
      <c r="E1920" s="7" t="s">
        <v>6557</v>
      </c>
      <c r="F1920" s="20">
        <v>11</v>
      </c>
      <c r="H1920" s="20">
        <v>2012</v>
      </c>
      <c r="I1920" s="20" t="str">
        <f t="shared" si="55"/>
        <v>hrs__pers_O..Broadminded.2012</v>
      </c>
      <c r="J1920" s="20" t="s">
        <v>8720</v>
      </c>
      <c r="K1920" s="15" t="s">
        <v>6558</v>
      </c>
      <c r="L1920" s="20" t="s">
        <v>8339</v>
      </c>
      <c r="M1920" s="20" t="s">
        <v>225</v>
      </c>
      <c r="N1920" s="15" t="s">
        <v>5837</v>
      </c>
      <c r="O1920" s="15">
        <v>1</v>
      </c>
      <c r="P1920" s="15">
        <v>4</v>
      </c>
      <c r="Q1920" s="15" t="s">
        <v>224</v>
      </c>
      <c r="R1920" s="15"/>
      <c r="S1920" s="15" t="s">
        <v>1311</v>
      </c>
    </row>
    <row r="1921" spans="1:19" ht="15.75" customHeight="1" x14ac:dyDescent="0.2">
      <c r="A1921" s="7" t="s">
        <v>61</v>
      </c>
      <c r="B1921" s="7" t="s">
        <v>6570</v>
      </c>
      <c r="C1921" s="7" t="s">
        <v>17</v>
      </c>
      <c r="D1921" s="7" t="s">
        <v>85</v>
      </c>
      <c r="E1921" s="7" t="s">
        <v>6557</v>
      </c>
      <c r="F1921" s="20">
        <v>12</v>
      </c>
      <c r="H1921" s="20">
        <v>2014</v>
      </c>
      <c r="I1921" s="20" t="str">
        <f t="shared" si="55"/>
        <v>hrs__pers_O..Broadminded.2014</v>
      </c>
      <c r="J1921" s="20" t="s">
        <v>8721</v>
      </c>
      <c r="K1921" s="15" t="s">
        <v>6558</v>
      </c>
      <c r="L1921" s="20" t="s">
        <v>8339</v>
      </c>
      <c r="M1921" s="20" t="s">
        <v>225</v>
      </c>
      <c r="N1921" s="15" t="s">
        <v>5837</v>
      </c>
      <c r="O1921" s="15">
        <v>1</v>
      </c>
      <c r="P1921" s="15">
        <v>4</v>
      </c>
      <c r="Q1921" s="15" t="s">
        <v>224</v>
      </c>
      <c r="R1921" s="15"/>
      <c r="S1921" s="15" t="s">
        <v>1311</v>
      </c>
    </row>
    <row r="1922" spans="1:19" ht="15.75" customHeight="1" x14ac:dyDescent="0.2">
      <c r="A1922" s="7" t="s">
        <v>61</v>
      </c>
      <c r="B1922" s="7" t="s">
        <v>6570</v>
      </c>
      <c r="C1922" s="7" t="s">
        <v>17</v>
      </c>
      <c r="D1922" s="7" t="s">
        <v>85</v>
      </c>
      <c r="E1922" s="7" t="s">
        <v>6557</v>
      </c>
      <c r="F1922" s="20">
        <v>13</v>
      </c>
      <c r="H1922" s="20">
        <v>2016</v>
      </c>
      <c r="I1922" s="20" t="str">
        <f t="shared" si="55"/>
        <v>hrs__pers_O..Broadminded.2016</v>
      </c>
      <c r="J1922" s="20" t="s">
        <v>8722</v>
      </c>
      <c r="K1922" s="15" t="s">
        <v>6558</v>
      </c>
      <c r="L1922" s="20" t="s">
        <v>8339</v>
      </c>
      <c r="M1922" s="20" t="s">
        <v>225</v>
      </c>
      <c r="N1922" s="15" t="s">
        <v>5837</v>
      </c>
      <c r="O1922" s="15">
        <v>1</v>
      </c>
      <c r="P1922" s="15">
        <v>4</v>
      </c>
      <c r="Q1922" s="15" t="s">
        <v>224</v>
      </c>
      <c r="R1922" s="15"/>
      <c r="S1922" s="15" t="s">
        <v>1311</v>
      </c>
    </row>
    <row r="1923" spans="1:19" ht="15.75" customHeight="1" x14ac:dyDescent="0.2">
      <c r="A1923" s="7" t="s">
        <v>61</v>
      </c>
      <c r="B1923" s="7" t="s">
        <v>6570</v>
      </c>
      <c r="C1923" s="7" t="s">
        <v>17</v>
      </c>
      <c r="D1923" s="7" t="s">
        <v>85</v>
      </c>
      <c r="E1923" s="7" t="s">
        <v>6559</v>
      </c>
      <c r="F1923" s="20">
        <v>8</v>
      </c>
      <c r="H1923" s="20">
        <v>2006</v>
      </c>
      <c r="I1923" s="20" t="str">
        <f t="shared" si="55"/>
        <v>hrs__pers_O..Creative.2006</v>
      </c>
      <c r="J1923" s="20" t="s">
        <v>8723</v>
      </c>
      <c r="K1923" s="15" t="s">
        <v>6559</v>
      </c>
      <c r="L1923" s="20" t="s">
        <v>8339</v>
      </c>
      <c r="M1923" s="20" t="s">
        <v>225</v>
      </c>
      <c r="N1923" s="15" t="s">
        <v>5837</v>
      </c>
      <c r="O1923" s="15">
        <v>1</v>
      </c>
      <c r="P1923" s="15">
        <v>4</v>
      </c>
      <c r="Q1923" s="15" t="s">
        <v>224</v>
      </c>
      <c r="R1923" s="15"/>
      <c r="S1923" s="15" t="s">
        <v>1311</v>
      </c>
    </row>
    <row r="1924" spans="1:19" ht="15.75" customHeight="1" x14ac:dyDescent="0.2">
      <c r="A1924" s="7" t="s">
        <v>61</v>
      </c>
      <c r="B1924" s="7" t="s">
        <v>6570</v>
      </c>
      <c r="C1924" s="7" t="s">
        <v>17</v>
      </c>
      <c r="D1924" s="7" t="s">
        <v>85</v>
      </c>
      <c r="E1924" s="7" t="s">
        <v>6559</v>
      </c>
      <c r="F1924" s="20">
        <v>9</v>
      </c>
      <c r="H1924" s="20">
        <v>2008</v>
      </c>
      <c r="I1924" s="20" t="str">
        <f t="shared" si="55"/>
        <v>hrs__pers_O..Creative.2008</v>
      </c>
      <c r="J1924" s="20" t="s">
        <v>8724</v>
      </c>
      <c r="K1924" s="15" t="s">
        <v>6559</v>
      </c>
      <c r="L1924" s="20" t="s">
        <v>8339</v>
      </c>
      <c r="M1924" s="20" t="s">
        <v>225</v>
      </c>
      <c r="N1924" s="72" t="s">
        <v>5837</v>
      </c>
      <c r="O1924" s="15">
        <v>1</v>
      </c>
      <c r="P1924" s="15">
        <v>4</v>
      </c>
      <c r="Q1924" s="15" t="s">
        <v>224</v>
      </c>
      <c r="R1924" s="15"/>
      <c r="S1924" s="15" t="s">
        <v>1311</v>
      </c>
    </row>
    <row r="1925" spans="1:19" ht="15.75" customHeight="1" x14ac:dyDescent="0.2">
      <c r="A1925" s="7" t="s">
        <v>61</v>
      </c>
      <c r="B1925" s="7" t="s">
        <v>6570</v>
      </c>
      <c r="C1925" s="7" t="s">
        <v>17</v>
      </c>
      <c r="D1925" s="7" t="s">
        <v>85</v>
      </c>
      <c r="E1925" s="7" t="s">
        <v>6559</v>
      </c>
      <c r="F1925" s="20">
        <v>10</v>
      </c>
      <c r="H1925" s="20">
        <v>2010</v>
      </c>
      <c r="I1925" s="20" t="str">
        <f t="shared" si="55"/>
        <v>hrs__pers_O..Creative.2010</v>
      </c>
      <c r="J1925" s="20" t="s">
        <v>8725</v>
      </c>
      <c r="K1925" s="15" t="s">
        <v>6559</v>
      </c>
      <c r="L1925" s="20" t="s">
        <v>8339</v>
      </c>
      <c r="M1925" s="20" t="s">
        <v>225</v>
      </c>
      <c r="N1925" s="15" t="s">
        <v>5837</v>
      </c>
      <c r="O1925" s="15">
        <v>1</v>
      </c>
      <c r="P1925" s="15">
        <v>4</v>
      </c>
      <c r="Q1925" s="15" t="s">
        <v>224</v>
      </c>
      <c r="R1925" s="15"/>
      <c r="S1925" s="15" t="s">
        <v>1311</v>
      </c>
    </row>
    <row r="1926" spans="1:19" ht="15.75" customHeight="1" x14ac:dyDescent="0.2">
      <c r="A1926" s="7" t="s">
        <v>61</v>
      </c>
      <c r="B1926" s="7" t="s">
        <v>6570</v>
      </c>
      <c r="C1926" s="7" t="s">
        <v>17</v>
      </c>
      <c r="D1926" s="7" t="s">
        <v>85</v>
      </c>
      <c r="E1926" s="7" t="s">
        <v>6559</v>
      </c>
      <c r="F1926" s="20">
        <v>11</v>
      </c>
      <c r="H1926" s="20">
        <v>2012</v>
      </c>
      <c r="I1926" s="20" t="str">
        <f t="shared" si="55"/>
        <v>hrs__pers_O..Creative.2012</v>
      </c>
      <c r="J1926" s="20" t="s">
        <v>8726</v>
      </c>
      <c r="K1926" s="15" t="s">
        <v>6559</v>
      </c>
      <c r="L1926" s="20" t="s">
        <v>8339</v>
      </c>
      <c r="M1926" s="20" t="s">
        <v>225</v>
      </c>
      <c r="N1926" s="15" t="s">
        <v>5837</v>
      </c>
      <c r="O1926" s="15">
        <v>1</v>
      </c>
      <c r="P1926" s="15">
        <v>4</v>
      </c>
      <c r="Q1926" s="15" t="s">
        <v>224</v>
      </c>
      <c r="R1926" s="15"/>
      <c r="S1926" s="15" t="s">
        <v>1311</v>
      </c>
    </row>
    <row r="1927" spans="1:19" ht="15.75" customHeight="1" x14ac:dyDescent="0.2">
      <c r="A1927" s="7" t="s">
        <v>61</v>
      </c>
      <c r="B1927" s="7" t="s">
        <v>6570</v>
      </c>
      <c r="C1927" s="7" t="s">
        <v>17</v>
      </c>
      <c r="D1927" s="7" t="s">
        <v>85</v>
      </c>
      <c r="E1927" s="7" t="s">
        <v>6559</v>
      </c>
      <c r="F1927" s="20">
        <v>12</v>
      </c>
      <c r="H1927" s="20">
        <v>2014</v>
      </c>
      <c r="I1927" s="20" t="str">
        <f t="shared" si="55"/>
        <v>hrs__pers_O..Creative.2014</v>
      </c>
      <c r="J1927" s="20" t="s">
        <v>8727</v>
      </c>
      <c r="K1927" s="15" t="s">
        <v>6559</v>
      </c>
      <c r="L1927" s="20" t="s">
        <v>8339</v>
      </c>
      <c r="M1927" s="20" t="s">
        <v>225</v>
      </c>
      <c r="N1927" s="15" t="s">
        <v>5837</v>
      </c>
      <c r="O1927" s="15">
        <v>1</v>
      </c>
      <c r="P1927" s="15">
        <v>4</v>
      </c>
      <c r="Q1927" s="15" t="s">
        <v>224</v>
      </c>
      <c r="R1927" s="15"/>
      <c r="S1927" s="15" t="s">
        <v>1311</v>
      </c>
    </row>
    <row r="1928" spans="1:19" ht="15.75" customHeight="1" x14ac:dyDescent="0.2">
      <c r="A1928" s="7" t="s">
        <v>61</v>
      </c>
      <c r="B1928" s="7" t="s">
        <v>6570</v>
      </c>
      <c r="C1928" s="7" t="s">
        <v>17</v>
      </c>
      <c r="D1928" s="7" t="s">
        <v>85</v>
      </c>
      <c r="E1928" s="7" t="s">
        <v>6559</v>
      </c>
      <c r="F1928" s="20">
        <v>13</v>
      </c>
      <c r="H1928" s="20">
        <v>2016</v>
      </c>
      <c r="I1928" s="20" t="str">
        <f t="shared" si="55"/>
        <v>hrs__pers_O..Creative.2016</v>
      </c>
      <c r="J1928" s="20" t="s">
        <v>8728</v>
      </c>
      <c r="K1928" s="15" t="s">
        <v>6559</v>
      </c>
      <c r="L1928" s="20" t="s">
        <v>8339</v>
      </c>
      <c r="M1928" s="20" t="s">
        <v>225</v>
      </c>
      <c r="N1928" s="15" t="s">
        <v>5837</v>
      </c>
      <c r="O1928" s="15">
        <v>1</v>
      </c>
      <c r="P1928" s="15">
        <v>4</v>
      </c>
      <c r="Q1928" s="15" t="s">
        <v>224</v>
      </c>
      <c r="R1928" s="15"/>
      <c r="S1928" s="15" t="s">
        <v>1311</v>
      </c>
    </row>
    <row r="1929" spans="1:19" ht="15.75" customHeight="1" x14ac:dyDescent="0.2">
      <c r="A1929" s="7" t="s">
        <v>61</v>
      </c>
      <c r="B1929" s="7" t="s">
        <v>6570</v>
      </c>
      <c r="C1929" s="7" t="s">
        <v>17</v>
      </c>
      <c r="D1929" s="7" t="s">
        <v>85</v>
      </c>
      <c r="E1929" s="7" t="s">
        <v>6560</v>
      </c>
      <c r="F1929" s="20">
        <v>8</v>
      </c>
      <c r="H1929" s="20">
        <v>2006</v>
      </c>
      <c r="I1929" s="20" t="str">
        <f t="shared" si="55"/>
        <v>hrs__pers_O..Curious.2006</v>
      </c>
      <c r="J1929" s="20" t="s">
        <v>8729</v>
      </c>
      <c r="K1929" s="15" t="s">
        <v>6560</v>
      </c>
      <c r="L1929" s="20" t="s">
        <v>8339</v>
      </c>
      <c r="M1929" s="20" t="s">
        <v>225</v>
      </c>
      <c r="N1929" s="15" t="s">
        <v>5837</v>
      </c>
      <c r="O1929" s="15">
        <v>1</v>
      </c>
      <c r="P1929" s="15">
        <v>4</v>
      </c>
      <c r="Q1929" s="15" t="s">
        <v>224</v>
      </c>
      <c r="R1929" s="15"/>
      <c r="S1929" s="15" t="s">
        <v>1311</v>
      </c>
    </row>
    <row r="1930" spans="1:19" ht="15.75" customHeight="1" x14ac:dyDescent="0.2">
      <c r="A1930" s="7" t="s">
        <v>61</v>
      </c>
      <c r="B1930" s="7" t="s">
        <v>6570</v>
      </c>
      <c r="C1930" s="7" t="s">
        <v>17</v>
      </c>
      <c r="D1930" s="7" t="s">
        <v>85</v>
      </c>
      <c r="E1930" s="7" t="s">
        <v>6560</v>
      </c>
      <c r="F1930" s="20">
        <v>9</v>
      </c>
      <c r="H1930" s="20">
        <v>2008</v>
      </c>
      <c r="I1930" s="20" t="str">
        <f t="shared" si="55"/>
        <v>hrs__pers_O..Curious.2008</v>
      </c>
      <c r="J1930" s="20" t="s">
        <v>8730</v>
      </c>
      <c r="K1930" s="15" t="s">
        <v>6560</v>
      </c>
      <c r="L1930" s="20" t="s">
        <v>8339</v>
      </c>
      <c r="M1930" s="20" t="s">
        <v>225</v>
      </c>
      <c r="N1930" s="72" t="s">
        <v>5837</v>
      </c>
      <c r="O1930" s="15">
        <v>1</v>
      </c>
      <c r="P1930" s="15">
        <v>4</v>
      </c>
      <c r="Q1930" s="15" t="s">
        <v>224</v>
      </c>
      <c r="R1930" s="15"/>
      <c r="S1930" s="15" t="s">
        <v>1311</v>
      </c>
    </row>
    <row r="1931" spans="1:19" ht="15.75" customHeight="1" x14ac:dyDescent="0.2">
      <c r="A1931" s="7" t="s">
        <v>61</v>
      </c>
      <c r="B1931" s="7" t="s">
        <v>6570</v>
      </c>
      <c r="C1931" s="7" t="s">
        <v>17</v>
      </c>
      <c r="D1931" s="7" t="s">
        <v>85</v>
      </c>
      <c r="E1931" s="7" t="s">
        <v>6560</v>
      </c>
      <c r="F1931" s="20">
        <v>10</v>
      </c>
      <c r="H1931" s="20">
        <v>2010</v>
      </c>
      <c r="I1931" s="20" t="str">
        <f t="shared" si="55"/>
        <v>hrs__pers_O..Curious.2010</v>
      </c>
      <c r="J1931" s="20" t="s">
        <v>8731</v>
      </c>
      <c r="K1931" s="15" t="s">
        <v>6560</v>
      </c>
      <c r="L1931" s="20" t="s">
        <v>8339</v>
      </c>
      <c r="M1931" s="20" t="s">
        <v>225</v>
      </c>
      <c r="N1931" s="15" t="s">
        <v>5837</v>
      </c>
      <c r="O1931" s="15">
        <v>1</v>
      </c>
      <c r="P1931" s="15">
        <v>4</v>
      </c>
      <c r="Q1931" s="15" t="s">
        <v>224</v>
      </c>
      <c r="R1931" s="15"/>
      <c r="S1931" s="15" t="s">
        <v>1311</v>
      </c>
    </row>
    <row r="1932" spans="1:19" ht="15.75" customHeight="1" x14ac:dyDescent="0.2">
      <c r="A1932" s="7" t="s">
        <v>61</v>
      </c>
      <c r="B1932" s="7" t="s">
        <v>6570</v>
      </c>
      <c r="C1932" s="7" t="s">
        <v>17</v>
      </c>
      <c r="D1932" s="7" t="s">
        <v>85</v>
      </c>
      <c r="E1932" s="7" t="s">
        <v>6560</v>
      </c>
      <c r="F1932" s="20">
        <v>11</v>
      </c>
      <c r="H1932" s="20">
        <v>2012</v>
      </c>
      <c r="I1932" s="20" t="str">
        <f t="shared" si="55"/>
        <v>hrs__pers_O..Curious.2012</v>
      </c>
      <c r="J1932" s="20" t="s">
        <v>8732</v>
      </c>
      <c r="K1932" s="15" t="s">
        <v>6560</v>
      </c>
      <c r="L1932" s="20" t="s">
        <v>8339</v>
      </c>
      <c r="M1932" s="20" t="s">
        <v>225</v>
      </c>
      <c r="N1932" s="15" t="s">
        <v>5837</v>
      </c>
      <c r="O1932" s="15">
        <v>1</v>
      </c>
      <c r="P1932" s="15">
        <v>4</v>
      </c>
      <c r="Q1932" s="15" t="s">
        <v>224</v>
      </c>
      <c r="R1932" s="15"/>
      <c r="S1932" s="15" t="s">
        <v>1311</v>
      </c>
    </row>
    <row r="1933" spans="1:19" ht="15.75" customHeight="1" x14ac:dyDescent="0.2">
      <c r="A1933" s="7" t="s">
        <v>61</v>
      </c>
      <c r="B1933" s="7" t="s">
        <v>6570</v>
      </c>
      <c r="C1933" s="7" t="s">
        <v>17</v>
      </c>
      <c r="D1933" s="7" t="s">
        <v>85</v>
      </c>
      <c r="E1933" s="7" t="s">
        <v>6560</v>
      </c>
      <c r="F1933" s="20">
        <v>12</v>
      </c>
      <c r="H1933" s="20">
        <v>2014</v>
      </c>
      <c r="I1933" s="20" t="str">
        <f t="shared" si="55"/>
        <v>hrs__pers_O..Curious.2014</v>
      </c>
      <c r="J1933" s="20" t="s">
        <v>8733</v>
      </c>
      <c r="K1933" s="15" t="s">
        <v>6560</v>
      </c>
      <c r="L1933" s="20" t="s">
        <v>8339</v>
      </c>
      <c r="M1933" s="20" t="s">
        <v>225</v>
      </c>
      <c r="N1933" s="15" t="s">
        <v>5837</v>
      </c>
      <c r="O1933" s="15">
        <v>1</v>
      </c>
      <c r="P1933" s="15">
        <v>4</v>
      </c>
      <c r="Q1933" s="15" t="s">
        <v>224</v>
      </c>
      <c r="R1933" s="15"/>
      <c r="S1933" s="15" t="s">
        <v>1311</v>
      </c>
    </row>
    <row r="1934" spans="1:19" ht="15.75" customHeight="1" x14ac:dyDescent="0.2">
      <c r="A1934" s="7" t="s">
        <v>61</v>
      </c>
      <c r="B1934" s="7" t="s">
        <v>6570</v>
      </c>
      <c r="C1934" s="7" t="s">
        <v>17</v>
      </c>
      <c r="D1934" s="7" t="s">
        <v>85</v>
      </c>
      <c r="E1934" s="7" t="s">
        <v>6560</v>
      </c>
      <c r="F1934" s="20">
        <v>13</v>
      </c>
      <c r="H1934" s="20">
        <v>2016</v>
      </c>
      <c r="I1934" s="20" t="str">
        <f t="shared" si="55"/>
        <v>hrs__pers_O..Curious.2016</v>
      </c>
      <c r="J1934" s="20" t="s">
        <v>8734</v>
      </c>
      <c r="K1934" s="15" t="s">
        <v>6560</v>
      </c>
      <c r="L1934" s="20" t="s">
        <v>8339</v>
      </c>
      <c r="M1934" s="20" t="s">
        <v>225</v>
      </c>
      <c r="N1934" s="15" t="s">
        <v>5837</v>
      </c>
      <c r="O1934" s="15">
        <v>1</v>
      </c>
      <c r="P1934" s="15">
        <v>4</v>
      </c>
      <c r="Q1934" s="15" t="s">
        <v>224</v>
      </c>
      <c r="R1934" s="15"/>
      <c r="S1934" s="15" t="s">
        <v>1311</v>
      </c>
    </row>
    <row r="1935" spans="1:19" ht="15.75" customHeight="1" x14ac:dyDescent="0.2">
      <c r="A1935" s="7" t="s">
        <v>61</v>
      </c>
      <c r="B1935" s="7" t="s">
        <v>6570</v>
      </c>
      <c r="C1935" s="7" t="s">
        <v>17</v>
      </c>
      <c r="D1935" s="7" t="s">
        <v>85</v>
      </c>
      <c r="E1935" s="7" t="s">
        <v>6561</v>
      </c>
      <c r="F1935" s="20">
        <v>8</v>
      </c>
      <c r="H1935" s="20">
        <v>2006</v>
      </c>
      <c r="I1935" s="20" t="str">
        <f t="shared" si="55"/>
        <v>hrs__pers_O..Imaginative.2006</v>
      </c>
      <c r="J1935" s="20" t="s">
        <v>8735</v>
      </c>
      <c r="K1935" s="15" t="s">
        <v>6561</v>
      </c>
      <c r="L1935" s="20" t="s">
        <v>8339</v>
      </c>
      <c r="M1935" s="20" t="s">
        <v>225</v>
      </c>
      <c r="N1935" s="15" t="s">
        <v>5837</v>
      </c>
      <c r="O1935" s="15">
        <v>1</v>
      </c>
      <c r="P1935" s="15">
        <v>4</v>
      </c>
      <c r="Q1935" s="15" t="s">
        <v>224</v>
      </c>
      <c r="R1935" s="15"/>
      <c r="S1935" s="15" t="s">
        <v>1311</v>
      </c>
    </row>
    <row r="1936" spans="1:19" ht="15.75" customHeight="1" x14ac:dyDescent="0.2">
      <c r="A1936" s="7" t="s">
        <v>61</v>
      </c>
      <c r="B1936" s="7" t="s">
        <v>6570</v>
      </c>
      <c r="C1936" s="7" t="s">
        <v>17</v>
      </c>
      <c r="D1936" s="7" t="s">
        <v>85</v>
      </c>
      <c r="E1936" s="7" t="s">
        <v>6561</v>
      </c>
      <c r="F1936" s="20">
        <v>9</v>
      </c>
      <c r="H1936" s="20">
        <v>2008</v>
      </c>
      <c r="I1936" s="20" t="str">
        <f t="shared" si="55"/>
        <v>hrs__pers_O..Imaginative.2008</v>
      </c>
      <c r="J1936" s="20" t="s">
        <v>8736</v>
      </c>
      <c r="K1936" s="15" t="s">
        <v>6561</v>
      </c>
      <c r="L1936" s="20" t="s">
        <v>8339</v>
      </c>
      <c r="M1936" s="20" t="s">
        <v>225</v>
      </c>
      <c r="N1936" s="72" t="s">
        <v>5837</v>
      </c>
      <c r="O1936" s="15">
        <v>1</v>
      </c>
      <c r="P1936" s="15">
        <v>4</v>
      </c>
      <c r="Q1936" s="15" t="s">
        <v>224</v>
      </c>
      <c r="R1936" s="15"/>
      <c r="S1936" s="15" t="s">
        <v>1311</v>
      </c>
    </row>
    <row r="1937" spans="1:19" ht="15.75" customHeight="1" x14ac:dyDescent="0.2">
      <c r="A1937" s="7" t="s">
        <v>61</v>
      </c>
      <c r="B1937" s="7" t="s">
        <v>6570</v>
      </c>
      <c r="C1937" s="7" t="s">
        <v>17</v>
      </c>
      <c r="D1937" s="7" t="s">
        <v>85</v>
      </c>
      <c r="E1937" s="7" t="s">
        <v>6561</v>
      </c>
      <c r="F1937" s="20">
        <v>10</v>
      </c>
      <c r="H1937" s="20">
        <v>2010</v>
      </c>
      <c r="I1937" s="20" t="str">
        <f t="shared" si="55"/>
        <v>hrs__pers_O..Imaginative.2010</v>
      </c>
      <c r="J1937" s="20" t="s">
        <v>8737</v>
      </c>
      <c r="K1937" s="15" t="s">
        <v>6561</v>
      </c>
      <c r="L1937" s="20" t="s">
        <v>8339</v>
      </c>
      <c r="M1937" s="20" t="s">
        <v>225</v>
      </c>
      <c r="N1937" s="15" t="s">
        <v>5837</v>
      </c>
      <c r="O1937" s="15">
        <v>1</v>
      </c>
      <c r="P1937" s="15">
        <v>4</v>
      </c>
      <c r="Q1937" s="15" t="s">
        <v>224</v>
      </c>
      <c r="R1937" s="15"/>
      <c r="S1937" s="15" t="s">
        <v>1311</v>
      </c>
    </row>
    <row r="1938" spans="1:19" ht="15.75" customHeight="1" x14ac:dyDescent="0.2">
      <c r="A1938" s="7" t="s">
        <v>61</v>
      </c>
      <c r="B1938" s="7" t="s">
        <v>6570</v>
      </c>
      <c r="C1938" s="7" t="s">
        <v>17</v>
      </c>
      <c r="D1938" s="7" t="s">
        <v>85</v>
      </c>
      <c r="E1938" s="7" t="s">
        <v>6561</v>
      </c>
      <c r="F1938" s="20">
        <v>11</v>
      </c>
      <c r="H1938" s="20">
        <v>2012</v>
      </c>
      <c r="I1938" s="20" t="str">
        <f t="shared" si="55"/>
        <v>hrs__pers_O..Imaginative.2012</v>
      </c>
      <c r="J1938" s="20" t="s">
        <v>8738</v>
      </c>
      <c r="K1938" s="15" t="s">
        <v>6561</v>
      </c>
      <c r="L1938" s="20" t="s">
        <v>8339</v>
      </c>
      <c r="M1938" s="20" t="s">
        <v>225</v>
      </c>
      <c r="N1938" s="15" t="s">
        <v>5837</v>
      </c>
      <c r="O1938" s="15">
        <v>1</v>
      </c>
      <c r="P1938" s="15">
        <v>4</v>
      </c>
      <c r="Q1938" s="15" t="s">
        <v>224</v>
      </c>
      <c r="R1938" s="15"/>
      <c r="S1938" s="15" t="s">
        <v>1311</v>
      </c>
    </row>
    <row r="1939" spans="1:19" ht="15.75" customHeight="1" x14ac:dyDescent="0.2">
      <c r="A1939" s="7" t="s">
        <v>61</v>
      </c>
      <c r="B1939" s="7" t="s">
        <v>6570</v>
      </c>
      <c r="C1939" s="7" t="s">
        <v>17</v>
      </c>
      <c r="D1939" s="7" t="s">
        <v>85</v>
      </c>
      <c r="E1939" s="7" t="s">
        <v>6561</v>
      </c>
      <c r="F1939" s="20">
        <v>12</v>
      </c>
      <c r="H1939" s="20">
        <v>2014</v>
      </c>
      <c r="I1939" s="20" t="str">
        <f t="shared" si="55"/>
        <v>hrs__pers_O..Imaginative.2014</v>
      </c>
      <c r="J1939" s="20" t="s">
        <v>8739</v>
      </c>
      <c r="K1939" s="15" t="s">
        <v>6561</v>
      </c>
      <c r="L1939" s="20" t="s">
        <v>8339</v>
      </c>
      <c r="M1939" s="20" t="s">
        <v>225</v>
      </c>
      <c r="N1939" s="15" t="s">
        <v>5837</v>
      </c>
      <c r="O1939" s="15">
        <v>1</v>
      </c>
      <c r="P1939" s="15">
        <v>4</v>
      </c>
      <c r="Q1939" s="15" t="s">
        <v>224</v>
      </c>
      <c r="R1939" s="15"/>
      <c r="S1939" s="15" t="s">
        <v>1311</v>
      </c>
    </row>
    <row r="1940" spans="1:19" ht="15.75" customHeight="1" x14ac:dyDescent="0.2">
      <c r="A1940" s="7" t="s">
        <v>61</v>
      </c>
      <c r="B1940" s="7" t="s">
        <v>6570</v>
      </c>
      <c r="C1940" s="7" t="s">
        <v>17</v>
      </c>
      <c r="D1940" s="7" t="s">
        <v>85</v>
      </c>
      <c r="E1940" s="7" t="s">
        <v>6561</v>
      </c>
      <c r="F1940" s="20">
        <v>13</v>
      </c>
      <c r="H1940" s="20">
        <v>2016</v>
      </c>
      <c r="I1940" s="20" t="str">
        <f t="shared" si="55"/>
        <v>hrs__pers_O..Imaginative.2016</v>
      </c>
      <c r="J1940" s="20" t="s">
        <v>8740</v>
      </c>
      <c r="K1940" s="15" t="s">
        <v>6561</v>
      </c>
      <c r="L1940" s="20" t="s">
        <v>8339</v>
      </c>
      <c r="M1940" s="20" t="s">
        <v>225</v>
      </c>
      <c r="N1940" s="15" t="s">
        <v>5837</v>
      </c>
      <c r="O1940" s="15">
        <v>1</v>
      </c>
      <c r="P1940" s="15">
        <v>4</v>
      </c>
      <c r="Q1940" s="15" t="s">
        <v>224</v>
      </c>
      <c r="R1940" s="15"/>
      <c r="S1940" s="15" t="s">
        <v>1311</v>
      </c>
    </row>
    <row r="1941" spans="1:19" ht="15.75" customHeight="1" x14ac:dyDescent="0.2">
      <c r="A1941" s="7" t="s">
        <v>61</v>
      </c>
      <c r="B1941" s="7" t="s">
        <v>6570</v>
      </c>
      <c r="C1941" s="7" t="s">
        <v>17</v>
      </c>
      <c r="D1941" s="7" t="s">
        <v>85</v>
      </c>
      <c r="E1941" s="7" t="s">
        <v>6562</v>
      </c>
      <c r="F1941" s="20">
        <v>8</v>
      </c>
      <c r="H1941" s="20">
        <v>2006</v>
      </c>
      <c r="I1941" s="20" t="str">
        <f t="shared" si="55"/>
        <v>hrs__pers_O..Intelligent.2006</v>
      </c>
      <c r="J1941" s="20" t="s">
        <v>8741</v>
      </c>
      <c r="K1941" s="15" t="s">
        <v>6562</v>
      </c>
      <c r="L1941" s="20" t="s">
        <v>8339</v>
      </c>
      <c r="M1941" s="20" t="s">
        <v>225</v>
      </c>
      <c r="N1941" s="15" t="s">
        <v>5837</v>
      </c>
      <c r="O1941" s="15">
        <v>1</v>
      </c>
      <c r="P1941" s="15">
        <v>4</v>
      </c>
      <c r="Q1941" s="15" t="s">
        <v>224</v>
      </c>
      <c r="R1941" s="15"/>
      <c r="S1941" s="15" t="s">
        <v>1311</v>
      </c>
    </row>
    <row r="1942" spans="1:19" ht="15.75" customHeight="1" x14ac:dyDescent="0.2">
      <c r="A1942" s="7" t="s">
        <v>61</v>
      </c>
      <c r="B1942" s="7" t="s">
        <v>6570</v>
      </c>
      <c r="C1942" s="7" t="s">
        <v>17</v>
      </c>
      <c r="D1942" s="7" t="s">
        <v>85</v>
      </c>
      <c r="E1942" s="7" t="s">
        <v>6562</v>
      </c>
      <c r="F1942" s="20">
        <v>9</v>
      </c>
      <c r="H1942" s="20">
        <v>2008</v>
      </c>
      <c r="I1942" s="20" t="str">
        <f t="shared" si="55"/>
        <v>hrs__pers_O..Intelligent.2008</v>
      </c>
      <c r="J1942" s="20" t="s">
        <v>8742</v>
      </c>
      <c r="K1942" s="15" t="s">
        <v>6562</v>
      </c>
      <c r="L1942" s="20" t="s">
        <v>8339</v>
      </c>
      <c r="M1942" s="20" t="s">
        <v>225</v>
      </c>
      <c r="N1942" s="72" t="s">
        <v>5837</v>
      </c>
      <c r="O1942" s="15">
        <v>1</v>
      </c>
      <c r="P1942" s="15">
        <v>4</v>
      </c>
      <c r="Q1942" s="15" t="s">
        <v>224</v>
      </c>
      <c r="R1942" s="15"/>
      <c r="S1942" s="15" t="s">
        <v>1311</v>
      </c>
    </row>
    <row r="1943" spans="1:19" ht="15.75" customHeight="1" x14ac:dyDescent="0.2">
      <c r="A1943" s="7" t="s">
        <v>61</v>
      </c>
      <c r="B1943" s="7" t="s">
        <v>6570</v>
      </c>
      <c r="C1943" s="7" t="s">
        <v>17</v>
      </c>
      <c r="D1943" s="7" t="s">
        <v>85</v>
      </c>
      <c r="E1943" s="7" t="s">
        <v>6562</v>
      </c>
      <c r="F1943" s="20">
        <v>10</v>
      </c>
      <c r="H1943" s="20">
        <v>2010</v>
      </c>
      <c r="I1943" s="20" t="str">
        <f t="shared" si="55"/>
        <v>hrs__pers_O..Intelligent.2010</v>
      </c>
      <c r="J1943" s="20" t="s">
        <v>8743</v>
      </c>
      <c r="K1943" s="15" t="s">
        <v>6562</v>
      </c>
      <c r="L1943" s="20" t="s">
        <v>8339</v>
      </c>
      <c r="M1943" s="20" t="s">
        <v>225</v>
      </c>
      <c r="N1943" s="15" t="s">
        <v>5837</v>
      </c>
      <c r="O1943" s="15">
        <v>1</v>
      </c>
      <c r="P1943" s="15">
        <v>4</v>
      </c>
      <c r="Q1943" s="15" t="s">
        <v>224</v>
      </c>
      <c r="R1943" s="15"/>
      <c r="S1943" s="15" t="s">
        <v>1311</v>
      </c>
    </row>
    <row r="1944" spans="1:19" ht="15.75" customHeight="1" x14ac:dyDescent="0.2">
      <c r="A1944" s="7" t="s">
        <v>61</v>
      </c>
      <c r="B1944" s="7" t="s">
        <v>6570</v>
      </c>
      <c r="C1944" s="7" t="s">
        <v>17</v>
      </c>
      <c r="D1944" s="7" t="s">
        <v>85</v>
      </c>
      <c r="E1944" s="7" t="s">
        <v>6562</v>
      </c>
      <c r="F1944" s="20">
        <v>11</v>
      </c>
      <c r="H1944" s="20">
        <v>2012</v>
      </c>
      <c r="I1944" s="20" t="str">
        <f t="shared" si="55"/>
        <v>hrs__pers_O..Intelligent.2012</v>
      </c>
      <c r="J1944" s="20" t="s">
        <v>8744</v>
      </c>
      <c r="K1944" s="15" t="s">
        <v>6562</v>
      </c>
      <c r="L1944" s="20" t="s">
        <v>8339</v>
      </c>
      <c r="M1944" s="20" t="s">
        <v>225</v>
      </c>
      <c r="N1944" s="15" t="s">
        <v>5837</v>
      </c>
      <c r="O1944" s="15">
        <v>1</v>
      </c>
      <c r="P1944" s="15">
        <v>4</v>
      </c>
      <c r="Q1944" s="15" t="s">
        <v>224</v>
      </c>
      <c r="R1944" s="15"/>
      <c r="S1944" s="15" t="s">
        <v>1311</v>
      </c>
    </row>
    <row r="1945" spans="1:19" ht="15.75" customHeight="1" x14ac:dyDescent="0.2">
      <c r="A1945" s="7" t="s">
        <v>61</v>
      </c>
      <c r="B1945" s="7" t="s">
        <v>6570</v>
      </c>
      <c r="C1945" s="7" t="s">
        <v>17</v>
      </c>
      <c r="D1945" s="7" t="s">
        <v>85</v>
      </c>
      <c r="E1945" s="7" t="s">
        <v>6562</v>
      </c>
      <c r="F1945" s="20">
        <v>12</v>
      </c>
      <c r="H1945" s="20">
        <v>2014</v>
      </c>
      <c r="I1945" s="20" t="str">
        <f t="shared" si="55"/>
        <v>hrs__pers_O..Intelligent.2014</v>
      </c>
      <c r="J1945" s="20" t="s">
        <v>8745</v>
      </c>
      <c r="K1945" s="15" t="s">
        <v>6562</v>
      </c>
      <c r="L1945" s="20" t="s">
        <v>8339</v>
      </c>
      <c r="M1945" s="20" t="s">
        <v>225</v>
      </c>
      <c r="N1945" s="15" t="s">
        <v>5837</v>
      </c>
      <c r="O1945" s="15">
        <v>1</v>
      </c>
      <c r="P1945" s="15">
        <v>4</v>
      </c>
      <c r="Q1945" s="15" t="s">
        <v>224</v>
      </c>
      <c r="R1945" s="15"/>
      <c r="S1945" s="15" t="s">
        <v>1311</v>
      </c>
    </row>
    <row r="1946" spans="1:19" ht="15.75" customHeight="1" x14ac:dyDescent="0.2">
      <c r="A1946" s="7" t="s">
        <v>61</v>
      </c>
      <c r="B1946" s="7" t="s">
        <v>6570</v>
      </c>
      <c r="C1946" s="7" t="s">
        <v>17</v>
      </c>
      <c r="D1946" s="7" t="s">
        <v>85</v>
      </c>
      <c r="E1946" s="7" t="s">
        <v>6562</v>
      </c>
      <c r="F1946" s="20">
        <v>13</v>
      </c>
      <c r="H1946" s="20">
        <v>2016</v>
      </c>
      <c r="I1946" s="20" t="str">
        <f t="shared" si="55"/>
        <v>hrs__pers_O..Intelligent.2016</v>
      </c>
      <c r="J1946" s="20" t="s">
        <v>8746</v>
      </c>
      <c r="K1946" s="15" t="s">
        <v>6562</v>
      </c>
      <c r="L1946" s="20" t="s">
        <v>8339</v>
      </c>
      <c r="M1946" s="20" t="s">
        <v>225</v>
      </c>
      <c r="N1946" s="15" t="s">
        <v>5837</v>
      </c>
      <c r="O1946" s="15">
        <v>1</v>
      </c>
      <c r="P1946" s="15">
        <v>4</v>
      </c>
      <c r="Q1946" s="15" t="s">
        <v>224</v>
      </c>
      <c r="R1946" s="15"/>
      <c r="S1946" s="15" t="s">
        <v>1311</v>
      </c>
    </row>
    <row r="1947" spans="1:19" ht="15.75" customHeight="1" x14ac:dyDescent="0.2">
      <c r="A1947" s="7" t="s">
        <v>61</v>
      </c>
      <c r="B1947" s="7" t="s">
        <v>6570</v>
      </c>
      <c r="C1947" s="7" t="s">
        <v>17</v>
      </c>
      <c r="D1947" s="7" t="s">
        <v>85</v>
      </c>
      <c r="E1947" s="7" t="s">
        <v>6563</v>
      </c>
      <c r="F1947" s="20">
        <v>8</v>
      </c>
      <c r="H1947" s="20">
        <v>2006</v>
      </c>
      <c r="I1947" s="20" t="str">
        <f t="shared" si="55"/>
        <v>hrs__pers_O..Sophisticated.2006</v>
      </c>
      <c r="J1947" s="20" t="s">
        <v>8747</v>
      </c>
      <c r="K1947" s="15" t="s">
        <v>6563</v>
      </c>
      <c r="L1947" s="20" t="s">
        <v>8339</v>
      </c>
      <c r="M1947" s="20" t="s">
        <v>225</v>
      </c>
      <c r="N1947" s="15" t="s">
        <v>5837</v>
      </c>
      <c r="O1947" s="15">
        <v>1</v>
      </c>
      <c r="P1947" s="15">
        <v>4</v>
      </c>
      <c r="Q1947" s="15" t="s">
        <v>224</v>
      </c>
      <c r="R1947" s="15"/>
      <c r="S1947" s="15" t="s">
        <v>1311</v>
      </c>
    </row>
    <row r="1948" spans="1:19" ht="15.75" customHeight="1" x14ac:dyDescent="0.2">
      <c r="A1948" s="7" t="s">
        <v>61</v>
      </c>
      <c r="B1948" s="7" t="s">
        <v>6570</v>
      </c>
      <c r="C1948" s="7" t="s">
        <v>17</v>
      </c>
      <c r="D1948" s="7" t="s">
        <v>85</v>
      </c>
      <c r="E1948" s="7" t="s">
        <v>6563</v>
      </c>
      <c r="F1948" s="20">
        <v>9</v>
      </c>
      <c r="H1948" s="20">
        <v>2008</v>
      </c>
      <c r="I1948" s="20" t="str">
        <f t="shared" si="55"/>
        <v>hrs__pers_O..Sophisticated.2008</v>
      </c>
      <c r="J1948" s="20" t="s">
        <v>8748</v>
      </c>
      <c r="K1948" s="15" t="s">
        <v>6563</v>
      </c>
      <c r="L1948" s="20" t="s">
        <v>8339</v>
      </c>
      <c r="M1948" s="20" t="s">
        <v>225</v>
      </c>
      <c r="N1948" s="72" t="s">
        <v>5837</v>
      </c>
      <c r="O1948" s="15">
        <v>1</v>
      </c>
      <c r="P1948" s="15">
        <v>4</v>
      </c>
      <c r="Q1948" s="15" t="s">
        <v>224</v>
      </c>
      <c r="R1948" s="15"/>
      <c r="S1948" s="15" t="s">
        <v>1311</v>
      </c>
    </row>
    <row r="1949" spans="1:19" ht="15.75" customHeight="1" x14ac:dyDescent="0.2">
      <c r="A1949" s="7" t="s">
        <v>61</v>
      </c>
      <c r="B1949" s="7" t="s">
        <v>6570</v>
      </c>
      <c r="C1949" s="7" t="s">
        <v>17</v>
      </c>
      <c r="D1949" s="7" t="s">
        <v>85</v>
      </c>
      <c r="E1949" s="7" t="s">
        <v>6563</v>
      </c>
      <c r="F1949" s="20">
        <v>10</v>
      </c>
      <c r="H1949" s="20">
        <v>2010</v>
      </c>
      <c r="I1949" s="20" t="str">
        <f t="shared" si="55"/>
        <v>hrs__pers_O..Sophisticated.2010</v>
      </c>
      <c r="J1949" s="20" t="s">
        <v>8749</v>
      </c>
      <c r="K1949" s="15" t="s">
        <v>6563</v>
      </c>
      <c r="L1949" s="20" t="s">
        <v>8339</v>
      </c>
      <c r="M1949" s="20" t="s">
        <v>225</v>
      </c>
      <c r="N1949" s="15" t="s">
        <v>5837</v>
      </c>
      <c r="O1949" s="15">
        <v>1</v>
      </c>
      <c r="P1949" s="15">
        <v>4</v>
      </c>
      <c r="Q1949" s="15" t="s">
        <v>224</v>
      </c>
      <c r="R1949" s="15"/>
      <c r="S1949" s="15" t="s">
        <v>1311</v>
      </c>
    </row>
    <row r="1950" spans="1:19" ht="15.75" customHeight="1" x14ac:dyDescent="0.2">
      <c r="A1950" s="7" t="s">
        <v>61</v>
      </c>
      <c r="B1950" s="7" t="s">
        <v>6570</v>
      </c>
      <c r="C1950" s="7" t="s">
        <v>17</v>
      </c>
      <c r="D1950" s="7" t="s">
        <v>85</v>
      </c>
      <c r="E1950" s="7" t="s">
        <v>6563</v>
      </c>
      <c r="F1950" s="20">
        <v>11</v>
      </c>
      <c r="H1950" s="20">
        <v>2012</v>
      </c>
      <c r="I1950" s="20" t="str">
        <f t="shared" si="55"/>
        <v>hrs__pers_O..Sophisticated.2012</v>
      </c>
      <c r="J1950" s="20" t="s">
        <v>8750</v>
      </c>
      <c r="K1950" s="15" t="s">
        <v>6563</v>
      </c>
      <c r="L1950" s="20" t="s">
        <v>8339</v>
      </c>
      <c r="M1950" s="20" t="s">
        <v>225</v>
      </c>
      <c r="N1950" s="15" t="s">
        <v>5837</v>
      </c>
      <c r="O1950" s="15">
        <v>1</v>
      </c>
      <c r="P1950" s="15">
        <v>4</v>
      </c>
      <c r="Q1950" s="15" t="s">
        <v>224</v>
      </c>
      <c r="R1950" s="15"/>
      <c r="S1950" s="15" t="s">
        <v>1311</v>
      </c>
    </row>
    <row r="1951" spans="1:19" ht="15.75" customHeight="1" x14ac:dyDescent="0.2">
      <c r="A1951" s="7" t="s">
        <v>61</v>
      </c>
      <c r="B1951" s="7" t="s">
        <v>6570</v>
      </c>
      <c r="C1951" s="7" t="s">
        <v>17</v>
      </c>
      <c r="D1951" s="7" t="s">
        <v>85</v>
      </c>
      <c r="E1951" s="7" t="s">
        <v>6563</v>
      </c>
      <c r="F1951" s="20">
        <v>12</v>
      </c>
      <c r="H1951" s="20">
        <v>2014</v>
      </c>
      <c r="I1951" s="20" t="str">
        <f t="shared" si="55"/>
        <v>hrs__pers_O..Sophisticated.2014</v>
      </c>
      <c r="J1951" s="20" t="s">
        <v>8751</v>
      </c>
      <c r="K1951" s="15" t="s">
        <v>6563</v>
      </c>
      <c r="L1951" s="20" t="s">
        <v>8339</v>
      </c>
      <c r="M1951" s="20" t="s">
        <v>225</v>
      </c>
      <c r="N1951" s="15" t="s">
        <v>5837</v>
      </c>
      <c r="O1951" s="15">
        <v>1</v>
      </c>
      <c r="P1951" s="15">
        <v>4</v>
      </c>
      <c r="Q1951" s="15" t="s">
        <v>224</v>
      </c>
      <c r="R1951" s="15"/>
      <c r="S1951" s="15" t="s">
        <v>1311</v>
      </c>
    </row>
    <row r="1952" spans="1:19" ht="15.75" customHeight="1" x14ac:dyDescent="0.2">
      <c r="A1952" s="7" t="s">
        <v>61</v>
      </c>
      <c r="B1952" s="7" t="s">
        <v>6570</v>
      </c>
      <c r="C1952" s="7" t="s">
        <v>17</v>
      </c>
      <c r="D1952" s="7" t="s">
        <v>85</v>
      </c>
      <c r="E1952" s="7" t="s">
        <v>6563</v>
      </c>
      <c r="F1952" s="20">
        <v>13</v>
      </c>
      <c r="H1952" s="20">
        <v>2016</v>
      </c>
      <c r="I1952" s="20" t="str">
        <f t="shared" si="55"/>
        <v>hrs__pers_O..Sophisticated.2016</v>
      </c>
      <c r="J1952" s="20" t="s">
        <v>8752</v>
      </c>
      <c r="K1952" s="15" t="s">
        <v>6563</v>
      </c>
      <c r="L1952" s="20" t="s">
        <v>8339</v>
      </c>
      <c r="M1952" s="20" t="s">
        <v>225</v>
      </c>
      <c r="N1952" s="15" t="s">
        <v>5837</v>
      </c>
      <c r="O1952" s="15">
        <v>1</v>
      </c>
      <c r="P1952" s="15">
        <v>4</v>
      </c>
      <c r="Q1952" s="15" t="s">
        <v>224</v>
      </c>
      <c r="R1952" s="15"/>
      <c r="S1952" s="15" t="s">
        <v>1311</v>
      </c>
    </row>
    <row r="1953" spans="1:19" ht="15.75" customHeight="1" x14ac:dyDescent="0.2">
      <c r="A1953" s="35" t="s">
        <v>61</v>
      </c>
      <c r="B1953" s="35" t="s">
        <v>6570</v>
      </c>
      <c r="C1953" s="35" t="s">
        <v>17</v>
      </c>
      <c r="D1953" s="35" t="s">
        <v>92</v>
      </c>
      <c r="E1953" s="35" t="s">
        <v>8753</v>
      </c>
      <c r="F1953" s="20">
        <v>8</v>
      </c>
      <c r="H1953" s="20">
        <v>2006</v>
      </c>
      <c r="I1953" s="20" t="str">
        <f t="shared" si="55"/>
        <v>hrs__pers_OP..ExpBest.2006</v>
      </c>
      <c r="J1953" s="20" t="s">
        <v>8754</v>
      </c>
      <c r="K1953" s="20" t="s">
        <v>8755</v>
      </c>
      <c r="L1953" s="20" t="s">
        <v>6750</v>
      </c>
      <c r="M1953" s="20" t="s">
        <v>223</v>
      </c>
      <c r="N1953" s="15" t="s">
        <v>5837</v>
      </c>
      <c r="O1953" s="15">
        <v>1</v>
      </c>
      <c r="P1953" s="15">
        <v>6</v>
      </c>
      <c r="Q1953" s="15" t="s">
        <v>224</v>
      </c>
      <c r="R1953" s="15"/>
      <c r="S1953" s="15" t="s">
        <v>1311</v>
      </c>
    </row>
    <row r="1954" spans="1:19" ht="15.75" customHeight="1" x14ac:dyDescent="0.2">
      <c r="A1954" s="35" t="s">
        <v>61</v>
      </c>
      <c r="B1954" s="35" t="s">
        <v>6570</v>
      </c>
      <c r="C1954" s="35" t="s">
        <v>17</v>
      </c>
      <c r="D1954" s="35" t="s">
        <v>92</v>
      </c>
      <c r="E1954" s="35" t="s">
        <v>8753</v>
      </c>
      <c r="F1954" s="20">
        <v>9</v>
      </c>
      <c r="H1954" s="20">
        <v>2008</v>
      </c>
      <c r="I1954" s="20" t="str">
        <f t="shared" si="55"/>
        <v>hrs__pers_OP..ExpBest.2008</v>
      </c>
      <c r="J1954" s="20" t="s">
        <v>7190</v>
      </c>
      <c r="K1954" s="20" t="s">
        <v>8755</v>
      </c>
      <c r="L1954" s="20" t="s">
        <v>6750</v>
      </c>
      <c r="M1954" s="20" t="s">
        <v>223</v>
      </c>
      <c r="N1954" s="72" t="s">
        <v>5837</v>
      </c>
      <c r="O1954" s="15">
        <v>1</v>
      </c>
      <c r="P1954" s="15">
        <v>6</v>
      </c>
      <c r="Q1954" s="15" t="s">
        <v>224</v>
      </c>
      <c r="R1954" s="15"/>
      <c r="S1954" s="15" t="s">
        <v>251</v>
      </c>
    </row>
    <row r="1955" spans="1:19" ht="15.75" customHeight="1" x14ac:dyDescent="0.2">
      <c r="A1955" s="35" t="s">
        <v>61</v>
      </c>
      <c r="B1955" s="35" t="s">
        <v>6570</v>
      </c>
      <c r="C1955" s="35" t="s">
        <v>17</v>
      </c>
      <c r="D1955" s="35" t="s">
        <v>92</v>
      </c>
      <c r="E1955" s="35" t="s">
        <v>8753</v>
      </c>
      <c r="F1955" s="20">
        <v>10</v>
      </c>
      <c r="H1955" s="20">
        <v>2010</v>
      </c>
      <c r="I1955" s="20" t="str">
        <f t="shared" si="55"/>
        <v>hrs__pers_OP..ExpBest.2010</v>
      </c>
      <c r="J1955" s="20" t="s">
        <v>8756</v>
      </c>
      <c r="K1955" s="20" t="s">
        <v>8755</v>
      </c>
      <c r="L1955" s="20" t="s">
        <v>6750</v>
      </c>
      <c r="M1955" s="20" t="s">
        <v>223</v>
      </c>
      <c r="N1955" s="15" t="s">
        <v>5837</v>
      </c>
      <c r="O1955" s="15">
        <v>1</v>
      </c>
      <c r="P1955" s="15">
        <v>6</v>
      </c>
      <c r="Q1955" s="15" t="s">
        <v>224</v>
      </c>
      <c r="R1955" s="15"/>
      <c r="S1955" s="15" t="s">
        <v>251</v>
      </c>
    </row>
    <row r="1956" spans="1:19" ht="15.75" customHeight="1" x14ac:dyDescent="0.2">
      <c r="A1956" s="35" t="s">
        <v>61</v>
      </c>
      <c r="B1956" s="35" t="s">
        <v>6570</v>
      </c>
      <c r="C1956" s="35" t="s">
        <v>17</v>
      </c>
      <c r="D1956" s="35" t="s">
        <v>92</v>
      </c>
      <c r="E1956" s="35" t="s">
        <v>8753</v>
      </c>
      <c r="F1956" s="20">
        <v>11</v>
      </c>
      <c r="H1956" s="20">
        <v>2012</v>
      </c>
      <c r="I1956" s="20" t="str">
        <f t="shared" si="55"/>
        <v>hrs__pers_OP..ExpBest.2012</v>
      </c>
      <c r="J1956" s="20" t="s">
        <v>8757</v>
      </c>
      <c r="K1956" s="20" t="s">
        <v>8755</v>
      </c>
      <c r="L1956" s="20" t="s">
        <v>6750</v>
      </c>
      <c r="M1956" s="20" t="s">
        <v>223</v>
      </c>
      <c r="N1956" s="15" t="s">
        <v>5837</v>
      </c>
      <c r="O1956" s="15">
        <v>1</v>
      </c>
      <c r="P1956" s="15">
        <v>6</v>
      </c>
      <c r="Q1956" s="15" t="s">
        <v>224</v>
      </c>
      <c r="R1956" s="15"/>
      <c r="S1956" s="15" t="s">
        <v>251</v>
      </c>
    </row>
    <row r="1957" spans="1:19" ht="15.75" customHeight="1" x14ac:dyDescent="0.2">
      <c r="A1957" s="35" t="s">
        <v>61</v>
      </c>
      <c r="B1957" s="35" t="s">
        <v>6570</v>
      </c>
      <c r="C1957" s="35" t="s">
        <v>17</v>
      </c>
      <c r="D1957" s="35" t="s">
        <v>92</v>
      </c>
      <c r="E1957" s="35" t="s">
        <v>8753</v>
      </c>
      <c r="F1957" s="20">
        <v>12</v>
      </c>
      <c r="H1957" s="20">
        <v>2014</v>
      </c>
      <c r="I1957" s="20" t="str">
        <f t="shared" ref="I1957:I2019" si="56">CONCATENATE(A1957,"__",C1957,"_", D1957, "..", E1957, ".", H1957)</f>
        <v>hrs__pers_OP..ExpBest.2014</v>
      </c>
      <c r="J1957" s="20" t="s">
        <v>8758</v>
      </c>
      <c r="K1957" s="20" t="s">
        <v>8755</v>
      </c>
      <c r="L1957" s="20" t="s">
        <v>6750</v>
      </c>
      <c r="M1957" s="20" t="s">
        <v>223</v>
      </c>
      <c r="N1957" s="15" t="s">
        <v>5837</v>
      </c>
      <c r="O1957" s="15">
        <v>1</v>
      </c>
      <c r="P1957" s="15">
        <v>6</v>
      </c>
      <c r="Q1957" s="15" t="s">
        <v>224</v>
      </c>
      <c r="R1957" s="15"/>
      <c r="S1957" s="15" t="s">
        <v>251</v>
      </c>
    </row>
    <row r="1958" spans="1:19" ht="15.75" customHeight="1" x14ac:dyDescent="0.2">
      <c r="A1958" s="35" t="s">
        <v>61</v>
      </c>
      <c r="B1958" s="35" t="s">
        <v>6570</v>
      </c>
      <c r="C1958" s="35" t="s">
        <v>17</v>
      </c>
      <c r="D1958" s="35" t="s">
        <v>92</v>
      </c>
      <c r="E1958" s="35" t="s">
        <v>8753</v>
      </c>
      <c r="F1958" s="20">
        <v>13</v>
      </c>
      <c r="H1958" s="20">
        <v>2016</v>
      </c>
      <c r="I1958" s="20" t="str">
        <f t="shared" si="56"/>
        <v>hrs__pers_OP..ExpBest.2016</v>
      </c>
      <c r="J1958" s="20" t="s">
        <v>10284</v>
      </c>
      <c r="K1958" s="20" t="s">
        <v>8755</v>
      </c>
      <c r="L1958" s="20" t="s">
        <v>6750</v>
      </c>
      <c r="M1958" s="20" t="s">
        <v>223</v>
      </c>
      <c r="N1958" s="15" t="s">
        <v>5837</v>
      </c>
      <c r="O1958" s="15">
        <v>1</v>
      </c>
      <c r="P1958" s="15">
        <v>6</v>
      </c>
      <c r="Q1958" s="15" t="s">
        <v>224</v>
      </c>
      <c r="R1958" s="15"/>
      <c r="S1958" s="15" t="s">
        <v>251</v>
      </c>
    </row>
    <row r="1959" spans="1:19" ht="15.75" customHeight="1" x14ac:dyDescent="0.2">
      <c r="A1959" s="35" t="s">
        <v>61</v>
      </c>
      <c r="B1959" s="35" t="s">
        <v>6570</v>
      </c>
      <c r="C1959" s="35" t="s">
        <v>17</v>
      </c>
      <c r="D1959" s="35" t="s">
        <v>92</v>
      </c>
      <c r="E1959" s="35" t="s">
        <v>8759</v>
      </c>
      <c r="F1959" s="20">
        <v>8</v>
      </c>
      <c r="H1959" s="20">
        <v>2006</v>
      </c>
      <c r="I1959" s="20" t="str">
        <f t="shared" si="56"/>
        <v>hrs__pers_OP..ExpGood.2006</v>
      </c>
      <c r="J1959" s="20" t="s">
        <v>8760</v>
      </c>
      <c r="K1959" s="20" t="s">
        <v>8761</v>
      </c>
      <c r="L1959" s="20" t="s">
        <v>6750</v>
      </c>
      <c r="M1959" s="20" t="s">
        <v>223</v>
      </c>
      <c r="N1959" s="15" t="s">
        <v>5837</v>
      </c>
      <c r="O1959" s="15">
        <v>1</v>
      </c>
      <c r="P1959" s="15">
        <v>6</v>
      </c>
      <c r="Q1959" s="15" t="s">
        <v>224</v>
      </c>
      <c r="R1959" s="15"/>
      <c r="S1959" s="15" t="s">
        <v>1311</v>
      </c>
    </row>
    <row r="1960" spans="1:19" ht="15.75" customHeight="1" x14ac:dyDescent="0.2">
      <c r="A1960" s="35" t="s">
        <v>61</v>
      </c>
      <c r="B1960" s="35" t="s">
        <v>6570</v>
      </c>
      <c r="C1960" s="35" t="s">
        <v>17</v>
      </c>
      <c r="D1960" s="35" t="s">
        <v>92</v>
      </c>
      <c r="E1960" s="35" t="s">
        <v>8759</v>
      </c>
      <c r="F1960" s="20">
        <v>9</v>
      </c>
      <c r="H1960" s="20">
        <v>2008</v>
      </c>
      <c r="I1960" s="20" t="str">
        <f t="shared" si="56"/>
        <v>hrs__pers_OP..ExpGood.2008</v>
      </c>
      <c r="J1960" s="20" t="s">
        <v>7169</v>
      </c>
      <c r="K1960" s="20" t="s">
        <v>8761</v>
      </c>
      <c r="L1960" s="20" t="s">
        <v>6750</v>
      </c>
      <c r="M1960" s="20" t="s">
        <v>223</v>
      </c>
      <c r="N1960" s="72" t="s">
        <v>5837</v>
      </c>
      <c r="O1960" s="15">
        <v>1</v>
      </c>
      <c r="P1960" s="15">
        <v>6</v>
      </c>
      <c r="Q1960" s="15" t="s">
        <v>224</v>
      </c>
      <c r="R1960" s="15"/>
      <c r="S1960" s="15" t="s">
        <v>251</v>
      </c>
    </row>
    <row r="1961" spans="1:19" ht="15.75" customHeight="1" x14ac:dyDescent="0.2">
      <c r="A1961" s="35" t="s">
        <v>61</v>
      </c>
      <c r="B1961" s="35" t="s">
        <v>6570</v>
      </c>
      <c r="C1961" s="35" t="s">
        <v>17</v>
      </c>
      <c r="D1961" s="35" t="s">
        <v>92</v>
      </c>
      <c r="E1961" s="35" t="s">
        <v>8759</v>
      </c>
      <c r="F1961" s="20">
        <v>10</v>
      </c>
      <c r="H1961" s="20">
        <v>2010</v>
      </c>
      <c r="I1961" s="20" t="str">
        <f t="shared" si="56"/>
        <v>hrs__pers_OP..ExpGood.2010</v>
      </c>
      <c r="J1961" s="20" t="s">
        <v>8762</v>
      </c>
      <c r="K1961" s="20" t="s">
        <v>8761</v>
      </c>
      <c r="L1961" s="20" t="s">
        <v>6750</v>
      </c>
      <c r="M1961" s="20" t="s">
        <v>223</v>
      </c>
      <c r="N1961" s="15" t="s">
        <v>5837</v>
      </c>
      <c r="O1961" s="15">
        <v>1</v>
      </c>
      <c r="P1961" s="15">
        <v>6</v>
      </c>
      <c r="Q1961" s="15" t="s">
        <v>224</v>
      </c>
      <c r="R1961" s="15"/>
      <c r="S1961" s="15" t="s">
        <v>251</v>
      </c>
    </row>
    <row r="1962" spans="1:19" ht="15.75" customHeight="1" x14ac:dyDescent="0.2">
      <c r="A1962" s="35" t="s">
        <v>61</v>
      </c>
      <c r="B1962" s="35" t="s">
        <v>6570</v>
      </c>
      <c r="C1962" s="35" t="s">
        <v>17</v>
      </c>
      <c r="D1962" s="35" t="s">
        <v>92</v>
      </c>
      <c r="E1962" s="35" t="s">
        <v>8759</v>
      </c>
      <c r="F1962" s="20">
        <v>11</v>
      </c>
      <c r="H1962" s="20">
        <v>2012</v>
      </c>
      <c r="I1962" s="20" t="str">
        <f t="shared" si="56"/>
        <v>hrs__pers_OP..ExpGood.2012</v>
      </c>
      <c r="J1962" s="20" t="s">
        <v>8763</v>
      </c>
      <c r="K1962" s="20" t="s">
        <v>8761</v>
      </c>
      <c r="L1962" s="20" t="s">
        <v>6750</v>
      </c>
      <c r="M1962" s="20" t="s">
        <v>223</v>
      </c>
      <c r="N1962" s="15" t="s">
        <v>5837</v>
      </c>
      <c r="O1962" s="15">
        <v>1</v>
      </c>
      <c r="P1962" s="15">
        <v>6</v>
      </c>
      <c r="Q1962" s="15" t="s">
        <v>224</v>
      </c>
      <c r="R1962" s="15"/>
      <c r="S1962" s="15" t="s">
        <v>251</v>
      </c>
    </row>
    <row r="1963" spans="1:19" ht="15.75" customHeight="1" x14ac:dyDescent="0.2">
      <c r="A1963" s="35" t="s">
        <v>61</v>
      </c>
      <c r="B1963" s="35" t="s">
        <v>6570</v>
      </c>
      <c r="C1963" s="35" t="s">
        <v>17</v>
      </c>
      <c r="D1963" s="35" t="s">
        <v>92</v>
      </c>
      <c r="E1963" s="35" t="s">
        <v>8759</v>
      </c>
      <c r="F1963" s="20">
        <v>12</v>
      </c>
      <c r="H1963" s="20">
        <v>2014</v>
      </c>
      <c r="I1963" s="20" t="str">
        <f t="shared" si="56"/>
        <v>hrs__pers_OP..ExpGood.2014</v>
      </c>
      <c r="J1963" s="20" t="s">
        <v>8764</v>
      </c>
      <c r="K1963" s="20" t="s">
        <v>8761</v>
      </c>
      <c r="L1963" s="20" t="s">
        <v>6750</v>
      </c>
      <c r="M1963" s="20" t="s">
        <v>223</v>
      </c>
      <c r="N1963" s="15" t="s">
        <v>5837</v>
      </c>
      <c r="O1963" s="15">
        <v>1</v>
      </c>
      <c r="P1963" s="15">
        <v>6</v>
      </c>
      <c r="Q1963" s="15" t="s">
        <v>224</v>
      </c>
      <c r="R1963" s="15"/>
      <c r="S1963" s="15" t="s">
        <v>251</v>
      </c>
    </row>
    <row r="1964" spans="1:19" ht="15.75" customHeight="1" x14ac:dyDescent="0.2">
      <c r="A1964" s="35" t="s">
        <v>61</v>
      </c>
      <c r="B1964" s="35" t="s">
        <v>6570</v>
      </c>
      <c r="C1964" s="35" t="s">
        <v>17</v>
      </c>
      <c r="D1964" s="35" t="s">
        <v>92</v>
      </c>
      <c r="E1964" s="35" t="s">
        <v>8759</v>
      </c>
      <c r="F1964" s="20">
        <v>13</v>
      </c>
      <c r="H1964" s="20">
        <v>2016</v>
      </c>
      <c r="I1964" s="20" t="str">
        <f t="shared" si="56"/>
        <v>hrs__pers_OP..ExpGood.2016</v>
      </c>
      <c r="J1964" s="20" t="s">
        <v>10285</v>
      </c>
      <c r="K1964" s="20" t="s">
        <v>8761</v>
      </c>
      <c r="L1964" s="20" t="s">
        <v>6750</v>
      </c>
      <c r="M1964" s="20" t="s">
        <v>223</v>
      </c>
      <c r="N1964" s="15" t="s">
        <v>5837</v>
      </c>
      <c r="O1964" s="15">
        <v>1</v>
      </c>
      <c r="P1964" s="15">
        <v>6</v>
      </c>
      <c r="Q1964" s="15" t="s">
        <v>224</v>
      </c>
      <c r="R1964" s="15"/>
      <c r="S1964" s="15" t="s">
        <v>251</v>
      </c>
    </row>
    <row r="1965" spans="1:19" ht="15.75" customHeight="1" x14ac:dyDescent="0.2">
      <c r="A1965" s="35" t="s">
        <v>61</v>
      </c>
      <c r="B1965" s="35" t="s">
        <v>6570</v>
      </c>
      <c r="C1965" s="35" t="s">
        <v>17</v>
      </c>
      <c r="D1965" s="35" t="s">
        <v>92</v>
      </c>
      <c r="E1965" s="35" t="s">
        <v>8765</v>
      </c>
      <c r="F1965" s="20">
        <v>8</v>
      </c>
      <c r="H1965" s="20">
        <v>2006</v>
      </c>
      <c r="I1965" s="20" t="str">
        <f t="shared" si="56"/>
        <v>hrs__pers_OP..NoGoodThings.2006</v>
      </c>
      <c r="J1965" s="20" t="s">
        <v>8766</v>
      </c>
      <c r="K1965" s="20" t="s">
        <v>8767</v>
      </c>
      <c r="L1965" s="20" t="s">
        <v>6750</v>
      </c>
      <c r="M1965" s="20" t="s">
        <v>225</v>
      </c>
      <c r="N1965" s="15" t="s">
        <v>5837</v>
      </c>
      <c r="O1965" s="15">
        <v>1</v>
      </c>
      <c r="P1965" s="15">
        <v>6</v>
      </c>
      <c r="Q1965" s="15" t="s">
        <v>224</v>
      </c>
      <c r="R1965" s="15"/>
      <c r="S1965" s="15" t="s">
        <v>1311</v>
      </c>
    </row>
    <row r="1966" spans="1:19" ht="15.75" customHeight="1" x14ac:dyDescent="0.2">
      <c r="A1966" s="35" t="s">
        <v>61</v>
      </c>
      <c r="B1966" s="35" t="s">
        <v>6570</v>
      </c>
      <c r="C1966" s="35" t="s">
        <v>17</v>
      </c>
      <c r="D1966" s="35" t="s">
        <v>92</v>
      </c>
      <c r="E1966" s="35" t="s">
        <v>8765</v>
      </c>
      <c r="F1966" s="20">
        <v>9</v>
      </c>
      <c r="H1966" s="20">
        <v>2008</v>
      </c>
      <c r="I1966" s="20" t="str">
        <f t="shared" si="56"/>
        <v>hrs__pers_OP..NoGoodThings.2008</v>
      </c>
      <c r="J1966" s="20" t="s">
        <v>7162</v>
      </c>
      <c r="K1966" s="20" t="s">
        <v>8767</v>
      </c>
      <c r="L1966" s="20" t="s">
        <v>6750</v>
      </c>
      <c r="M1966" s="20" t="s">
        <v>225</v>
      </c>
      <c r="N1966" s="72" t="s">
        <v>5837</v>
      </c>
      <c r="O1966" s="15">
        <v>1</v>
      </c>
      <c r="P1966" s="15">
        <v>6</v>
      </c>
      <c r="Q1966" s="15" t="s">
        <v>224</v>
      </c>
      <c r="R1966" s="15"/>
      <c r="S1966" s="15" t="s">
        <v>251</v>
      </c>
    </row>
    <row r="1967" spans="1:19" ht="15.75" customHeight="1" x14ac:dyDescent="0.2">
      <c r="A1967" s="35" t="s">
        <v>61</v>
      </c>
      <c r="B1967" s="35" t="s">
        <v>6570</v>
      </c>
      <c r="C1967" s="35" t="s">
        <v>17</v>
      </c>
      <c r="D1967" s="35" t="s">
        <v>92</v>
      </c>
      <c r="E1967" s="35" t="s">
        <v>8765</v>
      </c>
      <c r="F1967" s="20">
        <v>10</v>
      </c>
      <c r="H1967" s="20">
        <v>2010</v>
      </c>
      <c r="I1967" s="20" t="str">
        <f t="shared" si="56"/>
        <v>hrs__pers_OP..NoGoodThings.2010</v>
      </c>
      <c r="J1967" s="20" t="s">
        <v>8768</v>
      </c>
      <c r="K1967" s="20" t="s">
        <v>8767</v>
      </c>
      <c r="L1967" s="20" t="s">
        <v>6750</v>
      </c>
      <c r="M1967" s="20" t="s">
        <v>225</v>
      </c>
      <c r="N1967" s="15" t="s">
        <v>5837</v>
      </c>
      <c r="O1967" s="15">
        <v>1</v>
      </c>
      <c r="P1967" s="15">
        <v>6</v>
      </c>
      <c r="Q1967" s="15" t="s">
        <v>224</v>
      </c>
      <c r="R1967" s="15"/>
      <c r="S1967" s="15" t="s">
        <v>251</v>
      </c>
    </row>
    <row r="1968" spans="1:19" ht="15.75" customHeight="1" x14ac:dyDescent="0.2">
      <c r="A1968" s="35" t="s">
        <v>61</v>
      </c>
      <c r="B1968" s="35" t="s">
        <v>6570</v>
      </c>
      <c r="C1968" s="35" t="s">
        <v>17</v>
      </c>
      <c r="D1968" s="35" t="s">
        <v>92</v>
      </c>
      <c r="E1968" s="35" t="s">
        <v>8765</v>
      </c>
      <c r="F1968" s="20">
        <v>11</v>
      </c>
      <c r="H1968" s="20">
        <v>2012</v>
      </c>
      <c r="I1968" s="20" t="str">
        <f t="shared" si="56"/>
        <v>hrs__pers_OP..NoGoodThings.2012</v>
      </c>
      <c r="J1968" s="20" t="s">
        <v>8769</v>
      </c>
      <c r="K1968" s="20" t="s">
        <v>8767</v>
      </c>
      <c r="L1968" s="20" t="s">
        <v>6750</v>
      </c>
      <c r="M1968" s="20" t="s">
        <v>225</v>
      </c>
      <c r="N1968" s="15" t="s">
        <v>5837</v>
      </c>
      <c r="O1968" s="15">
        <v>1</v>
      </c>
      <c r="P1968" s="15">
        <v>6</v>
      </c>
      <c r="Q1968" s="15" t="s">
        <v>224</v>
      </c>
      <c r="R1968" s="15"/>
      <c r="S1968" s="15" t="s">
        <v>251</v>
      </c>
    </row>
    <row r="1969" spans="1:19" ht="15.75" customHeight="1" x14ac:dyDescent="0.2">
      <c r="A1969" s="35" t="s">
        <v>61</v>
      </c>
      <c r="B1969" s="35" t="s">
        <v>6570</v>
      </c>
      <c r="C1969" s="35" t="s">
        <v>17</v>
      </c>
      <c r="D1969" s="35" t="s">
        <v>92</v>
      </c>
      <c r="E1969" s="35" t="s">
        <v>8765</v>
      </c>
      <c r="F1969" s="20">
        <v>12</v>
      </c>
      <c r="H1969" s="20">
        <v>2014</v>
      </c>
      <c r="I1969" s="20" t="str">
        <f t="shared" si="56"/>
        <v>hrs__pers_OP..NoGoodThings.2014</v>
      </c>
      <c r="J1969" s="20" t="s">
        <v>8770</v>
      </c>
      <c r="K1969" s="20" t="s">
        <v>8767</v>
      </c>
      <c r="L1969" s="20" t="s">
        <v>6750</v>
      </c>
      <c r="M1969" s="20" t="s">
        <v>225</v>
      </c>
      <c r="N1969" s="15" t="s">
        <v>5837</v>
      </c>
      <c r="O1969" s="15">
        <v>1</v>
      </c>
      <c r="P1969" s="15">
        <v>6</v>
      </c>
      <c r="Q1969" s="15" t="s">
        <v>224</v>
      </c>
      <c r="R1969" s="15"/>
      <c r="S1969" s="15" t="s">
        <v>251</v>
      </c>
    </row>
    <row r="1970" spans="1:19" ht="15.75" customHeight="1" x14ac:dyDescent="0.2">
      <c r="A1970" s="35" t="s">
        <v>61</v>
      </c>
      <c r="B1970" s="35" t="s">
        <v>6570</v>
      </c>
      <c r="C1970" s="35" t="s">
        <v>17</v>
      </c>
      <c r="D1970" s="35" t="s">
        <v>92</v>
      </c>
      <c r="E1970" s="35" t="s">
        <v>8765</v>
      </c>
      <c r="F1970" s="20">
        <v>13</v>
      </c>
      <c r="H1970" s="20">
        <v>2016</v>
      </c>
      <c r="I1970" s="20" t="str">
        <f t="shared" si="56"/>
        <v>hrs__pers_OP..NoGoodThings.2016</v>
      </c>
      <c r="J1970" s="20" t="s">
        <v>10286</v>
      </c>
      <c r="K1970" s="20" t="s">
        <v>8767</v>
      </c>
      <c r="L1970" s="20" t="s">
        <v>6750</v>
      </c>
      <c r="M1970" s="20" t="s">
        <v>225</v>
      </c>
      <c r="N1970" s="15" t="s">
        <v>5837</v>
      </c>
      <c r="O1970" s="15">
        <v>1</v>
      </c>
      <c r="P1970" s="15">
        <v>6</v>
      </c>
      <c r="Q1970" s="15" t="s">
        <v>224</v>
      </c>
      <c r="R1970" s="15"/>
      <c r="S1970" s="15" t="s">
        <v>251</v>
      </c>
    </row>
    <row r="1971" spans="1:19" ht="15.75" customHeight="1" x14ac:dyDescent="0.2">
      <c r="A1971" s="35" t="s">
        <v>61</v>
      </c>
      <c r="B1971" s="35" t="s">
        <v>6570</v>
      </c>
      <c r="C1971" s="35" t="s">
        <v>17</v>
      </c>
      <c r="D1971" s="35" t="s">
        <v>92</v>
      </c>
      <c r="E1971" s="35" t="s">
        <v>8771</v>
      </c>
      <c r="F1971" s="20">
        <v>8</v>
      </c>
      <c r="H1971" s="20">
        <v>2006</v>
      </c>
      <c r="I1971" s="20" t="str">
        <f t="shared" si="56"/>
        <v>hrs__pers_OP..NotExpMyWay.2006</v>
      </c>
      <c r="J1971" s="15" t="s">
        <v>10210</v>
      </c>
      <c r="K1971" s="20" t="s">
        <v>8772</v>
      </c>
      <c r="L1971" s="20" t="s">
        <v>6750</v>
      </c>
      <c r="M1971" s="20" t="s">
        <v>225</v>
      </c>
      <c r="N1971" s="15" t="s">
        <v>5837</v>
      </c>
      <c r="O1971" s="15">
        <v>1</v>
      </c>
      <c r="P1971" s="15">
        <v>6</v>
      </c>
      <c r="Q1971" s="15" t="s">
        <v>224</v>
      </c>
      <c r="R1971" s="15"/>
      <c r="S1971" s="15" t="s">
        <v>1311</v>
      </c>
    </row>
    <row r="1972" spans="1:19" ht="15.75" customHeight="1" x14ac:dyDescent="0.2">
      <c r="A1972" s="35" t="s">
        <v>61</v>
      </c>
      <c r="B1972" s="35" t="s">
        <v>6570</v>
      </c>
      <c r="C1972" s="35" t="s">
        <v>17</v>
      </c>
      <c r="D1972" s="35" t="s">
        <v>92</v>
      </c>
      <c r="E1972" s="35" t="s">
        <v>8771</v>
      </c>
      <c r="F1972" s="20">
        <v>9</v>
      </c>
      <c r="G1972" s="60"/>
      <c r="H1972" s="20">
        <v>2008</v>
      </c>
      <c r="I1972" s="20" t="str">
        <f t="shared" si="56"/>
        <v>hrs__pers_OP..NotExpMyWay.2008</v>
      </c>
      <c r="J1972" s="15" t="s">
        <v>7133</v>
      </c>
      <c r="K1972" s="20" t="s">
        <v>8772</v>
      </c>
      <c r="L1972" s="20" t="s">
        <v>6750</v>
      </c>
      <c r="M1972" s="20" t="s">
        <v>225</v>
      </c>
      <c r="N1972" s="72" t="s">
        <v>5837</v>
      </c>
      <c r="O1972" s="15">
        <v>1</v>
      </c>
      <c r="P1972" s="15">
        <v>6</v>
      </c>
      <c r="Q1972" s="15" t="s">
        <v>224</v>
      </c>
      <c r="R1972" s="15"/>
      <c r="S1972" s="15" t="s">
        <v>251</v>
      </c>
    </row>
    <row r="1973" spans="1:19" ht="15.75" customHeight="1" x14ac:dyDescent="0.2">
      <c r="A1973" s="35" t="s">
        <v>61</v>
      </c>
      <c r="B1973" s="35" t="s">
        <v>6570</v>
      </c>
      <c r="C1973" s="35" t="s">
        <v>17</v>
      </c>
      <c r="D1973" s="35" t="s">
        <v>92</v>
      </c>
      <c r="E1973" s="35" t="s">
        <v>8771</v>
      </c>
      <c r="F1973" s="20">
        <v>10</v>
      </c>
      <c r="G1973" s="60"/>
      <c r="H1973" s="20">
        <v>2010</v>
      </c>
      <c r="I1973" s="20" t="str">
        <f t="shared" si="56"/>
        <v>hrs__pers_OP..NotExpMyWay.2010</v>
      </c>
      <c r="J1973" s="20" t="s">
        <v>10211</v>
      </c>
      <c r="K1973" s="20" t="s">
        <v>8772</v>
      </c>
      <c r="L1973" s="20" t="s">
        <v>6750</v>
      </c>
      <c r="M1973" s="20" t="s">
        <v>225</v>
      </c>
      <c r="N1973" s="15" t="s">
        <v>5837</v>
      </c>
      <c r="O1973" s="15">
        <v>1</v>
      </c>
      <c r="P1973" s="15">
        <v>6</v>
      </c>
      <c r="Q1973" s="15" t="s">
        <v>224</v>
      </c>
      <c r="R1973" s="15"/>
      <c r="S1973" s="15" t="s">
        <v>251</v>
      </c>
    </row>
    <row r="1974" spans="1:19" ht="15.75" customHeight="1" x14ac:dyDescent="0.2">
      <c r="A1974" s="35" t="s">
        <v>61</v>
      </c>
      <c r="B1974" s="35" t="s">
        <v>6570</v>
      </c>
      <c r="C1974" s="35" t="s">
        <v>17</v>
      </c>
      <c r="D1974" s="35" t="s">
        <v>92</v>
      </c>
      <c r="E1974" s="35" t="s">
        <v>8771</v>
      </c>
      <c r="F1974" s="20">
        <v>11</v>
      </c>
      <c r="H1974" s="20">
        <v>2012</v>
      </c>
      <c r="I1974" s="20" t="str">
        <f t="shared" si="56"/>
        <v>hrs__pers_OP..NotExpMyWay.2012</v>
      </c>
      <c r="J1974" s="20" t="s">
        <v>10212</v>
      </c>
      <c r="K1974" s="20" t="s">
        <v>8772</v>
      </c>
      <c r="L1974" s="20" t="s">
        <v>6750</v>
      </c>
      <c r="M1974" s="20" t="s">
        <v>225</v>
      </c>
      <c r="N1974" s="15" t="s">
        <v>5837</v>
      </c>
      <c r="O1974" s="15">
        <v>1</v>
      </c>
      <c r="P1974" s="15">
        <v>6</v>
      </c>
      <c r="Q1974" s="15" t="s">
        <v>224</v>
      </c>
      <c r="R1974" s="15"/>
      <c r="S1974" s="15" t="s">
        <v>251</v>
      </c>
    </row>
    <row r="1975" spans="1:19" ht="15.75" customHeight="1" x14ac:dyDescent="0.2">
      <c r="A1975" s="35" t="s">
        <v>61</v>
      </c>
      <c r="B1975" s="35" t="s">
        <v>6570</v>
      </c>
      <c r="C1975" s="35" t="s">
        <v>17</v>
      </c>
      <c r="D1975" s="35" t="s">
        <v>92</v>
      </c>
      <c r="E1975" s="35" t="s">
        <v>8771</v>
      </c>
      <c r="F1975" s="20">
        <v>12</v>
      </c>
      <c r="H1975" s="20">
        <v>2014</v>
      </c>
      <c r="I1975" s="20" t="str">
        <f t="shared" si="56"/>
        <v>hrs__pers_OP..NotExpMyWay.2014</v>
      </c>
      <c r="J1975" s="20" t="s">
        <v>8773</v>
      </c>
      <c r="K1975" s="20" t="s">
        <v>8772</v>
      </c>
      <c r="L1975" s="20" t="s">
        <v>6750</v>
      </c>
      <c r="M1975" s="20" t="s">
        <v>225</v>
      </c>
      <c r="N1975" s="15" t="s">
        <v>5837</v>
      </c>
      <c r="O1975" s="15">
        <v>1</v>
      </c>
      <c r="P1975" s="15">
        <v>6</v>
      </c>
      <c r="Q1975" s="15" t="s">
        <v>224</v>
      </c>
      <c r="R1975" s="15"/>
      <c r="S1975" s="15" t="s">
        <v>251</v>
      </c>
    </row>
    <row r="1976" spans="1:19" ht="15.75" customHeight="1" x14ac:dyDescent="0.2">
      <c r="A1976" s="35" t="s">
        <v>61</v>
      </c>
      <c r="B1976" s="35" t="s">
        <v>6570</v>
      </c>
      <c r="C1976" s="35" t="s">
        <v>17</v>
      </c>
      <c r="D1976" s="35" t="s">
        <v>92</v>
      </c>
      <c r="E1976" s="35" t="s">
        <v>8771</v>
      </c>
      <c r="F1976" s="20">
        <v>13</v>
      </c>
      <c r="H1976" s="20">
        <v>2016</v>
      </c>
      <c r="I1976" s="20" t="str">
        <f t="shared" si="56"/>
        <v>hrs__pers_OP..NotExpMyWay.2016</v>
      </c>
      <c r="J1976" s="20" t="s">
        <v>10287</v>
      </c>
      <c r="K1976" s="20" t="s">
        <v>8772</v>
      </c>
      <c r="L1976" s="20" t="s">
        <v>6750</v>
      </c>
      <c r="M1976" s="20" t="s">
        <v>225</v>
      </c>
      <c r="N1976" s="15" t="s">
        <v>5837</v>
      </c>
      <c r="O1976" s="15">
        <v>1</v>
      </c>
      <c r="P1976" s="15">
        <v>6</v>
      </c>
      <c r="Q1976" s="15" t="s">
        <v>224</v>
      </c>
      <c r="R1976" s="15"/>
      <c r="S1976" s="15" t="s">
        <v>251</v>
      </c>
    </row>
    <row r="1977" spans="1:19" ht="15.75" customHeight="1" x14ac:dyDescent="0.2">
      <c r="A1977" s="35" t="s">
        <v>61</v>
      </c>
      <c r="B1977" s="35" t="s">
        <v>6570</v>
      </c>
      <c r="C1977" s="35" t="s">
        <v>17</v>
      </c>
      <c r="D1977" s="35" t="s">
        <v>92</v>
      </c>
      <c r="E1977" s="35" t="s">
        <v>8774</v>
      </c>
      <c r="F1977" s="20">
        <v>8</v>
      </c>
      <c r="G1977" s="60"/>
      <c r="H1977" s="20">
        <v>2006</v>
      </c>
      <c r="I1977" s="20" t="str">
        <f t="shared" si="56"/>
        <v>hrs__pers_OP..OptFuture.2006</v>
      </c>
      <c r="J1977" s="20" t="s">
        <v>8775</v>
      </c>
      <c r="K1977" s="20" t="s">
        <v>8776</v>
      </c>
      <c r="L1977" s="20" t="s">
        <v>6750</v>
      </c>
      <c r="M1977" s="20" t="s">
        <v>223</v>
      </c>
      <c r="N1977" s="15" t="s">
        <v>5837</v>
      </c>
      <c r="O1977" s="15">
        <v>1</v>
      </c>
      <c r="P1977" s="15">
        <v>6</v>
      </c>
      <c r="Q1977" s="15" t="s">
        <v>224</v>
      </c>
      <c r="R1977" s="15"/>
      <c r="S1977" s="15" t="s">
        <v>1311</v>
      </c>
    </row>
    <row r="1978" spans="1:19" ht="15.75" customHeight="1" x14ac:dyDescent="0.2">
      <c r="A1978" s="35" t="s">
        <v>61</v>
      </c>
      <c r="B1978" s="35" t="s">
        <v>6570</v>
      </c>
      <c r="C1978" s="35" t="s">
        <v>17</v>
      </c>
      <c r="D1978" s="35" t="s">
        <v>92</v>
      </c>
      <c r="E1978" s="35" t="s">
        <v>8774</v>
      </c>
      <c r="F1978" s="20">
        <v>9</v>
      </c>
      <c r="G1978" s="60"/>
      <c r="H1978" s="20">
        <v>2008</v>
      </c>
      <c r="I1978" s="20" t="str">
        <f t="shared" si="56"/>
        <v>hrs__pers_OP..OptFuture.2008</v>
      </c>
      <c r="J1978" s="20" t="s">
        <v>7183</v>
      </c>
      <c r="K1978" s="20" t="s">
        <v>8776</v>
      </c>
      <c r="L1978" s="20" t="s">
        <v>6750</v>
      </c>
      <c r="M1978" s="20" t="s">
        <v>223</v>
      </c>
      <c r="N1978" s="72" t="s">
        <v>5837</v>
      </c>
      <c r="O1978" s="15">
        <v>1</v>
      </c>
      <c r="P1978" s="15">
        <v>6</v>
      </c>
      <c r="Q1978" s="15" t="s">
        <v>224</v>
      </c>
      <c r="R1978" s="15"/>
      <c r="S1978" s="15" t="s">
        <v>251</v>
      </c>
    </row>
    <row r="1979" spans="1:19" ht="15.75" customHeight="1" x14ac:dyDescent="0.2">
      <c r="A1979" s="35" t="s">
        <v>61</v>
      </c>
      <c r="B1979" s="35" t="s">
        <v>6570</v>
      </c>
      <c r="C1979" s="35" t="s">
        <v>17</v>
      </c>
      <c r="D1979" s="35" t="s">
        <v>92</v>
      </c>
      <c r="E1979" s="35" t="s">
        <v>8774</v>
      </c>
      <c r="F1979" s="20">
        <v>10</v>
      </c>
      <c r="H1979" s="20">
        <v>2010</v>
      </c>
      <c r="I1979" s="20" t="str">
        <f t="shared" si="56"/>
        <v>hrs__pers_OP..OptFuture.2010</v>
      </c>
      <c r="J1979" s="20" t="s">
        <v>8777</v>
      </c>
      <c r="K1979" s="20" t="s">
        <v>8776</v>
      </c>
      <c r="L1979" s="20" t="s">
        <v>6750</v>
      </c>
      <c r="M1979" s="20" t="s">
        <v>223</v>
      </c>
      <c r="N1979" s="15" t="s">
        <v>5837</v>
      </c>
      <c r="O1979" s="15">
        <v>1</v>
      </c>
      <c r="P1979" s="15">
        <v>6</v>
      </c>
      <c r="Q1979" s="15" t="s">
        <v>224</v>
      </c>
      <c r="R1979" s="15"/>
      <c r="S1979" s="15" t="s">
        <v>251</v>
      </c>
    </row>
    <row r="1980" spans="1:19" ht="15.75" customHeight="1" x14ac:dyDescent="0.2">
      <c r="A1980" s="35" t="s">
        <v>61</v>
      </c>
      <c r="B1980" s="35" t="s">
        <v>6570</v>
      </c>
      <c r="C1980" s="35" t="s">
        <v>17</v>
      </c>
      <c r="D1980" s="35" t="s">
        <v>92</v>
      </c>
      <c r="E1980" s="35" t="s">
        <v>8774</v>
      </c>
      <c r="F1980" s="20">
        <v>11</v>
      </c>
      <c r="H1980" s="20">
        <v>2012</v>
      </c>
      <c r="I1980" s="20" t="str">
        <f t="shared" si="56"/>
        <v>hrs__pers_OP..OptFuture.2012</v>
      </c>
      <c r="J1980" s="20" t="s">
        <v>8778</v>
      </c>
      <c r="K1980" s="20" t="s">
        <v>8776</v>
      </c>
      <c r="L1980" s="20" t="s">
        <v>6750</v>
      </c>
      <c r="M1980" s="20" t="s">
        <v>223</v>
      </c>
      <c r="N1980" s="15" t="s">
        <v>5837</v>
      </c>
      <c r="O1980" s="15">
        <v>1</v>
      </c>
      <c r="P1980" s="15">
        <v>6</v>
      </c>
      <c r="Q1980" s="15" t="s">
        <v>224</v>
      </c>
      <c r="R1980" s="15"/>
      <c r="S1980" s="15" t="s">
        <v>251</v>
      </c>
    </row>
    <row r="1981" spans="1:19" ht="15.75" customHeight="1" x14ac:dyDescent="0.2">
      <c r="A1981" s="35" t="s">
        <v>61</v>
      </c>
      <c r="B1981" s="35" t="s">
        <v>6570</v>
      </c>
      <c r="C1981" s="35" t="s">
        <v>17</v>
      </c>
      <c r="D1981" s="35" t="s">
        <v>92</v>
      </c>
      <c r="E1981" s="35" t="s">
        <v>8774</v>
      </c>
      <c r="F1981" s="20">
        <v>12</v>
      </c>
      <c r="H1981" s="20">
        <v>2014</v>
      </c>
      <c r="I1981" s="20" t="str">
        <f t="shared" si="56"/>
        <v>hrs__pers_OP..OptFuture.2014</v>
      </c>
      <c r="J1981" s="20" t="s">
        <v>8779</v>
      </c>
      <c r="K1981" s="20" t="s">
        <v>8776</v>
      </c>
      <c r="L1981" s="20" t="s">
        <v>6750</v>
      </c>
      <c r="M1981" s="20" t="s">
        <v>223</v>
      </c>
      <c r="N1981" s="15" t="s">
        <v>5837</v>
      </c>
      <c r="O1981" s="15">
        <v>1</v>
      </c>
      <c r="P1981" s="15">
        <v>6</v>
      </c>
      <c r="Q1981" s="15" t="s">
        <v>224</v>
      </c>
      <c r="R1981" s="15"/>
      <c r="S1981" s="15" t="s">
        <v>251</v>
      </c>
    </row>
    <row r="1982" spans="1:19" ht="15.75" customHeight="1" x14ac:dyDescent="0.2">
      <c r="A1982" s="35" t="s">
        <v>61</v>
      </c>
      <c r="B1982" s="35" t="s">
        <v>6570</v>
      </c>
      <c r="C1982" s="35" t="s">
        <v>17</v>
      </c>
      <c r="D1982" s="35" t="s">
        <v>92</v>
      </c>
      <c r="E1982" s="35" t="s">
        <v>8774</v>
      </c>
      <c r="F1982" s="20">
        <v>13</v>
      </c>
      <c r="G1982" s="60"/>
      <c r="H1982" s="20">
        <v>2016</v>
      </c>
      <c r="I1982" s="20" t="str">
        <f t="shared" si="56"/>
        <v>hrs__pers_OP..OptFuture.2016</v>
      </c>
      <c r="J1982" s="20" t="s">
        <v>10288</v>
      </c>
      <c r="K1982" s="20" t="s">
        <v>8776</v>
      </c>
      <c r="L1982" s="20" t="s">
        <v>6750</v>
      </c>
      <c r="M1982" s="20" t="s">
        <v>223</v>
      </c>
      <c r="N1982" s="15" t="s">
        <v>5837</v>
      </c>
      <c r="O1982" s="15">
        <v>1</v>
      </c>
      <c r="P1982" s="15">
        <v>6</v>
      </c>
      <c r="Q1982" s="15" t="s">
        <v>224</v>
      </c>
      <c r="R1982" s="15"/>
      <c r="S1982" s="15" t="s">
        <v>251</v>
      </c>
    </row>
    <row r="1983" spans="1:19" ht="15.75" customHeight="1" x14ac:dyDescent="0.2">
      <c r="A1983" s="35" t="s">
        <v>61</v>
      </c>
      <c r="B1983" s="35" t="s">
        <v>6570</v>
      </c>
      <c r="C1983" s="35" t="s">
        <v>17</v>
      </c>
      <c r="D1983" s="35" t="s">
        <v>92</v>
      </c>
      <c r="E1983" s="35" t="s">
        <v>8780</v>
      </c>
      <c r="F1983" s="20">
        <v>8</v>
      </c>
      <c r="G1983" s="60"/>
      <c r="H1983" s="20">
        <v>2006</v>
      </c>
      <c r="I1983" s="20" t="str">
        <f t="shared" si="56"/>
        <v>hrs__pers_OP..WillGoWrong.2006</v>
      </c>
      <c r="J1983" s="20" t="s">
        <v>8781</v>
      </c>
      <c r="K1983" s="20" t="s">
        <v>8782</v>
      </c>
      <c r="L1983" s="20" t="s">
        <v>6750</v>
      </c>
      <c r="M1983" s="20" t="s">
        <v>225</v>
      </c>
      <c r="N1983" s="15" t="s">
        <v>5837</v>
      </c>
      <c r="O1983" s="15">
        <v>1</v>
      </c>
      <c r="P1983" s="15">
        <v>6</v>
      </c>
      <c r="Q1983" s="15" t="s">
        <v>224</v>
      </c>
      <c r="R1983" s="15"/>
      <c r="S1983" s="15" t="s">
        <v>1311</v>
      </c>
    </row>
    <row r="1984" spans="1:19" ht="15.75" customHeight="1" x14ac:dyDescent="0.2">
      <c r="A1984" s="35" t="s">
        <v>61</v>
      </c>
      <c r="B1984" s="35" t="s">
        <v>6570</v>
      </c>
      <c r="C1984" s="35" t="s">
        <v>17</v>
      </c>
      <c r="D1984" s="35" t="s">
        <v>92</v>
      </c>
      <c r="E1984" s="35" t="s">
        <v>8780</v>
      </c>
      <c r="F1984" s="20">
        <v>9</v>
      </c>
      <c r="H1984" s="20">
        <v>2008</v>
      </c>
      <c r="I1984" s="20" t="str">
        <f t="shared" si="56"/>
        <v>hrs__pers_OP..WillGoWrong.2008</v>
      </c>
      <c r="J1984" s="20" t="s">
        <v>7176</v>
      </c>
      <c r="K1984" s="20" t="s">
        <v>8782</v>
      </c>
      <c r="L1984" s="20" t="s">
        <v>6750</v>
      </c>
      <c r="M1984" s="20" t="s">
        <v>225</v>
      </c>
      <c r="N1984" s="72" t="s">
        <v>5837</v>
      </c>
      <c r="O1984" s="15">
        <v>1</v>
      </c>
      <c r="P1984" s="15">
        <v>6</v>
      </c>
      <c r="Q1984" s="15" t="s">
        <v>224</v>
      </c>
      <c r="R1984" s="15"/>
      <c r="S1984" s="15" t="s">
        <v>251</v>
      </c>
    </row>
    <row r="1985" spans="1:19" ht="15.75" customHeight="1" x14ac:dyDescent="0.2">
      <c r="A1985" s="35" t="s">
        <v>61</v>
      </c>
      <c r="B1985" s="35" t="s">
        <v>6570</v>
      </c>
      <c r="C1985" s="35" t="s">
        <v>17</v>
      </c>
      <c r="D1985" s="35" t="s">
        <v>92</v>
      </c>
      <c r="E1985" s="35" t="s">
        <v>8780</v>
      </c>
      <c r="F1985" s="20">
        <v>10</v>
      </c>
      <c r="H1985" s="20">
        <v>2010</v>
      </c>
      <c r="I1985" s="20" t="str">
        <f t="shared" si="56"/>
        <v>hrs__pers_OP..WillGoWrong.2010</v>
      </c>
      <c r="J1985" s="20" t="s">
        <v>8783</v>
      </c>
      <c r="K1985" s="20" t="s">
        <v>8782</v>
      </c>
      <c r="L1985" s="20" t="s">
        <v>6750</v>
      </c>
      <c r="M1985" s="20" t="s">
        <v>225</v>
      </c>
      <c r="N1985" s="15" t="s">
        <v>5837</v>
      </c>
      <c r="O1985" s="15">
        <v>1</v>
      </c>
      <c r="P1985" s="15">
        <v>6</v>
      </c>
      <c r="Q1985" s="15" t="s">
        <v>224</v>
      </c>
      <c r="R1985" s="15"/>
      <c r="S1985" s="15" t="s">
        <v>251</v>
      </c>
    </row>
    <row r="1986" spans="1:19" ht="15.75" customHeight="1" x14ac:dyDescent="0.2">
      <c r="A1986" s="35" t="s">
        <v>61</v>
      </c>
      <c r="B1986" s="35" t="s">
        <v>6570</v>
      </c>
      <c r="C1986" s="35" t="s">
        <v>17</v>
      </c>
      <c r="D1986" s="35" t="s">
        <v>92</v>
      </c>
      <c r="E1986" s="35" t="s">
        <v>8780</v>
      </c>
      <c r="F1986" s="20">
        <v>11</v>
      </c>
      <c r="H1986" s="20">
        <v>2012</v>
      </c>
      <c r="I1986" s="20" t="str">
        <f t="shared" si="56"/>
        <v>hrs__pers_OP..WillGoWrong.2012</v>
      </c>
      <c r="J1986" s="20" t="s">
        <v>8784</v>
      </c>
      <c r="K1986" s="20" t="s">
        <v>8782</v>
      </c>
      <c r="L1986" s="20" t="s">
        <v>6750</v>
      </c>
      <c r="M1986" s="20" t="s">
        <v>225</v>
      </c>
      <c r="N1986" s="15" t="s">
        <v>5837</v>
      </c>
      <c r="O1986" s="15">
        <v>1</v>
      </c>
      <c r="P1986" s="15">
        <v>6</v>
      </c>
      <c r="Q1986" s="15" t="s">
        <v>224</v>
      </c>
      <c r="R1986" s="15"/>
      <c r="S1986" s="15" t="s">
        <v>251</v>
      </c>
    </row>
    <row r="1987" spans="1:19" ht="15.75" customHeight="1" x14ac:dyDescent="0.2">
      <c r="A1987" s="35" t="s">
        <v>61</v>
      </c>
      <c r="B1987" s="35" t="s">
        <v>6570</v>
      </c>
      <c r="C1987" s="35" t="s">
        <v>17</v>
      </c>
      <c r="D1987" s="35" t="s">
        <v>92</v>
      </c>
      <c r="E1987" s="35" t="s">
        <v>8780</v>
      </c>
      <c r="F1987" s="20">
        <v>12</v>
      </c>
      <c r="H1987" s="20">
        <v>2014</v>
      </c>
      <c r="I1987" s="20" t="str">
        <f t="shared" si="56"/>
        <v>hrs__pers_OP..WillGoWrong.2014</v>
      </c>
      <c r="J1987" s="20" t="s">
        <v>8785</v>
      </c>
      <c r="K1987" s="20" t="s">
        <v>8782</v>
      </c>
      <c r="L1987" s="20" t="s">
        <v>6750</v>
      </c>
      <c r="M1987" s="20" t="s">
        <v>225</v>
      </c>
      <c r="N1987" s="15" t="s">
        <v>5837</v>
      </c>
      <c r="O1987" s="15">
        <v>1</v>
      </c>
      <c r="P1987" s="15">
        <v>6</v>
      </c>
      <c r="Q1987" s="15" t="s">
        <v>224</v>
      </c>
      <c r="R1987" s="15"/>
      <c r="S1987" s="15" t="s">
        <v>251</v>
      </c>
    </row>
    <row r="1988" spans="1:19" ht="15.75" customHeight="1" x14ac:dyDescent="0.2">
      <c r="A1988" s="35" t="s">
        <v>61</v>
      </c>
      <c r="B1988" s="35" t="s">
        <v>6570</v>
      </c>
      <c r="C1988" s="35" t="s">
        <v>17</v>
      </c>
      <c r="D1988" s="35" t="s">
        <v>92</v>
      </c>
      <c r="E1988" s="35" t="s">
        <v>8780</v>
      </c>
      <c r="F1988" s="20">
        <v>13</v>
      </c>
      <c r="G1988" s="60"/>
      <c r="H1988" s="20">
        <v>2016</v>
      </c>
      <c r="I1988" s="20" t="str">
        <f t="shared" si="56"/>
        <v>hrs__pers_OP..WillGoWrong.2016</v>
      </c>
      <c r="J1988" s="20" t="s">
        <v>10289</v>
      </c>
      <c r="K1988" s="20" t="s">
        <v>8782</v>
      </c>
      <c r="L1988" s="20" t="s">
        <v>6750</v>
      </c>
      <c r="M1988" s="20" t="s">
        <v>225</v>
      </c>
      <c r="N1988" s="15" t="s">
        <v>5837</v>
      </c>
      <c r="O1988" s="15">
        <v>1</v>
      </c>
      <c r="P1988" s="15">
        <v>6</v>
      </c>
      <c r="Q1988" s="15" t="s">
        <v>224</v>
      </c>
      <c r="R1988" s="15"/>
      <c r="S1988" s="15" t="s">
        <v>251</v>
      </c>
    </row>
    <row r="1989" spans="1:19" ht="15.75" customHeight="1" x14ac:dyDescent="0.2">
      <c r="A1989" s="7" t="s">
        <v>61</v>
      </c>
      <c r="B1989" s="7" t="s">
        <v>6570</v>
      </c>
      <c r="C1989" s="7" t="s">
        <v>17</v>
      </c>
      <c r="D1989" s="7" t="s">
        <v>100</v>
      </c>
      <c r="E1989" s="7" t="s">
        <v>5756</v>
      </c>
      <c r="F1989" s="20">
        <f t="shared" ref="F1989:F2019" si="57">(H1989-1990)/2</f>
        <v>9</v>
      </c>
      <c r="G1989" s="60"/>
      <c r="H1989" s="20">
        <v>2008</v>
      </c>
      <c r="I1989" s="20" t="str">
        <f t="shared" si="56"/>
        <v>hrs__pers_PA..active.2008</v>
      </c>
      <c r="J1989" s="15" t="s">
        <v>8786</v>
      </c>
      <c r="K1989" s="20" t="s">
        <v>6546</v>
      </c>
      <c r="L1989" s="13" t="s">
        <v>8659</v>
      </c>
      <c r="M1989" s="15" t="s">
        <v>225</v>
      </c>
      <c r="N1989" s="69" t="s">
        <v>177</v>
      </c>
      <c r="O1989" s="28">
        <v>1</v>
      </c>
      <c r="P1989" s="28">
        <v>5</v>
      </c>
      <c r="Q1989" s="15" t="s">
        <v>224</v>
      </c>
      <c r="R1989" s="15"/>
      <c r="S1989" s="15"/>
    </row>
    <row r="1990" spans="1:19" ht="15.75" customHeight="1" x14ac:dyDescent="0.2">
      <c r="A1990" s="7" t="s">
        <v>61</v>
      </c>
      <c r="B1990" s="7" t="s">
        <v>6570</v>
      </c>
      <c r="C1990" s="7" t="s">
        <v>17</v>
      </c>
      <c r="D1990" s="7" t="s">
        <v>100</v>
      </c>
      <c r="E1990" s="7" t="s">
        <v>5756</v>
      </c>
      <c r="F1990" s="20">
        <f t="shared" si="57"/>
        <v>10</v>
      </c>
      <c r="H1990" s="20">
        <v>2010</v>
      </c>
      <c r="I1990" s="20" t="str">
        <f t="shared" si="56"/>
        <v>hrs__pers_PA..active.2010</v>
      </c>
      <c r="J1990" s="15" t="s">
        <v>8787</v>
      </c>
      <c r="K1990" s="20" t="s">
        <v>6546</v>
      </c>
      <c r="L1990" s="13" t="s">
        <v>8659</v>
      </c>
      <c r="M1990" s="15" t="s">
        <v>225</v>
      </c>
      <c r="N1990" s="20" t="s">
        <v>177</v>
      </c>
      <c r="O1990" s="28">
        <v>1</v>
      </c>
      <c r="P1990" s="28">
        <v>5</v>
      </c>
      <c r="Q1990" s="15" t="s">
        <v>224</v>
      </c>
      <c r="R1990" s="60"/>
      <c r="S1990" s="60"/>
    </row>
    <row r="1991" spans="1:19" ht="15.75" customHeight="1" x14ac:dyDescent="0.2">
      <c r="A1991" s="7" t="s">
        <v>61</v>
      </c>
      <c r="B1991" s="7" t="s">
        <v>6570</v>
      </c>
      <c r="C1991" s="7" t="s">
        <v>17</v>
      </c>
      <c r="D1991" s="7" t="s">
        <v>100</v>
      </c>
      <c r="E1991" s="7" t="s">
        <v>5756</v>
      </c>
      <c r="F1991" s="20">
        <f t="shared" si="57"/>
        <v>11</v>
      </c>
      <c r="H1991" s="20">
        <v>2012</v>
      </c>
      <c r="I1991" s="20" t="str">
        <f t="shared" si="56"/>
        <v>hrs__pers_PA..active.2012</v>
      </c>
      <c r="J1991" s="15" t="s">
        <v>8788</v>
      </c>
      <c r="K1991" s="20" t="s">
        <v>6546</v>
      </c>
      <c r="L1991" s="13" t="s">
        <v>8659</v>
      </c>
      <c r="M1991" s="15" t="s">
        <v>225</v>
      </c>
      <c r="N1991" s="20" t="s">
        <v>177</v>
      </c>
      <c r="O1991" s="28">
        <v>1</v>
      </c>
      <c r="P1991" s="28">
        <v>5</v>
      </c>
      <c r="Q1991" s="15" t="s">
        <v>224</v>
      </c>
      <c r="R1991" s="60"/>
      <c r="S1991" s="60"/>
    </row>
    <row r="1992" spans="1:19" ht="15.75" customHeight="1" x14ac:dyDescent="0.2">
      <c r="A1992" s="7" t="s">
        <v>61</v>
      </c>
      <c r="B1992" s="7" t="s">
        <v>6570</v>
      </c>
      <c r="C1992" s="7" t="s">
        <v>17</v>
      </c>
      <c r="D1992" s="7" t="s">
        <v>100</v>
      </c>
      <c r="E1992" s="7" t="s">
        <v>5756</v>
      </c>
      <c r="F1992" s="20">
        <f t="shared" si="57"/>
        <v>12</v>
      </c>
      <c r="G1992" s="28"/>
      <c r="H1992" s="28">
        <v>2014</v>
      </c>
      <c r="I1992" s="20" t="str">
        <f t="shared" si="56"/>
        <v>hrs__pers_PA..active.2014</v>
      </c>
      <c r="J1992" s="15" t="s">
        <v>10225</v>
      </c>
      <c r="K1992" s="28" t="s">
        <v>6546</v>
      </c>
      <c r="L1992" s="29" t="s">
        <v>8659</v>
      </c>
      <c r="M1992" s="15" t="s">
        <v>225</v>
      </c>
      <c r="N1992" s="20" t="s">
        <v>177</v>
      </c>
      <c r="O1992" s="28">
        <v>1</v>
      </c>
      <c r="P1992" s="28">
        <v>5</v>
      </c>
      <c r="Q1992" s="15" t="s">
        <v>224</v>
      </c>
      <c r="R1992" s="28"/>
      <c r="S1992" s="28"/>
    </row>
    <row r="1993" spans="1:19" ht="15.75" customHeight="1" x14ac:dyDescent="0.2">
      <c r="A1993" s="7" t="s">
        <v>61</v>
      </c>
      <c r="B1993" s="7" t="s">
        <v>6570</v>
      </c>
      <c r="C1993" s="7" t="s">
        <v>17</v>
      </c>
      <c r="D1993" s="7" t="s">
        <v>100</v>
      </c>
      <c r="E1993" s="7" t="s">
        <v>5756</v>
      </c>
      <c r="F1993" s="20">
        <f t="shared" si="57"/>
        <v>13</v>
      </c>
      <c r="G1993" s="28"/>
      <c r="H1993" s="28">
        <v>2016</v>
      </c>
      <c r="I1993" s="20" t="str">
        <f t="shared" si="56"/>
        <v>hrs__pers_PA..active.2016</v>
      </c>
      <c r="J1993" s="15" t="s">
        <v>10250</v>
      </c>
      <c r="K1993" s="28" t="s">
        <v>6546</v>
      </c>
      <c r="L1993" s="29" t="s">
        <v>8659</v>
      </c>
      <c r="M1993" s="15" t="s">
        <v>225</v>
      </c>
      <c r="N1993" s="20" t="s">
        <v>177</v>
      </c>
      <c r="O1993" s="28">
        <v>1</v>
      </c>
      <c r="P1993" s="28">
        <v>5</v>
      </c>
      <c r="Q1993" s="15" t="s">
        <v>224</v>
      </c>
      <c r="R1993" s="28"/>
      <c r="S1993" s="28"/>
    </row>
    <row r="1994" spans="1:19" ht="15.75" customHeight="1" x14ac:dyDescent="0.2">
      <c r="A1994" s="7" t="s">
        <v>61</v>
      </c>
      <c r="B1994" s="7" t="s">
        <v>6570</v>
      </c>
      <c r="C1994" s="7" t="s">
        <v>17</v>
      </c>
      <c r="D1994" s="7" t="s">
        <v>100</v>
      </c>
      <c r="E1994" s="7" t="s">
        <v>5794</v>
      </c>
      <c r="F1994" s="20">
        <f t="shared" si="57"/>
        <v>9</v>
      </c>
      <c r="G1994" s="60"/>
      <c r="H1994" s="20">
        <v>2008</v>
      </c>
      <c r="I1994" s="20" t="str">
        <f t="shared" si="56"/>
        <v>hrs__pers_PA..alert.2008</v>
      </c>
      <c r="J1994" s="15" t="s">
        <v>8789</v>
      </c>
      <c r="K1994" s="20" t="s">
        <v>8790</v>
      </c>
      <c r="L1994" s="13" t="s">
        <v>8659</v>
      </c>
      <c r="M1994" s="15" t="s">
        <v>225</v>
      </c>
      <c r="N1994" s="69" t="s">
        <v>177</v>
      </c>
      <c r="O1994" s="28">
        <v>1</v>
      </c>
      <c r="P1994" s="28">
        <v>5</v>
      </c>
      <c r="Q1994" s="15" t="s">
        <v>224</v>
      </c>
      <c r="R1994" s="15"/>
      <c r="S1994" s="15"/>
    </row>
    <row r="1995" spans="1:19" ht="15.75" customHeight="1" x14ac:dyDescent="0.2">
      <c r="A1995" s="7" t="s">
        <v>61</v>
      </c>
      <c r="B1995" s="7" t="s">
        <v>6570</v>
      </c>
      <c r="C1995" s="7" t="s">
        <v>17</v>
      </c>
      <c r="D1995" s="7" t="s">
        <v>100</v>
      </c>
      <c r="E1995" s="7" t="s">
        <v>5794</v>
      </c>
      <c r="F1995" s="20">
        <f t="shared" si="57"/>
        <v>10</v>
      </c>
      <c r="G1995" s="60"/>
      <c r="H1995" s="20">
        <v>2010</v>
      </c>
      <c r="I1995" s="20" t="str">
        <f t="shared" si="56"/>
        <v>hrs__pers_PA..alert.2010</v>
      </c>
      <c r="J1995" s="15" t="s">
        <v>8791</v>
      </c>
      <c r="K1995" s="20" t="s">
        <v>8790</v>
      </c>
      <c r="L1995" s="13" t="s">
        <v>8659</v>
      </c>
      <c r="M1995" s="15" t="s">
        <v>225</v>
      </c>
      <c r="N1995" s="20" t="s">
        <v>177</v>
      </c>
      <c r="O1995" s="28">
        <v>1</v>
      </c>
      <c r="P1995" s="28">
        <v>5</v>
      </c>
      <c r="Q1995" s="15" t="s">
        <v>224</v>
      </c>
      <c r="R1995" s="60"/>
      <c r="S1995" s="60"/>
    </row>
    <row r="1996" spans="1:19" ht="15.75" customHeight="1" x14ac:dyDescent="0.2">
      <c r="A1996" s="7" t="s">
        <v>61</v>
      </c>
      <c r="B1996" s="7" t="s">
        <v>6570</v>
      </c>
      <c r="C1996" s="7" t="s">
        <v>17</v>
      </c>
      <c r="D1996" s="7" t="s">
        <v>100</v>
      </c>
      <c r="E1996" s="7" t="s">
        <v>5794</v>
      </c>
      <c r="F1996" s="20">
        <f t="shared" si="57"/>
        <v>11</v>
      </c>
      <c r="H1996" s="20">
        <v>2012</v>
      </c>
      <c r="I1996" s="20" t="str">
        <f t="shared" si="56"/>
        <v>hrs__pers_PA..alert.2012</v>
      </c>
      <c r="J1996" s="15" t="s">
        <v>8792</v>
      </c>
      <c r="K1996" s="20" t="s">
        <v>8790</v>
      </c>
      <c r="L1996" s="13" t="s">
        <v>8659</v>
      </c>
      <c r="M1996" s="15" t="s">
        <v>225</v>
      </c>
      <c r="N1996" s="20" t="s">
        <v>177</v>
      </c>
      <c r="O1996" s="28">
        <v>1</v>
      </c>
      <c r="P1996" s="28">
        <v>5</v>
      </c>
      <c r="Q1996" s="15" t="s">
        <v>224</v>
      </c>
      <c r="R1996" s="60"/>
      <c r="S1996" s="60"/>
    </row>
    <row r="1997" spans="1:19" ht="15.75" customHeight="1" x14ac:dyDescent="0.2">
      <c r="A1997" s="7" t="s">
        <v>61</v>
      </c>
      <c r="B1997" s="7" t="s">
        <v>6570</v>
      </c>
      <c r="C1997" s="7" t="s">
        <v>17</v>
      </c>
      <c r="D1997" s="7" t="s">
        <v>100</v>
      </c>
      <c r="E1997" s="7" t="s">
        <v>5794</v>
      </c>
      <c r="F1997" s="20">
        <f t="shared" si="57"/>
        <v>12</v>
      </c>
      <c r="G1997" s="28"/>
      <c r="H1997" s="28">
        <v>2014</v>
      </c>
      <c r="I1997" s="20" t="str">
        <f t="shared" si="56"/>
        <v>hrs__pers_PA..alert.2014</v>
      </c>
      <c r="J1997" s="15" t="s">
        <v>10226</v>
      </c>
      <c r="K1997" s="28" t="s">
        <v>8790</v>
      </c>
      <c r="L1997" s="29" t="s">
        <v>8659</v>
      </c>
      <c r="M1997" s="15" t="s">
        <v>225</v>
      </c>
      <c r="N1997" s="20" t="s">
        <v>177</v>
      </c>
      <c r="O1997" s="28">
        <v>1</v>
      </c>
      <c r="P1997" s="28">
        <v>5</v>
      </c>
      <c r="Q1997" s="15" t="s">
        <v>224</v>
      </c>
      <c r="R1997" s="28"/>
      <c r="S1997" s="28"/>
    </row>
    <row r="1998" spans="1:19" ht="15.75" customHeight="1" x14ac:dyDescent="0.2">
      <c r="A1998" s="7" t="s">
        <v>61</v>
      </c>
      <c r="B1998" s="7" t="s">
        <v>6570</v>
      </c>
      <c r="C1998" s="7" t="s">
        <v>17</v>
      </c>
      <c r="D1998" s="7" t="s">
        <v>100</v>
      </c>
      <c r="E1998" s="7" t="s">
        <v>5794</v>
      </c>
      <c r="F1998" s="20">
        <f t="shared" si="57"/>
        <v>13</v>
      </c>
      <c r="G1998" s="28"/>
      <c r="H1998" s="28">
        <v>2016</v>
      </c>
      <c r="I1998" s="20" t="str">
        <f t="shared" si="56"/>
        <v>hrs__pers_PA..alert.2016</v>
      </c>
      <c r="J1998" s="15" t="s">
        <v>10251</v>
      </c>
      <c r="K1998" s="28" t="s">
        <v>8790</v>
      </c>
      <c r="L1998" s="29" t="s">
        <v>8659</v>
      </c>
      <c r="M1998" s="15" t="s">
        <v>225</v>
      </c>
      <c r="N1998" s="20" t="s">
        <v>177</v>
      </c>
      <c r="O1998" s="28">
        <v>1</v>
      </c>
      <c r="P1998" s="28">
        <v>5</v>
      </c>
      <c r="Q1998" s="15" t="s">
        <v>224</v>
      </c>
      <c r="R1998" s="28"/>
      <c r="S1998" s="28"/>
    </row>
    <row r="1999" spans="1:19" ht="15.75" customHeight="1" x14ac:dyDescent="0.2">
      <c r="A1999" s="7" t="s">
        <v>61</v>
      </c>
      <c r="B1999" s="7" t="s">
        <v>6570</v>
      </c>
      <c r="C1999" s="7" t="s">
        <v>17</v>
      </c>
      <c r="D1999" s="7" t="s">
        <v>100</v>
      </c>
      <c r="E1999" s="7" t="s">
        <v>5825</v>
      </c>
      <c r="F1999" s="20">
        <f t="shared" si="57"/>
        <v>9</v>
      </c>
      <c r="G1999" s="60"/>
      <c r="H1999" s="20">
        <v>2008</v>
      </c>
      <c r="I1999" s="20" t="str">
        <f t="shared" si="56"/>
        <v>hrs__pers_PA..attentive.2008</v>
      </c>
      <c r="J1999" s="15" t="s">
        <v>8793</v>
      </c>
      <c r="K1999" s="20" t="s">
        <v>8794</v>
      </c>
      <c r="L1999" s="13" t="s">
        <v>8659</v>
      </c>
      <c r="M1999" s="15" t="s">
        <v>225</v>
      </c>
      <c r="N1999" s="69" t="s">
        <v>177</v>
      </c>
      <c r="O1999" s="28">
        <v>1</v>
      </c>
      <c r="P1999" s="28">
        <v>5</v>
      </c>
      <c r="Q1999" s="15" t="s">
        <v>224</v>
      </c>
      <c r="R1999" s="15"/>
      <c r="S1999" s="15"/>
    </row>
    <row r="2000" spans="1:19" ht="15.75" customHeight="1" x14ac:dyDescent="0.2">
      <c r="A2000" s="7" t="s">
        <v>61</v>
      </c>
      <c r="B2000" s="7" t="s">
        <v>6570</v>
      </c>
      <c r="C2000" s="7" t="s">
        <v>17</v>
      </c>
      <c r="D2000" s="7" t="s">
        <v>100</v>
      </c>
      <c r="E2000" s="7" t="s">
        <v>5825</v>
      </c>
      <c r="F2000" s="20">
        <f t="shared" si="57"/>
        <v>10</v>
      </c>
      <c r="G2000" s="60"/>
      <c r="H2000" s="20">
        <v>2010</v>
      </c>
      <c r="I2000" s="20" t="str">
        <f t="shared" si="56"/>
        <v>hrs__pers_PA..attentive.2010</v>
      </c>
      <c r="J2000" s="15" t="s">
        <v>8795</v>
      </c>
      <c r="K2000" s="20" t="s">
        <v>8794</v>
      </c>
      <c r="L2000" s="13" t="s">
        <v>8659</v>
      </c>
      <c r="M2000" s="15" t="s">
        <v>225</v>
      </c>
      <c r="N2000" s="20" t="s">
        <v>177</v>
      </c>
      <c r="O2000" s="28">
        <v>1</v>
      </c>
      <c r="P2000" s="28">
        <v>5</v>
      </c>
      <c r="Q2000" s="15" t="s">
        <v>224</v>
      </c>
      <c r="R2000" s="60"/>
      <c r="S2000" s="60"/>
    </row>
    <row r="2001" spans="1:19" ht="15.75" customHeight="1" x14ac:dyDescent="0.2">
      <c r="A2001" s="7" t="s">
        <v>61</v>
      </c>
      <c r="B2001" s="7" t="s">
        <v>6570</v>
      </c>
      <c r="C2001" s="7" t="s">
        <v>17</v>
      </c>
      <c r="D2001" s="7" t="s">
        <v>100</v>
      </c>
      <c r="E2001" s="7" t="s">
        <v>5825</v>
      </c>
      <c r="F2001" s="20">
        <f t="shared" si="57"/>
        <v>11</v>
      </c>
      <c r="H2001" s="20">
        <v>2012</v>
      </c>
      <c r="I2001" s="20" t="str">
        <f t="shared" si="56"/>
        <v>hrs__pers_PA..attentive.2012</v>
      </c>
      <c r="J2001" s="15" t="s">
        <v>8796</v>
      </c>
      <c r="K2001" s="20" t="s">
        <v>8794</v>
      </c>
      <c r="L2001" s="13" t="s">
        <v>8659</v>
      </c>
      <c r="M2001" s="15" t="s">
        <v>225</v>
      </c>
      <c r="N2001" s="20" t="s">
        <v>177</v>
      </c>
      <c r="O2001" s="28">
        <v>1</v>
      </c>
      <c r="P2001" s="28">
        <v>5</v>
      </c>
      <c r="Q2001" s="15" t="s">
        <v>224</v>
      </c>
      <c r="R2001" s="60"/>
      <c r="S2001" s="60"/>
    </row>
    <row r="2002" spans="1:19" ht="15.75" customHeight="1" x14ac:dyDescent="0.2">
      <c r="A2002" s="7" t="s">
        <v>61</v>
      </c>
      <c r="B2002" s="7" t="s">
        <v>6570</v>
      </c>
      <c r="C2002" s="7" t="s">
        <v>17</v>
      </c>
      <c r="D2002" s="7" t="s">
        <v>100</v>
      </c>
      <c r="E2002" s="7" t="s">
        <v>5825</v>
      </c>
      <c r="F2002" s="20">
        <f t="shared" si="57"/>
        <v>12</v>
      </c>
      <c r="G2002" s="28"/>
      <c r="H2002" s="28">
        <v>2014</v>
      </c>
      <c r="I2002" s="20" t="str">
        <f t="shared" si="56"/>
        <v>hrs__pers_PA..attentive.2014</v>
      </c>
      <c r="J2002" s="15" t="s">
        <v>10227</v>
      </c>
      <c r="K2002" s="28" t="s">
        <v>8794</v>
      </c>
      <c r="L2002" s="29" t="s">
        <v>8659</v>
      </c>
      <c r="M2002" s="15" t="s">
        <v>225</v>
      </c>
      <c r="N2002" s="20" t="s">
        <v>177</v>
      </c>
      <c r="O2002" s="28">
        <v>1</v>
      </c>
      <c r="P2002" s="28">
        <v>5</v>
      </c>
      <c r="Q2002" s="15" t="s">
        <v>224</v>
      </c>
      <c r="R2002" s="28"/>
      <c r="S2002" s="28"/>
    </row>
    <row r="2003" spans="1:19" ht="15.75" customHeight="1" x14ac:dyDescent="0.2">
      <c r="A2003" s="7" t="s">
        <v>61</v>
      </c>
      <c r="B2003" s="7" t="s">
        <v>6570</v>
      </c>
      <c r="C2003" s="7" t="s">
        <v>17</v>
      </c>
      <c r="D2003" s="7" t="s">
        <v>100</v>
      </c>
      <c r="E2003" s="7" t="s">
        <v>5825</v>
      </c>
      <c r="F2003" s="20">
        <f t="shared" si="57"/>
        <v>13</v>
      </c>
      <c r="G2003" s="28"/>
      <c r="H2003" s="28">
        <v>2016</v>
      </c>
      <c r="I2003" s="20" t="str">
        <f t="shared" si="56"/>
        <v>hrs__pers_PA..attentive.2016</v>
      </c>
      <c r="J2003" s="15" t="s">
        <v>10252</v>
      </c>
      <c r="K2003" s="28" t="s">
        <v>8794</v>
      </c>
      <c r="L2003" s="29" t="s">
        <v>8659</v>
      </c>
      <c r="M2003" s="15" t="s">
        <v>225</v>
      </c>
      <c r="N2003" s="20" t="s">
        <v>177</v>
      </c>
      <c r="O2003" s="28">
        <v>1</v>
      </c>
      <c r="P2003" s="28">
        <v>5</v>
      </c>
      <c r="Q2003" s="15" t="s">
        <v>224</v>
      </c>
      <c r="R2003" s="28"/>
      <c r="S2003" s="28"/>
    </row>
    <row r="2004" spans="1:19" ht="15.75" customHeight="1" x14ac:dyDescent="0.2">
      <c r="A2004" s="7" t="s">
        <v>61</v>
      </c>
      <c r="B2004" s="7" t="s">
        <v>6570</v>
      </c>
      <c r="C2004" s="7" t="s">
        <v>17</v>
      </c>
      <c r="D2004" s="7" t="s">
        <v>100</v>
      </c>
      <c r="E2004" s="7" t="s">
        <v>4566</v>
      </c>
      <c r="F2004" s="20">
        <f t="shared" si="57"/>
        <v>8</v>
      </c>
      <c r="H2004" s="20">
        <v>2006</v>
      </c>
      <c r="I2004" s="20" t="str">
        <f t="shared" si="56"/>
        <v>hrs__pers_PA..calm.2006</v>
      </c>
      <c r="J2004" s="20" t="s">
        <v>8797</v>
      </c>
      <c r="K2004" s="20" t="s">
        <v>8798</v>
      </c>
      <c r="L2004" s="13" t="s">
        <v>8659</v>
      </c>
      <c r="M2004" s="15" t="s">
        <v>225</v>
      </c>
      <c r="N2004" s="20" t="s">
        <v>177</v>
      </c>
      <c r="O2004" s="28">
        <v>1</v>
      </c>
      <c r="P2004" s="28">
        <v>5</v>
      </c>
      <c r="Q2004" s="15" t="s">
        <v>224</v>
      </c>
      <c r="R2004" s="15"/>
      <c r="S2004" s="15"/>
    </row>
    <row r="2005" spans="1:19" ht="15.75" customHeight="1" x14ac:dyDescent="0.2">
      <c r="A2005" s="7" t="s">
        <v>61</v>
      </c>
      <c r="B2005" s="7" t="s">
        <v>6570</v>
      </c>
      <c r="C2005" s="7" t="s">
        <v>17</v>
      </c>
      <c r="D2005" s="7" t="s">
        <v>100</v>
      </c>
      <c r="E2005" s="7" t="s">
        <v>4566</v>
      </c>
      <c r="F2005" s="20">
        <f t="shared" si="57"/>
        <v>9</v>
      </c>
      <c r="G2005" s="60"/>
      <c r="H2005" s="20">
        <v>2008</v>
      </c>
      <c r="I2005" s="20" t="str">
        <f t="shared" si="56"/>
        <v>hrs__pers_PA..calm.2008</v>
      </c>
      <c r="J2005" s="15" t="s">
        <v>8799</v>
      </c>
      <c r="K2005" s="20" t="s">
        <v>6552</v>
      </c>
      <c r="L2005" s="13" t="s">
        <v>8659</v>
      </c>
      <c r="M2005" s="15" t="s">
        <v>225</v>
      </c>
      <c r="N2005" s="69" t="s">
        <v>177</v>
      </c>
      <c r="O2005" s="28">
        <v>1</v>
      </c>
      <c r="P2005" s="28">
        <v>5</v>
      </c>
      <c r="Q2005" s="15" t="s">
        <v>224</v>
      </c>
      <c r="R2005" s="15"/>
      <c r="S2005" s="15"/>
    </row>
    <row r="2006" spans="1:19" ht="15.75" customHeight="1" x14ac:dyDescent="0.2">
      <c r="A2006" s="7" t="s">
        <v>61</v>
      </c>
      <c r="B2006" s="7" t="s">
        <v>6570</v>
      </c>
      <c r="C2006" s="7" t="s">
        <v>17</v>
      </c>
      <c r="D2006" s="7" t="s">
        <v>100</v>
      </c>
      <c r="E2006" s="7" t="s">
        <v>4566</v>
      </c>
      <c r="F2006" s="20">
        <f t="shared" si="57"/>
        <v>10</v>
      </c>
      <c r="G2006" s="60"/>
      <c r="H2006" s="20">
        <v>2010</v>
      </c>
      <c r="I2006" s="20" t="str">
        <f t="shared" si="56"/>
        <v>hrs__pers_PA..calm.2010</v>
      </c>
      <c r="J2006" s="15" t="s">
        <v>8800</v>
      </c>
      <c r="K2006" s="20" t="s">
        <v>6552</v>
      </c>
      <c r="L2006" s="13" t="s">
        <v>8659</v>
      </c>
      <c r="M2006" s="15" t="s">
        <v>225</v>
      </c>
      <c r="N2006" s="20" t="s">
        <v>177</v>
      </c>
      <c r="O2006" s="28">
        <v>1</v>
      </c>
      <c r="P2006" s="28">
        <v>5</v>
      </c>
      <c r="Q2006" s="15" t="s">
        <v>224</v>
      </c>
      <c r="R2006" s="60"/>
      <c r="S2006" s="60"/>
    </row>
    <row r="2007" spans="1:19" ht="15.75" customHeight="1" x14ac:dyDescent="0.2">
      <c r="A2007" s="7" t="s">
        <v>61</v>
      </c>
      <c r="B2007" s="7" t="s">
        <v>6570</v>
      </c>
      <c r="C2007" s="7" t="s">
        <v>17</v>
      </c>
      <c r="D2007" s="7" t="s">
        <v>100</v>
      </c>
      <c r="E2007" s="7" t="s">
        <v>4566</v>
      </c>
      <c r="F2007" s="20">
        <f t="shared" si="57"/>
        <v>11</v>
      </c>
      <c r="H2007" s="20">
        <v>2012</v>
      </c>
      <c r="I2007" s="20" t="str">
        <f t="shared" si="56"/>
        <v>hrs__pers_PA..calm.2012</v>
      </c>
      <c r="J2007" s="15" t="s">
        <v>8801</v>
      </c>
      <c r="K2007" s="20" t="s">
        <v>6552</v>
      </c>
      <c r="L2007" s="13" t="s">
        <v>8659</v>
      </c>
      <c r="M2007" s="15" t="s">
        <v>225</v>
      </c>
      <c r="N2007" s="20" t="s">
        <v>177</v>
      </c>
      <c r="O2007" s="28">
        <v>1</v>
      </c>
      <c r="P2007" s="28">
        <v>5</v>
      </c>
      <c r="Q2007" s="15" t="s">
        <v>224</v>
      </c>
      <c r="R2007" s="60"/>
      <c r="S2007" s="60"/>
    </row>
    <row r="2008" spans="1:19" ht="15.75" customHeight="1" x14ac:dyDescent="0.2">
      <c r="A2008" s="7" t="s">
        <v>61</v>
      </c>
      <c r="B2008" s="7" t="s">
        <v>6570</v>
      </c>
      <c r="C2008" s="7" t="s">
        <v>17</v>
      </c>
      <c r="D2008" s="7" t="s">
        <v>100</v>
      </c>
      <c r="E2008" s="7" t="s">
        <v>4566</v>
      </c>
      <c r="F2008" s="20">
        <f t="shared" si="57"/>
        <v>12</v>
      </c>
      <c r="G2008" s="28"/>
      <c r="H2008" s="28">
        <v>2014</v>
      </c>
      <c r="I2008" s="20" t="str">
        <f t="shared" si="56"/>
        <v>hrs__pers_PA..calm.2014</v>
      </c>
      <c r="J2008" s="15" t="s">
        <v>10228</v>
      </c>
      <c r="K2008" s="28" t="s">
        <v>6552</v>
      </c>
      <c r="L2008" s="29" t="s">
        <v>8659</v>
      </c>
      <c r="M2008" s="15" t="s">
        <v>225</v>
      </c>
      <c r="N2008" s="20" t="s">
        <v>177</v>
      </c>
      <c r="O2008" s="28">
        <v>1</v>
      </c>
      <c r="P2008" s="28">
        <v>5</v>
      </c>
      <c r="Q2008" s="15" t="s">
        <v>224</v>
      </c>
      <c r="R2008" s="28"/>
      <c r="S2008" s="28"/>
    </row>
    <row r="2009" spans="1:19" ht="15.75" customHeight="1" x14ac:dyDescent="0.2">
      <c r="A2009" s="7" t="s">
        <v>61</v>
      </c>
      <c r="B2009" s="7" t="s">
        <v>6570</v>
      </c>
      <c r="C2009" s="7" t="s">
        <v>17</v>
      </c>
      <c r="D2009" s="7" t="s">
        <v>100</v>
      </c>
      <c r="E2009" s="7" t="s">
        <v>4566</v>
      </c>
      <c r="F2009" s="20">
        <f t="shared" si="57"/>
        <v>13</v>
      </c>
      <c r="G2009" s="28"/>
      <c r="H2009" s="28">
        <v>2016</v>
      </c>
      <c r="I2009" s="20" t="str">
        <f t="shared" si="56"/>
        <v>hrs__pers_PA..calm.2016</v>
      </c>
      <c r="J2009" s="15" t="s">
        <v>10253</v>
      </c>
      <c r="K2009" s="28" t="s">
        <v>6552</v>
      </c>
      <c r="L2009" s="29" t="s">
        <v>8659</v>
      </c>
      <c r="M2009" s="15" t="s">
        <v>225</v>
      </c>
      <c r="N2009" s="20" t="s">
        <v>177</v>
      </c>
      <c r="O2009" s="28">
        <v>1</v>
      </c>
      <c r="P2009" s="28">
        <v>5</v>
      </c>
      <c r="Q2009" s="15" t="s">
        <v>224</v>
      </c>
      <c r="R2009" s="28"/>
      <c r="S2009" s="28"/>
    </row>
    <row r="2010" spans="1:19" ht="15.75" customHeight="1" x14ac:dyDescent="0.2">
      <c r="A2010" s="7" t="s">
        <v>61</v>
      </c>
      <c r="B2010" s="7" t="s">
        <v>6570</v>
      </c>
      <c r="C2010" s="7" t="s">
        <v>17</v>
      </c>
      <c r="D2010" s="7" t="s">
        <v>100</v>
      </c>
      <c r="E2010" s="7" t="s">
        <v>8802</v>
      </c>
      <c r="F2010" s="20">
        <f t="shared" si="57"/>
        <v>9</v>
      </c>
      <c r="G2010" s="60"/>
      <c r="H2010" s="20">
        <v>2008</v>
      </c>
      <c r="I2010" s="20" t="str">
        <f t="shared" si="56"/>
        <v>hrs__pers_PA..content.2008</v>
      </c>
      <c r="J2010" s="15" t="s">
        <v>8803</v>
      </c>
      <c r="K2010" s="20" t="s">
        <v>8804</v>
      </c>
      <c r="L2010" s="13" t="s">
        <v>8659</v>
      </c>
      <c r="M2010" s="15" t="s">
        <v>225</v>
      </c>
      <c r="N2010" s="69" t="s">
        <v>177</v>
      </c>
      <c r="O2010" s="28">
        <v>1</v>
      </c>
      <c r="P2010" s="28">
        <v>5</v>
      </c>
      <c r="Q2010" s="15" t="s">
        <v>224</v>
      </c>
      <c r="R2010" s="15"/>
      <c r="S2010" s="15"/>
    </row>
    <row r="2011" spans="1:19" ht="15.75" customHeight="1" x14ac:dyDescent="0.2">
      <c r="A2011" s="7" t="s">
        <v>61</v>
      </c>
      <c r="B2011" s="7" t="s">
        <v>6570</v>
      </c>
      <c r="C2011" s="7" t="s">
        <v>17</v>
      </c>
      <c r="D2011" s="7" t="s">
        <v>100</v>
      </c>
      <c r="E2011" s="7" t="s">
        <v>8802</v>
      </c>
      <c r="F2011" s="20">
        <f t="shared" si="57"/>
        <v>10</v>
      </c>
      <c r="H2011" s="20">
        <v>2010</v>
      </c>
      <c r="I2011" s="20" t="str">
        <f t="shared" si="56"/>
        <v>hrs__pers_PA..content.2010</v>
      </c>
      <c r="J2011" s="15" t="s">
        <v>8805</v>
      </c>
      <c r="K2011" s="20" t="s">
        <v>8804</v>
      </c>
      <c r="L2011" s="13" t="s">
        <v>8659</v>
      </c>
      <c r="M2011" s="15" t="s">
        <v>225</v>
      </c>
      <c r="N2011" s="20" t="s">
        <v>177</v>
      </c>
      <c r="O2011" s="28">
        <v>1</v>
      </c>
      <c r="P2011" s="28">
        <v>5</v>
      </c>
      <c r="Q2011" s="15" t="s">
        <v>224</v>
      </c>
      <c r="R2011" s="60"/>
      <c r="S2011" s="60"/>
    </row>
    <row r="2012" spans="1:19" ht="15.75" customHeight="1" x14ac:dyDescent="0.2">
      <c r="A2012" s="7" t="s">
        <v>61</v>
      </c>
      <c r="B2012" s="7" t="s">
        <v>6570</v>
      </c>
      <c r="C2012" s="7" t="s">
        <v>17</v>
      </c>
      <c r="D2012" s="7" t="s">
        <v>100</v>
      </c>
      <c r="E2012" s="7" t="s">
        <v>8802</v>
      </c>
      <c r="F2012" s="20">
        <f t="shared" si="57"/>
        <v>11</v>
      </c>
      <c r="H2012" s="20">
        <v>2012</v>
      </c>
      <c r="I2012" s="20" t="str">
        <f t="shared" si="56"/>
        <v>hrs__pers_PA..content.2012</v>
      </c>
      <c r="J2012" s="15" t="s">
        <v>8806</v>
      </c>
      <c r="K2012" s="20" t="s">
        <v>8804</v>
      </c>
      <c r="L2012" s="13" t="s">
        <v>8659</v>
      </c>
      <c r="M2012" s="15" t="s">
        <v>225</v>
      </c>
      <c r="N2012" s="20" t="s">
        <v>177</v>
      </c>
      <c r="O2012" s="28">
        <v>1</v>
      </c>
      <c r="P2012" s="28">
        <v>5</v>
      </c>
      <c r="Q2012" s="15" t="s">
        <v>224</v>
      </c>
      <c r="R2012" s="60"/>
      <c r="S2012" s="60"/>
    </row>
    <row r="2013" spans="1:19" ht="15.75" customHeight="1" x14ac:dyDescent="0.2">
      <c r="A2013" s="7" t="s">
        <v>61</v>
      </c>
      <c r="B2013" s="7" t="s">
        <v>6570</v>
      </c>
      <c r="C2013" s="7" t="s">
        <v>17</v>
      </c>
      <c r="D2013" s="7" t="s">
        <v>100</v>
      </c>
      <c r="E2013" s="7" t="s">
        <v>8802</v>
      </c>
      <c r="F2013" s="20">
        <f t="shared" si="57"/>
        <v>12</v>
      </c>
      <c r="G2013" s="28"/>
      <c r="H2013" s="28">
        <v>2014</v>
      </c>
      <c r="I2013" s="20" t="str">
        <f t="shared" si="56"/>
        <v>hrs__pers_PA..content.2014</v>
      </c>
      <c r="J2013" s="15" t="s">
        <v>10229</v>
      </c>
      <c r="K2013" s="28" t="s">
        <v>8804</v>
      </c>
      <c r="L2013" s="29" t="s">
        <v>8659</v>
      </c>
      <c r="M2013" s="15" t="s">
        <v>225</v>
      </c>
      <c r="N2013" s="20" t="s">
        <v>177</v>
      </c>
      <c r="O2013" s="28">
        <v>1</v>
      </c>
      <c r="P2013" s="28">
        <v>5</v>
      </c>
      <c r="Q2013" s="15" t="s">
        <v>224</v>
      </c>
      <c r="R2013" s="28"/>
      <c r="S2013" s="28"/>
    </row>
    <row r="2014" spans="1:19" ht="15.75" customHeight="1" x14ac:dyDescent="0.2">
      <c r="A2014" s="7" t="s">
        <v>61</v>
      </c>
      <c r="B2014" s="7" t="s">
        <v>6570</v>
      </c>
      <c r="C2014" s="7" t="s">
        <v>17</v>
      </c>
      <c r="D2014" s="7" t="s">
        <v>100</v>
      </c>
      <c r="E2014" s="7" t="s">
        <v>8802</v>
      </c>
      <c r="F2014" s="20">
        <f t="shared" si="57"/>
        <v>13</v>
      </c>
      <c r="G2014" s="28"/>
      <c r="H2014" s="28">
        <v>2016</v>
      </c>
      <c r="I2014" s="20" t="str">
        <f t="shared" si="56"/>
        <v>hrs__pers_PA..content.2016</v>
      </c>
      <c r="J2014" s="15" t="s">
        <v>10254</v>
      </c>
      <c r="K2014" s="28" t="s">
        <v>8804</v>
      </c>
      <c r="L2014" s="29" t="s">
        <v>8659</v>
      </c>
      <c r="M2014" s="15" t="s">
        <v>225</v>
      </c>
      <c r="N2014" s="20" t="s">
        <v>177</v>
      </c>
      <c r="O2014" s="28">
        <v>1</v>
      </c>
      <c r="P2014" s="28">
        <v>5</v>
      </c>
      <c r="Q2014" s="15" t="s">
        <v>224</v>
      </c>
      <c r="R2014" s="28"/>
      <c r="S2014" s="28"/>
    </row>
    <row r="2015" spans="1:19" ht="15.75" customHeight="1" x14ac:dyDescent="0.2">
      <c r="A2015" s="7" t="s">
        <v>61</v>
      </c>
      <c r="B2015" s="7" t="s">
        <v>6570</v>
      </c>
      <c r="C2015" s="7" t="s">
        <v>17</v>
      </c>
      <c r="D2015" s="7" t="s">
        <v>100</v>
      </c>
      <c r="E2015" s="7" t="s">
        <v>5848</v>
      </c>
      <c r="F2015" s="20">
        <f t="shared" si="57"/>
        <v>9</v>
      </c>
      <c r="H2015" s="20">
        <v>2008</v>
      </c>
      <c r="I2015" s="20" t="str">
        <f t="shared" si="56"/>
        <v>hrs__pers_PA..determined.2008</v>
      </c>
      <c r="J2015" s="15" t="s">
        <v>8807</v>
      </c>
      <c r="K2015" s="20" t="s">
        <v>8808</v>
      </c>
      <c r="L2015" s="13" t="s">
        <v>8659</v>
      </c>
      <c r="M2015" s="15" t="s">
        <v>225</v>
      </c>
      <c r="N2015" s="69" t="s">
        <v>177</v>
      </c>
      <c r="O2015" s="28">
        <v>1</v>
      </c>
      <c r="P2015" s="28">
        <v>5</v>
      </c>
      <c r="Q2015" s="15" t="s">
        <v>224</v>
      </c>
      <c r="R2015" s="15"/>
      <c r="S2015" s="15"/>
    </row>
    <row r="2016" spans="1:19" ht="15.75" customHeight="1" x14ac:dyDescent="0.2">
      <c r="A2016" s="7" t="s">
        <v>61</v>
      </c>
      <c r="B2016" s="7" t="s">
        <v>6570</v>
      </c>
      <c r="C2016" s="7" t="s">
        <v>17</v>
      </c>
      <c r="D2016" s="7" t="s">
        <v>100</v>
      </c>
      <c r="E2016" s="7" t="s">
        <v>5848</v>
      </c>
      <c r="F2016" s="20">
        <f t="shared" si="57"/>
        <v>10</v>
      </c>
      <c r="G2016" s="60"/>
      <c r="H2016" s="20">
        <v>2010</v>
      </c>
      <c r="I2016" s="20" t="str">
        <f t="shared" si="56"/>
        <v>hrs__pers_PA..determined.2010</v>
      </c>
      <c r="J2016" s="15" t="s">
        <v>8809</v>
      </c>
      <c r="K2016" s="20" t="s">
        <v>8808</v>
      </c>
      <c r="L2016" s="13" t="s">
        <v>8659</v>
      </c>
      <c r="M2016" s="15" t="s">
        <v>225</v>
      </c>
      <c r="N2016" s="20" t="s">
        <v>177</v>
      </c>
      <c r="O2016" s="28">
        <v>1</v>
      </c>
      <c r="P2016" s="28">
        <v>5</v>
      </c>
      <c r="Q2016" s="15" t="s">
        <v>224</v>
      </c>
      <c r="R2016" s="15"/>
      <c r="S2016" s="15"/>
    </row>
    <row r="2017" spans="1:19" ht="15.75" customHeight="1" x14ac:dyDescent="0.2">
      <c r="A2017" s="7" t="s">
        <v>61</v>
      </c>
      <c r="B2017" s="7" t="s">
        <v>6570</v>
      </c>
      <c r="C2017" s="7" t="s">
        <v>17</v>
      </c>
      <c r="D2017" s="7" t="s">
        <v>100</v>
      </c>
      <c r="E2017" s="7" t="s">
        <v>5848</v>
      </c>
      <c r="F2017" s="20">
        <f t="shared" si="57"/>
        <v>11</v>
      </c>
      <c r="G2017" s="60"/>
      <c r="H2017" s="20">
        <v>2012</v>
      </c>
      <c r="I2017" s="20" t="str">
        <f t="shared" si="56"/>
        <v>hrs__pers_PA..determined.2012</v>
      </c>
      <c r="J2017" s="15" t="s">
        <v>8810</v>
      </c>
      <c r="K2017" s="20" t="s">
        <v>8808</v>
      </c>
      <c r="L2017" s="13" t="s">
        <v>8659</v>
      </c>
      <c r="M2017" s="15" t="s">
        <v>225</v>
      </c>
      <c r="N2017" s="20" t="s">
        <v>177</v>
      </c>
      <c r="O2017" s="28">
        <v>1</v>
      </c>
      <c r="P2017" s="28">
        <v>5</v>
      </c>
      <c r="Q2017" s="15" t="s">
        <v>224</v>
      </c>
      <c r="R2017" s="15"/>
      <c r="S2017" s="15"/>
    </row>
    <row r="2018" spans="1:19" ht="15.75" customHeight="1" x14ac:dyDescent="0.2">
      <c r="A2018" s="7" t="s">
        <v>61</v>
      </c>
      <c r="B2018" s="7" t="s">
        <v>6570</v>
      </c>
      <c r="C2018" s="7" t="s">
        <v>17</v>
      </c>
      <c r="D2018" s="7" t="s">
        <v>100</v>
      </c>
      <c r="E2018" s="7" t="s">
        <v>5848</v>
      </c>
      <c r="F2018" s="20">
        <f t="shared" si="57"/>
        <v>12</v>
      </c>
      <c r="G2018" s="28"/>
      <c r="H2018" s="28">
        <v>2014</v>
      </c>
      <c r="I2018" s="20" t="str">
        <f t="shared" si="56"/>
        <v>hrs__pers_PA..determined.2014</v>
      </c>
      <c r="J2018" s="15" t="s">
        <v>10230</v>
      </c>
      <c r="K2018" s="28" t="s">
        <v>8808</v>
      </c>
      <c r="L2018" s="29" t="s">
        <v>8659</v>
      </c>
      <c r="M2018" s="15" t="s">
        <v>225</v>
      </c>
      <c r="N2018" s="20" t="s">
        <v>177</v>
      </c>
      <c r="O2018" s="28">
        <v>1</v>
      </c>
      <c r="P2018" s="28">
        <v>5</v>
      </c>
      <c r="Q2018" s="15" t="s">
        <v>224</v>
      </c>
      <c r="R2018" s="15"/>
      <c r="S2018" s="15"/>
    </row>
    <row r="2019" spans="1:19" ht="15.75" customHeight="1" x14ac:dyDescent="0.2">
      <c r="A2019" s="7" t="s">
        <v>61</v>
      </c>
      <c r="B2019" s="7" t="s">
        <v>6570</v>
      </c>
      <c r="C2019" s="7" t="s">
        <v>17</v>
      </c>
      <c r="D2019" s="7" t="s">
        <v>100</v>
      </c>
      <c r="E2019" s="7" t="s">
        <v>5848</v>
      </c>
      <c r="F2019" s="20">
        <f t="shared" si="57"/>
        <v>13</v>
      </c>
      <c r="G2019" s="28"/>
      <c r="H2019" s="28">
        <v>2016</v>
      </c>
      <c r="I2019" s="20" t="str">
        <f t="shared" si="56"/>
        <v>hrs__pers_PA..determined.2016</v>
      </c>
      <c r="J2019" s="15" t="s">
        <v>10255</v>
      </c>
      <c r="K2019" s="28" t="s">
        <v>8808</v>
      </c>
      <c r="L2019" s="29" t="s">
        <v>8659</v>
      </c>
      <c r="M2019" s="15" t="s">
        <v>225</v>
      </c>
      <c r="N2019" s="20" t="s">
        <v>177</v>
      </c>
      <c r="O2019" s="28">
        <v>1</v>
      </c>
      <c r="P2019" s="28">
        <v>5</v>
      </c>
      <c r="Q2019" s="15" t="s">
        <v>224</v>
      </c>
      <c r="R2019" s="15"/>
      <c r="S2019" s="15"/>
    </row>
    <row r="2020" spans="1:19" ht="15.75" customHeight="1" x14ac:dyDescent="0.2">
      <c r="A2020" s="7" t="s">
        <v>61</v>
      </c>
      <c r="B2020" s="7" t="s">
        <v>6570</v>
      </c>
      <c r="C2020" s="7" t="s">
        <v>17</v>
      </c>
      <c r="D2020" s="7" t="s">
        <v>100</v>
      </c>
      <c r="E2020" s="7" t="s">
        <v>5870</v>
      </c>
      <c r="F2020" s="20">
        <f t="shared" ref="F2020:F2049" si="58">(H2020-1990)/2</f>
        <v>9</v>
      </c>
      <c r="G2020" s="60"/>
      <c r="H2020" s="20">
        <v>2008</v>
      </c>
      <c r="I2020" s="20" t="str">
        <f t="shared" ref="I2020:I2066" si="59">CONCATENATE(A2020,"__",C2020,"_", D2020, "..", E2020, ".", H2020)</f>
        <v>hrs__pers_PA..enthusiastic.2008</v>
      </c>
      <c r="J2020" s="15" t="s">
        <v>8811</v>
      </c>
      <c r="K2020" s="20" t="s">
        <v>8812</v>
      </c>
      <c r="L2020" s="13" t="s">
        <v>8659</v>
      </c>
      <c r="M2020" s="15" t="s">
        <v>225</v>
      </c>
      <c r="N2020" s="69" t="s">
        <v>177</v>
      </c>
      <c r="O2020" s="28">
        <v>1</v>
      </c>
      <c r="P2020" s="28">
        <v>5</v>
      </c>
      <c r="Q2020" s="15" t="s">
        <v>224</v>
      </c>
      <c r="R2020" s="15"/>
      <c r="S2020" s="15"/>
    </row>
    <row r="2021" spans="1:19" ht="15.75" customHeight="1" x14ac:dyDescent="0.2">
      <c r="A2021" s="7" t="s">
        <v>61</v>
      </c>
      <c r="B2021" s="7" t="s">
        <v>6570</v>
      </c>
      <c r="C2021" s="7" t="s">
        <v>17</v>
      </c>
      <c r="D2021" s="7" t="s">
        <v>100</v>
      </c>
      <c r="E2021" s="7" t="s">
        <v>5870</v>
      </c>
      <c r="F2021" s="20">
        <f t="shared" si="58"/>
        <v>10</v>
      </c>
      <c r="G2021" s="60"/>
      <c r="H2021" s="20">
        <v>2010</v>
      </c>
      <c r="I2021" s="20" t="str">
        <f t="shared" si="59"/>
        <v>hrs__pers_PA..enthusiastic.2010</v>
      </c>
      <c r="J2021" s="15" t="s">
        <v>8813</v>
      </c>
      <c r="K2021" s="20" t="s">
        <v>8812</v>
      </c>
      <c r="L2021" s="13" t="s">
        <v>8659</v>
      </c>
      <c r="M2021" s="15" t="s">
        <v>225</v>
      </c>
      <c r="N2021" s="20" t="s">
        <v>177</v>
      </c>
      <c r="O2021" s="28">
        <v>1</v>
      </c>
      <c r="P2021" s="28">
        <v>5</v>
      </c>
      <c r="Q2021" s="15" t="s">
        <v>224</v>
      </c>
      <c r="R2021" s="15"/>
      <c r="S2021" s="15"/>
    </row>
    <row r="2022" spans="1:19" ht="15.75" customHeight="1" x14ac:dyDescent="0.2">
      <c r="A2022" s="7" t="s">
        <v>61</v>
      </c>
      <c r="B2022" s="7" t="s">
        <v>6570</v>
      </c>
      <c r="C2022" s="7" t="s">
        <v>17</v>
      </c>
      <c r="D2022" s="7" t="s">
        <v>100</v>
      </c>
      <c r="E2022" s="7" t="s">
        <v>5870</v>
      </c>
      <c r="F2022" s="20">
        <f t="shared" si="58"/>
        <v>11</v>
      </c>
      <c r="H2022" s="20">
        <v>2012</v>
      </c>
      <c r="I2022" s="20" t="str">
        <f t="shared" si="59"/>
        <v>hrs__pers_PA..enthusiastic.2012</v>
      </c>
      <c r="J2022" s="15" t="s">
        <v>8814</v>
      </c>
      <c r="K2022" s="20" t="s">
        <v>8812</v>
      </c>
      <c r="L2022" s="13" t="s">
        <v>8659</v>
      </c>
      <c r="M2022" s="15" t="s">
        <v>225</v>
      </c>
      <c r="N2022" s="20" t="s">
        <v>177</v>
      </c>
      <c r="O2022" s="28">
        <v>1</v>
      </c>
      <c r="P2022" s="28">
        <v>5</v>
      </c>
      <c r="Q2022" s="15" t="s">
        <v>224</v>
      </c>
      <c r="R2022" s="15"/>
      <c r="S2022" s="15"/>
    </row>
    <row r="2023" spans="1:19" ht="15.75" customHeight="1" x14ac:dyDescent="0.2">
      <c r="A2023" s="7" t="s">
        <v>61</v>
      </c>
      <c r="B2023" s="7" t="s">
        <v>6570</v>
      </c>
      <c r="C2023" s="7" t="s">
        <v>17</v>
      </c>
      <c r="D2023" s="7" t="s">
        <v>100</v>
      </c>
      <c r="E2023" s="7" t="s">
        <v>5870</v>
      </c>
      <c r="F2023" s="20">
        <f t="shared" si="58"/>
        <v>12</v>
      </c>
      <c r="G2023" s="28"/>
      <c r="H2023" s="28">
        <v>2014</v>
      </c>
      <c r="I2023" s="20" t="str">
        <f t="shared" si="59"/>
        <v>hrs__pers_PA..enthusiastic.2014</v>
      </c>
      <c r="J2023" s="15" t="s">
        <v>10231</v>
      </c>
      <c r="K2023" s="28" t="s">
        <v>8812</v>
      </c>
      <c r="L2023" s="29" t="s">
        <v>8659</v>
      </c>
      <c r="M2023" s="15" t="s">
        <v>225</v>
      </c>
      <c r="N2023" s="20" t="s">
        <v>177</v>
      </c>
      <c r="O2023" s="28">
        <v>1</v>
      </c>
      <c r="P2023" s="28">
        <v>5</v>
      </c>
      <c r="Q2023" s="15" t="s">
        <v>224</v>
      </c>
      <c r="R2023" s="15"/>
      <c r="S2023" s="15"/>
    </row>
    <row r="2024" spans="1:19" ht="15.75" customHeight="1" x14ac:dyDescent="0.2">
      <c r="A2024" s="7" t="s">
        <v>61</v>
      </c>
      <c r="B2024" s="7" t="s">
        <v>6570</v>
      </c>
      <c r="C2024" s="7" t="s">
        <v>17</v>
      </c>
      <c r="D2024" s="7" t="s">
        <v>100</v>
      </c>
      <c r="E2024" s="7" t="s">
        <v>5870</v>
      </c>
      <c r="F2024" s="20">
        <f t="shared" si="58"/>
        <v>13</v>
      </c>
      <c r="G2024" s="28"/>
      <c r="H2024" s="28">
        <v>2016</v>
      </c>
      <c r="I2024" s="20" t="str">
        <f t="shared" si="59"/>
        <v>hrs__pers_PA..enthusiastic.2016</v>
      </c>
      <c r="J2024" s="15" t="s">
        <v>10256</v>
      </c>
      <c r="K2024" s="28" t="s">
        <v>8812</v>
      </c>
      <c r="L2024" s="29" t="s">
        <v>8659</v>
      </c>
      <c r="M2024" s="15" t="s">
        <v>225</v>
      </c>
      <c r="N2024" s="20" t="s">
        <v>177</v>
      </c>
      <c r="O2024" s="28">
        <v>1</v>
      </c>
      <c r="P2024" s="28">
        <v>5</v>
      </c>
      <c r="Q2024" s="15" t="s">
        <v>224</v>
      </c>
      <c r="R2024" s="15"/>
      <c r="S2024" s="15"/>
    </row>
    <row r="2025" spans="1:19" ht="15.75" customHeight="1" x14ac:dyDescent="0.2">
      <c r="A2025" s="7" t="s">
        <v>61</v>
      </c>
      <c r="B2025" s="7" t="s">
        <v>6570</v>
      </c>
      <c r="C2025" s="7" t="s">
        <v>17</v>
      </c>
      <c r="D2025" s="7" t="s">
        <v>100</v>
      </c>
      <c r="E2025" s="7" t="s">
        <v>5883</v>
      </c>
      <c r="F2025" s="20">
        <f t="shared" si="58"/>
        <v>9</v>
      </c>
      <c r="G2025" s="60"/>
      <c r="H2025" s="20">
        <v>2008</v>
      </c>
      <c r="I2025" s="20" t="str">
        <f t="shared" si="59"/>
        <v>hrs__pers_PA..excited.2008</v>
      </c>
      <c r="J2025" s="15" t="s">
        <v>8815</v>
      </c>
      <c r="K2025" s="20" t="s">
        <v>8816</v>
      </c>
      <c r="L2025" s="13" t="s">
        <v>8659</v>
      </c>
      <c r="M2025" s="15" t="s">
        <v>225</v>
      </c>
      <c r="N2025" s="69" t="s">
        <v>177</v>
      </c>
      <c r="O2025" s="28">
        <v>1</v>
      </c>
      <c r="P2025" s="28">
        <v>5</v>
      </c>
      <c r="Q2025" s="15" t="s">
        <v>224</v>
      </c>
      <c r="R2025" s="15"/>
      <c r="S2025" s="15"/>
    </row>
    <row r="2026" spans="1:19" ht="15.75" customHeight="1" x14ac:dyDescent="0.2">
      <c r="A2026" s="7" t="s">
        <v>61</v>
      </c>
      <c r="B2026" s="7" t="s">
        <v>6570</v>
      </c>
      <c r="C2026" s="7" t="s">
        <v>17</v>
      </c>
      <c r="D2026" s="7" t="s">
        <v>100</v>
      </c>
      <c r="E2026" s="7" t="s">
        <v>5883</v>
      </c>
      <c r="F2026" s="20">
        <f t="shared" si="58"/>
        <v>10</v>
      </c>
      <c r="G2026" s="60"/>
      <c r="H2026" s="20">
        <v>2010</v>
      </c>
      <c r="I2026" s="20" t="str">
        <f t="shared" si="59"/>
        <v>hrs__pers_PA..excited.2010</v>
      </c>
      <c r="J2026" s="15" t="s">
        <v>8817</v>
      </c>
      <c r="K2026" s="20" t="s">
        <v>8816</v>
      </c>
      <c r="L2026" s="13" t="s">
        <v>8659</v>
      </c>
      <c r="M2026" s="15" t="s">
        <v>225</v>
      </c>
      <c r="N2026" s="20" t="s">
        <v>177</v>
      </c>
      <c r="O2026" s="28">
        <v>1</v>
      </c>
      <c r="P2026" s="28">
        <v>5</v>
      </c>
      <c r="Q2026" s="15" t="s">
        <v>224</v>
      </c>
      <c r="R2026" s="60"/>
      <c r="S2026" s="60"/>
    </row>
    <row r="2027" spans="1:19" ht="15.75" customHeight="1" x14ac:dyDescent="0.2">
      <c r="A2027" s="7" t="s">
        <v>61</v>
      </c>
      <c r="B2027" s="7" t="s">
        <v>6570</v>
      </c>
      <c r="C2027" s="7" t="s">
        <v>17</v>
      </c>
      <c r="D2027" s="7" t="s">
        <v>100</v>
      </c>
      <c r="E2027" s="7" t="s">
        <v>5883</v>
      </c>
      <c r="F2027" s="20">
        <f t="shared" si="58"/>
        <v>11</v>
      </c>
      <c r="H2027" s="20">
        <v>2012</v>
      </c>
      <c r="I2027" s="20" t="str">
        <f t="shared" si="59"/>
        <v>hrs__pers_PA..excited.2012</v>
      </c>
      <c r="J2027" s="15" t="s">
        <v>8818</v>
      </c>
      <c r="K2027" s="20" t="s">
        <v>8816</v>
      </c>
      <c r="L2027" s="13" t="s">
        <v>8659</v>
      </c>
      <c r="M2027" s="15" t="s">
        <v>225</v>
      </c>
      <c r="N2027" s="20" t="s">
        <v>177</v>
      </c>
      <c r="O2027" s="28">
        <v>1</v>
      </c>
      <c r="P2027" s="28">
        <v>5</v>
      </c>
      <c r="Q2027" s="15" t="s">
        <v>224</v>
      </c>
      <c r="R2027" s="60"/>
      <c r="S2027" s="60"/>
    </row>
    <row r="2028" spans="1:19" ht="15.75" customHeight="1" x14ac:dyDescent="0.2">
      <c r="A2028" s="7" t="s">
        <v>61</v>
      </c>
      <c r="B2028" s="7" t="s">
        <v>6570</v>
      </c>
      <c r="C2028" s="7" t="s">
        <v>17</v>
      </c>
      <c r="D2028" s="7" t="s">
        <v>100</v>
      </c>
      <c r="E2028" s="7" t="s">
        <v>5883</v>
      </c>
      <c r="F2028" s="20">
        <f t="shared" si="58"/>
        <v>12</v>
      </c>
      <c r="G2028" s="28"/>
      <c r="H2028" s="28">
        <v>2014</v>
      </c>
      <c r="I2028" s="20" t="str">
        <f t="shared" si="59"/>
        <v>hrs__pers_PA..excited.2014</v>
      </c>
      <c r="J2028" s="15" t="s">
        <v>10232</v>
      </c>
      <c r="K2028" s="28" t="s">
        <v>8816</v>
      </c>
      <c r="L2028" s="29" t="s">
        <v>8659</v>
      </c>
      <c r="M2028" s="15" t="s">
        <v>225</v>
      </c>
      <c r="N2028" s="20" t="s">
        <v>177</v>
      </c>
      <c r="O2028" s="28">
        <v>1</v>
      </c>
      <c r="P2028" s="28">
        <v>5</v>
      </c>
      <c r="Q2028" s="15" t="s">
        <v>224</v>
      </c>
      <c r="R2028" s="28"/>
      <c r="S2028" s="28"/>
    </row>
    <row r="2029" spans="1:19" ht="15.75" customHeight="1" x14ac:dyDescent="0.2">
      <c r="A2029" s="7" t="s">
        <v>61</v>
      </c>
      <c r="B2029" s="7" t="s">
        <v>6570</v>
      </c>
      <c r="C2029" s="7" t="s">
        <v>17</v>
      </c>
      <c r="D2029" s="7" t="s">
        <v>100</v>
      </c>
      <c r="E2029" s="7" t="s">
        <v>5883</v>
      </c>
      <c r="F2029" s="20">
        <f t="shared" si="58"/>
        <v>13</v>
      </c>
      <c r="G2029" s="28"/>
      <c r="H2029" s="28">
        <v>2016</v>
      </c>
      <c r="I2029" s="20" t="str">
        <f t="shared" si="59"/>
        <v>hrs__pers_PA..excited.2016</v>
      </c>
      <c r="J2029" s="15" t="s">
        <v>10257</v>
      </c>
      <c r="K2029" s="28" t="s">
        <v>8816</v>
      </c>
      <c r="L2029" s="29" t="s">
        <v>8659</v>
      </c>
      <c r="M2029" s="15" t="s">
        <v>225</v>
      </c>
      <c r="N2029" s="20" t="s">
        <v>177</v>
      </c>
      <c r="O2029" s="28">
        <v>1</v>
      </c>
      <c r="P2029" s="28">
        <v>5</v>
      </c>
      <c r="Q2029" s="15" t="s">
        <v>224</v>
      </c>
      <c r="R2029" s="28"/>
      <c r="S2029" s="28"/>
    </row>
    <row r="2030" spans="1:19" ht="15.75" customHeight="1" x14ac:dyDescent="0.2">
      <c r="A2030" s="7" t="s">
        <v>61</v>
      </c>
      <c r="B2030" s="7" t="s">
        <v>6570</v>
      </c>
      <c r="C2030" s="7" t="s">
        <v>17</v>
      </c>
      <c r="D2030" s="7" t="s">
        <v>100</v>
      </c>
      <c r="E2030" s="7" t="s">
        <v>554</v>
      </c>
      <c r="F2030" s="20">
        <f t="shared" si="58"/>
        <v>8</v>
      </c>
      <c r="G2030" s="60"/>
      <c r="H2030" s="20">
        <v>2006</v>
      </c>
      <c r="I2030" s="20" t="str">
        <f t="shared" si="59"/>
        <v>hrs__pers_PA..happy.2006</v>
      </c>
      <c r="J2030" s="20" t="s">
        <v>8819</v>
      </c>
      <c r="K2030" s="20" t="s">
        <v>8820</v>
      </c>
      <c r="L2030" s="13" t="s">
        <v>8659</v>
      </c>
      <c r="M2030" s="15" t="s">
        <v>225</v>
      </c>
      <c r="N2030" s="20" t="s">
        <v>177</v>
      </c>
      <c r="O2030" s="28">
        <v>1</v>
      </c>
      <c r="P2030" s="28">
        <v>5</v>
      </c>
      <c r="Q2030" s="15" t="s">
        <v>224</v>
      </c>
      <c r="R2030" s="15"/>
      <c r="S2030" s="15"/>
    </row>
    <row r="2031" spans="1:19" ht="15.75" customHeight="1" x14ac:dyDescent="0.2">
      <c r="A2031" s="7" t="s">
        <v>61</v>
      </c>
      <c r="B2031" s="7" t="s">
        <v>6570</v>
      </c>
      <c r="C2031" s="7" t="s">
        <v>17</v>
      </c>
      <c r="D2031" s="7" t="s">
        <v>100</v>
      </c>
      <c r="E2031" s="7" t="s">
        <v>554</v>
      </c>
      <c r="F2031" s="20">
        <f t="shared" si="58"/>
        <v>9</v>
      </c>
      <c r="H2031" s="20">
        <v>2008</v>
      </c>
      <c r="I2031" s="20" t="str">
        <f t="shared" si="59"/>
        <v>hrs__pers_PA..happy.2008</v>
      </c>
      <c r="J2031" s="15" t="s">
        <v>8821</v>
      </c>
      <c r="K2031" s="20" t="s">
        <v>8822</v>
      </c>
      <c r="L2031" s="13" t="s">
        <v>8659</v>
      </c>
      <c r="M2031" s="15" t="s">
        <v>225</v>
      </c>
      <c r="N2031" s="69" t="s">
        <v>177</v>
      </c>
      <c r="O2031" s="28">
        <v>1</v>
      </c>
      <c r="P2031" s="28">
        <v>5</v>
      </c>
      <c r="Q2031" s="15" t="s">
        <v>224</v>
      </c>
      <c r="R2031" s="15"/>
      <c r="S2031" s="15"/>
    </row>
    <row r="2032" spans="1:19" ht="15.75" customHeight="1" x14ac:dyDescent="0.2">
      <c r="A2032" s="7" t="s">
        <v>61</v>
      </c>
      <c r="B2032" s="7" t="s">
        <v>6570</v>
      </c>
      <c r="C2032" s="7" t="s">
        <v>17</v>
      </c>
      <c r="D2032" s="7" t="s">
        <v>100</v>
      </c>
      <c r="E2032" s="7" t="s">
        <v>554</v>
      </c>
      <c r="F2032" s="20">
        <f t="shared" si="58"/>
        <v>10</v>
      </c>
      <c r="H2032" s="20">
        <v>2010</v>
      </c>
      <c r="I2032" s="20" t="str">
        <f t="shared" si="59"/>
        <v>hrs__pers_PA..happy.2010</v>
      </c>
      <c r="J2032" s="15" t="s">
        <v>8823</v>
      </c>
      <c r="K2032" s="20" t="s">
        <v>8822</v>
      </c>
      <c r="L2032" s="13" t="s">
        <v>8659</v>
      </c>
      <c r="M2032" s="15" t="s">
        <v>225</v>
      </c>
      <c r="N2032" s="20" t="s">
        <v>177</v>
      </c>
      <c r="O2032" s="28">
        <v>1</v>
      </c>
      <c r="P2032" s="28">
        <v>5</v>
      </c>
      <c r="Q2032" s="15" t="s">
        <v>224</v>
      </c>
      <c r="R2032" s="60"/>
      <c r="S2032" s="60"/>
    </row>
    <row r="2033" spans="1:19" ht="15.75" customHeight="1" x14ac:dyDescent="0.2">
      <c r="A2033" s="7" t="s">
        <v>61</v>
      </c>
      <c r="B2033" s="7" t="s">
        <v>6570</v>
      </c>
      <c r="C2033" s="7" t="s">
        <v>17</v>
      </c>
      <c r="D2033" s="7" t="s">
        <v>100</v>
      </c>
      <c r="E2033" s="7" t="s">
        <v>554</v>
      </c>
      <c r="F2033" s="20">
        <f t="shared" si="58"/>
        <v>11</v>
      </c>
      <c r="H2033" s="20">
        <v>2012</v>
      </c>
      <c r="I2033" s="20" t="str">
        <f t="shared" si="59"/>
        <v>hrs__pers_PA..happy.2012</v>
      </c>
      <c r="J2033" s="15" t="s">
        <v>8824</v>
      </c>
      <c r="K2033" s="20" t="s">
        <v>8822</v>
      </c>
      <c r="L2033" s="13" t="s">
        <v>8659</v>
      </c>
      <c r="M2033" s="15" t="s">
        <v>225</v>
      </c>
      <c r="N2033" s="20" t="s">
        <v>177</v>
      </c>
      <c r="O2033" s="28">
        <v>1</v>
      </c>
      <c r="P2033" s="28">
        <v>5</v>
      </c>
      <c r="Q2033" s="15" t="s">
        <v>224</v>
      </c>
      <c r="R2033" s="60"/>
      <c r="S2033" s="60"/>
    </row>
    <row r="2034" spans="1:19" ht="15.75" customHeight="1" x14ac:dyDescent="0.2">
      <c r="A2034" s="7" t="s">
        <v>61</v>
      </c>
      <c r="B2034" s="7" t="s">
        <v>6570</v>
      </c>
      <c r="C2034" s="7" t="s">
        <v>17</v>
      </c>
      <c r="D2034" s="7" t="s">
        <v>100</v>
      </c>
      <c r="E2034" s="7" t="s">
        <v>554</v>
      </c>
      <c r="F2034" s="20">
        <f t="shared" si="58"/>
        <v>12</v>
      </c>
      <c r="G2034" s="28"/>
      <c r="H2034" s="28">
        <v>2014</v>
      </c>
      <c r="I2034" s="20" t="str">
        <f t="shared" si="59"/>
        <v>hrs__pers_PA..happy.2014</v>
      </c>
      <c r="J2034" s="15" t="s">
        <v>10233</v>
      </c>
      <c r="K2034" s="28" t="s">
        <v>8822</v>
      </c>
      <c r="L2034" s="29" t="s">
        <v>8659</v>
      </c>
      <c r="M2034" s="15" t="s">
        <v>225</v>
      </c>
      <c r="N2034" s="20" t="s">
        <v>177</v>
      </c>
      <c r="O2034" s="28">
        <v>1</v>
      </c>
      <c r="P2034" s="28">
        <v>5</v>
      </c>
      <c r="Q2034" s="15" t="s">
        <v>224</v>
      </c>
      <c r="R2034" s="28"/>
      <c r="S2034" s="28"/>
    </row>
    <row r="2035" spans="1:19" ht="15.75" customHeight="1" x14ac:dyDescent="0.2">
      <c r="A2035" s="7" t="s">
        <v>61</v>
      </c>
      <c r="B2035" s="7" t="s">
        <v>6570</v>
      </c>
      <c r="C2035" s="7" t="s">
        <v>17</v>
      </c>
      <c r="D2035" s="7" t="s">
        <v>100</v>
      </c>
      <c r="E2035" s="7" t="s">
        <v>554</v>
      </c>
      <c r="F2035" s="20">
        <f t="shared" si="58"/>
        <v>13</v>
      </c>
      <c r="G2035" s="28"/>
      <c r="H2035" s="28">
        <v>2016</v>
      </c>
      <c r="I2035" s="20" t="str">
        <f t="shared" si="59"/>
        <v>hrs__pers_PA..happy.2016</v>
      </c>
      <c r="J2035" s="15" t="s">
        <v>10258</v>
      </c>
      <c r="K2035" s="28" t="s">
        <v>8822</v>
      </c>
      <c r="L2035" s="29" t="s">
        <v>8659</v>
      </c>
      <c r="M2035" s="15" t="s">
        <v>225</v>
      </c>
      <c r="N2035" s="20" t="s">
        <v>177</v>
      </c>
      <c r="O2035" s="28">
        <v>1</v>
      </c>
      <c r="P2035" s="28">
        <v>5</v>
      </c>
      <c r="Q2035" s="15" t="s">
        <v>224</v>
      </c>
      <c r="R2035" s="28"/>
      <c r="S2035" s="28"/>
    </row>
    <row r="2036" spans="1:19" ht="15.75" customHeight="1" x14ac:dyDescent="0.2">
      <c r="A2036" s="7" t="s">
        <v>61</v>
      </c>
      <c r="B2036" s="7" t="s">
        <v>6570</v>
      </c>
      <c r="C2036" s="7" t="s">
        <v>17</v>
      </c>
      <c r="D2036" s="7" t="s">
        <v>100</v>
      </c>
      <c r="E2036" s="7" t="s">
        <v>557</v>
      </c>
      <c r="F2036" s="20">
        <f t="shared" si="58"/>
        <v>9</v>
      </c>
      <c r="H2036" s="20">
        <v>2008</v>
      </c>
      <c r="I2036" s="20" t="str">
        <f t="shared" si="59"/>
        <v>hrs__pers_PA..hopeful.2008</v>
      </c>
      <c r="J2036" s="15" t="s">
        <v>8825</v>
      </c>
      <c r="K2036" s="20" t="s">
        <v>8826</v>
      </c>
      <c r="L2036" s="13" t="s">
        <v>8659</v>
      </c>
      <c r="M2036" s="15" t="s">
        <v>225</v>
      </c>
      <c r="N2036" s="69" t="s">
        <v>177</v>
      </c>
      <c r="O2036" s="28">
        <v>1</v>
      </c>
      <c r="P2036" s="28">
        <v>5</v>
      </c>
      <c r="Q2036" s="15" t="s">
        <v>224</v>
      </c>
      <c r="R2036" s="15"/>
      <c r="S2036" s="15"/>
    </row>
    <row r="2037" spans="1:19" ht="15.75" customHeight="1" x14ac:dyDescent="0.2">
      <c r="A2037" s="7" t="s">
        <v>61</v>
      </c>
      <c r="B2037" s="7" t="s">
        <v>6570</v>
      </c>
      <c r="C2037" s="7" t="s">
        <v>17</v>
      </c>
      <c r="D2037" s="7" t="s">
        <v>100</v>
      </c>
      <c r="E2037" s="7" t="s">
        <v>557</v>
      </c>
      <c r="F2037" s="20">
        <f t="shared" si="58"/>
        <v>10</v>
      </c>
      <c r="H2037" s="20">
        <v>2010</v>
      </c>
      <c r="I2037" s="20" t="str">
        <f t="shared" si="59"/>
        <v>hrs__pers_PA..hopeful.2010</v>
      </c>
      <c r="J2037" s="15" t="s">
        <v>8827</v>
      </c>
      <c r="K2037" s="20" t="s">
        <v>8826</v>
      </c>
      <c r="L2037" s="13" t="s">
        <v>8659</v>
      </c>
      <c r="M2037" s="15" t="s">
        <v>225</v>
      </c>
      <c r="N2037" s="20" t="s">
        <v>177</v>
      </c>
      <c r="O2037" s="28">
        <v>1</v>
      </c>
      <c r="P2037" s="28">
        <v>5</v>
      </c>
      <c r="Q2037" s="15" t="s">
        <v>224</v>
      </c>
      <c r="R2037" s="60"/>
      <c r="S2037" s="60"/>
    </row>
    <row r="2038" spans="1:19" ht="15.75" customHeight="1" x14ac:dyDescent="0.2">
      <c r="A2038" s="7" t="s">
        <v>61</v>
      </c>
      <c r="B2038" s="7" t="s">
        <v>6570</v>
      </c>
      <c r="C2038" s="7" t="s">
        <v>17</v>
      </c>
      <c r="D2038" s="7" t="s">
        <v>100</v>
      </c>
      <c r="E2038" s="7" t="s">
        <v>557</v>
      </c>
      <c r="F2038" s="20">
        <f t="shared" si="58"/>
        <v>11</v>
      </c>
      <c r="H2038" s="20">
        <v>2012</v>
      </c>
      <c r="I2038" s="20" t="str">
        <f t="shared" si="59"/>
        <v>hrs__pers_PA..hopeful.2012</v>
      </c>
      <c r="J2038" s="15" t="s">
        <v>8828</v>
      </c>
      <c r="K2038" s="20" t="s">
        <v>8826</v>
      </c>
      <c r="L2038" s="13" t="s">
        <v>8659</v>
      </c>
      <c r="M2038" s="15" t="s">
        <v>225</v>
      </c>
      <c r="N2038" s="20" t="s">
        <v>177</v>
      </c>
      <c r="O2038" s="28">
        <v>1</v>
      </c>
      <c r="P2038" s="28">
        <v>5</v>
      </c>
      <c r="Q2038" s="15" t="s">
        <v>224</v>
      </c>
      <c r="R2038" s="60"/>
      <c r="S2038" s="60"/>
    </row>
    <row r="2039" spans="1:19" ht="15.75" customHeight="1" x14ac:dyDescent="0.2">
      <c r="A2039" s="7" t="s">
        <v>61</v>
      </c>
      <c r="B2039" s="7" t="s">
        <v>6570</v>
      </c>
      <c r="C2039" s="7" t="s">
        <v>17</v>
      </c>
      <c r="D2039" s="7" t="s">
        <v>100</v>
      </c>
      <c r="E2039" s="7" t="s">
        <v>557</v>
      </c>
      <c r="F2039" s="20">
        <f t="shared" si="58"/>
        <v>12</v>
      </c>
      <c r="G2039" s="28"/>
      <c r="H2039" s="28">
        <v>2014</v>
      </c>
      <c r="I2039" s="20" t="str">
        <f t="shared" si="59"/>
        <v>hrs__pers_PA..hopeful.2014</v>
      </c>
      <c r="J2039" s="15" t="s">
        <v>10234</v>
      </c>
      <c r="K2039" s="28" t="s">
        <v>8826</v>
      </c>
      <c r="L2039" s="29" t="s">
        <v>8659</v>
      </c>
      <c r="M2039" s="15" t="s">
        <v>225</v>
      </c>
      <c r="N2039" s="20" t="s">
        <v>177</v>
      </c>
      <c r="O2039" s="28">
        <v>1</v>
      </c>
      <c r="P2039" s="28">
        <v>5</v>
      </c>
      <c r="Q2039" s="15" t="s">
        <v>224</v>
      </c>
      <c r="R2039" s="28"/>
      <c r="S2039" s="28"/>
    </row>
    <row r="2040" spans="1:19" ht="15.75" customHeight="1" x14ac:dyDescent="0.2">
      <c r="A2040" s="7" t="s">
        <v>61</v>
      </c>
      <c r="B2040" s="7" t="s">
        <v>6570</v>
      </c>
      <c r="C2040" s="7" t="s">
        <v>17</v>
      </c>
      <c r="D2040" s="7" t="s">
        <v>100</v>
      </c>
      <c r="E2040" s="7" t="s">
        <v>557</v>
      </c>
      <c r="F2040" s="20">
        <f t="shared" si="58"/>
        <v>13</v>
      </c>
      <c r="G2040" s="28"/>
      <c r="H2040" s="28">
        <v>2016</v>
      </c>
      <c r="I2040" s="20" t="str">
        <f t="shared" si="59"/>
        <v>hrs__pers_PA..hopeful.2016</v>
      </c>
      <c r="J2040" s="15" t="s">
        <v>10259</v>
      </c>
      <c r="K2040" s="28" t="s">
        <v>8826</v>
      </c>
      <c r="L2040" s="29" t="s">
        <v>8659</v>
      </c>
      <c r="M2040" s="15" t="s">
        <v>225</v>
      </c>
      <c r="N2040" s="20" t="s">
        <v>177</v>
      </c>
      <c r="O2040" s="28">
        <v>1</v>
      </c>
      <c r="P2040" s="28">
        <v>5</v>
      </c>
      <c r="Q2040" s="15" t="s">
        <v>224</v>
      </c>
      <c r="R2040" s="28"/>
      <c r="S2040" s="28"/>
    </row>
    <row r="2041" spans="1:19" ht="15.75" customHeight="1" x14ac:dyDescent="0.2">
      <c r="A2041" s="7" t="s">
        <v>61</v>
      </c>
      <c r="B2041" s="7" t="s">
        <v>6570</v>
      </c>
      <c r="C2041" s="7" t="s">
        <v>17</v>
      </c>
      <c r="D2041" s="7" t="s">
        <v>100</v>
      </c>
      <c r="E2041" s="7" t="s">
        <v>5896</v>
      </c>
      <c r="F2041" s="20">
        <f t="shared" si="58"/>
        <v>9</v>
      </c>
      <c r="H2041" s="20">
        <v>2008</v>
      </c>
      <c r="I2041" s="20" t="str">
        <f t="shared" si="59"/>
        <v>hrs__pers_PA..inspired.2008</v>
      </c>
      <c r="J2041" s="15" t="s">
        <v>8829</v>
      </c>
      <c r="K2041" s="20" t="s">
        <v>8830</v>
      </c>
      <c r="L2041" s="13" t="s">
        <v>8659</v>
      </c>
      <c r="M2041" s="15" t="s">
        <v>225</v>
      </c>
      <c r="N2041" s="69" t="s">
        <v>177</v>
      </c>
      <c r="O2041" s="28">
        <v>1</v>
      </c>
      <c r="P2041" s="28">
        <v>5</v>
      </c>
      <c r="Q2041" s="15" t="s">
        <v>224</v>
      </c>
      <c r="R2041" s="15"/>
      <c r="S2041" s="15"/>
    </row>
    <row r="2042" spans="1:19" ht="15.75" customHeight="1" x14ac:dyDescent="0.2">
      <c r="A2042" s="7" t="s">
        <v>61</v>
      </c>
      <c r="B2042" s="7" t="s">
        <v>6570</v>
      </c>
      <c r="C2042" s="7" t="s">
        <v>17</v>
      </c>
      <c r="D2042" s="7" t="s">
        <v>100</v>
      </c>
      <c r="E2042" s="7" t="s">
        <v>5896</v>
      </c>
      <c r="F2042" s="20">
        <f t="shared" si="58"/>
        <v>10</v>
      </c>
      <c r="H2042" s="20">
        <v>2010</v>
      </c>
      <c r="I2042" s="20" t="str">
        <f t="shared" si="59"/>
        <v>hrs__pers_PA..inspired.2010</v>
      </c>
      <c r="J2042" s="15" t="s">
        <v>8831</v>
      </c>
      <c r="K2042" s="20" t="s">
        <v>8830</v>
      </c>
      <c r="L2042" s="13" t="s">
        <v>8659</v>
      </c>
      <c r="M2042" s="15" t="s">
        <v>225</v>
      </c>
      <c r="N2042" s="20" t="s">
        <v>177</v>
      </c>
      <c r="O2042" s="28">
        <v>1</v>
      </c>
      <c r="P2042" s="28">
        <v>5</v>
      </c>
      <c r="Q2042" s="15" t="s">
        <v>224</v>
      </c>
      <c r="R2042" s="60"/>
      <c r="S2042" s="60"/>
    </row>
    <row r="2043" spans="1:19" ht="15.75" customHeight="1" x14ac:dyDescent="0.2">
      <c r="A2043" s="7" t="s">
        <v>61</v>
      </c>
      <c r="B2043" s="7" t="s">
        <v>6570</v>
      </c>
      <c r="C2043" s="7" t="s">
        <v>17</v>
      </c>
      <c r="D2043" s="7" t="s">
        <v>100</v>
      </c>
      <c r="E2043" s="7" t="s">
        <v>5896</v>
      </c>
      <c r="F2043" s="20">
        <f t="shared" si="58"/>
        <v>11</v>
      </c>
      <c r="H2043" s="20">
        <v>2012</v>
      </c>
      <c r="I2043" s="20" t="str">
        <f t="shared" si="59"/>
        <v>hrs__pers_PA..inspired.2012</v>
      </c>
      <c r="J2043" s="15" t="s">
        <v>8832</v>
      </c>
      <c r="K2043" s="20" t="s">
        <v>8830</v>
      </c>
      <c r="L2043" s="13" t="s">
        <v>8659</v>
      </c>
      <c r="M2043" s="15" t="s">
        <v>225</v>
      </c>
      <c r="N2043" s="20" t="s">
        <v>177</v>
      </c>
      <c r="O2043" s="28">
        <v>1</v>
      </c>
      <c r="P2043" s="28">
        <v>5</v>
      </c>
      <c r="Q2043" s="15" t="s">
        <v>224</v>
      </c>
      <c r="R2043" s="60"/>
      <c r="S2043" s="60"/>
    </row>
    <row r="2044" spans="1:19" ht="15.75" customHeight="1" x14ac:dyDescent="0.2">
      <c r="A2044" s="7" t="s">
        <v>61</v>
      </c>
      <c r="B2044" s="7" t="s">
        <v>6570</v>
      </c>
      <c r="C2044" s="7" t="s">
        <v>17</v>
      </c>
      <c r="D2044" s="7" t="s">
        <v>100</v>
      </c>
      <c r="E2044" s="7" t="s">
        <v>5896</v>
      </c>
      <c r="F2044" s="20">
        <f t="shared" si="58"/>
        <v>12</v>
      </c>
      <c r="G2044" s="28"/>
      <c r="H2044" s="28">
        <v>2014</v>
      </c>
      <c r="I2044" s="20" t="str">
        <f t="shared" si="59"/>
        <v>hrs__pers_PA..inspired.2014</v>
      </c>
      <c r="J2044" s="15" t="s">
        <v>10235</v>
      </c>
      <c r="K2044" s="28" t="s">
        <v>8830</v>
      </c>
      <c r="L2044" s="29" t="s">
        <v>8659</v>
      </c>
      <c r="M2044" s="15" t="s">
        <v>225</v>
      </c>
      <c r="N2044" s="20" t="s">
        <v>177</v>
      </c>
      <c r="O2044" s="28">
        <v>1</v>
      </c>
      <c r="P2044" s="28">
        <v>5</v>
      </c>
      <c r="Q2044" s="15" t="s">
        <v>224</v>
      </c>
      <c r="R2044" s="28"/>
      <c r="S2044" s="28"/>
    </row>
    <row r="2045" spans="1:19" ht="15.75" customHeight="1" x14ac:dyDescent="0.2">
      <c r="A2045" s="7" t="s">
        <v>61</v>
      </c>
      <c r="B2045" s="7" t="s">
        <v>6570</v>
      </c>
      <c r="C2045" s="7" t="s">
        <v>17</v>
      </c>
      <c r="D2045" s="7" t="s">
        <v>100</v>
      </c>
      <c r="E2045" s="7" t="s">
        <v>5896</v>
      </c>
      <c r="F2045" s="20">
        <f t="shared" si="58"/>
        <v>13</v>
      </c>
      <c r="G2045" s="28"/>
      <c r="H2045" s="28">
        <v>2016</v>
      </c>
      <c r="I2045" s="20" t="str">
        <f t="shared" si="59"/>
        <v>hrs__pers_PA..inspired.2016</v>
      </c>
      <c r="J2045" s="15" t="s">
        <v>10260</v>
      </c>
      <c r="K2045" s="28" t="s">
        <v>8830</v>
      </c>
      <c r="L2045" s="29" t="s">
        <v>8659</v>
      </c>
      <c r="M2045" s="15" t="s">
        <v>225</v>
      </c>
      <c r="N2045" s="20" t="s">
        <v>177</v>
      </c>
      <c r="O2045" s="28">
        <v>1</v>
      </c>
      <c r="P2045" s="28">
        <v>5</v>
      </c>
      <c r="Q2045" s="15" t="s">
        <v>224</v>
      </c>
      <c r="R2045" s="28"/>
      <c r="S2045" s="28"/>
    </row>
    <row r="2046" spans="1:19" ht="15.75" customHeight="1" x14ac:dyDescent="0.2">
      <c r="A2046" s="7" t="s">
        <v>61</v>
      </c>
      <c r="B2046" s="7" t="s">
        <v>6570</v>
      </c>
      <c r="C2046" s="7" t="s">
        <v>17</v>
      </c>
      <c r="D2046" s="7" t="s">
        <v>100</v>
      </c>
      <c r="E2046" s="7" t="s">
        <v>5909</v>
      </c>
      <c r="F2046" s="20">
        <f t="shared" si="58"/>
        <v>9</v>
      </c>
      <c r="H2046" s="20">
        <v>2008</v>
      </c>
      <c r="I2046" s="20" t="str">
        <f t="shared" si="59"/>
        <v>hrs__pers_PA..interested.2008</v>
      </c>
      <c r="J2046" s="15" t="s">
        <v>8833</v>
      </c>
      <c r="K2046" s="20" t="s">
        <v>8834</v>
      </c>
      <c r="L2046" s="13" t="s">
        <v>8659</v>
      </c>
      <c r="M2046" s="15" t="s">
        <v>225</v>
      </c>
      <c r="N2046" s="69" t="s">
        <v>177</v>
      </c>
      <c r="O2046" s="28">
        <v>1</v>
      </c>
      <c r="P2046" s="28">
        <v>5</v>
      </c>
      <c r="Q2046" s="15" t="s">
        <v>224</v>
      </c>
      <c r="R2046" s="15"/>
      <c r="S2046" s="15"/>
    </row>
    <row r="2047" spans="1:19" ht="15.75" customHeight="1" x14ac:dyDescent="0.2">
      <c r="A2047" s="7" t="s">
        <v>61</v>
      </c>
      <c r="B2047" s="7" t="s">
        <v>6570</v>
      </c>
      <c r="C2047" s="7" t="s">
        <v>17</v>
      </c>
      <c r="D2047" s="7" t="s">
        <v>100</v>
      </c>
      <c r="E2047" s="7" t="s">
        <v>5909</v>
      </c>
      <c r="F2047" s="20">
        <f t="shared" si="58"/>
        <v>10</v>
      </c>
      <c r="H2047" s="20">
        <v>2010</v>
      </c>
      <c r="I2047" s="20" t="str">
        <f t="shared" si="59"/>
        <v>hrs__pers_PA..interested.2010</v>
      </c>
      <c r="J2047" s="15" t="s">
        <v>8835</v>
      </c>
      <c r="K2047" s="20" t="s">
        <v>8834</v>
      </c>
      <c r="L2047" s="13" t="s">
        <v>8659</v>
      </c>
      <c r="M2047" s="15" t="s">
        <v>225</v>
      </c>
      <c r="N2047" s="20" t="s">
        <v>177</v>
      </c>
      <c r="O2047" s="28">
        <v>1</v>
      </c>
      <c r="P2047" s="28">
        <v>5</v>
      </c>
      <c r="Q2047" s="15" t="s">
        <v>224</v>
      </c>
      <c r="R2047" s="60"/>
      <c r="S2047" s="60"/>
    </row>
    <row r="2048" spans="1:19" ht="15.75" customHeight="1" x14ac:dyDescent="0.2">
      <c r="A2048" s="7" t="s">
        <v>61</v>
      </c>
      <c r="B2048" s="7" t="s">
        <v>6570</v>
      </c>
      <c r="C2048" s="7" t="s">
        <v>17</v>
      </c>
      <c r="D2048" s="7" t="s">
        <v>100</v>
      </c>
      <c r="E2048" s="7" t="s">
        <v>5909</v>
      </c>
      <c r="F2048" s="20">
        <f t="shared" si="58"/>
        <v>11</v>
      </c>
      <c r="H2048" s="20">
        <v>2012</v>
      </c>
      <c r="I2048" s="20" t="str">
        <f t="shared" si="59"/>
        <v>hrs__pers_PA..interested.2012</v>
      </c>
      <c r="J2048" s="15" t="s">
        <v>8836</v>
      </c>
      <c r="K2048" s="20" t="s">
        <v>8834</v>
      </c>
      <c r="L2048" s="13" t="s">
        <v>8659</v>
      </c>
      <c r="M2048" s="15" t="s">
        <v>225</v>
      </c>
      <c r="N2048" s="20" t="s">
        <v>177</v>
      </c>
      <c r="O2048" s="28">
        <v>1</v>
      </c>
      <c r="P2048" s="28">
        <v>5</v>
      </c>
      <c r="Q2048" s="15" t="s">
        <v>224</v>
      </c>
      <c r="R2048" s="60"/>
      <c r="S2048" s="60"/>
    </row>
    <row r="2049" spans="1:19" ht="15.75" customHeight="1" x14ac:dyDescent="0.2">
      <c r="A2049" s="7" t="s">
        <v>61</v>
      </c>
      <c r="B2049" s="7" t="s">
        <v>6570</v>
      </c>
      <c r="C2049" s="7" t="s">
        <v>17</v>
      </c>
      <c r="D2049" s="7" t="s">
        <v>100</v>
      </c>
      <c r="E2049" s="7" t="s">
        <v>5909</v>
      </c>
      <c r="F2049" s="20">
        <f t="shared" si="58"/>
        <v>12</v>
      </c>
      <c r="G2049" s="28"/>
      <c r="H2049" s="28">
        <v>2014</v>
      </c>
      <c r="I2049" s="20" t="str">
        <f t="shared" si="59"/>
        <v>hrs__pers_PA..interested.2014</v>
      </c>
      <c r="J2049" s="15" t="s">
        <v>10236</v>
      </c>
      <c r="K2049" s="66" t="s">
        <v>8834</v>
      </c>
      <c r="L2049" s="29" t="s">
        <v>8659</v>
      </c>
      <c r="M2049" s="15" t="s">
        <v>225</v>
      </c>
      <c r="N2049" s="20" t="s">
        <v>177</v>
      </c>
      <c r="O2049" s="28">
        <v>1</v>
      </c>
      <c r="P2049" s="28">
        <v>5</v>
      </c>
      <c r="Q2049" s="15" t="s">
        <v>224</v>
      </c>
      <c r="R2049" s="28"/>
      <c r="S2049" s="28"/>
    </row>
    <row r="2050" spans="1:19" ht="15.75" customHeight="1" x14ac:dyDescent="0.2">
      <c r="A2050" s="7" t="s">
        <v>61</v>
      </c>
      <c r="B2050" s="7" t="s">
        <v>6570</v>
      </c>
      <c r="C2050" s="7" t="s">
        <v>17</v>
      </c>
      <c r="D2050" s="7" t="s">
        <v>100</v>
      </c>
      <c r="E2050" s="7" t="s">
        <v>5909</v>
      </c>
      <c r="F2050" s="20">
        <f t="shared" ref="F2050:F2055" si="60">(H2050-1990)/2</f>
        <v>13</v>
      </c>
      <c r="G2050" s="28"/>
      <c r="H2050" s="28">
        <v>2016</v>
      </c>
      <c r="I2050" s="20" t="str">
        <f t="shared" si="59"/>
        <v>hrs__pers_PA..interested.2016</v>
      </c>
      <c r="J2050" s="15" t="s">
        <v>10261</v>
      </c>
      <c r="K2050" s="28" t="s">
        <v>8834</v>
      </c>
      <c r="L2050" s="29" t="s">
        <v>8659</v>
      </c>
      <c r="M2050" s="15" t="s">
        <v>225</v>
      </c>
      <c r="N2050" s="20" t="s">
        <v>177</v>
      </c>
      <c r="O2050" s="28">
        <v>1</v>
      </c>
      <c r="P2050" s="28">
        <v>5</v>
      </c>
      <c r="Q2050" s="15" t="s">
        <v>224</v>
      </c>
      <c r="R2050" s="28"/>
      <c r="S2050" s="28"/>
    </row>
    <row r="2051" spans="1:19" ht="15.75" customHeight="1" x14ac:dyDescent="0.2">
      <c r="A2051" s="7" t="s">
        <v>61</v>
      </c>
      <c r="B2051" s="7" t="s">
        <v>6570</v>
      </c>
      <c r="C2051" s="7" t="s">
        <v>17</v>
      </c>
      <c r="D2051" s="7" t="s">
        <v>100</v>
      </c>
      <c r="E2051" s="7" t="s">
        <v>608</v>
      </c>
      <c r="F2051" s="20">
        <f t="shared" si="60"/>
        <v>9</v>
      </c>
      <c r="H2051" s="20">
        <v>2008</v>
      </c>
      <c r="I2051" s="20" t="str">
        <f t="shared" si="59"/>
        <v>hrs__pers_PA..proud.2008</v>
      </c>
      <c r="J2051" s="15" t="s">
        <v>8837</v>
      </c>
      <c r="K2051" s="20" t="s">
        <v>8838</v>
      </c>
      <c r="L2051" s="13" t="s">
        <v>8659</v>
      </c>
      <c r="M2051" s="15" t="s">
        <v>225</v>
      </c>
      <c r="N2051" s="69" t="s">
        <v>177</v>
      </c>
      <c r="O2051" s="28">
        <v>1</v>
      </c>
      <c r="P2051" s="28">
        <v>5</v>
      </c>
      <c r="Q2051" s="15" t="s">
        <v>224</v>
      </c>
      <c r="R2051" s="15"/>
      <c r="S2051" s="15"/>
    </row>
    <row r="2052" spans="1:19" ht="15.75" customHeight="1" x14ac:dyDescent="0.2">
      <c r="A2052" s="7" t="s">
        <v>61</v>
      </c>
      <c r="B2052" s="7" t="s">
        <v>6570</v>
      </c>
      <c r="C2052" s="7" t="s">
        <v>17</v>
      </c>
      <c r="D2052" s="7" t="s">
        <v>100</v>
      </c>
      <c r="E2052" s="7" t="s">
        <v>608</v>
      </c>
      <c r="F2052" s="20">
        <f t="shared" si="60"/>
        <v>10</v>
      </c>
      <c r="H2052" s="20">
        <v>2010</v>
      </c>
      <c r="I2052" s="20" t="str">
        <f t="shared" si="59"/>
        <v>hrs__pers_PA..proud.2010</v>
      </c>
      <c r="J2052" s="15" t="s">
        <v>8839</v>
      </c>
      <c r="K2052" s="20" t="s">
        <v>8838</v>
      </c>
      <c r="L2052" s="13" t="s">
        <v>8659</v>
      </c>
      <c r="M2052" s="15" t="s">
        <v>225</v>
      </c>
      <c r="N2052" s="20" t="s">
        <v>177</v>
      </c>
      <c r="O2052" s="28">
        <v>1</v>
      </c>
      <c r="P2052" s="28">
        <v>5</v>
      </c>
      <c r="Q2052" s="15" t="s">
        <v>224</v>
      </c>
      <c r="R2052" s="60"/>
      <c r="S2052" s="60"/>
    </row>
    <row r="2053" spans="1:19" ht="15.75" customHeight="1" x14ac:dyDescent="0.2">
      <c r="A2053" s="7" t="s">
        <v>61</v>
      </c>
      <c r="B2053" s="7" t="s">
        <v>6570</v>
      </c>
      <c r="C2053" s="7" t="s">
        <v>17</v>
      </c>
      <c r="D2053" s="7" t="s">
        <v>100</v>
      </c>
      <c r="E2053" s="7" t="s">
        <v>608</v>
      </c>
      <c r="F2053" s="20">
        <f t="shared" si="60"/>
        <v>11</v>
      </c>
      <c r="H2053" s="20">
        <v>2012</v>
      </c>
      <c r="I2053" s="20" t="str">
        <f t="shared" si="59"/>
        <v>hrs__pers_PA..proud.2012</v>
      </c>
      <c r="J2053" s="15" t="s">
        <v>8840</v>
      </c>
      <c r="K2053" s="20" t="s">
        <v>8838</v>
      </c>
      <c r="L2053" s="13" t="s">
        <v>8659</v>
      </c>
      <c r="M2053" s="15" t="s">
        <v>225</v>
      </c>
      <c r="N2053" s="20" t="s">
        <v>177</v>
      </c>
      <c r="O2053" s="28">
        <v>1</v>
      </c>
      <c r="P2053" s="28">
        <v>5</v>
      </c>
      <c r="Q2053" s="15" t="s">
        <v>224</v>
      </c>
      <c r="R2053" s="60"/>
      <c r="S2053" s="60"/>
    </row>
    <row r="2054" spans="1:19" ht="15.75" customHeight="1" x14ac:dyDescent="0.2">
      <c r="A2054" s="7" t="s">
        <v>61</v>
      </c>
      <c r="B2054" s="7" t="s">
        <v>6570</v>
      </c>
      <c r="C2054" s="7" t="s">
        <v>17</v>
      </c>
      <c r="D2054" s="7" t="s">
        <v>100</v>
      </c>
      <c r="E2054" s="7" t="s">
        <v>608</v>
      </c>
      <c r="F2054" s="20">
        <f t="shared" si="60"/>
        <v>12</v>
      </c>
      <c r="G2054" s="28"/>
      <c r="H2054" s="28">
        <v>2014</v>
      </c>
      <c r="I2054" s="20" t="str">
        <f t="shared" si="59"/>
        <v>hrs__pers_PA..proud.2014</v>
      </c>
      <c r="J2054" s="15" t="s">
        <v>10237</v>
      </c>
      <c r="K2054" s="28" t="s">
        <v>8838</v>
      </c>
      <c r="L2054" s="29" t="s">
        <v>8659</v>
      </c>
      <c r="M2054" s="15" t="s">
        <v>225</v>
      </c>
      <c r="N2054" s="20" t="s">
        <v>177</v>
      </c>
      <c r="O2054" s="28">
        <v>1</v>
      </c>
      <c r="P2054" s="28">
        <v>5</v>
      </c>
      <c r="Q2054" s="15" t="s">
        <v>224</v>
      </c>
      <c r="R2054" s="28"/>
      <c r="S2054" s="28"/>
    </row>
    <row r="2055" spans="1:19" ht="15.75" customHeight="1" x14ac:dyDescent="0.2">
      <c r="A2055" s="7" t="s">
        <v>61</v>
      </c>
      <c r="B2055" s="7" t="s">
        <v>6570</v>
      </c>
      <c r="C2055" s="7" t="s">
        <v>17</v>
      </c>
      <c r="D2055" s="7" t="s">
        <v>100</v>
      </c>
      <c r="E2055" s="7" t="s">
        <v>608</v>
      </c>
      <c r="F2055" s="20">
        <f t="shared" si="60"/>
        <v>13</v>
      </c>
      <c r="G2055" s="28"/>
      <c r="H2055" s="28">
        <v>2016</v>
      </c>
      <c r="I2055" s="20" t="str">
        <f t="shared" si="59"/>
        <v>hrs__pers_PA..proud.2016</v>
      </c>
      <c r="J2055" s="15" t="s">
        <v>10262</v>
      </c>
      <c r="K2055" s="28" t="s">
        <v>8838</v>
      </c>
      <c r="L2055" s="29" t="s">
        <v>8659</v>
      </c>
      <c r="M2055" s="15" t="s">
        <v>225</v>
      </c>
      <c r="N2055" s="20" t="s">
        <v>177</v>
      </c>
      <c r="O2055" s="28">
        <v>1</v>
      </c>
      <c r="P2055" s="28">
        <v>5</v>
      </c>
      <c r="Q2055" s="15" t="s">
        <v>224</v>
      </c>
      <c r="R2055" s="28"/>
      <c r="S2055" s="28"/>
    </row>
    <row r="2056" spans="1:19" ht="15.75" customHeight="1" x14ac:dyDescent="0.2">
      <c r="A2056" s="7" t="s">
        <v>61</v>
      </c>
      <c r="B2056" s="7" t="s">
        <v>6570</v>
      </c>
      <c r="C2056" s="7" t="s">
        <v>17</v>
      </c>
      <c r="D2056" s="7" t="s">
        <v>109</v>
      </c>
      <c r="E2056" s="7" t="s">
        <v>10384</v>
      </c>
      <c r="F2056" s="20">
        <v>8</v>
      </c>
      <c r="G2056" s="20"/>
      <c r="H2056" s="20">
        <v>2006</v>
      </c>
      <c r="I2056" s="20" t="str">
        <f t="shared" si="59"/>
        <v>hrs__pers_SS..spouseCriticize.2006</v>
      </c>
      <c r="J2056" s="20" t="s">
        <v>8841</v>
      </c>
      <c r="K2056" s="20" t="s">
        <v>8842</v>
      </c>
      <c r="L2056" s="20" t="s">
        <v>8843</v>
      </c>
      <c r="M2056" s="15" t="s">
        <v>223</v>
      </c>
      <c r="N2056" s="15" t="s">
        <v>5837</v>
      </c>
      <c r="O2056" s="15">
        <v>1</v>
      </c>
      <c r="P2056" s="15">
        <v>4</v>
      </c>
      <c r="Q2056" s="15" t="s">
        <v>224</v>
      </c>
      <c r="R2056" s="15"/>
      <c r="S2056" s="15" t="s">
        <v>1311</v>
      </c>
    </row>
    <row r="2057" spans="1:19" ht="15.75" customHeight="1" x14ac:dyDescent="0.2">
      <c r="A2057" s="7" t="s">
        <v>61</v>
      </c>
      <c r="B2057" s="7" t="s">
        <v>6570</v>
      </c>
      <c r="C2057" s="7" t="s">
        <v>17</v>
      </c>
      <c r="D2057" s="7" t="s">
        <v>109</v>
      </c>
      <c r="E2057" s="7" t="s">
        <v>10385</v>
      </c>
      <c r="F2057" s="20">
        <v>8</v>
      </c>
      <c r="G2057" s="20"/>
      <c r="H2057" s="20">
        <v>2006</v>
      </c>
      <c r="I2057" s="20" t="str">
        <f t="shared" si="59"/>
        <v>hrs__pers_SS..childrenCriticize.2006</v>
      </c>
      <c r="J2057" s="20" t="s">
        <v>8844</v>
      </c>
      <c r="K2057" s="20" t="s">
        <v>8845</v>
      </c>
      <c r="L2057" s="20" t="s">
        <v>8843</v>
      </c>
      <c r="M2057" s="15" t="s">
        <v>223</v>
      </c>
      <c r="N2057" s="15" t="s">
        <v>5837</v>
      </c>
      <c r="O2057" s="15">
        <v>1</v>
      </c>
      <c r="P2057" s="15">
        <v>4</v>
      </c>
      <c r="Q2057" s="15" t="s">
        <v>224</v>
      </c>
      <c r="R2057" s="15"/>
      <c r="S2057" s="15" t="s">
        <v>1311</v>
      </c>
    </row>
    <row r="2058" spans="1:19" ht="15.75" customHeight="1" x14ac:dyDescent="0.2">
      <c r="A2058" s="7" t="s">
        <v>61</v>
      </c>
      <c r="B2058" s="7" t="s">
        <v>6570</v>
      </c>
      <c r="C2058" s="7" t="s">
        <v>17</v>
      </c>
      <c r="D2058" s="7" t="s">
        <v>109</v>
      </c>
      <c r="E2058" s="7" t="s">
        <v>10386</v>
      </c>
      <c r="F2058" s="20">
        <v>8</v>
      </c>
      <c r="G2058" s="20"/>
      <c r="H2058" s="20">
        <v>2006</v>
      </c>
      <c r="I2058" s="20" t="str">
        <f t="shared" si="59"/>
        <v>hrs__pers_SS..familyCriticize.2006</v>
      </c>
      <c r="J2058" s="20" t="s">
        <v>8846</v>
      </c>
      <c r="K2058" s="20" t="s">
        <v>8847</v>
      </c>
      <c r="L2058" s="20" t="s">
        <v>8843</v>
      </c>
      <c r="M2058" s="15" t="s">
        <v>223</v>
      </c>
      <c r="N2058" s="15" t="s">
        <v>5837</v>
      </c>
      <c r="O2058" s="15">
        <v>1</v>
      </c>
      <c r="P2058" s="15">
        <v>4</v>
      </c>
      <c r="Q2058" s="15" t="s">
        <v>224</v>
      </c>
      <c r="R2058" s="15"/>
      <c r="S2058" s="15" t="s">
        <v>1311</v>
      </c>
    </row>
    <row r="2059" spans="1:19" ht="15.75" customHeight="1" x14ac:dyDescent="0.2">
      <c r="A2059" s="7" t="s">
        <v>61</v>
      </c>
      <c r="B2059" s="7" t="s">
        <v>6570</v>
      </c>
      <c r="C2059" s="7" t="s">
        <v>17</v>
      </c>
      <c r="D2059" s="7" t="s">
        <v>109</v>
      </c>
      <c r="E2059" s="7" t="s">
        <v>10387</v>
      </c>
      <c r="F2059" s="20">
        <v>8</v>
      </c>
      <c r="G2059" s="20"/>
      <c r="H2059" s="20">
        <v>2006</v>
      </c>
      <c r="I2059" s="20" t="str">
        <f t="shared" si="59"/>
        <v>hrs__pers_SS..friendsCriticize.2006</v>
      </c>
      <c r="J2059" s="20" t="s">
        <v>8848</v>
      </c>
      <c r="K2059" s="20" t="s">
        <v>8849</v>
      </c>
      <c r="L2059" s="20" t="s">
        <v>8843</v>
      </c>
      <c r="M2059" s="15" t="s">
        <v>223</v>
      </c>
      <c r="N2059" s="15" t="s">
        <v>5837</v>
      </c>
      <c r="O2059" s="15">
        <v>1</v>
      </c>
      <c r="P2059" s="15">
        <v>4</v>
      </c>
      <c r="Q2059" s="15" t="s">
        <v>224</v>
      </c>
      <c r="R2059" s="15"/>
      <c r="S2059" s="15" t="s">
        <v>1311</v>
      </c>
    </row>
    <row r="2060" spans="1:19" ht="15.75" customHeight="1" x14ac:dyDescent="0.2">
      <c r="A2060" s="7" t="s">
        <v>61</v>
      </c>
      <c r="B2060" s="7" t="s">
        <v>6570</v>
      </c>
      <c r="C2060" s="7" t="s">
        <v>17</v>
      </c>
      <c r="D2060" s="7" t="s">
        <v>109</v>
      </c>
      <c r="E2060" s="7" t="s">
        <v>10384</v>
      </c>
      <c r="F2060" s="20">
        <v>9</v>
      </c>
      <c r="G2060" s="20"/>
      <c r="H2060" s="20">
        <v>2008</v>
      </c>
      <c r="I2060" s="20" t="str">
        <f t="shared" si="59"/>
        <v>hrs__pers_SS..spouseCriticize.2008</v>
      </c>
      <c r="J2060" s="20" t="s">
        <v>8850</v>
      </c>
      <c r="K2060" s="20" t="s">
        <v>8842</v>
      </c>
      <c r="L2060" s="20" t="s">
        <v>8843</v>
      </c>
      <c r="M2060" s="15" t="s">
        <v>223</v>
      </c>
      <c r="N2060" s="72" t="s">
        <v>5837</v>
      </c>
      <c r="O2060" s="15">
        <v>1</v>
      </c>
      <c r="P2060" s="15">
        <v>4</v>
      </c>
      <c r="Q2060" s="15" t="s">
        <v>224</v>
      </c>
      <c r="R2060" s="15"/>
      <c r="S2060" s="15" t="s">
        <v>251</v>
      </c>
    </row>
    <row r="2061" spans="1:19" ht="15.75" customHeight="1" x14ac:dyDescent="0.2">
      <c r="A2061" s="7" t="s">
        <v>61</v>
      </c>
      <c r="B2061" s="7" t="s">
        <v>6570</v>
      </c>
      <c r="C2061" s="7" t="s">
        <v>17</v>
      </c>
      <c r="D2061" s="7" t="s">
        <v>109</v>
      </c>
      <c r="E2061" s="7" t="s">
        <v>10385</v>
      </c>
      <c r="F2061" s="20">
        <v>9</v>
      </c>
      <c r="G2061" s="20"/>
      <c r="H2061" s="20">
        <v>2008</v>
      </c>
      <c r="I2061" s="20" t="str">
        <f t="shared" si="59"/>
        <v>hrs__pers_SS..childrenCriticize.2008</v>
      </c>
      <c r="J2061" s="20" t="s">
        <v>8851</v>
      </c>
      <c r="K2061" s="20" t="s">
        <v>8845</v>
      </c>
      <c r="L2061" s="20" t="s">
        <v>8843</v>
      </c>
      <c r="M2061" s="15" t="s">
        <v>223</v>
      </c>
      <c r="N2061" s="72" t="s">
        <v>5837</v>
      </c>
      <c r="O2061" s="15">
        <v>1</v>
      </c>
      <c r="P2061" s="15">
        <v>4</v>
      </c>
      <c r="Q2061" s="15" t="s">
        <v>224</v>
      </c>
      <c r="R2061" s="15"/>
      <c r="S2061" s="15" t="s">
        <v>251</v>
      </c>
    </row>
    <row r="2062" spans="1:19" ht="15.75" customHeight="1" x14ac:dyDescent="0.2">
      <c r="A2062" s="7" t="s">
        <v>61</v>
      </c>
      <c r="B2062" s="7" t="s">
        <v>6570</v>
      </c>
      <c r="C2062" s="7" t="s">
        <v>17</v>
      </c>
      <c r="D2062" s="7" t="s">
        <v>109</v>
      </c>
      <c r="E2062" s="7" t="s">
        <v>10386</v>
      </c>
      <c r="F2062" s="20">
        <v>9</v>
      </c>
      <c r="G2062" s="20"/>
      <c r="H2062" s="20">
        <v>2008</v>
      </c>
      <c r="I2062" s="20" t="str">
        <f t="shared" si="59"/>
        <v>hrs__pers_SS..familyCriticize.2008</v>
      </c>
      <c r="J2062" s="20" t="s">
        <v>8852</v>
      </c>
      <c r="K2062" s="20" t="s">
        <v>8847</v>
      </c>
      <c r="L2062" s="20" t="s">
        <v>8843</v>
      </c>
      <c r="M2062" s="15" t="s">
        <v>223</v>
      </c>
      <c r="N2062" s="72" t="s">
        <v>5837</v>
      </c>
      <c r="O2062" s="15">
        <v>1</v>
      </c>
      <c r="P2062" s="15">
        <v>4</v>
      </c>
      <c r="Q2062" s="15" t="s">
        <v>224</v>
      </c>
      <c r="R2062" s="15"/>
      <c r="S2062" s="15" t="s">
        <v>251</v>
      </c>
    </row>
    <row r="2063" spans="1:19" ht="15.75" customHeight="1" x14ac:dyDescent="0.2">
      <c r="A2063" s="7" t="s">
        <v>61</v>
      </c>
      <c r="B2063" s="7" t="s">
        <v>6570</v>
      </c>
      <c r="C2063" s="7" t="s">
        <v>17</v>
      </c>
      <c r="D2063" s="7" t="s">
        <v>109</v>
      </c>
      <c r="E2063" s="7" t="s">
        <v>10387</v>
      </c>
      <c r="F2063" s="20">
        <v>9</v>
      </c>
      <c r="G2063" s="20"/>
      <c r="H2063" s="20">
        <v>2008</v>
      </c>
      <c r="I2063" s="20" t="str">
        <f t="shared" si="59"/>
        <v>hrs__pers_SS..friendsCriticize.2008</v>
      </c>
      <c r="J2063" s="20" t="s">
        <v>8853</v>
      </c>
      <c r="K2063" s="20" t="s">
        <v>8849</v>
      </c>
      <c r="L2063" s="20" t="s">
        <v>8843</v>
      </c>
      <c r="M2063" s="15" t="s">
        <v>223</v>
      </c>
      <c r="N2063" s="72" t="s">
        <v>5837</v>
      </c>
      <c r="O2063" s="15">
        <v>1</v>
      </c>
      <c r="P2063" s="15">
        <v>4</v>
      </c>
      <c r="Q2063" s="15" t="s">
        <v>224</v>
      </c>
      <c r="R2063" s="15"/>
      <c r="S2063" s="15" t="s">
        <v>251</v>
      </c>
    </row>
    <row r="2064" spans="1:19" ht="15.75" customHeight="1" x14ac:dyDescent="0.2">
      <c r="A2064" s="7" t="s">
        <v>61</v>
      </c>
      <c r="B2064" s="7" t="s">
        <v>6570</v>
      </c>
      <c r="C2064" s="7" t="s">
        <v>17</v>
      </c>
      <c r="D2064" s="7" t="s">
        <v>109</v>
      </c>
      <c r="E2064" s="7" t="s">
        <v>10384</v>
      </c>
      <c r="F2064" s="20">
        <v>10</v>
      </c>
      <c r="G2064" s="20"/>
      <c r="H2064" s="20">
        <v>2010</v>
      </c>
      <c r="I2064" s="20" t="str">
        <f t="shared" si="59"/>
        <v>hrs__pers_SS..spouseCriticize.2010</v>
      </c>
      <c r="J2064" s="15" t="s">
        <v>8854</v>
      </c>
      <c r="K2064" s="20" t="s">
        <v>8842</v>
      </c>
      <c r="L2064" s="20" t="s">
        <v>8843</v>
      </c>
      <c r="M2064" s="15" t="s">
        <v>223</v>
      </c>
      <c r="N2064" s="15" t="s">
        <v>5837</v>
      </c>
      <c r="O2064" s="15">
        <v>1</v>
      </c>
      <c r="P2064" s="15">
        <v>4</v>
      </c>
      <c r="Q2064" s="15" t="s">
        <v>224</v>
      </c>
      <c r="R2064" s="15"/>
      <c r="S2064" s="15" t="s">
        <v>251</v>
      </c>
    </row>
    <row r="2065" spans="1:19" ht="15.75" customHeight="1" x14ac:dyDescent="0.2">
      <c r="A2065" s="7" t="s">
        <v>61</v>
      </c>
      <c r="B2065" s="7" t="s">
        <v>6570</v>
      </c>
      <c r="C2065" s="7" t="s">
        <v>17</v>
      </c>
      <c r="D2065" s="7" t="s">
        <v>109</v>
      </c>
      <c r="E2065" s="7" t="s">
        <v>10385</v>
      </c>
      <c r="F2065" s="20">
        <v>10</v>
      </c>
      <c r="G2065" s="20"/>
      <c r="H2065" s="20">
        <v>2010</v>
      </c>
      <c r="I2065" s="20" t="str">
        <f t="shared" si="59"/>
        <v>hrs__pers_SS..childrenCriticize.2010</v>
      </c>
      <c r="J2065" s="15" t="s">
        <v>8855</v>
      </c>
      <c r="K2065" s="20" t="s">
        <v>8845</v>
      </c>
      <c r="L2065" s="20" t="s">
        <v>8843</v>
      </c>
      <c r="M2065" s="15" t="s">
        <v>223</v>
      </c>
      <c r="N2065" s="15" t="s">
        <v>5837</v>
      </c>
      <c r="O2065" s="15">
        <v>1</v>
      </c>
      <c r="P2065" s="15">
        <v>4</v>
      </c>
      <c r="Q2065" s="15" t="s">
        <v>224</v>
      </c>
      <c r="R2065" s="15"/>
      <c r="S2065" s="15" t="s">
        <v>251</v>
      </c>
    </row>
    <row r="2066" spans="1:19" ht="15.75" customHeight="1" x14ac:dyDescent="0.2">
      <c r="A2066" s="7" t="s">
        <v>61</v>
      </c>
      <c r="B2066" s="7" t="s">
        <v>6570</v>
      </c>
      <c r="C2066" s="7" t="s">
        <v>17</v>
      </c>
      <c r="D2066" s="7" t="s">
        <v>109</v>
      </c>
      <c r="E2066" s="7" t="s">
        <v>10386</v>
      </c>
      <c r="F2066" s="20">
        <v>10</v>
      </c>
      <c r="G2066" s="20"/>
      <c r="H2066" s="20">
        <v>2010</v>
      </c>
      <c r="I2066" s="20" t="str">
        <f t="shared" si="59"/>
        <v>hrs__pers_SS..familyCriticize.2010</v>
      </c>
      <c r="J2066" s="20" t="s">
        <v>8856</v>
      </c>
      <c r="K2066" s="20" t="s">
        <v>8847</v>
      </c>
      <c r="L2066" s="20" t="s">
        <v>8843</v>
      </c>
      <c r="M2066" s="15" t="s">
        <v>223</v>
      </c>
      <c r="N2066" s="15" t="s">
        <v>5837</v>
      </c>
      <c r="O2066" s="15">
        <v>1</v>
      </c>
      <c r="P2066" s="15">
        <v>4</v>
      </c>
      <c r="Q2066" s="15" t="s">
        <v>224</v>
      </c>
      <c r="R2066" s="15"/>
      <c r="S2066" s="15" t="s">
        <v>251</v>
      </c>
    </row>
    <row r="2067" spans="1:19" ht="15.75" customHeight="1" x14ac:dyDescent="0.2">
      <c r="A2067" s="7" t="s">
        <v>61</v>
      </c>
      <c r="B2067" s="7" t="s">
        <v>6570</v>
      </c>
      <c r="C2067" s="7" t="s">
        <v>17</v>
      </c>
      <c r="D2067" s="7" t="s">
        <v>109</v>
      </c>
      <c r="E2067" s="7" t="s">
        <v>10387</v>
      </c>
      <c r="F2067" s="20">
        <v>10</v>
      </c>
      <c r="G2067" s="20"/>
      <c r="H2067" s="20">
        <v>2010</v>
      </c>
      <c r="I2067" s="20" t="str">
        <f t="shared" ref="I2067:I2130" si="61">CONCATENATE(A2067,"__",C2067,"_", D2067, "..", E2067, ".", H2067)</f>
        <v>hrs__pers_SS..friendsCriticize.2010</v>
      </c>
      <c r="J2067" s="20" t="s">
        <v>8857</v>
      </c>
      <c r="K2067" s="20" t="s">
        <v>8849</v>
      </c>
      <c r="L2067" s="20" t="s">
        <v>8843</v>
      </c>
      <c r="M2067" s="15" t="s">
        <v>223</v>
      </c>
      <c r="N2067" s="15" t="s">
        <v>5837</v>
      </c>
      <c r="O2067" s="15">
        <v>1</v>
      </c>
      <c r="P2067" s="15">
        <v>4</v>
      </c>
      <c r="Q2067" s="15" t="s">
        <v>224</v>
      </c>
      <c r="R2067" s="15"/>
      <c r="S2067" s="15" t="s">
        <v>251</v>
      </c>
    </row>
    <row r="2068" spans="1:19" ht="15.75" customHeight="1" x14ac:dyDescent="0.2">
      <c r="A2068" s="7" t="s">
        <v>61</v>
      </c>
      <c r="B2068" s="7" t="s">
        <v>6570</v>
      </c>
      <c r="C2068" s="7" t="s">
        <v>17</v>
      </c>
      <c r="D2068" s="7" t="s">
        <v>109</v>
      </c>
      <c r="E2068" s="7" t="s">
        <v>10384</v>
      </c>
      <c r="F2068" s="20">
        <v>11</v>
      </c>
      <c r="G2068" s="20"/>
      <c r="H2068" s="20">
        <v>2012</v>
      </c>
      <c r="I2068" s="20" t="str">
        <f t="shared" si="61"/>
        <v>hrs__pers_SS..spouseCriticize.2012</v>
      </c>
      <c r="J2068" s="20" t="s">
        <v>8858</v>
      </c>
      <c r="K2068" s="20" t="s">
        <v>8842</v>
      </c>
      <c r="L2068" s="20" t="s">
        <v>8843</v>
      </c>
      <c r="M2068" s="15" t="s">
        <v>223</v>
      </c>
      <c r="N2068" s="15" t="s">
        <v>5837</v>
      </c>
      <c r="O2068" s="15">
        <v>1</v>
      </c>
      <c r="P2068" s="15">
        <v>4</v>
      </c>
      <c r="Q2068" s="15" t="s">
        <v>224</v>
      </c>
      <c r="R2068" s="15"/>
      <c r="S2068" s="15" t="s">
        <v>251</v>
      </c>
    </row>
    <row r="2069" spans="1:19" ht="15.75" customHeight="1" x14ac:dyDescent="0.2">
      <c r="A2069" s="7" t="s">
        <v>61</v>
      </c>
      <c r="B2069" s="7" t="s">
        <v>6570</v>
      </c>
      <c r="C2069" s="7" t="s">
        <v>17</v>
      </c>
      <c r="D2069" s="7" t="s">
        <v>109</v>
      </c>
      <c r="E2069" s="7" t="s">
        <v>10385</v>
      </c>
      <c r="F2069" s="20">
        <v>11</v>
      </c>
      <c r="G2069" s="20"/>
      <c r="H2069" s="20">
        <v>2012</v>
      </c>
      <c r="I2069" s="20" t="str">
        <f t="shared" si="61"/>
        <v>hrs__pers_SS..childrenCriticize.2012</v>
      </c>
      <c r="J2069" s="20" t="s">
        <v>8859</v>
      </c>
      <c r="K2069" s="20" t="s">
        <v>8845</v>
      </c>
      <c r="L2069" s="20" t="s">
        <v>8843</v>
      </c>
      <c r="M2069" s="15" t="s">
        <v>223</v>
      </c>
      <c r="N2069" s="15" t="s">
        <v>5837</v>
      </c>
      <c r="O2069" s="15">
        <v>1</v>
      </c>
      <c r="P2069" s="15">
        <v>4</v>
      </c>
      <c r="Q2069" s="15" t="s">
        <v>224</v>
      </c>
      <c r="R2069" s="15"/>
      <c r="S2069" s="15" t="s">
        <v>251</v>
      </c>
    </row>
    <row r="2070" spans="1:19" ht="15.75" customHeight="1" x14ac:dyDescent="0.2">
      <c r="A2070" s="7" t="s">
        <v>61</v>
      </c>
      <c r="B2070" s="7" t="s">
        <v>6570</v>
      </c>
      <c r="C2070" s="7" t="s">
        <v>17</v>
      </c>
      <c r="D2070" s="7" t="s">
        <v>109</v>
      </c>
      <c r="E2070" s="7" t="s">
        <v>10386</v>
      </c>
      <c r="F2070" s="20">
        <v>11</v>
      </c>
      <c r="G2070" s="20"/>
      <c r="H2070" s="20">
        <v>2012</v>
      </c>
      <c r="I2070" s="20" t="str">
        <f t="shared" si="61"/>
        <v>hrs__pers_SS..familyCriticize.2012</v>
      </c>
      <c r="J2070" s="20" t="s">
        <v>8860</v>
      </c>
      <c r="K2070" s="20" t="s">
        <v>8847</v>
      </c>
      <c r="L2070" s="20" t="s">
        <v>8843</v>
      </c>
      <c r="M2070" s="15" t="s">
        <v>223</v>
      </c>
      <c r="N2070" s="15" t="s">
        <v>5837</v>
      </c>
      <c r="O2070" s="15">
        <v>1</v>
      </c>
      <c r="P2070" s="15">
        <v>4</v>
      </c>
      <c r="Q2070" s="15" t="s">
        <v>224</v>
      </c>
      <c r="R2070" s="15"/>
      <c r="S2070" s="15" t="s">
        <v>251</v>
      </c>
    </row>
    <row r="2071" spans="1:19" ht="15.75" customHeight="1" x14ac:dyDescent="0.2">
      <c r="A2071" s="7" t="s">
        <v>61</v>
      </c>
      <c r="B2071" s="7" t="s">
        <v>6570</v>
      </c>
      <c r="C2071" s="7" t="s">
        <v>17</v>
      </c>
      <c r="D2071" s="7" t="s">
        <v>109</v>
      </c>
      <c r="E2071" s="7" t="s">
        <v>10387</v>
      </c>
      <c r="F2071" s="20">
        <v>11</v>
      </c>
      <c r="G2071" s="20"/>
      <c r="H2071" s="20">
        <v>2012</v>
      </c>
      <c r="I2071" s="20" t="str">
        <f t="shared" si="61"/>
        <v>hrs__pers_SS..friendsCriticize.2012</v>
      </c>
      <c r="J2071" s="20" t="s">
        <v>8861</v>
      </c>
      <c r="K2071" s="20" t="s">
        <v>8849</v>
      </c>
      <c r="L2071" s="20" t="s">
        <v>8843</v>
      </c>
      <c r="M2071" s="15" t="s">
        <v>223</v>
      </c>
      <c r="N2071" s="15" t="s">
        <v>5837</v>
      </c>
      <c r="O2071" s="15">
        <v>1</v>
      </c>
      <c r="P2071" s="15">
        <v>4</v>
      </c>
      <c r="Q2071" s="15" t="s">
        <v>224</v>
      </c>
      <c r="R2071" s="15"/>
      <c r="S2071" s="15" t="s">
        <v>251</v>
      </c>
    </row>
    <row r="2072" spans="1:19" ht="15.75" customHeight="1" x14ac:dyDescent="0.2">
      <c r="A2072" s="7" t="s">
        <v>61</v>
      </c>
      <c r="B2072" s="7" t="s">
        <v>6570</v>
      </c>
      <c r="C2072" s="7" t="s">
        <v>17</v>
      </c>
      <c r="D2072" s="7" t="s">
        <v>109</v>
      </c>
      <c r="E2072" s="7" t="s">
        <v>10384</v>
      </c>
      <c r="F2072" s="20">
        <v>12</v>
      </c>
      <c r="G2072" s="20"/>
      <c r="H2072" s="20">
        <v>2014</v>
      </c>
      <c r="I2072" s="20" t="str">
        <f t="shared" si="61"/>
        <v>hrs__pers_SS..spouseCriticize.2014</v>
      </c>
      <c r="J2072" s="20" t="s">
        <v>10263</v>
      </c>
      <c r="K2072" s="20" t="s">
        <v>8842</v>
      </c>
      <c r="L2072" s="20" t="s">
        <v>8843</v>
      </c>
      <c r="M2072" s="15" t="s">
        <v>223</v>
      </c>
      <c r="N2072" s="15" t="s">
        <v>5837</v>
      </c>
      <c r="O2072" s="15">
        <v>1</v>
      </c>
      <c r="P2072" s="15">
        <v>4</v>
      </c>
      <c r="Q2072" s="15" t="s">
        <v>224</v>
      </c>
      <c r="R2072" s="15"/>
      <c r="S2072" s="15" t="s">
        <v>251</v>
      </c>
    </row>
    <row r="2073" spans="1:19" ht="15.75" customHeight="1" x14ac:dyDescent="0.2">
      <c r="A2073" s="7" t="s">
        <v>61</v>
      </c>
      <c r="B2073" s="7" t="s">
        <v>6570</v>
      </c>
      <c r="C2073" s="7" t="s">
        <v>17</v>
      </c>
      <c r="D2073" s="7" t="s">
        <v>109</v>
      </c>
      <c r="E2073" s="7" t="s">
        <v>10385</v>
      </c>
      <c r="F2073" s="20">
        <v>12</v>
      </c>
      <c r="G2073" s="20"/>
      <c r="H2073" s="20">
        <v>2014</v>
      </c>
      <c r="I2073" s="20" t="str">
        <f t="shared" si="61"/>
        <v>hrs__pers_SS..childrenCriticize.2014</v>
      </c>
      <c r="J2073" s="20" t="s">
        <v>10270</v>
      </c>
      <c r="K2073" s="20" t="s">
        <v>8845</v>
      </c>
      <c r="L2073" s="20" t="s">
        <v>8843</v>
      </c>
      <c r="M2073" s="15" t="s">
        <v>223</v>
      </c>
      <c r="N2073" s="15" t="s">
        <v>5837</v>
      </c>
      <c r="O2073" s="15">
        <v>1</v>
      </c>
      <c r="P2073" s="15">
        <v>4</v>
      </c>
      <c r="Q2073" s="15" t="s">
        <v>224</v>
      </c>
      <c r="R2073" s="15"/>
      <c r="S2073" s="15" t="s">
        <v>251</v>
      </c>
    </row>
    <row r="2074" spans="1:19" ht="15.75" customHeight="1" x14ac:dyDescent="0.2">
      <c r="A2074" s="7" t="s">
        <v>61</v>
      </c>
      <c r="B2074" s="7" t="s">
        <v>6570</v>
      </c>
      <c r="C2074" s="7" t="s">
        <v>17</v>
      </c>
      <c r="D2074" s="7" t="s">
        <v>109</v>
      </c>
      <c r="E2074" s="7" t="s">
        <v>10386</v>
      </c>
      <c r="F2074" s="20">
        <v>12</v>
      </c>
      <c r="G2074" s="20"/>
      <c r="H2074" s="20">
        <v>2014</v>
      </c>
      <c r="I2074" s="20" t="str">
        <f t="shared" si="61"/>
        <v>hrs__pers_SS..familyCriticize.2014</v>
      </c>
      <c r="J2074" s="20" t="s">
        <v>10277</v>
      </c>
      <c r="K2074" s="20" t="s">
        <v>8847</v>
      </c>
      <c r="L2074" s="20" t="s">
        <v>8843</v>
      </c>
      <c r="M2074" s="15" t="s">
        <v>223</v>
      </c>
      <c r="N2074" s="15" t="s">
        <v>5837</v>
      </c>
      <c r="O2074" s="15">
        <v>1</v>
      </c>
      <c r="P2074" s="15">
        <v>4</v>
      </c>
      <c r="Q2074" s="15" t="s">
        <v>224</v>
      </c>
      <c r="R2074" s="15"/>
      <c r="S2074" s="15" t="s">
        <v>251</v>
      </c>
    </row>
    <row r="2075" spans="1:19" ht="15.75" customHeight="1" x14ac:dyDescent="0.2">
      <c r="A2075" s="7" t="s">
        <v>61</v>
      </c>
      <c r="B2075" s="7" t="s">
        <v>6570</v>
      </c>
      <c r="C2075" s="7" t="s">
        <v>17</v>
      </c>
      <c r="D2075" s="7" t="s">
        <v>109</v>
      </c>
      <c r="E2075" s="7" t="s">
        <v>10387</v>
      </c>
      <c r="F2075" s="20">
        <v>12</v>
      </c>
      <c r="G2075" s="20"/>
      <c r="H2075" s="20">
        <v>2014</v>
      </c>
      <c r="I2075" s="20" t="str">
        <f t="shared" si="61"/>
        <v>hrs__pers_SS..friendsCriticize.2014</v>
      </c>
      <c r="J2075" s="15" t="s">
        <v>10367</v>
      </c>
      <c r="K2075" s="20" t="s">
        <v>8849</v>
      </c>
      <c r="L2075" s="20" t="s">
        <v>8843</v>
      </c>
      <c r="M2075" s="15" t="s">
        <v>223</v>
      </c>
      <c r="N2075" s="15" t="s">
        <v>5837</v>
      </c>
      <c r="O2075" s="15">
        <v>1</v>
      </c>
      <c r="P2075" s="15">
        <v>4</v>
      </c>
      <c r="Q2075" s="15" t="s">
        <v>224</v>
      </c>
      <c r="R2075" s="15"/>
      <c r="S2075" s="15" t="s">
        <v>251</v>
      </c>
    </row>
    <row r="2076" spans="1:19" ht="15.75" customHeight="1" x14ac:dyDescent="0.2">
      <c r="A2076" s="7" t="s">
        <v>61</v>
      </c>
      <c r="B2076" s="7" t="s">
        <v>6570</v>
      </c>
      <c r="C2076" s="7" t="s">
        <v>17</v>
      </c>
      <c r="D2076" s="7" t="s">
        <v>109</v>
      </c>
      <c r="E2076" s="7" t="s">
        <v>10384</v>
      </c>
      <c r="F2076" s="20">
        <v>13</v>
      </c>
      <c r="G2076" s="20"/>
      <c r="H2076" s="20">
        <v>2016</v>
      </c>
      <c r="I2076" s="20" t="str">
        <f t="shared" si="61"/>
        <v>hrs__pers_SS..spouseCriticize.2016</v>
      </c>
      <c r="J2076" s="15" t="s">
        <v>10315</v>
      </c>
      <c r="K2076" s="20" t="s">
        <v>8842</v>
      </c>
      <c r="L2076" s="20" t="s">
        <v>8843</v>
      </c>
      <c r="M2076" s="15" t="s">
        <v>223</v>
      </c>
      <c r="N2076" s="15" t="s">
        <v>5837</v>
      </c>
      <c r="O2076" s="15">
        <v>1</v>
      </c>
      <c r="P2076" s="15">
        <v>4</v>
      </c>
      <c r="Q2076" s="15" t="s">
        <v>224</v>
      </c>
      <c r="R2076" s="15"/>
      <c r="S2076" s="15" t="s">
        <v>251</v>
      </c>
    </row>
    <row r="2077" spans="1:19" ht="15.75" customHeight="1" x14ac:dyDescent="0.2">
      <c r="A2077" s="7" t="s">
        <v>61</v>
      </c>
      <c r="B2077" s="7" t="s">
        <v>6570</v>
      </c>
      <c r="C2077" s="7" t="s">
        <v>17</v>
      </c>
      <c r="D2077" s="7" t="s">
        <v>109</v>
      </c>
      <c r="E2077" s="7" t="s">
        <v>10385</v>
      </c>
      <c r="F2077" s="20">
        <v>13</v>
      </c>
      <c r="G2077" s="20"/>
      <c r="H2077" s="20">
        <v>2016</v>
      </c>
      <c r="I2077" s="20" t="str">
        <f t="shared" si="61"/>
        <v>hrs__pers_SS..childrenCriticize.2016</v>
      </c>
      <c r="J2077" s="15" t="s">
        <v>10316</v>
      </c>
      <c r="K2077" s="20" t="s">
        <v>8845</v>
      </c>
      <c r="L2077" s="20" t="s">
        <v>8843</v>
      </c>
      <c r="M2077" s="15" t="s">
        <v>223</v>
      </c>
      <c r="N2077" s="15" t="s">
        <v>5837</v>
      </c>
      <c r="O2077" s="15">
        <v>1</v>
      </c>
      <c r="P2077" s="15">
        <v>4</v>
      </c>
      <c r="Q2077" s="15" t="s">
        <v>224</v>
      </c>
      <c r="R2077" s="15"/>
      <c r="S2077" s="15" t="s">
        <v>251</v>
      </c>
    </row>
    <row r="2078" spans="1:19" ht="15.75" customHeight="1" x14ac:dyDescent="0.2">
      <c r="A2078" s="7" t="s">
        <v>61</v>
      </c>
      <c r="B2078" s="7" t="s">
        <v>6570</v>
      </c>
      <c r="C2078" s="7" t="s">
        <v>17</v>
      </c>
      <c r="D2078" s="7" t="s">
        <v>109</v>
      </c>
      <c r="E2078" s="7" t="s">
        <v>10386</v>
      </c>
      <c r="F2078" s="20">
        <v>13</v>
      </c>
      <c r="G2078" s="20"/>
      <c r="H2078" s="20">
        <v>2016</v>
      </c>
      <c r="I2078" s="20" t="str">
        <f t="shared" si="61"/>
        <v>hrs__pers_SS..familyCriticize.2016</v>
      </c>
      <c r="J2078" s="15" t="s">
        <v>10317</v>
      </c>
      <c r="K2078" s="20" t="s">
        <v>8847</v>
      </c>
      <c r="L2078" s="20" t="s">
        <v>8843</v>
      </c>
      <c r="M2078" s="15" t="s">
        <v>223</v>
      </c>
      <c r="N2078" s="15" t="s">
        <v>5837</v>
      </c>
      <c r="O2078" s="15">
        <v>1</v>
      </c>
      <c r="P2078" s="15">
        <v>4</v>
      </c>
      <c r="Q2078" s="15" t="s">
        <v>224</v>
      </c>
      <c r="R2078" s="15"/>
      <c r="S2078" s="15" t="s">
        <v>251</v>
      </c>
    </row>
    <row r="2079" spans="1:19" ht="15.75" customHeight="1" x14ac:dyDescent="0.2">
      <c r="A2079" s="7" t="s">
        <v>61</v>
      </c>
      <c r="B2079" s="7" t="s">
        <v>6570</v>
      </c>
      <c r="C2079" s="7" t="s">
        <v>17</v>
      </c>
      <c r="D2079" s="7" t="s">
        <v>109</v>
      </c>
      <c r="E2079" s="7" t="s">
        <v>10387</v>
      </c>
      <c r="F2079" s="20">
        <v>13</v>
      </c>
      <c r="G2079" s="20"/>
      <c r="H2079" s="20">
        <v>2016</v>
      </c>
      <c r="I2079" s="20" t="str">
        <f t="shared" si="61"/>
        <v>hrs__pers_SS..friendsCriticize.2016</v>
      </c>
      <c r="J2079" s="15" t="s">
        <v>10318</v>
      </c>
      <c r="K2079" s="20" t="s">
        <v>8849</v>
      </c>
      <c r="L2079" s="20" t="s">
        <v>8843</v>
      </c>
      <c r="M2079" s="15" t="s">
        <v>223</v>
      </c>
      <c r="N2079" s="15" t="s">
        <v>5837</v>
      </c>
      <c r="O2079" s="15">
        <v>1</v>
      </c>
      <c r="P2079" s="15">
        <v>4</v>
      </c>
      <c r="Q2079" s="15" t="s">
        <v>224</v>
      </c>
      <c r="R2079" s="15"/>
      <c r="S2079" s="15" t="s">
        <v>251</v>
      </c>
    </row>
    <row r="2080" spans="1:19" ht="15.75" customHeight="1" x14ac:dyDescent="0.2">
      <c r="A2080" s="7" t="s">
        <v>61</v>
      </c>
      <c r="B2080" s="7" t="s">
        <v>6570</v>
      </c>
      <c r="C2080" s="7" t="s">
        <v>17</v>
      </c>
      <c r="D2080" s="7" t="s">
        <v>109</v>
      </c>
      <c r="E2080" s="7" t="s">
        <v>10388</v>
      </c>
      <c r="F2080" s="20">
        <v>8</v>
      </c>
      <c r="G2080" s="20"/>
      <c r="H2080" s="20">
        <v>2006</v>
      </c>
      <c r="I2080" s="20" t="str">
        <f t="shared" si="61"/>
        <v>hrs__pers_SS..spouseLetDown.2006</v>
      </c>
      <c r="J2080" s="20" t="s">
        <v>8862</v>
      </c>
      <c r="K2080" s="20" t="s">
        <v>8863</v>
      </c>
      <c r="L2080" s="20" t="s">
        <v>8843</v>
      </c>
      <c r="M2080" s="20" t="s">
        <v>223</v>
      </c>
      <c r="N2080" s="15" t="s">
        <v>5837</v>
      </c>
      <c r="O2080" s="15">
        <v>1</v>
      </c>
      <c r="P2080" s="15">
        <v>4</v>
      </c>
      <c r="Q2080" s="15" t="s">
        <v>224</v>
      </c>
      <c r="R2080" s="15"/>
      <c r="S2080" s="15" t="s">
        <v>1311</v>
      </c>
    </row>
    <row r="2081" spans="1:19" ht="15.75" customHeight="1" x14ac:dyDescent="0.2">
      <c r="A2081" s="7" t="s">
        <v>61</v>
      </c>
      <c r="B2081" s="7" t="s">
        <v>6570</v>
      </c>
      <c r="C2081" s="7" t="s">
        <v>17</v>
      </c>
      <c r="D2081" s="7" t="s">
        <v>109</v>
      </c>
      <c r="E2081" s="7" t="s">
        <v>10389</v>
      </c>
      <c r="F2081" s="20">
        <v>8</v>
      </c>
      <c r="G2081" s="20"/>
      <c r="H2081" s="20">
        <v>2006</v>
      </c>
      <c r="I2081" s="20" t="str">
        <f t="shared" si="61"/>
        <v>hrs__pers_SS..childrenLetDown.2006</v>
      </c>
      <c r="J2081" s="20" t="s">
        <v>8864</v>
      </c>
      <c r="K2081" s="20" t="s">
        <v>8865</v>
      </c>
      <c r="L2081" s="20" t="s">
        <v>8843</v>
      </c>
      <c r="M2081" s="20" t="s">
        <v>223</v>
      </c>
      <c r="N2081" s="15" t="s">
        <v>5837</v>
      </c>
      <c r="O2081" s="15">
        <v>1</v>
      </c>
      <c r="P2081" s="15">
        <v>4</v>
      </c>
      <c r="Q2081" s="15" t="s">
        <v>224</v>
      </c>
      <c r="R2081" s="15"/>
      <c r="S2081" s="15" t="s">
        <v>1311</v>
      </c>
    </row>
    <row r="2082" spans="1:19" ht="15.75" customHeight="1" x14ac:dyDescent="0.2">
      <c r="A2082" s="7" t="s">
        <v>61</v>
      </c>
      <c r="B2082" s="7" t="s">
        <v>6570</v>
      </c>
      <c r="C2082" s="7" t="s">
        <v>17</v>
      </c>
      <c r="D2082" s="7" t="s">
        <v>109</v>
      </c>
      <c r="E2082" s="7" t="s">
        <v>10390</v>
      </c>
      <c r="F2082" s="20">
        <v>8</v>
      </c>
      <c r="G2082" s="20"/>
      <c r="H2082" s="20">
        <v>2006</v>
      </c>
      <c r="I2082" s="20" t="str">
        <f t="shared" si="61"/>
        <v>hrs__pers_SS..familyLetDown.2006</v>
      </c>
      <c r="J2082" s="20" t="s">
        <v>8866</v>
      </c>
      <c r="K2082" s="20" t="s">
        <v>8867</v>
      </c>
      <c r="L2082" s="20" t="s">
        <v>8843</v>
      </c>
      <c r="M2082" s="20" t="s">
        <v>223</v>
      </c>
      <c r="N2082" s="15" t="s">
        <v>5837</v>
      </c>
      <c r="O2082" s="15">
        <v>1</v>
      </c>
      <c r="P2082" s="15">
        <v>4</v>
      </c>
      <c r="Q2082" s="15" t="s">
        <v>224</v>
      </c>
      <c r="R2082" s="15"/>
      <c r="S2082" s="15" t="s">
        <v>1311</v>
      </c>
    </row>
    <row r="2083" spans="1:19" ht="15.75" customHeight="1" x14ac:dyDescent="0.2">
      <c r="A2083" s="7" t="s">
        <v>61</v>
      </c>
      <c r="B2083" s="7" t="s">
        <v>6570</v>
      </c>
      <c r="C2083" s="7" t="s">
        <v>17</v>
      </c>
      <c r="D2083" s="7" t="s">
        <v>109</v>
      </c>
      <c r="E2083" s="7" t="s">
        <v>10391</v>
      </c>
      <c r="F2083" s="20">
        <v>8</v>
      </c>
      <c r="G2083" s="20"/>
      <c r="H2083" s="20">
        <v>2006</v>
      </c>
      <c r="I2083" s="20" t="str">
        <f t="shared" si="61"/>
        <v>hrs__pers_SS..friendsLetDown.2006</v>
      </c>
      <c r="J2083" s="20" t="s">
        <v>8868</v>
      </c>
      <c r="K2083" s="20" t="s">
        <v>8869</v>
      </c>
      <c r="L2083" s="20" t="s">
        <v>8843</v>
      </c>
      <c r="M2083" s="20" t="s">
        <v>223</v>
      </c>
      <c r="N2083" s="15" t="s">
        <v>5837</v>
      </c>
      <c r="O2083" s="15">
        <v>1</v>
      </c>
      <c r="P2083" s="15">
        <v>4</v>
      </c>
      <c r="Q2083" s="15" t="s">
        <v>224</v>
      </c>
      <c r="R2083" s="15"/>
      <c r="S2083" s="15" t="s">
        <v>1311</v>
      </c>
    </row>
    <row r="2084" spans="1:19" ht="15.75" customHeight="1" x14ac:dyDescent="0.2">
      <c r="A2084" s="7" t="s">
        <v>61</v>
      </c>
      <c r="B2084" s="7" t="s">
        <v>6570</v>
      </c>
      <c r="C2084" s="7" t="s">
        <v>17</v>
      </c>
      <c r="D2084" s="7" t="s">
        <v>109</v>
      </c>
      <c r="E2084" s="7" t="s">
        <v>10388</v>
      </c>
      <c r="F2084" s="20">
        <v>9</v>
      </c>
      <c r="G2084" s="20"/>
      <c r="H2084" s="20">
        <v>2008</v>
      </c>
      <c r="I2084" s="20" t="str">
        <f t="shared" si="61"/>
        <v>hrs__pers_SS..spouseLetDown.2008</v>
      </c>
      <c r="J2084" s="20" t="s">
        <v>8870</v>
      </c>
      <c r="K2084" s="20" t="s">
        <v>8863</v>
      </c>
      <c r="L2084" s="20" t="s">
        <v>8843</v>
      </c>
      <c r="M2084" s="20" t="s">
        <v>223</v>
      </c>
      <c r="N2084" s="72" t="s">
        <v>5837</v>
      </c>
      <c r="O2084" s="15">
        <v>1</v>
      </c>
      <c r="P2084" s="15">
        <v>4</v>
      </c>
      <c r="Q2084" s="15" t="s">
        <v>224</v>
      </c>
      <c r="R2084" s="15"/>
      <c r="S2084" s="15" t="s">
        <v>251</v>
      </c>
    </row>
    <row r="2085" spans="1:19" ht="15.75" customHeight="1" x14ac:dyDescent="0.2">
      <c r="A2085" s="7" t="s">
        <v>61</v>
      </c>
      <c r="B2085" s="7" t="s">
        <v>6570</v>
      </c>
      <c r="C2085" s="7" t="s">
        <v>17</v>
      </c>
      <c r="D2085" s="7" t="s">
        <v>109</v>
      </c>
      <c r="E2085" s="7" t="s">
        <v>10389</v>
      </c>
      <c r="F2085" s="20">
        <v>9</v>
      </c>
      <c r="G2085" s="20"/>
      <c r="H2085" s="20">
        <v>2008</v>
      </c>
      <c r="I2085" s="20" t="str">
        <f t="shared" si="61"/>
        <v>hrs__pers_SS..childrenLetDown.2008</v>
      </c>
      <c r="J2085" s="20" t="s">
        <v>8871</v>
      </c>
      <c r="K2085" s="20" t="s">
        <v>8865</v>
      </c>
      <c r="L2085" s="20" t="s">
        <v>8843</v>
      </c>
      <c r="M2085" s="20" t="s">
        <v>223</v>
      </c>
      <c r="N2085" s="72" t="s">
        <v>5837</v>
      </c>
      <c r="O2085" s="15">
        <v>1</v>
      </c>
      <c r="P2085" s="15">
        <v>4</v>
      </c>
      <c r="Q2085" s="15" t="s">
        <v>224</v>
      </c>
      <c r="R2085" s="15"/>
      <c r="S2085" s="15" t="s">
        <v>251</v>
      </c>
    </row>
    <row r="2086" spans="1:19" ht="15.75" customHeight="1" x14ac:dyDescent="0.2">
      <c r="A2086" s="7" t="s">
        <v>61</v>
      </c>
      <c r="B2086" s="7" t="s">
        <v>6570</v>
      </c>
      <c r="C2086" s="7" t="s">
        <v>17</v>
      </c>
      <c r="D2086" s="7" t="s">
        <v>109</v>
      </c>
      <c r="E2086" s="7" t="s">
        <v>10390</v>
      </c>
      <c r="F2086" s="20">
        <v>9</v>
      </c>
      <c r="G2086" s="20"/>
      <c r="H2086" s="20">
        <v>2008</v>
      </c>
      <c r="I2086" s="20" t="str">
        <f t="shared" si="61"/>
        <v>hrs__pers_SS..familyLetDown.2008</v>
      </c>
      <c r="J2086" s="20" t="s">
        <v>8872</v>
      </c>
      <c r="K2086" s="20" t="s">
        <v>8867</v>
      </c>
      <c r="L2086" s="20" t="s">
        <v>8843</v>
      </c>
      <c r="M2086" s="20" t="s">
        <v>223</v>
      </c>
      <c r="N2086" s="72" t="s">
        <v>5837</v>
      </c>
      <c r="O2086" s="15">
        <v>1</v>
      </c>
      <c r="P2086" s="15">
        <v>4</v>
      </c>
      <c r="Q2086" s="15" t="s">
        <v>224</v>
      </c>
      <c r="R2086" s="15"/>
      <c r="S2086" s="15" t="s">
        <v>251</v>
      </c>
    </row>
    <row r="2087" spans="1:19" ht="15.75" customHeight="1" x14ac:dyDescent="0.2">
      <c r="A2087" s="7" t="s">
        <v>61</v>
      </c>
      <c r="B2087" s="7" t="s">
        <v>6570</v>
      </c>
      <c r="C2087" s="7" t="s">
        <v>17</v>
      </c>
      <c r="D2087" s="7" t="s">
        <v>109</v>
      </c>
      <c r="E2087" s="7" t="s">
        <v>10391</v>
      </c>
      <c r="F2087" s="20">
        <v>9</v>
      </c>
      <c r="G2087" s="20"/>
      <c r="H2087" s="20">
        <v>2008</v>
      </c>
      <c r="I2087" s="20" t="str">
        <f t="shared" si="61"/>
        <v>hrs__pers_SS..friendsLetDown.2008</v>
      </c>
      <c r="J2087" s="20" t="s">
        <v>8873</v>
      </c>
      <c r="K2087" s="20" t="s">
        <v>8869</v>
      </c>
      <c r="L2087" s="20" t="s">
        <v>8843</v>
      </c>
      <c r="M2087" s="20" t="s">
        <v>223</v>
      </c>
      <c r="N2087" s="72" t="s">
        <v>5837</v>
      </c>
      <c r="O2087" s="15">
        <v>1</v>
      </c>
      <c r="P2087" s="15">
        <v>4</v>
      </c>
      <c r="Q2087" s="15" t="s">
        <v>224</v>
      </c>
      <c r="R2087" s="15"/>
      <c r="S2087" s="15" t="s">
        <v>251</v>
      </c>
    </row>
    <row r="2088" spans="1:19" ht="15.75" customHeight="1" x14ac:dyDescent="0.2">
      <c r="A2088" s="7" t="s">
        <v>61</v>
      </c>
      <c r="B2088" s="7" t="s">
        <v>6570</v>
      </c>
      <c r="C2088" s="7" t="s">
        <v>17</v>
      </c>
      <c r="D2088" s="7" t="s">
        <v>109</v>
      </c>
      <c r="E2088" s="7" t="s">
        <v>10388</v>
      </c>
      <c r="F2088" s="20">
        <v>10</v>
      </c>
      <c r="G2088" s="20"/>
      <c r="H2088" s="20">
        <v>2010</v>
      </c>
      <c r="I2088" s="20" t="str">
        <f t="shared" si="61"/>
        <v>hrs__pers_SS..spouseLetDown.2010</v>
      </c>
      <c r="J2088" s="15" t="s">
        <v>8874</v>
      </c>
      <c r="K2088" s="20" t="s">
        <v>8863</v>
      </c>
      <c r="L2088" s="20" t="s">
        <v>8843</v>
      </c>
      <c r="M2088" s="20" t="s">
        <v>223</v>
      </c>
      <c r="N2088" s="15" t="s">
        <v>5837</v>
      </c>
      <c r="O2088" s="15">
        <v>1</v>
      </c>
      <c r="P2088" s="15">
        <v>4</v>
      </c>
      <c r="Q2088" s="15" t="s">
        <v>224</v>
      </c>
      <c r="R2088" s="15"/>
      <c r="S2088" s="15" t="s">
        <v>251</v>
      </c>
    </row>
    <row r="2089" spans="1:19" ht="15.75" customHeight="1" x14ac:dyDescent="0.2">
      <c r="A2089" s="7" t="s">
        <v>61</v>
      </c>
      <c r="B2089" s="7" t="s">
        <v>6570</v>
      </c>
      <c r="C2089" s="7" t="s">
        <v>17</v>
      </c>
      <c r="D2089" s="7" t="s">
        <v>109</v>
      </c>
      <c r="E2089" s="7" t="s">
        <v>10389</v>
      </c>
      <c r="F2089" s="20">
        <v>10</v>
      </c>
      <c r="G2089" s="20"/>
      <c r="H2089" s="20">
        <v>2010</v>
      </c>
      <c r="I2089" s="20" t="str">
        <f t="shared" si="61"/>
        <v>hrs__pers_SS..childrenLetDown.2010</v>
      </c>
      <c r="J2089" s="15" t="s">
        <v>8875</v>
      </c>
      <c r="K2089" s="20" t="s">
        <v>8865</v>
      </c>
      <c r="L2089" s="20" t="s">
        <v>8843</v>
      </c>
      <c r="M2089" s="20" t="s">
        <v>223</v>
      </c>
      <c r="N2089" s="15" t="s">
        <v>5837</v>
      </c>
      <c r="O2089" s="15">
        <v>1</v>
      </c>
      <c r="P2089" s="15">
        <v>4</v>
      </c>
      <c r="Q2089" s="15" t="s">
        <v>224</v>
      </c>
      <c r="R2089" s="15"/>
      <c r="S2089" s="15" t="s">
        <v>251</v>
      </c>
    </row>
    <row r="2090" spans="1:19" ht="15.75" customHeight="1" x14ac:dyDescent="0.2">
      <c r="A2090" s="7" t="s">
        <v>61</v>
      </c>
      <c r="B2090" s="7" t="s">
        <v>6570</v>
      </c>
      <c r="C2090" s="7" t="s">
        <v>17</v>
      </c>
      <c r="D2090" s="7" t="s">
        <v>109</v>
      </c>
      <c r="E2090" s="7" t="s">
        <v>10390</v>
      </c>
      <c r="F2090" s="20">
        <v>10</v>
      </c>
      <c r="G2090" s="20"/>
      <c r="H2090" s="20">
        <v>2010</v>
      </c>
      <c r="I2090" s="20" t="str">
        <f t="shared" si="61"/>
        <v>hrs__pers_SS..familyLetDown.2010</v>
      </c>
      <c r="J2090" s="20" t="s">
        <v>8876</v>
      </c>
      <c r="K2090" s="20" t="s">
        <v>8867</v>
      </c>
      <c r="L2090" s="20" t="s">
        <v>8843</v>
      </c>
      <c r="M2090" s="20" t="s">
        <v>223</v>
      </c>
      <c r="N2090" s="15" t="s">
        <v>5837</v>
      </c>
      <c r="O2090" s="15">
        <v>1</v>
      </c>
      <c r="P2090" s="15">
        <v>4</v>
      </c>
      <c r="Q2090" s="15" t="s">
        <v>224</v>
      </c>
      <c r="R2090" s="15"/>
      <c r="S2090" s="15" t="s">
        <v>251</v>
      </c>
    </row>
    <row r="2091" spans="1:19" ht="15.75" customHeight="1" x14ac:dyDescent="0.2">
      <c r="A2091" s="7" t="s">
        <v>61</v>
      </c>
      <c r="B2091" s="7" t="s">
        <v>6570</v>
      </c>
      <c r="C2091" s="7" t="s">
        <v>17</v>
      </c>
      <c r="D2091" s="7" t="s">
        <v>109</v>
      </c>
      <c r="E2091" s="7" t="s">
        <v>10391</v>
      </c>
      <c r="F2091" s="20">
        <v>10</v>
      </c>
      <c r="G2091" s="20"/>
      <c r="H2091" s="20">
        <v>2010</v>
      </c>
      <c r="I2091" s="20" t="str">
        <f t="shared" si="61"/>
        <v>hrs__pers_SS..friendsLetDown.2010</v>
      </c>
      <c r="J2091" s="20" t="s">
        <v>8877</v>
      </c>
      <c r="K2091" s="20" t="s">
        <v>8869</v>
      </c>
      <c r="L2091" s="20" t="s">
        <v>8843</v>
      </c>
      <c r="M2091" s="20" t="s">
        <v>223</v>
      </c>
      <c r="N2091" s="15" t="s">
        <v>5837</v>
      </c>
      <c r="O2091" s="15">
        <v>1</v>
      </c>
      <c r="P2091" s="15">
        <v>4</v>
      </c>
      <c r="Q2091" s="15" t="s">
        <v>224</v>
      </c>
      <c r="R2091" s="15"/>
      <c r="S2091" s="15" t="s">
        <v>251</v>
      </c>
    </row>
    <row r="2092" spans="1:19" ht="15.75" customHeight="1" x14ac:dyDescent="0.2">
      <c r="A2092" s="7" t="s">
        <v>61</v>
      </c>
      <c r="B2092" s="7" t="s">
        <v>6570</v>
      </c>
      <c r="C2092" s="7" t="s">
        <v>17</v>
      </c>
      <c r="D2092" s="7" t="s">
        <v>109</v>
      </c>
      <c r="E2092" s="7" t="s">
        <v>10388</v>
      </c>
      <c r="F2092" s="20">
        <v>11</v>
      </c>
      <c r="G2092" s="20"/>
      <c r="H2092" s="20">
        <v>2012</v>
      </c>
      <c r="I2092" s="20" t="str">
        <f t="shared" si="61"/>
        <v>hrs__pers_SS..spouseLetDown.2012</v>
      </c>
      <c r="J2092" s="20" t="s">
        <v>8878</v>
      </c>
      <c r="K2092" s="20" t="s">
        <v>8863</v>
      </c>
      <c r="L2092" s="20" t="s">
        <v>8843</v>
      </c>
      <c r="M2092" s="20" t="s">
        <v>223</v>
      </c>
      <c r="N2092" s="15" t="s">
        <v>5837</v>
      </c>
      <c r="O2092" s="15">
        <v>1</v>
      </c>
      <c r="P2092" s="15">
        <v>4</v>
      </c>
      <c r="Q2092" s="15" t="s">
        <v>224</v>
      </c>
      <c r="R2092" s="15"/>
      <c r="S2092" s="15" t="s">
        <v>251</v>
      </c>
    </row>
    <row r="2093" spans="1:19" ht="15.75" customHeight="1" x14ac:dyDescent="0.2">
      <c r="A2093" s="7" t="s">
        <v>61</v>
      </c>
      <c r="B2093" s="7" t="s">
        <v>6570</v>
      </c>
      <c r="C2093" s="7" t="s">
        <v>17</v>
      </c>
      <c r="D2093" s="7" t="s">
        <v>109</v>
      </c>
      <c r="E2093" s="7" t="s">
        <v>10389</v>
      </c>
      <c r="F2093" s="20">
        <v>11</v>
      </c>
      <c r="G2093" s="20"/>
      <c r="H2093" s="20">
        <v>2012</v>
      </c>
      <c r="I2093" s="20" t="str">
        <f t="shared" si="61"/>
        <v>hrs__pers_SS..childrenLetDown.2012</v>
      </c>
      <c r="J2093" s="20" t="s">
        <v>8879</v>
      </c>
      <c r="K2093" s="20" t="s">
        <v>8865</v>
      </c>
      <c r="L2093" s="20" t="s">
        <v>8843</v>
      </c>
      <c r="M2093" s="20" t="s">
        <v>223</v>
      </c>
      <c r="N2093" s="15" t="s">
        <v>5837</v>
      </c>
      <c r="O2093" s="15">
        <v>1</v>
      </c>
      <c r="P2093" s="15">
        <v>4</v>
      </c>
      <c r="Q2093" s="15" t="s">
        <v>224</v>
      </c>
      <c r="R2093" s="15"/>
      <c r="S2093" s="15" t="s">
        <v>251</v>
      </c>
    </row>
    <row r="2094" spans="1:19" ht="15.75" customHeight="1" x14ac:dyDescent="0.2">
      <c r="A2094" s="7" t="s">
        <v>61</v>
      </c>
      <c r="B2094" s="7" t="s">
        <v>6570</v>
      </c>
      <c r="C2094" s="7" t="s">
        <v>17</v>
      </c>
      <c r="D2094" s="7" t="s">
        <v>109</v>
      </c>
      <c r="E2094" s="7" t="s">
        <v>10390</v>
      </c>
      <c r="F2094" s="20">
        <v>11</v>
      </c>
      <c r="G2094" s="20"/>
      <c r="H2094" s="20">
        <v>2012</v>
      </c>
      <c r="I2094" s="20" t="str">
        <f t="shared" si="61"/>
        <v>hrs__pers_SS..familyLetDown.2012</v>
      </c>
      <c r="J2094" s="20" t="s">
        <v>8880</v>
      </c>
      <c r="K2094" s="20" t="s">
        <v>8867</v>
      </c>
      <c r="L2094" s="20" t="s">
        <v>8843</v>
      </c>
      <c r="M2094" s="20" t="s">
        <v>223</v>
      </c>
      <c r="N2094" s="15" t="s">
        <v>5837</v>
      </c>
      <c r="O2094" s="15">
        <v>1</v>
      </c>
      <c r="P2094" s="15">
        <v>4</v>
      </c>
      <c r="Q2094" s="15" t="s">
        <v>224</v>
      </c>
      <c r="R2094" s="15"/>
      <c r="S2094" s="15" t="s">
        <v>251</v>
      </c>
    </row>
    <row r="2095" spans="1:19" ht="15.75" customHeight="1" x14ac:dyDescent="0.2">
      <c r="A2095" s="7" t="s">
        <v>61</v>
      </c>
      <c r="B2095" s="7" t="s">
        <v>6570</v>
      </c>
      <c r="C2095" s="7" t="s">
        <v>17</v>
      </c>
      <c r="D2095" s="7" t="s">
        <v>109</v>
      </c>
      <c r="E2095" s="7" t="s">
        <v>10391</v>
      </c>
      <c r="F2095" s="20">
        <v>11</v>
      </c>
      <c r="G2095" s="20"/>
      <c r="H2095" s="20">
        <v>2012</v>
      </c>
      <c r="I2095" s="20" t="str">
        <f t="shared" si="61"/>
        <v>hrs__pers_SS..friendsLetDown.2012</v>
      </c>
      <c r="J2095" s="20" t="s">
        <v>8881</v>
      </c>
      <c r="K2095" s="20" t="s">
        <v>8869</v>
      </c>
      <c r="L2095" s="20" t="s">
        <v>8843</v>
      </c>
      <c r="M2095" s="20" t="s">
        <v>223</v>
      </c>
      <c r="N2095" s="15" t="s">
        <v>5837</v>
      </c>
      <c r="O2095" s="15">
        <v>1</v>
      </c>
      <c r="P2095" s="15">
        <v>4</v>
      </c>
      <c r="Q2095" s="15" t="s">
        <v>224</v>
      </c>
      <c r="R2095" s="15"/>
      <c r="S2095" s="15" t="s">
        <v>251</v>
      </c>
    </row>
    <row r="2096" spans="1:19" ht="15.75" customHeight="1" x14ac:dyDescent="0.2">
      <c r="A2096" s="7" t="s">
        <v>61</v>
      </c>
      <c r="B2096" s="7" t="s">
        <v>6570</v>
      </c>
      <c r="C2096" s="7" t="s">
        <v>17</v>
      </c>
      <c r="D2096" s="7" t="s">
        <v>109</v>
      </c>
      <c r="E2096" s="7" t="s">
        <v>10388</v>
      </c>
      <c r="F2096" s="20">
        <v>12</v>
      </c>
      <c r="G2096" s="20"/>
      <c r="H2096" s="20">
        <v>2014</v>
      </c>
      <c r="I2096" s="20" t="str">
        <f t="shared" si="61"/>
        <v>hrs__pers_SS..spouseLetDown.2014</v>
      </c>
      <c r="J2096" s="20" t="s">
        <v>10264</v>
      </c>
      <c r="K2096" s="20" t="s">
        <v>8863</v>
      </c>
      <c r="L2096" s="20" t="s">
        <v>8843</v>
      </c>
      <c r="M2096" s="20" t="s">
        <v>223</v>
      </c>
      <c r="N2096" s="15" t="s">
        <v>5837</v>
      </c>
      <c r="O2096" s="15">
        <v>1</v>
      </c>
      <c r="P2096" s="15">
        <v>4</v>
      </c>
      <c r="Q2096" s="15" t="s">
        <v>224</v>
      </c>
      <c r="R2096" s="15"/>
      <c r="S2096" s="15" t="s">
        <v>251</v>
      </c>
    </row>
    <row r="2097" spans="1:19" ht="15.75" customHeight="1" x14ac:dyDescent="0.2">
      <c r="A2097" s="7" t="s">
        <v>61</v>
      </c>
      <c r="B2097" s="7" t="s">
        <v>6570</v>
      </c>
      <c r="C2097" s="7" t="s">
        <v>17</v>
      </c>
      <c r="D2097" s="7" t="s">
        <v>109</v>
      </c>
      <c r="E2097" s="7" t="s">
        <v>10389</v>
      </c>
      <c r="F2097" s="20">
        <v>12</v>
      </c>
      <c r="G2097" s="20"/>
      <c r="H2097" s="20">
        <v>2014</v>
      </c>
      <c r="I2097" s="20" t="str">
        <f t="shared" si="61"/>
        <v>hrs__pers_SS..childrenLetDown.2014</v>
      </c>
      <c r="J2097" s="20" t="s">
        <v>10271</v>
      </c>
      <c r="K2097" s="20" t="s">
        <v>8865</v>
      </c>
      <c r="L2097" s="20" t="s">
        <v>8843</v>
      </c>
      <c r="M2097" s="20" t="s">
        <v>223</v>
      </c>
      <c r="N2097" s="15" t="s">
        <v>5837</v>
      </c>
      <c r="O2097" s="15">
        <v>1</v>
      </c>
      <c r="P2097" s="15">
        <v>4</v>
      </c>
      <c r="Q2097" s="15" t="s">
        <v>224</v>
      </c>
      <c r="R2097" s="15"/>
      <c r="S2097" s="15" t="s">
        <v>251</v>
      </c>
    </row>
    <row r="2098" spans="1:19" ht="15.75" customHeight="1" x14ac:dyDescent="0.2">
      <c r="A2098" s="7" t="s">
        <v>61</v>
      </c>
      <c r="B2098" s="7" t="s">
        <v>6570</v>
      </c>
      <c r="C2098" s="7" t="s">
        <v>17</v>
      </c>
      <c r="D2098" s="7" t="s">
        <v>109</v>
      </c>
      <c r="E2098" s="7" t="s">
        <v>10390</v>
      </c>
      <c r="F2098" s="20">
        <v>12</v>
      </c>
      <c r="G2098" s="20"/>
      <c r="H2098" s="20">
        <v>2014</v>
      </c>
      <c r="I2098" s="20" t="str">
        <f t="shared" si="61"/>
        <v>hrs__pers_SS..familyLetDown.2014</v>
      </c>
      <c r="J2098" s="20" t="s">
        <v>10278</v>
      </c>
      <c r="K2098" s="20" t="s">
        <v>8867</v>
      </c>
      <c r="L2098" s="20" t="s">
        <v>8843</v>
      </c>
      <c r="M2098" s="20" t="s">
        <v>223</v>
      </c>
      <c r="N2098" s="15" t="s">
        <v>5837</v>
      </c>
      <c r="O2098" s="15">
        <v>1</v>
      </c>
      <c r="P2098" s="15">
        <v>4</v>
      </c>
      <c r="Q2098" s="15" t="s">
        <v>224</v>
      </c>
      <c r="R2098" s="15"/>
      <c r="S2098" s="15" t="s">
        <v>251</v>
      </c>
    </row>
    <row r="2099" spans="1:19" ht="15.75" customHeight="1" x14ac:dyDescent="0.2">
      <c r="A2099" s="7" t="s">
        <v>61</v>
      </c>
      <c r="B2099" s="7" t="s">
        <v>6570</v>
      </c>
      <c r="C2099" s="7" t="s">
        <v>17</v>
      </c>
      <c r="D2099" s="7" t="s">
        <v>109</v>
      </c>
      <c r="E2099" s="7" t="s">
        <v>10391</v>
      </c>
      <c r="F2099" s="20">
        <v>12</v>
      </c>
      <c r="G2099" s="20"/>
      <c r="H2099" s="20">
        <v>2014</v>
      </c>
      <c r="I2099" s="20" t="str">
        <f t="shared" si="61"/>
        <v>hrs__pers_SS..friendsLetDown.2014</v>
      </c>
      <c r="J2099" s="15" t="s">
        <v>10368</v>
      </c>
      <c r="K2099" s="20" t="s">
        <v>8869</v>
      </c>
      <c r="L2099" s="20" t="s">
        <v>8843</v>
      </c>
      <c r="M2099" s="20" t="s">
        <v>223</v>
      </c>
      <c r="N2099" s="15" t="s">
        <v>5837</v>
      </c>
      <c r="O2099" s="15">
        <v>1</v>
      </c>
      <c r="P2099" s="15">
        <v>4</v>
      </c>
      <c r="Q2099" s="15" t="s">
        <v>224</v>
      </c>
      <c r="R2099" s="15"/>
      <c r="S2099" s="15" t="s">
        <v>251</v>
      </c>
    </row>
    <row r="2100" spans="1:19" ht="15.75" customHeight="1" x14ac:dyDescent="0.2">
      <c r="A2100" s="7" t="s">
        <v>61</v>
      </c>
      <c r="B2100" s="7" t="s">
        <v>6570</v>
      </c>
      <c r="C2100" s="7" t="s">
        <v>17</v>
      </c>
      <c r="D2100" s="7" t="s">
        <v>109</v>
      </c>
      <c r="E2100" s="7" t="s">
        <v>10388</v>
      </c>
      <c r="F2100" s="20">
        <v>13</v>
      </c>
      <c r="G2100" s="20"/>
      <c r="H2100" s="20">
        <v>2016</v>
      </c>
      <c r="I2100" s="20" t="str">
        <f t="shared" si="61"/>
        <v>hrs__pers_SS..spouseLetDown.2016</v>
      </c>
      <c r="J2100" s="15" t="s">
        <v>10311</v>
      </c>
      <c r="K2100" s="20" t="s">
        <v>8863</v>
      </c>
      <c r="L2100" s="20" t="s">
        <v>8843</v>
      </c>
      <c r="M2100" s="20" t="s">
        <v>223</v>
      </c>
      <c r="N2100" s="15" t="s">
        <v>5837</v>
      </c>
      <c r="O2100" s="15">
        <v>1</v>
      </c>
      <c r="P2100" s="15">
        <v>4</v>
      </c>
      <c r="Q2100" s="15" t="s">
        <v>224</v>
      </c>
      <c r="R2100" s="15"/>
      <c r="S2100" s="15" t="s">
        <v>251</v>
      </c>
    </row>
    <row r="2101" spans="1:19" ht="15.75" customHeight="1" x14ac:dyDescent="0.2">
      <c r="A2101" s="7" t="s">
        <v>61</v>
      </c>
      <c r="B2101" s="7" t="s">
        <v>6570</v>
      </c>
      <c r="C2101" s="7" t="s">
        <v>17</v>
      </c>
      <c r="D2101" s="7" t="s">
        <v>109</v>
      </c>
      <c r="E2101" s="7" t="s">
        <v>10389</v>
      </c>
      <c r="F2101" s="20">
        <v>13</v>
      </c>
      <c r="G2101" s="20"/>
      <c r="H2101" s="20">
        <v>2016</v>
      </c>
      <c r="I2101" s="20" t="str">
        <f t="shared" si="61"/>
        <v>hrs__pers_SS..childrenLetDown.2016</v>
      </c>
      <c r="J2101" s="15" t="s">
        <v>10312</v>
      </c>
      <c r="K2101" s="20" t="s">
        <v>8865</v>
      </c>
      <c r="L2101" s="20" t="s">
        <v>8843</v>
      </c>
      <c r="M2101" s="20" t="s">
        <v>223</v>
      </c>
      <c r="N2101" s="15" t="s">
        <v>5837</v>
      </c>
      <c r="O2101" s="15">
        <v>1</v>
      </c>
      <c r="P2101" s="15">
        <v>4</v>
      </c>
      <c r="Q2101" s="15" t="s">
        <v>224</v>
      </c>
      <c r="R2101" s="15"/>
      <c r="S2101" s="15" t="s">
        <v>251</v>
      </c>
    </row>
    <row r="2102" spans="1:19" ht="15.75" customHeight="1" x14ac:dyDescent="0.2">
      <c r="A2102" s="7" t="s">
        <v>61</v>
      </c>
      <c r="B2102" s="7" t="s">
        <v>6570</v>
      </c>
      <c r="C2102" s="7" t="s">
        <v>17</v>
      </c>
      <c r="D2102" s="7" t="s">
        <v>109</v>
      </c>
      <c r="E2102" s="7" t="s">
        <v>10390</v>
      </c>
      <c r="F2102" s="20">
        <v>13</v>
      </c>
      <c r="G2102" s="20"/>
      <c r="H2102" s="20">
        <v>2016</v>
      </c>
      <c r="I2102" s="20" t="str">
        <f t="shared" si="61"/>
        <v>hrs__pers_SS..familyLetDown.2016</v>
      </c>
      <c r="J2102" s="15" t="s">
        <v>10313</v>
      </c>
      <c r="K2102" s="20" t="s">
        <v>8867</v>
      </c>
      <c r="L2102" s="20" t="s">
        <v>8843</v>
      </c>
      <c r="M2102" s="20" t="s">
        <v>223</v>
      </c>
      <c r="N2102" s="15" t="s">
        <v>5837</v>
      </c>
      <c r="O2102" s="15">
        <v>1</v>
      </c>
      <c r="P2102" s="15">
        <v>4</v>
      </c>
      <c r="Q2102" s="15" t="s">
        <v>224</v>
      </c>
      <c r="R2102" s="15"/>
      <c r="S2102" s="15" t="s">
        <v>251</v>
      </c>
    </row>
    <row r="2103" spans="1:19" ht="15.75" customHeight="1" x14ac:dyDescent="0.2">
      <c r="A2103" s="7" t="s">
        <v>61</v>
      </c>
      <c r="B2103" s="7" t="s">
        <v>6570</v>
      </c>
      <c r="C2103" s="7" t="s">
        <v>17</v>
      </c>
      <c r="D2103" s="7" t="s">
        <v>109</v>
      </c>
      <c r="E2103" s="7" t="s">
        <v>10391</v>
      </c>
      <c r="F2103" s="20">
        <v>13</v>
      </c>
      <c r="G2103" s="20"/>
      <c r="H2103" s="20">
        <v>2016</v>
      </c>
      <c r="I2103" s="20" t="str">
        <f t="shared" si="61"/>
        <v>hrs__pers_SS..friendsLetDown.2016</v>
      </c>
      <c r="J2103" s="15" t="s">
        <v>10314</v>
      </c>
      <c r="K2103" s="20" t="s">
        <v>8869</v>
      </c>
      <c r="L2103" s="20" t="s">
        <v>8843</v>
      </c>
      <c r="M2103" s="20" t="s">
        <v>223</v>
      </c>
      <c r="N2103" s="15" t="s">
        <v>5837</v>
      </c>
      <c r="O2103" s="15">
        <v>1</v>
      </c>
      <c r="P2103" s="15">
        <v>4</v>
      </c>
      <c r="Q2103" s="15" t="s">
        <v>224</v>
      </c>
      <c r="R2103" s="15"/>
      <c r="S2103" s="15" t="s">
        <v>251</v>
      </c>
    </row>
    <row r="2104" spans="1:19" ht="15.75" customHeight="1" x14ac:dyDescent="0.2">
      <c r="A2104" s="7" t="s">
        <v>61</v>
      </c>
      <c r="B2104" s="7" t="s">
        <v>6570</v>
      </c>
      <c r="C2104" s="7" t="s">
        <v>17</v>
      </c>
      <c r="D2104" s="7" t="s">
        <v>109</v>
      </c>
      <c r="E2104" s="7" t="s">
        <v>10392</v>
      </c>
      <c r="F2104" s="20">
        <v>8</v>
      </c>
      <c r="G2104" s="20"/>
      <c r="H2104" s="20">
        <v>2006</v>
      </c>
      <c r="I2104" s="20" t="str">
        <f t="shared" si="61"/>
        <v>hrs__pers_SS..spouseNerves.2006</v>
      </c>
      <c r="J2104" s="20" t="s">
        <v>8882</v>
      </c>
      <c r="K2104" s="20" t="s">
        <v>8883</v>
      </c>
      <c r="L2104" s="20" t="s">
        <v>8843</v>
      </c>
      <c r="M2104" s="20" t="s">
        <v>223</v>
      </c>
      <c r="N2104" s="15" t="s">
        <v>5837</v>
      </c>
      <c r="O2104" s="15">
        <v>1</v>
      </c>
      <c r="P2104" s="15">
        <v>4</v>
      </c>
      <c r="Q2104" s="15" t="s">
        <v>224</v>
      </c>
      <c r="R2104" s="15"/>
      <c r="S2104" s="15" t="s">
        <v>1311</v>
      </c>
    </row>
    <row r="2105" spans="1:19" ht="15.75" customHeight="1" x14ac:dyDescent="0.2">
      <c r="A2105" s="7" t="s">
        <v>61</v>
      </c>
      <c r="B2105" s="7" t="s">
        <v>6570</v>
      </c>
      <c r="C2105" s="7" t="s">
        <v>17</v>
      </c>
      <c r="D2105" s="7" t="s">
        <v>109</v>
      </c>
      <c r="E2105" s="7" t="s">
        <v>10393</v>
      </c>
      <c r="F2105" s="20">
        <v>8</v>
      </c>
      <c r="G2105" s="20"/>
      <c r="H2105" s="20">
        <v>2006</v>
      </c>
      <c r="I2105" s="20" t="str">
        <f t="shared" si="61"/>
        <v>hrs__pers_SS..childrenNerves.2006</v>
      </c>
      <c r="J2105" s="20" t="s">
        <v>8884</v>
      </c>
      <c r="K2105" s="20" t="s">
        <v>8885</v>
      </c>
      <c r="L2105" s="20" t="s">
        <v>8843</v>
      </c>
      <c r="M2105" s="20" t="s">
        <v>223</v>
      </c>
      <c r="N2105" s="15" t="s">
        <v>5837</v>
      </c>
      <c r="O2105" s="15">
        <v>1</v>
      </c>
      <c r="P2105" s="15">
        <v>4</v>
      </c>
      <c r="Q2105" s="15" t="s">
        <v>224</v>
      </c>
      <c r="R2105" s="15"/>
      <c r="S2105" s="15" t="s">
        <v>1311</v>
      </c>
    </row>
    <row r="2106" spans="1:19" ht="15.75" customHeight="1" x14ac:dyDescent="0.2">
      <c r="A2106" s="7" t="s">
        <v>61</v>
      </c>
      <c r="B2106" s="7" t="s">
        <v>6570</v>
      </c>
      <c r="C2106" s="7" t="s">
        <v>17</v>
      </c>
      <c r="D2106" s="7" t="s">
        <v>109</v>
      </c>
      <c r="E2106" s="7" t="s">
        <v>10394</v>
      </c>
      <c r="F2106" s="20">
        <v>8</v>
      </c>
      <c r="G2106" s="20"/>
      <c r="H2106" s="20">
        <v>2006</v>
      </c>
      <c r="I2106" s="20" t="str">
        <f t="shared" si="61"/>
        <v>hrs__pers_SS..familyNerves.2006</v>
      </c>
      <c r="J2106" s="20" t="s">
        <v>8886</v>
      </c>
      <c r="K2106" s="20" t="s">
        <v>8887</v>
      </c>
      <c r="L2106" s="20" t="s">
        <v>8843</v>
      </c>
      <c r="M2106" s="20" t="s">
        <v>223</v>
      </c>
      <c r="N2106" s="15" t="s">
        <v>5837</v>
      </c>
      <c r="O2106" s="15">
        <v>1</v>
      </c>
      <c r="P2106" s="15">
        <v>4</v>
      </c>
      <c r="Q2106" s="15" t="s">
        <v>224</v>
      </c>
      <c r="R2106" s="15"/>
      <c r="S2106" s="15" t="s">
        <v>1311</v>
      </c>
    </row>
    <row r="2107" spans="1:19" ht="15.75" customHeight="1" x14ac:dyDescent="0.2">
      <c r="A2107" s="7" t="s">
        <v>61</v>
      </c>
      <c r="B2107" s="7" t="s">
        <v>6570</v>
      </c>
      <c r="C2107" s="7" t="s">
        <v>17</v>
      </c>
      <c r="D2107" s="7" t="s">
        <v>109</v>
      </c>
      <c r="E2107" s="7" t="s">
        <v>10395</v>
      </c>
      <c r="F2107" s="20">
        <v>8</v>
      </c>
      <c r="G2107" s="20"/>
      <c r="H2107" s="20">
        <v>2006</v>
      </c>
      <c r="I2107" s="20" t="str">
        <f t="shared" si="61"/>
        <v>hrs__pers_SS..friendsNerves.2006</v>
      </c>
      <c r="J2107" s="20" t="s">
        <v>8888</v>
      </c>
      <c r="K2107" s="20" t="s">
        <v>8889</v>
      </c>
      <c r="L2107" s="20" t="s">
        <v>8843</v>
      </c>
      <c r="M2107" s="20" t="s">
        <v>223</v>
      </c>
      <c r="N2107" s="15" t="s">
        <v>5837</v>
      </c>
      <c r="O2107" s="15">
        <v>1</v>
      </c>
      <c r="P2107" s="15">
        <v>4</v>
      </c>
      <c r="Q2107" s="15" t="s">
        <v>224</v>
      </c>
      <c r="R2107" s="15"/>
      <c r="S2107" s="15" t="s">
        <v>1311</v>
      </c>
    </row>
    <row r="2108" spans="1:19" ht="15.75" customHeight="1" x14ac:dyDescent="0.2">
      <c r="A2108" s="7" t="s">
        <v>61</v>
      </c>
      <c r="B2108" s="7" t="s">
        <v>6570</v>
      </c>
      <c r="C2108" s="7" t="s">
        <v>17</v>
      </c>
      <c r="D2108" s="7" t="s">
        <v>109</v>
      </c>
      <c r="E2108" s="7" t="s">
        <v>10392</v>
      </c>
      <c r="F2108" s="20">
        <v>9</v>
      </c>
      <c r="G2108" s="20"/>
      <c r="H2108" s="20">
        <v>2008</v>
      </c>
      <c r="I2108" s="20" t="str">
        <f t="shared" si="61"/>
        <v>hrs__pers_SS..spouseNerves.2008</v>
      </c>
      <c r="J2108" s="20" t="s">
        <v>8890</v>
      </c>
      <c r="K2108" s="20" t="s">
        <v>8883</v>
      </c>
      <c r="L2108" s="20" t="s">
        <v>8843</v>
      </c>
      <c r="M2108" s="20" t="s">
        <v>223</v>
      </c>
      <c r="N2108" s="72" t="s">
        <v>5837</v>
      </c>
      <c r="O2108" s="15">
        <v>1</v>
      </c>
      <c r="P2108" s="15">
        <v>4</v>
      </c>
      <c r="Q2108" s="15" t="s">
        <v>224</v>
      </c>
      <c r="R2108" s="15"/>
      <c r="S2108" s="15" t="s">
        <v>251</v>
      </c>
    </row>
    <row r="2109" spans="1:19" ht="15.75" customHeight="1" x14ac:dyDescent="0.2">
      <c r="A2109" s="7" t="s">
        <v>61</v>
      </c>
      <c r="B2109" s="7" t="s">
        <v>6570</v>
      </c>
      <c r="C2109" s="7" t="s">
        <v>17</v>
      </c>
      <c r="D2109" s="7" t="s">
        <v>109</v>
      </c>
      <c r="E2109" s="7" t="s">
        <v>10393</v>
      </c>
      <c r="F2109" s="20">
        <v>9</v>
      </c>
      <c r="G2109" s="20"/>
      <c r="H2109" s="20">
        <v>2008</v>
      </c>
      <c r="I2109" s="20" t="str">
        <f t="shared" si="61"/>
        <v>hrs__pers_SS..childrenNerves.2008</v>
      </c>
      <c r="J2109" s="20" t="s">
        <v>8891</v>
      </c>
      <c r="K2109" s="20" t="s">
        <v>8885</v>
      </c>
      <c r="L2109" s="20" t="s">
        <v>8843</v>
      </c>
      <c r="M2109" s="20" t="s">
        <v>223</v>
      </c>
      <c r="N2109" s="72" t="s">
        <v>5837</v>
      </c>
      <c r="O2109" s="15">
        <v>1</v>
      </c>
      <c r="P2109" s="15">
        <v>4</v>
      </c>
      <c r="Q2109" s="15" t="s">
        <v>224</v>
      </c>
      <c r="R2109" s="15"/>
      <c r="S2109" s="15" t="s">
        <v>251</v>
      </c>
    </row>
    <row r="2110" spans="1:19" ht="15.75" customHeight="1" x14ac:dyDescent="0.2">
      <c r="A2110" s="7" t="s">
        <v>61</v>
      </c>
      <c r="B2110" s="7" t="s">
        <v>6570</v>
      </c>
      <c r="C2110" s="7" t="s">
        <v>17</v>
      </c>
      <c r="D2110" s="7" t="s">
        <v>109</v>
      </c>
      <c r="E2110" s="7" t="s">
        <v>10394</v>
      </c>
      <c r="F2110" s="20">
        <v>9</v>
      </c>
      <c r="G2110" s="20"/>
      <c r="H2110" s="20">
        <v>2008</v>
      </c>
      <c r="I2110" s="20" t="str">
        <f t="shared" si="61"/>
        <v>hrs__pers_SS..familyNerves.2008</v>
      </c>
      <c r="J2110" s="20" t="s">
        <v>8892</v>
      </c>
      <c r="K2110" s="20" t="s">
        <v>8887</v>
      </c>
      <c r="L2110" s="20" t="s">
        <v>8843</v>
      </c>
      <c r="M2110" s="20" t="s">
        <v>223</v>
      </c>
      <c r="N2110" s="72" t="s">
        <v>5837</v>
      </c>
      <c r="O2110" s="15">
        <v>1</v>
      </c>
      <c r="P2110" s="15">
        <v>4</v>
      </c>
      <c r="Q2110" s="15" t="s">
        <v>224</v>
      </c>
      <c r="R2110" s="15"/>
      <c r="S2110" s="15" t="s">
        <v>251</v>
      </c>
    </row>
    <row r="2111" spans="1:19" ht="15.75" customHeight="1" x14ac:dyDescent="0.2">
      <c r="A2111" s="7" t="s">
        <v>61</v>
      </c>
      <c r="B2111" s="7" t="s">
        <v>6570</v>
      </c>
      <c r="C2111" s="7" t="s">
        <v>17</v>
      </c>
      <c r="D2111" s="7" t="s">
        <v>109</v>
      </c>
      <c r="E2111" s="7" t="s">
        <v>10395</v>
      </c>
      <c r="F2111" s="20">
        <v>9</v>
      </c>
      <c r="G2111" s="20"/>
      <c r="H2111" s="20">
        <v>2008</v>
      </c>
      <c r="I2111" s="20" t="str">
        <f t="shared" si="61"/>
        <v>hrs__pers_SS..friendsNerves.2008</v>
      </c>
      <c r="J2111" s="20" t="s">
        <v>8893</v>
      </c>
      <c r="K2111" s="20" t="s">
        <v>8889</v>
      </c>
      <c r="L2111" s="20" t="s">
        <v>8843</v>
      </c>
      <c r="M2111" s="20" t="s">
        <v>223</v>
      </c>
      <c r="N2111" s="72" t="s">
        <v>5837</v>
      </c>
      <c r="O2111" s="15">
        <v>1</v>
      </c>
      <c r="P2111" s="15">
        <v>4</v>
      </c>
      <c r="Q2111" s="15" t="s">
        <v>224</v>
      </c>
      <c r="R2111" s="15"/>
      <c r="S2111" s="15" t="s">
        <v>251</v>
      </c>
    </row>
    <row r="2112" spans="1:19" ht="15.75" customHeight="1" x14ac:dyDescent="0.2">
      <c r="A2112" s="7" t="s">
        <v>61</v>
      </c>
      <c r="B2112" s="7" t="s">
        <v>6570</v>
      </c>
      <c r="C2112" s="7" t="s">
        <v>17</v>
      </c>
      <c r="D2112" s="7" t="s">
        <v>109</v>
      </c>
      <c r="E2112" s="7" t="s">
        <v>10392</v>
      </c>
      <c r="F2112" s="20">
        <v>10</v>
      </c>
      <c r="G2112" s="20"/>
      <c r="H2112" s="20">
        <v>2010</v>
      </c>
      <c r="I2112" s="20" t="str">
        <f t="shared" si="61"/>
        <v>hrs__pers_SS..spouseNerves.2010</v>
      </c>
      <c r="J2112" s="15" t="s">
        <v>8894</v>
      </c>
      <c r="K2112" s="20" t="s">
        <v>8883</v>
      </c>
      <c r="L2112" s="20" t="s">
        <v>8843</v>
      </c>
      <c r="M2112" s="20" t="s">
        <v>223</v>
      </c>
      <c r="N2112" s="15" t="s">
        <v>5837</v>
      </c>
      <c r="O2112" s="15">
        <v>1</v>
      </c>
      <c r="P2112" s="15">
        <v>4</v>
      </c>
      <c r="Q2112" s="15" t="s">
        <v>224</v>
      </c>
      <c r="R2112" s="15"/>
      <c r="S2112" s="15" t="s">
        <v>251</v>
      </c>
    </row>
    <row r="2113" spans="1:19" ht="15.75" customHeight="1" x14ac:dyDescent="0.2">
      <c r="A2113" s="7" t="s">
        <v>61</v>
      </c>
      <c r="B2113" s="7" t="s">
        <v>6570</v>
      </c>
      <c r="C2113" s="7" t="s">
        <v>17</v>
      </c>
      <c r="D2113" s="7" t="s">
        <v>109</v>
      </c>
      <c r="E2113" s="7" t="s">
        <v>10393</v>
      </c>
      <c r="F2113" s="20">
        <v>10</v>
      </c>
      <c r="G2113" s="20"/>
      <c r="H2113" s="20">
        <v>2010</v>
      </c>
      <c r="I2113" s="20" t="str">
        <f t="shared" si="61"/>
        <v>hrs__pers_SS..childrenNerves.2010</v>
      </c>
      <c r="J2113" s="15" t="s">
        <v>8895</v>
      </c>
      <c r="K2113" s="20" t="s">
        <v>8885</v>
      </c>
      <c r="L2113" s="20" t="s">
        <v>8843</v>
      </c>
      <c r="M2113" s="20" t="s">
        <v>223</v>
      </c>
      <c r="N2113" s="15" t="s">
        <v>5837</v>
      </c>
      <c r="O2113" s="15">
        <v>1</v>
      </c>
      <c r="P2113" s="15">
        <v>4</v>
      </c>
      <c r="Q2113" s="15" t="s">
        <v>224</v>
      </c>
      <c r="R2113" s="15"/>
      <c r="S2113" s="15" t="s">
        <v>251</v>
      </c>
    </row>
    <row r="2114" spans="1:19" ht="15.75" customHeight="1" x14ac:dyDescent="0.2">
      <c r="A2114" s="7" t="s">
        <v>61</v>
      </c>
      <c r="B2114" s="7" t="s">
        <v>6570</v>
      </c>
      <c r="C2114" s="7" t="s">
        <v>17</v>
      </c>
      <c r="D2114" s="7" t="s">
        <v>109</v>
      </c>
      <c r="E2114" s="7" t="s">
        <v>10394</v>
      </c>
      <c r="F2114" s="20">
        <v>10</v>
      </c>
      <c r="G2114" s="20"/>
      <c r="H2114" s="20">
        <v>2010</v>
      </c>
      <c r="I2114" s="20" t="str">
        <f t="shared" si="61"/>
        <v>hrs__pers_SS..familyNerves.2010</v>
      </c>
      <c r="J2114" s="20" t="s">
        <v>8896</v>
      </c>
      <c r="K2114" s="20" t="s">
        <v>8887</v>
      </c>
      <c r="L2114" s="20" t="s">
        <v>8843</v>
      </c>
      <c r="M2114" s="20" t="s">
        <v>223</v>
      </c>
      <c r="N2114" s="15" t="s">
        <v>5837</v>
      </c>
      <c r="O2114" s="15">
        <v>1</v>
      </c>
      <c r="P2114" s="15">
        <v>4</v>
      </c>
      <c r="Q2114" s="15" t="s">
        <v>224</v>
      </c>
      <c r="R2114" s="15"/>
      <c r="S2114" s="15" t="s">
        <v>251</v>
      </c>
    </row>
    <row r="2115" spans="1:19" ht="15.75" customHeight="1" x14ac:dyDescent="0.2">
      <c r="A2115" s="7" t="s">
        <v>61</v>
      </c>
      <c r="B2115" s="7" t="s">
        <v>6570</v>
      </c>
      <c r="C2115" s="7" t="s">
        <v>17</v>
      </c>
      <c r="D2115" s="7" t="s">
        <v>109</v>
      </c>
      <c r="E2115" s="7" t="s">
        <v>10395</v>
      </c>
      <c r="F2115" s="20">
        <v>10</v>
      </c>
      <c r="G2115" s="20"/>
      <c r="H2115" s="20">
        <v>2010</v>
      </c>
      <c r="I2115" s="20" t="str">
        <f t="shared" si="61"/>
        <v>hrs__pers_SS..friendsNerves.2010</v>
      </c>
      <c r="J2115" s="20" t="s">
        <v>8897</v>
      </c>
      <c r="K2115" s="20" t="s">
        <v>8889</v>
      </c>
      <c r="L2115" s="20" t="s">
        <v>8843</v>
      </c>
      <c r="M2115" s="20" t="s">
        <v>223</v>
      </c>
      <c r="N2115" s="15" t="s">
        <v>5837</v>
      </c>
      <c r="O2115" s="15">
        <v>1</v>
      </c>
      <c r="P2115" s="15">
        <v>4</v>
      </c>
      <c r="Q2115" s="15" t="s">
        <v>224</v>
      </c>
      <c r="R2115" s="15"/>
      <c r="S2115" s="15" t="s">
        <v>251</v>
      </c>
    </row>
    <row r="2116" spans="1:19" ht="15.75" customHeight="1" x14ac:dyDescent="0.2">
      <c r="A2116" s="7" t="s">
        <v>61</v>
      </c>
      <c r="B2116" s="7" t="s">
        <v>6570</v>
      </c>
      <c r="C2116" s="7" t="s">
        <v>17</v>
      </c>
      <c r="D2116" s="7" t="s">
        <v>109</v>
      </c>
      <c r="E2116" s="7" t="s">
        <v>10392</v>
      </c>
      <c r="F2116" s="20">
        <v>11</v>
      </c>
      <c r="G2116" s="20"/>
      <c r="H2116" s="20">
        <v>2012</v>
      </c>
      <c r="I2116" s="20" t="str">
        <f t="shared" si="61"/>
        <v>hrs__pers_SS..spouseNerves.2012</v>
      </c>
      <c r="J2116" s="20" t="s">
        <v>8898</v>
      </c>
      <c r="K2116" s="20" t="s">
        <v>8883</v>
      </c>
      <c r="L2116" s="20" t="s">
        <v>8843</v>
      </c>
      <c r="M2116" s="20" t="s">
        <v>223</v>
      </c>
      <c r="N2116" s="15" t="s">
        <v>5837</v>
      </c>
      <c r="O2116" s="15">
        <v>1</v>
      </c>
      <c r="P2116" s="15">
        <v>4</v>
      </c>
      <c r="Q2116" s="15" t="s">
        <v>224</v>
      </c>
      <c r="R2116" s="15"/>
      <c r="S2116" s="15" t="s">
        <v>251</v>
      </c>
    </row>
    <row r="2117" spans="1:19" ht="15.75" customHeight="1" x14ac:dyDescent="0.2">
      <c r="A2117" s="7" t="s">
        <v>61</v>
      </c>
      <c r="B2117" s="7" t="s">
        <v>6570</v>
      </c>
      <c r="C2117" s="7" t="s">
        <v>17</v>
      </c>
      <c r="D2117" s="7" t="s">
        <v>109</v>
      </c>
      <c r="E2117" s="7" t="s">
        <v>10393</v>
      </c>
      <c r="F2117" s="20">
        <v>11</v>
      </c>
      <c r="G2117" s="20"/>
      <c r="H2117" s="20">
        <v>2012</v>
      </c>
      <c r="I2117" s="20" t="str">
        <f t="shared" si="61"/>
        <v>hrs__pers_SS..childrenNerves.2012</v>
      </c>
      <c r="J2117" s="20" t="s">
        <v>8899</v>
      </c>
      <c r="K2117" s="20" t="s">
        <v>8885</v>
      </c>
      <c r="L2117" s="20" t="s">
        <v>8843</v>
      </c>
      <c r="M2117" s="20" t="s">
        <v>223</v>
      </c>
      <c r="N2117" s="15" t="s">
        <v>5837</v>
      </c>
      <c r="O2117" s="15">
        <v>1</v>
      </c>
      <c r="P2117" s="15">
        <v>4</v>
      </c>
      <c r="Q2117" s="15" t="s">
        <v>224</v>
      </c>
      <c r="R2117" s="15"/>
      <c r="S2117" s="15" t="s">
        <v>251</v>
      </c>
    </row>
    <row r="2118" spans="1:19" ht="15.75" customHeight="1" x14ac:dyDescent="0.2">
      <c r="A2118" s="7" t="s">
        <v>61</v>
      </c>
      <c r="B2118" s="7" t="s">
        <v>6570</v>
      </c>
      <c r="C2118" s="7" t="s">
        <v>17</v>
      </c>
      <c r="D2118" s="7" t="s">
        <v>109</v>
      </c>
      <c r="E2118" s="7" t="s">
        <v>10394</v>
      </c>
      <c r="F2118" s="20">
        <v>11</v>
      </c>
      <c r="G2118" s="20"/>
      <c r="H2118" s="20">
        <v>2012</v>
      </c>
      <c r="I2118" s="20" t="str">
        <f t="shared" si="61"/>
        <v>hrs__pers_SS..familyNerves.2012</v>
      </c>
      <c r="J2118" s="20" t="s">
        <v>8900</v>
      </c>
      <c r="K2118" s="20" t="s">
        <v>8887</v>
      </c>
      <c r="L2118" s="20" t="s">
        <v>8843</v>
      </c>
      <c r="M2118" s="20" t="s">
        <v>223</v>
      </c>
      <c r="N2118" s="15" t="s">
        <v>5837</v>
      </c>
      <c r="O2118" s="15">
        <v>1</v>
      </c>
      <c r="P2118" s="15">
        <v>4</v>
      </c>
      <c r="Q2118" s="15" t="s">
        <v>224</v>
      </c>
      <c r="R2118" s="15"/>
      <c r="S2118" s="15" t="s">
        <v>251</v>
      </c>
    </row>
    <row r="2119" spans="1:19" ht="15.75" customHeight="1" x14ac:dyDescent="0.2">
      <c r="A2119" s="7" t="s">
        <v>61</v>
      </c>
      <c r="B2119" s="7" t="s">
        <v>6570</v>
      </c>
      <c r="C2119" s="7" t="s">
        <v>17</v>
      </c>
      <c r="D2119" s="7" t="s">
        <v>109</v>
      </c>
      <c r="E2119" s="7" t="s">
        <v>10395</v>
      </c>
      <c r="F2119" s="20">
        <v>11</v>
      </c>
      <c r="G2119" s="20"/>
      <c r="H2119" s="20">
        <v>2012</v>
      </c>
      <c r="I2119" s="20" t="str">
        <f t="shared" si="61"/>
        <v>hrs__pers_SS..friendsNerves.2012</v>
      </c>
      <c r="J2119" s="20" t="s">
        <v>8901</v>
      </c>
      <c r="K2119" s="20" t="s">
        <v>8889</v>
      </c>
      <c r="L2119" s="20" t="s">
        <v>8843</v>
      </c>
      <c r="M2119" s="20" t="s">
        <v>223</v>
      </c>
      <c r="N2119" s="15" t="s">
        <v>5837</v>
      </c>
      <c r="O2119" s="15">
        <v>1</v>
      </c>
      <c r="P2119" s="15">
        <v>4</v>
      </c>
      <c r="Q2119" s="15" t="s">
        <v>224</v>
      </c>
      <c r="R2119" s="15"/>
      <c r="S2119" s="15" t="s">
        <v>251</v>
      </c>
    </row>
    <row r="2120" spans="1:19" ht="15.75" customHeight="1" x14ac:dyDescent="0.2">
      <c r="A2120" s="7" t="s">
        <v>61</v>
      </c>
      <c r="B2120" s="7" t="s">
        <v>6570</v>
      </c>
      <c r="C2120" s="7" t="s">
        <v>17</v>
      </c>
      <c r="D2120" s="7" t="s">
        <v>109</v>
      </c>
      <c r="E2120" s="7" t="s">
        <v>10392</v>
      </c>
      <c r="F2120" s="20">
        <v>12</v>
      </c>
      <c r="G2120" s="20"/>
      <c r="H2120" s="20">
        <v>2014</v>
      </c>
      <c r="I2120" s="20" t="str">
        <f t="shared" si="61"/>
        <v>hrs__pers_SS..spouseNerves.2014</v>
      </c>
      <c r="J2120" s="20" t="s">
        <v>10265</v>
      </c>
      <c r="K2120" s="20" t="s">
        <v>8883</v>
      </c>
      <c r="L2120" s="20" t="s">
        <v>8843</v>
      </c>
      <c r="M2120" s="20" t="s">
        <v>223</v>
      </c>
      <c r="N2120" s="15" t="s">
        <v>5837</v>
      </c>
      <c r="O2120" s="15">
        <v>1</v>
      </c>
      <c r="P2120" s="15">
        <v>4</v>
      </c>
      <c r="Q2120" s="15" t="s">
        <v>224</v>
      </c>
      <c r="R2120" s="15"/>
      <c r="S2120" s="15" t="s">
        <v>251</v>
      </c>
    </row>
    <row r="2121" spans="1:19" ht="15.75" customHeight="1" x14ac:dyDescent="0.2">
      <c r="A2121" s="7" t="s">
        <v>61</v>
      </c>
      <c r="B2121" s="7" t="s">
        <v>6570</v>
      </c>
      <c r="C2121" s="7" t="s">
        <v>17</v>
      </c>
      <c r="D2121" s="7" t="s">
        <v>109</v>
      </c>
      <c r="E2121" s="7" t="s">
        <v>10393</v>
      </c>
      <c r="F2121" s="20">
        <v>12</v>
      </c>
      <c r="G2121" s="20"/>
      <c r="H2121" s="20">
        <v>2014</v>
      </c>
      <c r="I2121" s="20" t="str">
        <f t="shared" si="61"/>
        <v>hrs__pers_SS..childrenNerves.2014</v>
      </c>
      <c r="J2121" s="20" t="s">
        <v>10272</v>
      </c>
      <c r="K2121" s="20" t="s">
        <v>8885</v>
      </c>
      <c r="L2121" s="20" t="s">
        <v>8843</v>
      </c>
      <c r="M2121" s="20" t="s">
        <v>223</v>
      </c>
      <c r="N2121" s="15" t="s">
        <v>5837</v>
      </c>
      <c r="O2121" s="15">
        <v>1</v>
      </c>
      <c r="P2121" s="15">
        <v>4</v>
      </c>
      <c r="Q2121" s="15" t="s">
        <v>224</v>
      </c>
      <c r="R2121" s="15"/>
      <c r="S2121" s="15" t="s">
        <v>251</v>
      </c>
    </row>
    <row r="2122" spans="1:19" ht="15.75" customHeight="1" x14ac:dyDescent="0.2">
      <c r="A2122" s="7" t="s">
        <v>61</v>
      </c>
      <c r="B2122" s="7" t="s">
        <v>6570</v>
      </c>
      <c r="C2122" s="7" t="s">
        <v>17</v>
      </c>
      <c r="D2122" s="7" t="s">
        <v>109</v>
      </c>
      <c r="E2122" s="7" t="s">
        <v>10394</v>
      </c>
      <c r="F2122" s="20">
        <v>12</v>
      </c>
      <c r="G2122" s="20"/>
      <c r="H2122" s="20">
        <v>2014</v>
      </c>
      <c r="I2122" s="20" t="str">
        <f t="shared" si="61"/>
        <v>hrs__pers_SS..familyNerves.2014</v>
      </c>
      <c r="J2122" s="20" t="s">
        <v>10279</v>
      </c>
      <c r="K2122" s="20" t="s">
        <v>8887</v>
      </c>
      <c r="L2122" s="20" t="s">
        <v>8843</v>
      </c>
      <c r="M2122" s="20" t="s">
        <v>223</v>
      </c>
      <c r="N2122" s="15" t="s">
        <v>5837</v>
      </c>
      <c r="O2122" s="15">
        <v>1</v>
      </c>
      <c r="P2122" s="15">
        <v>4</v>
      </c>
      <c r="Q2122" s="15" t="s">
        <v>224</v>
      </c>
      <c r="R2122" s="15"/>
      <c r="S2122" s="15" t="s">
        <v>251</v>
      </c>
    </row>
    <row r="2123" spans="1:19" ht="15.75" customHeight="1" x14ac:dyDescent="0.2">
      <c r="A2123" s="7" t="s">
        <v>61</v>
      </c>
      <c r="B2123" s="7" t="s">
        <v>6570</v>
      </c>
      <c r="C2123" s="7" t="s">
        <v>17</v>
      </c>
      <c r="D2123" s="7" t="s">
        <v>109</v>
      </c>
      <c r="E2123" s="7" t="s">
        <v>10395</v>
      </c>
      <c r="F2123" s="20">
        <v>12</v>
      </c>
      <c r="G2123" s="20"/>
      <c r="H2123" s="20">
        <v>2014</v>
      </c>
      <c r="I2123" s="20" t="str">
        <f t="shared" si="61"/>
        <v>hrs__pers_SS..friendsNerves.2014</v>
      </c>
      <c r="J2123" s="15" t="s">
        <v>10369</v>
      </c>
      <c r="K2123" s="20" t="s">
        <v>8889</v>
      </c>
      <c r="L2123" s="20" t="s">
        <v>8843</v>
      </c>
      <c r="M2123" s="20" t="s">
        <v>223</v>
      </c>
      <c r="N2123" s="15" t="s">
        <v>5837</v>
      </c>
      <c r="O2123" s="15">
        <v>1</v>
      </c>
      <c r="P2123" s="15">
        <v>4</v>
      </c>
      <c r="Q2123" s="15" t="s">
        <v>224</v>
      </c>
      <c r="R2123" s="15"/>
      <c r="S2123" s="15" t="s">
        <v>251</v>
      </c>
    </row>
    <row r="2124" spans="1:19" ht="15.75" customHeight="1" x14ac:dyDescent="0.2">
      <c r="A2124" s="7" t="s">
        <v>61</v>
      </c>
      <c r="B2124" s="7" t="s">
        <v>6570</v>
      </c>
      <c r="C2124" s="7" t="s">
        <v>17</v>
      </c>
      <c r="D2124" s="7" t="s">
        <v>109</v>
      </c>
      <c r="E2124" s="7" t="s">
        <v>10392</v>
      </c>
      <c r="F2124" s="20">
        <v>13</v>
      </c>
      <c r="G2124" s="20"/>
      <c r="H2124" s="20">
        <v>2016</v>
      </c>
      <c r="I2124" s="20" t="str">
        <f t="shared" si="61"/>
        <v>hrs__pers_SS..spouseNerves.2016</v>
      </c>
      <c r="J2124" s="15" t="s">
        <v>10307</v>
      </c>
      <c r="K2124" s="20" t="s">
        <v>8883</v>
      </c>
      <c r="L2124" s="20" t="s">
        <v>8843</v>
      </c>
      <c r="M2124" s="20" t="s">
        <v>223</v>
      </c>
      <c r="N2124" s="15" t="s">
        <v>5837</v>
      </c>
      <c r="O2124" s="15">
        <v>1</v>
      </c>
      <c r="P2124" s="15">
        <v>4</v>
      </c>
      <c r="Q2124" s="15" t="s">
        <v>224</v>
      </c>
      <c r="R2124" s="15"/>
      <c r="S2124" s="15" t="s">
        <v>251</v>
      </c>
    </row>
    <row r="2125" spans="1:19" ht="15.75" customHeight="1" x14ac:dyDescent="0.2">
      <c r="A2125" s="7" t="s">
        <v>61</v>
      </c>
      <c r="B2125" s="7" t="s">
        <v>6570</v>
      </c>
      <c r="C2125" s="7" t="s">
        <v>17</v>
      </c>
      <c r="D2125" s="7" t="s">
        <v>109</v>
      </c>
      <c r="E2125" s="7" t="s">
        <v>10393</v>
      </c>
      <c r="F2125" s="20">
        <v>13</v>
      </c>
      <c r="G2125" s="20"/>
      <c r="H2125" s="20">
        <v>2016</v>
      </c>
      <c r="I2125" s="20" t="str">
        <f t="shared" si="61"/>
        <v>hrs__pers_SS..childrenNerves.2016</v>
      </c>
      <c r="J2125" s="15" t="s">
        <v>10308</v>
      </c>
      <c r="K2125" s="20" t="s">
        <v>8885</v>
      </c>
      <c r="L2125" s="20" t="s">
        <v>8843</v>
      </c>
      <c r="M2125" s="20" t="s">
        <v>223</v>
      </c>
      <c r="N2125" s="15" t="s">
        <v>5837</v>
      </c>
      <c r="O2125" s="15">
        <v>1</v>
      </c>
      <c r="P2125" s="15">
        <v>4</v>
      </c>
      <c r="Q2125" s="15" t="s">
        <v>224</v>
      </c>
      <c r="R2125" s="15"/>
      <c r="S2125" s="15" t="s">
        <v>251</v>
      </c>
    </row>
    <row r="2126" spans="1:19" ht="15.75" customHeight="1" x14ac:dyDescent="0.2">
      <c r="A2126" s="7" t="s">
        <v>61</v>
      </c>
      <c r="B2126" s="7" t="s">
        <v>6570</v>
      </c>
      <c r="C2126" s="7" t="s">
        <v>17</v>
      </c>
      <c r="D2126" s="7" t="s">
        <v>109</v>
      </c>
      <c r="E2126" s="7" t="s">
        <v>10394</v>
      </c>
      <c r="F2126" s="20">
        <v>13</v>
      </c>
      <c r="G2126" s="20"/>
      <c r="H2126" s="20">
        <v>2016</v>
      </c>
      <c r="I2126" s="20" t="str">
        <f t="shared" si="61"/>
        <v>hrs__pers_SS..familyNerves.2016</v>
      </c>
      <c r="J2126" s="15" t="s">
        <v>10309</v>
      </c>
      <c r="K2126" s="20" t="s">
        <v>8887</v>
      </c>
      <c r="L2126" s="20" t="s">
        <v>8843</v>
      </c>
      <c r="M2126" s="20" t="s">
        <v>223</v>
      </c>
      <c r="N2126" s="15" t="s">
        <v>5837</v>
      </c>
      <c r="O2126" s="15">
        <v>1</v>
      </c>
      <c r="P2126" s="15">
        <v>4</v>
      </c>
      <c r="Q2126" s="15" t="s">
        <v>224</v>
      </c>
      <c r="R2126" s="15"/>
      <c r="S2126" s="15" t="s">
        <v>251</v>
      </c>
    </row>
    <row r="2127" spans="1:19" ht="15.75" customHeight="1" x14ac:dyDescent="0.2">
      <c r="A2127" s="7" t="s">
        <v>61</v>
      </c>
      <c r="B2127" s="7" t="s">
        <v>6570</v>
      </c>
      <c r="C2127" s="7" t="s">
        <v>17</v>
      </c>
      <c r="D2127" s="7" t="s">
        <v>109</v>
      </c>
      <c r="E2127" s="7" t="s">
        <v>10395</v>
      </c>
      <c r="F2127" s="20">
        <v>13</v>
      </c>
      <c r="G2127" s="20"/>
      <c r="H2127" s="20">
        <v>2016</v>
      </c>
      <c r="I2127" s="20" t="str">
        <f t="shared" si="61"/>
        <v>hrs__pers_SS..friendsNerves.2016</v>
      </c>
      <c r="J2127" s="15" t="s">
        <v>10310</v>
      </c>
      <c r="K2127" s="20" t="s">
        <v>8889</v>
      </c>
      <c r="L2127" s="20" t="s">
        <v>8843</v>
      </c>
      <c r="M2127" s="20" t="s">
        <v>223</v>
      </c>
      <c r="N2127" s="15" t="s">
        <v>5837</v>
      </c>
      <c r="O2127" s="15">
        <v>1</v>
      </c>
      <c r="P2127" s="15">
        <v>4</v>
      </c>
      <c r="Q2127" s="15" t="s">
        <v>224</v>
      </c>
      <c r="R2127" s="15"/>
      <c r="S2127" s="15" t="s">
        <v>251</v>
      </c>
    </row>
    <row r="2128" spans="1:19" ht="15.75" customHeight="1" x14ac:dyDescent="0.2">
      <c r="A2128" s="7" t="s">
        <v>61</v>
      </c>
      <c r="B2128" s="7" t="s">
        <v>6570</v>
      </c>
      <c r="C2128" s="7" t="s">
        <v>17</v>
      </c>
      <c r="D2128" s="7" t="s">
        <v>109</v>
      </c>
      <c r="E2128" s="7" t="s">
        <v>10396</v>
      </c>
      <c r="F2128" s="20">
        <v>8</v>
      </c>
      <c r="G2128" s="20"/>
      <c r="H2128" s="20">
        <v>2006</v>
      </c>
      <c r="I2128" s="20" t="str">
        <f t="shared" si="61"/>
        <v>hrs__pers_SS..spouseOpenUp.2006</v>
      </c>
      <c r="J2128" s="20" t="s">
        <v>8902</v>
      </c>
      <c r="K2128" s="20" t="s">
        <v>8903</v>
      </c>
      <c r="L2128" s="20" t="s">
        <v>8843</v>
      </c>
      <c r="M2128" s="20" t="s">
        <v>225</v>
      </c>
      <c r="N2128" s="15" t="s">
        <v>5837</v>
      </c>
      <c r="O2128" s="15">
        <v>1</v>
      </c>
      <c r="P2128" s="15">
        <v>4</v>
      </c>
      <c r="Q2128" s="15" t="s">
        <v>224</v>
      </c>
      <c r="R2128" s="15"/>
      <c r="S2128" s="15" t="s">
        <v>1311</v>
      </c>
    </row>
    <row r="2129" spans="1:19" ht="15.75" customHeight="1" x14ac:dyDescent="0.2">
      <c r="A2129" s="7" t="s">
        <v>61</v>
      </c>
      <c r="B2129" s="7" t="s">
        <v>6570</v>
      </c>
      <c r="C2129" s="7" t="s">
        <v>17</v>
      </c>
      <c r="D2129" s="7" t="s">
        <v>109</v>
      </c>
      <c r="E2129" s="7" t="s">
        <v>10397</v>
      </c>
      <c r="F2129" s="20">
        <v>8</v>
      </c>
      <c r="G2129" s="20"/>
      <c r="H2129" s="20">
        <v>2006</v>
      </c>
      <c r="I2129" s="20" t="str">
        <f t="shared" si="61"/>
        <v>hrs__pers_SS..childrenOpenUp.2006</v>
      </c>
      <c r="J2129" s="20" t="s">
        <v>8904</v>
      </c>
      <c r="K2129" s="20" t="s">
        <v>8905</v>
      </c>
      <c r="L2129" s="20" t="s">
        <v>8843</v>
      </c>
      <c r="M2129" s="20" t="s">
        <v>225</v>
      </c>
      <c r="N2129" s="15" t="s">
        <v>5837</v>
      </c>
      <c r="O2129" s="15">
        <v>1</v>
      </c>
      <c r="P2129" s="15">
        <v>4</v>
      </c>
      <c r="Q2129" s="15" t="s">
        <v>224</v>
      </c>
      <c r="R2129" s="15"/>
      <c r="S2129" s="15" t="s">
        <v>1311</v>
      </c>
    </row>
    <row r="2130" spans="1:19" ht="15.75" customHeight="1" x14ac:dyDescent="0.2">
      <c r="A2130" s="7" t="s">
        <v>61</v>
      </c>
      <c r="B2130" s="7" t="s">
        <v>6570</v>
      </c>
      <c r="C2130" s="7" t="s">
        <v>17</v>
      </c>
      <c r="D2130" s="7" t="s">
        <v>109</v>
      </c>
      <c r="E2130" s="7" t="s">
        <v>10398</v>
      </c>
      <c r="F2130" s="20">
        <v>8</v>
      </c>
      <c r="G2130" s="20"/>
      <c r="H2130" s="20">
        <v>2006</v>
      </c>
      <c r="I2130" s="20" t="str">
        <f t="shared" si="61"/>
        <v>hrs__pers_SS..familyOpenUp.2006</v>
      </c>
      <c r="J2130" s="20" t="s">
        <v>8906</v>
      </c>
      <c r="K2130" s="20" t="s">
        <v>8907</v>
      </c>
      <c r="L2130" s="20" t="s">
        <v>8843</v>
      </c>
      <c r="M2130" s="20" t="s">
        <v>225</v>
      </c>
      <c r="N2130" s="15" t="s">
        <v>5837</v>
      </c>
      <c r="O2130" s="15">
        <v>1</v>
      </c>
      <c r="P2130" s="15">
        <v>4</v>
      </c>
      <c r="Q2130" s="15" t="s">
        <v>224</v>
      </c>
      <c r="R2130" s="15"/>
      <c r="S2130" s="15" t="s">
        <v>1311</v>
      </c>
    </row>
    <row r="2131" spans="1:19" ht="15.75" customHeight="1" x14ac:dyDescent="0.2">
      <c r="A2131" s="7" t="s">
        <v>61</v>
      </c>
      <c r="B2131" s="7" t="s">
        <v>6570</v>
      </c>
      <c r="C2131" s="7" t="s">
        <v>17</v>
      </c>
      <c r="D2131" s="7" t="s">
        <v>109</v>
      </c>
      <c r="E2131" s="7" t="s">
        <v>10399</v>
      </c>
      <c r="F2131" s="20">
        <v>8</v>
      </c>
      <c r="G2131" s="20"/>
      <c r="H2131" s="20">
        <v>2006</v>
      </c>
      <c r="I2131" s="20" t="str">
        <f t="shared" ref="I2131:I2194" si="62">CONCATENATE(A2131,"__",C2131,"_", D2131, "..", E2131, ".", H2131)</f>
        <v>hrs__pers_SS..friendsOpenUp.2006</v>
      </c>
      <c r="J2131" s="20" t="s">
        <v>8908</v>
      </c>
      <c r="K2131" s="20" t="s">
        <v>8909</v>
      </c>
      <c r="L2131" s="20" t="s">
        <v>8843</v>
      </c>
      <c r="M2131" s="20" t="s">
        <v>225</v>
      </c>
      <c r="N2131" s="15" t="s">
        <v>5837</v>
      </c>
      <c r="O2131" s="15">
        <v>1</v>
      </c>
      <c r="P2131" s="15">
        <v>4</v>
      </c>
      <c r="Q2131" s="15" t="s">
        <v>224</v>
      </c>
      <c r="R2131" s="15"/>
      <c r="S2131" s="15" t="s">
        <v>1311</v>
      </c>
    </row>
    <row r="2132" spans="1:19" ht="15.75" customHeight="1" x14ac:dyDescent="0.2">
      <c r="A2132" s="7" t="s">
        <v>61</v>
      </c>
      <c r="B2132" s="7" t="s">
        <v>6570</v>
      </c>
      <c r="C2132" s="7" t="s">
        <v>17</v>
      </c>
      <c r="D2132" s="7" t="s">
        <v>109</v>
      </c>
      <c r="E2132" s="7" t="s">
        <v>10396</v>
      </c>
      <c r="F2132" s="20">
        <v>9</v>
      </c>
      <c r="G2132" s="20"/>
      <c r="H2132" s="20">
        <v>2008</v>
      </c>
      <c r="I2132" s="20" t="str">
        <f t="shared" si="62"/>
        <v>hrs__pers_SS..spouseOpenUp.2008</v>
      </c>
      <c r="J2132" s="20" t="s">
        <v>8910</v>
      </c>
      <c r="K2132" s="20" t="s">
        <v>8903</v>
      </c>
      <c r="L2132" s="20" t="s">
        <v>8843</v>
      </c>
      <c r="M2132" s="20" t="s">
        <v>225</v>
      </c>
      <c r="N2132" s="72" t="s">
        <v>5837</v>
      </c>
      <c r="O2132" s="15">
        <v>1</v>
      </c>
      <c r="P2132" s="15">
        <v>4</v>
      </c>
      <c r="Q2132" s="15" t="s">
        <v>224</v>
      </c>
      <c r="R2132" s="15"/>
      <c r="S2132" s="15" t="s">
        <v>251</v>
      </c>
    </row>
    <row r="2133" spans="1:19" ht="15.75" customHeight="1" x14ac:dyDescent="0.2">
      <c r="A2133" s="7" t="s">
        <v>61</v>
      </c>
      <c r="B2133" s="7" t="s">
        <v>6570</v>
      </c>
      <c r="C2133" s="7" t="s">
        <v>17</v>
      </c>
      <c r="D2133" s="7" t="s">
        <v>109</v>
      </c>
      <c r="E2133" s="7" t="s">
        <v>10397</v>
      </c>
      <c r="F2133" s="20">
        <v>9</v>
      </c>
      <c r="G2133" s="20"/>
      <c r="H2133" s="20">
        <v>2008</v>
      </c>
      <c r="I2133" s="20" t="str">
        <f t="shared" si="62"/>
        <v>hrs__pers_SS..childrenOpenUp.2008</v>
      </c>
      <c r="J2133" s="20" t="s">
        <v>8911</v>
      </c>
      <c r="K2133" s="20" t="s">
        <v>8905</v>
      </c>
      <c r="L2133" s="20" t="s">
        <v>8843</v>
      </c>
      <c r="M2133" s="20" t="s">
        <v>225</v>
      </c>
      <c r="N2133" s="72" t="s">
        <v>5837</v>
      </c>
      <c r="O2133" s="15">
        <v>1</v>
      </c>
      <c r="P2133" s="15">
        <v>4</v>
      </c>
      <c r="Q2133" s="15" t="s">
        <v>224</v>
      </c>
      <c r="R2133" s="15"/>
      <c r="S2133" s="15" t="s">
        <v>251</v>
      </c>
    </row>
    <row r="2134" spans="1:19" ht="15.75" customHeight="1" x14ac:dyDescent="0.2">
      <c r="A2134" s="7" t="s">
        <v>61</v>
      </c>
      <c r="B2134" s="7" t="s">
        <v>6570</v>
      </c>
      <c r="C2134" s="7" t="s">
        <v>17</v>
      </c>
      <c r="D2134" s="7" t="s">
        <v>109</v>
      </c>
      <c r="E2134" s="7" t="s">
        <v>10398</v>
      </c>
      <c r="F2134" s="20">
        <v>9</v>
      </c>
      <c r="G2134" s="20"/>
      <c r="H2134" s="20">
        <v>2008</v>
      </c>
      <c r="I2134" s="20" t="str">
        <f t="shared" si="62"/>
        <v>hrs__pers_SS..familyOpenUp.2008</v>
      </c>
      <c r="J2134" s="20" t="s">
        <v>8912</v>
      </c>
      <c r="K2134" s="20" t="s">
        <v>8907</v>
      </c>
      <c r="L2134" s="20" t="s">
        <v>8843</v>
      </c>
      <c r="M2134" s="20" t="s">
        <v>225</v>
      </c>
      <c r="N2134" s="15" t="s">
        <v>5837</v>
      </c>
      <c r="O2134" s="15">
        <v>1</v>
      </c>
      <c r="P2134" s="15">
        <v>4</v>
      </c>
      <c r="Q2134" s="15" t="s">
        <v>224</v>
      </c>
      <c r="R2134" s="15"/>
      <c r="S2134" s="15" t="s">
        <v>251</v>
      </c>
    </row>
    <row r="2135" spans="1:19" ht="15.75" customHeight="1" x14ac:dyDescent="0.2">
      <c r="A2135" s="7" t="s">
        <v>61</v>
      </c>
      <c r="B2135" s="7" t="s">
        <v>6570</v>
      </c>
      <c r="C2135" s="7" t="s">
        <v>17</v>
      </c>
      <c r="D2135" s="7" t="s">
        <v>109</v>
      </c>
      <c r="E2135" s="7" t="s">
        <v>10399</v>
      </c>
      <c r="F2135" s="20">
        <v>9</v>
      </c>
      <c r="G2135" s="20"/>
      <c r="H2135" s="20">
        <v>2008</v>
      </c>
      <c r="I2135" s="20" t="str">
        <f t="shared" si="62"/>
        <v>hrs__pers_SS..friendsOpenUp.2008</v>
      </c>
      <c r="J2135" s="20" t="s">
        <v>8913</v>
      </c>
      <c r="K2135" s="20" t="s">
        <v>8909</v>
      </c>
      <c r="L2135" s="20" t="s">
        <v>8843</v>
      </c>
      <c r="M2135" s="20" t="s">
        <v>225</v>
      </c>
      <c r="N2135" s="15" t="s">
        <v>5837</v>
      </c>
      <c r="O2135" s="15">
        <v>1</v>
      </c>
      <c r="P2135" s="15">
        <v>4</v>
      </c>
      <c r="Q2135" s="15" t="s">
        <v>224</v>
      </c>
      <c r="R2135" s="15"/>
      <c r="S2135" s="15" t="s">
        <v>251</v>
      </c>
    </row>
    <row r="2136" spans="1:19" ht="15.75" customHeight="1" x14ac:dyDescent="0.2">
      <c r="A2136" s="7" t="s">
        <v>61</v>
      </c>
      <c r="B2136" s="7" t="s">
        <v>6570</v>
      </c>
      <c r="C2136" s="7" t="s">
        <v>17</v>
      </c>
      <c r="D2136" s="7" t="s">
        <v>109</v>
      </c>
      <c r="E2136" s="7" t="s">
        <v>10396</v>
      </c>
      <c r="F2136" s="20">
        <v>10</v>
      </c>
      <c r="G2136" s="20"/>
      <c r="H2136" s="20">
        <v>2010</v>
      </c>
      <c r="I2136" s="20" t="str">
        <f t="shared" si="62"/>
        <v>hrs__pers_SS..spouseOpenUp.2010</v>
      </c>
      <c r="J2136" s="15" t="s">
        <v>8914</v>
      </c>
      <c r="K2136" s="20" t="s">
        <v>8903</v>
      </c>
      <c r="L2136" s="20" t="s">
        <v>8843</v>
      </c>
      <c r="M2136" s="20" t="s">
        <v>225</v>
      </c>
      <c r="N2136" s="15" t="s">
        <v>5837</v>
      </c>
      <c r="O2136" s="15">
        <v>1</v>
      </c>
      <c r="P2136" s="15">
        <v>4</v>
      </c>
      <c r="Q2136" s="15" t="s">
        <v>224</v>
      </c>
      <c r="R2136" s="15"/>
      <c r="S2136" s="15" t="s">
        <v>251</v>
      </c>
    </row>
    <row r="2137" spans="1:19" ht="15.75" customHeight="1" x14ac:dyDescent="0.2">
      <c r="A2137" s="7" t="s">
        <v>61</v>
      </c>
      <c r="B2137" s="7" t="s">
        <v>6570</v>
      </c>
      <c r="C2137" s="7" t="s">
        <v>17</v>
      </c>
      <c r="D2137" s="7" t="s">
        <v>109</v>
      </c>
      <c r="E2137" s="7" t="s">
        <v>10397</v>
      </c>
      <c r="F2137" s="20">
        <v>10</v>
      </c>
      <c r="G2137" s="20"/>
      <c r="H2137" s="20">
        <v>2010</v>
      </c>
      <c r="I2137" s="20" t="str">
        <f t="shared" si="62"/>
        <v>hrs__pers_SS..childrenOpenUp.2010</v>
      </c>
      <c r="J2137" s="15" t="s">
        <v>8915</v>
      </c>
      <c r="K2137" s="20" t="s">
        <v>8905</v>
      </c>
      <c r="L2137" s="20" t="s">
        <v>8843</v>
      </c>
      <c r="M2137" s="20" t="s">
        <v>225</v>
      </c>
      <c r="N2137" s="15" t="s">
        <v>5837</v>
      </c>
      <c r="O2137" s="15">
        <v>1</v>
      </c>
      <c r="P2137" s="15">
        <v>4</v>
      </c>
      <c r="Q2137" s="15" t="s">
        <v>224</v>
      </c>
      <c r="R2137" s="15"/>
      <c r="S2137" s="15" t="s">
        <v>251</v>
      </c>
    </row>
    <row r="2138" spans="1:19" ht="15.75" customHeight="1" x14ac:dyDescent="0.2">
      <c r="A2138" s="7" t="s">
        <v>61</v>
      </c>
      <c r="B2138" s="7" t="s">
        <v>6570</v>
      </c>
      <c r="C2138" s="7" t="s">
        <v>17</v>
      </c>
      <c r="D2138" s="7" t="s">
        <v>109</v>
      </c>
      <c r="E2138" s="7" t="s">
        <v>10398</v>
      </c>
      <c r="F2138" s="20">
        <v>10</v>
      </c>
      <c r="G2138" s="20"/>
      <c r="H2138" s="20">
        <v>2010</v>
      </c>
      <c r="I2138" s="20" t="str">
        <f t="shared" si="62"/>
        <v>hrs__pers_SS..familyOpenUp.2010</v>
      </c>
      <c r="J2138" s="20" t="s">
        <v>8916</v>
      </c>
      <c r="K2138" s="20" t="s">
        <v>8907</v>
      </c>
      <c r="L2138" s="20" t="s">
        <v>8843</v>
      </c>
      <c r="M2138" s="20" t="s">
        <v>225</v>
      </c>
      <c r="N2138" s="15" t="s">
        <v>5837</v>
      </c>
      <c r="O2138" s="15">
        <v>1</v>
      </c>
      <c r="P2138" s="15">
        <v>4</v>
      </c>
      <c r="Q2138" s="15" t="s">
        <v>224</v>
      </c>
      <c r="R2138" s="15"/>
      <c r="S2138" s="15" t="s">
        <v>251</v>
      </c>
    </row>
    <row r="2139" spans="1:19" ht="15.75" customHeight="1" x14ac:dyDescent="0.2">
      <c r="A2139" s="7" t="s">
        <v>61</v>
      </c>
      <c r="B2139" s="7" t="s">
        <v>6570</v>
      </c>
      <c r="C2139" s="7" t="s">
        <v>17</v>
      </c>
      <c r="D2139" s="7" t="s">
        <v>109</v>
      </c>
      <c r="E2139" s="7" t="s">
        <v>10399</v>
      </c>
      <c r="F2139" s="20">
        <v>10</v>
      </c>
      <c r="G2139" s="20"/>
      <c r="H2139" s="20">
        <v>2010</v>
      </c>
      <c r="I2139" s="20" t="str">
        <f t="shared" si="62"/>
        <v>hrs__pers_SS..friendsOpenUp.2010</v>
      </c>
      <c r="J2139" s="20" t="s">
        <v>8917</v>
      </c>
      <c r="K2139" s="20" t="s">
        <v>8909</v>
      </c>
      <c r="L2139" s="20" t="s">
        <v>8843</v>
      </c>
      <c r="M2139" s="20" t="s">
        <v>225</v>
      </c>
      <c r="N2139" s="15" t="s">
        <v>5837</v>
      </c>
      <c r="O2139" s="15">
        <v>1</v>
      </c>
      <c r="P2139" s="15">
        <v>4</v>
      </c>
      <c r="Q2139" s="15" t="s">
        <v>224</v>
      </c>
      <c r="R2139" s="15"/>
      <c r="S2139" s="15" t="s">
        <v>251</v>
      </c>
    </row>
    <row r="2140" spans="1:19" ht="15.75" customHeight="1" x14ac:dyDescent="0.2">
      <c r="A2140" s="7" t="s">
        <v>61</v>
      </c>
      <c r="B2140" s="7" t="s">
        <v>6570</v>
      </c>
      <c r="C2140" s="7" t="s">
        <v>17</v>
      </c>
      <c r="D2140" s="7" t="s">
        <v>109</v>
      </c>
      <c r="E2140" s="7" t="s">
        <v>10396</v>
      </c>
      <c r="F2140" s="20">
        <v>11</v>
      </c>
      <c r="G2140" s="20"/>
      <c r="H2140" s="20">
        <v>2012</v>
      </c>
      <c r="I2140" s="20" t="str">
        <f t="shared" si="62"/>
        <v>hrs__pers_SS..spouseOpenUp.2012</v>
      </c>
      <c r="J2140" s="20" t="s">
        <v>8918</v>
      </c>
      <c r="K2140" s="20" t="s">
        <v>8903</v>
      </c>
      <c r="L2140" s="20" t="s">
        <v>8843</v>
      </c>
      <c r="M2140" s="20" t="s">
        <v>225</v>
      </c>
      <c r="N2140" s="15" t="s">
        <v>5837</v>
      </c>
      <c r="O2140" s="15">
        <v>1</v>
      </c>
      <c r="P2140" s="15">
        <v>4</v>
      </c>
      <c r="Q2140" s="15" t="s">
        <v>224</v>
      </c>
      <c r="R2140" s="15"/>
      <c r="S2140" s="15" t="s">
        <v>251</v>
      </c>
    </row>
    <row r="2141" spans="1:19" ht="15" customHeight="1" x14ac:dyDescent="0.2">
      <c r="A2141" s="7" t="s">
        <v>61</v>
      </c>
      <c r="B2141" s="7" t="s">
        <v>6570</v>
      </c>
      <c r="C2141" s="7" t="s">
        <v>17</v>
      </c>
      <c r="D2141" s="7" t="s">
        <v>109</v>
      </c>
      <c r="E2141" s="7" t="s">
        <v>10397</v>
      </c>
      <c r="F2141" s="20">
        <v>11</v>
      </c>
      <c r="G2141" s="20"/>
      <c r="H2141" s="20">
        <v>2012</v>
      </c>
      <c r="I2141" s="20" t="str">
        <f t="shared" si="62"/>
        <v>hrs__pers_SS..childrenOpenUp.2012</v>
      </c>
      <c r="J2141" s="20" t="s">
        <v>8919</v>
      </c>
      <c r="K2141" s="20" t="s">
        <v>8905</v>
      </c>
      <c r="L2141" s="20" t="s">
        <v>8843</v>
      </c>
      <c r="M2141" s="20" t="s">
        <v>225</v>
      </c>
      <c r="N2141" s="15" t="s">
        <v>5837</v>
      </c>
      <c r="O2141" s="15">
        <v>1</v>
      </c>
      <c r="P2141" s="15">
        <v>4</v>
      </c>
      <c r="Q2141" s="15" t="s">
        <v>224</v>
      </c>
      <c r="R2141" s="15"/>
      <c r="S2141" s="15" t="s">
        <v>251</v>
      </c>
    </row>
    <row r="2142" spans="1:19" ht="15" customHeight="1" x14ac:dyDescent="0.2">
      <c r="A2142" s="7" t="s">
        <v>61</v>
      </c>
      <c r="B2142" s="7" t="s">
        <v>6570</v>
      </c>
      <c r="C2142" s="7" t="s">
        <v>17</v>
      </c>
      <c r="D2142" s="7" t="s">
        <v>109</v>
      </c>
      <c r="E2142" s="7" t="s">
        <v>10398</v>
      </c>
      <c r="F2142" s="20">
        <v>11</v>
      </c>
      <c r="G2142" s="20"/>
      <c r="H2142" s="20">
        <v>2012</v>
      </c>
      <c r="I2142" s="20" t="str">
        <f t="shared" si="62"/>
        <v>hrs__pers_SS..familyOpenUp.2012</v>
      </c>
      <c r="J2142" s="20" t="s">
        <v>8920</v>
      </c>
      <c r="K2142" s="20" t="s">
        <v>8907</v>
      </c>
      <c r="L2142" s="20" t="s">
        <v>8843</v>
      </c>
      <c r="M2142" s="20" t="s">
        <v>225</v>
      </c>
      <c r="N2142" s="15" t="s">
        <v>5837</v>
      </c>
      <c r="O2142" s="15">
        <v>1</v>
      </c>
      <c r="P2142" s="15">
        <v>4</v>
      </c>
      <c r="Q2142" s="15" t="s">
        <v>224</v>
      </c>
      <c r="R2142" s="15"/>
      <c r="S2142" s="15" t="s">
        <v>251</v>
      </c>
    </row>
    <row r="2143" spans="1:19" ht="15" customHeight="1" x14ac:dyDescent="0.2">
      <c r="A2143" s="7" t="s">
        <v>61</v>
      </c>
      <c r="B2143" s="7" t="s">
        <v>6570</v>
      </c>
      <c r="C2143" s="7" t="s">
        <v>17</v>
      </c>
      <c r="D2143" s="7" t="s">
        <v>109</v>
      </c>
      <c r="E2143" s="7" t="s">
        <v>10399</v>
      </c>
      <c r="F2143" s="20">
        <v>11</v>
      </c>
      <c r="G2143" s="20"/>
      <c r="H2143" s="20">
        <v>2012</v>
      </c>
      <c r="I2143" s="20" t="str">
        <f t="shared" si="62"/>
        <v>hrs__pers_SS..friendsOpenUp.2012</v>
      </c>
      <c r="J2143" s="20" t="s">
        <v>8921</v>
      </c>
      <c r="K2143" s="20" t="s">
        <v>8909</v>
      </c>
      <c r="L2143" s="20" t="s">
        <v>8843</v>
      </c>
      <c r="M2143" s="20" t="s">
        <v>225</v>
      </c>
      <c r="N2143" s="15" t="s">
        <v>5837</v>
      </c>
      <c r="O2143" s="15">
        <v>1</v>
      </c>
      <c r="P2143" s="15">
        <v>4</v>
      </c>
      <c r="Q2143" s="15" t="s">
        <v>224</v>
      </c>
      <c r="R2143" s="15"/>
      <c r="S2143" s="15" t="s">
        <v>251</v>
      </c>
    </row>
    <row r="2144" spans="1:19" ht="15" customHeight="1" x14ac:dyDescent="0.2">
      <c r="A2144" s="7" t="s">
        <v>61</v>
      </c>
      <c r="B2144" s="7" t="s">
        <v>6570</v>
      </c>
      <c r="C2144" s="7" t="s">
        <v>17</v>
      </c>
      <c r="D2144" s="7" t="s">
        <v>109</v>
      </c>
      <c r="E2144" s="7" t="s">
        <v>10396</v>
      </c>
      <c r="F2144" s="20">
        <v>12</v>
      </c>
      <c r="G2144" s="20"/>
      <c r="H2144" s="20">
        <v>2014</v>
      </c>
      <c r="I2144" s="20" t="str">
        <f t="shared" si="62"/>
        <v>hrs__pers_SS..spouseOpenUp.2014</v>
      </c>
      <c r="J2144" s="20" t="s">
        <v>10266</v>
      </c>
      <c r="K2144" s="20" t="s">
        <v>8903</v>
      </c>
      <c r="L2144" s="20" t="s">
        <v>8843</v>
      </c>
      <c r="M2144" s="20" t="s">
        <v>225</v>
      </c>
      <c r="N2144" s="15" t="s">
        <v>5837</v>
      </c>
      <c r="O2144" s="15">
        <v>1</v>
      </c>
      <c r="P2144" s="15">
        <v>4</v>
      </c>
      <c r="Q2144" s="15" t="s">
        <v>224</v>
      </c>
      <c r="R2144" s="15"/>
      <c r="S2144" s="15" t="s">
        <v>251</v>
      </c>
    </row>
    <row r="2145" spans="1:19" ht="15" customHeight="1" x14ac:dyDescent="0.2">
      <c r="A2145" s="7" t="s">
        <v>61</v>
      </c>
      <c r="B2145" s="7" t="s">
        <v>6570</v>
      </c>
      <c r="C2145" s="7" t="s">
        <v>17</v>
      </c>
      <c r="D2145" s="7" t="s">
        <v>109</v>
      </c>
      <c r="E2145" s="7" t="s">
        <v>10397</v>
      </c>
      <c r="F2145" s="20">
        <v>12</v>
      </c>
      <c r="G2145" s="20"/>
      <c r="H2145" s="20">
        <v>2014</v>
      </c>
      <c r="I2145" s="20" t="str">
        <f t="shared" si="62"/>
        <v>hrs__pers_SS..childrenOpenUp.2014</v>
      </c>
      <c r="J2145" s="20" t="s">
        <v>10273</v>
      </c>
      <c r="K2145" s="20" t="s">
        <v>8905</v>
      </c>
      <c r="L2145" s="20" t="s">
        <v>8843</v>
      </c>
      <c r="M2145" s="20" t="s">
        <v>225</v>
      </c>
      <c r="N2145" s="15" t="s">
        <v>5837</v>
      </c>
      <c r="O2145" s="15">
        <v>1</v>
      </c>
      <c r="P2145" s="15">
        <v>4</v>
      </c>
      <c r="Q2145" s="15" t="s">
        <v>224</v>
      </c>
      <c r="R2145" s="15"/>
      <c r="S2145" s="15" t="s">
        <v>251</v>
      </c>
    </row>
    <row r="2146" spans="1:19" ht="15" customHeight="1" x14ac:dyDescent="0.2">
      <c r="A2146" s="7" t="s">
        <v>61</v>
      </c>
      <c r="B2146" s="7" t="s">
        <v>6570</v>
      </c>
      <c r="C2146" s="7" t="s">
        <v>17</v>
      </c>
      <c r="D2146" s="7" t="s">
        <v>109</v>
      </c>
      <c r="E2146" s="7" t="s">
        <v>10398</v>
      </c>
      <c r="F2146" s="20">
        <v>12</v>
      </c>
      <c r="G2146" s="20"/>
      <c r="H2146" s="20">
        <v>2014</v>
      </c>
      <c r="I2146" s="20" t="str">
        <f t="shared" si="62"/>
        <v>hrs__pers_SS..familyOpenUp.2014</v>
      </c>
      <c r="J2146" s="20" t="s">
        <v>10280</v>
      </c>
      <c r="K2146" s="20" t="s">
        <v>8907</v>
      </c>
      <c r="L2146" s="20" t="s">
        <v>8843</v>
      </c>
      <c r="M2146" s="20" t="s">
        <v>225</v>
      </c>
      <c r="N2146" s="15" t="s">
        <v>5837</v>
      </c>
      <c r="O2146" s="15">
        <v>1</v>
      </c>
      <c r="P2146" s="15">
        <v>4</v>
      </c>
      <c r="Q2146" s="15" t="s">
        <v>224</v>
      </c>
      <c r="R2146" s="15"/>
      <c r="S2146" s="15" t="s">
        <v>251</v>
      </c>
    </row>
    <row r="2147" spans="1:19" ht="15" customHeight="1" x14ac:dyDescent="0.2">
      <c r="A2147" s="7" t="s">
        <v>61</v>
      </c>
      <c r="B2147" s="7" t="s">
        <v>6570</v>
      </c>
      <c r="C2147" s="7" t="s">
        <v>17</v>
      </c>
      <c r="D2147" s="7" t="s">
        <v>109</v>
      </c>
      <c r="E2147" s="7" t="s">
        <v>10399</v>
      </c>
      <c r="F2147" s="20">
        <v>12</v>
      </c>
      <c r="G2147" s="20"/>
      <c r="H2147" s="20">
        <v>2014</v>
      </c>
      <c r="I2147" s="20" t="str">
        <f t="shared" si="62"/>
        <v>hrs__pers_SS..friendsOpenUp.2014</v>
      </c>
      <c r="J2147" s="15" t="s">
        <v>10370</v>
      </c>
      <c r="K2147" s="20" t="s">
        <v>8909</v>
      </c>
      <c r="L2147" s="20" t="s">
        <v>8843</v>
      </c>
      <c r="M2147" s="20" t="s">
        <v>225</v>
      </c>
      <c r="N2147" s="15" t="s">
        <v>5837</v>
      </c>
      <c r="O2147" s="15">
        <v>1</v>
      </c>
      <c r="P2147" s="15">
        <v>4</v>
      </c>
      <c r="Q2147" s="15" t="s">
        <v>224</v>
      </c>
      <c r="R2147" s="15"/>
      <c r="S2147" s="15" t="s">
        <v>251</v>
      </c>
    </row>
    <row r="2148" spans="1:19" ht="15" customHeight="1" x14ac:dyDescent="0.2">
      <c r="A2148" s="7" t="s">
        <v>61</v>
      </c>
      <c r="B2148" s="7" t="s">
        <v>6570</v>
      </c>
      <c r="C2148" s="7" t="s">
        <v>17</v>
      </c>
      <c r="D2148" s="7" t="s">
        <v>109</v>
      </c>
      <c r="E2148" s="7" t="s">
        <v>10396</v>
      </c>
      <c r="F2148" s="20">
        <v>13</v>
      </c>
      <c r="G2148" s="20"/>
      <c r="H2148" s="20">
        <v>2016</v>
      </c>
      <c r="I2148" s="20" t="str">
        <f t="shared" si="62"/>
        <v>hrs__pers_SS..spouseOpenUp.2016</v>
      </c>
      <c r="J2148" s="15" t="s">
        <v>10303</v>
      </c>
      <c r="K2148" s="20" t="s">
        <v>8903</v>
      </c>
      <c r="L2148" s="20" t="s">
        <v>8843</v>
      </c>
      <c r="M2148" s="20" t="s">
        <v>225</v>
      </c>
      <c r="N2148" s="15" t="s">
        <v>5837</v>
      </c>
      <c r="O2148" s="15">
        <v>1</v>
      </c>
      <c r="P2148" s="15">
        <v>4</v>
      </c>
      <c r="Q2148" s="15" t="s">
        <v>224</v>
      </c>
      <c r="R2148" s="15"/>
      <c r="S2148" s="15" t="s">
        <v>251</v>
      </c>
    </row>
    <row r="2149" spans="1:19" ht="15" customHeight="1" x14ac:dyDescent="0.2">
      <c r="A2149" s="7" t="s">
        <v>61</v>
      </c>
      <c r="B2149" s="7" t="s">
        <v>6570</v>
      </c>
      <c r="C2149" s="7" t="s">
        <v>17</v>
      </c>
      <c r="D2149" s="7" t="s">
        <v>109</v>
      </c>
      <c r="E2149" s="7" t="s">
        <v>10397</v>
      </c>
      <c r="F2149" s="20">
        <v>13</v>
      </c>
      <c r="G2149" s="20"/>
      <c r="H2149" s="20">
        <v>2016</v>
      </c>
      <c r="I2149" s="20" t="str">
        <f t="shared" si="62"/>
        <v>hrs__pers_SS..childrenOpenUp.2016</v>
      </c>
      <c r="J2149" s="15" t="s">
        <v>10304</v>
      </c>
      <c r="K2149" s="20" t="s">
        <v>8905</v>
      </c>
      <c r="L2149" s="20" t="s">
        <v>8843</v>
      </c>
      <c r="M2149" s="20" t="s">
        <v>225</v>
      </c>
      <c r="N2149" s="15" t="s">
        <v>5837</v>
      </c>
      <c r="O2149" s="15">
        <v>1</v>
      </c>
      <c r="P2149" s="15">
        <v>4</v>
      </c>
      <c r="Q2149" s="15" t="s">
        <v>224</v>
      </c>
      <c r="R2149" s="15"/>
      <c r="S2149" s="15" t="s">
        <v>251</v>
      </c>
    </row>
    <row r="2150" spans="1:19" ht="15" customHeight="1" x14ac:dyDescent="0.2">
      <c r="A2150" s="7" t="s">
        <v>61</v>
      </c>
      <c r="B2150" s="7" t="s">
        <v>6570</v>
      </c>
      <c r="C2150" s="7" t="s">
        <v>17</v>
      </c>
      <c r="D2150" s="7" t="s">
        <v>109</v>
      </c>
      <c r="E2150" s="7" t="s">
        <v>10398</v>
      </c>
      <c r="F2150" s="20">
        <v>13</v>
      </c>
      <c r="G2150" s="20"/>
      <c r="H2150" s="20">
        <v>2016</v>
      </c>
      <c r="I2150" s="20" t="str">
        <f t="shared" si="62"/>
        <v>hrs__pers_SS..familyOpenUp.2016</v>
      </c>
      <c r="J2150" s="15" t="s">
        <v>10305</v>
      </c>
      <c r="K2150" s="20" t="s">
        <v>8907</v>
      </c>
      <c r="L2150" s="20" t="s">
        <v>8843</v>
      </c>
      <c r="M2150" s="20" t="s">
        <v>225</v>
      </c>
      <c r="N2150" s="72" t="s">
        <v>5837</v>
      </c>
      <c r="O2150" s="15">
        <v>1</v>
      </c>
      <c r="P2150" s="15">
        <v>4</v>
      </c>
      <c r="Q2150" s="15" t="s">
        <v>224</v>
      </c>
      <c r="R2150" s="15"/>
      <c r="S2150" s="15" t="s">
        <v>251</v>
      </c>
    </row>
    <row r="2151" spans="1:19" ht="15" customHeight="1" x14ac:dyDescent="0.2">
      <c r="A2151" s="7" t="s">
        <v>61</v>
      </c>
      <c r="B2151" s="7" t="s">
        <v>6570</v>
      </c>
      <c r="C2151" s="7" t="s">
        <v>17</v>
      </c>
      <c r="D2151" s="7" t="s">
        <v>109</v>
      </c>
      <c r="E2151" s="7" t="s">
        <v>10399</v>
      </c>
      <c r="F2151" s="20">
        <v>13</v>
      </c>
      <c r="G2151" s="20"/>
      <c r="H2151" s="20">
        <v>2016</v>
      </c>
      <c r="I2151" s="20" t="str">
        <f t="shared" si="62"/>
        <v>hrs__pers_SS..friendsOpenUp.2016</v>
      </c>
      <c r="J2151" s="15" t="s">
        <v>10306</v>
      </c>
      <c r="K2151" s="20" t="s">
        <v>8909</v>
      </c>
      <c r="L2151" s="20" t="s">
        <v>8843</v>
      </c>
      <c r="M2151" s="20" t="s">
        <v>225</v>
      </c>
      <c r="N2151" s="72" t="s">
        <v>5837</v>
      </c>
      <c r="O2151" s="15">
        <v>1</v>
      </c>
      <c r="P2151" s="15">
        <v>4</v>
      </c>
      <c r="Q2151" s="15" t="s">
        <v>224</v>
      </c>
      <c r="R2151" s="15"/>
      <c r="S2151" s="15" t="s">
        <v>251</v>
      </c>
    </row>
    <row r="2152" spans="1:19" ht="15" customHeight="1" x14ac:dyDescent="0.2">
      <c r="A2152" s="7" t="s">
        <v>61</v>
      </c>
      <c r="B2152" s="7" t="s">
        <v>6570</v>
      </c>
      <c r="C2152" s="7" t="s">
        <v>17</v>
      </c>
      <c r="D2152" s="7" t="s">
        <v>109</v>
      </c>
      <c r="E2152" s="7" t="s">
        <v>10400</v>
      </c>
      <c r="F2152" s="20">
        <v>8</v>
      </c>
      <c r="G2152" s="20"/>
      <c r="H2152" s="20">
        <v>2006</v>
      </c>
      <c r="I2152" s="20" t="str">
        <f t="shared" si="62"/>
        <v>hrs__pers_SS..spouseRely.2006</v>
      </c>
      <c r="J2152" s="20" t="s">
        <v>8922</v>
      </c>
      <c r="K2152" s="20" t="s">
        <v>8923</v>
      </c>
      <c r="L2152" s="20" t="s">
        <v>8843</v>
      </c>
      <c r="M2152" s="20" t="s">
        <v>225</v>
      </c>
      <c r="N2152" s="15" t="s">
        <v>5837</v>
      </c>
      <c r="O2152" s="15">
        <v>1</v>
      </c>
      <c r="P2152" s="15">
        <v>4</v>
      </c>
      <c r="Q2152" s="15" t="s">
        <v>224</v>
      </c>
      <c r="R2152" s="15"/>
      <c r="S2152" s="15" t="s">
        <v>1311</v>
      </c>
    </row>
    <row r="2153" spans="1:19" ht="15" customHeight="1" x14ac:dyDescent="0.2">
      <c r="A2153" s="7" t="s">
        <v>61</v>
      </c>
      <c r="B2153" s="7" t="s">
        <v>6570</v>
      </c>
      <c r="C2153" s="7" t="s">
        <v>17</v>
      </c>
      <c r="D2153" s="7" t="s">
        <v>109</v>
      </c>
      <c r="E2153" s="7" t="s">
        <v>10401</v>
      </c>
      <c r="F2153" s="20">
        <v>8</v>
      </c>
      <c r="G2153" s="20"/>
      <c r="H2153" s="20">
        <v>2006</v>
      </c>
      <c r="I2153" s="20" t="str">
        <f t="shared" si="62"/>
        <v>hrs__pers_SS..childrenRely.2006</v>
      </c>
      <c r="J2153" s="20" t="s">
        <v>8924</v>
      </c>
      <c r="K2153" s="20" t="s">
        <v>8925</v>
      </c>
      <c r="L2153" s="20" t="s">
        <v>8843</v>
      </c>
      <c r="M2153" s="20" t="s">
        <v>225</v>
      </c>
      <c r="N2153" s="15" t="s">
        <v>5837</v>
      </c>
      <c r="O2153" s="15">
        <v>1</v>
      </c>
      <c r="P2153" s="15">
        <v>4</v>
      </c>
      <c r="Q2153" s="15" t="s">
        <v>224</v>
      </c>
      <c r="R2153" s="15"/>
      <c r="S2153" s="15" t="s">
        <v>1311</v>
      </c>
    </row>
    <row r="2154" spans="1:19" ht="15" customHeight="1" x14ac:dyDescent="0.2">
      <c r="A2154" s="7" t="s">
        <v>61</v>
      </c>
      <c r="B2154" s="7" t="s">
        <v>6570</v>
      </c>
      <c r="C2154" s="7" t="s">
        <v>17</v>
      </c>
      <c r="D2154" s="7" t="s">
        <v>109</v>
      </c>
      <c r="E2154" s="7" t="s">
        <v>10402</v>
      </c>
      <c r="F2154" s="20">
        <v>8</v>
      </c>
      <c r="G2154" s="20"/>
      <c r="H2154" s="20">
        <v>2006</v>
      </c>
      <c r="I2154" s="20" t="str">
        <f t="shared" si="62"/>
        <v>hrs__pers_SS..familyRely.2006</v>
      </c>
      <c r="J2154" s="20" t="s">
        <v>8926</v>
      </c>
      <c r="K2154" s="20" t="s">
        <v>8927</v>
      </c>
      <c r="L2154" s="20" t="s">
        <v>8843</v>
      </c>
      <c r="M2154" s="20" t="s">
        <v>225</v>
      </c>
      <c r="N2154" s="15" t="s">
        <v>5837</v>
      </c>
      <c r="O2154" s="15">
        <v>1</v>
      </c>
      <c r="P2154" s="15">
        <v>4</v>
      </c>
      <c r="Q2154" s="15" t="s">
        <v>224</v>
      </c>
      <c r="R2154" s="15"/>
      <c r="S2154" s="15" t="s">
        <v>1311</v>
      </c>
    </row>
    <row r="2155" spans="1:19" ht="15" customHeight="1" x14ac:dyDescent="0.2">
      <c r="A2155" s="7" t="s">
        <v>61</v>
      </c>
      <c r="B2155" s="7" t="s">
        <v>6570</v>
      </c>
      <c r="C2155" s="7" t="s">
        <v>17</v>
      </c>
      <c r="D2155" s="7" t="s">
        <v>109</v>
      </c>
      <c r="E2155" s="7" t="s">
        <v>10403</v>
      </c>
      <c r="F2155" s="20">
        <v>8</v>
      </c>
      <c r="G2155" s="20"/>
      <c r="H2155" s="20">
        <v>2006</v>
      </c>
      <c r="I2155" s="20" t="str">
        <f t="shared" si="62"/>
        <v>hrs__pers_SS..friendsRely.2006</v>
      </c>
      <c r="J2155" s="20" t="s">
        <v>8928</v>
      </c>
      <c r="K2155" s="20" t="s">
        <v>8929</v>
      </c>
      <c r="L2155" s="20" t="s">
        <v>8843</v>
      </c>
      <c r="M2155" s="20" t="s">
        <v>225</v>
      </c>
      <c r="N2155" s="72" t="s">
        <v>5837</v>
      </c>
      <c r="O2155" s="15">
        <v>1</v>
      </c>
      <c r="P2155" s="15">
        <v>4</v>
      </c>
      <c r="Q2155" s="15" t="s">
        <v>224</v>
      </c>
      <c r="R2155" s="15"/>
      <c r="S2155" s="15" t="s">
        <v>1311</v>
      </c>
    </row>
    <row r="2156" spans="1:19" ht="15" customHeight="1" x14ac:dyDescent="0.2">
      <c r="A2156" s="7" t="s">
        <v>61</v>
      </c>
      <c r="B2156" s="7" t="s">
        <v>6570</v>
      </c>
      <c r="C2156" s="7" t="s">
        <v>17</v>
      </c>
      <c r="D2156" s="7" t="s">
        <v>109</v>
      </c>
      <c r="E2156" s="7" t="s">
        <v>10400</v>
      </c>
      <c r="F2156" s="20">
        <v>9</v>
      </c>
      <c r="G2156" s="20"/>
      <c r="H2156" s="20">
        <v>2008</v>
      </c>
      <c r="I2156" s="20" t="str">
        <f t="shared" si="62"/>
        <v>hrs__pers_SS..spouseRely.2008</v>
      </c>
      <c r="J2156" s="20" t="s">
        <v>8930</v>
      </c>
      <c r="K2156" s="20" t="s">
        <v>8923</v>
      </c>
      <c r="L2156" s="20" t="s">
        <v>8843</v>
      </c>
      <c r="M2156" s="20" t="s">
        <v>225</v>
      </c>
      <c r="N2156" s="15" t="s">
        <v>5837</v>
      </c>
      <c r="O2156" s="15">
        <v>1</v>
      </c>
      <c r="P2156" s="15">
        <v>4</v>
      </c>
      <c r="Q2156" s="15" t="s">
        <v>224</v>
      </c>
      <c r="R2156" s="15"/>
      <c r="S2156" s="15" t="s">
        <v>251</v>
      </c>
    </row>
    <row r="2157" spans="1:19" ht="15" customHeight="1" x14ac:dyDescent="0.2">
      <c r="A2157" s="7" t="s">
        <v>61</v>
      </c>
      <c r="B2157" s="7" t="s">
        <v>6570</v>
      </c>
      <c r="C2157" s="7" t="s">
        <v>17</v>
      </c>
      <c r="D2157" s="7" t="s">
        <v>109</v>
      </c>
      <c r="E2157" s="7" t="s">
        <v>10401</v>
      </c>
      <c r="F2157" s="20">
        <v>9</v>
      </c>
      <c r="G2157" s="20"/>
      <c r="H2157" s="20">
        <v>2008</v>
      </c>
      <c r="I2157" s="20" t="str">
        <f t="shared" si="62"/>
        <v>hrs__pers_SS..childrenRely.2008</v>
      </c>
      <c r="J2157" s="20" t="s">
        <v>8931</v>
      </c>
      <c r="K2157" s="20" t="s">
        <v>8925</v>
      </c>
      <c r="L2157" s="20" t="s">
        <v>8843</v>
      </c>
      <c r="M2157" s="20" t="s">
        <v>225</v>
      </c>
      <c r="N2157" s="15" t="s">
        <v>5837</v>
      </c>
      <c r="O2157" s="15">
        <v>1</v>
      </c>
      <c r="P2157" s="15">
        <v>4</v>
      </c>
      <c r="Q2157" s="15" t="s">
        <v>224</v>
      </c>
      <c r="R2157" s="15"/>
      <c r="S2157" s="15" t="s">
        <v>251</v>
      </c>
    </row>
    <row r="2158" spans="1:19" ht="15" customHeight="1" x14ac:dyDescent="0.2">
      <c r="A2158" s="7" t="s">
        <v>61</v>
      </c>
      <c r="B2158" s="7" t="s">
        <v>6570</v>
      </c>
      <c r="C2158" s="7" t="s">
        <v>17</v>
      </c>
      <c r="D2158" s="7" t="s">
        <v>109</v>
      </c>
      <c r="E2158" s="7" t="s">
        <v>10402</v>
      </c>
      <c r="F2158" s="20">
        <v>9</v>
      </c>
      <c r="G2158" s="20"/>
      <c r="H2158" s="20">
        <v>2008</v>
      </c>
      <c r="I2158" s="20" t="str">
        <f t="shared" si="62"/>
        <v>hrs__pers_SS..familyRely.2008</v>
      </c>
      <c r="J2158" s="20" t="s">
        <v>8932</v>
      </c>
      <c r="K2158" s="20" t="s">
        <v>8927</v>
      </c>
      <c r="L2158" s="20" t="s">
        <v>8843</v>
      </c>
      <c r="M2158" s="20" t="s">
        <v>225</v>
      </c>
      <c r="N2158" s="15" t="s">
        <v>5837</v>
      </c>
      <c r="O2158" s="15">
        <v>1</v>
      </c>
      <c r="P2158" s="15">
        <v>4</v>
      </c>
      <c r="Q2158" s="15" t="s">
        <v>224</v>
      </c>
      <c r="R2158" s="15"/>
      <c r="S2158" s="15" t="s">
        <v>251</v>
      </c>
    </row>
    <row r="2159" spans="1:19" ht="15" customHeight="1" x14ac:dyDescent="0.2">
      <c r="A2159" s="7" t="s">
        <v>61</v>
      </c>
      <c r="B2159" s="7" t="s">
        <v>6570</v>
      </c>
      <c r="C2159" s="7" t="s">
        <v>17</v>
      </c>
      <c r="D2159" s="7" t="s">
        <v>109</v>
      </c>
      <c r="E2159" s="7" t="s">
        <v>10403</v>
      </c>
      <c r="F2159" s="20">
        <v>9</v>
      </c>
      <c r="G2159" s="20"/>
      <c r="H2159" s="20">
        <v>2008</v>
      </c>
      <c r="I2159" s="20" t="str">
        <f t="shared" si="62"/>
        <v>hrs__pers_SS..friendsRely.2008</v>
      </c>
      <c r="J2159" s="20" t="s">
        <v>8933</v>
      </c>
      <c r="K2159" s="20" t="s">
        <v>8929</v>
      </c>
      <c r="L2159" s="20" t="s">
        <v>8843</v>
      </c>
      <c r="M2159" s="20" t="s">
        <v>225</v>
      </c>
      <c r="N2159" s="15" t="s">
        <v>5837</v>
      </c>
      <c r="O2159" s="15">
        <v>1</v>
      </c>
      <c r="P2159" s="15">
        <v>4</v>
      </c>
      <c r="Q2159" s="15" t="s">
        <v>224</v>
      </c>
      <c r="R2159" s="15"/>
      <c r="S2159" s="15" t="s">
        <v>251</v>
      </c>
    </row>
    <row r="2160" spans="1:19" ht="15" customHeight="1" x14ac:dyDescent="0.2">
      <c r="A2160" s="7" t="s">
        <v>61</v>
      </c>
      <c r="B2160" s="7" t="s">
        <v>6570</v>
      </c>
      <c r="C2160" s="7" t="s">
        <v>17</v>
      </c>
      <c r="D2160" s="7" t="s">
        <v>109</v>
      </c>
      <c r="E2160" s="7" t="s">
        <v>10400</v>
      </c>
      <c r="F2160" s="20">
        <v>10</v>
      </c>
      <c r="G2160" s="20"/>
      <c r="H2160" s="20">
        <v>2010</v>
      </c>
      <c r="I2160" s="20" t="str">
        <f t="shared" si="62"/>
        <v>hrs__pers_SS..spouseRely.2010</v>
      </c>
      <c r="J2160" s="15" t="s">
        <v>8934</v>
      </c>
      <c r="K2160" s="20" t="s">
        <v>8923</v>
      </c>
      <c r="L2160" s="20" t="s">
        <v>8843</v>
      </c>
      <c r="M2160" s="20" t="s">
        <v>225</v>
      </c>
      <c r="N2160" s="15" t="s">
        <v>5837</v>
      </c>
      <c r="O2160" s="15">
        <v>1</v>
      </c>
      <c r="P2160" s="15">
        <v>4</v>
      </c>
      <c r="Q2160" s="15" t="s">
        <v>224</v>
      </c>
      <c r="R2160" s="15"/>
      <c r="S2160" s="15" t="s">
        <v>251</v>
      </c>
    </row>
    <row r="2161" spans="1:19" ht="15.75" customHeight="1" x14ac:dyDescent="0.2">
      <c r="A2161" s="7" t="s">
        <v>61</v>
      </c>
      <c r="B2161" s="7" t="s">
        <v>6570</v>
      </c>
      <c r="C2161" s="7" t="s">
        <v>17</v>
      </c>
      <c r="D2161" s="7" t="s">
        <v>109</v>
      </c>
      <c r="E2161" s="7" t="s">
        <v>10401</v>
      </c>
      <c r="F2161" s="20">
        <v>10</v>
      </c>
      <c r="G2161" s="20"/>
      <c r="H2161" s="20">
        <v>2010</v>
      </c>
      <c r="I2161" s="20" t="str">
        <f t="shared" si="62"/>
        <v>hrs__pers_SS..childrenRely.2010</v>
      </c>
      <c r="J2161" s="15" t="s">
        <v>8935</v>
      </c>
      <c r="K2161" s="20" t="s">
        <v>8925</v>
      </c>
      <c r="L2161" s="20" t="s">
        <v>8843</v>
      </c>
      <c r="M2161" s="20" t="s">
        <v>225</v>
      </c>
      <c r="N2161" s="15" t="s">
        <v>5837</v>
      </c>
      <c r="O2161" s="15">
        <v>1</v>
      </c>
      <c r="P2161" s="15">
        <v>4</v>
      </c>
      <c r="Q2161" s="15" t="s">
        <v>224</v>
      </c>
      <c r="R2161" s="15"/>
      <c r="S2161" s="15" t="s">
        <v>251</v>
      </c>
    </row>
    <row r="2162" spans="1:19" ht="15.75" customHeight="1" x14ac:dyDescent="0.2">
      <c r="A2162" s="7" t="s">
        <v>61</v>
      </c>
      <c r="B2162" s="7" t="s">
        <v>6570</v>
      </c>
      <c r="C2162" s="7" t="s">
        <v>17</v>
      </c>
      <c r="D2162" s="7" t="s">
        <v>109</v>
      </c>
      <c r="E2162" s="7" t="s">
        <v>10402</v>
      </c>
      <c r="F2162" s="20">
        <v>10</v>
      </c>
      <c r="G2162" s="20"/>
      <c r="H2162" s="20">
        <v>2010</v>
      </c>
      <c r="I2162" s="20" t="str">
        <f t="shared" si="62"/>
        <v>hrs__pers_SS..familyRely.2010</v>
      </c>
      <c r="J2162" s="20" t="s">
        <v>8936</v>
      </c>
      <c r="K2162" s="20" t="s">
        <v>8927</v>
      </c>
      <c r="L2162" s="20" t="s">
        <v>8843</v>
      </c>
      <c r="M2162" s="20" t="s">
        <v>225</v>
      </c>
      <c r="N2162" s="15" t="s">
        <v>5837</v>
      </c>
      <c r="O2162" s="15">
        <v>1</v>
      </c>
      <c r="P2162" s="15">
        <v>4</v>
      </c>
      <c r="Q2162" s="15" t="s">
        <v>224</v>
      </c>
      <c r="R2162" s="15"/>
      <c r="S2162" s="15" t="s">
        <v>251</v>
      </c>
    </row>
    <row r="2163" spans="1:19" ht="15.75" customHeight="1" x14ac:dyDescent="0.2">
      <c r="A2163" s="7" t="s">
        <v>61</v>
      </c>
      <c r="B2163" s="7" t="s">
        <v>6570</v>
      </c>
      <c r="C2163" s="7" t="s">
        <v>17</v>
      </c>
      <c r="D2163" s="7" t="s">
        <v>109</v>
      </c>
      <c r="E2163" s="7" t="s">
        <v>10403</v>
      </c>
      <c r="F2163" s="20">
        <v>10</v>
      </c>
      <c r="G2163" s="20"/>
      <c r="H2163" s="20">
        <v>2010</v>
      </c>
      <c r="I2163" s="20" t="str">
        <f t="shared" si="62"/>
        <v>hrs__pers_SS..friendsRely.2010</v>
      </c>
      <c r="J2163" s="20" t="s">
        <v>8937</v>
      </c>
      <c r="K2163" s="20" t="s">
        <v>8929</v>
      </c>
      <c r="L2163" s="20" t="s">
        <v>8843</v>
      </c>
      <c r="M2163" s="20" t="s">
        <v>225</v>
      </c>
      <c r="N2163" s="15" t="s">
        <v>5837</v>
      </c>
      <c r="O2163" s="15">
        <v>1</v>
      </c>
      <c r="P2163" s="15">
        <v>4</v>
      </c>
      <c r="Q2163" s="15" t="s">
        <v>224</v>
      </c>
      <c r="R2163" s="15"/>
      <c r="S2163" s="15" t="s">
        <v>251</v>
      </c>
    </row>
    <row r="2164" spans="1:19" ht="15.75" customHeight="1" x14ac:dyDescent="0.2">
      <c r="A2164" s="7" t="s">
        <v>61</v>
      </c>
      <c r="B2164" s="7" t="s">
        <v>6570</v>
      </c>
      <c r="C2164" s="7" t="s">
        <v>17</v>
      </c>
      <c r="D2164" s="7" t="s">
        <v>109</v>
      </c>
      <c r="E2164" s="7" t="s">
        <v>10400</v>
      </c>
      <c r="F2164" s="20">
        <v>11</v>
      </c>
      <c r="G2164" s="20"/>
      <c r="H2164" s="20">
        <v>2012</v>
      </c>
      <c r="I2164" s="20" t="str">
        <f t="shared" si="62"/>
        <v>hrs__pers_SS..spouseRely.2012</v>
      </c>
      <c r="J2164" s="20" t="s">
        <v>8938</v>
      </c>
      <c r="K2164" s="20" t="s">
        <v>8923</v>
      </c>
      <c r="L2164" s="20" t="s">
        <v>8843</v>
      </c>
      <c r="M2164" s="20" t="s">
        <v>225</v>
      </c>
      <c r="N2164" s="15" t="s">
        <v>5837</v>
      </c>
      <c r="O2164" s="15">
        <v>1</v>
      </c>
      <c r="P2164" s="15">
        <v>4</v>
      </c>
      <c r="Q2164" s="15" t="s">
        <v>224</v>
      </c>
      <c r="R2164" s="15"/>
      <c r="S2164" s="15" t="s">
        <v>251</v>
      </c>
    </row>
    <row r="2165" spans="1:19" ht="15.75" customHeight="1" x14ac:dyDescent="0.2">
      <c r="A2165" s="7" t="s">
        <v>61</v>
      </c>
      <c r="B2165" s="7" t="s">
        <v>6570</v>
      </c>
      <c r="C2165" s="7" t="s">
        <v>17</v>
      </c>
      <c r="D2165" s="7" t="s">
        <v>109</v>
      </c>
      <c r="E2165" s="7" t="s">
        <v>10401</v>
      </c>
      <c r="F2165" s="20">
        <v>11</v>
      </c>
      <c r="G2165" s="20"/>
      <c r="H2165" s="20">
        <v>2012</v>
      </c>
      <c r="I2165" s="20" t="str">
        <f t="shared" si="62"/>
        <v>hrs__pers_SS..childrenRely.2012</v>
      </c>
      <c r="J2165" s="20" t="s">
        <v>8939</v>
      </c>
      <c r="K2165" s="28" t="s">
        <v>8925</v>
      </c>
      <c r="L2165" s="20" t="s">
        <v>8843</v>
      </c>
      <c r="M2165" s="20" t="s">
        <v>225</v>
      </c>
      <c r="N2165" s="15" t="s">
        <v>5837</v>
      </c>
      <c r="O2165" s="15">
        <v>1</v>
      </c>
      <c r="P2165" s="15">
        <v>4</v>
      </c>
      <c r="Q2165" s="15" t="s">
        <v>224</v>
      </c>
      <c r="R2165" s="15"/>
      <c r="S2165" s="15" t="s">
        <v>251</v>
      </c>
    </row>
    <row r="2166" spans="1:19" ht="15" customHeight="1" x14ac:dyDescent="0.2">
      <c r="A2166" s="7" t="s">
        <v>61</v>
      </c>
      <c r="B2166" s="7" t="s">
        <v>6570</v>
      </c>
      <c r="C2166" s="7" t="s">
        <v>17</v>
      </c>
      <c r="D2166" s="7" t="s">
        <v>109</v>
      </c>
      <c r="E2166" s="7" t="s">
        <v>10402</v>
      </c>
      <c r="F2166" s="20">
        <v>11</v>
      </c>
      <c r="G2166" s="20"/>
      <c r="H2166" s="20">
        <v>2012</v>
      </c>
      <c r="I2166" s="20" t="str">
        <f t="shared" si="62"/>
        <v>hrs__pers_SS..familyRely.2012</v>
      </c>
      <c r="J2166" s="20" t="s">
        <v>8940</v>
      </c>
      <c r="K2166" s="20" t="s">
        <v>8927</v>
      </c>
      <c r="L2166" s="20" t="s">
        <v>8843</v>
      </c>
      <c r="M2166" s="20" t="s">
        <v>225</v>
      </c>
      <c r="N2166" s="15" t="s">
        <v>5837</v>
      </c>
      <c r="O2166" s="15">
        <v>1</v>
      </c>
      <c r="P2166" s="15">
        <v>4</v>
      </c>
      <c r="Q2166" s="15" t="s">
        <v>224</v>
      </c>
      <c r="R2166" s="15"/>
      <c r="S2166" s="15" t="s">
        <v>251</v>
      </c>
    </row>
    <row r="2167" spans="1:19" ht="15" customHeight="1" x14ac:dyDescent="0.2">
      <c r="A2167" s="7" t="s">
        <v>61</v>
      </c>
      <c r="B2167" s="7" t="s">
        <v>6570</v>
      </c>
      <c r="C2167" s="7" t="s">
        <v>17</v>
      </c>
      <c r="D2167" s="7" t="s">
        <v>109</v>
      </c>
      <c r="E2167" s="7" t="s">
        <v>10403</v>
      </c>
      <c r="F2167" s="20">
        <v>11</v>
      </c>
      <c r="G2167" s="20"/>
      <c r="H2167" s="20">
        <v>2012</v>
      </c>
      <c r="I2167" s="20" t="str">
        <f t="shared" si="62"/>
        <v>hrs__pers_SS..friendsRely.2012</v>
      </c>
      <c r="J2167" s="20" t="s">
        <v>8941</v>
      </c>
      <c r="K2167" s="20" t="s">
        <v>8929</v>
      </c>
      <c r="L2167" s="20" t="s">
        <v>8843</v>
      </c>
      <c r="M2167" s="20" t="s">
        <v>225</v>
      </c>
      <c r="N2167" s="15" t="s">
        <v>5837</v>
      </c>
      <c r="O2167" s="15">
        <v>1</v>
      </c>
      <c r="P2167" s="15">
        <v>4</v>
      </c>
      <c r="Q2167" s="15" t="s">
        <v>224</v>
      </c>
      <c r="R2167" s="15"/>
      <c r="S2167" s="15" t="s">
        <v>251</v>
      </c>
    </row>
    <row r="2168" spans="1:19" ht="15" customHeight="1" x14ac:dyDescent="0.2">
      <c r="A2168" s="7" t="s">
        <v>61</v>
      </c>
      <c r="B2168" s="7" t="s">
        <v>6570</v>
      </c>
      <c r="C2168" s="7" t="s">
        <v>17</v>
      </c>
      <c r="D2168" s="7" t="s">
        <v>109</v>
      </c>
      <c r="E2168" s="7" t="s">
        <v>10400</v>
      </c>
      <c r="F2168" s="20">
        <v>12</v>
      </c>
      <c r="G2168" s="20"/>
      <c r="H2168" s="20">
        <v>2014</v>
      </c>
      <c r="I2168" s="20" t="str">
        <f t="shared" si="62"/>
        <v>hrs__pers_SS..spouseRely.2014</v>
      </c>
      <c r="J2168" s="20" t="s">
        <v>10267</v>
      </c>
      <c r="K2168" s="20" t="s">
        <v>8923</v>
      </c>
      <c r="L2168" s="20" t="s">
        <v>8843</v>
      </c>
      <c r="M2168" s="20" t="s">
        <v>225</v>
      </c>
      <c r="N2168" s="15" t="s">
        <v>5837</v>
      </c>
      <c r="O2168" s="15">
        <v>1</v>
      </c>
      <c r="P2168" s="15">
        <v>4</v>
      </c>
      <c r="Q2168" s="15" t="s">
        <v>224</v>
      </c>
      <c r="R2168" s="15"/>
      <c r="S2168" s="15" t="s">
        <v>251</v>
      </c>
    </row>
    <row r="2169" spans="1:19" ht="15" customHeight="1" x14ac:dyDescent="0.2">
      <c r="A2169" s="7" t="s">
        <v>61</v>
      </c>
      <c r="B2169" s="7" t="s">
        <v>6570</v>
      </c>
      <c r="C2169" s="7" t="s">
        <v>17</v>
      </c>
      <c r="D2169" s="7" t="s">
        <v>109</v>
      </c>
      <c r="E2169" s="7" t="s">
        <v>10401</v>
      </c>
      <c r="F2169" s="20">
        <v>12</v>
      </c>
      <c r="G2169" s="20"/>
      <c r="H2169" s="20">
        <v>2014</v>
      </c>
      <c r="I2169" s="20" t="str">
        <f t="shared" si="62"/>
        <v>hrs__pers_SS..childrenRely.2014</v>
      </c>
      <c r="J2169" s="20" t="s">
        <v>10274</v>
      </c>
      <c r="K2169" s="20" t="s">
        <v>8925</v>
      </c>
      <c r="L2169" s="20" t="s">
        <v>8843</v>
      </c>
      <c r="M2169" s="20" t="s">
        <v>225</v>
      </c>
      <c r="N2169" s="15" t="s">
        <v>5837</v>
      </c>
      <c r="O2169" s="15">
        <v>1</v>
      </c>
      <c r="P2169" s="15">
        <v>4</v>
      </c>
      <c r="Q2169" s="15" t="s">
        <v>224</v>
      </c>
      <c r="R2169" s="15"/>
      <c r="S2169" s="15" t="s">
        <v>251</v>
      </c>
    </row>
    <row r="2170" spans="1:19" ht="15" customHeight="1" x14ac:dyDescent="0.2">
      <c r="A2170" s="7" t="s">
        <v>61</v>
      </c>
      <c r="B2170" s="7" t="s">
        <v>6570</v>
      </c>
      <c r="C2170" s="7" t="s">
        <v>17</v>
      </c>
      <c r="D2170" s="7" t="s">
        <v>109</v>
      </c>
      <c r="E2170" s="7" t="s">
        <v>10402</v>
      </c>
      <c r="F2170" s="20">
        <v>12</v>
      </c>
      <c r="G2170" s="20"/>
      <c r="H2170" s="20">
        <v>2014</v>
      </c>
      <c r="I2170" s="20" t="str">
        <f t="shared" si="62"/>
        <v>hrs__pers_SS..familyRely.2014</v>
      </c>
      <c r="J2170" s="20" t="s">
        <v>10281</v>
      </c>
      <c r="K2170" s="20" t="s">
        <v>8927</v>
      </c>
      <c r="L2170" s="20" t="s">
        <v>8843</v>
      </c>
      <c r="M2170" s="20" t="s">
        <v>225</v>
      </c>
      <c r="N2170" s="15" t="s">
        <v>5837</v>
      </c>
      <c r="O2170" s="15">
        <v>1</v>
      </c>
      <c r="P2170" s="15">
        <v>4</v>
      </c>
      <c r="Q2170" s="15" t="s">
        <v>224</v>
      </c>
      <c r="R2170" s="15"/>
      <c r="S2170" s="15" t="s">
        <v>251</v>
      </c>
    </row>
    <row r="2171" spans="1:19" ht="15" customHeight="1" x14ac:dyDescent="0.2">
      <c r="A2171" s="7" t="s">
        <v>61</v>
      </c>
      <c r="B2171" s="7" t="s">
        <v>6570</v>
      </c>
      <c r="C2171" s="7" t="s">
        <v>17</v>
      </c>
      <c r="D2171" s="7" t="s">
        <v>109</v>
      </c>
      <c r="E2171" s="7" t="s">
        <v>10403</v>
      </c>
      <c r="F2171" s="20">
        <v>12</v>
      </c>
      <c r="G2171" s="20"/>
      <c r="H2171" s="20">
        <v>2014</v>
      </c>
      <c r="I2171" s="20" t="str">
        <f t="shared" si="62"/>
        <v>hrs__pers_SS..friendsRely.2014</v>
      </c>
      <c r="J2171" s="15" t="s">
        <v>10371</v>
      </c>
      <c r="K2171" s="20" t="s">
        <v>8929</v>
      </c>
      <c r="L2171" s="20" t="s">
        <v>8843</v>
      </c>
      <c r="M2171" s="20" t="s">
        <v>225</v>
      </c>
      <c r="N2171" s="15" t="s">
        <v>5837</v>
      </c>
      <c r="O2171" s="15">
        <v>1</v>
      </c>
      <c r="P2171" s="15">
        <v>4</v>
      </c>
      <c r="Q2171" s="15" t="s">
        <v>224</v>
      </c>
      <c r="R2171" s="15"/>
      <c r="S2171" s="15" t="s">
        <v>251</v>
      </c>
    </row>
    <row r="2172" spans="1:19" ht="15" customHeight="1" x14ac:dyDescent="0.2">
      <c r="A2172" s="7" t="s">
        <v>61</v>
      </c>
      <c r="B2172" s="7" t="s">
        <v>6570</v>
      </c>
      <c r="C2172" s="7" t="s">
        <v>17</v>
      </c>
      <c r="D2172" s="7" t="s">
        <v>109</v>
      </c>
      <c r="E2172" s="7" t="s">
        <v>10400</v>
      </c>
      <c r="F2172" s="20">
        <v>13</v>
      </c>
      <c r="G2172" s="20"/>
      <c r="H2172" s="20">
        <v>2016</v>
      </c>
      <c r="I2172" s="20" t="str">
        <f t="shared" si="62"/>
        <v>hrs__pers_SS..spouseRely.2016</v>
      </c>
      <c r="J2172" s="15" t="s">
        <v>10299</v>
      </c>
      <c r="K2172" s="20" t="s">
        <v>8923</v>
      </c>
      <c r="L2172" s="20" t="s">
        <v>8843</v>
      </c>
      <c r="M2172" s="20" t="s">
        <v>225</v>
      </c>
      <c r="N2172" s="72" t="s">
        <v>5837</v>
      </c>
      <c r="O2172" s="15">
        <v>1</v>
      </c>
      <c r="P2172" s="15">
        <v>4</v>
      </c>
      <c r="Q2172" s="15" t="s">
        <v>224</v>
      </c>
      <c r="R2172" s="15"/>
      <c r="S2172" s="15" t="s">
        <v>251</v>
      </c>
    </row>
    <row r="2173" spans="1:19" ht="15" customHeight="1" x14ac:dyDescent="0.2">
      <c r="A2173" s="7" t="s">
        <v>61</v>
      </c>
      <c r="B2173" s="7" t="s">
        <v>6570</v>
      </c>
      <c r="C2173" s="7" t="s">
        <v>17</v>
      </c>
      <c r="D2173" s="7" t="s">
        <v>109</v>
      </c>
      <c r="E2173" s="7" t="s">
        <v>10401</v>
      </c>
      <c r="F2173" s="20">
        <v>13</v>
      </c>
      <c r="G2173" s="20"/>
      <c r="H2173" s="20">
        <v>2016</v>
      </c>
      <c r="I2173" s="20" t="str">
        <f t="shared" si="62"/>
        <v>hrs__pers_SS..childrenRely.2016</v>
      </c>
      <c r="J2173" s="15" t="s">
        <v>10300</v>
      </c>
      <c r="K2173" s="20" t="s">
        <v>8925</v>
      </c>
      <c r="L2173" s="20" t="s">
        <v>8843</v>
      </c>
      <c r="M2173" s="20" t="s">
        <v>225</v>
      </c>
      <c r="N2173" s="72" t="s">
        <v>5837</v>
      </c>
      <c r="O2173" s="15">
        <v>1</v>
      </c>
      <c r="P2173" s="15">
        <v>4</v>
      </c>
      <c r="Q2173" s="15" t="s">
        <v>224</v>
      </c>
      <c r="R2173" s="15"/>
      <c r="S2173" s="15" t="s">
        <v>251</v>
      </c>
    </row>
    <row r="2174" spans="1:19" ht="15" customHeight="1" x14ac:dyDescent="0.2">
      <c r="A2174" s="7" t="s">
        <v>61</v>
      </c>
      <c r="B2174" s="7" t="s">
        <v>6570</v>
      </c>
      <c r="C2174" s="7" t="s">
        <v>17</v>
      </c>
      <c r="D2174" s="7" t="s">
        <v>109</v>
      </c>
      <c r="E2174" s="7" t="s">
        <v>10402</v>
      </c>
      <c r="F2174" s="20">
        <v>13</v>
      </c>
      <c r="G2174" s="20"/>
      <c r="H2174" s="20">
        <v>2016</v>
      </c>
      <c r="I2174" s="20" t="str">
        <f t="shared" si="62"/>
        <v>hrs__pers_SS..familyRely.2016</v>
      </c>
      <c r="J2174" s="15" t="s">
        <v>10301</v>
      </c>
      <c r="K2174" s="20" t="s">
        <v>8927</v>
      </c>
      <c r="L2174" s="20" t="s">
        <v>8843</v>
      </c>
      <c r="M2174" s="20" t="s">
        <v>225</v>
      </c>
      <c r="N2174" s="72" t="s">
        <v>5837</v>
      </c>
      <c r="O2174" s="15">
        <v>1</v>
      </c>
      <c r="P2174" s="15">
        <v>4</v>
      </c>
      <c r="Q2174" s="15" t="s">
        <v>224</v>
      </c>
      <c r="R2174" s="15"/>
      <c r="S2174" s="15" t="s">
        <v>251</v>
      </c>
    </row>
    <row r="2175" spans="1:19" ht="15" customHeight="1" x14ac:dyDescent="0.2">
      <c r="A2175" s="7" t="s">
        <v>61</v>
      </c>
      <c r="B2175" s="7" t="s">
        <v>6570</v>
      </c>
      <c r="C2175" s="7" t="s">
        <v>17</v>
      </c>
      <c r="D2175" s="7" t="s">
        <v>109</v>
      </c>
      <c r="E2175" s="7" t="s">
        <v>10403</v>
      </c>
      <c r="F2175" s="20">
        <v>13</v>
      </c>
      <c r="G2175" s="20"/>
      <c r="H2175" s="20">
        <v>2016</v>
      </c>
      <c r="I2175" s="20" t="str">
        <f t="shared" si="62"/>
        <v>hrs__pers_SS..friendsRely.2016</v>
      </c>
      <c r="J2175" s="15" t="s">
        <v>10302</v>
      </c>
      <c r="K2175" s="20" t="s">
        <v>8929</v>
      </c>
      <c r="L2175" s="20" t="s">
        <v>8843</v>
      </c>
      <c r="M2175" s="20" t="s">
        <v>225</v>
      </c>
      <c r="N2175" s="72" t="s">
        <v>5837</v>
      </c>
      <c r="O2175" s="15">
        <v>1</v>
      </c>
      <c r="P2175" s="15">
        <v>4</v>
      </c>
      <c r="Q2175" s="15" t="s">
        <v>224</v>
      </c>
      <c r="R2175" s="15"/>
      <c r="S2175" s="15" t="s">
        <v>251</v>
      </c>
    </row>
    <row r="2176" spans="1:19" ht="15" customHeight="1" x14ac:dyDescent="0.2">
      <c r="A2176" s="7" t="s">
        <v>61</v>
      </c>
      <c r="B2176" s="7" t="s">
        <v>6570</v>
      </c>
      <c r="C2176" s="7" t="s">
        <v>17</v>
      </c>
      <c r="D2176" s="7" t="s">
        <v>109</v>
      </c>
      <c r="E2176" s="7" t="s">
        <v>10404</v>
      </c>
      <c r="F2176" s="20">
        <v>8</v>
      </c>
      <c r="G2176" s="20"/>
      <c r="H2176" s="20">
        <v>2006</v>
      </c>
      <c r="I2176" s="20" t="str">
        <f t="shared" si="62"/>
        <v>hrs__pers_SS..spouseTooMnyDem.2006</v>
      </c>
      <c r="J2176" s="20" t="s">
        <v>8942</v>
      </c>
      <c r="K2176" s="20" t="s">
        <v>8943</v>
      </c>
      <c r="L2176" s="20" t="s">
        <v>8843</v>
      </c>
      <c r="M2176" s="20" t="s">
        <v>223</v>
      </c>
      <c r="N2176" s="72" t="s">
        <v>5837</v>
      </c>
      <c r="O2176" s="15">
        <v>1</v>
      </c>
      <c r="P2176" s="15">
        <v>4</v>
      </c>
      <c r="Q2176" s="15" t="s">
        <v>224</v>
      </c>
      <c r="R2176" s="15"/>
      <c r="S2176" s="15" t="s">
        <v>1311</v>
      </c>
    </row>
    <row r="2177" spans="1:19" ht="15" customHeight="1" x14ac:dyDescent="0.2">
      <c r="A2177" s="7" t="s">
        <v>61</v>
      </c>
      <c r="B2177" s="7" t="s">
        <v>6570</v>
      </c>
      <c r="C2177" s="7" t="s">
        <v>17</v>
      </c>
      <c r="D2177" s="7" t="s">
        <v>109</v>
      </c>
      <c r="E2177" s="7" t="s">
        <v>10405</v>
      </c>
      <c r="F2177" s="20">
        <v>8</v>
      </c>
      <c r="G2177" s="20"/>
      <c r="H2177" s="20">
        <v>2006</v>
      </c>
      <c r="I2177" s="20" t="str">
        <f t="shared" si="62"/>
        <v>hrs__pers_SS..childrenTooMnyDem.2006</v>
      </c>
      <c r="J2177" s="20" t="s">
        <v>8944</v>
      </c>
      <c r="K2177" s="20" t="s">
        <v>8945</v>
      </c>
      <c r="L2177" s="20" t="s">
        <v>8843</v>
      </c>
      <c r="M2177" s="20" t="s">
        <v>223</v>
      </c>
      <c r="N2177" s="72" t="s">
        <v>5837</v>
      </c>
      <c r="O2177" s="15">
        <v>1</v>
      </c>
      <c r="P2177" s="15">
        <v>4</v>
      </c>
      <c r="Q2177" s="15" t="s">
        <v>224</v>
      </c>
      <c r="R2177" s="15"/>
      <c r="S2177" s="15" t="s">
        <v>1311</v>
      </c>
    </row>
    <row r="2178" spans="1:19" ht="15" customHeight="1" x14ac:dyDescent="0.2">
      <c r="A2178" s="7" t="s">
        <v>61</v>
      </c>
      <c r="B2178" s="7" t="s">
        <v>6570</v>
      </c>
      <c r="C2178" s="7" t="s">
        <v>17</v>
      </c>
      <c r="D2178" s="7" t="s">
        <v>109</v>
      </c>
      <c r="E2178" s="7" t="s">
        <v>10406</v>
      </c>
      <c r="F2178" s="20">
        <v>8</v>
      </c>
      <c r="G2178" s="20"/>
      <c r="H2178" s="20">
        <v>2006</v>
      </c>
      <c r="I2178" s="20" t="str">
        <f t="shared" si="62"/>
        <v>hrs__pers_SS..familyTooMnyDem.2006</v>
      </c>
      <c r="J2178" s="20" t="s">
        <v>8946</v>
      </c>
      <c r="K2178" s="20" t="s">
        <v>8947</v>
      </c>
      <c r="L2178" s="20" t="s">
        <v>8843</v>
      </c>
      <c r="M2178" s="20" t="s">
        <v>223</v>
      </c>
      <c r="N2178" s="72" t="s">
        <v>5837</v>
      </c>
      <c r="O2178" s="15">
        <v>1</v>
      </c>
      <c r="P2178" s="15">
        <v>4</v>
      </c>
      <c r="Q2178" s="15" t="s">
        <v>224</v>
      </c>
      <c r="R2178" s="15"/>
      <c r="S2178" s="15" t="s">
        <v>1311</v>
      </c>
    </row>
    <row r="2179" spans="1:19" ht="15" customHeight="1" x14ac:dyDescent="0.2">
      <c r="A2179" s="7" t="s">
        <v>61</v>
      </c>
      <c r="B2179" s="7" t="s">
        <v>6570</v>
      </c>
      <c r="C2179" s="7" t="s">
        <v>17</v>
      </c>
      <c r="D2179" s="7" t="s">
        <v>109</v>
      </c>
      <c r="E2179" s="7" t="s">
        <v>10407</v>
      </c>
      <c r="F2179" s="20">
        <v>8</v>
      </c>
      <c r="G2179" s="20"/>
      <c r="H2179" s="20">
        <v>2006</v>
      </c>
      <c r="I2179" s="20" t="str">
        <f t="shared" si="62"/>
        <v>hrs__pers_SS..friendsTooMnyDem.2006</v>
      </c>
      <c r="J2179" s="20" t="s">
        <v>8948</v>
      </c>
      <c r="K2179" s="20" t="s">
        <v>8949</v>
      </c>
      <c r="L2179" s="20" t="s">
        <v>8843</v>
      </c>
      <c r="M2179" s="20" t="s">
        <v>223</v>
      </c>
      <c r="N2179" s="72" t="s">
        <v>5837</v>
      </c>
      <c r="O2179" s="15">
        <v>1</v>
      </c>
      <c r="P2179" s="15">
        <v>4</v>
      </c>
      <c r="Q2179" s="15" t="s">
        <v>224</v>
      </c>
      <c r="R2179" s="15"/>
      <c r="S2179" s="15" t="s">
        <v>1311</v>
      </c>
    </row>
    <row r="2180" spans="1:19" ht="15" customHeight="1" x14ac:dyDescent="0.2">
      <c r="A2180" s="7" t="s">
        <v>61</v>
      </c>
      <c r="B2180" s="7" t="s">
        <v>6570</v>
      </c>
      <c r="C2180" s="7" t="s">
        <v>17</v>
      </c>
      <c r="D2180" s="7" t="s">
        <v>109</v>
      </c>
      <c r="E2180" s="7" t="s">
        <v>10404</v>
      </c>
      <c r="F2180" s="20">
        <v>9</v>
      </c>
      <c r="G2180" s="20"/>
      <c r="H2180" s="20">
        <v>2008</v>
      </c>
      <c r="I2180" s="20" t="str">
        <f t="shared" si="62"/>
        <v>hrs__pers_SS..spouseTooMnyDem.2008</v>
      </c>
      <c r="J2180" s="20" t="s">
        <v>8950</v>
      </c>
      <c r="K2180" s="20" t="s">
        <v>8943</v>
      </c>
      <c r="L2180" s="20" t="s">
        <v>8843</v>
      </c>
      <c r="M2180" s="20" t="s">
        <v>223</v>
      </c>
      <c r="N2180" s="15" t="s">
        <v>5837</v>
      </c>
      <c r="O2180" s="15">
        <v>1</v>
      </c>
      <c r="P2180" s="15">
        <v>4</v>
      </c>
      <c r="Q2180" s="15" t="s">
        <v>224</v>
      </c>
      <c r="R2180" s="15"/>
      <c r="S2180" s="15" t="s">
        <v>251</v>
      </c>
    </row>
    <row r="2181" spans="1:19" ht="15" customHeight="1" x14ac:dyDescent="0.2">
      <c r="A2181" s="7" t="s">
        <v>61</v>
      </c>
      <c r="B2181" s="7" t="s">
        <v>6570</v>
      </c>
      <c r="C2181" s="7" t="s">
        <v>17</v>
      </c>
      <c r="D2181" s="7" t="s">
        <v>109</v>
      </c>
      <c r="E2181" s="7" t="s">
        <v>10405</v>
      </c>
      <c r="F2181" s="20">
        <v>9</v>
      </c>
      <c r="G2181" s="20"/>
      <c r="H2181" s="20">
        <v>2008</v>
      </c>
      <c r="I2181" s="20" t="str">
        <f t="shared" si="62"/>
        <v>hrs__pers_SS..childrenTooMnyDem.2008</v>
      </c>
      <c r="J2181" s="20" t="s">
        <v>8951</v>
      </c>
      <c r="K2181" s="20" t="s">
        <v>8945</v>
      </c>
      <c r="L2181" s="20" t="s">
        <v>8843</v>
      </c>
      <c r="M2181" s="20" t="s">
        <v>223</v>
      </c>
      <c r="N2181" s="15" t="s">
        <v>5837</v>
      </c>
      <c r="O2181" s="15">
        <v>1</v>
      </c>
      <c r="P2181" s="15">
        <v>4</v>
      </c>
      <c r="Q2181" s="15" t="s">
        <v>224</v>
      </c>
      <c r="R2181" s="15"/>
      <c r="S2181" s="15" t="s">
        <v>251</v>
      </c>
    </row>
    <row r="2182" spans="1:19" ht="15" customHeight="1" x14ac:dyDescent="0.2">
      <c r="A2182" s="7" t="s">
        <v>61</v>
      </c>
      <c r="B2182" s="7" t="s">
        <v>6570</v>
      </c>
      <c r="C2182" s="7" t="s">
        <v>17</v>
      </c>
      <c r="D2182" s="7" t="s">
        <v>109</v>
      </c>
      <c r="E2182" s="7" t="s">
        <v>10406</v>
      </c>
      <c r="F2182" s="20">
        <v>9</v>
      </c>
      <c r="G2182" s="20"/>
      <c r="H2182" s="20">
        <v>2008</v>
      </c>
      <c r="I2182" s="20" t="str">
        <f t="shared" si="62"/>
        <v>hrs__pers_SS..familyTooMnyDem.2008</v>
      </c>
      <c r="J2182" s="20" t="s">
        <v>8952</v>
      </c>
      <c r="K2182" s="20" t="s">
        <v>8947</v>
      </c>
      <c r="L2182" s="20" t="s">
        <v>8843</v>
      </c>
      <c r="M2182" s="20" t="s">
        <v>223</v>
      </c>
      <c r="N2182" s="15" t="s">
        <v>5837</v>
      </c>
      <c r="O2182" s="15">
        <v>1</v>
      </c>
      <c r="P2182" s="15">
        <v>4</v>
      </c>
      <c r="Q2182" s="15" t="s">
        <v>224</v>
      </c>
      <c r="R2182" s="15"/>
      <c r="S2182" s="15" t="s">
        <v>251</v>
      </c>
    </row>
    <row r="2183" spans="1:19" ht="15" customHeight="1" x14ac:dyDescent="0.2">
      <c r="A2183" s="7" t="s">
        <v>61</v>
      </c>
      <c r="B2183" s="7" t="s">
        <v>6570</v>
      </c>
      <c r="C2183" s="7" t="s">
        <v>17</v>
      </c>
      <c r="D2183" s="7" t="s">
        <v>109</v>
      </c>
      <c r="E2183" s="7" t="s">
        <v>10407</v>
      </c>
      <c r="F2183" s="20">
        <v>9</v>
      </c>
      <c r="G2183" s="20"/>
      <c r="H2183" s="20">
        <v>2008</v>
      </c>
      <c r="I2183" s="20" t="str">
        <f t="shared" si="62"/>
        <v>hrs__pers_SS..friendsTooMnyDem.2008</v>
      </c>
      <c r="J2183" s="20" t="s">
        <v>8953</v>
      </c>
      <c r="K2183" s="20" t="s">
        <v>8949</v>
      </c>
      <c r="L2183" s="20" t="s">
        <v>8843</v>
      </c>
      <c r="M2183" s="20" t="s">
        <v>223</v>
      </c>
      <c r="N2183" s="15" t="s">
        <v>5837</v>
      </c>
      <c r="O2183" s="15">
        <v>1</v>
      </c>
      <c r="P2183" s="15">
        <v>4</v>
      </c>
      <c r="Q2183" s="15" t="s">
        <v>224</v>
      </c>
      <c r="R2183" s="15"/>
      <c r="S2183" s="15" t="s">
        <v>251</v>
      </c>
    </row>
    <row r="2184" spans="1:19" ht="15" customHeight="1" x14ac:dyDescent="0.2">
      <c r="A2184" s="7" t="s">
        <v>61</v>
      </c>
      <c r="B2184" s="7" t="s">
        <v>6570</v>
      </c>
      <c r="C2184" s="7" t="s">
        <v>17</v>
      </c>
      <c r="D2184" s="7" t="s">
        <v>109</v>
      </c>
      <c r="E2184" s="7" t="s">
        <v>10404</v>
      </c>
      <c r="F2184" s="20">
        <v>10</v>
      </c>
      <c r="G2184" s="20"/>
      <c r="H2184" s="20">
        <v>2010</v>
      </c>
      <c r="I2184" s="20" t="str">
        <f t="shared" si="62"/>
        <v>hrs__pers_SS..spouseTooMnyDem.2010</v>
      </c>
      <c r="J2184" s="15" t="s">
        <v>8954</v>
      </c>
      <c r="K2184" s="20" t="s">
        <v>8943</v>
      </c>
      <c r="L2184" s="20" t="s">
        <v>8843</v>
      </c>
      <c r="M2184" s="20" t="s">
        <v>223</v>
      </c>
      <c r="N2184" s="15" t="s">
        <v>5837</v>
      </c>
      <c r="O2184" s="15">
        <v>1</v>
      </c>
      <c r="P2184" s="15">
        <v>4</v>
      </c>
      <c r="Q2184" s="15" t="s">
        <v>224</v>
      </c>
      <c r="R2184" s="15"/>
      <c r="S2184" s="15" t="s">
        <v>251</v>
      </c>
    </row>
    <row r="2185" spans="1:19" ht="15" customHeight="1" x14ac:dyDescent="0.2">
      <c r="A2185" s="7" t="s">
        <v>61</v>
      </c>
      <c r="B2185" s="7" t="s">
        <v>6570</v>
      </c>
      <c r="C2185" s="7" t="s">
        <v>17</v>
      </c>
      <c r="D2185" s="7" t="s">
        <v>109</v>
      </c>
      <c r="E2185" s="7" t="s">
        <v>10405</v>
      </c>
      <c r="F2185" s="20">
        <v>10</v>
      </c>
      <c r="G2185" s="20"/>
      <c r="H2185" s="20">
        <v>2010</v>
      </c>
      <c r="I2185" s="20" t="str">
        <f t="shared" si="62"/>
        <v>hrs__pers_SS..childrenTooMnyDem.2010</v>
      </c>
      <c r="J2185" s="15" t="s">
        <v>8955</v>
      </c>
      <c r="K2185" s="20" t="s">
        <v>8945</v>
      </c>
      <c r="L2185" s="20" t="s">
        <v>8843</v>
      </c>
      <c r="M2185" s="20" t="s">
        <v>223</v>
      </c>
      <c r="N2185" s="15" t="s">
        <v>5837</v>
      </c>
      <c r="O2185" s="15">
        <v>1</v>
      </c>
      <c r="P2185" s="15">
        <v>4</v>
      </c>
      <c r="Q2185" s="15" t="s">
        <v>224</v>
      </c>
      <c r="R2185" s="15"/>
      <c r="S2185" s="15" t="s">
        <v>251</v>
      </c>
    </row>
    <row r="2186" spans="1:19" ht="15" customHeight="1" x14ac:dyDescent="0.2">
      <c r="A2186" s="7" t="s">
        <v>61</v>
      </c>
      <c r="B2186" s="7" t="s">
        <v>6570</v>
      </c>
      <c r="C2186" s="7" t="s">
        <v>17</v>
      </c>
      <c r="D2186" s="7" t="s">
        <v>109</v>
      </c>
      <c r="E2186" s="7" t="s">
        <v>10406</v>
      </c>
      <c r="F2186" s="20">
        <v>10</v>
      </c>
      <c r="G2186" s="20"/>
      <c r="H2186" s="20">
        <v>2010</v>
      </c>
      <c r="I2186" s="20" t="str">
        <f t="shared" si="62"/>
        <v>hrs__pers_SS..familyTooMnyDem.2010</v>
      </c>
      <c r="J2186" s="20" t="s">
        <v>8956</v>
      </c>
      <c r="K2186" s="20" t="s">
        <v>8947</v>
      </c>
      <c r="L2186" s="20" t="s">
        <v>8843</v>
      </c>
      <c r="M2186" s="20" t="s">
        <v>223</v>
      </c>
      <c r="N2186" s="15" t="s">
        <v>5837</v>
      </c>
      <c r="O2186" s="15">
        <v>1</v>
      </c>
      <c r="P2186" s="15">
        <v>4</v>
      </c>
      <c r="Q2186" s="15" t="s">
        <v>224</v>
      </c>
      <c r="R2186" s="15"/>
      <c r="S2186" s="15" t="s">
        <v>251</v>
      </c>
    </row>
    <row r="2187" spans="1:19" ht="15" customHeight="1" x14ac:dyDescent="0.2">
      <c r="A2187" s="7" t="s">
        <v>61</v>
      </c>
      <c r="B2187" s="7" t="s">
        <v>6570</v>
      </c>
      <c r="C2187" s="7" t="s">
        <v>17</v>
      </c>
      <c r="D2187" s="7" t="s">
        <v>109</v>
      </c>
      <c r="E2187" s="7" t="s">
        <v>10407</v>
      </c>
      <c r="F2187" s="20">
        <v>10</v>
      </c>
      <c r="G2187" s="20"/>
      <c r="H2187" s="20">
        <v>2010</v>
      </c>
      <c r="I2187" s="20" t="str">
        <f t="shared" si="62"/>
        <v>hrs__pers_SS..friendsTooMnyDem.2010</v>
      </c>
      <c r="J2187" s="20" t="s">
        <v>8957</v>
      </c>
      <c r="K2187" s="20" t="s">
        <v>8949</v>
      </c>
      <c r="L2187" s="20" t="s">
        <v>8843</v>
      </c>
      <c r="M2187" s="20" t="s">
        <v>223</v>
      </c>
      <c r="N2187" s="15" t="s">
        <v>5837</v>
      </c>
      <c r="O2187" s="15">
        <v>1</v>
      </c>
      <c r="P2187" s="15">
        <v>4</v>
      </c>
      <c r="Q2187" s="15" t="s">
        <v>224</v>
      </c>
      <c r="R2187" s="15"/>
      <c r="S2187" s="15" t="s">
        <v>251</v>
      </c>
    </row>
    <row r="2188" spans="1:19" ht="15" customHeight="1" x14ac:dyDescent="0.2">
      <c r="A2188" s="7" t="s">
        <v>61</v>
      </c>
      <c r="B2188" s="7" t="s">
        <v>6570</v>
      </c>
      <c r="C2188" s="7" t="s">
        <v>17</v>
      </c>
      <c r="D2188" s="7" t="s">
        <v>109</v>
      </c>
      <c r="E2188" s="7" t="s">
        <v>10404</v>
      </c>
      <c r="F2188" s="20">
        <v>11</v>
      </c>
      <c r="G2188" s="20"/>
      <c r="H2188" s="20">
        <v>2012</v>
      </c>
      <c r="I2188" s="20" t="str">
        <f t="shared" si="62"/>
        <v>hrs__pers_SS..spouseTooMnyDem.2012</v>
      </c>
      <c r="J2188" s="20" t="s">
        <v>8958</v>
      </c>
      <c r="K2188" s="20" t="s">
        <v>8943</v>
      </c>
      <c r="L2188" s="20" t="s">
        <v>8843</v>
      </c>
      <c r="M2188" s="20" t="s">
        <v>223</v>
      </c>
      <c r="N2188" s="15" t="s">
        <v>5837</v>
      </c>
      <c r="O2188" s="15">
        <v>1</v>
      </c>
      <c r="P2188" s="15">
        <v>4</v>
      </c>
      <c r="Q2188" s="15" t="s">
        <v>224</v>
      </c>
      <c r="R2188" s="15"/>
      <c r="S2188" s="15" t="s">
        <v>251</v>
      </c>
    </row>
    <row r="2189" spans="1:19" ht="15" customHeight="1" x14ac:dyDescent="0.2">
      <c r="A2189" s="7" t="s">
        <v>61</v>
      </c>
      <c r="B2189" s="7" t="s">
        <v>6570</v>
      </c>
      <c r="C2189" s="7" t="s">
        <v>17</v>
      </c>
      <c r="D2189" s="7" t="s">
        <v>109</v>
      </c>
      <c r="E2189" s="7" t="s">
        <v>10405</v>
      </c>
      <c r="F2189" s="20">
        <v>11</v>
      </c>
      <c r="G2189" s="20"/>
      <c r="H2189" s="20">
        <v>2012</v>
      </c>
      <c r="I2189" s="20" t="str">
        <f t="shared" si="62"/>
        <v>hrs__pers_SS..childrenTooMnyDem.2012</v>
      </c>
      <c r="J2189" s="20" t="s">
        <v>8959</v>
      </c>
      <c r="K2189" s="20" t="s">
        <v>8945</v>
      </c>
      <c r="L2189" s="20" t="s">
        <v>8843</v>
      </c>
      <c r="M2189" s="20" t="s">
        <v>223</v>
      </c>
      <c r="N2189" s="15" t="s">
        <v>5837</v>
      </c>
      <c r="O2189" s="15">
        <v>1</v>
      </c>
      <c r="P2189" s="15">
        <v>4</v>
      </c>
      <c r="Q2189" s="15" t="s">
        <v>224</v>
      </c>
      <c r="R2189" s="15"/>
      <c r="S2189" s="15" t="s">
        <v>251</v>
      </c>
    </row>
    <row r="2190" spans="1:19" ht="15" customHeight="1" x14ac:dyDescent="0.2">
      <c r="A2190" s="7" t="s">
        <v>61</v>
      </c>
      <c r="B2190" s="7" t="s">
        <v>6570</v>
      </c>
      <c r="C2190" s="7" t="s">
        <v>17</v>
      </c>
      <c r="D2190" s="7" t="s">
        <v>109</v>
      </c>
      <c r="E2190" s="7" t="s">
        <v>10406</v>
      </c>
      <c r="F2190" s="20">
        <v>11</v>
      </c>
      <c r="G2190" s="20"/>
      <c r="H2190" s="20">
        <v>2012</v>
      </c>
      <c r="I2190" s="20" t="str">
        <f t="shared" si="62"/>
        <v>hrs__pers_SS..familyTooMnyDem.2012</v>
      </c>
      <c r="J2190" s="20" t="s">
        <v>8960</v>
      </c>
      <c r="K2190" s="20" t="s">
        <v>8947</v>
      </c>
      <c r="L2190" s="20" t="s">
        <v>8843</v>
      </c>
      <c r="M2190" s="20" t="s">
        <v>223</v>
      </c>
      <c r="N2190" s="15" t="s">
        <v>5837</v>
      </c>
      <c r="O2190" s="15">
        <v>1</v>
      </c>
      <c r="P2190" s="15">
        <v>4</v>
      </c>
      <c r="Q2190" s="15" t="s">
        <v>224</v>
      </c>
      <c r="R2190" s="15"/>
      <c r="S2190" s="15" t="s">
        <v>251</v>
      </c>
    </row>
    <row r="2191" spans="1:19" ht="15" customHeight="1" x14ac:dyDescent="0.2">
      <c r="A2191" s="7" t="s">
        <v>61</v>
      </c>
      <c r="B2191" s="7" t="s">
        <v>6570</v>
      </c>
      <c r="C2191" s="7" t="s">
        <v>17</v>
      </c>
      <c r="D2191" s="7" t="s">
        <v>109</v>
      </c>
      <c r="E2191" s="7" t="s">
        <v>10407</v>
      </c>
      <c r="F2191" s="20">
        <v>11</v>
      </c>
      <c r="G2191" s="20"/>
      <c r="H2191" s="20">
        <v>2012</v>
      </c>
      <c r="I2191" s="20" t="str">
        <f t="shared" si="62"/>
        <v>hrs__pers_SS..friendsTooMnyDem.2012</v>
      </c>
      <c r="J2191" s="20" t="s">
        <v>8961</v>
      </c>
      <c r="K2191" s="20" t="s">
        <v>8949</v>
      </c>
      <c r="L2191" s="20" t="s">
        <v>8843</v>
      </c>
      <c r="M2191" s="20" t="s">
        <v>223</v>
      </c>
      <c r="N2191" s="15" t="s">
        <v>5837</v>
      </c>
      <c r="O2191" s="15">
        <v>1</v>
      </c>
      <c r="P2191" s="15">
        <v>4</v>
      </c>
      <c r="Q2191" s="15" t="s">
        <v>224</v>
      </c>
      <c r="R2191" s="15"/>
      <c r="S2191" s="15" t="s">
        <v>251</v>
      </c>
    </row>
    <row r="2192" spans="1:19" ht="15" customHeight="1" x14ac:dyDescent="0.2">
      <c r="A2192" s="7" t="s">
        <v>61</v>
      </c>
      <c r="B2192" s="7" t="s">
        <v>6570</v>
      </c>
      <c r="C2192" s="7" t="s">
        <v>17</v>
      </c>
      <c r="D2192" s="7" t="s">
        <v>109</v>
      </c>
      <c r="E2192" s="7" t="s">
        <v>10404</v>
      </c>
      <c r="F2192" s="20">
        <v>12</v>
      </c>
      <c r="G2192" s="20"/>
      <c r="H2192" s="20">
        <v>2014</v>
      </c>
      <c r="I2192" s="20" t="str">
        <f t="shared" si="62"/>
        <v>hrs__pers_SS..spouseTooMnyDem.2014</v>
      </c>
      <c r="J2192" s="20" t="s">
        <v>10268</v>
      </c>
      <c r="K2192" s="20" t="s">
        <v>8943</v>
      </c>
      <c r="L2192" s="20" t="s">
        <v>8843</v>
      </c>
      <c r="M2192" s="20" t="s">
        <v>223</v>
      </c>
      <c r="N2192" s="15" t="s">
        <v>5837</v>
      </c>
      <c r="O2192" s="15">
        <v>1</v>
      </c>
      <c r="P2192" s="15">
        <v>4</v>
      </c>
      <c r="Q2192" s="15" t="s">
        <v>224</v>
      </c>
      <c r="R2192" s="15"/>
      <c r="S2192" s="15" t="s">
        <v>251</v>
      </c>
    </row>
    <row r="2193" spans="1:19" ht="15" customHeight="1" x14ac:dyDescent="0.2">
      <c r="A2193" s="7" t="s">
        <v>61</v>
      </c>
      <c r="B2193" s="7" t="s">
        <v>6570</v>
      </c>
      <c r="C2193" s="7" t="s">
        <v>17</v>
      </c>
      <c r="D2193" s="7" t="s">
        <v>109</v>
      </c>
      <c r="E2193" s="7" t="s">
        <v>10405</v>
      </c>
      <c r="F2193" s="20">
        <v>12</v>
      </c>
      <c r="G2193" s="20"/>
      <c r="H2193" s="20">
        <v>2014</v>
      </c>
      <c r="I2193" s="20" t="str">
        <f t="shared" si="62"/>
        <v>hrs__pers_SS..childrenTooMnyDem.2014</v>
      </c>
      <c r="J2193" s="20" t="s">
        <v>10275</v>
      </c>
      <c r="K2193" s="20" t="s">
        <v>8945</v>
      </c>
      <c r="L2193" s="20" t="s">
        <v>8843</v>
      </c>
      <c r="M2193" s="20" t="s">
        <v>223</v>
      </c>
      <c r="N2193" s="15" t="s">
        <v>5837</v>
      </c>
      <c r="O2193" s="15">
        <v>1</v>
      </c>
      <c r="P2193" s="15">
        <v>4</v>
      </c>
      <c r="Q2193" s="15" t="s">
        <v>224</v>
      </c>
      <c r="R2193" s="15"/>
      <c r="S2193" s="15" t="s">
        <v>251</v>
      </c>
    </row>
    <row r="2194" spans="1:19" ht="15" customHeight="1" x14ac:dyDescent="0.2">
      <c r="A2194" s="7" t="s">
        <v>61</v>
      </c>
      <c r="B2194" s="7" t="s">
        <v>6570</v>
      </c>
      <c r="C2194" s="7" t="s">
        <v>17</v>
      </c>
      <c r="D2194" s="7" t="s">
        <v>109</v>
      </c>
      <c r="E2194" s="7" t="s">
        <v>10406</v>
      </c>
      <c r="F2194" s="20">
        <v>12</v>
      </c>
      <c r="G2194" s="20"/>
      <c r="H2194" s="20">
        <v>2014</v>
      </c>
      <c r="I2194" s="20" t="str">
        <f t="shared" si="62"/>
        <v>hrs__pers_SS..familyTooMnyDem.2014</v>
      </c>
      <c r="J2194" s="20" t="s">
        <v>10282</v>
      </c>
      <c r="K2194" s="20" t="s">
        <v>8947</v>
      </c>
      <c r="L2194" s="20" t="s">
        <v>8843</v>
      </c>
      <c r="M2194" s="20" t="s">
        <v>223</v>
      </c>
      <c r="N2194" s="15" t="s">
        <v>5837</v>
      </c>
      <c r="O2194" s="15">
        <v>1</v>
      </c>
      <c r="P2194" s="15">
        <v>4</v>
      </c>
      <c r="Q2194" s="15" t="s">
        <v>224</v>
      </c>
      <c r="R2194" s="15"/>
      <c r="S2194" s="15" t="s">
        <v>251</v>
      </c>
    </row>
    <row r="2195" spans="1:19" ht="15" customHeight="1" x14ac:dyDescent="0.2">
      <c r="A2195" s="7" t="s">
        <v>61</v>
      </c>
      <c r="B2195" s="7" t="s">
        <v>6570</v>
      </c>
      <c r="C2195" s="7" t="s">
        <v>17</v>
      </c>
      <c r="D2195" s="7" t="s">
        <v>109</v>
      </c>
      <c r="E2195" s="7" t="s">
        <v>10407</v>
      </c>
      <c r="F2195" s="20">
        <v>12</v>
      </c>
      <c r="G2195" s="20"/>
      <c r="H2195" s="20">
        <v>2014</v>
      </c>
      <c r="I2195" s="20" t="str">
        <f t="shared" ref="I2195:I2255" si="63">CONCATENATE(A2195,"__",C2195,"_", D2195, "..", E2195, ".", H2195)</f>
        <v>hrs__pers_SS..friendsTooMnyDem.2014</v>
      </c>
      <c r="J2195" s="15" t="s">
        <v>10372</v>
      </c>
      <c r="K2195" s="20" t="s">
        <v>8949</v>
      </c>
      <c r="L2195" s="20" t="s">
        <v>8843</v>
      </c>
      <c r="M2195" s="20" t="s">
        <v>223</v>
      </c>
      <c r="N2195" s="15" t="s">
        <v>5837</v>
      </c>
      <c r="O2195" s="15">
        <v>1</v>
      </c>
      <c r="P2195" s="15">
        <v>4</v>
      </c>
      <c r="Q2195" s="15" t="s">
        <v>224</v>
      </c>
      <c r="R2195" s="15"/>
      <c r="S2195" s="15" t="s">
        <v>251</v>
      </c>
    </row>
    <row r="2196" spans="1:19" ht="15" customHeight="1" x14ac:dyDescent="0.2">
      <c r="A2196" s="7" t="s">
        <v>61</v>
      </c>
      <c r="B2196" s="7" t="s">
        <v>6570</v>
      </c>
      <c r="C2196" s="7" t="s">
        <v>17</v>
      </c>
      <c r="D2196" s="7" t="s">
        <v>109</v>
      </c>
      <c r="E2196" s="7" t="s">
        <v>10404</v>
      </c>
      <c r="F2196" s="20">
        <v>13</v>
      </c>
      <c r="G2196" s="20"/>
      <c r="H2196" s="20">
        <v>2016</v>
      </c>
      <c r="I2196" s="20" t="str">
        <f t="shared" si="63"/>
        <v>hrs__pers_SS..spouseTooMnyDem.2016</v>
      </c>
      <c r="J2196" s="15" t="s">
        <v>10290</v>
      </c>
      <c r="K2196" s="20" t="s">
        <v>8943</v>
      </c>
      <c r="L2196" s="20" t="s">
        <v>8843</v>
      </c>
      <c r="M2196" s="20" t="s">
        <v>223</v>
      </c>
      <c r="N2196" s="72" t="s">
        <v>5837</v>
      </c>
      <c r="O2196" s="15">
        <v>1</v>
      </c>
      <c r="P2196" s="15">
        <v>4</v>
      </c>
      <c r="Q2196" s="15" t="s">
        <v>224</v>
      </c>
      <c r="R2196" s="15"/>
      <c r="S2196" s="15" t="s">
        <v>251</v>
      </c>
    </row>
    <row r="2197" spans="1:19" ht="15" customHeight="1" x14ac:dyDescent="0.2">
      <c r="A2197" s="7" t="s">
        <v>61</v>
      </c>
      <c r="B2197" s="7" t="s">
        <v>6570</v>
      </c>
      <c r="C2197" s="7" t="s">
        <v>17</v>
      </c>
      <c r="D2197" s="7" t="s">
        <v>109</v>
      </c>
      <c r="E2197" s="7" t="s">
        <v>10405</v>
      </c>
      <c r="F2197" s="20">
        <v>13</v>
      </c>
      <c r="G2197" s="20"/>
      <c r="H2197" s="20">
        <v>2016</v>
      </c>
      <c r="I2197" s="20" t="str">
        <f t="shared" si="63"/>
        <v>hrs__pers_SS..childrenTooMnyDem.2016</v>
      </c>
      <c r="J2197" s="15" t="s">
        <v>10291</v>
      </c>
      <c r="K2197" s="20" t="s">
        <v>8945</v>
      </c>
      <c r="L2197" s="20" t="s">
        <v>8843</v>
      </c>
      <c r="M2197" s="20" t="s">
        <v>223</v>
      </c>
      <c r="N2197" s="72" t="s">
        <v>5837</v>
      </c>
      <c r="O2197" s="15">
        <v>1</v>
      </c>
      <c r="P2197" s="15">
        <v>4</v>
      </c>
      <c r="Q2197" s="15" t="s">
        <v>224</v>
      </c>
      <c r="R2197" s="15"/>
      <c r="S2197" s="15" t="s">
        <v>251</v>
      </c>
    </row>
    <row r="2198" spans="1:19" ht="15" customHeight="1" x14ac:dyDescent="0.2">
      <c r="A2198" s="7" t="s">
        <v>61</v>
      </c>
      <c r="B2198" s="7" t="s">
        <v>6570</v>
      </c>
      <c r="C2198" s="7" t="s">
        <v>17</v>
      </c>
      <c r="D2198" s="7" t="s">
        <v>109</v>
      </c>
      <c r="E2198" s="7" t="s">
        <v>10406</v>
      </c>
      <c r="F2198" s="20">
        <v>13</v>
      </c>
      <c r="G2198" s="20"/>
      <c r="H2198" s="20">
        <v>2016</v>
      </c>
      <c r="I2198" s="20" t="str">
        <f t="shared" si="63"/>
        <v>hrs__pers_SS..familyTooMnyDem.2016</v>
      </c>
      <c r="J2198" s="15" t="s">
        <v>10292</v>
      </c>
      <c r="K2198" s="20" t="s">
        <v>8947</v>
      </c>
      <c r="L2198" s="20" t="s">
        <v>8843</v>
      </c>
      <c r="M2198" s="20" t="s">
        <v>223</v>
      </c>
      <c r="N2198" s="72" t="s">
        <v>5837</v>
      </c>
      <c r="O2198" s="15">
        <v>1</v>
      </c>
      <c r="P2198" s="15">
        <v>4</v>
      </c>
      <c r="Q2198" s="15" t="s">
        <v>224</v>
      </c>
      <c r="R2198" s="15"/>
      <c r="S2198" s="15" t="s">
        <v>251</v>
      </c>
    </row>
    <row r="2199" spans="1:19" ht="15" customHeight="1" x14ac:dyDescent="0.2">
      <c r="A2199" s="7" t="s">
        <v>61</v>
      </c>
      <c r="B2199" s="7" t="s">
        <v>6570</v>
      </c>
      <c r="C2199" s="7" t="s">
        <v>17</v>
      </c>
      <c r="D2199" s="7" t="s">
        <v>109</v>
      </c>
      <c r="E2199" s="7" t="s">
        <v>10407</v>
      </c>
      <c r="F2199" s="20">
        <v>13</v>
      </c>
      <c r="G2199" s="20"/>
      <c r="H2199" s="20">
        <v>2016</v>
      </c>
      <c r="I2199" s="20" t="str">
        <f t="shared" si="63"/>
        <v>hrs__pers_SS..friendsTooMnyDem.2016</v>
      </c>
      <c r="J2199" s="15" t="s">
        <v>10293</v>
      </c>
      <c r="K2199" s="20" t="s">
        <v>8949</v>
      </c>
      <c r="L2199" s="20" t="s">
        <v>8843</v>
      </c>
      <c r="M2199" s="20" t="s">
        <v>223</v>
      </c>
      <c r="N2199" s="72" t="s">
        <v>5837</v>
      </c>
      <c r="O2199" s="15">
        <v>1</v>
      </c>
      <c r="P2199" s="15">
        <v>4</v>
      </c>
      <c r="Q2199" s="15" t="s">
        <v>224</v>
      </c>
      <c r="R2199" s="15"/>
      <c r="S2199" s="15" t="s">
        <v>251</v>
      </c>
    </row>
    <row r="2200" spans="1:19" ht="15" customHeight="1" x14ac:dyDescent="0.2">
      <c r="A2200" s="7" t="s">
        <v>61</v>
      </c>
      <c r="B2200" s="7" t="s">
        <v>6570</v>
      </c>
      <c r="C2200" s="7" t="s">
        <v>17</v>
      </c>
      <c r="D2200" s="7" t="s">
        <v>109</v>
      </c>
      <c r="E2200" s="7" t="s">
        <v>10408</v>
      </c>
      <c r="F2200" s="20">
        <v>8</v>
      </c>
      <c r="G2200" s="20"/>
      <c r="H2200" s="20">
        <v>2006</v>
      </c>
      <c r="I2200" s="20" t="str">
        <f t="shared" si="63"/>
        <v>hrs__pers_SS..spouseUnderstand.2006</v>
      </c>
      <c r="J2200" s="20" t="s">
        <v>8962</v>
      </c>
      <c r="K2200" s="20" t="s">
        <v>8963</v>
      </c>
      <c r="L2200" s="20" t="s">
        <v>8843</v>
      </c>
      <c r="M2200" s="20" t="s">
        <v>225</v>
      </c>
      <c r="N2200" s="72" t="s">
        <v>5837</v>
      </c>
      <c r="O2200" s="15">
        <v>1</v>
      </c>
      <c r="P2200" s="15">
        <v>4</v>
      </c>
      <c r="Q2200" s="15" t="s">
        <v>224</v>
      </c>
      <c r="R2200" s="15"/>
      <c r="S2200" s="15" t="s">
        <v>1311</v>
      </c>
    </row>
    <row r="2201" spans="1:19" ht="15" customHeight="1" x14ac:dyDescent="0.2">
      <c r="A2201" s="7" t="s">
        <v>61</v>
      </c>
      <c r="B2201" s="7" t="s">
        <v>6570</v>
      </c>
      <c r="C2201" s="7" t="s">
        <v>17</v>
      </c>
      <c r="D2201" s="7" t="s">
        <v>109</v>
      </c>
      <c r="E2201" s="7" t="s">
        <v>10409</v>
      </c>
      <c r="F2201" s="20">
        <v>8</v>
      </c>
      <c r="G2201" s="20"/>
      <c r="H2201" s="20">
        <v>2006</v>
      </c>
      <c r="I2201" s="20" t="str">
        <f t="shared" si="63"/>
        <v>hrs__pers_SS..childrenUnderstand.2006</v>
      </c>
      <c r="J2201" s="20" t="s">
        <v>8964</v>
      </c>
      <c r="K2201" s="20" t="s">
        <v>8965</v>
      </c>
      <c r="L2201" s="20" t="s">
        <v>8843</v>
      </c>
      <c r="M2201" s="20" t="s">
        <v>225</v>
      </c>
      <c r="N2201" s="72" t="s">
        <v>5837</v>
      </c>
      <c r="O2201" s="15">
        <v>1</v>
      </c>
      <c r="P2201" s="15">
        <v>4</v>
      </c>
      <c r="Q2201" s="15" t="s">
        <v>224</v>
      </c>
      <c r="R2201" s="15"/>
      <c r="S2201" s="15" t="s">
        <v>1311</v>
      </c>
    </row>
    <row r="2202" spans="1:19" ht="15" customHeight="1" x14ac:dyDescent="0.2">
      <c r="A2202" s="7" t="s">
        <v>61</v>
      </c>
      <c r="B2202" s="7" t="s">
        <v>6570</v>
      </c>
      <c r="C2202" s="7" t="s">
        <v>17</v>
      </c>
      <c r="D2202" s="7" t="s">
        <v>109</v>
      </c>
      <c r="E2202" s="7" t="s">
        <v>10410</v>
      </c>
      <c r="F2202" s="20">
        <v>8</v>
      </c>
      <c r="G2202" s="20"/>
      <c r="H2202" s="20">
        <v>2006</v>
      </c>
      <c r="I2202" s="20" t="str">
        <f t="shared" si="63"/>
        <v>hrs__pers_SS..familyUnderstand.2006</v>
      </c>
      <c r="J2202" s="20" t="s">
        <v>8966</v>
      </c>
      <c r="K2202" s="20" t="s">
        <v>8967</v>
      </c>
      <c r="L2202" s="20" t="s">
        <v>8843</v>
      </c>
      <c r="M2202" s="20" t="s">
        <v>225</v>
      </c>
      <c r="N2202" s="72" t="s">
        <v>5837</v>
      </c>
      <c r="O2202" s="15">
        <v>1</v>
      </c>
      <c r="P2202" s="15">
        <v>4</v>
      </c>
      <c r="Q2202" s="15" t="s">
        <v>224</v>
      </c>
      <c r="R2202" s="15"/>
      <c r="S2202" s="15" t="s">
        <v>1311</v>
      </c>
    </row>
    <row r="2203" spans="1:19" ht="15" customHeight="1" x14ac:dyDescent="0.2">
      <c r="A2203" s="7" t="s">
        <v>61</v>
      </c>
      <c r="B2203" s="7" t="s">
        <v>6570</v>
      </c>
      <c r="C2203" s="7" t="s">
        <v>17</v>
      </c>
      <c r="D2203" s="7" t="s">
        <v>109</v>
      </c>
      <c r="E2203" s="7" t="s">
        <v>10411</v>
      </c>
      <c r="F2203" s="20">
        <v>8</v>
      </c>
      <c r="G2203" s="20"/>
      <c r="H2203" s="20">
        <v>2006</v>
      </c>
      <c r="I2203" s="20" t="str">
        <f t="shared" si="63"/>
        <v>hrs__pers_SS..friendsUnderstand.2006</v>
      </c>
      <c r="J2203" s="20" t="s">
        <v>8968</v>
      </c>
      <c r="K2203" s="20" t="s">
        <v>8969</v>
      </c>
      <c r="L2203" s="20" t="s">
        <v>8843</v>
      </c>
      <c r="M2203" s="20" t="s">
        <v>225</v>
      </c>
      <c r="N2203" s="72" t="s">
        <v>5837</v>
      </c>
      <c r="O2203" s="15">
        <v>1</v>
      </c>
      <c r="P2203" s="15">
        <v>4</v>
      </c>
      <c r="Q2203" s="15" t="s">
        <v>224</v>
      </c>
      <c r="R2203" s="15"/>
      <c r="S2203" s="15" t="s">
        <v>1311</v>
      </c>
    </row>
    <row r="2204" spans="1:19" ht="15" customHeight="1" x14ac:dyDescent="0.2">
      <c r="A2204" s="7" t="s">
        <v>61</v>
      </c>
      <c r="B2204" s="7" t="s">
        <v>6570</v>
      </c>
      <c r="C2204" s="7" t="s">
        <v>17</v>
      </c>
      <c r="D2204" s="7" t="s">
        <v>109</v>
      </c>
      <c r="E2204" s="7" t="s">
        <v>10408</v>
      </c>
      <c r="F2204" s="20">
        <v>9</v>
      </c>
      <c r="G2204" s="20"/>
      <c r="H2204" s="20">
        <v>2008</v>
      </c>
      <c r="I2204" s="20" t="str">
        <f t="shared" si="63"/>
        <v>hrs__pers_SS..spouseUnderstand.2008</v>
      </c>
      <c r="J2204" s="20" t="s">
        <v>8970</v>
      </c>
      <c r="K2204" s="20" t="s">
        <v>8963</v>
      </c>
      <c r="L2204" s="20" t="s">
        <v>8843</v>
      </c>
      <c r="M2204" s="20" t="s">
        <v>225</v>
      </c>
      <c r="N2204" s="15" t="s">
        <v>5837</v>
      </c>
      <c r="O2204" s="15">
        <v>1</v>
      </c>
      <c r="P2204" s="15">
        <v>4</v>
      </c>
      <c r="Q2204" s="15" t="s">
        <v>224</v>
      </c>
      <c r="R2204" s="15"/>
      <c r="S2204" s="15" t="s">
        <v>251</v>
      </c>
    </row>
    <row r="2205" spans="1:19" ht="15" customHeight="1" x14ac:dyDescent="0.2">
      <c r="A2205" s="7" t="s">
        <v>61</v>
      </c>
      <c r="B2205" s="7" t="s">
        <v>6570</v>
      </c>
      <c r="C2205" s="7" t="s">
        <v>17</v>
      </c>
      <c r="D2205" s="7" t="s">
        <v>109</v>
      </c>
      <c r="E2205" s="7" t="s">
        <v>10409</v>
      </c>
      <c r="F2205" s="20">
        <v>9</v>
      </c>
      <c r="G2205" s="20"/>
      <c r="H2205" s="20">
        <v>2008</v>
      </c>
      <c r="I2205" s="20" t="str">
        <f t="shared" si="63"/>
        <v>hrs__pers_SS..childrenUnderstand.2008</v>
      </c>
      <c r="J2205" s="20" t="s">
        <v>8971</v>
      </c>
      <c r="K2205" s="20" t="s">
        <v>8965</v>
      </c>
      <c r="L2205" s="20" t="s">
        <v>8843</v>
      </c>
      <c r="M2205" s="20" t="s">
        <v>225</v>
      </c>
      <c r="N2205" s="15" t="s">
        <v>5837</v>
      </c>
      <c r="O2205" s="15">
        <v>1</v>
      </c>
      <c r="P2205" s="15">
        <v>4</v>
      </c>
      <c r="Q2205" s="15" t="s">
        <v>224</v>
      </c>
      <c r="R2205" s="15"/>
      <c r="S2205" s="15" t="s">
        <v>251</v>
      </c>
    </row>
    <row r="2206" spans="1:19" ht="15" customHeight="1" x14ac:dyDescent="0.2">
      <c r="A2206" s="7" t="s">
        <v>61</v>
      </c>
      <c r="B2206" s="7" t="s">
        <v>6570</v>
      </c>
      <c r="C2206" s="7" t="s">
        <v>17</v>
      </c>
      <c r="D2206" s="7" t="s">
        <v>109</v>
      </c>
      <c r="E2206" s="7" t="s">
        <v>10410</v>
      </c>
      <c r="F2206" s="20">
        <v>9</v>
      </c>
      <c r="G2206" s="20"/>
      <c r="H2206" s="20">
        <v>2008</v>
      </c>
      <c r="I2206" s="20" t="str">
        <f t="shared" si="63"/>
        <v>hrs__pers_SS..familyUnderstand.2008</v>
      </c>
      <c r="J2206" s="20" t="s">
        <v>8972</v>
      </c>
      <c r="K2206" s="20" t="s">
        <v>8967</v>
      </c>
      <c r="L2206" s="20" t="s">
        <v>8843</v>
      </c>
      <c r="M2206" s="20" t="s">
        <v>225</v>
      </c>
      <c r="N2206" s="15" t="s">
        <v>5837</v>
      </c>
      <c r="O2206" s="15">
        <v>1</v>
      </c>
      <c r="P2206" s="15">
        <v>4</v>
      </c>
      <c r="Q2206" s="15" t="s">
        <v>224</v>
      </c>
      <c r="R2206" s="15"/>
      <c r="S2206" s="15" t="s">
        <v>251</v>
      </c>
    </row>
    <row r="2207" spans="1:19" ht="15" customHeight="1" x14ac:dyDescent="0.2">
      <c r="A2207" s="7" t="s">
        <v>61</v>
      </c>
      <c r="B2207" s="7" t="s">
        <v>6570</v>
      </c>
      <c r="C2207" s="7" t="s">
        <v>17</v>
      </c>
      <c r="D2207" s="7" t="s">
        <v>109</v>
      </c>
      <c r="E2207" s="7" t="s">
        <v>10411</v>
      </c>
      <c r="F2207" s="20">
        <v>9</v>
      </c>
      <c r="G2207" s="20"/>
      <c r="H2207" s="20">
        <v>2008</v>
      </c>
      <c r="I2207" s="20" t="str">
        <f t="shared" si="63"/>
        <v>hrs__pers_SS..friendsUnderstand.2008</v>
      </c>
      <c r="J2207" s="20" t="s">
        <v>8973</v>
      </c>
      <c r="K2207" s="20" t="s">
        <v>8969</v>
      </c>
      <c r="L2207" s="20" t="s">
        <v>8843</v>
      </c>
      <c r="M2207" s="20" t="s">
        <v>225</v>
      </c>
      <c r="N2207" s="15" t="s">
        <v>5837</v>
      </c>
      <c r="O2207" s="15">
        <v>1</v>
      </c>
      <c r="P2207" s="15">
        <v>4</v>
      </c>
      <c r="Q2207" s="15" t="s">
        <v>224</v>
      </c>
      <c r="R2207" s="15"/>
      <c r="S2207" s="15" t="s">
        <v>251</v>
      </c>
    </row>
    <row r="2208" spans="1:19" ht="15" customHeight="1" x14ac:dyDescent="0.2">
      <c r="A2208" s="7" t="s">
        <v>61</v>
      </c>
      <c r="B2208" s="7" t="s">
        <v>6570</v>
      </c>
      <c r="C2208" s="7" t="s">
        <v>17</v>
      </c>
      <c r="D2208" s="7" t="s">
        <v>109</v>
      </c>
      <c r="E2208" s="7" t="s">
        <v>10408</v>
      </c>
      <c r="F2208" s="20">
        <v>10</v>
      </c>
      <c r="G2208" s="20"/>
      <c r="H2208" s="20">
        <v>2010</v>
      </c>
      <c r="I2208" s="20" t="str">
        <f t="shared" si="63"/>
        <v>hrs__pers_SS..spouseUnderstand.2010</v>
      </c>
      <c r="J2208" s="15" t="s">
        <v>8974</v>
      </c>
      <c r="K2208" s="20" t="s">
        <v>8963</v>
      </c>
      <c r="L2208" s="20" t="s">
        <v>8843</v>
      </c>
      <c r="M2208" s="20" t="s">
        <v>225</v>
      </c>
      <c r="N2208" s="15" t="s">
        <v>5837</v>
      </c>
      <c r="O2208" s="15">
        <v>1</v>
      </c>
      <c r="P2208" s="15">
        <v>4</v>
      </c>
      <c r="Q2208" s="15" t="s">
        <v>224</v>
      </c>
      <c r="R2208" s="15"/>
      <c r="S2208" s="15" t="s">
        <v>251</v>
      </c>
    </row>
    <row r="2209" spans="1:19" ht="15" customHeight="1" x14ac:dyDescent="0.2">
      <c r="A2209" s="7" t="s">
        <v>61</v>
      </c>
      <c r="B2209" s="7" t="s">
        <v>6570</v>
      </c>
      <c r="C2209" s="7" t="s">
        <v>17</v>
      </c>
      <c r="D2209" s="7" t="s">
        <v>109</v>
      </c>
      <c r="E2209" s="7" t="s">
        <v>10409</v>
      </c>
      <c r="F2209" s="20">
        <v>10</v>
      </c>
      <c r="G2209" s="20"/>
      <c r="H2209" s="20">
        <v>2010</v>
      </c>
      <c r="I2209" s="20" t="str">
        <f t="shared" si="63"/>
        <v>hrs__pers_SS..childrenUnderstand.2010</v>
      </c>
      <c r="J2209" s="15" t="s">
        <v>8975</v>
      </c>
      <c r="K2209" s="20" t="s">
        <v>8965</v>
      </c>
      <c r="L2209" s="20" t="s">
        <v>8843</v>
      </c>
      <c r="M2209" s="20" t="s">
        <v>225</v>
      </c>
      <c r="N2209" s="15" t="s">
        <v>5837</v>
      </c>
      <c r="O2209" s="15">
        <v>1</v>
      </c>
      <c r="P2209" s="15">
        <v>4</v>
      </c>
      <c r="Q2209" s="15" t="s">
        <v>224</v>
      </c>
      <c r="R2209" s="15"/>
      <c r="S2209" s="15" t="s">
        <v>251</v>
      </c>
    </row>
    <row r="2210" spans="1:19" ht="15" customHeight="1" x14ac:dyDescent="0.2">
      <c r="A2210" s="7" t="s">
        <v>61</v>
      </c>
      <c r="B2210" s="7" t="s">
        <v>6570</v>
      </c>
      <c r="C2210" s="7" t="s">
        <v>17</v>
      </c>
      <c r="D2210" s="7" t="s">
        <v>109</v>
      </c>
      <c r="E2210" s="7" t="s">
        <v>10410</v>
      </c>
      <c r="F2210" s="20">
        <v>10</v>
      </c>
      <c r="G2210" s="20"/>
      <c r="H2210" s="20">
        <v>2010</v>
      </c>
      <c r="I2210" s="20" t="str">
        <f t="shared" si="63"/>
        <v>hrs__pers_SS..familyUnderstand.2010</v>
      </c>
      <c r="J2210" s="20" t="s">
        <v>8976</v>
      </c>
      <c r="K2210" s="20" t="s">
        <v>8967</v>
      </c>
      <c r="L2210" s="20" t="s">
        <v>8843</v>
      </c>
      <c r="M2210" s="20" t="s">
        <v>225</v>
      </c>
      <c r="N2210" s="15" t="s">
        <v>5837</v>
      </c>
      <c r="O2210" s="15">
        <v>1</v>
      </c>
      <c r="P2210" s="15">
        <v>4</v>
      </c>
      <c r="Q2210" s="15" t="s">
        <v>224</v>
      </c>
      <c r="R2210" s="15"/>
      <c r="S2210" s="15" t="s">
        <v>251</v>
      </c>
    </row>
    <row r="2211" spans="1:19" ht="15" customHeight="1" x14ac:dyDescent="0.2">
      <c r="A2211" s="7" t="s">
        <v>61</v>
      </c>
      <c r="B2211" s="7" t="s">
        <v>6570</v>
      </c>
      <c r="C2211" s="7" t="s">
        <v>17</v>
      </c>
      <c r="D2211" s="7" t="s">
        <v>109</v>
      </c>
      <c r="E2211" s="7" t="s">
        <v>10411</v>
      </c>
      <c r="F2211" s="20">
        <v>10</v>
      </c>
      <c r="G2211" s="20"/>
      <c r="H2211" s="20">
        <v>2010</v>
      </c>
      <c r="I2211" s="20" t="str">
        <f t="shared" si="63"/>
        <v>hrs__pers_SS..friendsUnderstand.2010</v>
      </c>
      <c r="J2211" s="20" t="s">
        <v>8977</v>
      </c>
      <c r="K2211" s="20" t="s">
        <v>8969</v>
      </c>
      <c r="L2211" s="20" t="s">
        <v>8843</v>
      </c>
      <c r="M2211" s="20" t="s">
        <v>225</v>
      </c>
      <c r="N2211" s="15" t="s">
        <v>5837</v>
      </c>
      <c r="O2211" s="15">
        <v>1</v>
      </c>
      <c r="P2211" s="15">
        <v>4</v>
      </c>
      <c r="Q2211" s="15" t="s">
        <v>224</v>
      </c>
      <c r="R2211" s="15"/>
      <c r="S2211" s="15" t="s">
        <v>251</v>
      </c>
    </row>
    <row r="2212" spans="1:19" ht="15" customHeight="1" x14ac:dyDescent="0.2">
      <c r="A2212" s="7" t="s">
        <v>61</v>
      </c>
      <c r="B2212" s="7" t="s">
        <v>6570</v>
      </c>
      <c r="C2212" s="7" t="s">
        <v>17</v>
      </c>
      <c r="D2212" s="7" t="s">
        <v>109</v>
      </c>
      <c r="E2212" s="7" t="s">
        <v>10408</v>
      </c>
      <c r="F2212" s="20">
        <v>11</v>
      </c>
      <c r="G2212" s="20"/>
      <c r="H2212" s="20">
        <v>2012</v>
      </c>
      <c r="I2212" s="20" t="str">
        <f t="shared" si="63"/>
        <v>hrs__pers_SS..spouseUnderstand.2012</v>
      </c>
      <c r="J2212" s="20" t="s">
        <v>8978</v>
      </c>
      <c r="K2212" s="20" t="s">
        <v>8963</v>
      </c>
      <c r="L2212" s="69" t="s">
        <v>8843</v>
      </c>
      <c r="M2212" s="20" t="s">
        <v>225</v>
      </c>
      <c r="N2212" s="15" t="s">
        <v>5837</v>
      </c>
      <c r="O2212" s="15">
        <v>1</v>
      </c>
      <c r="P2212" s="15">
        <v>4</v>
      </c>
      <c r="Q2212" s="15" t="s">
        <v>224</v>
      </c>
      <c r="R2212" s="15"/>
      <c r="S2212" s="15" t="s">
        <v>251</v>
      </c>
    </row>
    <row r="2213" spans="1:19" ht="15" customHeight="1" x14ac:dyDescent="0.2">
      <c r="A2213" s="7" t="s">
        <v>61</v>
      </c>
      <c r="B2213" s="7" t="s">
        <v>6570</v>
      </c>
      <c r="C2213" s="7" t="s">
        <v>17</v>
      </c>
      <c r="D2213" s="7" t="s">
        <v>109</v>
      </c>
      <c r="E2213" s="7" t="s">
        <v>10409</v>
      </c>
      <c r="F2213" s="20">
        <v>11</v>
      </c>
      <c r="G2213" s="20"/>
      <c r="H2213" s="20">
        <v>2012</v>
      </c>
      <c r="I2213" s="20" t="str">
        <f t="shared" si="63"/>
        <v>hrs__pers_SS..childrenUnderstand.2012</v>
      </c>
      <c r="J2213" s="20" t="s">
        <v>8979</v>
      </c>
      <c r="K2213" s="20" t="s">
        <v>8965</v>
      </c>
      <c r="L2213" s="69" t="s">
        <v>8843</v>
      </c>
      <c r="M2213" s="20" t="s">
        <v>225</v>
      </c>
      <c r="N2213" s="15" t="s">
        <v>5837</v>
      </c>
      <c r="O2213" s="15">
        <v>1</v>
      </c>
      <c r="P2213" s="15">
        <v>4</v>
      </c>
      <c r="Q2213" s="15" t="s">
        <v>224</v>
      </c>
      <c r="R2213" s="15"/>
      <c r="S2213" s="15" t="s">
        <v>251</v>
      </c>
    </row>
    <row r="2214" spans="1:19" ht="15" customHeight="1" x14ac:dyDescent="0.2">
      <c r="A2214" s="7" t="s">
        <v>61</v>
      </c>
      <c r="B2214" s="7" t="s">
        <v>6570</v>
      </c>
      <c r="C2214" s="7" t="s">
        <v>17</v>
      </c>
      <c r="D2214" s="7" t="s">
        <v>109</v>
      </c>
      <c r="E2214" s="7" t="s">
        <v>10410</v>
      </c>
      <c r="F2214" s="20">
        <v>11</v>
      </c>
      <c r="G2214" s="20"/>
      <c r="H2214" s="20">
        <v>2012</v>
      </c>
      <c r="I2214" s="20" t="str">
        <f t="shared" si="63"/>
        <v>hrs__pers_SS..familyUnderstand.2012</v>
      </c>
      <c r="J2214" s="20" t="s">
        <v>8980</v>
      </c>
      <c r="K2214" s="20" t="s">
        <v>8967</v>
      </c>
      <c r="L2214" s="20" t="s">
        <v>8843</v>
      </c>
      <c r="M2214" s="20" t="s">
        <v>225</v>
      </c>
      <c r="N2214" s="72" t="s">
        <v>5837</v>
      </c>
      <c r="O2214" s="15">
        <v>1</v>
      </c>
      <c r="P2214" s="15">
        <v>4</v>
      </c>
      <c r="Q2214" s="15" t="s">
        <v>224</v>
      </c>
      <c r="R2214" s="15"/>
      <c r="S2214" s="15" t="s">
        <v>251</v>
      </c>
    </row>
    <row r="2215" spans="1:19" ht="15" customHeight="1" x14ac:dyDescent="0.2">
      <c r="A2215" s="7" t="s">
        <v>61</v>
      </c>
      <c r="B2215" s="7" t="s">
        <v>6570</v>
      </c>
      <c r="C2215" s="7" t="s">
        <v>17</v>
      </c>
      <c r="D2215" s="7" t="s">
        <v>109</v>
      </c>
      <c r="E2215" s="7" t="s">
        <v>10411</v>
      </c>
      <c r="F2215" s="20">
        <v>11</v>
      </c>
      <c r="G2215" s="20"/>
      <c r="H2215" s="20">
        <v>2012</v>
      </c>
      <c r="I2215" s="20" t="str">
        <f t="shared" si="63"/>
        <v>hrs__pers_SS..friendsUnderstand.2012</v>
      </c>
      <c r="J2215" s="20" t="s">
        <v>8981</v>
      </c>
      <c r="K2215" s="20" t="s">
        <v>8969</v>
      </c>
      <c r="L2215" s="20" t="s">
        <v>8843</v>
      </c>
      <c r="M2215" s="20" t="s">
        <v>225</v>
      </c>
      <c r="N2215" s="15" t="s">
        <v>5837</v>
      </c>
      <c r="O2215" s="15">
        <v>1</v>
      </c>
      <c r="P2215" s="15">
        <v>4</v>
      </c>
      <c r="Q2215" s="15" t="s">
        <v>224</v>
      </c>
      <c r="R2215" s="15"/>
      <c r="S2215" s="15" t="s">
        <v>251</v>
      </c>
    </row>
    <row r="2216" spans="1:19" ht="15" customHeight="1" x14ac:dyDescent="0.2">
      <c r="A2216" s="7" t="s">
        <v>61</v>
      </c>
      <c r="B2216" s="7" t="s">
        <v>6570</v>
      </c>
      <c r="C2216" s="7" t="s">
        <v>17</v>
      </c>
      <c r="D2216" s="7" t="s">
        <v>109</v>
      </c>
      <c r="E2216" s="7" t="s">
        <v>10408</v>
      </c>
      <c r="F2216" s="20">
        <v>12</v>
      </c>
      <c r="G2216" s="20"/>
      <c r="H2216" s="20">
        <v>2014</v>
      </c>
      <c r="I2216" s="20" t="str">
        <f t="shared" si="63"/>
        <v>hrs__pers_SS..spouseUnderstand.2014</v>
      </c>
      <c r="J2216" s="20" t="s">
        <v>10269</v>
      </c>
      <c r="K2216" s="20" t="s">
        <v>8963</v>
      </c>
      <c r="L2216" s="20" t="s">
        <v>8843</v>
      </c>
      <c r="M2216" s="20" t="s">
        <v>225</v>
      </c>
      <c r="N2216" s="15" t="s">
        <v>5837</v>
      </c>
      <c r="O2216" s="15">
        <v>1</v>
      </c>
      <c r="P2216" s="15">
        <v>4</v>
      </c>
      <c r="Q2216" s="15" t="s">
        <v>224</v>
      </c>
      <c r="R2216" s="15"/>
      <c r="S2216" s="15" t="s">
        <v>251</v>
      </c>
    </row>
    <row r="2217" spans="1:19" ht="15" customHeight="1" x14ac:dyDescent="0.2">
      <c r="A2217" s="7" t="s">
        <v>61</v>
      </c>
      <c r="B2217" s="7" t="s">
        <v>6570</v>
      </c>
      <c r="C2217" s="7" t="s">
        <v>17</v>
      </c>
      <c r="D2217" s="7" t="s">
        <v>109</v>
      </c>
      <c r="E2217" s="7" t="s">
        <v>10409</v>
      </c>
      <c r="F2217" s="20">
        <v>12</v>
      </c>
      <c r="G2217" s="20"/>
      <c r="H2217" s="20">
        <v>2014</v>
      </c>
      <c r="I2217" s="20" t="str">
        <f t="shared" si="63"/>
        <v>hrs__pers_SS..childrenUnderstand.2014</v>
      </c>
      <c r="J2217" s="20" t="s">
        <v>10276</v>
      </c>
      <c r="K2217" s="20" t="s">
        <v>8965</v>
      </c>
      <c r="L2217" s="20" t="s">
        <v>8843</v>
      </c>
      <c r="M2217" s="20" t="s">
        <v>225</v>
      </c>
      <c r="N2217" s="15" t="s">
        <v>5837</v>
      </c>
      <c r="O2217" s="15">
        <v>1</v>
      </c>
      <c r="P2217" s="15">
        <v>4</v>
      </c>
      <c r="Q2217" s="15" t="s">
        <v>224</v>
      </c>
      <c r="R2217" s="15"/>
      <c r="S2217" s="15" t="s">
        <v>251</v>
      </c>
    </row>
    <row r="2218" spans="1:19" ht="15" customHeight="1" x14ac:dyDescent="0.2">
      <c r="A2218" s="7" t="s">
        <v>61</v>
      </c>
      <c r="B2218" s="7" t="s">
        <v>6570</v>
      </c>
      <c r="C2218" s="7" t="s">
        <v>17</v>
      </c>
      <c r="D2218" s="7" t="s">
        <v>109</v>
      </c>
      <c r="E2218" s="7" t="s">
        <v>10410</v>
      </c>
      <c r="F2218" s="20">
        <v>12</v>
      </c>
      <c r="G2218" s="20"/>
      <c r="H2218" s="20">
        <v>2014</v>
      </c>
      <c r="I2218" s="20" t="str">
        <f t="shared" si="63"/>
        <v>hrs__pers_SS..familyUnderstand.2014</v>
      </c>
      <c r="J2218" s="20" t="s">
        <v>10283</v>
      </c>
      <c r="K2218" s="20" t="s">
        <v>8967</v>
      </c>
      <c r="L2218" s="20" t="s">
        <v>8843</v>
      </c>
      <c r="M2218" s="20" t="s">
        <v>225</v>
      </c>
      <c r="N2218" s="15" t="s">
        <v>5837</v>
      </c>
      <c r="O2218" s="15">
        <v>1</v>
      </c>
      <c r="P2218" s="15">
        <v>4</v>
      </c>
      <c r="Q2218" s="15" t="s">
        <v>224</v>
      </c>
      <c r="R2218" s="15"/>
      <c r="S2218" s="15" t="s">
        <v>251</v>
      </c>
    </row>
    <row r="2219" spans="1:19" ht="15" customHeight="1" x14ac:dyDescent="0.2">
      <c r="A2219" s="7" t="s">
        <v>61</v>
      </c>
      <c r="B2219" s="7" t="s">
        <v>6570</v>
      </c>
      <c r="C2219" s="7" t="s">
        <v>17</v>
      </c>
      <c r="D2219" s="7" t="s">
        <v>109</v>
      </c>
      <c r="E2219" s="7" t="s">
        <v>10411</v>
      </c>
      <c r="F2219" s="20">
        <v>12</v>
      </c>
      <c r="G2219" s="20"/>
      <c r="H2219" s="20">
        <v>2014</v>
      </c>
      <c r="I2219" s="20" t="str">
        <f t="shared" si="63"/>
        <v>hrs__pers_SS..friendsUnderstand.2014</v>
      </c>
      <c r="J2219" s="15" t="s">
        <v>10298</v>
      </c>
      <c r="K2219" s="20" t="s">
        <v>8969</v>
      </c>
      <c r="L2219" s="20" t="s">
        <v>8843</v>
      </c>
      <c r="M2219" s="20" t="s">
        <v>225</v>
      </c>
      <c r="N2219" s="15" t="s">
        <v>5837</v>
      </c>
      <c r="O2219" s="15">
        <v>1</v>
      </c>
      <c r="P2219" s="15">
        <v>4</v>
      </c>
      <c r="Q2219" s="15" t="s">
        <v>224</v>
      </c>
      <c r="R2219" s="15"/>
      <c r="S2219" s="15" t="s">
        <v>251</v>
      </c>
    </row>
    <row r="2220" spans="1:19" ht="15" customHeight="1" x14ac:dyDescent="0.2">
      <c r="A2220" s="7" t="s">
        <v>61</v>
      </c>
      <c r="B2220" s="7" t="s">
        <v>6570</v>
      </c>
      <c r="C2220" s="7" t="s">
        <v>17</v>
      </c>
      <c r="D2220" s="7" t="s">
        <v>109</v>
      </c>
      <c r="E2220" s="7" t="s">
        <v>10408</v>
      </c>
      <c r="F2220" s="20">
        <v>13</v>
      </c>
      <c r="G2220" s="20"/>
      <c r="H2220" s="20">
        <v>2016</v>
      </c>
      <c r="I2220" s="20" t="str">
        <f t="shared" si="63"/>
        <v>hrs__pers_SS..spouseUnderstand.2016</v>
      </c>
      <c r="J2220" s="15" t="s">
        <v>10294</v>
      </c>
      <c r="K2220" s="20" t="s">
        <v>8963</v>
      </c>
      <c r="L2220" s="20" t="s">
        <v>8843</v>
      </c>
      <c r="M2220" s="20" t="s">
        <v>225</v>
      </c>
      <c r="N2220" s="72" t="s">
        <v>5837</v>
      </c>
      <c r="O2220" s="15">
        <v>1</v>
      </c>
      <c r="P2220" s="15">
        <v>4</v>
      </c>
      <c r="Q2220" s="15" t="s">
        <v>224</v>
      </c>
      <c r="R2220" s="15"/>
      <c r="S2220" s="15" t="s">
        <v>251</v>
      </c>
    </row>
    <row r="2221" spans="1:19" ht="15" customHeight="1" x14ac:dyDescent="0.2">
      <c r="A2221" s="7" t="s">
        <v>61</v>
      </c>
      <c r="B2221" s="7" t="s">
        <v>6570</v>
      </c>
      <c r="C2221" s="7" t="s">
        <v>17</v>
      </c>
      <c r="D2221" s="7" t="s">
        <v>109</v>
      </c>
      <c r="E2221" s="7" t="s">
        <v>10409</v>
      </c>
      <c r="F2221" s="20">
        <v>13</v>
      </c>
      <c r="G2221" s="20"/>
      <c r="H2221" s="20">
        <v>2016</v>
      </c>
      <c r="I2221" s="20" t="str">
        <f t="shared" si="63"/>
        <v>hrs__pers_SS..childrenUnderstand.2016</v>
      </c>
      <c r="J2221" s="15" t="s">
        <v>10295</v>
      </c>
      <c r="K2221" s="20" t="s">
        <v>8965</v>
      </c>
      <c r="L2221" s="20" t="s">
        <v>8843</v>
      </c>
      <c r="M2221" s="20" t="s">
        <v>225</v>
      </c>
      <c r="N2221" s="15" t="s">
        <v>5837</v>
      </c>
      <c r="O2221" s="15">
        <v>1</v>
      </c>
      <c r="P2221" s="15">
        <v>4</v>
      </c>
      <c r="Q2221" s="15" t="s">
        <v>224</v>
      </c>
      <c r="R2221" s="15"/>
      <c r="S2221" s="15" t="s">
        <v>251</v>
      </c>
    </row>
    <row r="2222" spans="1:19" ht="15" customHeight="1" x14ac:dyDescent="0.2">
      <c r="A2222" s="7" t="s">
        <v>61</v>
      </c>
      <c r="B2222" s="7" t="s">
        <v>6570</v>
      </c>
      <c r="C2222" s="7" t="s">
        <v>17</v>
      </c>
      <c r="D2222" s="7" t="s">
        <v>109</v>
      </c>
      <c r="E2222" s="7" t="s">
        <v>10410</v>
      </c>
      <c r="F2222" s="20">
        <v>13</v>
      </c>
      <c r="G2222" s="20"/>
      <c r="H2222" s="20">
        <v>2016</v>
      </c>
      <c r="I2222" s="20" t="str">
        <f t="shared" si="63"/>
        <v>hrs__pers_SS..familyUnderstand.2016</v>
      </c>
      <c r="J2222" s="15" t="s">
        <v>10296</v>
      </c>
      <c r="K2222" s="20" t="s">
        <v>8967</v>
      </c>
      <c r="L2222" s="20" t="s">
        <v>8843</v>
      </c>
      <c r="M2222" s="20" t="s">
        <v>225</v>
      </c>
      <c r="N2222" s="15" t="s">
        <v>5837</v>
      </c>
      <c r="O2222" s="15">
        <v>1</v>
      </c>
      <c r="P2222" s="15">
        <v>4</v>
      </c>
      <c r="Q2222" s="15" t="s">
        <v>224</v>
      </c>
      <c r="R2222" s="15"/>
      <c r="S2222" s="15" t="s">
        <v>251</v>
      </c>
    </row>
    <row r="2223" spans="1:19" ht="15" customHeight="1" x14ac:dyDescent="0.2">
      <c r="A2223" s="7" t="s">
        <v>61</v>
      </c>
      <c r="B2223" s="7" t="s">
        <v>6570</v>
      </c>
      <c r="C2223" s="7" t="s">
        <v>17</v>
      </c>
      <c r="D2223" s="7" t="s">
        <v>109</v>
      </c>
      <c r="E2223" s="7" t="s">
        <v>10411</v>
      </c>
      <c r="F2223" s="20">
        <v>13</v>
      </c>
      <c r="G2223" s="20"/>
      <c r="H2223" s="20">
        <v>2016</v>
      </c>
      <c r="I2223" s="20" t="str">
        <f t="shared" si="63"/>
        <v>hrs__pers_SS..friendsUnderstand.2016</v>
      </c>
      <c r="J2223" s="15" t="s">
        <v>10297</v>
      </c>
      <c r="K2223" s="20" t="s">
        <v>8969</v>
      </c>
      <c r="L2223" s="20" t="s">
        <v>8843</v>
      </c>
      <c r="M2223" s="20" t="s">
        <v>225</v>
      </c>
      <c r="N2223" s="15" t="s">
        <v>5837</v>
      </c>
      <c r="O2223" s="15">
        <v>1</v>
      </c>
      <c r="P2223" s="15">
        <v>4</v>
      </c>
      <c r="Q2223" s="15" t="s">
        <v>224</v>
      </c>
      <c r="R2223" s="15"/>
      <c r="S2223" s="15" t="s">
        <v>251</v>
      </c>
    </row>
    <row r="2224" spans="1:19" ht="15" customHeight="1" x14ac:dyDescent="0.2">
      <c r="A2224" s="35" t="s">
        <v>61</v>
      </c>
      <c r="B2224" s="35" t="s">
        <v>6570</v>
      </c>
      <c r="C2224" s="35" t="s">
        <v>17</v>
      </c>
      <c r="D2224" s="35" t="s">
        <v>96</v>
      </c>
      <c r="E2224" s="35" t="s">
        <v>8983</v>
      </c>
      <c r="F2224" s="20">
        <v>8</v>
      </c>
      <c r="H2224" s="20">
        <v>2006</v>
      </c>
      <c r="I2224" s="20" t="str">
        <f t="shared" si="63"/>
        <v>hrs__pers_SWL..ChngNothing.2006</v>
      </c>
      <c r="J2224" s="20" t="s">
        <v>8984</v>
      </c>
      <c r="K2224" s="20" t="s">
        <v>8985</v>
      </c>
      <c r="L2224" s="20" t="s">
        <v>7434</v>
      </c>
      <c r="M2224" s="60"/>
      <c r="N2224" s="72" t="s">
        <v>5837</v>
      </c>
      <c r="O2224" s="60"/>
      <c r="P2224" s="60"/>
      <c r="Q2224" s="15" t="s">
        <v>224</v>
      </c>
      <c r="R2224" s="15"/>
      <c r="S2224" s="15" t="s">
        <v>1311</v>
      </c>
    </row>
    <row r="2225" spans="1:19" ht="15" customHeight="1" x14ac:dyDescent="0.2">
      <c r="A2225" s="35" t="s">
        <v>61</v>
      </c>
      <c r="B2225" s="35" t="s">
        <v>6570</v>
      </c>
      <c r="C2225" s="35" t="s">
        <v>17</v>
      </c>
      <c r="D2225" s="35" t="s">
        <v>96</v>
      </c>
      <c r="E2225" s="35" t="s">
        <v>8983</v>
      </c>
      <c r="F2225" s="20">
        <v>9</v>
      </c>
      <c r="H2225" s="20">
        <v>2008</v>
      </c>
      <c r="I2225" s="20" t="str">
        <f t="shared" si="63"/>
        <v>hrs__pers_SWL..ChngNothing.2008</v>
      </c>
      <c r="J2225" s="20" t="s">
        <v>8986</v>
      </c>
      <c r="K2225" s="20" t="s">
        <v>8985</v>
      </c>
      <c r="L2225" s="20" t="s">
        <v>8987</v>
      </c>
      <c r="M2225" s="60"/>
      <c r="N2225" s="15" t="s">
        <v>5837</v>
      </c>
      <c r="O2225" s="60"/>
      <c r="P2225" s="60"/>
      <c r="Q2225" s="15" t="s">
        <v>224</v>
      </c>
      <c r="R2225" s="15"/>
      <c r="S2225" s="15" t="s">
        <v>251</v>
      </c>
    </row>
    <row r="2226" spans="1:19" ht="15" customHeight="1" x14ac:dyDescent="0.2">
      <c r="A2226" s="35" t="s">
        <v>61</v>
      </c>
      <c r="B2226" s="35" t="s">
        <v>6570</v>
      </c>
      <c r="C2226" s="35" t="s">
        <v>17</v>
      </c>
      <c r="D2226" s="35" t="s">
        <v>96</v>
      </c>
      <c r="E2226" s="35" t="s">
        <v>8983</v>
      </c>
      <c r="F2226" s="20">
        <v>10</v>
      </c>
      <c r="H2226" s="20">
        <v>2010</v>
      </c>
      <c r="I2226" s="20" t="str">
        <f t="shared" si="63"/>
        <v>hrs__pers_SWL..ChngNothing.2010</v>
      </c>
      <c r="J2226" s="20" t="s">
        <v>8988</v>
      </c>
      <c r="K2226" s="20" t="s">
        <v>8985</v>
      </c>
      <c r="L2226" s="20" t="s">
        <v>8987</v>
      </c>
      <c r="M2226" s="60"/>
      <c r="N2226" s="15" t="s">
        <v>5837</v>
      </c>
      <c r="O2226" s="60"/>
      <c r="P2226" s="60"/>
      <c r="Q2226" s="15" t="s">
        <v>224</v>
      </c>
      <c r="R2226" s="15"/>
      <c r="S2226" s="15" t="s">
        <v>251</v>
      </c>
    </row>
    <row r="2227" spans="1:19" ht="15" customHeight="1" x14ac:dyDescent="0.2">
      <c r="A2227" s="35" t="s">
        <v>61</v>
      </c>
      <c r="B2227" s="35" t="s">
        <v>6570</v>
      </c>
      <c r="C2227" s="35" t="s">
        <v>17</v>
      </c>
      <c r="D2227" s="35" t="s">
        <v>96</v>
      </c>
      <c r="E2227" s="35" t="s">
        <v>8983</v>
      </c>
      <c r="F2227" s="20">
        <v>11</v>
      </c>
      <c r="H2227" s="20">
        <v>2012</v>
      </c>
      <c r="I2227" s="20" t="str">
        <f t="shared" si="63"/>
        <v>hrs__pers_SWL..ChngNothing.2012</v>
      </c>
      <c r="J2227" s="20" t="s">
        <v>8989</v>
      </c>
      <c r="K2227" s="20" t="s">
        <v>8985</v>
      </c>
      <c r="L2227" s="20" t="s">
        <v>8987</v>
      </c>
      <c r="M2227" s="60"/>
      <c r="N2227" s="15" t="s">
        <v>5837</v>
      </c>
      <c r="O2227" s="60"/>
      <c r="P2227" s="60"/>
      <c r="Q2227" s="15" t="s">
        <v>224</v>
      </c>
      <c r="R2227" s="15"/>
      <c r="S2227" s="15" t="s">
        <v>251</v>
      </c>
    </row>
    <row r="2228" spans="1:19" ht="15" customHeight="1" x14ac:dyDescent="0.2">
      <c r="A2228" s="35" t="s">
        <v>61</v>
      </c>
      <c r="B2228" s="35" t="s">
        <v>6570</v>
      </c>
      <c r="C2228" s="35" t="s">
        <v>17</v>
      </c>
      <c r="D2228" s="35" t="s">
        <v>96</v>
      </c>
      <c r="E2228" s="35" t="s">
        <v>8983</v>
      </c>
      <c r="F2228" s="20">
        <v>12</v>
      </c>
      <c r="H2228" s="20">
        <v>2014</v>
      </c>
      <c r="I2228" s="20" t="str">
        <f t="shared" si="63"/>
        <v>hrs__pers_SWL..ChngNothing.2014</v>
      </c>
      <c r="J2228" s="15" t="s">
        <v>10327</v>
      </c>
      <c r="K2228" s="20" t="s">
        <v>8985</v>
      </c>
      <c r="L2228" s="20" t="s">
        <v>8987</v>
      </c>
      <c r="M2228" s="60"/>
      <c r="N2228" s="15" t="s">
        <v>5837</v>
      </c>
      <c r="O2228" s="60"/>
      <c r="P2228" s="60"/>
      <c r="Q2228" s="15" t="s">
        <v>224</v>
      </c>
      <c r="R2228" s="15"/>
      <c r="S2228" s="15" t="s">
        <v>251</v>
      </c>
    </row>
    <row r="2229" spans="1:19" ht="15" customHeight="1" x14ac:dyDescent="0.2">
      <c r="A2229" s="35" t="s">
        <v>61</v>
      </c>
      <c r="B2229" s="35" t="s">
        <v>6570</v>
      </c>
      <c r="C2229" s="35" t="s">
        <v>17</v>
      </c>
      <c r="D2229" s="35" t="s">
        <v>96</v>
      </c>
      <c r="E2229" s="35" t="s">
        <v>8983</v>
      </c>
      <c r="F2229" s="20">
        <v>13</v>
      </c>
      <c r="H2229" s="20">
        <v>2016</v>
      </c>
      <c r="I2229" s="20" t="str">
        <f t="shared" si="63"/>
        <v>hrs__pers_SWL..ChngNothing.2016</v>
      </c>
      <c r="J2229" s="15" t="s">
        <v>10328</v>
      </c>
      <c r="K2229" s="20" t="s">
        <v>8985</v>
      </c>
      <c r="L2229" s="20" t="s">
        <v>8987</v>
      </c>
      <c r="M2229" s="60"/>
      <c r="N2229" s="15" t="s">
        <v>5837</v>
      </c>
      <c r="O2229" s="60"/>
      <c r="P2229" s="60"/>
      <c r="Q2229" s="15" t="s">
        <v>224</v>
      </c>
      <c r="R2229" s="15"/>
      <c r="S2229" s="15" t="s">
        <v>251</v>
      </c>
    </row>
    <row r="2230" spans="1:19" ht="15" customHeight="1" x14ac:dyDescent="0.2">
      <c r="A2230" s="35" t="s">
        <v>61</v>
      </c>
      <c r="B2230" s="35" t="s">
        <v>6570</v>
      </c>
      <c r="C2230" s="35" t="s">
        <v>17</v>
      </c>
      <c r="D2230" s="35" t="s">
        <v>96</v>
      </c>
      <c r="E2230" s="35" t="s">
        <v>8990</v>
      </c>
      <c r="F2230" s="20">
        <v>8</v>
      </c>
      <c r="H2230" s="20">
        <v>2006</v>
      </c>
      <c r="I2230" s="20" t="str">
        <f t="shared" si="63"/>
        <v>hrs__pers_SWL..CndExc.2006</v>
      </c>
      <c r="J2230" s="20" t="s">
        <v>8991</v>
      </c>
      <c r="K2230" s="20" t="s">
        <v>8992</v>
      </c>
      <c r="L2230" s="20" t="s">
        <v>7434</v>
      </c>
      <c r="M2230" s="60"/>
      <c r="N2230" s="72" t="s">
        <v>5837</v>
      </c>
      <c r="O2230" s="60"/>
      <c r="P2230" s="60"/>
      <c r="Q2230" s="15" t="s">
        <v>224</v>
      </c>
      <c r="R2230" s="15"/>
      <c r="S2230" s="15" t="s">
        <v>1311</v>
      </c>
    </row>
    <row r="2231" spans="1:19" ht="15" customHeight="1" x14ac:dyDescent="0.2">
      <c r="A2231" s="35" t="s">
        <v>61</v>
      </c>
      <c r="B2231" s="35" t="s">
        <v>6570</v>
      </c>
      <c r="C2231" s="35" t="s">
        <v>17</v>
      </c>
      <c r="D2231" s="35" t="s">
        <v>96</v>
      </c>
      <c r="E2231" s="35" t="s">
        <v>8990</v>
      </c>
      <c r="F2231" s="20">
        <v>9</v>
      </c>
      <c r="H2231" s="20">
        <v>2008</v>
      </c>
      <c r="I2231" s="20" t="str">
        <f t="shared" si="63"/>
        <v>hrs__pers_SWL..CndExc.2008</v>
      </c>
      <c r="J2231" s="20" t="s">
        <v>8993</v>
      </c>
      <c r="K2231" s="20" t="s">
        <v>8992</v>
      </c>
      <c r="L2231" s="20" t="s">
        <v>8987</v>
      </c>
      <c r="M2231" s="60"/>
      <c r="N2231" s="15" t="s">
        <v>5837</v>
      </c>
      <c r="O2231" s="60"/>
      <c r="P2231" s="60"/>
      <c r="Q2231" s="15" t="s">
        <v>224</v>
      </c>
      <c r="R2231" s="15"/>
      <c r="S2231" s="15" t="s">
        <v>251</v>
      </c>
    </row>
    <row r="2232" spans="1:19" ht="15" customHeight="1" x14ac:dyDescent="0.2">
      <c r="A2232" s="35" t="s">
        <v>61</v>
      </c>
      <c r="B2232" s="35" t="s">
        <v>6570</v>
      </c>
      <c r="C2232" s="35" t="s">
        <v>17</v>
      </c>
      <c r="D2232" s="35" t="s">
        <v>96</v>
      </c>
      <c r="E2232" s="35" t="s">
        <v>8990</v>
      </c>
      <c r="F2232" s="20">
        <v>10</v>
      </c>
      <c r="H2232" s="20">
        <v>2010</v>
      </c>
      <c r="I2232" s="20" t="str">
        <f t="shared" si="63"/>
        <v>hrs__pers_SWL..CndExc.2010</v>
      </c>
      <c r="J2232" s="20" t="s">
        <v>8994</v>
      </c>
      <c r="K2232" s="20" t="s">
        <v>8992</v>
      </c>
      <c r="L2232" s="20" t="s">
        <v>8987</v>
      </c>
      <c r="M2232" s="60"/>
      <c r="N2232" s="15" t="s">
        <v>5837</v>
      </c>
      <c r="O2232" s="60"/>
      <c r="P2232" s="60"/>
      <c r="Q2232" s="15" t="s">
        <v>224</v>
      </c>
      <c r="R2232" s="15"/>
      <c r="S2232" s="15" t="s">
        <v>251</v>
      </c>
    </row>
    <row r="2233" spans="1:19" ht="15" customHeight="1" x14ac:dyDescent="0.2">
      <c r="A2233" s="35" t="s">
        <v>61</v>
      </c>
      <c r="B2233" s="35" t="s">
        <v>6570</v>
      </c>
      <c r="C2233" s="35" t="s">
        <v>17</v>
      </c>
      <c r="D2233" s="35" t="s">
        <v>96</v>
      </c>
      <c r="E2233" s="35" t="s">
        <v>8990</v>
      </c>
      <c r="F2233" s="20">
        <v>11</v>
      </c>
      <c r="H2233" s="20">
        <v>2012</v>
      </c>
      <c r="I2233" s="20" t="str">
        <f t="shared" si="63"/>
        <v>hrs__pers_SWL..CndExc.2012</v>
      </c>
      <c r="J2233" s="20" t="s">
        <v>8995</v>
      </c>
      <c r="K2233" s="20" t="s">
        <v>8992</v>
      </c>
      <c r="L2233" s="20" t="s">
        <v>8987</v>
      </c>
      <c r="M2233" s="60"/>
      <c r="N2233" s="15" t="s">
        <v>5837</v>
      </c>
      <c r="O2233" s="60"/>
      <c r="P2233" s="60"/>
      <c r="Q2233" s="15" t="s">
        <v>224</v>
      </c>
      <c r="R2233" s="15"/>
      <c r="S2233" s="15" t="s">
        <v>251</v>
      </c>
    </row>
    <row r="2234" spans="1:19" ht="15" customHeight="1" x14ac:dyDescent="0.2">
      <c r="A2234" s="68" t="s">
        <v>61</v>
      </c>
      <c r="B2234" s="68" t="s">
        <v>6570</v>
      </c>
      <c r="C2234" s="68" t="s">
        <v>17</v>
      </c>
      <c r="D2234" s="68" t="s">
        <v>96</v>
      </c>
      <c r="E2234" s="68" t="s">
        <v>8990</v>
      </c>
      <c r="F2234" s="20">
        <v>12</v>
      </c>
      <c r="H2234" s="20">
        <v>2014</v>
      </c>
      <c r="I2234" s="20" t="str">
        <f t="shared" si="63"/>
        <v>hrs__pers_SWL..CndExc.2014</v>
      </c>
      <c r="J2234" s="15" t="s">
        <v>10326</v>
      </c>
      <c r="K2234" s="20" t="s">
        <v>8992</v>
      </c>
      <c r="L2234" s="20" t="s">
        <v>8987</v>
      </c>
      <c r="N2234" s="15" t="s">
        <v>5837</v>
      </c>
      <c r="Q2234" s="15" t="s">
        <v>224</v>
      </c>
      <c r="R2234" s="15"/>
      <c r="S2234" s="15" t="s">
        <v>251</v>
      </c>
    </row>
    <row r="2235" spans="1:19" ht="15" customHeight="1" x14ac:dyDescent="0.2">
      <c r="A2235" s="68" t="s">
        <v>61</v>
      </c>
      <c r="B2235" s="68" t="s">
        <v>6570</v>
      </c>
      <c r="C2235" s="68" t="s">
        <v>17</v>
      </c>
      <c r="D2235" s="68" t="s">
        <v>96</v>
      </c>
      <c r="E2235" s="68" t="s">
        <v>8990</v>
      </c>
      <c r="F2235" s="20">
        <v>13</v>
      </c>
      <c r="H2235" s="20">
        <v>2016</v>
      </c>
      <c r="I2235" s="20" t="str">
        <f t="shared" si="63"/>
        <v>hrs__pers_SWL..CndExc.2016</v>
      </c>
      <c r="J2235" s="15" t="s">
        <v>10325</v>
      </c>
      <c r="K2235" s="20" t="s">
        <v>8992</v>
      </c>
      <c r="L2235" s="63" t="s">
        <v>8987</v>
      </c>
      <c r="N2235" s="15" t="s">
        <v>5837</v>
      </c>
      <c r="Q2235" s="15" t="s">
        <v>224</v>
      </c>
      <c r="R2235" s="15"/>
      <c r="S2235" s="15" t="s">
        <v>251</v>
      </c>
    </row>
    <row r="2236" spans="1:19" ht="15" customHeight="1" x14ac:dyDescent="0.2">
      <c r="A2236" s="68" t="s">
        <v>61</v>
      </c>
      <c r="B2236" s="68" t="s">
        <v>6570</v>
      </c>
      <c r="C2236" s="68" t="s">
        <v>17</v>
      </c>
      <c r="D2236" s="68" t="s">
        <v>96</v>
      </c>
      <c r="E2236" s="68" t="s">
        <v>8996</v>
      </c>
      <c r="F2236" s="20">
        <v>8</v>
      </c>
      <c r="G2236" s="60"/>
      <c r="H2236" s="20">
        <v>2006</v>
      </c>
      <c r="I2236" s="20" t="str">
        <f t="shared" si="63"/>
        <v>hrs__pers_SWL..GottenThings.2006</v>
      </c>
      <c r="J2236" s="20" t="s">
        <v>10160</v>
      </c>
      <c r="K2236" s="20" t="s">
        <v>8997</v>
      </c>
      <c r="L2236" s="20" t="s">
        <v>7434</v>
      </c>
      <c r="N2236" s="72" t="s">
        <v>5837</v>
      </c>
      <c r="Q2236" s="15" t="s">
        <v>224</v>
      </c>
      <c r="R2236" s="15"/>
      <c r="S2236" s="15" t="s">
        <v>1311</v>
      </c>
    </row>
    <row r="2237" spans="1:19" ht="15" customHeight="1" x14ac:dyDescent="0.2">
      <c r="A2237" s="68" t="s">
        <v>61</v>
      </c>
      <c r="B2237" s="68" t="s">
        <v>6570</v>
      </c>
      <c r="C2237" s="68" t="s">
        <v>17</v>
      </c>
      <c r="D2237" s="68" t="s">
        <v>96</v>
      </c>
      <c r="E2237" s="68" t="s">
        <v>8996</v>
      </c>
      <c r="F2237" s="20">
        <v>9</v>
      </c>
      <c r="G2237" s="60"/>
      <c r="H2237" s="20">
        <v>2008</v>
      </c>
      <c r="I2237" s="20" t="str">
        <f t="shared" si="63"/>
        <v>hrs__pers_SWL..GottenThings.2008</v>
      </c>
      <c r="J2237" s="20" t="s">
        <v>10161</v>
      </c>
      <c r="K2237" s="20" t="s">
        <v>8997</v>
      </c>
      <c r="L2237" s="20" t="s">
        <v>8987</v>
      </c>
      <c r="N2237" s="15" t="s">
        <v>5837</v>
      </c>
      <c r="Q2237" s="15" t="s">
        <v>224</v>
      </c>
      <c r="R2237" s="15"/>
      <c r="S2237" s="15" t="s">
        <v>251</v>
      </c>
    </row>
    <row r="2238" spans="1:19" ht="15" customHeight="1" x14ac:dyDescent="0.2">
      <c r="A2238" s="68" t="s">
        <v>61</v>
      </c>
      <c r="B2238" s="68" t="s">
        <v>6570</v>
      </c>
      <c r="C2238" s="68" t="s">
        <v>17</v>
      </c>
      <c r="D2238" s="68" t="s">
        <v>96</v>
      </c>
      <c r="E2238" s="68" t="s">
        <v>8996</v>
      </c>
      <c r="F2238" s="20">
        <v>10</v>
      </c>
      <c r="G2238" s="60"/>
      <c r="H2238" s="20">
        <v>2010</v>
      </c>
      <c r="I2238" s="20" t="str">
        <f t="shared" si="63"/>
        <v>hrs__pers_SWL..GottenThings.2010</v>
      </c>
      <c r="J2238" s="20" t="s">
        <v>10162</v>
      </c>
      <c r="K2238" s="20" t="s">
        <v>8997</v>
      </c>
      <c r="L2238" s="20" t="s">
        <v>8987</v>
      </c>
      <c r="N2238" s="15" t="s">
        <v>5837</v>
      </c>
      <c r="Q2238" s="15" t="s">
        <v>224</v>
      </c>
      <c r="R2238" s="15"/>
      <c r="S2238" s="15" t="s">
        <v>251</v>
      </c>
    </row>
    <row r="2239" spans="1:19" ht="15" customHeight="1" x14ac:dyDescent="0.2">
      <c r="A2239" s="68" t="s">
        <v>61</v>
      </c>
      <c r="B2239" s="68" t="s">
        <v>6570</v>
      </c>
      <c r="C2239" s="68" t="s">
        <v>17</v>
      </c>
      <c r="D2239" s="68" t="s">
        <v>96</v>
      </c>
      <c r="E2239" s="68" t="s">
        <v>8996</v>
      </c>
      <c r="F2239" s="20">
        <v>11</v>
      </c>
      <c r="G2239" s="60"/>
      <c r="H2239" s="20">
        <v>2012</v>
      </c>
      <c r="I2239" s="20" t="str">
        <f t="shared" si="63"/>
        <v>hrs__pers_SWL..GottenThings.2012</v>
      </c>
      <c r="J2239" s="20" t="s">
        <v>10163</v>
      </c>
      <c r="K2239" s="20" t="s">
        <v>8997</v>
      </c>
      <c r="L2239" s="20" t="s">
        <v>8987</v>
      </c>
      <c r="N2239" s="15" t="s">
        <v>5837</v>
      </c>
      <c r="Q2239" s="15" t="s">
        <v>224</v>
      </c>
      <c r="R2239" s="15"/>
      <c r="S2239" s="15" t="s">
        <v>251</v>
      </c>
    </row>
    <row r="2240" spans="1:19" ht="15" customHeight="1" x14ac:dyDescent="0.2">
      <c r="A2240" s="68" t="s">
        <v>61</v>
      </c>
      <c r="B2240" s="68" t="s">
        <v>6570</v>
      </c>
      <c r="C2240" s="68" t="s">
        <v>17</v>
      </c>
      <c r="D2240" s="68" t="s">
        <v>96</v>
      </c>
      <c r="E2240" s="68" t="s">
        <v>8996</v>
      </c>
      <c r="F2240" s="20">
        <v>12</v>
      </c>
      <c r="G2240" s="60"/>
      <c r="H2240" s="20">
        <v>2014</v>
      </c>
      <c r="I2240" s="20" t="str">
        <f t="shared" si="63"/>
        <v>hrs__pers_SWL..GottenThings.2014</v>
      </c>
      <c r="J2240" s="15" t="s">
        <v>10324</v>
      </c>
      <c r="K2240" s="20" t="s">
        <v>8997</v>
      </c>
      <c r="L2240" s="20" t="s">
        <v>8987</v>
      </c>
      <c r="N2240" s="15" t="s">
        <v>5837</v>
      </c>
      <c r="Q2240" s="15" t="s">
        <v>224</v>
      </c>
      <c r="R2240" s="15"/>
      <c r="S2240" s="15" t="s">
        <v>251</v>
      </c>
    </row>
    <row r="2241" spans="1:19" ht="15" customHeight="1" x14ac:dyDescent="0.2">
      <c r="A2241" s="68" t="s">
        <v>61</v>
      </c>
      <c r="B2241" s="68" t="s">
        <v>6570</v>
      </c>
      <c r="C2241" s="68" t="s">
        <v>17</v>
      </c>
      <c r="D2241" s="68" t="s">
        <v>96</v>
      </c>
      <c r="E2241" s="68" t="s">
        <v>8996</v>
      </c>
      <c r="F2241" s="20">
        <v>13</v>
      </c>
      <c r="G2241" s="60"/>
      <c r="H2241" s="20">
        <v>2016</v>
      </c>
      <c r="I2241" s="20" t="str">
        <f t="shared" si="63"/>
        <v>hrs__pers_SWL..GottenThings.2016</v>
      </c>
      <c r="J2241" s="15" t="s">
        <v>10323</v>
      </c>
      <c r="K2241" s="20" t="s">
        <v>8997</v>
      </c>
      <c r="L2241" s="20" t="s">
        <v>8987</v>
      </c>
      <c r="N2241" s="15" t="s">
        <v>5837</v>
      </c>
      <c r="Q2241" s="15" t="s">
        <v>224</v>
      </c>
      <c r="R2241" s="15"/>
      <c r="S2241" s="15" t="s">
        <v>251</v>
      </c>
    </row>
    <row r="2242" spans="1:19" ht="15" customHeight="1" x14ac:dyDescent="0.2">
      <c r="A2242" s="68" t="s">
        <v>61</v>
      </c>
      <c r="B2242" s="68" t="s">
        <v>6570</v>
      </c>
      <c r="C2242" s="68" t="s">
        <v>17</v>
      </c>
      <c r="D2242" s="68" t="s">
        <v>96</v>
      </c>
      <c r="E2242" s="68" t="s">
        <v>8999</v>
      </c>
      <c r="F2242" s="20">
        <v>8</v>
      </c>
      <c r="G2242" s="60"/>
      <c r="H2242" s="20">
        <v>2006</v>
      </c>
      <c r="I2242" s="20" t="str">
        <f t="shared" si="63"/>
        <v>hrs__pers_SWL..LifeIdeal.2006</v>
      </c>
      <c r="J2242" s="20" t="s">
        <v>9000</v>
      </c>
      <c r="K2242" s="20" t="s">
        <v>9001</v>
      </c>
      <c r="L2242" s="20" t="s">
        <v>7434</v>
      </c>
      <c r="N2242" s="72" t="s">
        <v>5837</v>
      </c>
      <c r="Q2242" s="15" t="s">
        <v>224</v>
      </c>
      <c r="R2242" s="15"/>
      <c r="S2242" s="15" t="s">
        <v>1311</v>
      </c>
    </row>
    <row r="2243" spans="1:19" ht="15" customHeight="1" x14ac:dyDescent="0.2">
      <c r="A2243" s="68" t="s">
        <v>61</v>
      </c>
      <c r="B2243" s="68" t="s">
        <v>6570</v>
      </c>
      <c r="C2243" s="68" t="s">
        <v>17</v>
      </c>
      <c r="D2243" s="68" t="s">
        <v>96</v>
      </c>
      <c r="E2243" s="68" t="s">
        <v>8999</v>
      </c>
      <c r="F2243" s="20">
        <v>9</v>
      </c>
      <c r="G2243" s="60"/>
      <c r="H2243" s="20">
        <v>2008</v>
      </c>
      <c r="I2243" s="20" t="str">
        <f t="shared" si="63"/>
        <v>hrs__pers_SWL..LifeIdeal.2008</v>
      </c>
      <c r="J2243" s="20" t="s">
        <v>9002</v>
      </c>
      <c r="K2243" s="20" t="s">
        <v>9001</v>
      </c>
      <c r="L2243" s="20" t="s">
        <v>7434</v>
      </c>
      <c r="N2243" s="15" t="s">
        <v>5837</v>
      </c>
      <c r="Q2243" s="15" t="s">
        <v>224</v>
      </c>
      <c r="R2243" s="15"/>
      <c r="S2243" s="15" t="s">
        <v>251</v>
      </c>
    </row>
    <row r="2244" spans="1:19" ht="15" customHeight="1" x14ac:dyDescent="0.2">
      <c r="A2244" s="68" t="s">
        <v>61</v>
      </c>
      <c r="B2244" s="68" t="s">
        <v>6570</v>
      </c>
      <c r="C2244" s="68" t="s">
        <v>17</v>
      </c>
      <c r="D2244" s="68" t="s">
        <v>96</v>
      </c>
      <c r="E2244" s="68" t="s">
        <v>8999</v>
      </c>
      <c r="F2244" s="20">
        <v>10</v>
      </c>
      <c r="G2244" s="60"/>
      <c r="H2244" s="20">
        <v>2010</v>
      </c>
      <c r="I2244" s="20" t="str">
        <f t="shared" si="63"/>
        <v>hrs__pers_SWL..LifeIdeal.2010</v>
      </c>
      <c r="J2244" s="20" t="s">
        <v>9003</v>
      </c>
      <c r="K2244" s="20" t="s">
        <v>9001</v>
      </c>
      <c r="L2244" s="20" t="s">
        <v>7434</v>
      </c>
      <c r="N2244" s="15" t="s">
        <v>5837</v>
      </c>
      <c r="Q2244" s="15" t="s">
        <v>224</v>
      </c>
      <c r="R2244" s="15"/>
      <c r="S2244" s="15" t="s">
        <v>251</v>
      </c>
    </row>
    <row r="2245" spans="1:19" ht="15" customHeight="1" x14ac:dyDescent="0.2">
      <c r="A2245" s="68" t="s">
        <v>61</v>
      </c>
      <c r="B2245" s="68" t="s">
        <v>6570</v>
      </c>
      <c r="C2245" s="68" t="s">
        <v>17</v>
      </c>
      <c r="D2245" s="68" t="s">
        <v>96</v>
      </c>
      <c r="E2245" s="68" t="s">
        <v>8999</v>
      </c>
      <c r="F2245" s="20">
        <v>11</v>
      </c>
      <c r="G2245" s="60"/>
      <c r="H2245" s="20">
        <v>2012</v>
      </c>
      <c r="I2245" s="20" t="str">
        <f t="shared" si="63"/>
        <v>hrs__pers_SWL..LifeIdeal.2012</v>
      </c>
      <c r="J2245" s="20" t="s">
        <v>9004</v>
      </c>
      <c r="K2245" s="20" t="s">
        <v>9001</v>
      </c>
      <c r="L2245" s="20" t="s">
        <v>7434</v>
      </c>
      <c r="N2245" s="15" t="s">
        <v>5837</v>
      </c>
      <c r="Q2245" s="15" t="s">
        <v>224</v>
      </c>
      <c r="R2245" s="15"/>
      <c r="S2245" s="15" t="s">
        <v>251</v>
      </c>
    </row>
    <row r="2246" spans="1:19" ht="15" customHeight="1" x14ac:dyDescent="0.2">
      <c r="A2246" s="68" t="s">
        <v>61</v>
      </c>
      <c r="B2246" s="68" t="s">
        <v>6570</v>
      </c>
      <c r="C2246" s="68" t="s">
        <v>17</v>
      </c>
      <c r="D2246" s="68" t="s">
        <v>96</v>
      </c>
      <c r="E2246" s="68" t="s">
        <v>8999</v>
      </c>
      <c r="F2246" s="20">
        <v>12</v>
      </c>
      <c r="G2246" s="60"/>
      <c r="H2246" s="20">
        <v>2014</v>
      </c>
      <c r="I2246" s="20" t="str">
        <f t="shared" si="63"/>
        <v>hrs__pers_SWL..LifeIdeal.2014</v>
      </c>
      <c r="J2246" s="15" t="s">
        <v>10322</v>
      </c>
      <c r="K2246" s="20" t="s">
        <v>9001</v>
      </c>
      <c r="L2246" s="20" t="s">
        <v>7434</v>
      </c>
      <c r="N2246" s="15" t="s">
        <v>5837</v>
      </c>
      <c r="Q2246" s="15" t="s">
        <v>224</v>
      </c>
      <c r="R2246" s="15"/>
      <c r="S2246" s="15" t="s">
        <v>251</v>
      </c>
    </row>
    <row r="2247" spans="1:19" ht="15" customHeight="1" x14ac:dyDescent="0.2">
      <c r="A2247" s="68" t="s">
        <v>61</v>
      </c>
      <c r="B2247" s="68" t="s">
        <v>6570</v>
      </c>
      <c r="C2247" s="68" t="s">
        <v>17</v>
      </c>
      <c r="D2247" s="68" t="s">
        <v>96</v>
      </c>
      <c r="E2247" s="68" t="s">
        <v>8999</v>
      </c>
      <c r="F2247" s="20">
        <v>13</v>
      </c>
      <c r="G2247" s="60"/>
      <c r="H2247" s="20">
        <v>2016</v>
      </c>
      <c r="I2247" s="20" t="str">
        <f t="shared" si="63"/>
        <v>hrs__pers_SWL..LifeIdeal.2016</v>
      </c>
      <c r="J2247" s="15" t="s">
        <v>10321</v>
      </c>
      <c r="K2247" s="20" t="s">
        <v>9001</v>
      </c>
      <c r="L2247" s="20" t="s">
        <v>7434</v>
      </c>
      <c r="N2247" s="15" t="s">
        <v>5837</v>
      </c>
      <c r="Q2247" s="15" t="s">
        <v>224</v>
      </c>
      <c r="R2247" s="15"/>
      <c r="S2247" s="15" t="s">
        <v>251</v>
      </c>
    </row>
    <row r="2248" spans="1:19" ht="15" customHeight="1" x14ac:dyDescent="0.2">
      <c r="A2248" s="68" t="s">
        <v>61</v>
      </c>
      <c r="B2248" s="68" t="s">
        <v>6570</v>
      </c>
      <c r="C2248" s="68" t="s">
        <v>17</v>
      </c>
      <c r="D2248" s="68" t="s">
        <v>96</v>
      </c>
      <c r="E2248" s="68" t="s">
        <v>9005</v>
      </c>
      <c r="F2248" s="20">
        <v>8</v>
      </c>
      <c r="G2248" s="60"/>
      <c r="H2248" s="20">
        <v>2006</v>
      </c>
      <c r="I2248" s="20" t="str">
        <f t="shared" si="63"/>
        <v>hrs__pers_SWL..SatLife.2006</v>
      </c>
      <c r="J2248" s="20" t="s">
        <v>9006</v>
      </c>
      <c r="K2248" s="20" t="s">
        <v>9007</v>
      </c>
      <c r="L2248" s="20" t="s">
        <v>7434</v>
      </c>
      <c r="N2248" s="72" t="s">
        <v>5837</v>
      </c>
      <c r="Q2248" s="15" t="s">
        <v>224</v>
      </c>
      <c r="R2248" s="15"/>
      <c r="S2248" s="15" t="s">
        <v>1311</v>
      </c>
    </row>
    <row r="2249" spans="1:19" ht="15" customHeight="1" x14ac:dyDescent="0.2">
      <c r="A2249" s="68" t="s">
        <v>61</v>
      </c>
      <c r="B2249" s="68" t="s">
        <v>6570</v>
      </c>
      <c r="C2249" s="68" t="s">
        <v>17</v>
      </c>
      <c r="D2249" s="68" t="s">
        <v>96</v>
      </c>
      <c r="E2249" s="68" t="s">
        <v>9005</v>
      </c>
      <c r="F2249" s="20">
        <v>9</v>
      </c>
      <c r="G2249" s="60"/>
      <c r="H2249" s="20">
        <v>2008</v>
      </c>
      <c r="I2249" s="20" t="str">
        <f t="shared" si="63"/>
        <v>hrs__pers_SWL..SatLife.2008</v>
      </c>
      <c r="J2249" s="20" t="s">
        <v>9008</v>
      </c>
      <c r="K2249" s="20" t="s">
        <v>9007</v>
      </c>
      <c r="L2249" s="20" t="s">
        <v>8987</v>
      </c>
      <c r="N2249" s="15" t="s">
        <v>5837</v>
      </c>
      <c r="Q2249" s="15" t="s">
        <v>224</v>
      </c>
      <c r="R2249" s="15"/>
      <c r="S2249" s="15" t="s">
        <v>251</v>
      </c>
    </row>
    <row r="2250" spans="1:19" ht="15" customHeight="1" x14ac:dyDescent="0.2">
      <c r="A2250" s="68" t="s">
        <v>61</v>
      </c>
      <c r="B2250" s="68" t="s">
        <v>6570</v>
      </c>
      <c r="C2250" s="68" t="s">
        <v>17</v>
      </c>
      <c r="D2250" s="68" t="s">
        <v>96</v>
      </c>
      <c r="E2250" s="68" t="s">
        <v>9005</v>
      </c>
      <c r="F2250" s="20">
        <v>10</v>
      </c>
      <c r="G2250" s="60"/>
      <c r="H2250" s="20">
        <v>2010</v>
      </c>
      <c r="I2250" s="20" t="str">
        <f t="shared" si="63"/>
        <v>hrs__pers_SWL..SatLife.2010</v>
      </c>
      <c r="J2250" s="20" t="s">
        <v>9009</v>
      </c>
      <c r="K2250" s="20" t="s">
        <v>9007</v>
      </c>
      <c r="L2250" s="20" t="s">
        <v>8987</v>
      </c>
      <c r="N2250" s="15" t="s">
        <v>5837</v>
      </c>
      <c r="Q2250" s="15" t="s">
        <v>224</v>
      </c>
      <c r="R2250" s="15"/>
      <c r="S2250" s="15" t="s">
        <v>251</v>
      </c>
    </row>
    <row r="2251" spans="1:19" ht="15" customHeight="1" x14ac:dyDescent="0.2">
      <c r="A2251" s="68" t="s">
        <v>61</v>
      </c>
      <c r="B2251" s="68" t="s">
        <v>6570</v>
      </c>
      <c r="C2251" s="68" t="s">
        <v>17</v>
      </c>
      <c r="D2251" s="68" t="s">
        <v>96</v>
      </c>
      <c r="E2251" s="68" t="s">
        <v>9005</v>
      </c>
      <c r="F2251" s="20">
        <v>11</v>
      </c>
      <c r="G2251" s="60"/>
      <c r="H2251" s="20">
        <v>2012</v>
      </c>
      <c r="I2251" s="20" t="str">
        <f t="shared" si="63"/>
        <v>hrs__pers_SWL..SatLife.2012</v>
      </c>
      <c r="J2251" s="20" t="s">
        <v>9010</v>
      </c>
      <c r="K2251" s="20" t="s">
        <v>9007</v>
      </c>
      <c r="L2251" s="20" t="s">
        <v>8987</v>
      </c>
      <c r="N2251" s="15" t="s">
        <v>5837</v>
      </c>
      <c r="Q2251" s="15" t="s">
        <v>224</v>
      </c>
      <c r="R2251" s="15"/>
      <c r="S2251" s="15" t="s">
        <v>251</v>
      </c>
    </row>
    <row r="2252" spans="1:19" ht="15" customHeight="1" x14ac:dyDescent="0.2">
      <c r="A2252" s="68" t="s">
        <v>61</v>
      </c>
      <c r="B2252" s="68" t="s">
        <v>6570</v>
      </c>
      <c r="C2252" s="68" t="s">
        <v>17</v>
      </c>
      <c r="D2252" s="68" t="s">
        <v>96</v>
      </c>
      <c r="E2252" s="68" t="s">
        <v>9005</v>
      </c>
      <c r="F2252" s="20">
        <v>12</v>
      </c>
      <c r="G2252" s="60"/>
      <c r="H2252" s="20">
        <v>2014</v>
      </c>
      <c r="I2252" s="20" t="str">
        <f t="shared" si="63"/>
        <v>hrs__pers_SWL..SatLife.2014</v>
      </c>
      <c r="J2252" s="15" t="s">
        <v>10320</v>
      </c>
      <c r="K2252" s="20" t="s">
        <v>9007</v>
      </c>
      <c r="L2252" s="20" t="s">
        <v>8987</v>
      </c>
      <c r="N2252" s="15" t="s">
        <v>5837</v>
      </c>
      <c r="Q2252" s="15" t="s">
        <v>224</v>
      </c>
      <c r="R2252" s="15"/>
      <c r="S2252" s="15" t="s">
        <v>251</v>
      </c>
    </row>
    <row r="2253" spans="1:19" ht="15" customHeight="1" x14ac:dyDescent="0.2">
      <c r="A2253" s="68" t="s">
        <v>61</v>
      </c>
      <c r="B2253" s="68" t="s">
        <v>6570</v>
      </c>
      <c r="C2253" s="68" t="s">
        <v>17</v>
      </c>
      <c r="D2253" s="68" t="s">
        <v>96</v>
      </c>
      <c r="E2253" s="68" t="s">
        <v>9005</v>
      </c>
      <c r="F2253" s="20">
        <v>13</v>
      </c>
      <c r="G2253" s="60"/>
      <c r="H2253" s="20">
        <v>2016</v>
      </c>
      <c r="I2253" s="20" t="str">
        <f t="shared" si="63"/>
        <v>hrs__pers_SWL..SatLife.2016</v>
      </c>
      <c r="J2253" s="15" t="s">
        <v>10319</v>
      </c>
      <c r="K2253" s="20" t="s">
        <v>9007</v>
      </c>
      <c r="L2253" s="20" t="s">
        <v>8987</v>
      </c>
      <c r="N2253" s="15" t="s">
        <v>5837</v>
      </c>
      <c r="Q2253" s="15" t="s">
        <v>224</v>
      </c>
      <c r="R2253" s="15"/>
      <c r="S2253" s="15" t="s">
        <v>251</v>
      </c>
    </row>
    <row r="2254" spans="1:19" ht="15" customHeight="1" x14ac:dyDescent="0.2">
      <c r="A2254" s="15" t="s">
        <v>61</v>
      </c>
      <c r="B2254" s="15" t="s">
        <v>6581</v>
      </c>
      <c r="C2254" s="15" t="s">
        <v>5647</v>
      </c>
      <c r="D2254" s="15" t="s">
        <v>6526</v>
      </c>
      <c r="E2254" s="15" t="s">
        <v>6526</v>
      </c>
      <c r="F2254" s="15">
        <v>1</v>
      </c>
      <c r="G2254" s="60"/>
      <c r="H2254" s="20">
        <f>IF(F2254&lt;&gt;"",1991+F2254,"")</f>
        <v>1992</v>
      </c>
      <c r="I2254" s="20" t="str">
        <f t="shared" si="63"/>
        <v>hrs__proc_SID..SID.1992</v>
      </c>
      <c r="J2254" s="15" t="s">
        <v>9011</v>
      </c>
      <c r="K2254" s="15" t="s">
        <v>9012</v>
      </c>
      <c r="L2254" s="60"/>
      <c r="N2254" s="60"/>
      <c r="Q2254" s="15"/>
      <c r="R2254" s="15"/>
      <c r="S2254" s="15" t="s">
        <v>1311</v>
      </c>
    </row>
    <row r="2255" spans="1:19" ht="15" customHeight="1" x14ac:dyDescent="0.2">
      <c r="A2255" s="15" t="s">
        <v>61</v>
      </c>
      <c r="B2255" s="15" t="s">
        <v>6581</v>
      </c>
      <c r="C2255" s="15" t="s">
        <v>6571</v>
      </c>
      <c r="D2255" s="15" t="s">
        <v>166</v>
      </c>
      <c r="E2255" s="15" t="s">
        <v>9013</v>
      </c>
      <c r="F2255" s="15">
        <v>1</v>
      </c>
      <c r="G2255" s="60"/>
      <c r="H2255" s="20">
        <f>IF(F2255&lt;&gt;"",1991+F2255,"")</f>
        <v>1992</v>
      </c>
      <c r="I2255" s="20" t="str">
        <f t="shared" si="63"/>
        <v>hrs__matching_yearBrth..DOB.1992</v>
      </c>
      <c r="J2255" s="15" t="s">
        <v>10164</v>
      </c>
      <c r="K2255" s="15" t="s">
        <v>9014</v>
      </c>
      <c r="L2255" s="62"/>
      <c r="N2255" s="15" t="s">
        <v>5837</v>
      </c>
      <c r="Q2255" s="15"/>
      <c r="R2255" s="15"/>
      <c r="S2255" s="15" t="s">
        <v>1311</v>
      </c>
    </row>
    <row r="2256" spans="1:19" ht="15" customHeight="1" x14ac:dyDescent="0.2">
      <c r="A2256" s="15" t="s">
        <v>61</v>
      </c>
      <c r="B2256" s="15" t="s">
        <v>6570</v>
      </c>
      <c r="C2256" s="15" t="s">
        <v>6571</v>
      </c>
      <c r="D2256" s="15" t="s">
        <v>10454</v>
      </c>
      <c r="E2256" s="15" t="s">
        <v>10454</v>
      </c>
      <c r="F2256" s="15">
        <v>5</v>
      </c>
      <c r="H2256" s="38">
        <v>1996</v>
      </c>
      <c r="J2256" s="15" t="s">
        <v>10460</v>
      </c>
      <c r="K2256" s="15" t="s">
        <v>10461</v>
      </c>
      <c r="L2256" s="115" t="s">
        <v>10462</v>
      </c>
      <c r="N2256" s="15" t="s">
        <v>10483</v>
      </c>
      <c r="Q2256" s="15" t="s">
        <v>5862</v>
      </c>
      <c r="R2256" s="15"/>
      <c r="S2256" s="15"/>
    </row>
    <row r="2257" spans="1:19" s="74" customFormat="1" ht="15" customHeight="1" x14ac:dyDescent="0.2">
      <c r="A2257" s="15" t="s">
        <v>61</v>
      </c>
      <c r="B2257" s="15" t="s">
        <v>6570</v>
      </c>
      <c r="C2257" s="15" t="s">
        <v>6571</v>
      </c>
      <c r="D2257" s="15" t="s">
        <v>10454</v>
      </c>
      <c r="E2257" s="15" t="s">
        <v>10454</v>
      </c>
      <c r="F2257" s="15">
        <v>7</v>
      </c>
      <c r="H2257" s="38">
        <v>2000</v>
      </c>
      <c r="J2257" s="15" t="s">
        <v>10463</v>
      </c>
      <c r="K2257" s="15" t="s">
        <v>10465</v>
      </c>
      <c r="L2257" s="116" t="s">
        <v>10464</v>
      </c>
      <c r="N2257" s="15" t="s">
        <v>10484</v>
      </c>
      <c r="Q2257" s="15" t="s">
        <v>5862</v>
      </c>
      <c r="R2257" s="15"/>
      <c r="S2257" s="15"/>
    </row>
    <row r="2258" spans="1:19" s="74" customFormat="1" ht="15" customHeight="1" x14ac:dyDescent="0.2">
      <c r="A2258" s="15" t="s">
        <v>61</v>
      </c>
      <c r="B2258" s="15" t="s">
        <v>6570</v>
      </c>
      <c r="C2258" s="15" t="s">
        <v>6571</v>
      </c>
      <c r="D2258" s="15" t="s">
        <v>10454</v>
      </c>
      <c r="E2258" s="15" t="s">
        <v>10454</v>
      </c>
      <c r="F2258" s="15">
        <v>8</v>
      </c>
      <c r="H2258" s="38">
        <v>2002</v>
      </c>
      <c r="J2258" s="15" t="s">
        <v>10466</v>
      </c>
      <c r="K2258" s="15" t="s">
        <v>10465</v>
      </c>
      <c r="L2258" s="116" t="s">
        <v>10464</v>
      </c>
      <c r="N2258" s="15" t="s">
        <v>10484</v>
      </c>
      <c r="Q2258" s="15" t="s">
        <v>5862</v>
      </c>
      <c r="R2258" s="15"/>
      <c r="S2258" s="15"/>
    </row>
    <row r="2259" spans="1:19" s="74" customFormat="1" ht="15" customHeight="1" x14ac:dyDescent="0.2">
      <c r="A2259" s="15" t="s">
        <v>61</v>
      </c>
      <c r="B2259" s="15" t="s">
        <v>6570</v>
      </c>
      <c r="C2259" s="15" t="s">
        <v>6571</v>
      </c>
      <c r="D2259" s="15" t="s">
        <v>10454</v>
      </c>
      <c r="E2259" s="15" t="s">
        <v>10454</v>
      </c>
      <c r="F2259" s="15">
        <v>9</v>
      </c>
      <c r="H2259" s="38">
        <v>2004</v>
      </c>
      <c r="J2259" s="15" t="s">
        <v>10467</v>
      </c>
      <c r="K2259" s="15" t="s">
        <v>10465</v>
      </c>
      <c r="L2259" s="116" t="s">
        <v>10464</v>
      </c>
      <c r="N2259" s="15" t="s">
        <v>10485</v>
      </c>
      <c r="Q2259" s="15" t="s">
        <v>5862</v>
      </c>
      <c r="R2259" s="15"/>
      <c r="S2259" s="15"/>
    </row>
    <row r="2260" spans="1:19" s="74" customFormat="1" ht="15" customHeight="1" x14ac:dyDescent="0.2">
      <c r="A2260" s="15" t="s">
        <v>61</v>
      </c>
      <c r="B2260" s="15" t="s">
        <v>6570</v>
      </c>
      <c r="C2260" s="15" t="s">
        <v>6571</v>
      </c>
      <c r="D2260" s="15" t="s">
        <v>10454</v>
      </c>
      <c r="E2260" s="15" t="s">
        <v>10454</v>
      </c>
      <c r="F2260" s="15">
        <v>10</v>
      </c>
      <c r="H2260" s="38">
        <v>2006</v>
      </c>
      <c r="J2260" s="15" t="s">
        <v>10468</v>
      </c>
      <c r="K2260" s="15" t="s">
        <v>10465</v>
      </c>
      <c r="L2260" s="116" t="s">
        <v>10469</v>
      </c>
      <c r="N2260" s="15" t="s">
        <v>10486</v>
      </c>
      <c r="Q2260" s="15" t="s">
        <v>5862</v>
      </c>
      <c r="R2260" s="15"/>
      <c r="S2260" s="15"/>
    </row>
    <row r="2261" spans="1:19" s="74" customFormat="1" ht="15" customHeight="1" x14ac:dyDescent="0.2">
      <c r="A2261" s="15" t="s">
        <v>61</v>
      </c>
      <c r="B2261" s="15" t="s">
        <v>6570</v>
      </c>
      <c r="C2261" s="15" t="s">
        <v>6571</v>
      </c>
      <c r="D2261" s="15" t="s">
        <v>10454</v>
      </c>
      <c r="E2261" s="15" t="s">
        <v>10454</v>
      </c>
      <c r="F2261" s="15">
        <v>11</v>
      </c>
      <c r="H2261" s="38">
        <v>2008</v>
      </c>
      <c r="J2261" s="15" t="s">
        <v>10470</v>
      </c>
      <c r="K2261" s="15" t="s">
        <v>10465</v>
      </c>
      <c r="L2261" s="116" t="s">
        <v>10469</v>
      </c>
      <c r="N2261" s="15" t="s">
        <v>10486</v>
      </c>
      <c r="Q2261" s="15" t="s">
        <v>5862</v>
      </c>
      <c r="R2261" s="15"/>
      <c r="S2261" s="15"/>
    </row>
    <row r="2262" spans="1:19" ht="15" customHeight="1" x14ac:dyDescent="0.2">
      <c r="A2262" s="15" t="s">
        <v>61</v>
      </c>
      <c r="B2262" s="15" t="s">
        <v>6570</v>
      </c>
      <c r="C2262" s="15" t="s">
        <v>6571</v>
      </c>
      <c r="D2262" s="15" t="s">
        <v>197</v>
      </c>
      <c r="E2262" s="15" t="s">
        <v>197</v>
      </c>
      <c r="F2262" s="15">
        <v>6</v>
      </c>
      <c r="H2262" s="38">
        <v>1998</v>
      </c>
      <c r="J2262" s="15" t="s">
        <v>10488</v>
      </c>
      <c r="K2262" s="15" t="s">
        <v>10487</v>
      </c>
      <c r="L2262" s="115" t="s">
        <v>10489</v>
      </c>
      <c r="N2262" s="15" t="s">
        <v>10493</v>
      </c>
      <c r="Q2262" s="15" t="s">
        <v>178</v>
      </c>
      <c r="R2262" s="15"/>
      <c r="S2262" s="15"/>
    </row>
    <row r="2263" spans="1:19" s="75" customFormat="1" ht="15" customHeight="1" x14ac:dyDescent="0.2">
      <c r="A2263" s="15" t="s">
        <v>61</v>
      </c>
      <c r="B2263" s="15" t="s">
        <v>6570</v>
      </c>
      <c r="C2263" s="15" t="s">
        <v>6571</v>
      </c>
      <c r="D2263" s="15" t="s">
        <v>197</v>
      </c>
      <c r="E2263" s="15" t="s">
        <v>197</v>
      </c>
      <c r="F2263" s="15">
        <v>7</v>
      </c>
      <c r="H2263" s="38">
        <v>2000</v>
      </c>
      <c r="J2263" s="15" t="s">
        <v>10490</v>
      </c>
      <c r="K2263" s="15" t="s">
        <v>10487</v>
      </c>
      <c r="L2263" s="115" t="s">
        <v>10489</v>
      </c>
      <c r="N2263" s="15" t="s">
        <v>10493</v>
      </c>
      <c r="Q2263" s="15" t="s">
        <v>178</v>
      </c>
      <c r="R2263" s="15"/>
      <c r="S2263" s="15"/>
    </row>
    <row r="2264" spans="1:19" s="75" customFormat="1" ht="15" customHeight="1" x14ac:dyDescent="0.2">
      <c r="A2264" s="15" t="s">
        <v>61</v>
      </c>
      <c r="B2264" s="15" t="s">
        <v>6570</v>
      </c>
      <c r="C2264" s="15" t="s">
        <v>6571</v>
      </c>
      <c r="D2264" s="15" t="s">
        <v>197</v>
      </c>
      <c r="E2264" s="15" t="s">
        <v>197</v>
      </c>
      <c r="F2264" s="15">
        <v>8</v>
      </c>
      <c r="H2264" s="38">
        <v>2002</v>
      </c>
      <c r="J2264" s="15" t="s">
        <v>10491</v>
      </c>
      <c r="K2264" s="15" t="s">
        <v>10487</v>
      </c>
      <c r="L2264" s="115" t="s">
        <v>10489</v>
      </c>
      <c r="N2264" s="15" t="s">
        <v>10493</v>
      </c>
      <c r="Q2264" s="15" t="s">
        <v>178</v>
      </c>
      <c r="R2264" s="15"/>
      <c r="S2264" s="15"/>
    </row>
    <row r="2265" spans="1:19" s="75" customFormat="1" ht="15" customHeight="1" x14ac:dyDescent="0.2">
      <c r="A2265" s="15" t="s">
        <v>61</v>
      </c>
      <c r="B2265" s="15" t="s">
        <v>6570</v>
      </c>
      <c r="C2265" s="15" t="s">
        <v>6571</v>
      </c>
      <c r="D2265" s="15" t="s">
        <v>197</v>
      </c>
      <c r="E2265" s="15" t="s">
        <v>197</v>
      </c>
      <c r="F2265" s="15">
        <v>9</v>
      </c>
      <c r="H2265" s="38">
        <v>2004</v>
      </c>
      <c r="J2265" s="15" t="s">
        <v>10492</v>
      </c>
      <c r="K2265" s="15" t="s">
        <v>10487</v>
      </c>
      <c r="L2265" s="115" t="s">
        <v>10489</v>
      </c>
      <c r="N2265" s="15" t="s">
        <v>10493</v>
      </c>
      <c r="Q2265" s="15" t="s">
        <v>178</v>
      </c>
      <c r="R2265" s="15"/>
      <c r="S2265" s="15"/>
    </row>
    <row r="2266" spans="1:19" s="75" customFormat="1" ht="15" customHeight="1" x14ac:dyDescent="0.2">
      <c r="A2266" s="15" t="s">
        <v>61</v>
      </c>
      <c r="B2266" s="15" t="s">
        <v>6570</v>
      </c>
      <c r="C2266" s="15" t="s">
        <v>6571</v>
      </c>
      <c r="D2266" s="15" t="s">
        <v>197</v>
      </c>
      <c r="E2266" s="15" t="s">
        <v>197</v>
      </c>
      <c r="F2266" s="15">
        <v>10</v>
      </c>
      <c r="H2266" s="38">
        <v>2006</v>
      </c>
      <c r="J2266" s="15" t="s">
        <v>10494</v>
      </c>
      <c r="K2266" s="15" t="s">
        <v>10487</v>
      </c>
      <c r="L2266" s="115" t="s">
        <v>10489</v>
      </c>
      <c r="N2266" s="15" t="s">
        <v>10493</v>
      </c>
      <c r="Q2266" s="15" t="s">
        <v>178</v>
      </c>
      <c r="R2266" s="15"/>
      <c r="S2266" s="15"/>
    </row>
    <row r="2267" spans="1:19" s="75" customFormat="1" ht="15" customHeight="1" x14ac:dyDescent="0.2">
      <c r="A2267" s="15" t="s">
        <v>61</v>
      </c>
      <c r="B2267" s="15" t="s">
        <v>6570</v>
      </c>
      <c r="C2267" s="15" t="s">
        <v>6571</v>
      </c>
      <c r="D2267" s="15" t="s">
        <v>197</v>
      </c>
      <c r="E2267" s="15" t="s">
        <v>197</v>
      </c>
      <c r="F2267" s="15">
        <v>11</v>
      </c>
      <c r="H2267" s="38">
        <v>2008</v>
      </c>
      <c r="J2267" s="15" t="s">
        <v>10495</v>
      </c>
      <c r="K2267" s="15" t="s">
        <v>10487</v>
      </c>
      <c r="L2267" s="115" t="s">
        <v>10489</v>
      </c>
      <c r="N2267" s="15" t="s">
        <v>10493</v>
      </c>
      <c r="Q2267" s="15" t="s">
        <v>178</v>
      </c>
      <c r="R2267" s="15"/>
      <c r="S2267" s="15"/>
    </row>
    <row r="2268" spans="1:19" s="75" customFormat="1" ht="15" customHeight="1" x14ac:dyDescent="0.2">
      <c r="A2268" s="15" t="s">
        <v>61</v>
      </c>
      <c r="B2268" s="15" t="s">
        <v>6570</v>
      </c>
      <c r="C2268" s="15" t="s">
        <v>6571</v>
      </c>
      <c r="D2268" s="15" t="s">
        <v>197</v>
      </c>
      <c r="E2268" s="15" t="s">
        <v>197</v>
      </c>
      <c r="F2268" s="15">
        <v>12</v>
      </c>
      <c r="H2268" s="38">
        <v>2010</v>
      </c>
      <c r="J2268" s="15" t="s">
        <v>10496</v>
      </c>
      <c r="K2268" s="15" t="s">
        <v>10487</v>
      </c>
      <c r="L2268" s="115" t="s">
        <v>10489</v>
      </c>
      <c r="N2268" s="15" t="s">
        <v>10493</v>
      </c>
      <c r="Q2268" s="15" t="s">
        <v>178</v>
      </c>
      <c r="R2268" s="15"/>
      <c r="S2268" s="15"/>
    </row>
    <row r="2269" spans="1:19" s="75" customFormat="1" ht="15" customHeight="1" x14ac:dyDescent="0.2">
      <c r="A2269" s="15" t="s">
        <v>61</v>
      </c>
      <c r="B2269" s="15" t="s">
        <v>6570</v>
      </c>
      <c r="C2269" s="15" t="s">
        <v>6571</v>
      </c>
      <c r="D2269" s="15" t="s">
        <v>197</v>
      </c>
      <c r="E2269" s="15" t="s">
        <v>197</v>
      </c>
      <c r="F2269" s="15">
        <v>13</v>
      </c>
      <c r="H2269" s="38">
        <v>2012</v>
      </c>
      <c r="J2269" s="15" t="s">
        <v>10497</v>
      </c>
      <c r="K2269" s="15" t="s">
        <v>10487</v>
      </c>
      <c r="L2269" s="115" t="s">
        <v>10489</v>
      </c>
      <c r="N2269" s="15" t="s">
        <v>10493</v>
      </c>
      <c r="Q2269" s="15" t="s">
        <v>178</v>
      </c>
      <c r="R2269" s="15"/>
      <c r="S2269" s="15"/>
    </row>
    <row r="2270" spans="1:19" s="75" customFormat="1" ht="15" customHeight="1" x14ac:dyDescent="0.2">
      <c r="A2270" s="15" t="s">
        <v>61</v>
      </c>
      <c r="B2270" s="15" t="s">
        <v>6570</v>
      </c>
      <c r="C2270" s="15" t="s">
        <v>6571</v>
      </c>
      <c r="D2270" s="15" t="s">
        <v>197</v>
      </c>
      <c r="E2270" s="15" t="s">
        <v>197</v>
      </c>
      <c r="F2270" s="15">
        <v>14</v>
      </c>
      <c r="H2270" s="38">
        <v>2014</v>
      </c>
      <c r="J2270" s="15" t="s">
        <v>10498</v>
      </c>
      <c r="K2270" s="15" t="s">
        <v>10487</v>
      </c>
      <c r="L2270" s="115" t="s">
        <v>10489</v>
      </c>
      <c r="N2270" s="15" t="s">
        <v>10493</v>
      </c>
      <c r="Q2270" s="15" t="s">
        <v>178</v>
      </c>
      <c r="R2270" s="15"/>
      <c r="S2270" s="15"/>
    </row>
    <row r="2271" spans="1:19" s="75" customFormat="1" ht="15" customHeight="1" x14ac:dyDescent="0.2">
      <c r="A2271" s="15" t="s">
        <v>61</v>
      </c>
      <c r="B2271" s="15" t="s">
        <v>6570</v>
      </c>
      <c r="C2271" s="15" t="s">
        <v>6571</v>
      </c>
      <c r="D2271" s="15" t="s">
        <v>197</v>
      </c>
      <c r="E2271" s="15" t="s">
        <v>197</v>
      </c>
      <c r="F2271" s="15">
        <v>15</v>
      </c>
      <c r="H2271" s="38">
        <v>2016</v>
      </c>
      <c r="J2271" s="15" t="s">
        <v>10499</v>
      </c>
      <c r="K2271" s="15" t="s">
        <v>10487</v>
      </c>
      <c r="L2271" s="115" t="s">
        <v>10489</v>
      </c>
      <c r="N2271" s="15" t="s">
        <v>10493</v>
      </c>
      <c r="Q2271" s="15" t="s">
        <v>178</v>
      </c>
      <c r="R2271" s="15"/>
      <c r="S2271" s="15"/>
    </row>
    <row r="2272" spans="1:19" s="75" customFormat="1" ht="15" customHeight="1" x14ac:dyDescent="0.2">
      <c r="A2272" s="15" t="s">
        <v>61</v>
      </c>
      <c r="B2272" s="15" t="s">
        <v>6570</v>
      </c>
      <c r="C2272" s="15" t="s">
        <v>6571</v>
      </c>
      <c r="D2272" s="15" t="s">
        <v>198</v>
      </c>
      <c r="E2272" s="15" t="s">
        <v>198</v>
      </c>
      <c r="F2272" s="15">
        <v>6</v>
      </c>
      <c r="H2272" s="38">
        <v>1998</v>
      </c>
      <c r="J2272" s="15" t="s">
        <v>10500</v>
      </c>
      <c r="K2272" s="15" t="s">
        <v>10487</v>
      </c>
      <c r="L2272" s="115" t="s">
        <v>10489</v>
      </c>
      <c r="N2272" s="15" t="s">
        <v>10493</v>
      </c>
      <c r="Q2272" s="15" t="s">
        <v>178</v>
      </c>
      <c r="R2272" s="15"/>
      <c r="S2272" s="15"/>
    </row>
    <row r="2273" spans="1:19" s="75" customFormat="1" ht="15" customHeight="1" x14ac:dyDescent="0.2">
      <c r="A2273" s="15" t="s">
        <v>61</v>
      </c>
      <c r="B2273" s="15" t="s">
        <v>6570</v>
      </c>
      <c r="C2273" s="15" t="s">
        <v>6571</v>
      </c>
      <c r="D2273" s="15" t="s">
        <v>198</v>
      </c>
      <c r="E2273" s="15" t="s">
        <v>198</v>
      </c>
      <c r="F2273" s="15">
        <v>7</v>
      </c>
      <c r="H2273" s="38">
        <v>2000</v>
      </c>
      <c r="J2273" s="15" t="s">
        <v>10501</v>
      </c>
      <c r="K2273" s="15" t="s">
        <v>10487</v>
      </c>
      <c r="L2273" s="115" t="s">
        <v>10489</v>
      </c>
      <c r="N2273" s="15" t="s">
        <v>10493</v>
      </c>
      <c r="Q2273" s="15" t="s">
        <v>178</v>
      </c>
      <c r="R2273" s="15"/>
      <c r="S2273" s="15"/>
    </row>
    <row r="2274" spans="1:19" s="75" customFormat="1" ht="15" customHeight="1" x14ac:dyDescent="0.2">
      <c r="A2274" s="15" t="s">
        <v>61</v>
      </c>
      <c r="B2274" s="15" t="s">
        <v>6570</v>
      </c>
      <c r="C2274" s="15" t="s">
        <v>6571</v>
      </c>
      <c r="D2274" s="15" t="s">
        <v>198</v>
      </c>
      <c r="E2274" s="15" t="s">
        <v>198</v>
      </c>
      <c r="F2274" s="15">
        <v>8</v>
      </c>
      <c r="H2274" s="38">
        <v>2002</v>
      </c>
      <c r="J2274" s="15" t="s">
        <v>10502</v>
      </c>
      <c r="K2274" s="15" t="s">
        <v>10487</v>
      </c>
      <c r="L2274" s="115" t="s">
        <v>10489</v>
      </c>
      <c r="N2274" s="15" t="s">
        <v>10493</v>
      </c>
      <c r="Q2274" s="15" t="s">
        <v>178</v>
      </c>
      <c r="R2274" s="15"/>
      <c r="S2274" s="15"/>
    </row>
    <row r="2275" spans="1:19" s="75" customFormat="1" ht="15" customHeight="1" x14ac:dyDescent="0.2">
      <c r="A2275" s="15" t="s">
        <v>61</v>
      </c>
      <c r="B2275" s="15" t="s">
        <v>6570</v>
      </c>
      <c r="C2275" s="15" t="s">
        <v>6571</v>
      </c>
      <c r="D2275" s="15" t="s">
        <v>198</v>
      </c>
      <c r="E2275" s="15" t="s">
        <v>198</v>
      </c>
      <c r="F2275" s="15">
        <v>9</v>
      </c>
      <c r="H2275" s="38">
        <v>2004</v>
      </c>
      <c r="J2275" s="15" t="s">
        <v>10503</v>
      </c>
      <c r="K2275" s="15" t="s">
        <v>10487</v>
      </c>
      <c r="L2275" s="115" t="s">
        <v>10489</v>
      </c>
      <c r="N2275" s="15" t="s">
        <v>10493</v>
      </c>
      <c r="Q2275" s="15" t="s">
        <v>178</v>
      </c>
      <c r="R2275" s="15"/>
      <c r="S2275" s="15"/>
    </row>
    <row r="2276" spans="1:19" s="75" customFormat="1" ht="15" customHeight="1" x14ac:dyDescent="0.2">
      <c r="A2276" s="15" t="s">
        <v>61</v>
      </c>
      <c r="B2276" s="15" t="s">
        <v>6570</v>
      </c>
      <c r="C2276" s="15" t="s">
        <v>6571</v>
      </c>
      <c r="D2276" s="15" t="s">
        <v>198</v>
      </c>
      <c r="E2276" s="15" t="s">
        <v>198</v>
      </c>
      <c r="F2276" s="15">
        <v>10</v>
      </c>
      <c r="H2276" s="38">
        <v>2006</v>
      </c>
      <c r="J2276" s="15" t="s">
        <v>10504</v>
      </c>
      <c r="K2276" s="15" t="s">
        <v>10487</v>
      </c>
      <c r="L2276" s="115" t="s">
        <v>10489</v>
      </c>
      <c r="N2276" s="15" t="s">
        <v>10493</v>
      </c>
      <c r="Q2276" s="15" t="s">
        <v>178</v>
      </c>
      <c r="R2276" s="15"/>
      <c r="S2276" s="15"/>
    </row>
    <row r="2277" spans="1:19" s="75" customFormat="1" ht="15" customHeight="1" x14ac:dyDescent="0.2">
      <c r="A2277" s="15" t="s">
        <v>61</v>
      </c>
      <c r="B2277" s="15" t="s">
        <v>6570</v>
      </c>
      <c r="C2277" s="15" t="s">
        <v>6571</v>
      </c>
      <c r="D2277" s="15" t="s">
        <v>198</v>
      </c>
      <c r="E2277" s="15" t="s">
        <v>198</v>
      </c>
      <c r="F2277" s="15">
        <v>11</v>
      </c>
      <c r="H2277" s="38">
        <v>2008</v>
      </c>
      <c r="J2277" s="15" t="s">
        <v>10505</v>
      </c>
      <c r="K2277" s="15" t="s">
        <v>10487</v>
      </c>
      <c r="L2277" s="115" t="s">
        <v>10489</v>
      </c>
      <c r="N2277" s="15" t="s">
        <v>10493</v>
      </c>
      <c r="Q2277" s="15" t="s">
        <v>178</v>
      </c>
      <c r="R2277" s="15"/>
      <c r="S2277" s="15"/>
    </row>
    <row r="2278" spans="1:19" s="75" customFormat="1" ht="15" customHeight="1" x14ac:dyDescent="0.2">
      <c r="A2278" s="15" t="s">
        <v>61</v>
      </c>
      <c r="B2278" s="15" t="s">
        <v>6570</v>
      </c>
      <c r="C2278" s="15" t="s">
        <v>6571</v>
      </c>
      <c r="D2278" s="15" t="s">
        <v>198</v>
      </c>
      <c r="E2278" s="15" t="s">
        <v>198</v>
      </c>
      <c r="F2278" s="15">
        <v>12</v>
      </c>
      <c r="H2278" s="38">
        <v>2010</v>
      </c>
      <c r="J2278" s="15" t="s">
        <v>10506</v>
      </c>
      <c r="K2278" s="15" t="s">
        <v>10487</v>
      </c>
      <c r="L2278" s="115" t="s">
        <v>10489</v>
      </c>
      <c r="N2278" s="15" t="s">
        <v>10493</v>
      </c>
      <c r="Q2278" s="15" t="s">
        <v>178</v>
      </c>
      <c r="R2278" s="15"/>
      <c r="S2278" s="15"/>
    </row>
    <row r="2279" spans="1:19" s="75" customFormat="1" ht="15" customHeight="1" x14ac:dyDescent="0.2">
      <c r="A2279" s="15" t="s">
        <v>61</v>
      </c>
      <c r="B2279" s="15" t="s">
        <v>6570</v>
      </c>
      <c r="C2279" s="15" t="s">
        <v>6571</v>
      </c>
      <c r="D2279" s="15" t="s">
        <v>198</v>
      </c>
      <c r="E2279" s="15" t="s">
        <v>198</v>
      </c>
      <c r="F2279" s="15">
        <v>13</v>
      </c>
      <c r="H2279" s="38">
        <v>2012</v>
      </c>
      <c r="J2279" s="15" t="s">
        <v>10507</v>
      </c>
      <c r="K2279" s="15" t="s">
        <v>10487</v>
      </c>
      <c r="L2279" s="115" t="s">
        <v>10489</v>
      </c>
      <c r="N2279" s="15" t="s">
        <v>10493</v>
      </c>
      <c r="Q2279" s="15" t="s">
        <v>178</v>
      </c>
      <c r="R2279" s="15"/>
      <c r="S2279" s="15"/>
    </row>
    <row r="2280" spans="1:19" s="75" customFormat="1" ht="15" customHeight="1" x14ac:dyDescent="0.2">
      <c r="A2280" s="15" t="s">
        <v>61</v>
      </c>
      <c r="B2280" s="15" t="s">
        <v>6570</v>
      </c>
      <c r="C2280" s="15" t="s">
        <v>6571</v>
      </c>
      <c r="D2280" s="15" t="s">
        <v>198</v>
      </c>
      <c r="E2280" s="15" t="s">
        <v>198</v>
      </c>
      <c r="F2280" s="15">
        <v>14</v>
      </c>
      <c r="H2280" s="38">
        <v>2014</v>
      </c>
      <c r="J2280" s="15" t="s">
        <v>10508</v>
      </c>
      <c r="K2280" s="15" t="s">
        <v>10487</v>
      </c>
      <c r="L2280" s="115" t="s">
        <v>10489</v>
      </c>
      <c r="N2280" s="15" t="s">
        <v>10493</v>
      </c>
      <c r="Q2280" s="15" t="s">
        <v>178</v>
      </c>
      <c r="R2280" s="15"/>
      <c r="S2280" s="15"/>
    </row>
    <row r="2281" spans="1:19" s="75" customFormat="1" ht="15" customHeight="1" x14ac:dyDescent="0.2">
      <c r="A2281" s="15" t="s">
        <v>61</v>
      </c>
      <c r="B2281" s="15" t="s">
        <v>6570</v>
      </c>
      <c r="C2281" s="15" t="s">
        <v>6571</v>
      </c>
      <c r="D2281" s="15" t="s">
        <v>198</v>
      </c>
      <c r="E2281" s="15" t="s">
        <v>198</v>
      </c>
      <c r="F2281" s="15">
        <v>15</v>
      </c>
      <c r="H2281" s="38">
        <v>2016</v>
      </c>
      <c r="J2281" s="15" t="s">
        <v>10509</v>
      </c>
      <c r="K2281" s="15" t="s">
        <v>10487</v>
      </c>
      <c r="L2281" s="115" t="s">
        <v>10489</v>
      </c>
      <c r="N2281" s="15" t="s">
        <v>10493</v>
      </c>
      <c r="Q2281" s="15" t="s">
        <v>178</v>
      </c>
      <c r="R2281" s="15"/>
      <c r="S2281" s="15"/>
    </row>
    <row r="2282" spans="1:19" ht="15" customHeight="1" x14ac:dyDescent="0.2">
      <c r="A2282" s="15" t="s">
        <v>61</v>
      </c>
      <c r="B2282" s="15" t="s">
        <v>12760</v>
      </c>
      <c r="C2282" s="15" t="s">
        <v>4909</v>
      </c>
      <c r="D2282" s="15" t="s">
        <v>3692</v>
      </c>
      <c r="E2282" s="15" t="s">
        <v>12761</v>
      </c>
      <c r="F2282" s="20">
        <f t="shared" ref="F2282:F2285" si="64">(H2282-1990)/2</f>
        <v>5</v>
      </c>
      <c r="G2282" s="38" t="s">
        <v>68</v>
      </c>
      <c r="H2282" s="38">
        <v>2000</v>
      </c>
      <c r="J2282" s="15" t="str">
        <f>G2282&amp;"JAMET"</f>
        <v>AJAMET</v>
      </c>
      <c r="K2282" s="15" t="s">
        <v>12762</v>
      </c>
      <c r="L2282" s="116" t="s">
        <v>12763</v>
      </c>
      <c r="N2282" s="15" t="s">
        <v>12492</v>
      </c>
      <c r="Q2282" s="15"/>
      <c r="R2282" s="15"/>
      <c r="S2282" s="15"/>
    </row>
    <row r="2283" spans="1:19" ht="15" customHeight="1" x14ac:dyDescent="0.2">
      <c r="A2283" s="15" t="s">
        <v>61</v>
      </c>
      <c r="B2283" s="15" t="s">
        <v>12760</v>
      </c>
      <c r="C2283" s="15" t="s">
        <v>4909</v>
      </c>
      <c r="D2283" s="15" t="s">
        <v>3692</v>
      </c>
      <c r="E2283" s="15" t="s">
        <v>12761</v>
      </c>
      <c r="F2283" s="20">
        <f t="shared" si="64"/>
        <v>6</v>
      </c>
      <c r="G2283" s="38" t="s">
        <v>12764</v>
      </c>
      <c r="H2283" s="38">
        <v>2002</v>
      </c>
      <c r="J2283" s="15" t="str">
        <f t="shared" ref="J2283:J2285" si="65">G2283&amp;"JAMET"</f>
        <v>BJAMET</v>
      </c>
      <c r="K2283" s="15" t="s">
        <v>12762</v>
      </c>
      <c r="L2283" s="116" t="s">
        <v>12763</v>
      </c>
      <c r="M2283" s="91"/>
      <c r="N2283" s="15" t="s">
        <v>12492</v>
      </c>
      <c r="Q2283" s="15"/>
      <c r="R2283" s="15"/>
      <c r="S2283" s="15"/>
    </row>
    <row r="2284" spans="1:19" ht="15" customHeight="1" x14ac:dyDescent="0.2">
      <c r="A2284" s="15" t="s">
        <v>61</v>
      </c>
      <c r="B2284" s="15" t="s">
        <v>12760</v>
      </c>
      <c r="C2284" s="15" t="s">
        <v>4909</v>
      </c>
      <c r="D2284" s="15" t="s">
        <v>3692</v>
      </c>
      <c r="E2284" s="15" t="s">
        <v>12761</v>
      </c>
      <c r="F2284" s="20">
        <f t="shared" si="64"/>
        <v>8</v>
      </c>
      <c r="G2284" s="38" t="s">
        <v>76</v>
      </c>
      <c r="H2284" s="38">
        <v>2006</v>
      </c>
      <c r="J2284" s="15" t="str">
        <f t="shared" si="65"/>
        <v>CJAMET</v>
      </c>
      <c r="K2284" s="15" t="s">
        <v>12762</v>
      </c>
      <c r="L2284" s="116" t="s">
        <v>12763</v>
      </c>
      <c r="M2284" s="91"/>
      <c r="N2284" s="15" t="s">
        <v>12492</v>
      </c>
      <c r="Q2284" s="15"/>
      <c r="R2284" s="15"/>
      <c r="S2284" s="15"/>
    </row>
    <row r="2285" spans="1:19" ht="15" customHeight="1" x14ac:dyDescent="0.2">
      <c r="A2285" s="15" t="s">
        <v>61</v>
      </c>
      <c r="B2285" s="15" t="s">
        <v>12760</v>
      </c>
      <c r="C2285" s="15" t="s">
        <v>4909</v>
      </c>
      <c r="D2285" s="15" t="s">
        <v>3692</v>
      </c>
      <c r="E2285" s="15" t="s">
        <v>12761</v>
      </c>
      <c r="F2285" s="20">
        <f t="shared" si="64"/>
        <v>9</v>
      </c>
      <c r="G2285" s="38" t="s">
        <v>12765</v>
      </c>
      <c r="H2285" s="38">
        <v>2008</v>
      </c>
      <c r="J2285" s="15" t="str">
        <f t="shared" si="65"/>
        <v>DJAMET</v>
      </c>
      <c r="K2285" s="15" t="s">
        <v>12762</v>
      </c>
      <c r="L2285" s="116" t="s">
        <v>12763</v>
      </c>
      <c r="M2285" s="91"/>
      <c r="N2285" s="15" t="s">
        <v>12492</v>
      </c>
      <c r="Q2285" s="15"/>
      <c r="R2285" s="15"/>
      <c r="S2285" s="15"/>
    </row>
    <row r="2286" spans="1:19" s="91" customFormat="1" ht="15" customHeight="1" x14ac:dyDescent="0.2">
      <c r="A2286" s="15" t="s">
        <v>61</v>
      </c>
      <c r="B2286" s="15" t="s">
        <v>12760</v>
      </c>
      <c r="C2286" s="15" t="s">
        <v>4909</v>
      </c>
      <c r="D2286" s="15" t="s">
        <v>3692</v>
      </c>
      <c r="E2286" s="15" t="s">
        <v>12766</v>
      </c>
      <c r="F2286" s="20">
        <f t="shared" ref="F2286:F2293" si="66">(H2286-1990)/2</f>
        <v>5</v>
      </c>
      <c r="G2286" s="38" t="s">
        <v>68</v>
      </c>
      <c r="H2286" s="38">
        <v>2000</v>
      </c>
      <c r="J2286" s="15" t="str">
        <f>G2286&amp;"JBMET"</f>
        <v>AJBMET</v>
      </c>
      <c r="K2286" s="15" t="s">
        <v>12762</v>
      </c>
      <c r="L2286" s="116" t="s">
        <v>12763</v>
      </c>
      <c r="N2286" s="15" t="s">
        <v>12492</v>
      </c>
      <c r="Q2286" s="15"/>
      <c r="R2286" s="15"/>
      <c r="S2286" s="15"/>
    </row>
    <row r="2287" spans="1:19" s="91" customFormat="1" ht="15" customHeight="1" x14ac:dyDescent="0.2">
      <c r="A2287" s="15" t="s">
        <v>61</v>
      </c>
      <c r="B2287" s="15" t="s">
        <v>12760</v>
      </c>
      <c r="C2287" s="15" t="s">
        <v>4909</v>
      </c>
      <c r="D2287" s="15" t="s">
        <v>3692</v>
      </c>
      <c r="E2287" s="15" t="s">
        <v>12766</v>
      </c>
      <c r="F2287" s="20">
        <f t="shared" si="66"/>
        <v>6</v>
      </c>
      <c r="G2287" s="38" t="s">
        <v>12764</v>
      </c>
      <c r="H2287" s="38">
        <v>2002</v>
      </c>
      <c r="J2287" s="15" t="str">
        <f t="shared" ref="J2287:J2289" si="67">G2287&amp;"JBMET"</f>
        <v>BJBMET</v>
      </c>
      <c r="K2287" s="15" t="s">
        <v>12762</v>
      </c>
      <c r="L2287" s="116" t="s">
        <v>12763</v>
      </c>
      <c r="N2287" s="15" t="s">
        <v>12492</v>
      </c>
      <c r="Q2287" s="15"/>
      <c r="R2287" s="15"/>
      <c r="S2287" s="15"/>
    </row>
    <row r="2288" spans="1:19" s="91" customFormat="1" ht="15" customHeight="1" x14ac:dyDescent="0.2">
      <c r="A2288" s="15" t="s">
        <v>61</v>
      </c>
      <c r="B2288" s="15" t="s">
        <v>12760</v>
      </c>
      <c r="C2288" s="15" t="s">
        <v>4909</v>
      </c>
      <c r="D2288" s="15" t="s">
        <v>3692</v>
      </c>
      <c r="E2288" s="15" t="s">
        <v>12766</v>
      </c>
      <c r="F2288" s="20">
        <f t="shared" si="66"/>
        <v>8</v>
      </c>
      <c r="G2288" s="38" t="s">
        <v>76</v>
      </c>
      <c r="H2288" s="38">
        <v>2006</v>
      </c>
      <c r="J2288" s="15" t="str">
        <f t="shared" si="67"/>
        <v>CJBMET</v>
      </c>
      <c r="K2288" s="15" t="s">
        <v>12762</v>
      </c>
      <c r="L2288" s="116" t="s">
        <v>12763</v>
      </c>
      <c r="N2288" s="15" t="s">
        <v>12492</v>
      </c>
      <c r="Q2288" s="15"/>
      <c r="R2288" s="15"/>
      <c r="S2288" s="15"/>
    </row>
    <row r="2289" spans="1:19" s="91" customFormat="1" ht="15" customHeight="1" x14ac:dyDescent="0.2">
      <c r="A2289" s="15" t="s">
        <v>61</v>
      </c>
      <c r="B2289" s="15" t="s">
        <v>12760</v>
      </c>
      <c r="C2289" s="15" t="s">
        <v>4909</v>
      </c>
      <c r="D2289" s="15" t="s">
        <v>3692</v>
      </c>
      <c r="E2289" s="15" t="s">
        <v>12766</v>
      </c>
      <c r="F2289" s="20">
        <f t="shared" si="66"/>
        <v>9</v>
      </c>
      <c r="G2289" s="38" t="s">
        <v>12765</v>
      </c>
      <c r="H2289" s="38">
        <v>2008</v>
      </c>
      <c r="J2289" s="15" t="str">
        <f t="shared" si="67"/>
        <v>DJBMET</v>
      </c>
      <c r="K2289" s="15" t="s">
        <v>12762</v>
      </c>
      <c r="L2289" s="116" t="s">
        <v>12763</v>
      </c>
      <c r="N2289" s="15" t="s">
        <v>12492</v>
      </c>
      <c r="Q2289" s="15"/>
      <c r="R2289" s="15"/>
      <c r="S2289" s="15"/>
    </row>
    <row r="2290" spans="1:19" ht="15" customHeight="1" x14ac:dyDescent="0.2">
      <c r="A2290" s="15" t="s">
        <v>61</v>
      </c>
      <c r="B2290" s="15" t="s">
        <v>12760</v>
      </c>
      <c r="C2290" s="15" t="s">
        <v>4909</v>
      </c>
      <c r="D2290" s="15" t="s">
        <v>12767</v>
      </c>
      <c r="E2290" s="15" t="s">
        <v>12767</v>
      </c>
      <c r="F2290" s="20">
        <f t="shared" si="66"/>
        <v>5</v>
      </c>
      <c r="G2290" s="38" t="s">
        <v>68</v>
      </c>
      <c r="H2290" s="38">
        <v>2000</v>
      </c>
      <c r="J2290" s="15" t="str">
        <f>G2290&amp;"JGMET"</f>
        <v>AJGMET</v>
      </c>
      <c r="K2290" s="15" t="s">
        <v>12768</v>
      </c>
      <c r="L2290" s="116" t="s">
        <v>12769</v>
      </c>
      <c r="N2290" s="15" t="s">
        <v>12492</v>
      </c>
      <c r="Q2290" s="15"/>
      <c r="R2290" s="15"/>
      <c r="S2290" s="15"/>
    </row>
    <row r="2291" spans="1:19" ht="15" customHeight="1" x14ac:dyDescent="0.2">
      <c r="A2291" s="15" t="s">
        <v>61</v>
      </c>
      <c r="B2291" s="15" t="s">
        <v>12760</v>
      </c>
      <c r="C2291" s="15" t="s">
        <v>4909</v>
      </c>
      <c r="D2291" s="15" t="s">
        <v>12767</v>
      </c>
      <c r="E2291" s="15" t="s">
        <v>12767</v>
      </c>
      <c r="F2291" s="20">
        <f t="shared" si="66"/>
        <v>6</v>
      </c>
      <c r="G2291" s="38" t="s">
        <v>12764</v>
      </c>
      <c r="H2291" s="38">
        <v>2002</v>
      </c>
      <c r="J2291" s="15" t="str">
        <f t="shared" ref="J2291:J2293" si="68">G2291&amp;"JGMET"</f>
        <v>BJGMET</v>
      </c>
      <c r="K2291" s="15" t="s">
        <v>12768</v>
      </c>
      <c r="L2291" s="116" t="s">
        <v>12769</v>
      </c>
      <c r="M2291" s="91"/>
      <c r="N2291" s="15" t="s">
        <v>12492</v>
      </c>
      <c r="Q2291" s="15"/>
      <c r="R2291" s="15"/>
      <c r="S2291" s="15"/>
    </row>
    <row r="2292" spans="1:19" ht="15" customHeight="1" x14ac:dyDescent="0.2">
      <c r="A2292" s="15" t="s">
        <v>61</v>
      </c>
      <c r="B2292" s="15" t="s">
        <v>12760</v>
      </c>
      <c r="C2292" s="15" t="s">
        <v>4909</v>
      </c>
      <c r="D2292" s="15" t="s">
        <v>12767</v>
      </c>
      <c r="E2292" s="15" t="s">
        <v>12767</v>
      </c>
      <c r="F2292" s="20">
        <f t="shared" si="66"/>
        <v>8</v>
      </c>
      <c r="G2292" s="38" t="s">
        <v>76</v>
      </c>
      <c r="H2292" s="38">
        <v>2006</v>
      </c>
      <c r="J2292" s="15" t="str">
        <f t="shared" si="68"/>
        <v>CJGMET</v>
      </c>
      <c r="K2292" s="15" t="s">
        <v>12768</v>
      </c>
      <c r="L2292" s="116" t="s">
        <v>12769</v>
      </c>
      <c r="M2292" s="91"/>
      <c r="N2292" s="15" t="s">
        <v>12492</v>
      </c>
      <c r="Q2292" s="15"/>
      <c r="R2292" s="15"/>
      <c r="S2292" s="15"/>
    </row>
    <row r="2293" spans="1:19" ht="15" customHeight="1" x14ac:dyDescent="0.2">
      <c r="A2293" s="15" t="s">
        <v>61</v>
      </c>
      <c r="B2293" s="15" t="s">
        <v>12760</v>
      </c>
      <c r="C2293" s="15" t="s">
        <v>4909</v>
      </c>
      <c r="D2293" s="15" t="s">
        <v>12767</v>
      </c>
      <c r="E2293" s="15" t="s">
        <v>12767</v>
      </c>
      <c r="F2293" s="20">
        <f t="shared" si="66"/>
        <v>9</v>
      </c>
      <c r="G2293" s="38" t="s">
        <v>12765</v>
      </c>
      <c r="H2293" s="38">
        <v>2008</v>
      </c>
      <c r="J2293" s="15" t="str">
        <f t="shared" si="68"/>
        <v>DJGMET</v>
      </c>
      <c r="K2293" s="15" t="s">
        <v>12768</v>
      </c>
      <c r="L2293" s="116" t="s">
        <v>12769</v>
      </c>
      <c r="M2293" s="91"/>
      <c r="N2293" s="15" t="s">
        <v>12492</v>
      </c>
      <c r="Q2293" s="15"/>
      <c r="R2293" s="15"/>
      <c r="S2293" s="15"/>
    </row>
    <row r="2294" spans="1:19" ht="15" customHeight="1" x14ac:dyDescent="0.2">
      <c r="A2294" s="15" t="s">
        <v>61</v>
      </c>
      <c r="B2294" s="15" t="s">
        <v>12771</v>
      </c>
      <c r="C2294" s="15" t="s">
        <v>4909</v>
      </c>
      <c r="D2294" s="15" t="s">
        <v>3692</v>
      </c>
      <c r="E2294" s="15" t="s">
        <v>12773</v>
      </c>
      <c r="F2294" s="15"/>
      <c r="H2294" s="38">
        <v>0</v>
      </c>
      <c r="J2294" s="15" t="s">
        <v>12770</v>
      </c>
      <c r="K2294" s="15"/>
      <c r="L2294" s="115"/>
      <c r="N2294" s="15"/>
      <c r="Q2294" s="15"/>
      <c r="R2294" s="15"/>
      <c r="S2294" s="15"/>
    </row>
    <row r="2295" spans="1:19" ht="15" customHeight="1" x14ac:dyDescent="0.2">
      <c r="A2295" s="15" t="s">
        <v>61</v>
      </c>
      <c r="B2295" s="15" t="s">
        <v>12771</v>
      </c>
      <c r="C2295" s="15" t="s">
        <v>4909</v>
      </c>
      <c r="D2295" s="15" t="s">
        <v>3692</v>
      </c>
      <c r="E2295" s="15" t="s">
        <v>12774</v>
      </c>
      <c r="F2295" s="15"/>
      <c r="H2295" s="38">
        <v>0</v>
      </c>
      <c r="J2295" s="15" t="s">
        <v>12772</v>
      </c>
      <c r="K2295" s="15"/>
      <c r="L2295" s="115"/>
      <c r="N2295" s="15"/>
      <c r="Q2295" s="15"/>
      <c r="R2295" s="15"/>
      <c r="S2295" s="15"/>
    </row>
    <row r="2296" spans="1:19" ht="15" customHeight="1" x14ac:dyDescent="0.2">
      <c r="A2296" s="15"/>
      <c r="B2296" s="15"/>
      <c r="C2296" s="15"/>
      <c r="D2296" s="15"/>
      <c r="E2296" s="15"/>
      <c r="F2296" s="15"/>
      <c r="J2296" s="15"/>
      <c r="K2296" s="15"/>
      <c r="L2296" s="115"/>
      <c r="N2296" s="15"/>
      <c r="Q2296" s="15"/>
      <c r="R2296" s="15"/>
      <c r="S2296" s="15"/>
    </row>
    <row r="2297" spans="1:19" ht="15" customHeight="1" x14ac:dyDescent="0.2">
      <c r="A2297" s="15"/>
      <c r="B2297" s="15"/>
      <c r="C2297" s="15"/>
      <c r="D2297" s="15"/>
      <c r="E2297" s="15"/>
      <c r="F2297" s="15"/>
      <c r="J2297" s="15"/>
      <c r="K2297" s="15"/>
      <c r="L2297" s="115"/>
      <c r="N2297" s="15"/>
      <c r="Q2297" s="15"/>
      <c r="R2297" s="15"/>
      <c r="S2297" s="15"/>
    </row>
    <row r="2298" spans="1:19" ht="15" customHeight="1" x14ac:dyDescent="0.2">
      <c r="A2298" s="15"/>
      <c r="B2298" s="15"/>
      <c r="C2298" s="15"/>
      <c r="D2298" s="15"/>
      <c r="E2298" s="15"/>
      <c r="F2298" s="15"/>
      <c r="J2298" s="15"/>
      <c r="K2298" s="15"/>
      <c r="L2298" s="115"/>
      <c r="N2298" s="15"/>
      <c r="Q2298" s="15"/>
      <c r="R2298" s="15"/>
      <c r="S2298" s="15"/>
    </row>
    <row r="2299" spans="1:19" ht="15" customHeight="1" x14ac:dyDescent="0.2">
      <c r="A2299" s="15"/>
      <c r="B2299" s="15"/>
      <c r="C2299" s="15"/>
      <c r="D2299" s="15"/>
      <c r="E2299" s="15"/>
      <c r="F2299" s="15"/>
      <c r="J2299" s="15"/>
      <c r="K2299" s="15"/>
      <c r="L2299" s="115"/>
      <c r="N2299" s="15"/>
      <c r="Q2299" s="15"/>
      <c r="R2299" s="15"/>
      <c r="S2299" s="15"/>
    </row>
    <row r="2300" spans="1:19" ht="15" customHeight="1" x14ac:dyDescent="0.2">
      <c r="A2300" s="15"/>
      <c r="B2300" s="15"/>
      <c r="C2300" s="15"/>
      <c r="D2300" s="15"/>
      <c r="E2300" s="15"/>
      <c r="F2300" s="15"/>
      <c r="J2300" s="15"/>
      <c r="K2300" s="15"/>
      <c r="L2300" s="115"/>
      <c r="N2300" s="15"/>
      <c r="Q2300" s="15"/>
      <c r="R2300" s="15"/>
      <c r="S2300" s="15"/>
    </row>
    <row r="2301" spans="1:19" ht="15" customHeight="1" x14ac:dyDescent="0.2">
      <c r="A2301" s="15"/>
      <c r="B2301" s="15"/>
      <c r="C2301" s="15"/>
      <c r="D2301" s="15"/>
      <c r="E2301" s="15"/>
      <c r="F2301" s="15"/>
      <c r="J2301" s="15"/>
      <c r="K2301" s="15"/>
      <c r="L2301" s="115"/>
      <c r="N2301" s="15"/>
      <c r="Q2301" s="15"/>
      <c r="R2301" s="15"/>
      <c r="S2301" s="15"/>
    </row>
    <row r="2302" spans="1:19" ht="15" customHeight="1" x14ac:dyDescent="0.2">
      <c r="A2302" s="15"/>
      <c r="B2302" s="15"/>
      <c r="C2302" s="15"/>
      <c r="D2302" s="15"/>
      <c r="E2302" s="15"/>
      <c r="F2302" s="15"/>
      <c r="J2302" s="15"/>
      <c r="K2302" s="15"/>
      <c r="L2302" s="115"/>
      <c r="N2302" s="15"/>
      <c r="Q2302" s="15"/>
      <c r="R2302" s="15"/>
      <c r="S2302" s="15"/>
    </row>
    <row r="2303" spans="1:19" ht="15" customHeight="1" x14ac:dyDescent="0.2">
      <c r="A2303" s="15"/>
      <c r="B2303" s="15"/>
      <c r="C2303" s="15"/>
      <c r="D2303" s="15"/>
      <c r="E2303" s="15"/>
      <c r="F2303" s="15"/>
      <c r="J2303" s="15"/>
      <c r="K2303" s="15"/>
      <c r="L2303" s="115"/>
      <c r="N2303" s="15"/>
      <c r="Q2303" s="15"/>
      <c r="R2303" s="15"/>
      <c r="S2303" s="15"/>
    </row>
    <row r="2304" spans="1:19" ht="15" customHeight="1" x14ac:dyDescent="0.2">
      <c r="A2304" s="15"/>
      <c r="B2304" s="15"/>
      <c r="C2304" s="15"/>
      <c r="D2304" s="15"/>
      <c r="E2304" s="15"/>
      <c r="F2304" s="15"/>
      <c r="J2304" s="15"/>
      <c r="K2304" s="15"/>
      <c r="L2304" s="115"/>
      <c r="N2304" s="15"/>
      <c r="Q2304" s="15"/>
      <c r="R2304" s="15"/>
      <c r="S2304" s="15"/>
    </row>
    <row r="2305" spans="1:19" ht="15" customHeight="1" x14ac:dyDescent="0.2">
      <c r="A2305" s="15"/>
      <c r="B2305" s="15"/>
      <c r="C2305" s="15"/>
      <c r="D2305" s="15"/>
      <c r="E2305" s="15"/>
      <c r="F2305" s="15"/>
      <c r="J2305" s="15"/>
      <c r="K2305" s="15"/>
      <c r="L2305" s="115"/>
      <c r="N2305" s="15"/>
      <c r="Q2305" s="15"/>
      <c r="R2305" s="15"/>
      <c r="S2305" s="15"/>
    </row>
    <row r="2306" spans="1:19" ht="15" customHeight="1" x14ac:dyDescent="0.2">
      <c r="A2306" s="15"/>
      <c r="B2306" s="15"/>
      <c r="C2306" s="15"/>
      <c r="D2306" s="15"/>
      <c r="E2306" s="15"/>
      <c r="F2306" s="15"/>
      <c r="J2306" s="15"/>
      <c r="K2306" s="15"/>
      <c r="L2306" s="115"/>
      <c r="N2306" s="15"/>
      <c r="Q2306" s="15"/>
      <c r="R2306" s="15"/>
      <c r="S2306" s="15"/>
    </row>
    <row r="2307" spans="1:19" ht="15" customHeight="1" x14ac:dyDescent="0.2">
      <c r="A2307" s="15"/>
      <c r="B2307" s="15"/>
      <c r="C2307" s="15"/>
      <c r="D2307" s="15"/>
      <c r="E2307" s="15"/>
      <c r="F2307" s="15"/>
      <c r="J2307" s="15"/>
      <c r="K2307" s="15"/>
      <c r="L2307" s="115"/>
      <c r="N2307" s="15"/>
      <c r="Q2307" s="15"/>
      <c r="R2307" s="15"/>
      <c r="S2307" s="15"/>
    </row>
    <row r="2308" spans="1:19" ht="15" customHeight="1" x14ac:dyDescent="0.2">
      <c r="A2308" s="15"/>
      <c r="B2308" s="15"/>
      <c r="C2308" s="15"/>
      <c r="D2308" s="15"/>
      <c r="E2308" s="15"/>
      <c r="F2308" s="15"/>
      <c r="J2308" s="15"/>
      <c r="K2308" s="15"/>
      <c r="L2308" s="115"/>
      <c r="N2308" s="15"/>
      <c r="Q2308" s="15"/>
      <c r="R2308" s="15"/>
      <c r="S2308" s="15"/>
    </row>
    <row r="2309" spans="1:19" ht="15" customHeight="1" x14ac:dyDescent="0.2">
      <c r="A2309" s="15"/>
      <c r="B2309" s="15"/>
      <c r="C2309" s="15"/>
      <c r="D2309" s="15"/>
      <c r="E2309" s="15"/>
      <c r="F2309" s="15"/>
      <c r="J2309" s="15"/>
      <c r="K2309" s="15"/>
      <c r="L2309" s="115"/>
      <c r="N2309" s="15"/>
      <c r="Q2309" s="15"/>
      <c r="R2309" s="15"/>
      <c r="S2309" s="15"/>
    </row>
    <row r="2310" spans="1:19" ht="15" customHeight="1" x14ac:dyDescent="0.2">
      <c r="A2310" s="15"/>
      <c r="B2310" s="15"/>
      <c r="C2310" s="15"/>
      <c r="D2310" s="15"/>
      <c r="E2310" s="15"/>
      <c r="F2310" s="15"/>
      <c r="J2310" s="15"/>
      <c r="K2310" s="15"/>
      <c r="L2310" s="115"/>
      <c r="N2310" s="15"/>
      <c r="Q2310" s="15"/>
      <c r="R2310" s="15"/>
      <c r="S2310" s="15"/>
    </row>
    <row r="2311" spans="1:19" ht="15" customHeight="1" x14ac:dyDescent="0.2">
      <c r="A2311" s="15"/>
      <c r="B2311" s="15"/>
      <c r="C2311" s="15"/>
      <c r="D2311" s="15"/>
      <c r="E2311" s="15"/>
      <c r="F2311" s="15"/>
      <c r="J2311" s="15"/>
      <c r="K2311" s="15"/>
      <c r="L2311" s="115"/>
      <c r="N2311" s="15"/>
      <c r="Q2311" s="15"/>
      <c r="R2311" s="15"/>
      <c r="S2311" s="15"/>
    </row>
    <row r="2312" spans="1:19" ht="15" customHeight="1" x14ac:dyDescent="0.2">
      <c r="A2312" s="15"/>
      <c r="B2312" s="15"/>
      <c r="C2312" s="15"/>
      <c r="D2312" s="15"/>
      <c r="E2312" s="15"/>
      <c r="F2312" s="15"/>
      <c r="J2312" s="15"/>
      <c r="K2312" s="15"/>
      <c r="L2312" s="115"/>
      <c r="N2312" s="15"/>
      <c r="Q2312" s="15"/>
      <c r="R2312" s="15"/>
      <c r="S2312" s="15"/>
    </row>
    <row r="2313" spans="1:19" ht="15" customHeight="1" x14ac:dyDescent="0.2">
      <c r="A2313" s="15"/>
      <c r="B2313" s="15"/>
      <c r="C2313" s="15"/>
      <c r="D2313" s="15"/>
      <c r="E2313" s="15"/>
      <c r="F2313" s="15"/>
      <c r="J2313" s="15"/>
      <c r="K2313" s="15"/>
      <c r="L2313" s="115"/>
      <c r="N2313" s="15"/>
      <c r="Q2313" s="15"/>
      <c r="R2313" s="15"/>
      <c r="S2313" s="15"/>
    </row>
    <row r="2314" spans="1:19" ht="15" customHeight="1" x14ac:dyDescent="0.2">
      <c r="A2314" s="15"/>
      <c r="B2314" s="15"/>
      <c r="C2314" s="15"/>
      <c r="D2314" s="15"/>
      <c r="E2314" s="15"/>
      <c r="F2314" s="15"/>
      <c r="J2314" s="15"/>
      <c r="K2314" s="15"/>
      <c r="L2314" s="115"/>
      <c r="N2314" s="15"/>
      <c r="Q2314" s="15"/>
      <c r="R2314" s="15"/>
      <c r="S2314" s="15"/>
    </row>
    <row r="2315" spans="1:19" ht="15" customHeight="1" x14ac:dyDescent="0.2">
      <c r="A2315" s="15"/>
      <c r="B2315" s="15"/>
      <c r="C2315" s="15"/>
      <c r="D2315" s="15"/>
      <c r="E2315" s="15"/>
      <c r="F2315" s="15"/>
      <c r="J2315" s="15"/>
      <c r="K2315" s="15"/>
      <c r="L2315" s="115"/>
      <c r="N2315" s="15"/>
      <c r="Q2315" s="15"/>
      <c r="R2315" s="15"/>
      <c r="S2315" s="15"/>
    </row>
    <row r="2316" spans="1:19" ht="15" customHeight="1" x14ac:dyDescent="0.2">
      <c r="A2316" s="15"/>
      <c r="B2316" s="15"/>
      <c r="C2316" s="15"/>
      <c r="D2316" s="15"/>
      <c r="E2316" s="15"/>
      <c r="F2316" s="15"/>
      <c r="J2316" s="15"/>
      <c r="K2316" s="15"/>
      <c r="L2316" s="115"/>
      <c r="N2316" s="15"/>
      <c r="Q2316" s="15"/>
      <c r="R2316" s="15"/>
      <c r="S2316" s="15"/>
    </row>
    <row r="2317" spans="1:19" ht="15" customHeight="1" x14ac:dyDescent="0.2">
      <c r="A2317" s="15"/>
      <c r="B2317" s="15"/>
      <c r="C2317" s="15"/>
      <c r="D2317" s="15"/>
      <c r="E2317" s="15"/>
      <c r="F2317" s="15"/>
      <c r="J2317" s="15"/>
      <c r="K2317" s="15"/>
      <c r="L2317" s="115"/>
      <c r="N2317" s="15"/>
      <c r="Q2317" s="15"/>
      <c r="R2317" s="15"/>
      <c r="S2317" s="15"/>
    </row>
    <row r="2318" spans="1:19" ht="15" customHeight="1" x14ac:dyDescent="0.2">
      <c r="A2318" s="15"/>
      <c r="B2318" s="15"/>
      <c r="C2318" s="15"/>
      <c r="D2318" s="15"/>
      <c r="E2318" s="15"/>
      <c r="F2318" s="15"/>
      <c r="J2318" s="15"/>
      <c r="K2318" s="15"/>
      <c r="L2318" s="115"/>
      <c r="N2318" s="15"/>
      <c r="Q2318" s="15"/>
      <c r="R2318" s="15"/>
      <c r="S2318" s="15"/>
    </row>
    <row r="2319" spans="1:19" ht="15" customHeight="1" x14ac:dyDescent="0.2">
      <c r="A2319" s="15"/>
      <c r="B2319" s="15"/>
      <c r="C2319" s="15"/>
      <c r="D2319" s="15"/>
      <c r="E2319" s="15"/>
      <c r="F2319" s="15"/>
      <c r="J2319" s="15"/>
      <c r="K2319" s="15"/>
      <c r="L2319" s="115"/>
      <c r="N2319" s="15"/>
      <c r="Q2319" s="15"/>
      <c r="R2319" s="15"/>
      <c r="S2319" s="15"/>
    </row>
    <row r="2320" spans="1:19" ht="15" customHeight="1" x14ac:dyDescent="0.2">
      <c r="A2320" s="15"/>
      <c r="B2320" s="15"/>
      <c r="C2320" s="15"/>
      <c r="D2320" s="15"/>
      <c r="E2320" s="15"/>
      <c r="F2320" s="15"/>
      <c r="J2320" s="15"/>
      <c r="K2320" s="15"/>
      <c r="L2320" s="115"/>
      <c r="N2320" s="15"/>
      <c r="Q2320" s="15"/>
      <c r="R2320" s="15"/>
      <c r="S2320" s="15"/>
    </row>
    <row r="2321" spans="1:19" ht="15" customHeight="1" x14ac:dyDescent="0.2">
      <c r="A2321" s="15"/>
      <c r="B2321" s="15"/>
      <c r="C2321" s="15"/>
      <c r="D2321" s="15"/>
      <c r="E2321" s="15"/>
      <c r="F2321" s="15"/>
      <c r="J2321" s="15"/>
      <c r="K2321" s="15"/>
      <c r="L2321" s="115"/>
      <c r="N2321" s="15"/>
      <c r="Q2321" s="15"/>
      <c r="R2321" s="15"/>
      <c r="S2321" s="15"/>
    </row>
    <row r="2322" spans="1:19" ht="15" customHeight="1" x14ac:dyDescent="0.2">
      <c r="A2322" s="15"/>
      <c r="B2322" s="15"/>
      <c r="C2322" s="15"/>
      <c r="D2322" s="15"/>
      <c r="E2322" s="15"/>
      <c r="F2322" s="15"/>
      <c r="J2322" s="15"/>
      <c r="K2322" s="15"/>
      <c r="L2322" s="115"/>
      <c r="N2322" s="15"/>
      <c r="Q2322" s="15"/>
      <c r="R2322" s="15"/>
      <c r="S2322" s="15"/>
    </row>
    <row r="2323" spans="1:19" ht="15" customHeight="1" x14ac:dyDescent="0.2">
      <c r="A2323" s="15"/>
      <c r="B2323" s="15"/>
      <c r="C2323" s="15"/>
      <c r="D2323" s="15"/>
      <c r="E2323" s="15"/>
      <c r="F2323" s="15"/>
      <c r="J2323" s="15"/>
      <c r="K2323" s="15"/>
      <c r="L2323" s="115"/>
      <c r="N2323" s="15"/>
      <c r="Q2323" s="15"/>
      <c r="R2323" s="15"/>
      <c r="S2323" s="15"/>
    </row>
    <row r="2324" spans="1:19" ht="15" customHeight="1" x14ac:dyDescent="0.2">
      <c r="A2324" s="15"/>
      <c r="B2324" s="15"/>
      <c r="C2324" s="15"/>
      <c r="D2324" s="15"/>
      <c r="E2324" s="15"/>
      <c r="F2324" s="15"/>
      <c r="J2324" s="15"/>
      <c r="K2324" s="15"/>
      <c r="L2324" s="115"/>
      <c r="N2324" s="15"/>
      <c r="Q2324" s="15"/>
      <c r="R2324" s="15"/>
      <c r="S2324" s="15"/>
    </row>
    <row r="2325" spans="1:19" ht="15" customHeight="1" x14ac:dyDescent="0.2">
      <c r="A2325" s="15"/>
      <c r="B2325" s="15"/>
      <c r="C2325" s="15"/>
      <c r="D2325" s="15"/>
      <c r="E2325" s="15"/>
      <c r="F2325" s="15"/>
      <c r="J2325" s="15"/>
      <c r="K2325" s="15"/>
      <c r="L2325" s="115"/>
      <c r="N2325" s="15"/>
      <c r="Q2325" s="15"/>
      <c r="R2325" s="15"/>
      <c r="S2325" s="15"/>
    </row>
    <row r="2326" spans="1:19" ht="15" customHeight="1" x14ac:dyDescent="0.2">
      <c r="A2326" s="15"/>
      <c r="B2326" s="15"/>
      <c r="C2326" s="15"/>
      <c r="D2326" s="15"/>
      <c r="E2326" s="15"/>
      <c r="F2326" s="15"/>
      <c r="J2326" s="15"/>
      <c r="K2326" s="15"/>
      <c r="L2326" s="115"/>
      <c r="N2326" s="15"/>
      <c r="Q2326" s="15"/>
      <c r="R2326" s="15"/>
      <c r="S2326" s="15"/>
    </row>
    <row r="2327" spans="1:19" ht="15" customHeight="1" x14ac:dyDescent="0.2">
      <c r="A2327" s="15"/>
      <c r="B2327" s="15"/>
      <c r="C2327" s="15"/>
      <c r="D2327" s="15"/>
      <c r="E2327" s="15"/>
      <c r="F2327" s="15"/>
      <c r="J2327" s="15"/>
      <c r="K2327" s="15"/>
      <c r="L2327" s="115"/>
      <c r="N2327" s="15"/>
      <c r="Q2327" s="15"/>
      <c r="R2327" s="15"/>
      <c r="S2327" s="15"/>
    </row>
    <row r="2328" spans="1:19" ht="15" customHeight="1" x14ac:dyDescent="0.2">
      <c r="A2328" s="15"/>
      <c r="B2328" s="15"/>
      <c r="C2328" s="15"/>
      <c r="D2328" s="15"/>
      <c r="E2328" s="15"/>
      <c r="F2328" s="15"/>
      <c r="J2328" s="15"/>
      <c r="K2328" s="15"/>
      <c r="L2328" s="115"/>
      <c r="N2328" s="15"/>
      <c r="Q2328" s="15"/>
      <c r="R2328" s="15"/>
      <c r="S2328" s="15"/>
    </row>
    <row r="2329" spans="1:19" ht="15" customHeight="1" x14ac:dyDescent="0.2">
      <c r="A2329" s="15"/>
      <c r="B2329" s="15"/>
      <c r="C2329" s="15"/>
      <c r="D2329" s="15"/>
      <c r="E2329" s="15"/>
      <c r="F2329" s="15"/>
      <c r="J2329" s="15"/>
      <c r="K2329" s="15"/>
      <c r="L2329" s="115"/>
      <c r="N2329" s="15"/>
      <c r="Q2329" s="15"/>
      <c r="R2329" s="15"/>
      <c r="S2329" s="15"/>
    </row>
    <row r="2330" spans="1:19" ht="15" customHeight="1" x14ac:dyDescent="0.2">
      <c r="A2330" s="15"/>
      <c r="B2330" s="15"/>
      <c r="C2330" s="15"/>
      <c r="D2330" s="15"/>
      <c r="E2330" s="15"/>
      <c r="F2330" s="15"/>
      <c r="J2330" s="15"/>
      <c r="K2330" s="15"/>
      <c r="L2330" s="115"/>
      <c r="N2330" s="15"/>
      <c r="Q2330" s="15"/>
      <c r="R2330" s="15"/>
      <c r="S2330" s="15"/>
    </row>
    <row r="2331" spans="1:19" ht="15" customHeight="1" x14ac:dyDescent="0.2">
      <c r="A2331" s="15"/>
      <c r="B2331" s="15"/>
      <c r="C2331" s="15"/>
      <c r="D2331" s="15"/>
      <c r="E2331" s="15"/>
      <c r="F2331" s="15"/>
      <c r="J2331" s="15"/>
      <c r="K2331" s="15"/>
      <c r="L2331" s="115"/>
      <c r="N2331" s="15"/>
      <c r="Q2331" s="15"/>
      <c r="R2331" s="15"/>
      <c r="S2331" s="15"/>
    </row>
  </sheetData>
  <sortState xmlns:xlrd2="http://schemas.microsoft.com/office/spreadsheetml/2017/richdata2" ref="A1000:S1027">
    <sortCondition ref="K1000:K1027"/>
    <sortCondition ref="H1000:H1027"/>
  </sortState>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R3693"/>
  <sheetViews>
    <sheetView workbookViewId="0">
      <pane ySplit="1" topLeftCell="A2867" activePane="bottomLeft" state="frozen"/>
      <selection activeCell="F5234" sqref="F5234"/>
      <selection pane="bottomLeft" activeCell="G2902" sqref="G2902"/>
    </sheetView>
  </sheetViews>
  <sheetFormatPr baseColWidth="10" defaultColWidth="11.28515625" defaultRowHeight="15" customHeight="1" x14ac:dyDescent="0.2"/>
  <cols>
    <col min="1" max="5" width="10.5703125" customWidth="1"/>
    <col min="6" max="7" width="10.7109375" customWidth="1"/>
    <col min="8" max="10" width="10.5703125" customWidth="1"/>
    <col min="11" max="11" width="36.42578125" customWidth="1"/>
    <col min="12" max="17" width="10.5703125" customWidth="1"/>
  </cols>
  <sheetData>
    <row r="1" spans="1:18" ht="18" customHeight="1" x14ac:dyDescent="0.2">
      <c r="A1" s="20" t="s">
        <v>146</v>
      </c>
      <c r="B1" s="20" t="s">
        <v>137</v>
      </c>
      <c r="C1" s="20" t="s">
        <v>4</v>
      </c>
      <c r="D1" s="20" t="s">
        <v>5</v>
      </c>
      <c r="E1" s="20" t="s">
        <v>151</v>
      </c>
      <c r="F1" s="15" t="s">
        <v>212</v>
      </c>
      <c r="G1" s="15" t="s">
        <v>227</v>
      </c>
      <c r="H1" s="20" t="s">
        <v>155</v>
      </c>
      <c r="I1" s="20" t="s">
        <v>156</v>
      </c>
      <c r="J1" s="20" t="s">
        <v>157</v>
      </c>
      <c r="K1" s="20" t="s">
        <v>158</v>
      </c>
      <c r="L1" s="20" t="s">
        <v>159</v>
      </c>
      <c r="M1" s="20" t="s">
        <v>168</v>
      </c>
      <c r="N1" s="20" t="s">
        <v>161</v>
      </c>
      <c r="O1" s="20" t="s">
        <v>162</v>
      </c>
      <c r="P1" s="20" t="s">
        <v>163</v>
      </c>
      <c r="Q1" s="20" t="s">
        <v>164</v>
      </c>
      <c r="R1" s="38" t="s">
        <v>9052</v>
      </c>
    </row>
    <row r="2" spans="1:18" ht="18" customHeight="1" x14ac:dyDescent="0.2">
      <c r="A2" s="15" t="s">
        <v>25</v>
      </c>
      <c r="B2" s="15" t="str">
        <f>"avars_" &amp;  H2</f>
        <v>avars_2008</v>
      </c>
      <c r="C2" s="15" t="s">
        <v>165</v>
      </c>
      <c r="D2" s="15" t="s">
        <v>129</v>
      </c>
      <c r="E2" s="15" t="s">
        <v>228</v>
      </c>
      <c r="F2" s="15">
        <v>1</v>
      </c>
      <c r="G2" s="15" t="str">
        <f t="shared" ref="G2:G133" si="0">MID("abcdefghijklmnopqrstuvwxyz",F2,1)</f>
        <v>a</v>
      </c>
      <c r="H2" s="20">
        <v>2008</v>
      </c>
      <c r="J2" s="20" t="s">
        <v>229</v>
      </c>
      <c r="K2" s="20" t="s">
        <v>21</v>
      </c>
      <c r="L2" s="20" t="s">
        <v>230</v>
      </c>
      <c r="N2" s="20" t="s">
        <v>231</v>
      </c>
      <c r="Q2" s="20" t="s">
        <v>232</v>
      </c>
    </row>
    <row r="3" spans="1:18" ht="18" customHeight="1" x14ac:dyDescent="0.2">
      <c r="A3" s="11" t="s">
        <v>25</v>
      </c>
      <c r="B3" s="11" t="str">
        <f t="shared" ref="B3:B66" si="1">"avars_" &amp;  H3</f>
        <v>avars_2009</v>
      </c>
      <c r="C3" s="11" t="s">
        <v>165</v>
      </c>
      <c r="D3" s="11" t="s">
        <v>129</v>
      </c>
      <c r="E3" s="11" t="s">
        <v>228</v>
      </c>
      <c r="F3" s="15">
        <v>2</v>
      </c>
      <c r="G3" s="15" t="str">
        <f t="shared" si="0"/>
        <v>b</v>
      </c>
      <c r="H3" s="20">
        <v>2009</v>
      </c>
      <c r="J3" s="20" t="s">
        <v>229</v>
      </c>
      <c r="K3" s="20" t="s">
        <v>21</v>
      </c>
      <c r="L3" s="20" t="s">
        <v>230</v>
      </c>
      <c r="N3" s="20" t="s">
        <v>231</v>
      </c>
      <c r="Q3" s="20" t="s">
        <v>232</v>
      </c>
    </row>
    <row r="4" spans="1:18" ht="18" customHeight="1" x14ac:dyDescent="0.2">
      <c r="A4" s="11" t="s">
        <v>25</v>
      </c>
      <c r="B4" s="11" t="str">
        <f t="shared" si="1"/>
        <v>avars_2010</v>
      </c>
      <c r="C4" s="11" t="s">
        <v>165</v>
      </c>
      <c r="D4" s="11" t="s">
        <v>129</v>
      </c>
      <c r="E4" s="11" t="s">
        <v>228</v>
      </c>
      <c r="F4" s="15">
        <v>3</v>
      </c>
      <c r="G4" s="15" t="str">
        <f t="shared" si="0"/>
        <v>c</v>
      </c>
      <c r="H4" s="20">
        <v>2010</v>
      </c>
      <c r="J4" s="20" t="s">
        <v>229</v>
      </c>
      <c r="K4" s="20" t="s">
        <v>21</v>
      </c>
      <c r="L4" s="20" t="s">
        <v>230</v>
      </c>
      <c r="N4" s="20" t="s">
        <v>231</v>
      </c>
      <c r="Q4" s="20" t="s">
        <v>232</v>
      </c>
    </row>
    <row r="5" spans="1:18" ht="18" customHeight="1" x14ac:dyDescent="0.2">
      <c r="A5" s="11" t="s">
        <v>25</v>
      </c>
      <c r="B5" s="11" t="str">
        <f t="shared" si="1"/>
        <v>avars_2011</v>
      </c>
      <c r="C5" s="11" t="s">
        <v>165</v>
      </c>
      <c r="D5" s="11" t="s">
        <v>129</v>
      </c>
      <c r="E5" s="11" t="s">
        <v>228</v>
      </c>
      <c r="F5" s="15">
        <v>4</v>
      </c>
      <c r="G5" s="15" t="str">
        <f t="shared" si="0"/>
        <v>d</v>
      </c>
      <c r="H5" s="20">
        <v>2011</v>
      </c>
      <c r="J5" s="20" t="s">
        <v>229</v>
      </c>
      <c r="K5" s="20" t="s">
        <v>21</v>
      </c>
      <c r="L5" s="20" t="s">
        <v>230</v>
      </c>
      <c r="N5" s="20" t="s">
        <v>231</v>
      </c>
      <c r="Q5" s="20" t="s">
        <v>232</v>
      </c>
    </row>
    <row r="6" spans="1:18" ht="18" customHeight="1" x14ac:dyDescent="0.2">
      <c r="A6" s="11" t="s">
        <v>25</v>
      </c>
      <c r="B6" s="11" t="str">
        <f t="shared" si="1"/>
        <v>avars_2012</v>
      </c>
      <c r="C6" s="11" t="s">
        <v>165</v>
      </c>
      <c r="D6" s="11" t="s">
        <v>129</v>
      </c>
      <c r="E6" s="11" t="s">
        <v>228</v>
      </c>
      <c r="F6" s="15">
        <v>5</v>
      </c>
      <c r="G6" s="15" t="str">
        <f t="shared" si="0"/>
        <v>e</v>
      </c>
      <c r="H6" s="20">
        <v>2012</v>
      </c>
      <c r="J6" s="20" t="s">
        <v>229</v>
      </c>
      <c r="K6" s="20" t="s">
        <v>21</v>
      </c>
      <c r="L6" s="20" t="s">
        <v>230</v>
      </c>
      <c r="N6" s="20" t="s">
        <v>231</v>
      </c>
      <c r="Q6" s="20" t="s">
        <v>232</v>
      </c>
    </row>
    <row r="7" spans="1:18" ht="18" customHeight="1" x14ac:dyDescent="0.2">
      <c r="A7" s="11" t="s">
        <v>25</v>
      </c>
      <c r="B7" s="11" t="str">
        <f t="shared" si="1"/>
        <v>avars_2013</v>
      </c>
      <c r="C7" s="11" t="s">
        <v>165</v>
      </c>
      <c r="D7" s="11" t="s">
        <v>129</v>
      </c>
      <c r="E7" s="11" t="s">
        <v>228</v>
      </c>
      <c r="F7" s="15">
        <v>6</v>
      </c>
      <c r="G7" s="15" t="str">
        <f t="shared" si="0"/>
        <v>f</v>
      </c>
      <c r="H7" s="20">
        <v>2013</v>
      </c>
      <c r="J7" s="20" t="s">
        <v>229</v>
      </c>
      <c r="K7" s="20" t="s">
        <v>21</v>
      </c>
      <c r="L7" s="20" t="s">
        <v>230</v>
      </c>
      <c r="N7" s="20" t="s">
        <v>231</v>
      </c>
      <c r="Q7" s="20" t="s">
        <v>232</v>
      </c>
    </row>
    <row r="8" spans="1:18" ht="18" customHeight="1" x14ac:dyDescent="0.2">
      <c r="A8" s="11" t="s">
        <v>25</v>
      </c>
      <c r="B8" s="11" t="str">
        <f t="shared" si="1"/>
        <v>avars_2014</v>
      </c>
      <c r="C8" s="11" t="s">
        <v>165</v>
      </c>
      <c r="D8" s="11" t="s">
        <v>129</v>
      </c>
      <c r="E8" s="11" t="s">
        <v>228</v>
      </c>
      <c r="F8" s="15">
        <v>7</v>
      </c>
      <c r="G8" s="15" t="str">
        <f t="shared" si="0"/>
        <v>g</v>
      </c>
      <c r="H8" s="20">
        <v>2014</v>
      </c>
      <c r="J8" s="20" t="s">
        <v>229</v>
      </c>
      <c r="K8" s="20" t="s">
        <v>21</v>
      </c>
      <c r="L8" s="20" t="s">
        <v>230</v>
      </c>
      <c r="N8" s="20" t="s">
        <v>231</v>
      </c>
      <c r="Q8" s="20" t="s">
        <v>232</v>
      </c>
    </row>
    <row r="9" spans="1:18" ht="18" customHeight="1" x14ac:dyDescent="0.2">
      <c r="A9" s="11" t="s">
        <v>25</v>
      </c>
      <c r="B9" s="11" t="str">
        <f t="shared" si="1"/>
        <v>avars_2015</v>
      </c>
      <c r="C9" s="11" t="s">
        <v>165</v>
      </c>
      <c r="D9" s="11" t="s">
        <v>129</v>
      </c>
      <c r="E9" s="11" t="s">
        <v>228</v>
      </c>
      <c r="F9" s="15">
        <v>8</v>
      </c>
      <c r="G9" s="15" t="str">
        <f t="shared" si="0"/>
        <v>h</v>
      </c>
      <c r="H9" s="20">
        <v>2015</v>
      </c>
      <c r="J9" s="20" t="s">
        <v>229</v>
      </c>
      <c r="K9" s="20" t="s">
        <v>21</v>
      </c>
      <c r="L9" s="20" t="s">
        <v>230</v>
      </c>
      <c r="N9" s="20" t="s">
        <v>231</v>
      </c>
      <c r="Q9" s="20" t="s">
        <v>232</v>
      </c>
    </row>
    <row r="10" spans="1:18" ht="18" customHeight="1" x14ac:dyDescent="0.2">
      <c r="A10" s="11" t="s">
        <v>25</v>
      </c>
      <c r="B10" s="11" t="str">
        <f t="shared" si="1"/>
        <v>avars_2016</v>
      </c>
      <c r="C10" s="11" t="s">
        <v>165</v>
      </c>
      <c r="D10" s="11" t="s">
        <v>129</v>
      </c>
      <c r="E10" s="11" t="s">
        <v>228</v>
      </c>
      <c r="F10" s="15">
        <v>9</v>
      </c>
      <c r="G10" s="15" t="str">
        <f t="shared" si="0"/>
        <v>i</v>
      </c>
      <c r="H10" s="20">
        <v>2016</v>
      </c>
      <c r="J10" s="20" t="s">
        <v>229</v>
      </c>
      <c r="K10" s="20" t="s">
        <v>21</v>
      </c>
      <c r="L10" s="20" t="s">
        <v>230</v>
      </c>
      <c r="N10" s="20" t="s">
        <v>231</v>
      </c>
      <c r="Q10" s="20" t="s">
        <v>232</v>
      </c>
    </row>
    <row r="11" spans="1:18" ht="18" customHeight="1" x14ac:dyDescent="0.2">
      <c r="A11" s="11" t="s">
        <v>25</v>
      </c>
      <c r="B11" s="11" t="str">
        <f t="shared" si="1"/>
        <v>avars_2017</v>
      </c>
      <c r="C11" s="11" t="s">
        <v>165</v>
      </c>
      <c r="D11" s="11" t="s">
        <v>129</v>
      </c>
      <c r="E11" s="11" t="s">
        <v>228</v>
      </c>
      <c r="F11" s="15">
        <v>10</v>
      </c>
      <c r="G11" s="15" t="str">
        <f t="shared" si="0"/>
        <v>j</v>
      </c>
      <c r="H11" s="20">
        <v>2017</v>
      </c>
      <c r="J11" s="20" t="s">
        <v>229</v>
      </c>
      <c r="K11" s="20" t="s">
        <v>21</v>
      </c>
      <c r="L11" s="20" t="s">
        <v>230</v>
      </c>
      <c r="N11" s="20" t="s">
        <v>231</v>
      </c>
      <c r="Q11" s="20" t="s">
        <v>232</v>
      </c>
    </row>
    <row r="12" spans="1:18" ht="18" customHeight="1" x14ac:dyDescent="0.2">
      <c r="A12" s="11" t="s">
        <v>25</v>
      </c>
      <c r="B12" s="11" t="str">
        <f t="shared" si="1"/>
        <v>avars_2018</v>
      </c>
      <c r="C12" s="11" t="s">
        <v>165</v>
      </c>
      <c r="D12" s="11" t="s">
        <v>129</v>
      </c>
      <c r="E12" s="11" t="s">
        <v>228</v>
      </c>
      <c r="F12" s="15">
        <v>11</v>
      </c>
      <c r="G12" s="15" t="str">
        <f t="shared" si="0"/>
        <v>k</v>
      </c>
      <c r="H12" s="20">
        <v>2018</v>
      </c>
      <c r="J12" s="20" t="s">
        <v>229</v>
      </c>
      <c r="K12" s="20" t="s">
        <v>21</v>
      </c>
      <c r="L12" s="20" t="s">
        <v>230</v>
      </c>
      <c r="N12" s="20" t="s">
        <v>231</v>
      </c>
      <c r="Q12" s="20" t="s">
        <v>232</v>
      </c>
    </row>
    <row r="13" spans="1:18" ht="18" customHeight="1" x14ac:dyDescent="0.2">
      <c r="A13" s="11" t="s">
        <v>25</v>
      </c>
      <c r="B13" s="11" t="str">
        <f t="shared" si="1"/>
        <v>avars_2008</v>
      </c>
      <c r="C13" s="11" t="s">
        <v>165</v>
      </c>
      <c r="D13" s="11" t="s">
        <v>129</v>
      </c>
      <c r="E13" s="11" t="s">
        <v>233</v>
      </c>
      <c r="F13" s="15">
        <v>1</v>
      </c>
      <c r="G13" s="15" t="str">
        <f t="shared" si="0"/>
        <v>a</v>
      </c>
      <c r="H13" s="20">
        <v>2008</v>
      </c>
      <c r="J13" s="20" t="s">
        <v>229</v>
      </c>
      <c r="K13" s="20" t="s">
        <v>21</v>
      </c>
      <c r="L13" s="20" t="s">
        <v>230</v>
      </c>
      <c r="N13" s="20" t="s">
        <v>231</v>
      </c>
      <c r="Q13" s="20" t="s">
        <v>232</v>
      </c>
    </row>
    <row r="14" spans="1:18" ht="18" customHeight="1" x14ac:dyDescent="0.2">
      <c r="A14" s="11" t="s">
        <v>25</v>
      </c>
      <c r="B14" s="11" t="str">
        <f t="shared" si="1"/>
        <v>avars_2009</v>
      </c>
      <c r="C14" s="11" t="s">
        <v>165</v>
      </c>
      <c r="D14" s="11" t="s">
        <v>129</v>
      </c>
      <c r="E14" s="11" t="s">
        <v>233</v>
      </c>
      <c r="F14" s="15">
        <v>2</v>
      </c>
      <c r="G14" s="15" t="str">
        <f t="shared" si="0"/>
        <v>b</v>
      </c>
      <c r="H14" s="20">
        <v>2009</v>
      </c>
      <c r="J14" s="20" t="s">
        <v>229</v>
      </c>
      <c r="K14" s="20" t="s">
        <v>21</v>
      </c>
      <c r="L14" s="20" t="s">
        <v>230</v>
      </c>
      <c r="N14" s="20" t="s">
        <v>231</v>
      </c>
      <c r="Q14" s="20" t="s">
        <v>232</v>
      </c>
    </row>
    <row r="15" spans="1:18" ht="18" customHeight="1" x14ac:dyDescent="0.2">
      <c r="A15" s="11" t="s">
        <v>25</v>
      </c>
      <c r="B15" s="11" t="str">
        <f t="shared" si="1"/>
        <v>avars_2010</v>
      </c>
      <c r="C15" s="11" t="s">
        <v>165</v>
      </c>
      <c r="D15" s="11" t="s">
        <v>129</v>
      </c>
      <c r="E15" s="11" t="s">
        <v>233</v>
      </c>
      <c r="F15" s="15">
        <v>3</v>
      </c>
      <c r="G15" s="15" t="str">
        <f t="shared" si="0"/>
        <v>c</v>
      </c>
      <c r="H15" s="20">
        <v>2010</v>
      </c>
      <c r="J15" s="20" t="s">
        <v>229</v>
      </c>
      <c r="K15" s="20" t="s">
        <v>21</v>
      </c>
      <c r="L15" s="20" t="s">
        <v>230</v>
      </c>
      <c r="N15" s="20" t="s">
        <v>231</v>
      </c>
      <c r="Q15" s="20" t="s">
        <v>232</v>
      </c>
    </row>
    <row r="16" spans="1:18" ht="18" customHeight="1" x14ac:dyDescent="0.2">
      <c r="A16" s="11" t="s">
        <v>25</v>
      </c>
      <c r="B16" s="11" t="str">
        <f t="shared" si="1"/>
        <v>avars_2011</v>
      </c>
      <c r="C16" s="11" t="s">
        <v>165</v>
      </c>
      <c r="D16" s="11" t="s">
        <v>129</v>
      </c>
      <c r="E16" s="11" t="s">
        <v>233</v>
      </c>
      <c r="F16" s="15">
        <v>4</v>
      </c>
      <c r="G16" s="15" t="str">
        <f t="shared" si="0"/>
        <v>d</v>
      </c>
      <c r="H16" s="20">
        <v>2011</v>
      </c>
      <c r="J16" s="20" t="s">
        <v>229</v>
      </c>
      <c r="K16" s="20" t="s">
        <v>21</v>
      </c>
      <c r="L16" s="20" t="s">
        <v>230</v>
      </c>
      <c r="N16" s="20" t="s">
        <v>231</v>
      </c>
      <c r="Q16" s="20" t="s">
        <v>232</v>
      </c>
    </row>
    <row r="17" spans="1:17" ht="18" customHeight="1" x14ac:dyDescent="0.2">
      <c r="A17" s="11" t="s">
        <v>25</v>
      </c>
      <c r="B17" s="11" t="str">
        <f t="shared" si="1"/>
        <v>avars_2012</v>
      </c>
      <c r="C17" s="11" t="s">
        <v>165</v>
      </c>
      <c r="D17" s="11" t="s">
        <v>129</v>
      </c>
      <c r="E17" s="11" t="s">
        <v>233</v>
      </c>
      <c r="F17" s="15">
        <v>5</v>
      </c>
      <c r="G17" s="15" t="str">
        <f t="shared" si="0"/>
        <v>e</v>
      </c>
      <c r="H17" s="20">
        <v>2012</v>
      </c>
      <c r="J17" s="20" t="s">
        <v>229</v>
      </c>
      <c r="K17" s="20" t="s">
        <v>21</v>
      </c>
      <c r="L17" s="20" t="s">
        <v>230</v>
      </c>
      <c r="N17" s="20" t="s">
        <v>231</v>
      </c>
      <c r="Q17" s="20" t="s">
        <v>232</v>
      </c>
    </row>
    <row r="18" spans="1:17" ht="18" customHeight="1" x14ac:dyDescent="0.2">
      <c r="A18" s="11" t="s">
        <v>25</v>
      </c>
      <c r="B18" s="11" t="str">
        <f t="shared" si="1"/>
        <v>avars_2013</v>
      </c>
      <c r="C18" s="11" t="s">
        <v>165</v>
      </c>
      <c r="D18" s="11" t="s">
        <v>129</v>
      </c>
      <c r="E18" s="11" t="s">
        <v>233</v>
      </c>
      <c r="F18" s="15">
        <v>6</v>
      </c>
      <c r="G18" s="15" t="str">
        <f t="shared" si="0"/>
        <v>f</v>
      </c>
      <c r="H18" s="20">
        <v>2013</v>
      </c>
      <c r="J18" s="20" t="s">
        <v>229</v>
      </c>
      <c r="K18" s="20" t="s">
        <v>21</v>
      </c>
      <c r="L18" s="20" t="s">
        <v>230</v>
      </c>
      <c r="N18" s="20" t="s">
        <v>231</v>
      </c>
      <c r="Q18" s="20" t="s">
        <v>232</v>
      </c>
    </row>
    <row r="19" spans="1:17" ht="18" customHeight="1" x14ac:dyDescent="0.2">
      <c r="A19" s="11" t="s">
        <v>25</v>
      </c>
      <c r="B19" s="11" t="str">
        <f t="shared" si="1"/>
        <v>avars_2014</v>
      </c>
      <c r="C19" s="11" t="s">
        <v>165</v>
      </c>
      <c r="D19" s="11" t="s">
        <v>129</v>
      </c>
      <c r="E19" s="11" t="s">
        <v>233</v>
      </c>
      <c r="F19" s="15">
        <v>7</v>
      </c>
      <c r="G19" s="15" t="str">
        <f t="shared" si="0"/>
        <v>g</v>
      </c>
      <c r="H19" s="20">
        <v>2014</v>
      </c>
      <c r="J19" s="20" t="s">
        <v>229</v>
      </c>
      <c r="K19" s="20" t="s">
        <v>21</v>
      </c>
      <c r="L19" s="20" t="s">
        <v>230</v>
      </c>
      <c r="N19" s="20" t="s">
        <v>231</v>
      </c>
      <c r="Q19" s="20" t="s">
        <v>232</v>
      </c>
    </row>
    <row r="20" spans="1:17" ht="18" customHeight="1" x14ac:dyDescent="0.2">
      <c r="A20" s="11" t="s">
        <v>25</v>
      </c>
      <c r="B20" s="11" t="str">
        <f t="shared" si="1"/>
        <v>avars_2015</v>
      </c>
      <c r="C20" s="11" t="s">
        <v>165</v>
      </c>
      <c r="D20" s="11" t="s">
        <v>129</v>
      </c>
      <c r="E20" s="11" t="s">
        <v>233</v>
      </c>
      <c r="F20" s="15">
        <v>8</v>
      </c>
      <c r="G20" s="15" t="str">
        <f t="shared" si="0"/>
        <v>h</v>
      </c>
      <c r="H20" s="20">
        <v>2015</v>
      </c>
      <c r="J20" s="20" t="s">
        <v>229</v>
      </c>
      <c r="K20" s="20" t="s">
        <v>21</v>
      </c>
      <c r="L20" s="20" t="s">
        <v>230</v>
      </c>
      <c r="N20" s="20" t="s">
        <v>231</v>
      </c>
      <c r="Q20" s="20" t="s">
        <v>232</v>
      </c>
    </row>
    <row r="21" spans="1:17" ht="18" customHeight="1" x14ac:dyDescent="0.2">
      <c r="A21" s="11" t="s">
        <v>25</v>
      </c>
      <c r="B21" s="11" t="str">
        <f t="shared" si="1"/>
        <v>avars_2016</v>
      </c>
      <c r="C21" s="11" t="s">
        <v>165</v>
      </c>
      <c r="D21" s="11" t="s">
        <v>129</v>
      </c>
      <c r="E21" s="11" t="s">
        <v>233</v>
      </c>
      <c r="F21" s="15">
        <v>9</v>
      </c>
      <c r="G21" s="15" t="str">
        <f t="shared" si="0"/>
        <v>i</v>
      </c>
      <c r="H21" s="20">
        <v>2016</v>
      </c>
      <c r="J21" s="20" t="s">
        <v>229</v>
      </c>
      <c r="K21" s="20" t="s">
        <v>21</v>
      </c>
      <c r="L21" s="20" t="s">
        <v>230</v>
      </c>
      <c r="N21" s="20" t="s">
        <v>231</v>
      </c>
      <c r="Q21" s="20" t="s">
        <v>232</v>
      </c>
    </row>
    <row r="22" spans="1:17" ht="18" customHeight="1" x14ac:dyDescent="0.2">
      <c r="A22" s="11" t="s">
        <v>25</v>
      </c>
      <c r="B22" s="11" t="str">
        <f t="shared" si="1"/>
        <v>avars_2017</v>
      </c>
      <c r="C22" s="11" t="s">
        <v>165</v>
      </c>
      <c r="D22" s="11" t="s">
        <v>129</v>
      </c>
      <c r="E22" s="11" t="s">
        <v>233</v>
      </c>
      <c r="F22" s="15">
        <v>10</v>
      </c>
      <c r="G22" s="15" t="str">
        <f t="shared" si="0"/>
        <v>j</v>
      </c>
      <c r="H22" s="20">
        <v>2017</v>
      </c>
      <c r="J22" s="20" t="s">
        <v>229</v>
      </c>
      <c r="K22" s="20" t="s">
        <v>21</v>
      </c>
      <c r="L22" s="20" t="s">
        <v>230</v>
      </c>
      <c r="N22" s="20" t="s">
        <v>231</v>
      </c>
      <c r="Q22" s="20" t="s">
        <v>232</v>
      </c>
    </row>
    <row r="23" spans="1:17" ht="18" customHeight="1" x14ac:dyDescent="0.2">
      <c r="A23" s="11" t="s">
        <v>25</v>
      </c>
      <c r="B23" s="11" t="str">
        <f t="shared" si="1"/>
        <v>avars_2018</v>
      </c>
      <c r="C23" s="11" t="s">
        <v>165</v>
      </c>
      <c r="D23" s="11" t="s">
        <v>129</v>
      </c>
      <c r="E23" s="11" t="s">
        <v>233</v>
      </c>
      <c r="F23" s="15">
        <v>11</v>
      </c>
      <c r="G23" s="15" t="str">
        <f t="shared" si="0"/>
        <v>k</v>
      </c>
      <c r="H23" s="20">
        <v>2018</v>
      </c>
      <c r="J23" s="20" t="s">
        <v>229</v>
      </c>
      <c r="K23" s="20" t="s">
        <v>21</v>
      </c>
      <c r="L23" s="20" t="s">
        <v>230</v>
      </c>
      <c r="N23" s="20" t="s">
        <v>231</v>
      </c>
      <c r="Q23" s="20" t="s">
        <v>232</v>
      </c>
    </row>
    <row r="24" spans="1:17" ht="18" customHeight="1" x14ac:dyDescent="0.2">
      <c r="A24" s="11" t="s">
        <v>25</v>
      </c>
      <c r="B24" s="11" t="str">
        <f t="shared" si="1"/>
        <v>avars_2008</v>
      </c>
      <c r="C24" s="11" t="s">
        <v>165</v>
      </c>
      <c r="D24" s="11" t="s">
        <v>129</v>
      </c>
      <c r="E24" s="11" t="s">
        <v>234</v>
      </c>
      <c r="F24" s="15">
        <v>1</v>
      </c>
      <c r="G24" s="15" t="str">
        <f t="shared" si="0"/>
        <v>a</v>
      </c>
      <c r="H24" s="20">
        <v>2008</v>
      </c>
      <c r="J24" s="20" t="s">
        <v>229</v>
      </c>
      <c r="K24" s="20" t="s">
        <v>21</v>
      </c>
      <c r="L24" s="20" t="s">
        <v>230</v>
      </c>
      <c r="N24" s="20" t="s">
        <v>231</v>
      </c>
      <c r="Q24" s="20" t="s">
        <v>232</v>
      </c>
    </row>
    <row r="25" spans="1:17" ht="18" customHeight="1" x14ac:dyDescent="0.2">
      <c r="A25" s="11" t="s">
        <v>25</v>
      </c>
      <c r="B25" s="11" t="str">
        <f t="shared" si="1"/>
        <v>avars_2009</v>
      </c>
      <c r="C25" s="11" t="s">
        <v>165</v>
      </c>
      <c r="D25" s="11" t="s">
        <v>129</v>
      </c>
      <c r="E25" s="11" t="s">
        <v>234</v>
      </c>
      <c r="F25" s="15">
        <v>2</v>
      </c>
      <c r="G25" s="15" t="str">
        <f t="shared" si="0"/>
        <v>b</v>
      </c>
      <c r="H25" s="20">
        <v>2009</v>
      </c>
      <c r="J25" s="20" t="s">
        <v>229</v>
      </c>
      <c r="K25" s="20" t="s">
        <v>21</v>
      </c>
      <c r="L25" s="20" t="s">
        <v>230</v>
      </c>
      <c r="N25" s="20" t="s">
        <v>231</v>
      </c>
      <c r="Q25" s="20" t="s">
        <v>232</v>
      </c>
    </row>
    <row r="26" spans="1:17" ht="18" customHeight="1" x14ac:dyDescent="0.2">
      <c r="A26" s="11" t="s">
        <v>25</v>
      </c>
      <c r="B26" s="11" t="str">
        <f t="shared" si="1"/>
        <v>avars_2010</v>
      </c>
      <c r="C26" s="11" t="s">
        <v>165</v>
      </c>
      <c r="D26" s="11" t="s">
        <v>129</v>
      </c>
      <c r="E26" s="11" t="s">
        <v>234</v>
      </c>
      <c r="F26" s="15">
        <v>3</v>
      </c>
      <c r="G26" s="15" t="str">
        <f t="shared" si="0"/>
        <v>c</v>
      </c>
      <c r="H26" s="20">
        <v>2010</v>
      </c>
      <c r="J26" s="20" t="s">
        <v>229</v>
      </c>
      <c r="K26" s="20" t="s">
        <v>21</v>
      </c>
      <c r="L26" s="20" t="s">
        <v>230</v>
      </c>
      <c r="N26" s="20" t="s">
        <v>231</v>
      </c>
      <c r="Q26" s="20" t="s">
        <v>232</v>
      </c>
    </row>
    <row r="27" spans="1:17" ht="18" customHeight="1" x14ac:dyDescent="0.2">
      <c r="A27" s="11" t="s">
        <v>25</v>
      </c>
      <c r="B27" s="11" t="str">
        <f t="shared" si="1"/>
        <v>avars_2011</v>
      </c>
      <c r="C27" s="11" t="s">
        <v>165</v>
      </c>
      <c r="D27" s="11" t="s">
        <v>129</v>
      </c>
      <c r="E27" s="11" t="s">
        <v>234</v>
      </c>
      <c r="F27" s="15">
        <v>4</v>
      </c>
      <c r="G27" s="15" t="str">
        <f t="shared" si="0"/>
        <v>d</v>
      </c>
      <c r="H27" s="20">
        <v>2011</v>
      </c>
      <c r="J27" s="20" t="s">
        <v>229</v>
      </c>
      <c r="K27" s="20" t="s">
        <v>21</v>
      </c>
      <c r="L27" s="20" t="s">
        <v>230</v>
      </c>
      <c r="N27" s="20" t="s">
        <v>231</v>
      </c>
      <c r="Q27" s="20" t="s">
        <v>232</v>
      </c>
    </row>
    <row r="28" spans="1:17" ht="18" customHeight="1" x14ac:dyDescent="0.2">
      <c r="A28" s="11" t="s">
        <v>25</v>
      </c>
      <c r="B28" s="11" t="str">
        <f t="shared" si="1"/>
        <v>avars_2012</v>
      </c>
      <c r="C28" s="11" t="s">
        <v>165</v>
      </c>
      <c r="D28" s="11" t="s">
        <v>129</v>
      </c>
      <c r="E28" s="11" t="s">
        <v>234</v>
      </c>
      <c r="F28" s="15">
        <v>5</v>
      </c>
      <c r="G28" s="15" t="str">
        <f t="shared" si="0"/>
        <v>e</v>
      </c>
      <c r="H28" s="20">
        <v>2012</v>
      </c>
      <c r="J28" s="20" t="s">
        <v>229</v>
      </c>
      <c r="K28" s="20" t="s">
        <v>21</v>
      </c>
      <c r="L28" s="20" t="s">
        <v>230</v>
      </c>
      <c r="N28" s="20" t="s">
        <v>231</v>
      </c>
      <c r="Q28" s="20" t="s">
        <v>232</v>
      </c>
    </row>
    <row r="29" spans="1:17" ht="18" customHeight="1" x14ac:dyDescent="0.2">
      <c r="A29" s="11" t="s">
        <v>25</v>
      </c>
      <c r="B29" s="11" t="str">
        <f t="shared" si="1"/>
        <v>avars_2013</v>
      </c>
      <c r="C29" s="11" t="s">
        <v>165</v>
      </c>
      <c r="D29" s="11" t="s">
        <v>129</v>
      </c>
      <c r="E29" s="11" t="s">
        <v>234</v>
      </c>
      <c r="F29" s="15">
        <v>6</v>
      </c>
      <c r="G29" s="15" t="str">
        <f t="shared" si="0"/>
        <v>f</v>
      </c>
      <c r="H29" s="20">
        <v>2013</v>
      </c>
      <c r="J29" s="20" t="s">
        <v>229</v>
      </c>
      <c r="K29" s="20" t="s">
        <v>21</v>
      </c>
      <c r="L29" s="20" t="s">
        <v>230</v>
      </c>
      <c r="N29" s="20" t="s">
        <v>231</v>
      </c>
      <c r="Q29" s="20" t="s">
        <v>232</v>
      </c>
    </row>
    <row r="30" spans="1:17" ht="18" customHeight="1" x14ac:dyDescent="0.2">
      <c r="A30" s="11" t="s">
        <v>25</v>
      </c>
      <c r="B30" s="11" t="str">
        <f t="shared" si="1"/>
        <v>avars_2014</v>
      </c>
      <c r="C30" s="11" t="s">
        <v>165</v>
      </c>
      <c r="D30" s="11" t="s">
        <v>129</v>
      </c>
      <c r="E30" s="11" t="s">
        <v>234</v>
      </c>
      <c r="F30" s="15">
        <v>7</v>
      </c>
      <c r="G30" s="15" t="str">
        <f t="shared" si="0"/>
        <v>g</v>
      </c>
      <c r="H30" s="20">
        <v>2014</v>
      </c>
      <c r="J30" s="20" t="s">
        <v>229</v>
      </c>
      <c r="K30" s="20" t="s">
        <v>21</v>
      </c>
      <c r="L30" s="20" t="s">
        <v>230</v>
      </c>
      <c r="N30" s="20" t="s">
        <v>231</v>
      </c>
      <c r="Q30" s="20" t="s">
        <v>232</v>
      </c>
    </row>
    <row r="31" spans="1:17" ht="18" customHeight="1" x14ac:dyDescent="0.2">
      <c r="A31" s="11" t="s">
        <v>25</v>
      </c>
      <c r="B31" s="11" t="str">
        <f t="shared" si="1"/>
        <v>avars_2015</v>
      </c>
      <c r="C31" s="11" t="s">
        <v>165</v>
      </c>
      <c r="D31" s="11" t="s">
        <v>129</v>
      </c>
      <c r="E31" s="11" t="s">
        <v>234</v>
      </c>
      <c r="F31" s="15">
        <v>8</v>
      </c>
      <c r="G31" s="15" t="str">
        <f t="shared" si="0"/>
        <v>h</v>
      </c>
      <c r="H31" s="20">
        <v>2015</v>
      </c>
      <c r="J31" s="20" t="s">
        <v>229</v>
      </c>
      <c r="K31" s="20" t="s">
        <v>21</v>
      </c>
      <c r="L31" s="20" t="s">
        <v>230</v>
      </c>
      <c r="N31" s="20" t="s">
        <v>231</v>
      </c>
      <c r="Q31" s="20" t="s">
        <v>232</v>
      </c>
    </row>
    <row r="32" spans="1:17" ht="18" customHeight="1" x14ac:dyDescent="0.2">
      <c r="A32" s="11" t="s">
        <v>25</v>
      </c>
      <c r="B32" s="11" t="str">
        <f t="shared" si="1"/>
        <v>avars_2016</v>
      </c>
      <c r="C32" s="11" t="s">
        <v>165</v>
      </c>
      <c r="D32" s="11" t="s">
        <v>129</v>
      </c>
      <c r="E32" s="11" t="s">
        <v>234</v>
      </c>
      <c r="F32" s="15">
        <v>9</v>
      </c>
      <c r="G32" s="15" t="str">
        <f t="shared" si="0"/>
        <v>i</v>
      </c>
      <c r="H32" s="20">
        <v>2016</v>
      </c>
      <c r="J32" s="20" t="s">
        <v>229</v>
      </c>
      <c r="K32" s="20" t="s">
        <v>21</v>
      </c>
      <c r="L32" s="20" t="s">
        <v>230</v>
      </c>
      <c r="N32" s="20" t="s">
        <v>231</v>
      </c>
      <c r="Q32" s="20" t="s">
        <v>232</v>
      </c>
    </row>
    <row r="33" spans="1:17" ht="18" customHeight="1" x14ac:dyDescent="0.2">
      <c r="A33" s="11" t="s">
        <v>25</v>
      </c>
      <c r="B33" s="11" t="str">
        <f t="shared" si="1"/>
        <v>avars_2017</v>
      </c>
      <c r="C33" s="11" t="s">
        <v>165</v>
      </c>
      <c r="D33" s="11" t="s">
        <v>129</v>
      </c>
      <c r="E33" s="11" t="s">
        <v>234</v>
      </c>
      <c r="F33" s="15">
        <v>10</v>
      </c>
      <c r="G33" s="15" t="str">
        <f t="shared" si="0"/>
        <v>j</v>
      </c>
      <c r="H33" s="20">
        <v>2017</v>
      </c>
      <c r="J33" s="20" t="s">
        <v>229</v>
      </c>
      <c r="K33" s="20" t="s">
        <v>21</v>
      </c>
      <c r="L33" s="20" t="s">
        <v>230</v>
      </c>
      <c r="N33" s="20" t="s">
        <v>231</v>
      </c>
      <c r="Q33" s="20" t="s">
        <v>232</v>
      </c>
    </row>
    <row r="34" spans="1:17" ht="18" customHeight="1" x14ac:dyDescent="0.2">
      <c r="A34" s="11" t="s">
        <v>25</v>
      </c>
      <c r="B34" s="11" t="str">
        <f t="shared" si="1"/>
        <v>avars_2018</v>
      </c>
      <c r="C34" s="11" t="s">
        <v>165</v>
      </c>
      <c r="D34" s="11" t="s">
        <v>129</v>
      </c>
      <c r="E34" s="11" t="s">
        <v>234</v>
      </c>
      <c r="F34" s="15">
        <v>11</v>
      </c>
      <c r="G34" s="15" t="str">
        <f t="shared" si="0"/>
        <v>k</v>
      </c>
      <c r="H34" s="20">
        <v>2018</v>
      </c>
      <c r="J34" s="20" t="s">
        <v>229</v>
      </c>
      <c r="K34" s="20" t="s">
        <v>21</v>
      </c>
      <c r="L34" s="20" t="s">
        <v>230</v>
      </c>
      <c r="N34" s="20" t="s">
        <v>231</v>
      </c>
      <c r="Q34" s="20" t="s">
        <v>232</v>
      </c>
    </row>
    <row r="35" spans="1:17" ht="18" customHeight="1" x14ac:dyDescent="0.2">
      <c r="A35" s="11" t="s">
        <v>25</v>
      </c>
      <c r="B35" s="11" t="str">
        <f t="shared" si="1"/>
        <v>avars_2008</v>
      </c>
      <c r="C35" s="11" t="s">
        <v>165</v>
      </c>
      <c r="D35" s="11" t="s">
        <v>129</v>
      </c>
      <c r="E35" s="11" t="s">
        <v>235</v>
      </c>
      <c r="F35" s="15">
        <v>1</v>
      </c>
      <c r="G35" s="15" t="str">
        <f t="shared" si="0"/>
        <v>a</v>
      </c>
      <c r="H35" s="20">
        <v>2008</v>
      </c>
      <c r="J35" s="20" t="s">
        <v>229</v>
      </c>
      <c r="K35" s="20" t="s">
        <v>21</v>
      </c>
      <c r="L35" s="20" t="s">
        <v>230</v>
      </c>
      <c r="N35" s="20" t="s">
        <v>231</v>
      </c>
      <c r="Q35" s="20" t="s">
        <v>232</v>
      </c>
    </row>
    <row r="36" spans="1:17" ht="18" customHeight="1" x14ac:dyDescent="0.2">
      <c r="A36" s="11" t="s">
        <v>25</v>
      </c>
      <c r="B36" s="11" t="str">
        <f t="shared" si="1"/>
        <v>avars_2009</v>
      </c>
      <c r="C36" s="11" t="s">
        <v>165</v>
      </c>
      <c r="D36" s="11" t="s">
        <v>129</v>
      </c>
      <c r="E36" s="11" t="s">
        <v>235</v>
      </c>
      <c r="F36" s="15">
        <v>2</v>
      </c>
      <c r="G36" s="15" t="str">
        <f t="shared" si="0"/>
        <v>b</v>
      </c>
      <c r="H36" s="20">
        <v>2009</v>
      </c>
      <c r="J36" s="20" t="s">
        <v>229</v>
      </c>
      <c r="K36" s="20" t="s">
        <v>21</v>
      </c>
      <c r="L36" s="20" t="s">
        <v>230</v>
      </c>
      <c r="N36" s="20" t="s">
        <v>231</v>
      </c>
      <c r="Q36" s="20" t="s">
        <v>232</v>
      </c>
    </row>
    <row r="37" spans="1:17" ht="18" customHeight="1" x14ac:dyDescent="0.2">
      <c r="A37" s="11" t="s">
        <v>25</v>
      </c>
      <c r="B37" s="11" t="str">
        <f t="shared" si="1"/>
        <v>avars_2010</v>
      </c>
      <c r="C37" s="11" t="s">
        <v>165</v>
      </c>
      <c r="D37" s="11" t="s">
        <v>129</v>
      </c>
      <c r="E37" s="11" t="s">
        <v>235</v>
      </c>
      <c r="F37" s="15">
        <v>3</v>
      </c>
      <c r="G37" s="15" t="str">
        <f t="shared" si="0"/>
        <v>c</v>
      </c>
      <c r="H37" s="20">
        <v>2010</v>
      </c>
      <c r="J37" s="20" t="s">
        <v>229</v>
      </c>
      <c r="K37" s="20" t="s">
        <v>21</v>
      </c>
      <c r="L37" s="20" t="s">
        <v>230</v>
      </c>
      <c r="N37" s="20" t="s">
        <v>231</v>
      </c>
      <c r="Q37" s="20" t="s">
        <v>232</v>
      </c>
    </row>
    <row r="38" spans="1:17" ht="18" customHeight="1" x14ac:dyDescent="0.2">
      <c r="A38" s="11" t="s">
        <v>25</v>
      </c>
      <c r="B38" s="11" t="str">
        <f t="shared" si="1"/>
        <v>avars_2011</v>
      </c>
      <c r="C38" s="11" t="s">
        <v>165</v>
      </c>
      <c r="D38" s="11" t="s">
        <v>129</v>
      </c>
      <c r="E38" s="11" t="s">
        <v>235</v>
      </c>
      <c r="F38" s="15">
        <v>4</v>
      </c>
      <c r="G38" s="15" t="str">
        <f t="shared" si="0"/>
        <v>d</v>
      </c>
      <c r="H38" s="20">
        <v>2011</v>
      </c>
      <c r="J38" s="20" t="s">
        <v>229</v>
      </c>
      <c r="K38" s="20" t="s">
        <v>21</v>
      </c>
      <c r="L38" s="20" t="s">
        <v>230</v>
      </c>
      <c r="N38" s="20" t="s">
        <v>231</v>
      </c>
      <c r="Q38" s="20" t="s">
        <v>232</v>
      </c>
    </row>
    <row r="39" spans="1:17" ht="18" customHeight="1" x14ac:dyDescent="0.2">
      <c r="A39" s="11" t="s">
        <v>25</v>
      </c>
      <c r="B39" s="11" t="str">
        <f t="shared" si="1"/>
        <v>avars_2012</v>
      </c>
      <c r="C39" s="11" t="s">
        <v>165</v>
      </c>
      <c r="D39" s="11" t="s">
        <v>129</v>
      </c>
      <c r="E39" s="11" t="s">
        <v>235</v>
      </c>
      <c r="F39" s="15">
        <v>5</v>
      </c>
      <c r="G39" s="15" t="str">
        <f t="shared" si="0"/>
        <v>e</v>
      </c>
      <c r="H39" s="20">
        <v>2012</v>
      </c>
      <c r="J39" s="20" t="s">
        <v>229</v>
      </c>
      <c r="K39" s="20" t="s">
        <v>21</v>
      </c>
      <c r="L39" s="20" t="s">
        <v>230</v>
      </c>
      <c r="N39" s="20" t="s">
        <v>231</v>
      </c>
      <c r="Q39" s="20" t="s">
        <v>232</v>
      </c>
    </row>
    <row r="40" spans="1:17" ht="18" customHeight="1" x14ac:dyDescent="0.2">
      <c r="A40" s="11" t="s">
        <v>25</v>
      </c>
      <c r="B40" s="11" t="str">
        <f t="shared" si="1"/>
        <v>avars_2013</v>
      </c>
      <c r="C40" s="11" t="s">
        <v>165</v>
      </c>
      <c r="D40" s="11" t="s">
        <v>129</v>
      </c>
      <c r="E40" s="11" t="s">
        <v>235</v>
      </c>
      <c r="F40" s="15">
        <v>6</v>
      </c>
      <c r="G40" s="15" t="str">
        <f t="shared" si="0"/>
        <v>f</v>
      </c>
      <c r="H40" s="20">
        <v>2013</v>
      </c>
      <c r="J40" s="20" t="s">
        <v>229</v>
      </c>
      <c r="K40" s="20" t="s">
        <v>21</v>
      </c>
      <c r="L40" s="20" t="s">
        <v>230</v>
      </c>
      <c r="N40" s="20" t="s">
        <v>231</v>
      </c>
      <c r="Q40" s="20" t="s">
        <v>232</v>
      </c>
    </row>
    <row r="41" spans="1:17" ht="18" customHeight="1" x14ac:dyDescent="0.2">
      <c r="A41" s="11" t="s">
        <v>25</v>
      </c>
      <c r="B41" s="11" t="str">
        <f t="shared" si="1"/>
        <v>avars_2014</v>
      </c>
      <c r="C41" s="11" t="s">
        <v>165</v>
      </c>
      <c r="D41" s="11" t="s">
        <v>129</v>
      </c>
      <c r="E41" s="11" t="s">
        <v>235</v>
      </c>
      <c r="F41" s="15">
        <v>7</v>
      </c>
      <c r="G41" s="15" t="str">
        <f t="shared" si="0"/>
        <v>g</v>
      </c>
      <c r="H41" s="20">
        <v>2014</v>
      </c>
      <c r="J41" s="20" t="s">
        <v>229</v>
      </c>
      <c r="K41" s="20" t="s">
        <v>21</v>
      </c>
      <c r="L41" s="20" t="s">
        <v>230</v>
      </c>
      <c r="N41" s="20" t="s">
        <v>231</v>
      </c>
      <c r="Q41" s="20" t="s">
        <v>232</v>
      </c>
    </row>
    <row r="42" spans="1:17" ht="18" customHeight="1" x14ac:dyDescent="0.2">
      <c r="A42" s="11" t="s">
        <v>25</v>
      </c>
      <c r="B42" s="11" t="str">
        <f t="shared" si="1"/>
        <v>avars_2015</v>
      </c>
      <c r="C42" s="11" t="s">
        <v>165</v>
      </c>
      <c r="D42" s="11" t="s">
        <v>129</v>
      </c>
      <c r="E42" s="11" t="s">
        <v>235</v>
      </c>
      <c r="F42" s="15">
        <v>8</v>
      </c>
      <c r="G42" s="15" t="str">
        <f t="shared" si="0"/>
        <v>h</v>
      </c>
      <c r="H42" s="20">
        <v>2015</v>
      </c>
      <c r="J42" s="20" t="s">
        <v>229</v>
      </c>
      <c r="K42" s="20" t="s">
        <v>21</v>
      </c>
      <c r="L42" s="20" t="s">
        <v>230</v>
      </c>
      <c r="N42" s="20" t="s">
        <v>231</v>
      </c>
      <c r="Q42" s="20" t="s">
        <v>232</v>
      </c>
    </row>
    <row r="43" spans="1:17" ht="18" customHeight="1" x14ac:dyDescent="0.2">
      <c r="A43" s="11" t="s">
        <v>25</v>
      </c>
      <c r="B43" s="11" t="str">
        <f t="shared" si="1"/>
        <v>avars_2016</v>
      </c>
      <c r="C43" s="11" t="s">
        <v>165</v>
      </c>
      <c r="D43" s="11" t="s">
        <v>129</v>
      </c>
      <c r="E43" s="11" t="s">
        <v>235</v>
      </c>
      <c r="F43" s="15">
        <v>9</v>
      </c>
      <c r="G43" s="15" t="str">
        <f t="shared" si="0"/>
        <v>i</v>
      </c>
      <c r="H43" s="20">
        <v>2016</v>
      </c>
      <c r="J43" s="20" t="s">
        <v>229</v>
      </c>
      <c r="K43" s="20" t="s">
        <v>21</v>
      </c>
      <c r="L43" s="20" t="s">
        <v>230</v>
      </c>
      <c r="N43" s="20" t="s">
        <v>231</v>
      </c>
      <c r="Q43" s="20" t="s">
        <v>232</v>
      </c>
    </row>
    <row r="44" spans="1:17" ht="18" customHeight="1" x14ac:dyDescent="0.2">
      <c r="A44" s="11" t="s">
        <v>25</v>
      </c>
      <c r="B44" s="11" t="str">
        <f t="shared" si="1"/>
        <v>avars_2017</v>
      </c>
      <c r="C44" s="11" t="s">
        <v>165</v>
      </c>
      <c r="D44" s="11" t="s">
        <v>129</v>
      </c>
      <c r="E44" s="11" t="s">
        <v>235</v>
      </c>
      <c r="F44" s="15">
        <v>10</v>
      </c>
      <c r="G44" s="15" t="str">
        <f t="shared" si="0"/>
        <v>j</v>
      </c>
      <c r="H44" s="20">
        <v>2017</v>
      </c>
      <c r="J44" s="20" t="s">
        <v>229</v>
      </c>
      <c r="K44" s="20" t="s">
        <v>21</v>
      </c>
      <c r="L44" s="20" t="s">
        <v>230</v>
      </c>
      <c r="N44" s="20" t="s">
        <v>231</v>
      </c>
      <c r="Q44" s="20" t="s">
        <v>232</v>
      </c>
    </row>
    <row r="45" spans="1:17" ht="18" customHeight="1" x14ac:dyDescent="0.2">
      <c r="A45" s="11" t="s">
        <v>25</v>
      </c>
      <c r="B45" s="11" t="str">
        <f t="shared" si="1"/>
        <v>avars_2018</v>
      </c>
      <c r="C45" s="11" t="s">
        <v>165</v>
      </c>
      <c r="D45" s="11" t="s">
        <v>129</v>
      </c>
      <c r="E45" s="11" t="s">
        <v>235</v>
      </c>
      <c r="F45" s="15">
        <v>11</v>
      </c>
      <c r="G45" s="15" t="str">
        <f t="shared" si="0"/>
        <v>k</v>
      </c>
      <c r="H45" s="20">
        <v>2018</v>
      </c>
      <c r="J45" s="20" t="s">
        <v>229</v>
      </c>
      <c r="K45" s="20" t="s">
        <v>21</v>
      </c>
      <c r="L45" s="20" t="s">
        <v>230</v>
      </c>
      <c r="N45" s="20" t="s">
        <v>231</v>
      </c>
      <c r="Q45" s="20" t="s">
        <v>232</v>
      </c>
    </row>
    <row r="46" spans="1:17" ht="18" customHeight="1" x14ac:dyDescent="0.2">
      <c r="A46" s="11" t="s">
        <v>25</v>
      </c>
      <c r="B46" s="11" t="str">
        <f t="shared" si="1"/>
        <v>avars_2008</v>
      </c>
      <c r="C46" s="11" t="s">
        <v>165</v>
      </c>
      <c r="D46" s="11" t="s">
        <v>129</v>
      </c>
      <c r="E46" s="11" t="s">
        <v>236</v>
      </c>
      <c r="F46" s="15">
        <v>1</v>
      </c>
      <c r="G46" s="15" t="str">
        <f t="shared" si="0"/>
        <v>a</v>
      </c>
      <c r="H46" s="20">
        <v>2008</v>
      </c>
      <c r="J46" s="20" t="s">
        <v>229</v>
      </c>
      <c r="K46" s="20" t="s">
        <v>21</v>
      </c>
      <c r="L46" s="20" t="s">
        <v>230</v>
      </c>
      <c r="N46" s="20" t="s">
        <v>231</v>
      </c>
      <c r="Q46" s="20" t="s">
        <v>232</v>
      </c>
    </row>
    <row r="47" spans="1:17" ht="18" customHeight="1" x14ac:dyDescent="0.2">
      <c r="A47" s="11" t="s">
        <v>25</v>
      </c>
      <c r="B47" s="11" t="str">
        <f t="shared" si="1"/>
        <v>avars_2009</v>
      </c>
      <c r="C47" s="11" t="s">
        <v>165</v>
      </c>
      <c r="D47" s="11" t="s">
        <v>129</v>
      </c>
      <c r="E47" s="11" t="s">
        <v>236</v>
      </c>
      <c r="F47" s="15">
        <v>2</v>
      </c>
      <c r="G47" s="15" t="str">
        <f t="shared" si="0"/>
        <v>b</v>
      </c>
      <c r="H47" s="20">
        <v>2009</v>
      </c>
      <c r="J47" s="20" t="s">
        <v>229</v>
      </c>
      <c r="K47" s="20" t="s">
        <v>21</v>
      </c>
      <c r="L47" s="20" t="s">
        <v>230</v>
      </c>
      <c r="N47" s="20" t="s">
        <v>231</v>
      </c>
      <c r="Q47" s="20" t="s">
        <v>232</v>
      </c>
    </row>
    <row r="48" spans="1:17" ht="18" customHeight="1" x14ac:dyDescent="0.2">
      <c r="A48" s="11" t="s">
        <v>25</v>
      </c>
      <c r="B48" s="11" t="str">
        <f t="shared" si="1"/>
        <v>avars_2010</v>
      </c>
      <c r="C48" s="11" t="s">
        <v>165</v>
      </c>
      <c r="D48" s="11" t="s">
        <v>129</v>
      </c>
      <c r="E48" s="11" t="s">
        <v>236</v>
      </c>
      <c r="F48" s="15">
        <v>3</v>
      </c>
      <c r="G48" s="15" t="str">
        <f t="shared" si="0"/>
        <v>c</v>
      </c>
      <c r="H48" s="20">
        <v>2010</v>
      </c>
      <c r="J48" s="20" t="s">
        <v>229</v>
      </c>
      <c r="K48" s="20" t="s">
        <v>21</v>
      </c>
      <c r="L48" s="20" t="s">
        <v>230</v>
      </c>
      <c r="N48" s="20" t="s">
        <v>231</v>
      </c>
      <c r="Q48" s="20" t="s">
        <v>232</v>
      </c>
    </row>
    <row r="49" spans="1:17" ht="18" customHeight="1" x14ac:dyDescent="0.2">
      <c r="A49" s="11" t="s">
        <v>25</v>
      </c>
      <c r="B49" s="11" t="str">
        <f t="shared" si="1"/>
        <v>avars_2011</v>
      </c>
      <c r="C49" s="11" t="s">
        <v>165</v>
      </c>
      <c r="D49" s="11" t="s">
        <v>129</v>
      </c>
      <c r="E49" s="11" t="s">
        <v>236</v>
      </c>
      <c r="F49" s="15">
        <v>4</v>
      </c>
      <c r="G49" s="15" t="str">
        <f t="shared" si="0"/>
        <v>d</v>
      </c>
      <c r="H49" s="20">
        <v>2011</v>
      </c>
      <c r="J49" s="20" t="s">
        <v>229</v>
      </c>
      <c r="K49" s="20" t="s">
        <v>21</v>
      </c>
      <c r="L49" s="20" t="s">
        <v>230</v>
      </c>
      <c r="N49" s="20" t="s">
        <v>231</v>
      </c>
      <c r="Q49" s="20" t="s">
        <v>232</v>
      </c>
    </row>
    <row r="50" spans="1:17" ht="18" customHeight="1" x14ac:dyDescent="0.2">
      <c r="A50" s="11" t="s">
        <v>25</v>
      </c>
      <c r="B50" s="11" t="str">
        <f t="shared" si="1"/>
        <v>avars_2012</v>
      </c>
      <c r="C50" s="11" t="s">
        <v>165</v>
      </c>
      <c r="D50" s="11" t="s">
        <v>129</v>
      </c>
      <c r="E50" s="11" t="s">
        <v>236</v>
      </c>
      <c r="F50" s="15">
        <v>5</v>
      </c>
      <c r="G50" s="15" t="str">
        <f t="shared" si="0"/>
        <v>e</v>
      </c>
      <c r="H50" s="20">
        <v>2012</v>
      </c>
      <c r="J50" s="20" t="s">
        <v>229</v>
      </c>
      <c r="K50" s="20" t="s">
        <v>21</v>
      </c>
      <c r="L50" s="20" t="s">
        <v>230</v>
      </c>
      <c r="N50" s="20" t="s">
        <v>231</v>
      </c>
      <c r="Q50" s="20" t="s">
        <v>232</v>
      </c>
    </row>
    <row r="51" spans="1:17" ht="18" customHeight="1" x14ac:dyDescent="0.2">
      <c r="A51" s="11" t="s">
        <v>25</v>
      </c>
      <c r="B51" s="11" t="str">
        <f t="shared" si="1"/>
        <v>avars_2013</v>
      </c>
      <c r="C51" s="11" t="s">
        <v>165</v>
      </c>
      <c r="D51" s="11" t="s">
        <v>129</v>
      </c>
      <c r="E51" s="11" t="s">
        <v>236</v>
      </c>
      <c r="F51" s="15">
        <v>6</v>
      </c>
      <c r="G51" s="15" t="str">
        <f t="shared" si="0"/>
        <v>f</v>
      </c>
      <c r="H51" s="20">
        <v>2013</v>
      </c>
      <c r="J51" s="20" t="s">
        <v>229</v>
      </c>
      <c r="K51" s="20" t="s">
        <v>21</v>
      </c>
      <c r="L51" s="20" t="s">
        <v>230</v>
      </c>
      <c r="N51" s="20" t="s">
        <v>231</v>
      </c>
      <c r="Q51" s="20" t="s">
        <v>232</v>
      </c>
    </row>
    <row r="52" spans="1:17" ht="18" customHeight="1" x14ac:dyDescent="0.2">
      <c r="A52" s="11" t="s">
        <v>25</v>
      </c>
      <c r="B52" s="11" t="str">
        <f t="shared" si="1"/>
        <v>avars_2014</v>
      </c>
      <c r="C52" s="11" t="s">
        <v>165</v>
      </c>
      <c r="D52" s="11" t="s">
        <v>129</v>
      </c>
      <c r="E52" s="11" t="s">
        <v>236</v>
      </c>
      <c r="F52" s="15">
        <v>7</v>
      </c>
      <c r="G52" s="15" t="str">
        <f t="shared" si="0"/>
        <v>g</v>
      </c>
      <c r="H52" s="20">
        <v>2014</v>
      </c>
      <c r="J52" s="20" t="s">
        <v>229</v>
      </c>
      <c r="K52" s="20" t="s">
        <v>21</v>
      </c>
      <c r="L52" s="20" t="s">
        <v>230</v>
      </c>
      <c r="N52" s="20" t="s">
        <v>231</v>
      </c>
      <c r="Q52" s="20" t="s">
        <v>232</v>
      </c>
    </row>
    <row r="53" spans="1:17" ht="18" customHeight="1" x14ac:dyDescent="0.2">
      <c r="A53" s="11" t="s">
        <v>25</v>
      </c>
      <c r="B53" s="11" t="str">
        <f t="shared" si="1"/>
        <v>avars_2015</v>
      </c>
      <c r="C53" s="11" t="s">
        <v>165</v>
      </c>
      <c r="D53" s="11" t="s">
        <v>129</v>
      </c>
      <c r="E53" s="11" t="s">
        <v>236</v>
      </c>
      <c r="F53" s="15">
        <v>8</v>
      </c>
      <c r="G53" s="15" t="str">
        <f t="shared" si="0"/>
        <v>h</v>
      </c>
      <c r="H53" s="20">
        <v>2015</v>
      </c>
      <c r="J53" s="20" t="s">
        <v>229</v>
      </c>
      <c r="K53" s="20" t="s">
        <v>21</v>
      </c>
      <c r="L53" s="20" t="s">
        <v>230</v>
      </c>
      <c r="N53" s="20" t="s">
        <v>231</v>
      </c>
      <c r="Q53" s="20" t="s">
        <v>232</v>
      </c>
    </row>
    <row r="54" spans="1:17" ht="18" customHeight="1" x14ac:dyDescent="0.2">
      <c r="A54" s="11" t="s">
        <v>25</v>
      </c>
      <c r="B54" s="11" t="str">
        <f t="shared" si="1"/>
        <v>avars_2016</v>
      </c>
      <c r="C54" s="11" t="s">
        <v>165</v>
      </c>
      <c r="D54" s="11" t="s">
        <v>129</v>
      </c>
      <c r="E54" s="11" t="s">
        <v>236</v>
      </c>
      <c r="F54" s="15">
        <v>9</v>
      </c>
      <c r="G54" s="15" t="str">
        <f t="shared" si="0"/>
        <v>i</v>
      </c>
      <c r="H54" s="20">
        <v>2016</v>
      </c>
      <c r="J54" s="20" t="s">
        <v>229</v>
      </c>
      <c r="K54" s="20" t="s">
        <v>21</v>
      </c>
      <c r="L54" s="20" t="s">
        <v>230</v>
      </c>
      <c r="N54" s="20" t="s">
        <v>231</v>
      </c>
      <c r="Q54" s="20" t="s">
        <v>232</v>
      </c>
    </row>
    <row r="55" spans="1:17" ht="18" customHeight="1" x14ac:dyDescent="0.2">
      <c r="A55" s="11" t="s">
        <v>25</v>
      </c>
      <c r="B55" s="11" t="str">
        <f t="shared" si="1"/>
        <v>avars_2017</v>
      </c>
      <c r="C55" s="11" t="s">
        <v>165</v>
      </c>
      <c r="D55" s="11" t="s">
        <v>129</v>
      </c>
      <c r="E55" s="11" t="s">
        <v>236</v>
      </c>
      <c r="F55" s="15">
        <v>10</v>
      </c>
      <c r="G55" s="15" t="str">
        <f t="shared" si="0"/>
        <v>j</v>
      </c>
      <c r="H55" s="20">
        <v>2017</v>
      </c>
      <c r="J55" s="20" t="s">
        <v>229</v>
      </c>
      <c r="K55" s="20" t="s">
        <v>21</v>
      </c>
      <c r="L55" s="20" t="s">
        <v>230</v>
      </c>
      <c r="N55" s="20" t="s">
        <v>231</v>
      </c>
      <c r="Q55" s="20" t="s">
        <v>232</v>
      </c>
    </row>
    <row r="56" spans="1:17" ht="18" customHeight="1" x14ac:dyDescent="0.2">
      <c r="A56" s="11" t="s">
        <v>25</v>
      </c>
      <c r="B56" s="11" t="str">
        <f t="shared" si="1"/>
        <v>avars_2018</v>
      </c>
      <c r="C56" s="11" t="s">
        <v>165</v>
      </c>
      <c r="D56" s="11" t="s">
        <v>129</v>
      </c>
      <c r="E56" s="11" t="s">
        <v>236</v>
      </c>
      <c r="F56" s="15">
        <v>11</v>
      </c>
      <c r="G56" s="15" t="str">
        <f t="shared" si="0"/>
        <v>k</v>
      </c>
      <c r="H56" s="20">
        <v>2018</v>
      </c>
      <c r="J56" s="20" t="s">
        <v>229</v>
      </c>
      <c r="K56" s="20" t="s">
        <v>21</v>
      </c>
      <c r="L56" s="20" t="s">
        <v>230</v>
      </c>
      <c r="N56" s="20" t="s">
        <v>231</v>
      </c>
      <c r="Q56" s="20" t="s">
        <v>232</v>
      </c>
    </row>
    <row r="57" spans="1:17" ht="18" customHeight="1" x14ac:dyDescent="0.2">
      <c r="A57" s="11" t="s">
        <v>25</v>
      </c>
      <c r="B57" s="11" t="str">
        <f t="shared" si="1"/>
        <v>avars_2008</v>
      </c>
      <c r="C57" s="11" t="s">
        <v>165</v>
      </c>
      <c r="D57" s="11" t="s">
        <v>129</v>
      </c>
      <c r="E57" s="11" t="s">
        <v>237</v>
      </c>
      <c r="F57" s="15">
        <v>1</v>
      </c>
      <c r="G57" s="15" t="str">
        <f t="shared" si="0"/>
        <v>a</v>
      </c>
      <c r="H57" s="20">
        <v>2008</v>
      </c>
      <c r="J57" s="20" t="s">
        <v>229</v>
      </c>
      <c r="K57" s="20" t="s">
        <v>21</v>
      </c>
      <c r="L57" s="20" t="s">
        <v>230</v>
      </c>
      <c r="N57" s="20" t="s">
        <v>231</v>
      </c>
      <c r="Q57" s="20" t="s">
        <v>232</v>
      </c>
    </row>
    <row r="58" spans="1:17" ht="18" customHeight="1" x14ac:dyDescent="0.2">
      <c r="A58" s="11" t="s">
        <v>25</v>
      </c>
      <c r="B58" s="11" t="str">
        <f t="shared" si="1"/>
        <v>avars_2009</v>
      </c>
      <c r="C58" s="11" t="s">
        <v>165</v>
      </c>
      <c r="D58" s="11" t="s">
        <v>129</v>
      </c>
      <c r="E58" s="11" t="s">
        <v>237</v>
      </c>
      <c r="F58" s="15">
        <v>2</v>
      </c>
      <c r="G58" s="15" t="str">
        <f t="shared" si="0"/>
        <v>b</v>
      </c>
      <c r="H58" s="20">
        <v>2009</v>
      </c>
      <c r="J58" s="20" t="s">
        <v>229</v>
      </c>
      <c r="K58" s="20" t="s">
        <v>21</v>
      </c>
      <c r="L58" s="20" t="s">
        <v>230</v>
      </c>
      <c r="N58" s="20" t="s">
        <v>231</v>
      </c>
      <c r="Q58" s="20" t="s">
        <v>232</v>
      </c>
    </row>
    <row r="59" spans="1:17" ht="18" customHeight="1" x14ac:dyDescent="0.2">
      <c r="A59" s="11" t="s">
        <v>25</v>
      </c>
      <c r="B59" s="11" t="str">
        <f t="shared" si="1"/>
        <v>avars_2010</v>
      </c>
      <c r="C59" s="11" t="s">
        <v>165</v>
      </c>
      <c r="D59" s="11" t="s">
        <v>129</v>
      </c>
      <c r="E59" s="11" t="s">
        <v>237</v>
      </c>
      <c r="F59" s="15">
        <v>3</v>
      </c>
      <c r="G59" s="15" t="str">
        <f t="shared" si="0"/>
        <v>c</v>
      </c>
      <c r="H59" s="20">
        <v>2010</v>
      </c>
      <c r="J59" s="20" t="s">
        <v>229</v>
      </c>
      <c r="K59" s="20" t="s">
        <v>21</v>
      </c>
      <c r="L59" s="20" t="s">
        <v>230</v>
      </c>
      <c r="N59" s="20" t="s">
        <v>231</v>
      </c>
      <c r="Q59" s="20" t="s">
        <v>232</v>
      </c>
    </row>
    <row r="60" spans="1:17" ht="18" customHeight="1" x14ac:dyDescent="0.2">
      <c r="A60" s="11" t="s">
        <v>25</v>
      </c>
      <c r="B60" s="11" t="str">
        <f t="shared" si="1"/>
        <v>avars_2011</v>
      </c>
      <c r="C60" s="11" t="s">
        <v>165</v>
      </c>
      <c r="D60" s="11" t="s">
        <v>129</v>
      </c>
      <c r="E60" s="11" t="s">
        <v>237</v>
      </c>
      <c r="F60" s="15">
        <v>4</v>
      </c>
      <c r="G60" s="15" t="str">
        <f t="shared" si="0"/>
        <v>d</v>
      </c>
      <c r="H60" s="20">
        <v>2011</v>
      </c>
      <c r="J60" s="20" t="s">
        <v>229</v>
      </c>
      <c r="K60" s="20" t="s">
        <v>21</v>
      </c>
      <c r="L60" s="20" t="s">
        <v>230</v>
      </c>
      <c r="N60" s="20" t="s">
        <v>231</v>
      </c>
      <c r="Q60" s="20" t="s">
        <v>232</v>
      </c>
    </row>
    <row r="61" spans="1:17" ht="18" customHeight="1" x14ac:dyDescent="0.2">
      <c r="A61" s="11" t="s">
        <v>25</v>
      </c>
      <c r="B61" s="11" t="str">
        <f t="shared" si="1"/>
        <v>avars_2012</v>
      </c>
      <c r="C61" s="11" t="s">
        <v>165</v>
      </c>
      <c r="D61" s="11" t="s">
        <v>129</v>
      </c>
      <c r="E61" s="11" t="s">
        <v>237</v>
      </c>
      <c r="F61" s="15">
        <v>5</v>
      </c>
      <c r="G61" s="15" t="str">
        <f t="shared" si="0"/>
        <v>e</v>
      </c>
      <c r="H61" s="20">
        <v>2012</v>
      </c>
      <c r="J61" s="20" t="s">
        <v>229</v>
      </c>
      <c r="K61" s="20" t="s">
        <v>21</v>
      </c>
      <c r="L61" s="20" t="s">
        <v>230</v>
      </c>
      <c r="N61" s="20" t="s">
        <v>231</v>
      </c>
      <c r="Q61" s="20" t="s">
        <v>232</v>
      </c>
    </row>
    <row r="62" spans="1:17" ht="18" customHeight="1" x14ac:dyDescent="0.2">
      <c r="A62" s="11" t="s">
        <v>25</v>
      </c>
      <c r="B62" s="11" t="str">
        <f t="shared" si="1"/>
        <v>avars_2013</v>
      </c>
      <c r="C62" s="11" t="s">
        <v>165</v>
      </c>
      <c r="D62" s="11" t="s">
        <v>129</v>
      </c>
      <c r="E62" s="11" t="s">
        <v>237</v>
      </c>
      <c r="F62" s="15">
        <v>6</v>
      </c>
      <c r="G62" s="15" t="str">
        <f t="shared" si="0"/>
        <v>f</v>
      </c>
      <c r="H62" s="20">
        <v>2013</v>
      </c>
      <c r="J62" s="20" t="s">
        <v>229</v>
      </c>
      <c r="K62" s="20" t="s">
        <v>21</v>
      </c>
      <c r="L62" s="20" t="s">
        <v>230</v>
      </c>
      <c r="N62" s="20" t="s">
        <v>231</v>
      </c>
      <c r="Q62" s="20" t="s">
        <v>232</v>
      </c>
    </row>
    <row r="63" spans="1:17" ht="18" customHeight="1" x14ac:dyDescent="0.2">
      <c r="A63" s="11" t="s">
        <v>25</v>
      </c>
      <c r="B63" s="11" t="str">
        <f t="shared" si="1"/>
        <v>avars_2014</v>
      </c>
      <c r="C63" s="11" t="s">
        <v>165</v>
      </c>
      <c r="D63" s="11" t="s">
        <v>129</v>
      </c>
      <c r="E63" s="11" t="s">
        <v>237</v>
      </c>
      <c r="F63" s="15">
        <v>7</v>
      </c>
      <c r="G63" s="15" t="str">
        <f t="shared" si="0"/>
        <v>g</v>
      </c>
      <c r="H63" s="20">
        <v>2014</v>
      </c>
      <c r="J63" s="20" t="s">
        <v>229</v>
      </c>
      <c r="K63" s="20" t="s">
        <v>21</v>
      </c>
      <c r="L63" s="20" t="s">
        <v>230</v>
      </c>
      <c r="N63" s="20" t="s">
        <v>231</v>
      </c>
      <c r="Q63" s="20" t="s">
        <v>232</v>
      </c>
    </row>
    <row r="64" spans="1:17" ht="18" customHeight="1" x14ac:dyDescent="0.2">
      <c r="A64" s="11" t="s">
        <v>25</v>
      </c>
      <c r="B64" s="11" t="str">
        <f t="shared" si="1"/>
        <v>avars_2015</v>
      </c>
      <c r="C64" s="11" t="s">
        <v>165</v>
      </c>
      <c r="D64" s="11" t="s">
        <v>129</v>
      </c>
      <c r="E64" s="11" t="s">
        <v>237</v>
      </c>
      <c r="F64" s="15">
        <v>8</v>
      </c>
      <c r="G64" s="15" t="str">
        <f t="shared" si="0"/>
        <v>h</v>
      </c>
      <c r="H64" s="20">
        <v>2015</v>
      </c>
      <c r="J64" s="20" t="s">
        <v>229</v>
      </c>
      <c r="K64" s="20" t="s">
        <v>21</v>
      </c>
      <c r="L64" s="20" t="s">
        <v>230</v>
      </c>
      <c r="N64" s="20" t="s">
        <v>231</v>
      </c>
      <c r="Q64" s="20" t="s">
        <v>232</v>
      </c>
    </row>
    <row r="65" spans="1:17" ht="18" customHeight="1" x14ac:dyDescent="0.2">
      <c r="A65" s="11" t="s">
        <v>25</v>
      </c>
      <c r="B65" s="11" t="str">
        <f t="shared" si="1"/>
        <v>avars_2016</v>
      </c>
      <c r="C65" s="11" t="s">
        <v>165</v>
      </c>
      <c r="D65" s="11" t="s">
        <v>129</v>
      </c>
      <c r="E65" s="11" t="s">
        <v>237</v>
      </c>
      <c r="F65" s="15">
        <v>9</v>
      </c>
      <c r="G65" s="15" t="str">
        <f t="shared" si="0"/>
        <v>i</v>
      </c>
      <c r="H65" s="20">
        <v>2016</v>
      </c>
      <c r="J65" s="20" t="s">
        <v>229</v>
      </c>
      <c r="K65" s="20" t="s">
        <v>21</v>
      </c>
      <c r="L65" s="20" t="s">
        <v>230</v>
      </c>
      <c r="N65" s="20" t="s">
        <v>231</v>
      </c>
      <c r="Q65" s="20" t="s">
        <v>232</v>
      </c>
    </row>
    <row r="66" spans="1:17" ht="18" customHeight="1" x14ac:dyDescent="0.2">
      <c r="A66" s="11" t="s">
        <v>25</v>
      </c>
      <c r="B66" s="11" t="str">
        <f t="shared" si="1"/>
        <v>avars_2017</v>
      </c>
      <c r="C66" s="11" t="s">
        <v>165</v>
      </c>
      <c r="D66" s="11" t="s">
        <v>129</v>
      </c>
      <c r="E66" s="11" t="s">
        <v>237</v>
      </c>
      <c r="F66" s="15">
        <v>10</v>
      </c>
      <c r="G66" s="15" t="str">
        <f t="shared" si="0"/>
        <v>j</v>
      </c>
      <c r="H66" s="20">
        <v>2017</v>
      </c>
      <c r="J66" s="20" t="s">
        <v>229</v>
      </c>
      <c r="K66" s="20" t="s">
        <v>21</v>
      </c>
      <c r="L66" s="20" t="s">
        <v>230</v>
      </c>
      <c r="N66" s="20" t="s">
        <v>231</v>
      </c>
      <c r="Q66" s="20" t="s">
        <v>232</v>
      </c>
    </row>
    <row r="67" spans="1:17" ht="18" customHeight="1" x14ac:dyDescent="0.2">
      <c r="A67" s="11" t="s">
        <v>25</v>
      </c>
      <c r="B67" s="11" t="str">
        <f t="shared" ref="B67:B130" si="2">"avars_" &amp;  H67</f>
        <v>avars_2018</v>
      </c>
      <c r="C67" s="11" t="s">
        <v>165</v>
      </c>
      <c r="D67" s="11" t="s">
        <v>129</v>
      </c>
      <c r="E67" s="11" t="s">
        <v>237</v>
      </c>
      <c r="F67" s="15">
        <v>11</v>
      </c>
      <c r="G67" s="15" t="str">
        <f t="shared" si="0"/>
        <v>k</v>
      </c>
      <c r="H67" s="20">
        <v>2018</v>
      </c>
      <c r="J67" s="20" t="s">
        <v>229</v>
      </c>
      <c r="K67" s="20" t="s">
        <v>21</v>
      </c>
      <c r="L67" s="20" t="s">
        <v>230</v>
      </c>
      <c r="N67" s="20" t="s">
        <v>231</v>
      </c>
      <c r="Q67" s="20" t="s">
        <v>232</v>
      </c>
    </row>
    <row r="68" spans="1:17" ht="18" customHeight="1" x14ac:dyDescent="0.2">
      <c r="A68" s="11" t="s">
        <v>25</v>
      </c>
      <c r="B68" s="11" t="str">
        <f t="shared" si="2"/>
        <v>avars_2008</v>
      </c>
      <c r="C68" s="11" t="s">
        <v>165</v>
      </c>
      <c r="D68" s="11" t="s">
        <v>129</v>
      </c>
      <c r="E68" s="11" t="s">
        <v>240</v>
      </c>
      <c r="F68" s="15">
        <v>1</v>
      </c>
      <c r="G68" s="15" t="str">
        <f t="shared" si="0"/>
        <v>a</v>
      </c>
      <c r="H68" s="20">
        <v>2008</v>
      </c>
      <c r="J68" s="20" t="s">
        <v>229</v>
      </c>
      <c r="K68" s="20" t="s">
        <v>21</v>
      </c>
      <c r="L68" s="20" t="s">
        <v>230</v>
      </c>
      <c r="N68" s="20" t="s">
        <v>231</v>
      </c>
      <c r="Q68" s="20" t="s">
        <v>232</v>
      </c>
    </row>
    <row r="69" spans="1:17" ht="18" customHeight="1" x14ac:dyDescent="0.2">
      <c r="A69" s="11" t="s">
        <v>25</v>
      </c>
      <c r="B69" s="11" t="str">
        <f t="shared" si="2"/>
        <v>avars_2009</v>
      </c>
      <c r="C69" s="11" t="s">
        <v>165</v>
      </c>
      <c r="D69" s="11" t="s">
        <v>129</v>
      </c>
      <c r="E69" s="11" t="s">
        <v>240</v>
      </c>
      <c r="F69" s="15">
        <v>2</v>
      </c>
      <c r="G69" s="15" t="str">
        <f t="shared" si="0"/>
        <v>b</v>
      </c>
      <c r="H69" s="20">
        <v>2009</v>
      </c>
      <c r="J69" s="20" t="s">
        <v>229</v>
      </c>
      <c r="K69" s="20" t="s">
        <v>21</v>
      </c>
      <c r="L69" s="20" t="s">
        <v>230</v>
      </c>
      <c r="N69" s="20" t="s">
        <v>231</v>
      </c>
      <c r="Q69" s="20" t="s">
        <v>232</v>
      </c>
    </row>
    <row r="70" spans="1:17" ht="18" customHeight="1" x14ac:dyDescent="0.2">
      <c r="A70" s="11" t="s">
        <v>25</v>
      </c>
      <c r="B70" s="11" t="str">
        <f t="shared" si="2"/>
        <v>avars_2010</v>
      </c>
      <c r="C70" s="11" t="s">
        <v>165</v>
      </c>
      <c r="D70" s="11" t="s">
        <v>129</v>
      </c>
      <c r="E70" s="11" t="s">
        <v>240</v>
      </c>
      <c r="F70" s="15">
        <v>3</v>
      </c>
      <c r="G70" s="15" t="str">
        <f t="shared" si="0"/>
        <v>c</v>
      </c>
      <c r="H70" s="20">
        <v>2010</v>
      </c>
      <c r="J70" s="20" t="s">
        <v>229</v>
      </c>
      <c r="K70" s="20" t="s">
        <v>21</v>
      </c>
      <c r="L70" s="20" t="s">
        <v>230</v>
      </c>
      <c r="N70" s="20" t="s">
        <v>231</v>
      </c>
      <c r="Q70" s="20" t="s">
        <v>232</v>
      </c>
    </row>
    <row r="71" spans="1:17" ht="18" customHeight="1" x14ac:dyDescent="0.2">
      <c r="A71" s="11" t="s">
        <v>25</v>
      </c>
      <c r="B71" s="11" t="str">
        <f t="shared" si="2"/>
        <v>avars_2011</v>
      </c>
      <c r="C71" s="11" t="s">
        <v>165</v>
      </c>
      <c r="D71" s="11" t="s">
        <v>129</v>
      </c>
      <c r="E71" s="11" t="s">
        <v>240</v>
      </c>
      <c r="F71" s="15">
        <v>4</v>
      </c>
      <c r="G71" s="15" t="str">
        <f t="shared" si="0"/>
        <v>d</v>
      </c>
      <c r="H71" s="20">
        <v>2011</v>
      </c>
      <c r="J71" s="20" t="s">
        <v>229</v>
      </c>
      <c r="K71" s="20" t="s">
        <v>21</v>
      </c>
      <c r="L71" s="20" t="s">
        <v>230</v>
      </c>
      <c r="N71" s="20" t="s">
        <v>231</v>
      </c>
      <c r="Q71" s="20" t="s">
        <v>232</v>
      </c>
    </row>
    <row r="72" spans="1:17" ht="18" customHeight="1" x14ac:dyDescent="0.2">
      <c r="A72" s="11" t="s">
        <v>25</v>
      </c>
      <c r="B72" s="11" t="str">
        <f t="shared" si="2"/>
        <v>avars_2012</v>
      </c>
      <c r="C72" s="11" t="s">
        <v>165</v>
      </c>
      <c r="D72" s="11" t="s">
        <v>129</v>
      </c>
      <c r="E72" s="11" t="s">
        <v>240</v>
      </c>
      <c r="F72" s="15">
        <v>5</v>
      </c>
      <c r="G72" s="15" t="str">
        <f t="shared" si="0"/>
        <v>e</v>
      </c>
      <c r="H72" s="20">
        <v>2012</v>
      </c>
      <c r="J72" s="20" t="s">
        <v>229</v>
      </c>
      <c r="K72" s="20" t="s">
        <v>21</v>
      </c>
      <c r="L72" s="20" t="s">
        <v>230</v>
      </c>
      <c r="N72" s="20" t="s">
        <v>231</v>
      </c>
      <c r="Q72" s="20" t="s">
        <v>232</v>
      </c>
    </row>
    <row r="73" spans="1:17" ht="18" customHeight="1" x14ac:dyDescent="0.2">
      <c r="A73" s="11" t="s">
        <v>25</v>
      </c>
      <c r="B73" s="11" t="str">
        <f t="shared" si="2"/>
        <v>avars_2013</v>
      </c>
      <c r="C73" s="11" t="s">
        <v>165</v>
      </c>
      <c r="D73" s="11" t="s">
        <v>129</v>
      </c>
      <c r="E73" s="11" t="s">
        <v>240</v>
      </c>
      <c r="F73" s="15">
        <v>6</v>
      </c>
      <c r="G73" s="15" t="str">
        <f t="shared" si="0"/>
        <v>f</v>
      </c>
      <c r="H73" s="20">
        <v>2013</v>
      </c>
      <c r="J73" s="20" t="s">
        <v>229</v>
      </c>
      <c r="K73" s="20" t="s">
        <v>21</v>
      </c>
      <c r="L73" s="20" t="s">
        <v>230</v>
      </c>
      <c r="N73" s="20" t="s">
        <v>231</v>
      </c>
      <c r="Q73" s="20" t="s">
        <v>232</v>
      </c>
    </row>
    <row r="74" spans="1:17" ht="18" customHeight="1" x14ac:dyDescent="0.2">
      <c r="A74" s="11" t="s">
        <v>25</v>
      </c>
      <c r="B74" s="11" t="str">
        <f t="shared" si="2"/>
        <v>avars_2014</v>
      </c>
      <c r="C74" s="11" t="s">
        <v>165</v>
      </c>
      <c r="D74" s="11" t="s">
        <v>129</v>
      </c>
      <c r="E74" s="11" t="s">
        <v>240</v>
      </c>
      <c r="F74" s="15">
        <v>7</v>
      </c>
      <c r="G74" s="15" t="str">
        <f t="shared" si="0"/>
        <v>g</v>
      </c>
      <c r="H74" s="20">
        <v>2014</v>
      </c>
      <c r="J74" s="20" t="s">
        <v>229</v>
      </c>
      <c r="K74" s="20" t="s">
        <v>21</v>
      </c>
      <c r="L74" s="20" t="s">
        <v>230</v>
      </c>
      <c r="N74" s="20" t="s">
        <v>231</v>
      </c>
      <c r="Q74" s="20" t="s">
        <v>232</v>
      </c>
    </row>
    <row r="75" spans="1:17" ht="18" customHeight="1" x14ac:dyDescent="0.2">
      <c r="A75" s="11" t="s">
        <v>25</v>
      </c>
      <c r="B75" s="11" t="str">
        <f t="shared" si="2"/>
        <v>avars_2015</v>
      </c>
      <c r="C75" s="11" t="s">
        <v>165</v>
      </c>
      <c r="D75" s="11" t="s">
        <v>129</v>
      </c>
      <c r="E75" s="11" t="s">
        <v>240</v>
      </c>
      <c r="F75" s="15">
        <v>8</v>
      </c>
      <c r="G75" s="15" t="str">
        <f t="shared" si="0"/>
        <v>h</v>
      </c>
      <c r="H75" s="20">
        <v>2015</v>
      </c>
      <c r="J75" s="20" t="s">
        <v>229</v>
      </c>
      <c r="K75" s="20" t="s">
        <v>21</v>
      </c>
      <c r="L75" s="20" t="s">
        <v>230</v>
      </c>
      <c r="N75" s="20" t="s">
        <v>231</v>
      </c>
      <c r="Q75" s="20" t="s">
        <v>232</v>
      </c>
    </row>
    <row r="76" spans="1:17" ht="18" customHeight="1" x14ac:dyDescent="0.2">
      <c r="A76" s="11" t="s">
        <v>25</v>
      </c>
      <c r="B76" s="11" t="str">
        <f t="shared" si="2"/>
        <v>avars_2016</v>
      </c>
      <c r="C76" s="11" t="s">
        <v>165</v>
      </c>
      <c r="D76" s="11" t="s">
        <v>129</v>
      </c>
      <c r="E76" s="11" t="s">
        <v>240</v>
      </c>
      <c r="F76" s="15">
        <v>9</v>
      </c>
      <c r="G76" s="15" t="str">
        <f t="shared" si="0"/>
        <v>i</v>
      </c>
      <c r="H76" s="20">
        <v>2016</v>
      </c>
      <c r="J76" s="20" t="s">
        <v>229</v>
      </c>
      <c r="K76" s="20" t="s">
        <v>21</v>
      </c>
      <c r="L76" s="20" t="s">
        <v>230</v>
      </c>
      <c r="N76" s="20" t="s">
        <v>231</v>
      </c>
      <c r="Q76" s="20" t="s">
        <v>232</v>
      </c>
    </row>
    <row r="77" spans="1:17" ht="18" customHeight="1" x14ac:dyDescent="0.2">
      <c r="A77" s="11" t="s">
        <v>25</v>
      </c>
      <c r="B77" s="11" t="str">
        <f t="shared" si="2"/>
        <v>avars_2017</v>
      </c>
      <c r="C77" s="11" t="s">
        <v>165</v>
      </c>
      <c r="D77" s="11" t="s">
        <v>129</v>
      </c>
      <c r="E77" s="11" t="s">
        <v>240</v>
      </c>
      <c r="F77" s="15">
        <v>10</v>
      </c>
      <c r="G77" s="15" t="str">
        <f t="shared" si="0"/>
        <v>j</v>
      </c>
      <c r="H77" s="20">
        <v>2017</v>
      </c>
      <c r="J77" s="20" t="s">
        <v>229</v>
      </c>
      <c r="K77" s="20" t="s">
        <v>21</v>
      </c>
      <c r="L77" s="20" t="s">
        <v>230</v>
      </c>
      <c r="N77" s="20" t="s">
        <v>231</v>
      </c>
      <c r="Q77" s="20" t="s">
        <v>232</v>
      </c>
    </row>
    <row r="78" spans="1:17" ht="18" customHeight="1" x14ac:dyDescent="0.2">
      <c r="A78" s="11" t="s">
        <v>25</v>
      </c>
      <c r="B78" s="11" t="str">
        <f t="shared" si="2"/>
        <v>avars_2018</v>
      </c>
      <c r="C78" s="11" t="s">
        <v>165</v>
      </c>
      <c r="D78" s="11" t="s">
        <v>129</v>
      </c>
      <c r="E78" s="11" t="s">
        <v>240</v>
      </c>
      <c r="F78" s="15">
        <v>11</v>
      </c>
      <c r="G78" s="15" t="str">
        <f t="shared" si="0"/>
        <v>k</v>
      </c>
      <c r="H78" s="20">
        <v>2018</v>
      </c>
      <c r="J78" s="20" t="s">
        <v>229</v>
      </c>
      <c r="K78" s="20" t="s">
        <v>21</v>
      </c>
      <c r="L78" s="20" t="s">
        <v>230</v>
      </c>
      <c r="N78" s="20" t="s">
        <v>231</v>
      </c>
      <c r="Q78" s="20" t="s">
        <v>232</v>
      </c>
    </row>
    <row r="79" spans="1:17" ht="18" customHeight="1" x14ac:dyDescent="0.2">
      <c r="A79" s="11" t="s">
        <v>25</v>
      </c>
      <c r="B79" s="11" t="str">
        <f t="shared" si="2"/>
        <v>avars_2008</v>
      </c>
      <c r="C79" s="11" t="s">
        <v>165</v>
      </c>
      <c r="D79" s="11" t="s">
        <v>129</v>
      </c>
      <c r="E79" s="11" t="s">
        <v>241</v>
      </c>
      <c r="F79" s="15">
        <v>1</v>
      </c>
      <c r="G79" s="15" t="str">
        <f t="shared" si="0"/>
        <v>a</v>
      </c>
      <c r="H79" s="20">
        <v>2008</v>
      </c>
      <c r="J79" s="20" t="s">
        <v>229</v>
      </c>
      <c r="K79" s="20" t="s">
        <v>21</v>
      </c>
      <c r="L79" s="20" t="s">
        <v>230</v>
      </c>
      <c r="N79" s="20" t="s">
        <v>231</v>
      </c>
      <c r="Q79" s="20" t="s">
        <v>232</v>
      </c>
    </row>
    <row r="80" spans="1:17" ht="18" customHeight="1" x14ac:dyDescent="0.2">
      <c r="A80" s="11" t="s">
        <v>25</v>
      </c>
      <c r="B80" s="11" t="str">
        <f t="shared" si="2"/>
        <v>avars_2009</v>
      </c>
      <c r="C80" s="11" t="s">
        <v>165</v>
      </c>
      <c r="D80" s="11" t="s">
        <v>129</v>
      </c>
      <c r="E80" s="11" t="s">
        <v>241</v>
      </c>
      <c r="F80" s="15">
        <v>2</v>
      </c>
      <c r="G80" s="15" t="str">
        <f t="shared" si="0"/>
        <v>b</v>
      </c>
      <c r="H80" s="20">
        <v>2009</v>
      </c>
      <c r="J80" s="20" t="s">
        <v>229</v>
      </c>
      <c r="K80" s="20" t="s">
        <v>21</v>
      </c>
      <c r="L80" s="20" t="s">
        <v>230</v>
      </c>
      <c r="N80" s="20" t="s">
        <v>231</v>
      </c>
      <c r="Q80" s="20" t="s">
        <v>232</v>
      </c>
    </row>
    <row r="81" spans="1:17" ht="18" customHeight="1" x14ac:dyDescent="0.2">
      <c r="A81" s="11" t="s">
        <v>25</v>
      </c>
      <c r="B81" s="11" t="str">
        <f t="shared" si="2"/>
        <v>avars_2010</v>
      </c>
      <c r="C81" s="11" t="s">
        <v>165</v>
      </c>
      <c r="D81" s="11" t="s">
        <v>129</v>
      </c>
      <c r="E81" s="11" t="s">
        <v>241</v>
      </c>
      <c r="F81" s="15">
        <v>3</v>
      </c>
      <c r="G81" s="15" t="str">
        <f t="shared" si="0"/>
        <v>c</v>
      </c>
      <c r="H81" s="20">
        <v>2010</v>
      </c>
      <c r="J81" s="20" t="s">
        <v>229</v>
      </c>
      <c r="K81" s="20" t="s">
        <v>21</v>
      </c>
      <c r="L81" s="20" t="s">
        <v>230</v>
      </c>
      <c r="N81" s="20" t="s">
        <v>231</v>
      </c>
      <c r="Q81" s="20" t="s">
        <v>232</v>
      </c>
    </row>
    <row r="82" spans="1:17" ht="18" customHeight="1" x14ac:dyDescent="0.2">
      <c r="A82" s="11" t="s">
        <v>25</v>
      </c>
      <c r="B82" s="11" t="str">
        <f t="shared" si="2"/>
        <v>avars_2011</v>
      </c>
      <c r="C82" s="11" t="s">
        <v>165</v>
      </c>
      <c r="D82" s="11" t="s">
        <v>129</v>
      </c>
      <c r="E82" s="11" t="s">
        <v>241</v>
      </c>
      <c r="F82" s="15">
        <v>4</v>
      </c>
      <c r="G82" s="15" t="str">
        <f t="shared" si="0"/>
        <v>d</v>
      </c>
      <c r="H82" s="20">
        <v>2011</v>
      </c>
      <c r="J82" s="20" t="s">
        <v>229</v>
      </c>
      <c r="K82" s="20" t="s">
        <v>21</v>
      </c>
      <c r="L82" s="20" t="s">
        <v>230</v>
      </c>
      <c r="N82" s="20" t="s">
        <v>231</v>
      </c>
      <c r="Q82" s="20" t="s">
        <v>232</v>
      </c>
    </row>
    <row r="83" spans="1:17" ht="18" customHeight="1" x14ac:dyDescent="0.2">
      <c r="A83" s="11" t="s">
        <v>25</v>
      </c>
      <c r="B83" s="11" t="str">
        <f t="shared" si="2"/>
        <v>avars_2012</v>
      </c>
      <c r="C83" s="11" t="s">
        <v>165</v>
      </c>
      <c r="D83" s="11" t="s">
        <v>129</v>
      </c>
      <c r="E83" s="11" t="s">
        <v>241</v>
      </c>
      <c r="F83" s="15">
        <v>5</v>
      </c>
      <c r="G83" s="15" t="str">
        <f t="shared" si="0"/>
        <v>e</v>
      </c>
      <c r="H83" s="20">
        <v>2012</v>
      </c>
      <c r="J83" s="20" t="s">
        <v>229</v>
      </c>
      <c r="K83" s="20" t="s">
        <v>21</v>
      </c>
      <c r="L83" s="20" t="s">
        <v>230</v>
      </c>
      <c r="N83" s="20" t="s">
        <v>231</v>
      </c>
      <c r="Q83" s="20" t="s">
        <v>232</v>
      </c>
    </row>
    <row r="84" spans="1:17" ht="18" customHeight="1" x14ac:dyDescent="0.2">
      <c r="A84" s="11" t="s">
        <v>25</v>
      </c>
      <c r="B84" s="11" t="str">
        <f t="shared" si="2"/>
        <v>avars_2013</v>
      </c>
      <c r="C84" s="11" t="s">
        <v>165</v>
      </c>
      <c r="D84" s="11" t="s">
        <v>129</v>
      </c>
      <c r="E84" s="11" t="s">
        <v>241</v>
      </c>
      <c r="F84" s="15">
        <v>6</v>
      </c>
      <c r="G84" s="15" t="str">
        <f t="shared" si="0"/>
        <v>f</v>
      </c>
      <c r="H84" s="20">
        <v>2013</v>
      </c>
      <c r="J84" s="20" t="s">
        <v>229</v>
      </c>
      <c r="K84" s="20" t="s">
        <v>21</v>
      </c>
      <c r="L84" s="20" t="s">
        <v>230</v>
      </c>
      <c r="N84" s="20" t="s">
        <v>231</v>
      </c>
      <c r="Q84" s="20" t="s">
        <v>232</v>
      </c>
    </row>
    <row r="85" spans="1:17" ht="18" customHeight="1" x14ac:dyDescent="0.2">
      <c r="A85" s="11" t="s">
        <v>25</v>
      </c>
      <c r="B85" s="11" t="str">
        <f t="shared" si="2"/>
        <v>avars_2014</v>
      </c>
      <c r="C85" s="11" t="s">
        <v>165</v>
      </c>
      <c r="D85" s="11" t="s">
        <v>129</v>
      </c>
      <c r="E85" s="11" t="s">
        <v>241</v>
      </c>
      <c r="F85" s="15">
        <v>7</v>
      </c>
      <c r="G85" s="15" t="str">
        <f t="shared" si="0"/>
        <v>g</v>
      </c>
      <c r="H85" s="20">
        <v>2014</v>
      </c>
      <c r="J85" s="20" t="s">
        <v>229</v>
      </c>
      <c r="K85" s="20" t="s">
        <v>21</v>
      </c>
      <c r="L85" s="20" t="s">
        <v>230</v>
      </c>
      <c r="N85" s="20" t="s">
        <v>231</v>
      </c>
      <c r="Q85" s="20" t="s">
        <v>232</v>
      </c>
    </row>
    <row r="86" spans="1:17" ht="18" customHeight="1" x14ac:dyDescent="0.2">
      <c r="A86" s="11" t="s">
        <v>25</v>
      </c>
      <c r="B86" s="11" t="str">
        <f t="shared" si="2"/>
        <v>avars_2015</v>
      </c>
      <c r="C86" s="11" t="s">
        <v>165</v>
      </c>
      <c r="D86" s="11" t="s">
        <v>129</v>
      </c>
      <c r="E86" s="11" t="s">
        <v>241</v>
      </c>
      <c r="F86" s="15">
        <v>8</v>
      </c>
      <c r="G86" s="15" t="str">
        <f t="shared" si="0"/>
        <v>h</v>
      </c>
      <c r="H86" s="20">
        <v>2015</v>
      </c>
      <c r="J86" s="20" t="s">
        <v>229</v>
      </c>
      <c r="K86" s="20" t="s">
        <v>21</v>
      </c>
      <c r="L86" s="20" t="s">
        <v>230</v>
      </c>
      <c r="N86" s="20" t="s">
        <v>231</v>
      </c>
      <c r="Q86" s="20" t="s">
        <v>232</v>
      </c>
    </row>
    <row r="87" spans="1:17" ht="18" customHeight="1" x14ac:dyDescent="0.2">
      <c r="A87" s="11" t="s">
        <v>25</v>
      </c>
      <c r="B87" s="11" t="str">
        <f t="shared" si="2"/>
        <v>avars_2016</v>
      </c>
      <c r="C87" s="11" t="s">
        <v>165</v>
      </c>
      <c r="D87" s="11" t="s">
        <v>129</v>
      </c>
      <c r="E87" s="11" t="s">
        <v>241</v>
      </c>
      <c r="F87" s="15">
        <v>9</v>
      </c>
      <c r="G87" s="15" t="str">
        <f t="shared" si="0"/>
        <v>i</v>
      </c>
      <c r="H87" s="20">
        <v>2016</v>
      </c>
      <c r="J87" s="20" t="s">
        <v>229</v>
      </c>
      <c r="K87" s="20" t="s">
        <v>21</v>
      </c>
      <c r="L87" s="20" t="s">
        <v>230</v>
      </c>
      <c r="N87" s="20" t="s">
        <v>231</v>
      </c>
      <c r="Q87" s="20" t="s">
        <v>232</v>
      </c>
    </row>
    <row r="88" spans="1:17" ht="18" customHeight="1" x14ac:dyDescent="0.2">
      <c r="A88" s="11" t="s">
        <v>25</v>
      </c>
      <c r="B88" s="11" t="str">
        <f t="shared" si="2"/>
        <v>avars_2017</v>
      </c>
      <c r="C88" s="11" t="s">
        <v>165</v>
      </c>
      <c r="D88" s="11" t="s">
        <v>129</v>
      </c>
      <c r="E88" s="11" t="s">
        <v>241</v>
      </c>
      <c r="F88" s="15">
        <v>10</v>
      </c>
      <c r="G88" s="15" t="str">
        <f t="shared" si="0"/>
        <v>j</v>
      </c>
      <c r="H88" s="20">
        <v>2017</v>
      </c>
      <c r="J88" s="20" t="s">
        <v>229</v>
      </c>
      <c r="K88" s="20" t="s">
        <v>21</v>
      </c>
      <c r="L88" s="20" t="s">
        <v>230</v>
      </c>
      <c r="N88" s="20" t="s">
        <v>231</v>
      </c>
      <c r="Q88" s="20" t="s">
        <v>232</v>
      </c>
    </row>
    <row r="89" spans="1:17" ht="18" customHeight="1" x14ac:dyDescent="0.2">
      <c r="A89" s="11" t="s">
        <v>25</v>
      </c>
      <c r="B89" s="11" t="str">
        <f t="shared" si="2"/>
        <v>avars_2018</v>
      </c>
      <c r="C89" s="11" t="s">
        <v>165</v>
      </c>
      <c r="D89" s="11" t="s">
        <v>129</v>
      </c>
      <c r="E89" s="11" t="s">
        <v>241</v>
      </c>
      <c r="F89" s="15">
        <v>11</v>
      </c>
      <c r="G89" s="15" t="str">
        <f t="shared" si="0"/>
        <v>k</v>
      </c>
      <c r="H89" s="20">
        <v>2018</v>
      </c>
      <c r="J89" s="20" t="s">
        <v>229</v>
      </c>
      <c r="K89" s="20" t="s">
        <v>21</v>
      </c>
      <c r="L89" s="20" t="s">
        <v>230</v>
      </c>
      <c r="N89" s="20" t="s">
        <v>231</v>
      </c>
      <c r="Q89" s="20" t="s">
        <v>232</v>
      </c>
    </row>
    <row r="90" spans="1:17" ht="18" customHeight="1" x14ac:dyDescent="0.2">
      <c r="A90" s="11" t="s">
        <v>25</v>
      </c>
      <c r="B90" s="11" t="str">
        <f t="shared" si="2"/>
        <v>avars_2008</v>
      </c>
      <c r="C90" s="11" t="s">
        <v>165</v>
      </c>
      <c r="D90" s="11" t="s">
        <v>129</v>
      </c>
      <c r="E90" s="11" t="s">
        <v>242</v>
      </c>
      <c r="F90" s="15">
        <v>1</v>
      </c>
      <c r="G90" s="15" t="str">
        <f t="shared" si="0"/>
        <v>a</v>
      </c>
      <c r="H90" s="20">
        <v>2008</v>
      </c>
      <c r="J90" s="20" t="s">
        <v>229</v>
      </c>
      <c r="K90" s="20" t="s">
        <v>21</v>
      </c>
      <c r="L90" s="20" t="s">
        <v>230</v>
      </c>
      <c r="N90" s="20" t="s">
        <v>231</v>
      </c>
      <c r="Q90" s="20" t="s">
        <v>232</v>
      </c>
    </row>
    <row r="91" spans="1:17" ht="18" customHeight="1" x14ac:dyDescent="0.2">
      <c r="A91" s="11" t="s">
        <v>25</v>
      </c>
      <c r="B91" s="11" t="str">
        <f t="shared" si="2"/>
        <v>avars_2009</v>
      </c>
      <c r="C91" s="11" t="s">
        <v>165</v>
      </c>
      <c r="D91" s="11" t="s">
        <v>129</v>
      </c>
      <c r="E91" s="11" t="s">
        <v>242</v>
      </c>
      <c r="F91" s="15">
        <v>2</v>
      </c>
      <c r="G91" s="15" t="str">
        <f t="shared" si="0"/>
        <v>b</v>
      </c>
      <c r="H91" s="20">
        <v>2009</v>
      </c>
      <c r="J91" s="20" t="s">
        <v>229</v>
      </c>
      <c r="K91" s="20" t="s">
        <v>21</v>
      </c>
      <c r="L91" s="20" t="s">
        <v>230</v>
      </c>
      <c r="N91" s="20" t="s">
        <v>231</v>
      </c>
      <c r="Q91" s="20" t="s">
        <v>232</v>
      </c>
    </row>
    <row r="92" spans="1:17" ht="18" customHeight="1" x14ac:dyDescent="0.2">
      <c r="A92" s="11" t="s">
        <v>25</v>
      </c>
      <c r="B92" s="11" t="str">
        <f t="shared" si="2"/>
        <v>avars_2010</v>
      </c>
      <c r="C92" s="11" t="s">
        <v>165</v>
      </c>
      <c r="D92" s="11" t="s">
        <v>129</v>
      </c>
      <c r="E92" s="11" t="s">
        <v>242</v>
      </c>
      <c r="F92" s="15">
        <v>3</v>
      </c>
      <c r="G92" s="15" t="str">
        <f t="shared" si="0"/>
        <v>c</v>
      </c>
      <c r="H92" s="20">
        <v>2010</v>
      </c>
      <c r="J92" s="20" t="s">
        <v>229</v>
      </c>
      <c r="K92" s="20" t="s">
        <v>21</v>
      </c>
      <c r="L92" s="20" t="s">
        <v>230</v>
      </c>
      <c r="N92" s="20" t="s">
        <v>231</v>
      </c>
      <c r="Q92" s="20" t="s">
        <v>232</v>
      </c>
    </row>
    <row r="93" spans="1:17" ht="18" customHeight="1" x14ac:dyDescent="0.2">
      <c r="A93" s="11" t="s">
        <v>25</v>
      </c>
      <c r="B93" s="11" t="str">
        <f t="shared" si="2"/>
        <v>avars_2011</v>
      </c>
      <c r="C93" s="11" t="s">
        <v>165</v>
      </c>
      <c r="D93" s="11" t="s">
        <v>129</v>
      </c>
      <c r="E93" s="11" t="s">
        <v>242</v>
      </c>
      <c r="F93" s="15">
        <v>4</v>
      </c>
      <c r="G93" s="15" t="str">
        <f t="shared" si="0"/>
        <v>d</v>
      </c>
      <c r="H93" s="20">
        <v>2011</v>
      </c>
      <c r="J93" s="20" t="s">
        <v>229</v>
      </c>
      <c r="K93" s="20" t="s">
        <v>21</v>
      </c>
      <c r="L93" s="20" t="s">
        <v>230</v>
      </c>
      <c r="N93" s="20" t="s">
        <v>231</v>
      </c>
      <c r="Q93" s="20" t="s">
        <v>232</v>
      </c>
    </row>
    <row r="94" spans="1:17" ht="18" customHeight="1" x14ac:dyDescent="0.2">
      <c r="A94" s="11" t="s">
        <v>25</v>
      </c>
      <c r="B94" s="11" t="str">
        <f t="shared" si="2"/>
        <v>avars_2012</v>
      </c>
      <c r="C94" s="11" t="s">
        <v>165</v>
      </c>
      <c r="D94" s="11" t="s">
        <v>129</v>
      </c>
      <c r="E94" s="11" t="s">
        <v>242</v>
      </c>
      <c r="F94" s="15">
        <v>5</v>
      </c>
      <c r="G94" s="15" t="str">
        <f t="shared" si="0"/>
        <v>e</v>
      </c>
      <c r="H94" s="20">
        <v>2012</v>
      </c>
      <c r="J94" s="20" t="s">
        <v>229</v>
      </c>
      <c r="K94" s="20" t="s">
        <v>21</v>
      </c>
      <c r="L94" s="20" t="s">
        <v>230</v>
      </c>
      <c r="N94" s="20" t="s">
        <v>231</v>
      </c>
      <c r="Q94" s="20" t="s">
        <v>232</v>
      </c>
    </row>
    <row r="95" spans="1:17" ht="18" customHeight="1" x14ac:dyDescent="0.2">
      <c r="A95" s="11" t="s">
        <v>25</v>
      </c>
      <c r="B95" s="11" t="str">
        <f t="shared" si="2"/>
        <v>avars_2013</v>
      </c>
      <c r="C95" s="11" t="s">
        <v>165</v>
      </c>
      <c r="D95" s="11" t="s">
        <v>129</v>
      </c>
      <c r="E95" s="11" t="s">
        <v>242</v>
      </c>
      <c r="F95" s="15">
        <v>6</v>
      </c>
      <c r="G95" s="15" t="str">
        <f t="shared" si="0"/>
        <v>f</v>
      </c>
      <c r="H95" s="20">
        <v>2013</v>
      </c>
      <c r="J95" s="20" t="s">
        <v>229</v>
      </c>
      <c r="K95" s="20" t="s">
        <v>21</v>
      </c>
      <c r="L95" s="20" t="s">
        <v>230</v>
      </c>
      <c r="N95" s="20" t="s">
        <v>231</v>
      </c>
      <c r="Q95" s="20" t="s">
        <v>232</v>
      </c>
    </row>
    <row r="96" spans="1:17" ht="18" customHeight="1" x14ac:dyDescent="0.2">
      <c r="A96" s="11" t="s">
        <v>25</v>
      </c>
      <c r="B96" s="11" t="str">
        <f t="shared" si="2"/>
        <v>avars_2014</v>
      </c>
      <c r="C96" s="11" t="s">
        <v>165</v>
      </c>
      <c r="D96" s="11" t="s">
        <v>129</v>
      </c>
      <c r="E96" s="11" t="s">
        <v>242</v>
      </c>
      <c r="F96" s="15">
        <v>7</v>
      </c>
      <c r="G96" s="15" t="str">
        <f t="shared" si="0"/>
        <v>g</v>
      </c>
      <c r="H96" s="20">
        <v>2014</v>
      </c>
      <c r="J96" s="20" t="s">
        <v>229</v>
      </c>
      <c r="K96" s="20" t="s">
        <v>21</v>
      </c>
      <c r="L96" s="20" t="s">
        <v>230</v>
      </c>
      <c r="N96" s="20" t="s">
        <v>231</v>
      </c>
      <c r="Q96" s="20" t="s">
        <v>232</v>
      </c>
    </row>
    <row r="97" spans="1:17" ht="18" customHeight="1" x14ac:dyDescent="0.2">
      <c r="A97" s="11" t="s">
        <v>25</v>
      </c>
      <c r="B97" s="11" t="str">
        <f t="shared" si="2"/>
        <v>avars_2015</v>
      </c>
      <c r="C97" s="11" t="s">
        <v>165</v>
      </c>
      <c r="D97" s="11" t="s">
        <v>129</v>
      </c>
      <c r="E97" s="11" t="s">
        <v>242</v>
      </c>
      <c r="F97" s="15">
        <v>8</v>
      </c>
      <c r="G97" s="15" t="str">
        <f t="shared" si="0"/>
        <v>h</v>
      </c>
      <c r="H97" s="20">
        <v>2015</v>
      </c>
      <c r="J97" s="20" t="s">
        <v>229</v>
      </c>
      <c r="K97" s="20" t="s">
        <v>21</v>
      </c>
      <c r="L97" s="20" t="s">
        <v>230</v>
      </c>
      <c r="N97" s="20" t="s">
        <v>231</v>
      </c>
      <c r="Q97" s="20" t="s">
        <v>232</v>
      </c>
    </row>
    <row r="98" spans="1:17" ht="18" customHeight="1" x14ac:dyDescent="0.2">
      <c r="A98" s="11" t="s">
        <v>25</v>
      </c>
      <c r="B98" s="11" t="str">
        <f t="shared" si="2"/>
        <v>avars_2016</v>
      </c>
      <c r="C98" s="11" t="s">
        <v>165</v>
      </c>
      <c r="D98" s="11" t="s">
        <v>129</v>
      </c>
      <c r="E98" s="11" t="s">
        <v>242</v>
      </c>
      <c r="F98" s="15">
        <v>9</v>
      </c>
      <c r="G98" s="15" t="str">
        <f t="shared" si="0"/>
        <v>i</v>
      </c>
      <c r="H98" s="20">
        <v>2016</v>
      </c>
      <c r="J98" s="20" t="s">
        <v>229</v>
      </c>
      <c r="K98" s="20" t="s">
        <v>21</v>
      </c>
      <c r="L98" s="20" t="s">
        <v>230</v>
      </c>
      <c r="N98" s="20" t="s">
        <v>231</v>
      </c>
      <c r="Q98" s="20" t="s">
        <v>232</v>
      </c>
    </row>
    <row r="99" spans="1:17" ht="18" customHeight="1" x14ac:dyDescent="0.2">
      <c r="A99" s="11" t="s">
        <v>25</v>
      </c>
      <c r="B99" s="11" t="str">
        <f t="shared" si="2"/>
        <v>avars_2017</v>
      </c>
      <c r="C99" s="11" t="s">
        <v>165</v>
      </c>
      <c r="D99" s="11" t="s">
        <v>129</v>
      </c>
      <c r="E99" s="11" t="s">
        <v>242</v>
      </c>
      <c r="F99" s="15">
        <v>10</v>
      </c>
      <c r="G99" s="15" t="str">
        <f t="shared" si="0"/>
        <v>j</v>
      </c>
      <c r="H99" s="20">
        <v>2017</v>
      </c>
      <c r="J99" s="20" t="s">
        <v>229</v>
      </c>
      <c r="K99" s="20" t="s">
        <v>21</v>
      </c>
      <c r="L99" s="20" t="s">
        <v>230</v>
      </c>
      <c r="N99" s="20" t="s">
        <v>231</v>
      </c>
      <c r="Q99" s="20" t="s">
        <v>232</v>
      </c>
    </row>
    <row r="100" spans="1:17" ht="18" customHeight="1" x14ac:dyDescent="0.2">
      <c r="A100" s="11" t="s">
        <v>25</v>
      </c>
      <c r="B100" s="11" t="str">
        <f t="shared" si="2"/>
        <v>avars_2018</v>
      </c>
      <c r="C100" s="11" t="s">
        <v>165</v>
      </c>
      <c r="D100" s="11" t="s">
        <v>129</v>
      </c>
      <c r="E100" s="11" t="s">
        <v>242</v>
      </c>
      <c r="F100" s="15">
        <v>11</v>
      </c>
      <c r="G100" s="15" t="str">
        <f t="shared" si="0"/>
        <v>k</v>
      </c>
      <c r="H100" s="20">
        <v>2018</v>
      </c>
      <c r="J100" s="20" t="s">
        <v>229</v>
      </c>
      <c r="K100" s="20" t="s">
        <v>21</v>
      </c>
      <c r="L100" s="20" t="s">
        <v>230</v>
      </c>
      <c r="N100" s="20" t="s">
        <v>231</v>
      </c>
      <c r="Q100" s="20" t="s">
        <v>232</v>
      </c>
    </row>
    <row r="101" spans="1:17" ht="18" customHeight="1" x14ac:dyDescent="0.2">
      <c r="A101" s="11" t="s">
        <v>25</v>
      </c>
      <c r="B101" s="11" t="str">
        <f t="shared" si="2"/>
        <v>avars_2008</v>
      </c>
      <c r="C101" s="11" t="s">
        <v>165</v>
      </c>
      <c r="D101" s="11" t="s">
        <v>129</v>
      </c>
      <c r="E101" s="11" t="s">
        <v>243</v>
      </c>
      <c r="F101" s="15">
        <v>1</v>
      </c>
      <c r="G101" s="15" t="str">
        <f t="shared" si="0"/>
        <v>a</v>
      </c>
      <c r="H101" s="20">
        <v>2008</v>
      </c>
      <c r="J101" s="20" t="s">
        <v>229</v>
      </c>
      <c r="K101" s="20" t="s">
        <v>21</v>
      </c>
      <c r="L101" s="20" t="s">
        <v>230</v>
      </c>
      <c r="N101" s="20" t="s">
        <v>231</v>
      </c>
      <c r="Q101" s="20" t="s">
        <v>232</v>
      </c>
    </row>
    <row r="102" spans="1:17" ht="18" customHeight="1" x14ac:dyDescent="0.2">
      <c r="A102" s="11" t="s">
        <v>25</v>
      </c>
      <c r="B102" s="11" t="str">
        <f t="shared" si="2"/>
        <v>avars_2009</v>
      </c>
      <c r="C102" s="11" t="s">
        <v>165</v>
      </c>
      <c r="D102" s="11" t="s">
        <v>129</v>
      </c>
      <c r="E102" s="11" t="s">
        <v>243</v>
      </c>
      <c r="F102" s="15">
        <v>2</v>
      </c>
      <c r="G102" s="15" t="str">
        <f t="shared" si="0"/>
        <v>b</v>
      </c>
      <c r="H102" s="20">
        <v>2009</v>
      </c>
      <c r="J102" s="20" t="s">
        <v>229</v>
      </c>
      <c r="K102" s="20" t="s">
        <v>21</v>
      </c>
      <c r="L102" s="20" t="s">
        <v>230</v>
      </c>
      <c r="N102" s="20" t="s">
        <v>231</v>
      </c>
      <c r="Q102" s="20" t="s">
        <v>232</v>
      </c>
    </row>
    <row r="103" spans="1:17" ht="18" customHeight="1" x14ac:dyDescent="0.2">
      <c r="A103" s="11" t="s">
        <v>25</v>
      </c>
      <c r="B103" s="11" t="str">
        <f t="shared" si="2"/>
        <v>avars_2010</v>
      </c>
      <c r="C103" s="11" t="s">
        <v>165</v>
      </c>
      <c r="D103" s="11" t="s">
        <v>129</v>
      </c>
      <c r="E103" s="11" t="s">
        <v>243</v>
      </c>
      <c r="F103" s="15">
        <v>3</v>
      </c>
      <c r="G103" s="15" t="str">
        <f t="shared" si="0"/>
        <v>c</v>
      </c>
      <c r="H103" s="20">
        <v>2010</v>
      </c>
      <c r="J103" s="20" t="s">
        <v>229</v>
      </c>
      <c r="K103" s="20" t="s">
        <v>21</v>
      </c>
      <c r="L103" s="20" t="s">
        <v>230</v>
      </c>
      <c r="N103" s="20" t="s">
        <v>231</v>
      </c>
      <c r="Q103" s="20" t="s">
        <v>232</v>
      </c>
    </row>
    <row r="104" spans="1:17" ht="18" customHeight="1" x14ac:dyDescent="0.2">
      <c r="A104" s="11" t="s">
        <v>25</v>
      </c>
      <c r="B104" s="11" t="str">
        <f t="shared" si="2"/>
        <v>avars_2011</v>
      </c>
      <c r="C104" s="11" t="s">
        <v>165</v>
      </c>
      <c r="D104" s="11" t="s">
        <v>129</v>
      </c>
      <c r="E104" s="11" t="s">
        <v>243</v>
      </c>
      <c r="F104" s="15">
        <v>4</v>
      </c>
      <c r="G104" s="15" t="str">
        <f t="shared" si="0"/>
        <v>d</v>
      </c>
      <c r="H104" s="20">
        <v>2011</v>
      </c>
      <c r="J104" s="20" t="s">
        <v>229</v>
      </c>
      <c r="K104" s="20" t="s">
        <v>21</v>
      </c>
      <c r="L104" s="20" t="s">
        <v>230</v>
      </c>
      <c r="N104" s="20" t="s">
        <v>231</v>
      </c>
      <c r="Q104" s="20" t="s">
        <v>232</v>
      </c>
    </row>
    <row r="105" spans="1:17" ht="18" customHeight="1" x14ac:dyDescent="0.2">
      <c r="A105" s="11" t="s">
        <v>25</v>
      </c>
      <c r="B105" s="11" t="str">
        <f t="shared" si="2"/>
        <v>avars_2012</v>
      </c>
      <c r="C105" s="11" t="s">
        <v>165</v>
      </c>
      <c r="D105" s="11" t="s">
        <v>129</v>
      </c>
      <c r="E105" s="11" t="s">
        <v>243</v>
      </c>
      <c r="F105" s="15">
        <v>5</v>
      </c>
      <c r="G105" s="15" t="str">
        <f t="shared" si="0"/>
        <v>e</v>
      </c>
      <c r="H105" s="20">
        <v>2012</v>
      </c>
      <c r="J105" s="20" t="s">
        <v>229</v>
      </c>
      <c r="K105" s="20" t="s">
        <v>21</v>
      </c>
      <c r="L105" s="20" t="s">
        <v>230</v>
      </c>
      <c r="N105" s="20" t="s">
        <v>231</v>
      </c>
      <c r="Q105" s="20" t="s">
        <v>232</v>
      </c>
    </row>
    <row r="106" spans="1:17" ht="18" customHeight="1" x14ac:dyDescent="0.2">
      <c r="A106" s="11" t="s">
        <v>25</v>
      </c>
      <c r="B106" s="11" t="str">
        <f t="shared" si="2"/>
        <v>avars_2013</v>
      </c>
      <c r="C106" s="11" t="s">
        <v>165</v>
      </c>
      <c r="D106" s="11" t="s">
        <v>129</v>
      </c>
      <c r="E106" s="11" t="s">
        <v>243</v>
      </c>
      <c r="F106" s="15">
        <v>6</v>
      </c>
      <c r="G106" s="15" t="str">
        <f t="shared" si="0"/>
        <v>f</v>
      </c>
      <c r="H106" s="20">
        <v>2013</v>
      </c>
      <c r="J106" s="20" t="s">
        <v>229</v>
      </c>
      <c r="K106" s="20" t="s">
        <v>21</v>
      </c>
      <c r="L106" s="20" t="s">
        <v>230</v>
      </c>
      <c r="N106" s="20" t="s">
        <v>231</v>
      </c>
      <c r="Q106" s="20" t="s">
        <v>232</v>
      </c>
    </row>
    <row r="107" spans="1:17" ht="18" customHeight="1" x14ac:dyDescent="0.2">
      <c r="A107" s="11" t="s">
        <v>25</v>
      </c>
      <c r="B107" s="11" t="str">
        <f t="shared" si="2"/>
        <v>avars_2014</v>
      </c>
      <c r="C107" s="11" t="s">
        <v>165</v>
      </c>
      <c r="D107" s="11" t="s">
        <v>129</v>
      </c>
      <c r="E107" s="11" t="s">
        <v>243</v>
      </c>
      <c r="F107" s="15">
        <v>7</v>
      </c>
      <c r="G107" s="15" t="str">
        <f t="shared" si="0"/>
        <v>g</v>
      </c>
      <c r="H107" s="20">
        <v>2014</v>
      </c>
      <c r="J107" s="20" t="s">
        <v>229</v>
      </c>
      <c r="K107" s="20" t="s">
        <v>21</v>
      </c>
      <c r="L107" s="20" t="s">
        <v>230</v>
      </c>
      <c r="N107" s="20" t="s">
        <v>231</v>
      </c>
      <c r="Q107" s="20" t="s">
        <v>232</v>
      </c>
    </row>
    <row r="108" spans="1:17" ht="18" customHeight="1" x14ac:dyDescent="0.2">
      <c r="A108" s="11" t="s">
        <v>25</v>
      </c>
      <c r="B108" s="11" t="str">
        <f t="shared" si="2"/>
        <v>avars_2015</v>
      </c>
      <c r="C108" s="11" t="s">
        <v>165</v>
      </c>
      <c r="D108" s="11" t="s">
        <v>129</v>
      </c>
      <c r="E108" s="11" t="s">
        <v>243</v>
      </c>
      <c r="F108" s="15">
        <v>8</v>
      </c>
      <c r="G108" s="15" t="str">
        <f t="shared" si="0"/>
        <v>h</v>
      </c>
      <c r="H108" s="20">
        <v>2015</v>
      </c>
      <c r="J108" s="20" t="s">
        <v>229</v>
      </c>
      <c r="K108" s="20" t="s">
        <v>21</v>
      </c>
      <c r="L108" s="20" t="s">
        <v>230</v>
      </c>
      <c r="N108" s="20" t="s">
        <v>231</v>
      </c>
      <c r="Q108" s="20" t="s">
        <v>232</v>
      </c>
    </row>
    <row r="109" spans="1:17" ht="18" customHeight="1" x14ac:dyDescent="0.2">
      <c r="A109" s="11" t="s">
        <v>25</v>
      </c>
      <c r="B109" s="11" t="str">
        <f t="shared" si="2"/>
        <v>avars_2016</v>
      </c>
      <c r="C109" s="11" t="s">
        <v>165</v>
      </c>
      <c r="D109" s="11" t="s">
        <v>129</v>
      </c>
      <c r="E109" s="11" t="s">
        <v>243</v>
      </c>
      <c r="F109" s="15">
        <v>9</v>
      </c>
      <c r="G109" s="15" t="str">
        <f t="shared" si="0"/>
        <v>i</v>
      </c>
      <c r="H109" s="20">
        <v>2016</v>
      </c>
      <c r="J109" s="20" t="s">
        <v>229</v>
      </c>
      <c r="K109" s="20" t="s">
        <v>21</v>
      </c>
      <c r="L109" s="20" t="s">
        <v>230</v>
      </c>
      <c r="N109" s="20" t="s">
        <v>231</v>
      </c>
      <c r="Q109" s="20" t="s">
        <v>232</v>
      </c>
    </row>
    <row r="110" spans="1:17" ht="18" customHeight="1" x14ac:dyDescent="0.2">
      <c r="A110" s="11" t="s">
        <v>25</v>
      </c>
      <c r="B110" s="11" t="str">
        <f t="shared" si="2"/>
        <v>avars_2017</v>
      </c>
      <c r="C110" s="11" t="s">
        <v>165</v>
      </c>
      <c r="D110" s="11" t="s">
        <v>129</v>
      </c>
      <c r="E110" s="11" t="s">
        <v>243</v>
      </c>
      <c r="F110" s="15">
        <v>10</v>
      </c>
      <c r="G110" s="15" t="str">
        <f t="shared" si="0"/>
        <v>j</v>
      </c>
      <c r="H110" s="20">
        <v>2017</v>
      </c>
      <c r="J110" s="20" t="s">
        <v>229</v>
      </c>
      <c r="K110" s="20" t="s">
        <v>21</v>
      </c>
      <c r="L110" s="20" t="s">
        <v>230</v>
      </c>
      <c r="N110" s="20" t="s">
        <v>231</v>
      </c>
      <c r="Q110" s="20" t="s">
        <v>232</v>
      </c>
    </row>
    <row r="111" spans="1:17" ht="18" customHeight="1" x14ac:dyDescent="0.2">
      <c r="A111" s="11" t="s">
        <v>25</v>
      </c>
      <c r="B111" s="11" t="str">
        <f t="shared" si="2"/>
        <v>avars_2018</v>
      </c>
      <c r="C111" s="11" t="s">
        <v>165</v>
      </c>
      <c r="D111" s="11" t="s">
        <v>129</v>
      </c>
      <c r="E111" s="11" t="s">
        <v>243</v>
      </c>
      <c r="F111" s="15">
        <v>11</v>
      </c>
      <c r="G111" s="15" t="str">
        <f t="shared" si="0"/>
        <v>k</v>
      </c>
      <c r="H111" s="20">
        <v>2018</v>
      </c>
      <c r="J111" s="20" t="s">
        <v>229</v>
      </c>
      <c r="K111" s="20" t="s">
        <v>21</v>
      </c>
      <c r="L111" s="20" t="s">
        <v>230</v>
      </c>
      <c r="N111" s="20" t="s">
        <v>231</v>
      </c>
      <c r="Q111" s="20" t="s">
        <v>232</v>
      </c>
    </row>
    <row r="112" spans="1:17" ht="18" customHeight="1" x14ac:dyDescent="0.2">
      <c r="A112" s="11" t="s">
        <v>25</v>
      </c>
      <c r="B112" s="11" t="str">
        <f t="shared" si="2"/>
        <v>avars_2008</v>
      </c>
      <c r="C112" s="11" t="s">
        <v>165</v>
      </c>
      <c r="D112" s="11" t="s">
        <v>129</v>
      </c>
      <c r="E112" s="11" t="s">
        <v>244</v>
      </c>
      <c r="F112" s="15">
        <v>1</v>
      </c>
      <c r="G112" s="15" t="str">
        <f t="shared" si="0"/>
        <v>a</v>
      </c>
      <c r="H112" s="20">
        <v>2008</v>
      </c>
      <c r="J112" s="20" t="s">
        <v>229</v>
      </c>
      <c r="K112" s="20" t="s">
        <v>21</v>
      </c>
      <c r="L112" s="20" t="s">
        <v>230</v>
      </c>
      <c r="N112" s="20" t="s">
        <v>231</v>
      </c>
      <c r="Q112" s="20" t="s">
        <v>232</v>
      </c>
    </row>
    <row r="113" spans="1:17" ht="18" customHeight="1" x14ac:dyDescent="0.2">
      <c r="A113" s="11" t="s">
        <v>25</v>
      </c>
      <c r="B113" s="11" t="str">
        <f t="shared" si="2"/>
        <v>avars_2009</v>
      </c>
      <c r="C113" s="11" t="s">
        <v>165</v>
      </c>
      <c r="D113" s="11" t="s">
        <v>129</v>
      </c>
      <c r="E113" s="11" t="s">
        <v>244</v>
      </c>
      <c r="F113" s="15">
        <v>2</v>
      </c>
      <c r="G113" s="15" t="str">
        <f t="shared" si="0"/>
        <v>b</v>
      </c>
      <c r="H113" s="20">
        <v>2009</v>
      </c>
      <c r="J113" s="20" t="s">
        <v>229</v>
      </c>
      <c r="K113" s="20" t="s">
        <v>21</v>
      </c>
      <c r="L113" s="20" t="s">
        <v>230</v>
      </c>
      <c r="N113" s="20" t="s">
        <v>231</v>
      </c>
      <c r="Q113" s="20" t="s">
        <v>232</v>
      </c>
    </row>
    <row r="114" spans="1:17" ht="18" customHeight="1" x14ac:dyDescent="0.2">
      <c r="A114" s="11" t="s">
        <v>25</v>
      </c>
      <c r="B114" s="11" t="str">
        <f t="shared" si="2"/>
        <v>avars_2010</v>
      </c>
      <c r="C114" s="11" t="s">
        <v>165</v>
      </c>
      <c r="D114" s="11" t="s">
        <v>129</v>
      </c>
      <c r="E114" s="11" t="s">
        <v>244</v>
      </c>
      <c r="F114" s="15">
        <v>3</v>
      </c>
      <c r="G114" s="15" t="str">
        <f t="shared" si="0"/>
        <v>c</v>
      </c>
      <c r="H114" s="20">
        <v>2010</v>
      </c>
      <c r="J114" s="20" t="s">
        <v>229</v>
      </c>
      <c r="K114" s="20" t="s">
        <v>21</v>
      </c>
      <c r="L114" s="20" t="s">
        <v>230</v>
      </c>
      <c r="N114" s="20" t="s">
        <v>231</v>
      </c>
      <c r="Q114" s="20" t="s">
        <v>232</v>
      </c>
    </row>
    <row r="115" spans="1:17" ht="18" customHeight="1" x14ac:dyDescent="0.2">
      <c r="A115" s="11" t="s">
        <v>25</v>
      </c>
      <c r="B115" s="11" t="str">
        <f t="shared" si="2"/>
        <v>avars_2011</v>
      </c>
      <c r="C115" s="11" t="s">
        <v>165</v>
      </c>
      <c r="D115" s="11" t="s">
        <v>129</v>
      </c>
      <c r="E115" s="11" t="s">
        <v>244</v>
      </c>
      <c r="F115" s="15">
        <v>4</v>
      </c>
      <c r="G115" s="15" t="str">
        <f t="shared" si="0"/>
        <v>d</v>
      </c>
      <c r="H115" s="20">
        <v>2011</v>
      </c>
      <c r="J115" s="20" t="s">
        <v>229</v>
      </c>
      <c r="K115" s="20" t="s">
        <v>21</v>
      </c>
      <c r="L115" s="20" t="s">
        <v>230</v>
      </c>
      <c r="N115" s="20" t="s">
        <v>231</v>
      </c>
      <c r="Q115" s="20" t="s">
        <v>232</v>
      </c>
    </row>
    <row r="116" spans="1:17" ht="18" customHeight="1" x14ac:dyDescent="0.2">
      <c r="A116" s="11" t="s">
        <v>25</v>
      </c>
      <c r="B116" s="11" t="str">
        <f t="shared" si="2"/>
        <v>avars_2012</v>
      </c>
      <c r="C116" s="11" t="s">
        <v>165</v>
      </c>
      <c r="D116" s="11" t="s">
        <v>129</v>
      </c>
      <c r="E116" s="11" t="s">
        <v>244</v>
      </c>
      <c r="F116" s="15">
        <v>5</v>
      </c>
      <c r="G116" s="15" t="str">
        <f t="shared" si="0"/>
        <v>e</v>
      </c>
      <c r="H116" s="20">
        <v>2012</v>
      </c>
      <c r="J116" s="20" t="s">
        <v>229</v>
      </c>
      <c r="K116" s="20" t="s">
        <v>21</v>
      </c>
      <c r="L116" s="20" t="s">
        <v>230</v>
      </c>
      <c r="N116" s="20" t="s">
        <v>231</v>
      </c>
      <c r="Q116" s="20" t="s">
        <v>232</v>
      </c>
    </row>
    <row r="117" spans="1:17" ht="18" customHeight="1" x14ac:dyDescent="0.2">
      <c r="A117" s="11" t="s">
        <v>25</v>
      </c>
      <c r="B117" s="11" t="str">
        <f t="shared" si="2"/>
        <v>avars_2013</v>
      </c>
      <c r="C117" s="11" t="s">
        <v>165</v>
      </c>
      <c r="D117" s="11" t="s">
        <v>129</v>
      </c>
      <c r="E117" s="11" t="s">
        <v>244</v>
      </c>
      <c r="F117" s="15">
        <v>6</v>
      </c>
      <c r="G117" s="15" t="str">
        <f t="shared" si="0"/>
        <v>f</v>
      </c>
      <c r="H117" s="20">
        <v>2013</v>
      </c>
      <c r="J117" s="20" t="s">
        <v>229</v>
      </c>
      <c r="K117" s="20" t="s">
        <v>21</v>
      </c>
      <c r="L117" s="20" t="s">
        <v>230</v>
      </c>
      <c r="N117" s="20" t="s">
        <v>231</v>
      </c>
      <c r="Q117" s="20" t="s">
        <v>232</v>
      </c>
    </row>
    <row r="118" spans="1:17" ht="18" customHeight="1" x14ac:dyDescent="0.2">
      <c r="A118" s="11" t="s">
        <v>25</v>
      </c>
      <c r="B118" s="11" t="str">
        <f t="shared" si="2"/>
        <v>avars_2014</v>
      </c>
      <c r="C118" s="11" t="s">
        <v>165</v>
      </c>
      <c r="D118" s="11" t="s">
        <v>129</v>
      </c>
      <c r="E118" s="11" t="s">
        <v>244</v>
      </c>
      <c r="F118" s="15">
        <v>7</v>
      </c>
      <c r="G118" s="15" t="str">
        <f t="shared" si="0"/>
        <v>g</v>
      </c>
      <c r="H118" s="20">
        <v>2014</v>
      </c>
      <c r="J118" s="20" t="s">
        <v>229</v>
      </c>
      <c r="K118" s="20" t="s">
        <v>21</v>
      </c>
      <c r="L118" s="20" t="s">
        <v>230</v>
      </c>
      <c r="N118" s="20" t="s">
        <v>231</v>
      </c>
      <c r="Q118" s="20" t="s">
        <v>232</v>
      </c>
    </row>
    <row r="119" spans="1:17" ht="18" customHeight="1" x14ac:dyDescent="0.2">
      <c r="A119" s="11" t="s">
        <v>25</v>
      </c>
      <c r="B119" s="11" t="str">
        <f t="shared" si="2"/>
        <v>avars_2015</v>
      </c>
      <c r="C119" s="11" t="s">
        <v>165</v>
      </c>
      <c r="D119" s="11" t="s">
        <v>129</v>
      </c>
      <c r="E119" s="11" t="s">
        <v>244</v>
      </c>
      <c r="F119" s="15">
        <v>8</v>
      </c>
      <c r="G119" s="15" t="str">
        <f t="shared" si="0"/>
        <v>h</v>
      </c>
      <c r="H119" s="20">
        <v>2015</v>
      </c>
      <c r="J119" s="20" t="s">
        <v>229</v>
      </c>
      <c r="K119" s="20" t="s">
        <v>21</v>
      </c>
      <c r="L119" s="20" t="s">
        <v>230</v>
      </c>
      <c r="N119" s="20" t="s">
        <v>231</v>
      </c>
      <c r="Q119" s="20" t="s">
        <v>232</v>
      </c>
    </row>
    <row r="120" spans="1:17" ht="18" customHeight="1" x14ac:dyDescent="0.2">
      <c r="A120" s="11" t="s">
        <v>25</v>
      </c>
      <c r="B120" s="11" t="str">
        <f t="shared" si="2"/>
        <v>avars_2016</v>
      </c>
      <c r="C120" s="11" t="s">
        <v>165</v>
      </c>
      <c r="D120" s="11" t="s">
        <v>129</v>
      </c>
      <c r="E120" s="11" t="s">
        <v>244</v>
      </c>
      <c r="F120" s="15">
        <v>9</v>
      </c>
      <c r="G120" s="15" t="str">
        <f t="shared" si="0"/>
        <v>i</v>
      </c>
      <c r="H120" s="20">
        <v>2016</v>
      </c>
      <c r="J120" s="20" t="s">
        <v>229</v>
      </c>
      <c r="K120" s="20" t="s">
        <v>21</v>
      </c>
      <c r="L120" s="20" t="s">
        <v>230</v>
      </c>
      <c r="N120" s="20" t="s">
        <v>231</v>
      </c>
      <c r="Q120" s="20" t="s">
        <v>232</v>
      </c>
    </row>
    <row r="121" spans="1:17" ht="18" customHeight="1" x14ac:dyDescent="0.2">
      <c r="A121" s="11" t="s">
        <v>25</v>
      </c>
      <c r="B121" s="11" t="str">
        <f t="shared" si="2"/>
        <v>avars_2017</v>
      </c>
      <c r="C121" s="11" t="s">
        <v>165</v>
      </c>
      <c r="D121" s="11" t="s">
        <v>129</v>
      </c>
      <c r="E121" s="11" t="s">
        <v>244</v>
      </c>
      <c r="F121" s="15">
        <v>10</v>
      </c>
      <c r="G121" s="15" t="str">
        <f t="shared" si="0"/>
        <v>j</v>
      </c>
      <c r="H121" s="20">
        <v>2017</v>
      </c>
      <c r="J121" s="20" t="s">
        <v>229</v>
      </c>
      <c r="K121" s="20" t="s">
        <v>21</v>
      </c>
      <c r="L121" s="20" t="s">
        <v>230</v>
      </c>
      <c r="N121" s="20" t="s">
        <v>231</v>
      </c>
      <c r="Q121" s="20" t="s">
        <v>232</v>
      </c>
    </row>
    <row r="122" spans="1:17" ht="18" customHeight="1" x14ac:dyDescent="0.2">
      <c r="A122" s="11" t="s">
        <v>25</v>
      </c>
      <c r="B122" s="11" t="str">
        <f t="shared" si="2"/>
        <v>avars_2018</v>
      </c>
      <c r="C122" s="11" t="s">
        <v>165</v>
      </c>
      <c r="D122" s="11" t="s">
        <v>129</v>
      </c>
      <c r="E122" s="11" t="s">
        <v>244</v>
      </c>
      <c r="F122" s="15">
        <v>11</v>
      </c>
      <c r="G122" s="15" t="str">
        <f t="shared" si="0"/>
        <v>k</v>
      </c>
      <c r="H122" s="20">
        <v>2018</v>
      </c>
      <c r="J122" s="20" t="s">
        <v>229</v>
      </c>
      <c r="K122" s="20" t="s">
        <v>21</v>
      </c>
      <c r="L122" s="20" t="s">
        <v>230</v>
      </c>
      <c r="N122" s="20" t="s">
        <v>231</v>
      </c>
      <c r="Q122" s="20" t="s">
        <v>232</v>
      </c>
    </row>
    <row r="123" spans="1:17" ht="18" customHeight="1" x14ac:dyDescent="0.2">
      <c r="A123" s="11" t="s">
        <v>25</v>
      </c>
      <c r="B123" s="11" t="str">
        <f t="shared" si="2"/>
        <v>avars_2008</v>
      </c>
      <c r="C123" s="11" t="s">
        <v>165</v>
      </c>
      <c r="D123" s="11" t="s">
        <v>129</v>
      </c>
      <c r="E123" s="11" t="s">
        <v>245</v>
      </c>
      <c r="F123" s="15">
        <v>1</v>
      </c>
      <c r="G123" s="15" t="str">
        <f t="shared" si="0"/>
        <v>a</v>
      </c>
      <c r="H123" s="20">
        <v>2008</v>
      </c>
      <c r="J123" s="20" t="s">
        <v>229</v>
      </c>
      <c r="K123" s="20" t="s">
        <v>21</v>
      </c>
      <c r="L123" s="20" t="s">
        <v>230</v>
      </c>
      <c r="N123" s="20" t="s">
        <v>231</v>
      </c>
      <c r="Q123" s="20" t="s">
        <v>232</v>
      </c>
    </row>
    <row r="124" spans="1:17" ht="18" customHeight="1" x14ac:dyDescent="0.2">
      <c r="A124" s="11" t="s">
        <v>25</v>
      </c>
      <c r="B124" s="11" t="str">
        <f t="shared" si="2"/>
        <v>avars_2009</v>
      </c>
      <c r="C124" s="11" t="s">
        <v>165</v>
      </c>
      <c r="D124" s="11" t="s">
        <v>129</v>
      </c>
      <c r="E124" s="11" t="s">
        <v>245</v>
      </c>
      <c r="F124" s="15">
        <v>2</v>
      </c>
      <c r="G124" s="15" t="str">
        <f t="shared" si="0"/>
        <v>b</v>
      </c>
      <c r="H124" s="20">
        <v>2009</v>
      </c>
      <c r="J124" s="20" t="s">
        <v>229</v>
      </c>
      <c r="K124" s="20" t="s">
        <v>21</v>
      </c>
      <c r="L124" s="20" t="s">
        <v>230</v>
      </c>
      <c r="N124" s="20" t="s">
        <v>231</v>
      </c>
      <c r="Q124" s="20" t="s">
        <v>232</v>
      </c>
    </row>
    <row r="125" spans="1:17" ht="18" customHeight="1" x14ac:dyDescent="0.2">
      <c r="A125" s="11" t="s">
        <v>25</v>
      </c>
      <c r="B125" s="11" t="str">
        <f t="shared" si="2"/>
        <v>avars_2010</v>
      </c>
      <c r="C125" s="11" t="s">
        <v>165</v>
      </c>
      <c r="D125" s="11" t="s">
        <v>129</v>
      </c>
      <c r="E125" s="11" t="s">
        <v>245</v>
      </c>
      <c r="F125" s="15">
        <v>3</v>
      </c>
      <c r="G125" s="15" t="str">
        <f t="shared" si="0"/>
        <v>c</v>
      </c>
      <c r="H125" s="20">
        <v>2010</v>
      </c>
      <c r="J125" s="20" t="s">
        <v>229</v>
      </c>
      <c r="K125" s="20" t="s">
        <v>21</v>
      </c>
      <c r="L125" s="20" t="s">
        <v>230</v>
      </c>
      <c r="N125" s="20" t="s">
        <v>231</v>
      </c>
      <c r="Q125" s="20" t="s">
        <v>232</v>
      </c>
    </row>
    <row r="126" spans="1:17" ht="18" customHeight="1" x14ac:dyDescent="0.2">
      <c r="A126" s="11" t="s">
        <v>25</v>
      </c>
      <c r="B126" s="11" t="str">
        <f t="shared" si="2"/>
        <v>avars_2011</v>
      </c>
      <c r="C126" s="11" t="s">
        <v>165</v>
      </c>
      <c r="D126" s="11" t="s">
        <v>129</v>
      </c>
      <c r="E126" s="11" t="s">
        <v>245</v>
      </c>
      <c r="F126" s="15">
        <v>4</v>
      </c>
      <c r="G126" s="15" t="str">
        <f t="shared" si="0"/>
        <v>d</v>
      </c>
      <c r="H126" s="20">
        <v>2011</v>
      </c>
      <c r="J126" s="20" t="s">
        <v>229</v>
      </c>
      <c r="K126" s="20" t="s">
        <v>21</v>
      </c>
      <c r="L126" s="20" t="s">
        <v>230</v>
      </c>
      <c r="N126" s="20" t="s">
        <v>231</v>
      </c>
      <c r="Q126" s="20" t="s">
        <v>232</v>
      </c>
    </row>
    <row r="127" spans="1:17" ht="18" customHeight="1" x14ac:dyDescent="0.2">
      <c r="A127" s="11" t="s">
        <v>25</v>
      </c>
      <c r="B127" s="11" t="str">
        <f t="shared" si="2"/>
        <v>avars_2012</v>
      </c>
      <c r="C127" s="11" t="s">
        <v>165</v>
      </c>
      <c r="D127" s="11" t="s">
        <v>129</v>
      </c>
      <c r="E127" s="11" t="s">
        <v>245</v>
      </c>
      <c r="F127" s="15">
        <v>5</v>
      </c>
      <c r="G127" s="15" t="str">
        <f t="shared" si="0"/>
        <v>e</v>
      </c>
      <c r="H127" s="20">
        <v>2012</v>
      </c>
      <c r="J127" s="20" t="s">
        <v>229</v>
      </c>
      <c r="K127" s="20" t="s">
        <v>21</v>
      </c>
      <c r="L127" s="20" t="s">
        <v>230</v>
      </c>
      <c r="N127" s="20" t="s">
        <v>231</v>
      </c>
      <c r="Q127" s="20" t="s">
        <v>232</v>
      </c>
    </row>
    <row r="128" spans="1:17" ht="18" customHeight="1" x14ac:dyDescent="0.2">
      <c r="A128" s="11" t="s">
        <v>25</v>
      </c>
      <c r="B128" s="11" t="str">
        <f t="shared" si="2"/>
        <v>avars_2013</v>
      </c>
      <c r="C128" s="11" t="s">
        <v>165</v>
      </c>
      <c r="D128" s="11" t="s">
        <v>129</v>
      </c>
      <c r="E128" s="11" t="s">
        <v>245</v>
      </c>
      <c r="F128" s="15">
        <v>6</v>
      </c>
      <c r="G128" s="15" t="str">
        <f t="shared" si="0"/>
        <v>f</v>
      </c>
      <c r="H128" s="20">
        <v>2013</v>
      </c>
      <c r="J128" s="20" t="s">
        <v>229</v>
      </c>
      <c r="K128" s="20" t="s">
        <v>21</v>
      </c>
      <c r="L128" s="20" t="s">
        <v>230</v>
      </c>
      <c r="N128" s="20" t="s">
        <v>231</v>
      </c>
      <c r="Q128" s="20" t="s">
        <v>232</v>
      </c>
    </row>
    <row r="129" spans="1:17" ht="18" customHeight="1" x14ac:dyDescent="0.2">
      <c r="A129" s="11" t="s">
        <v>25</v>
      </c>
      <c r="B129" s="11" t="str">
        <f t="shared" si="2"/>
        <v>avars_2014</v>
      </c>
      <c r="C129" s="11" t="s">
        <v>165</v>
      </c>
      <c r="D129" s="11" t="s">
        <v>129</v>
      </c>
      <c r="E129" s="11" t="s">
        <v>245</v>
      </c>
      <c r="F129" s="15">
        <v>7</v>
      </c>
      <c r="G129" s="15" t="str">
        <f t="shared" si="0"/>
        <v>g</v>
      </c>
      <c r="H129" s="20">
        <v>2014</v>
      </c>
      <c r="J129" s="20" t="s">
        <v>229</v>
      </c>
      <c r="K129" s="20" t="s">
        <v>21</v>
      </c>
      <c r="L129" s="20" t="s">
        <v>230</v>
      </c>
      <c r="N129" s="20" t="s">
        <v>231</v>
      </c>
      <c r="Q129" s="20" t="s">
        <v>232</v>
      </c>
    </row>
    <row r="130" spans="1:17" ht="18" customHeight="1" x14ac:dyDescent="0.2">
      <c r="A130" s="11" t="s">
        <v>25</v>
      </c>
      <c r="B130" s="11" t="str">
        <f t="shared" si="2"/>
        <v>avars_2015</v>
      </c>
      <c r="C130" s="11" t="s">
        <v>165</v>
      </c>
      <c r="D130" s="11" t="s">
        <v>129</v>
      </c>
      <c r="E130" s="11" t="s">
        <v>245</v>
      </c>
      <c r="F130" s="15">
        <v>8</v>
      </c>
      <c r="G130" s="15" t="str">
        <f t="shared" si="0"/>
        <v>h</v>
      </c>
      <c r="H130" s="20">
        <v>2015</v>
      </c>
      <c r="J130" s="20" t="s">
        <v>229</v>
      </c>
      <c r="K130" s="20" t="s">
        <v>21</v>
      </c>
      <c r="L130" s="20" t="s">
        <v>230</v>
      </c>
      <c r="N130" s="20" t="s">
        <v>231</v>
      </c>
      <c r="Q130" s="20" t="s">
        <v>232</v>
      </c>
    </row>
    <row r="131" spans="1:17" ht="18" customHeight="1" x14ac:dyDescent="0.2">
      <c r="A131" s="11" t="s">
        <v>25</v>
      </c>
      <c r="B131" s="11" t="str">
        <f>"avars_" &amp;  H131</f>
        <v>avars_2016</v>
      </c>
      <c r="C131" s="11" t="s">
        <v>165</v>
      </c>
      <c r="D131" s="11" t="s">
        <v>129</v>
      </c>
      <c r="E131" s="11" t="s">
        <v>245</v>
      </c>
      <c r="F131" s="15">
        <v>9</v>
      </c>
      <c r="G131" s="15" t="str">
        <f t="shared" si="0"/>
        <v>i</v>
      </c>
      <c r="H131" s="20">
        <v>2016</v>
      </c>
      <c r="J131" s="20" t="s">
        <v>229</v>
      </c>
      <c r="K131" s="20" t="s">
        <v>21</v>
      </c>
      <c r="L131" s="20" t="s">
        <v>230</v>
      </c>
      <c r="N131" s="20" t="s">
        <v>231</v>
      </c>
      <c r="Q131" s="20" t="s">
        <v>232</v>
      </c>
    </row>
    <row r="132" spans="1:17" ht="18" customHeight="1" x14ac:dyDescent="0.2">
      <c r="A132" s="11" t="s">
        <v>25</v>
      </c>
      <c r="B132" s="11" t="str">
        <f>"avars_" &amp;  H132</f>
        <v>avars_2017</v>
      </c>
      <c r="C132" s="11" t="s">
        <v>165</v>
      </c>
      <c r="D132" s="11" t="s">
        <v>129</v>
      </c>
      <c r="E132" s="11" t="s">
        <v>245</v>
      </c>
      <c r="F132" s="15">
        <v>10</v>
      </c>
      <c r="G132" s="15" t="str">
        <f t="shared" si="0"/>
        <v>j</v>
      </c>
      <c r="H132" s="20">
        <v>2017</v>
      </c>
      <c r="J132" s="20" t="s">
        <v>229</v>
      </c>
      <c r="K132" s="20" t="s">
        <v>21</v>
      </c>
      <c r="L132" s="20" t="s">
        <v>230</v>
      </c>
      <c r="N132" s="20" t="s">
        <v>231</v>
      </c>
      <c r="Q132" s="20" t="s">
        <v>232</v>
      </c>
    </row>
    <row r="133" spans="1:17" ht="18" customHeight="1" x14ac:dyDescent="0.2">
      <c r="A133" s="11" t="s">
        <v>25</v>
      </c>
      <c r="B133" s="11" t="str">
        <f>"avars_" &amp;  H133</f>
        <v>avars_2018</v>
      </c>
      <c r="C133" s="11" t="s">
        <v>165</v>
      </c>
      <c r="D133" s="11" t="s">
        <v>129</v>
      </c>
      <c r="E133" s="11" t="s">
        <v>245</v>
      </c>
      <c r="F133" s="15">
        <v>11</v>
      </c>
      <c r="G133" s="15" t="str">
        <f t="shared" si="0"/>
        <v>k</v>
      </c>
      <c r="H133" s="20">
        <v>2018</v>
      </c>
      <c r="J133" s="20" t="s">
        <v>229</v>
      </c>
      <c r="K133" s="20" t="s">
        <v>21</v>
      </c>
      <c r="L133" s="20" t="s">
        <v>230</v>
      </c>
      <c r="N133" s="20" t="s">
        <v>231</v>
      </c>
      <c r="Q133" s="20" t="s">
        <v>232</v>
      </c>
    </row>
    <row r="134" spans="1:17" ht="18" customHeight="1" x14ac:dyDescent="0.2">
      <c r="A134" s="11" t="s">
        <v>25</v>
      </c>
      <c r="B134" s="11" t="s">
        <v>246</v>
      </c>
      <c r="C134" s="11" t="s">
        <v>165</v>
      </c>
      <c r="D134" s="11" t="s">
        <v>210</v>
      </c>
      <c r="E134" s="11" t="s">
        <v>247</v>
      </c>
      <c r="F134" s="15">
        <v>3</v>
      </c>
      <c r="G134" s="15" t="s">
        <v>667</v>
      </c>
      <c r="H134" s="20">
        <v>2009</v>
      </c>
      <c r="I134" s="20" t="str">
        <f t="shared" ref="I134:I244" si="3">CONCATENATE(A134,"__",C134,"_", D134, "..", E134, ".", H134)</f>
        <v>liss__match_alcohol..alc7dy.2009</v>
      </c>
      <c r="J134" s="15" t="s">
        <v>248</v>
      </c>
      <c r="K134" s="20" t="s">
        <v>249</v>
      </c>
      <c r="L134" s="20" t="s">
        <v>250</v>
      </c>
      <c r="M134" s="20" t="s">
        <v>251</v>
      </c>
      <c r="N134" s="20" t="s">
        <v>252</v>
      </c>
      <c r="Q134" s="20" t="s">
        <v>178</v>
      </c>
    </row>
    <row r="135" spans="1:17" ht="18" customHeight="1" x14ac:dyDescent="0.2">
      <c r="A135" s="11" t="s">
        <v>25</v>
      </c>
      <c r="B135" s="11" t="s">
        <v>253</v>
      </c>
      <c r="C135" s="11" t="s">
        <v>165</v>
      </c>
      <c r="D135" s="11" t="s">
        <v>210</v>
      </c>
      <c r="E135" s="11" t="s">
        <v>247</v>
      </c>
      <c r="F135" s="15"/>
      <c r="G135" s="15"/>
      <c r="H135" s="20">
        <v>2008</v>
      </c>
      <c r="I135" s="20" t="str">
        <f t="shared" si="3"/>
        <v>liss__match_alcohol..alc7dy.2008</v>
      </c>
      <c r="J135" s="15" t="s">
        <v>254</v>
      </c>
      <c r="K135" s="20" t="s">
        <v>249</v>
      </c>
      <c r="L135" s="20" t="s">
        <v>250</v>
      </c>
      <c r="M135" s="20" t="s">
        <v>251</v>
      </c>
      <c r="N135" s="20" t="s">
        <v>252</v>
      </c>
      <c r="Q135" s="20" t="s">
        <v>178</v>
      </c>
    </row>
    <row r="136" spans="1:17" ht="18" customHeight="1" x14ac:dyDescent="0.2">
      <c r="A136" s="11" t="s">
        <v>25</v>
      </c>
      <c r="B136" s="11" t="s">
        <v>255</v>
      </c>
      <c r="C136" s="11" t="s">
        <v>165</v>
      </c>
      <c r="D136" s="11" t="s">
        <v>210</v>
      </c>
      <c r="E136" s="11" t="s">
        <v>247</v>
      </c>
      <c r="F136" s="15"/>
      <c r="G136" s="15"/>
      <c r="H136" s="20">
        <v>2007</v>
      </c>
      <c r="I136" s="20" t="str">
        <f t="shared" si="3"/>
        <v>liss__match_alcohol..alc7dy.2007</v>
      </c>
      <c r="J136" s="15" t="s">
        <v>256</v>
      </c>
      <c r="K136" s="20" t="s">
        <v>249</v>
      </c>
      <c r="L136" s="20" t="s">
        <v>250</v>
      </c>
      <c r="M136" s="20" t="s">
        <v>251</v>
      </c>
      <c r="N136" s="20" t="s">
        <v>252</v>
      </c>
      <c r="Q136" s="20" t="s">
        <v>178</v>
      </c>
    </row>
    <row r="137" spans="1:17" ht="18" customHeight="1" x14ac:dyDescent="0.2">
      <c r="A137" s="11" t="s">
        <v>25</v>
      </c>
      <c r="B137" s="11" t="s">
        <v>257</v>
      </c>
      <c r="C137" s="11" t="s">
        <v>165</v>
      </c>
      <c r="D137" s="11" t="s">
        <v>210</v>
      </c>
      <c r="E137" s="11" t="s">
        <v>247</v>
      </c>
      <c r="F137" s="15"/>
      <c r="G137" s="15"/>
      <c r="H137" s="20">
        <v>2010</v>
      </c>
      <c r="I137" s="20" t="str">
        <f t="shared" si="3"/>
        <v>liss__match_alcohol..alc7dy.2010</v>
      </c>
      <c r="J137" s="15" t="s">
        <v>258</v>
      </c>
      <c r="K137" s="20" t="s">
        <v>249</v>
      </c>
      <c r="L137" s="20" t="s">
        <v>250</v>
      </c>
      <c r="M137" s="20" t="s">
        <v>251</v>
      </c>
      <c r="N137" s="20" t="s">
        <v>252</v>
      </c>
      <c r="Q137" s="20" t="s">
        <v>178</v>
      </c>
    </row>
    <row r="138" spans="1:17" ht="18" customHeight="1" x14ac:dyDescent="0.2">
      <c r="A138" s="11" t="s">
        <v>25</v>
      </c>
      <c r="B138" s="11" t="s">
        <v>259</v>
      </c>
      <c r="C138" s="11" t="s">
        <v>165</v>
      </c>
      <c r="D138" s="11" t="s">
        <v>210</v>
      </c>
      <c r="E138" s="11" t="s">
        <v>247</v>
      </c>
      <c r="F138" s="15"/>
      <c r="G138" s="15"/>
      <c r="H138" s="20">
        <v>2011</v>
      </c>
      <c r="I138" s="20" t="str">
        <f t="shared" si="3"/>
        <v>liss__match_alcohol..alc7dy.2011</v>
      </c>
      <c r="J138" s="15" t="s">
        <v>260</v>
      </c>
      <c r="K138" s="20" t="s">
        <v>249</v>
      </c>
      <c r="L138" s="20" t="s">
        <v>250</v>
      </c>
      <c r="M138" s="20" t="s">
        <v>251</v>
      </c>
      <c r="N138" s="20" t="s">
        <v>252</v>
      </c>
      <c r="Q138" s="20" t="s">
        <v>178</v>
      </c>
    </row>
    <row r="139" spans="1:17" ht="18" customHeight="1" x14ac:dyDescent="0.2">
      <c r="A139" s="11" t="s">
        <v>25</v>
      </c>
      <c r="B139" s="11" t="s">
        <v>261</v>
      </c>
      <c r="C139" s="11" t="s">
        <v>165</v>
      </c>
      <c r="D139" s="11" t="s">
        <v>210</v>
      </c>
      <c r="E139" s="11" t="s">
        <v>247</v>
      </c>
      <c r="F139" s="15"/>
      <c r="G139" s="15"/>
      <c r="H139" s="20">
        <v>2012</v>
      </c>
      <c r="I139" s="20" t="str">
        <f t="shared" si="3"/>
        <v>liss__match_alcohol..alc7dy.2012</v>
      </c>
      <c r="J139" s="15" t="s">
        <v>262</v>
      </c>
      <c r="K139" s="20" t="s">
        <v>249</v>
      </c>
      <c r="L139" s="20" t="s">
        <v>250</v>
      </c>
      <c r="M139" s="20" t="s">
        <v>251</v>
      </c>
      <c r="N139" s="20" t="s">
        <v>252</v>
      </c>
      <c r="Q139" s="20" t="s">
        <v>178</v>
      </c>
    </row>
    <row r="140" spans="1:17" ht="18" customHeight="1" x14ac:dyDescent="0.2">
      <c r="A140" s="11" t="s">
        <v>25</v>
      </c>
      <c r="B140" s="11" t="s">
        <v>263</v>
      </c>
      <c r="C140" s="11" t="s">
        <v>165</v>
      </c>
      <c r="D140" s="11" t="s">
        <v>210</v>
      </c>
      <c r="E140" s="11" t="s">
        <v>247</v>
      </c>
      <c r="F140" s="15"/>
      <c r="G140" s="15"/>
      <c r="H140" s="20">
        <v>2013</v>
      </c>
      <c r="I140" s="20" t="str">
        <f t="shared" si="3"/>
        <v>liss__match_alcohol..alc7dy.2013</v>
      </c>
      <c r="J140" s="15" t="s">
        <v>264</v>
      </c>
      <c r="K140" s="20" t="s">
        <v>249</v>
      </c>
      <c r="L140" s="20" t="s">
        <v>250</v>
      </c>
      <c r="M140" s="20" t="s">
        <v>251</v>
      </c>
      <c r="N140" s="20" t="s">
        <v>252</v>
      </c>
      <c r="Q140" s="20" t="s">
        <v>178</v>
      </c>
    </row>
    <row r="141" spans="1:17" ht="18" customHeight="1" x14ac:dyDescent="0.2">
      <c r="A141" s="11" t="s">
        <v>25</v>
      </c>
      <c r="B141" s="11" t="s">
        <v>265</v>
      </c>
      <c r="C141" s="11" t="s">
        <v>165</v>
      </c>
      <c r="D141" s="11" t="s">
        <v>210</v>
      </c>
      <c r="E141" s="11" t="s">
        <v>247</v>
      </c>
      <c r="F141" s="15"/>
      <c r="G141" s="15"/>
      <c r="H141" s="20">
        <v>2015</v>
      </c>
      <c r="I141" s="20" t="str">
        <f t="shared" si="3"/>
        <v>liss__match_alcohol..alc7dy.2015</v>
      </c>
      <c r="J141" s="15" t="s">
        <v>266</v>
      </c>
      <c r="K141" s="20" t="s">
        <v>249</v>
      </c>
      <c r="L141" s="20" t="s">
        <v>250</v>
      </c>
      <c r="M141" s="20" t="s">
        <v>251</v>
      </c>
      <c r="N141" s="20" t="s">
        <v>252</v>
      </c>
      <c r="Q141" s="20" t="s">
        <v>178</v>
      </c>
    </row>
    <row r="142" spans="1:17" ht="18" customHeight="1" x14ac:dyDescent="0.2">
      <c r="A142" s="11" t="s">
        <v>25</v>
      </c>
      <c r="B142" s="11" t="s">
        <v>267</v>
      </c>
      <c r="C142" s="11" t="s">
        <v>165</v>
      </c>
      <c r="D142" s="11" t="s">
        <v>210</v>
      </c>
      <c r="E142" s="11" t="s">
        <v>247</v>
      </c>
      <c r="F142" s="15"/>
      <c r="G142" s="15"/>
      <c r="H142" s="20">
        <v>2016</v>
      </c>
      <c r="I142" s="20" t="str">
        <f t="shared" si="3"/>
        <v>liss__match_alcohol..alc7dy.2016</v>
      </c>
      <c r="J142" s="15" t="s">
        <v>268</v>
      </c>
      <c r="K142" s="20" t="s">
        <v>249</v>
      </c>
      <c r="L142" s="20" t="s">
        <v>250</v>
      </c>
      <c r="M142" s="20" t="s">
        <v>251</v>
      </c>
      <c r="N142" s="20" t="s">
        <v>252</v>
      </c>
      <c r="Q142" s="20" t="s">
        <v>178</v>
      </c>
    </row>
    <row r="143" spans="1:17" ht="18" customHeight="1" x14ac:dyDescent="0.2">
      <c r="A143" s="11" t="s">
        <v>25</v>
      </c>
      <c r="B143" s="11" t="s">
        <v>269</v>
      </c>
      <c r="C143" s="11" t="s">
        <v>165</v>
      </c>
      <c r="D143" s="11" t="s">
        <v>210</v>
      </c>
      <c r="E143" s="11" t="s">
        <v>247</v>
      </c>
      <c r="F143" s="15"/>
      <c r="G143" s="15"/>
      <c r="H143" s="20">
        <v>2017</v>
      </c>
      <c r="I143" s="20" t="str">
        <f t="shared" si="3"/>
        <v>liss__match_alcohol..alc7dy.2017</v>
      </c>
      <c r="J143" s="15" t="s">
        <v>270</v>
      </c>
      <c r="K143" s="20" t="s">
        <v>249</v>
      </c>
      <c r="L143" s="20" t="s">
        <v>250</v>
      </c>
      <c r="M143" s="20" t="s">
        <v>251</v>
      </c>
      <c r="N143" s="20" t="s">
        <v>252</v>
      </c>
      <c r="Q143" s="20" t="s">
        <v>178</v>
      </c>
    </row>
    <row r="144" spans="1:17" ht="18" customHeight="1" x14ac:dyDescent="0.2">
      <c r="A144" s="11" t="s">
        <v>25</v>
      </c>
      <c r="B144" s="11" t="s">
        <v>246</v>
      </c>
      <c r="C144" s="11" t="s">
        <v>165</v>
      </c>
      <c r="D144" s="11" t="s">
        <v>210</v>
      </c>
      <c r="E144" s="11" t="s">
        <v>271</v>
      </c>
      <c r="F144" s="15"/>
      <c r="G144" s="15"/>
      <c r="H144" s="20">
        <v>2009</v>
      </c>
      <c r="I144" s="20" t="str">
        <f t="shared" si="3"/>
        <v>liss__match_alcohol..yrAlc.2009</v>
      </c>
      <c r="J144" s="15" t="s">
        <v>272</v>
      </c>
      <c r="K144" s="20" t="s">
        <v>273</v>
      </c>
      <c r="L144" s="20" t="s">
        <v>274</v>
      </c>
      <c r="M144" s="20" t="s">
        <v>251</v>
      </c>
      <c r="N144" s="20" t="s">
        <v>275</v>
      </c>
      <c r="Q144" s="20" t="s">
        <v>178</v>
      </c>
    </row>
    <row r="145" spans="1:17" ht="18" customHeight="1" x14ac:dyDescent="0.2">
      <c r="A145" s="11" t="s">
        <v>25</v>
      </c>
      <c r="B145" s="11" t="s">
        <v>253</v>
      </c>
      <c r="C145" s="11" t="s">
        <v>165</v>
      </c>
      <c r="D145" s="11" t="s">
        <v>210</v>
      </c>
      <c r="E145" s="11" t="s">
        <v>271</v>
      </c>
      <c r="F145" s="15"/>
      <c r="G145" s="15"/>
      <c r="H145" s="20">
        <v>2008</v>
      </c>
      <c r="I145" s="20" t="str">
        <f t="shared" si="3"/>
        <v>liss__match_alcohol..yrAlc.2008</v>
      </c>
      <c r="J145" s="15" t="s">
        <v>276</v>
      </c>
      <c r="K145" s="20" t="s">
        <v>273</v>
      </c>
      <c r="L145" s="20" t="s">
        <v>274</v>
      </c>
      <c r="M145" s="20" t="s">
        <v>251</v>
      </c>
      <c r="N145" s="20" t="s">
        <v>275</v>
      </c>
      <c r="Q145" s="20" t="s">
        <v>178</v>
      </c>
    </row>
    <row r="146" spans="1:17" ht="18" customHeight="1" x14ac:dyDescent="0.2">
      <c r="A146" s="11" t="s">
        <v>25</v>
      </c>
      <c r="B146" s="11" t="s">
        <v>255</v>
      </c>
      <c r="C146" s="11" t="s">
        <v>165</v>
      </c>
      <c r="D146" s="11" t="s">
        <v>210</v>
      </c>
      <c r="E146" s="11" t="s">
        <v>271</v>
      </c>
      <c r="F146" s="15"/>
      <c r="G146" s="15"/>
      <c r="H146" s="20">
        <v>2007</v>
      </c>
      <c r="I146" s="20" t="str">
        <f t="shared" si="3"/>
        <v>liss__match_alcohol..yrAlc.2007</v>
      </c>
      <c r="J146" s="15" t="s">
        <v>277</v>
      </c>
      <c r="K146" s="20" t="s">
        <v>273</v>
      </c>
      <c r="L146" s="20" t="s">
        <v>274</v>
      </c>
      <c r="M146" s="20" t="s">
        <v>251</v>
      </c>
      <c r="N146" s="20" t="s">
        <v>275</v>
      </c>
      <c r="Q146" s="20" t="s">
        <v>178</v>
      </c>
    </row>
    <row r="147" spans="1:17" ht="18" customHeight="1" x14ac:dyDescent="0.2">
      <c r="A147" s="11" t="s">
        <v>25</v>
      </c>
      <c r="B147" s="11" t="s">
        <v>257</v>
      </c>
      <c r="C147" s="11" t="s">
        <v>165</v>
      </c>
      <c r="D147" s="11" t="s">
        <v>210</v>
      </c>
      <c r="E147" s="11" t="s">
        <v>271</v>
      </c>
      <c r="F147" s="15"/>
      <c r="G147" s="15"/>
      <c r="H147" s="20">
        <v>2010</v>
      </c>
      <c r="I147" s="20" t="str">
        <f t="shared" si="3"/>
        <v>liss__match_alcohol..yrAlc.2010</v>
      </c>
      <c r="J147" s="15" t="s">
        <v>278</v>
      </c>
      <c r="K147" s="20" t="s">
        <v>273</v>
      </c>
      <c r="L147" s="20" t="s">
        <v>274</v>
      </c>
      <c r="M147" s="20" t="s">
        <v>251</v>
      </c>
      <c r="N147" s="20" t="s">
        <v>275</v>
      </c>
      <c r="Q147" s="20" t="s">
        <v>178</v>
      </c>
    </row>
    <row r="148" spans="1:17" ht="18" customHeight="1" x14ac:dyDescent="0.2">
      <c r="A148" s="11" t="s">
        <v>25</v>
      </c>
      <c r="B148" s="11" t="s">
        <v>259</v>
      </c>
      <c r="C148" s="11" t="s">
        <v>165</v>
      </c>
      <c r="D148" s="11" t="s">
        <v>210</v>
      </c>
      <c r="E148" s="11" t="s">
        <v>271</v>
      </c>
      <c r="F148" s="15"/>
      <c r="G148" s="15"/>
      <c r="H148" s="20">
        <v>2011</v>
      </c>
      <c r="I148" s="20" t="str">
        <f t="shared" si="3"/>
        <v>liss__match_alcohol..yrAlc.2011</v>
      </c>
      <c r="J148" s="15" t="s">
        <v>279</v>
      </c>
      <c r="K148" s="20" t="s">
        <v>273</v>
      </c>
      <c r="L148" s="20" t="s">
        <v>274</v>
      </c>
      <c r="M148" s="20" t="s">
        <v>251</v>
      </c>
      <c r="N148" s="20" t="s">
        <v>275</v>
      </c>
      <c r="Q148" s="20" t="s">
        <v>178</v>
      </c>
    </row>
    <row r="149" spans="1:17" ht="18" customHeight="1" x14ac:dyDescent="0.2">
      <c r="A149" s="11" t="s">
        <v>25</v>
      </c>
      <c r="B149" s="11" t="s">
        <v>261</v>
      </c>
      <c r="C149" s="11" t="s">
        <v>165</v>
      </c>
      <c r="D149" s="11" t="s">
        <v>210</v>
      </c>
      <c r="E149" s="11" t="s">
        <v>271</v>
      </c>
      <c r="F149" s="15"/>
      <c r="G149" s="15"/>
      <c r="H149" s="20">
        <v>2012</v>
      </c>
      <c r="I149" s="20" t="str">
        <f t="shared" si="3"/>
        <v>liss__match_alcohol..yrAlc.2012</v>
      </c>
      <c r="J149" s="15" t="s">
        <v>280</v>
      </c>
      <c r="K149" s="20" t="s">
        <v>273</v>
      </c>
      <c r="L149" s="20" t="s">
        <v>274</v>
      </c>
      <c r="M149" s="20" t="s">
        <v>251</v>
      </c>
      <c r="N149" s="20" t="s">
        <v>275</v>
      </c>
      <c r="Q149" s="20" t="s">
        <v>178</v>
      </c>
    </row>
    <row r="150" spans="1:17" ht="18" customHeight="1" x14ac:dyDescent="0.2">
      <c r="A150" s="11" t="s">
        <v>25</v>
      </c>
      <c r="B150" s="11" t="s">
        <v>263</v>
      </c>
      <c r="C150" s="11" t="s">
        <v>165</v>
      </c>
      <c r="D150" s="11" t="s">
        <v>210</v>
      </c>
      <c r="E150" s="11" t="s">
        <v>271</v>
      </c>
      <c r="F150" s="15"/>
      <c r="G150" s="15"/>
      <c r="H150" s="20">
        <v>2013</v>
      </c>
      <c r="I150" s="20" t="str">
        <f t="shared" si="3"/>
        <v>liss__match_alcohol..yrAlc.2013</v>
      </c>
      <c r="J150" s="15" t="s">
        <v>281</v>
      </c>
      <c r="K150" s="20" t="s">
        <v>273</v>
      </c>
      <c r="L150" s="20" t="s">
        <v>274</v>
      </c>
      <c r="M150" s="20" t="s">
        <v>251</v>
      </c>
      <c r="N150" s="20" t="s">
        <v>275</v>
      </c>
      <c r="Q150" s="20" t="s">
        <v>178</v>
      </c>
    </row>
    <row r="151" spans="1:17" ht="18" customHeight="1" x14ac:dyDescent="0.2">
      <c r="A151" s="11" t="s">
        <v>25</v>
      </c>
      <c r="B151" s="11" t="s">
        <v>265</v>
      </c>
      <c r="C151" s="11" t="s">
        <v>165</v>
      </c>
      <c r="D151" s="11" t="s">
        <v>210</v>
      </c>
      <c r="E151" s="11" t="s">
        <v>271</v>
      </c>
      <c r="F151" s="15"/>
      <c r="G151" s="15"/>
      <c r="H151" s="20">
        <v>2015</v>
      </c>
      <c r="I151" s="20" t="str">
        <f t="shared" si="3"/>
        <v>liss__match_alcohol..yrAlc.2015</v>
      </c>
      <c r="J151" s="15" t="s">
        <v>282</v>
      </c>
      <c r="K151" s="20" t="s">
        <v>273</v>
      </c>
      <c r="L151" s="20" t="s">
        <v>274</v>
      </c>
      <c r="M151" s="20" t="s">
        <v>251</v>
      </c>
      <c r="N151" s="20" t="s">
        <v>275</v>
      </c>
      <c r="Q151" s="20" t="s">
        <v>178</v>
      </c>
    </row>
    <row r="152" spans="1:17" ht="18" customHeight="1" x14ac:dyDescent="0.2">
      <c r="A152" s="11" t="s">
        <v>25</v>
      </c>
      <c r="B152" s="11" t="s">
        <v>267</v>
      </c>
      <c r="C152" s="11" t="s">
        <v>165</v>
      </c>
      <c r="D152" s="11" t="s">
        <v>210</v>
      </c>
      <c r="E152" s="11" t="s">
        <v>271</v>
      </c>
      <c r="F152" s="15"/>
      <c r="G152" s="15"/>
      <c r="H152" s="20">
        <v>2016</v>
      </c>
      <c r="I152" s="20" t="str">
        <f t="shared" si="3"/>
        <v>liss__match_alcohol..yrAlc.2016</v>
      </c>
      <c r="J152" s="15" t="s">
        <v>283</v>
      </c>
      <c r="K152" s="20" t="s">
        <v>273</v>
      </c>
      <c r="L152" s="20" t="s">
        <v>274</v>
      </c>
      <c r="M152" s="20" t="s">
        <v>251</v>
      </c>
      <c r="N152" s="20" t="s">
        <v>275</v>
      </c>
      <c r="Q152" s="20" t="s">
        <v>178</v>
      </c>
    </row>
    <row r="153" spans="1:17" ht="18" customHeight="1" x14ac:dyDescent="0.2">
      <c r="A153" s="11" t="s">
        <v>25</v>
      </c>
      <c r="B153" s="11" t="s">
        <v>269</v>
      </c>
      <c r="C153" s="11" t="s">
        <v>165</v>
      </c>
      <c r="D153" s="11" t="s">
        <v>210</v>
      </c>
      <c r="E153" s="11" t="s">
        <v>271</v>
      </c>
      <c r="F153" s="15"/>
      <c r="G153" s="15"/>
      <c r="H153" s="20">
        <v>2017</v>
      </c>
      <c r="I153" s="20" t="str">
        <f t="shared" si="3"/>
        <v>liss__match_alcohol..yrAlc.2017</v>
      </c>
      <c r="J153" s="15" t="s">
        <v>284</v>
      </c>
      <c r="K153" s="20" t="s">
        <v>273</v>
      </c>
      <c r="L153" s="20" t="s">
        <v>274</v>
      </c>
      <c r="M153" s="20" t="s">
        <v>251</v>
      </c>
      <c r="N153" s="20" t="s">
        <v>275</v>
      </c>
      <c r="Q153" s="20" t="s">
        <v>178</v>
      </c>
    </row>
    <row r="154" spans="1:17" ht="18" customHeight="1" x14ac:dyDescent="0.2">
      <c r="A154" s="11" t="s">
        <v>25</v>
      </c>
      <c r="B154" s="11" t="s">
        <v>246</v>
      </c>
      <c r="C154" s="11" t="s">
        <v>165</v>
      </c>
      <c r="D154" s="11" t="s">
        <v>285</v>
      </c>
      <c r="E154" s="11" t="s">
        <v>286</v>
      </c>
      <c r="F154" s="15"/>
      <c r="G154" s="15"/>
      <c r="H154" s="20">
        <v>2009</v>
      </c>
      <c r="I154" s="20" t="str">
        <f t="shared" si="3"/>
        <v>liss__match_alcoholType..othrAlc.2009</v>
      </c>
      <c r="J154" s="15" t="s">
        <v>287</v>
      </c>
      <c r="K154" s="20" t="s">
        <v>288</v>
      </c>
      <c r="L154" s="20" t="s">
        <v>289</v>
      </c>
      <c r="N154" s="20" t="s">
        <v>290</v>
      </c>
      <c r="Q154" s="20" t="s">
        <v>178</v>
      </c>
    </row>
    <row r="155" spans="1:17" ht="18" customHeight="1" x14ac:dyDescent="0.2">
      <c r="A155" s="11" t="s">
        <v>25</v>
      </c>
      <c r="B155" s="11" t="s">
        <v>253</v>
      </c>
      <c r="C155" s="11" t="s">
        <v>165</v>
      </c>
      <c r="D155" s="11" t="s">
        <v>285</v>
      </c>
      <c r="E155" s="11" t="s">
        <v>286</v>
      </c>
      <c r="F155" s="15"/>
      <c r="G155" s="15"/>
      <c r="H155" s="20">
        <v>2008</v>
      </c>
      <c r="I155" s="20" t="str">
        <f t="shared" si="3"/>
        <v>liss__match_alcoholType..othrAlc.2008</v>
      </c>
      <c r="J155" s="15" t="s">
        <v>291</v>
      </c>
      <c r="K155" s="20" t="s">
        <v>288</v>
      </c>
      <c r="L155" s="20" t="s">
        <v>289</v>
      </c>
      <c r="N155" s="20" t="s">
        <v>290</v>
      </c>
      <c r="Q155" s="20" t="s">
        <v>178</v>
      </c>
    </row>
    <row r="156" spans="1:17" ht="18" customHeight="1" x14ac:dyDescent="0.2">
      <c r="A156" s="11" t="s">
        <v>25</v>
      </c>
      <c r="B156" s="11" t="s">
        <v>255</v>
      </c>
      <c r="C156" s="11" t="s">
        <v>165</v>
      </c>
      <c r="D156" s="11" t="s">
        <v>285</v>
      </c>
      <c r="E156" s="11" t="s">
        <v>286</v>
      </c>
      <c r="F156" s="15"/>
      <c r="G156" s="15"/>
      <c r="H156" s="20">
        <v>2007</v>
      </c>
      <c r="I156" s="20" t="str">
        <f t="shared" si="3"/>
        <v>liss__match_alcoholType..othrAlc.2007</v>
      </c>
      <c r="J156" s="15" t="s">
        <v>292</v>
      </c>
      <c r="K156" s="20" t="s">
        <v>288</v>
      </c>
      <c r="L156" s="20" t="s">
        <v>289</v>
      </c>
      <c r="N156" s="20" t="s">
        <v>290</v>
      </c>
      <c r="Q156" s="20" t="s">
        <v>178</v>
      </c>
    </row>
    <row r="157" spans="1:17" ht="18" customHeight="1" x14ac:dyDescent="0.2">
      <c r="A157" s="11" t="s">
        <v>25</v>
      </c>
      <c r="B157" s="11" t="s">
        <v>257</v>
      </c>
      <c r="C157" s="11" t="s">
        <v>165</v>
      </c>
      <c r="D157" s="11" t="s">
        <v>285</v>
      </c>
      <c r="E157" s="11" t="s">
        <v>286</v>
      </c>
      <c r="F157" s="15"/>
      <c r="G157" s="15"/>
      <c r="H157" s="20">
        <v>2010</v>
      </c>
      <c r="I157" s="20" t="str">
        <f t="shared" si="3"/>
        <v>liss__match_alcoholType..othrAlc.2010</v>
      </c>
      <c r="J157" s="15" t="s">
        <v>293</v>
      </c>
      <c r="K157" s="20" t="s">
        <v>288</v>
      </c>
      <c r="L157" s="20" t="s">
        <v>289</v>
      </c>
      <c r="N157" s="20" t="s">
        <v>290</v>
      </c>
      <c r="Q157" s="20" t="s">
        <v>178</v>
      </c>
    </row>
    <row r="158" spans="1:17" ht="18" customHeight="1" x14ac:dyDescent="0.2">
      <c r="A158" s="11" t="s">
        <v>25</v>
      </c>
      <c r="B158" s="11" t="s">
        <v>259</v>
      </c>
      <c r="C158" s="11" t="s">
        <v>165</v>
      </c>
      <c r="D158" s="11" t="s">
        <v>285</v>
      </c>
      <c r="E158" s="11" t="s">
        <v>286</v>
      </c>
      <c r="F158" s="15"/>
      <c r="G158" s="15"/>
      <c r="H158" s="20">
        <v>2011</v>
      </c>
      <c r="I158" s="20" t="str">
        <f t="shared" si="3"/>
        <v>liss__match_alcoholType..othrAlc.2011</v>
      </c>
      <c r="J158" s="15" t="s">
        <v>294</v>
      </c>
      <c r="K158" s="20" t="s">
        <v>288</v>
      </c>
      <c r="L158" s="20" t="s">
        <v>289</v>
      </c>
      <c r="N158" s="20" t="s">
        <v>290</v>
      </c>
      <c r="Q158" s="20" t="s">
        <v>178</v>
      </c>
    </row>
    <row r="159" spans="1:17" ht="18" customHeight="1" x14ac:dyDescent="0.2">
      <c r="A159" s="11" t="s">
        <v>25</v>
      </c>
      <c r="B159" s="11" t="s">
        <v>261</v>
      </c>
      <c r="C159" s="11" t="s">
        <v>165</v>
      </c>
      <c r="D159" s="11" t="s">
        <v>285</v>
      </c>
      <c r="E159" s="11" t="s">
        <v>286</v>
      </c>
      <c r="F159" s="15"/>
      <c r="G159" s="15"/>
      <c r="H159" s="20">
        <v>2012</v>
      </c>
      <c r="I159" s="20" t="str">
        <f t="shared" si="3"/>
        <v>liss__match_alcoholType..othrAlc.2012</v>
      </c>
      <c r="J159" s="15" t="s">
        <v>295</v>
      </c>
      <c r="K159" s="20" t="s">
        <v>288</v>
      </c>
      <c r="L159" s="20" t="s">
        <v>289</v>
      </c>
      <c r="N159" s="20" t="s">
        <v>290</v>
      </c>
      <c r="Q159" s="20" t="s">
        <v>178</v>
      </c>
    </row>
    <row r="160" spans="1:17" ht="18" customHeight="1" x14ac:dyDescent="0.2">
      <c r="A160" s="11" t="s">
        <v>25</v>
      </c>
      <c r="B160" s="11" t="s">
        <v>263</v>
      </c>
      <c r="C160" s="11" t="s">
        <v>165</v>
      </c>
      <c r="D160" s="11" t="s">
        <v>285</v>
      </c>
      <c r="E160" s="11" t="s">
        <v>286</v>
      </c>
      <c r="F160" s="15"/>
      <c r="G160" s="15"/>
      <c r="H160" s="20">
        <v>2013</v>
      </c>
      <c r="I160" s="20" t="str">
        <f t="shared" si="3"/>
        <v>liss__match_alcoholType..othrAlc.2013</v>
      </c>
      <c r="J160" s="15" t="s">
        <v>296</v>
      </c>
      <c r="K160" s="20" t="s">
        <v>288</v>
      </c>
      <c r="L160" s="20" t="s">
        <v>289</v>
      </c>
      <c r="N160" s="20" t="s">
        <v>290</v>
      </c>
      <c r="Q160" s="20" t="s">
        <v>178</v>
      </c>
    </row>
    <row r="161" spans="1:17" ht="18" customHeight="1" x14ac:dyDescent="0.2">
      <c r="A161" s="11" t="s">
        <v>25</v>
      </c>
      <c r="B161" s="11" t="s">
        <v>265</v>
      </c>
      <c r="C161" s="11" t="s">
        <v>165</v>
      </c>
      <c r="D161" s="11" t="s">
        <v>285</v>
      </c>
      <c r="E161" s="11" t="s">
        <v>286</v>
      </c>
      <c r="F161" s="15"/>
      <c r="G161" s="15"/>
      <c r="H161" s="20">
        <v>2015</v>
      </c>
      <c r="I161" s="20" t="str">
        <f t="shared" si="3"/>
        <v>liss__match_alcoholType..othrAlc.2015</v>
      </c>
      <c r="J161" s="15" t="s">
        <v>297</v>
      </c>
      <c r="K161" s="20" t="s">
        <v>288</v>
      </c>
      <c r="L161" s="20" t="s">
        <v>289</v>
      </c>
      <c r="N161" s="20" t="s">
        <v>290</v>
      </c>
      <c r="Q161" s="20" t="s">
        <v>178</v>
      </c>
    </row>
    <row r="162" spans="1:17" ht="18" customHeight="1" x14ac:dyDescent="0.2">
      <c r="A162" s="11" t="s">
        <v>25</v>
      </c>
      <c r="B162" s="11" t="s">
        <v>267</v>
      </c>
      <c r="C162" s="11" t="s">
        <v>165</v>
      </c>
      <c r="D162" s="11" t="s">
        <v>285</v>
      </c>
      <c r="E162" s="11" t="s">
        <v>286</v>
      </c>
      <c r="F162" s="15"/>
      <c r="G162" s="15"/>
      <c r="H162" s="20">
        <v>2016</v>
      </c>
      <c r="I162" s="20" t="str">
        <f t="shared" si="3"/>
        <v>liss__match_alcoholType..othrAlc.2016</v>
      </c>
      <c r="J162" s="15" t="s">
        <v>298</v>
      </c>
      <c r="K162" s="20" t="s">
        <v>288</v>
      </c>
      <c r="L162" s="20" t="s">
        <v>289</v>
      </c>
      <c r="N162" s="20" t="s">
        <v>290</v>
      </c>
      <c r="Q162" s="20" t="s">
        <v>178</v>
      </c>
    </row>
    <row r="163" spans="1:17" ht="18" customHeight="1" x14ac:dyDescent="0.2">
      <c r="A163" s="11" t="s">
        <v>25</v>
      </c>
      <c r="B163" s="11" t="s">
        <v>269</v>
      </c>
      <c r="C163" s="11" t="s">
        <v>165</v>
      </c>
      <c r="D163" s="11" t="s">
        <v>285</v>
      </c>
      <c r="E163" s="11" t="s">
        <v>286</v>
      </c>
      <c r="F163" s="15"/>
      <c r="G163" s="15"/>
      <c r="H163" s="20">
        <v>2017</v>
      </c>
      <c r="I163" s="20" t="str">
        <f t="shared" si="3"/>
        <v>liss__match_alcoholType..othrAlc.2017</v>
      </c>
      <c r="J163" s="15" t="s">
        <v>299</v>
      </c>
      <c r="K163" s="20" t="s">
        <v>288</v>
      </c>
      <c r="L163" s="20" t="s">
        <v>289</v>
      </c>
      <c r="N163" s="20" t="s">
        <v>290</v>
      </c>
      <c r="Q163" s="20" t="s">
        <v>178</v>
      </c>
    </row>
    <row r="164" spans="1:17" ht="18" customHeight="1" x14ac:dyDescent="0.2">
      <c r="A164" s="11" t="s">
        <v>25</v>
      </c>
      <c r="B164" s="11" t="s">
        <v>246</v>
      </c>
      <c r="C164" s="11" t="s">
        <v>165</v>
      </c>
      <c r="D164" s="11" t="s">
        <v>285</v>
      </c>
      <c r="E164" s="11" t="s">
        <v>300</v>
      </c>
      <c r="F164" s="15"/>
      <c r="G164" s="15"/>
      <c r="H164" s="20">
        <v>2009</v>
      </c>
      <c r="I164" s="20" t="str">
        <f t="shared" si="3"/>
        <v>liss__match_alcoholType..prmxs.2009</v>
      </c>
      <c r="J164" s="15" t="s">
        <v>301</v>
      </c>
      <c r="K164" s="20" t="s">
        <v>302</v>
      </c>
      <c r="L164" s="20" t="s">
        <v>289</v>
      </c>
      <c r="N164" s="20" t="s">
        <v>290</v>
      </c>
      <c r="Q164" s="20" t="s">
        <v>178</v>
      </c>
    </row>
    <row r="165" spans="1:17" ht="18" customHeight="1" x14ac:dyDescent="0.2">
      <c r="A165" s="11" t="s">
        <v>25</v>
      </c>
      <c r="B165" s="11" t="s">
        <v>253</v>
      </c>
      <c r="C165" s="11" t="s">
        <v>165</v>
      </c>
      <c r="D165" s="11" t="s">
        <v>285</v>
      </c>
      <c r="E165" s="11" t="s">
        <v>300</v>
      </c>
      <c r="F165" s="15"/>
      <c r="G165" s="15"/>
      <c r="H165" s="20">
        <v>2008</v>
      </c>
      <c r="I165" s="20" t="str">
        <f t="shared" si="3"/>
        <v>liss__match_alcoholType..prmxs.2008</v>
      </c>
      <c r="J165" s="15" t="s">
        <v>303</v>
      </c>
      <c r="K165" s="20" t="s">
        <v>302</v>
      </c>
      <c r="L165" s="20" t="s">
        <v>289</v>
      </c>
      <c r="N165" s="20" t="s">
        <v>290</v>
      </c>
      <c r="Q165" s="20" t="s">
        <v>178</v>
      </c>
    </row>
    <row r="166" spans="1:17" ht="18" customHeight="1" x14ac:dyDescent="0.2">
      <c r="A166" s="11" t="s">
        <v>25</v>
      </c>
      <c r="B166" s="11" t="s">
        <v>255</v>
      </c>
      <c r="C166" s="11" t="s">
        <v>165</v>
      </c>
      <c r="D166" s="11" t="s">
        <v>285</v>
      </c>
      <c r="E166" s="11" t="s">
        <v>300</v>
      </c>
      <c r="F166" s="15"/>
      <c r="G166" s="15"/>
      <c r="H166" s="20">
        <v>2007</v>
      </c>
      <c r="I166" s="20" t="str">
        <f t="shared" si="3"/>
        <v>liss__match_alcoholType..prmxs.2007</v>
      </c>
      <c r="J166" s="15" t="s">
        <v>304</v>
      </c>
      <c r="K166" s="20" t="s">
        <v>302</v>
      </c>
      <c r="L166" s="20" t="s">
        <v>289</v>
      </c>
      <c r="N166" s="20" t="s">
        <v>290</v>
      </c>
      <c r="Q166" s="20" t="s">
        <v>178</v>
      </c>
    </row>
    <row r="167" spans="1:17" ht="18" customHeight="1" x14ac:dyDescent="0.2">
      <c r="A167" s="11" t="s">
        <v>25</v>
      </c>
      <c r="B167" s="11" t="s">
        <v>257</v>
      </c>
      <c r="C167" s="11" t="s">
        <v>165</v>
      </c>
      <c r="D167" s="11" t="s">
        <v>285</v>
      </c>
      <c r="E167" s="11" t="s">
        <v>300</v>
      </c>
      <c r="F167" s="15"/>
      <c r="G167" s="15"/>
      <c r="H167" s="20">
        <v>2010</v>
      </c>
      <c r="I167" s="20" t="str">
        <f t="shared" si="3"/>
        <v>liss__match_alcoholType..prmxs.2010</v>
      </c>
      <c r="J167" s="15" t="s">
        <v>305</v>
      </c>
      <c r="K167" s="20" t="s">
        <v>302</v>
      </c>
      <c r="L167" s="20" t="s">
        <v>289</v>
      </c>
      <c r="N167" s="20" t="s">
        <v>290</v>
      </c>
      <c r="Q167" s="20" t="s">
        <v>178</v>
      </c>
    </row>
    <row r="168" spans="1:17" ht="18" customHeight="1" x14ac:dyDescent="0.2">
      <c r="A168" s="11" t="s">
        <v>25</v>
      </c>
      <c r="B168" s="11" t="s">
        <v>259</v>
      </c>
      <c r="C168" s="11" t="s">
        <v>165</v>
      </c>
      <c r="D168" s="11" t="s">
        <v>285</v>
      </c>
      <c r="E168" s="11" t="s">
        <v>300</v>
      </c>
      <c r="F168" s="15"/>
      <c r="G168" s="15"/>
      <c r="H168" s="20">
        <v>2011</v>
      </c>
      <c r="I168" s="20" t="str">
        <f t="shared" si="3"/>
        <v>liss__match_alcoholType..prmxs.2011</v>
      </c>
      <c r="J168" s="15" t="s">
        <v>306</v>
      </c>
      <c r="K168" s="20" t="s">
        <v>302</v>
      </c>
      <c r="L168" s="20" t="s">
        <v>289</v>
      </c>
      <c r="N168" s="20" t="s">
        <v>290</v>
      </c>
      <c r="Q168" s="20" t="s">
        <v>178</v>
      </c>
    </row>
    <row r="169" spans="1:17" ht="18" customHeight="1" x14ac:dyDescent="0.2">
      <c r="A169" s="11" t="s">
        <v>25</v>
      </c>
      <c r="B169" s="11" t="s">
        <v>261</v>
      </c>
      <c r="C169" s="11" t="s">
        <v>165</v>
      </c>
      <c r="D169" s="11" t="s">
        <v>285</v>
      </c>
      <c r="E169" s="11" t="s">
        <v>300</v>
      </c>
      <c r="F169" s="15"/>
      <c r="G169" s="15"/>
      <c r="H169" s="20">
        <v>2012</v>
      </c>
      <c r="I169" s="20" t="str">
        <f t="shared" si="3"/>
        <v>liss__match_alcoholType..prmxs.2012</v>
      </c>
      <c r="J169" s="15" t="s">
        <v>307</v>
      </c>
      <c r="K169" s="20" t="s">
        <v>302</v>
      </c>
      <c r="L169" s="20" t="s">
        <v>289</v>
      </c>
      <c r="N169" s="20" t="s">
        <v>290</v>
      </c>
      <c r="Q169" s="20" t="s">
        <v>178</v>
      </c>
    </row>
    <row r="170" spans="1:17" ht="18" customHeight="1" x14ac:dyDescent="0.2">
      <c r="A170" s="11" t="s">
        <v>25</v>
      </c>
      <c r="B170" s="11" t="s">
        <v>263</v>
      </c>
      <c r="C170" s="11" t="s">
        <v>165</v>
      </c>
      <c r="D170" s="11" t="s">
        <v>285</v>
      </c>
      <c r="E170" s="11" t="s">
        <v>300</v>
      </c>
      <c r="F170" s="15"/>
      <c r="G170" s="15"/>
      <c r="H170" s="20">
        <v>2013</v>
      </c>
      <c r="I170" s="20" t="str">
        <f t="shared" si="3"/>
        <v>liss__match_alcoholType..prmxs.2013</v>
      </c>
      <c r="J170" s="15" t="s">
        <v>308</v>
      </c>
      <c r="K170" s="20" t="s">
        <v>302</v>
      </c>
      <c r="L170" s="20" t="s">
        <v>289</v>
      </c>
      <c r="N170" s="20" t="s">
        <v>290</v>
      </c>
      <c r="Q170" s="20" t="s">
        <v>178</v>
      </c>
    </row>
    <row r="171" spans="1:17" ht="18" customHeight="1" x14ac:dyDescent="0.2">
      <c r="A171" s="11" t="s">
        <v>25</v>
      </c>
      <c r="B171" s="11" t="s">
        <v>265</v>
      </c>
      <c r="C171" s="11" t="s">
        <v>165</v>
      </c>
      <c r="D171" s="11" t="s">
        <v>285</v>
      </c>
      <c r="E171" s="11" t="s">
        <v>300</v>
      </c>
      <c r="F171" s="15"/>
      <c r="G171" s="15"/>
      <c r="H171" s="20">
        <v>2015</v>
      </c>
      <c r="I171" s="20" t="str">
        <f t="shared" si="3"/>
        <v>liss__match_alcoholType..prmxs.2015</v>
      </c>
      <c r="J171" s="15" t="s">
        <v>309</v>
      </c>
      <c r="K171" s="20" t="s">
        <v>302</v>
      </c>
      <c r="L171" s="20" t="s">
        <v>289</v>
      </c>
      <c r="N171" s="20" t="s">
        <v>290</v>
      </c>
      <c r="Q171" s="20" t="s">
        <v>178</v>
      </c>
    </row>
    <row r="172" spans="1:17" ht="18" customHeight="1" x14ac:dyDescent="0.2">
      <c r="A172" s="11" t="s">
        <v>25</v>
      </c>
      <c r="B172" s="11" t="s">
        <v>267</v>
      </c>
      <c r="C172" s="11" t="s">
        <v>165</v>
      </c>
      <c r="D172" s="11" t="s">
        <v>285</v>
      </c>
      <c r="E172" s="11" t="s">
        <v>300</v>
      </c>
      <c r="F172" s="15"/>
      <c r="G172" s="15"/>
      <c r="H172" s="20">
        <v>2016</v>
      </c>
      <c r="I172" s="20" t="str">
        <f t="shared" si="3"/>
        <v>liss__match_alcoholType..prmxs.2016</v>
      </c>
      <c r="J172" s="15" t="s">
        <v>310</v>
      </c>
      <c r="K172" s="20" t="s">
        <v>302</v>
      </c>
      <c r="L172" s="20" t="s">
        <v>289</v>
      </c>
      <c r="N172" s="20" t="s">
        <v>290</v>
      </c>
      <c r="Q172" s="20" t="s">
        <v>178</v>
      </c>
    </row>
    <row r="173" spans="1:17" ht="18" customHeight="1" x14ac:dyDescent="0.2">
      <c r="A173" s="11" t="s">
        <v>25</v>
      </c>
      <c r="B173" s="11" t="s">
        <v>269</v>
      </c>
      <c r="C173" s="11" t="s">
        <v>165</v>
      </c>
      <c r="D173" s="11" t="s">
        <v>285</v>
      </c>
      <c r="E173" s="11" t="s">
        <v>300</v>
      </c>
      <c r="F173" s="15"/>
      <c r="G173" s="15"/>
      <c r="H173" s="20">
        <v>2017</v>
      </c>
      <c r="I173" s="20" t="str">
        <f t="shared" si="3"/>
        <v>liss__match_alcoholType..prmxs.2017</v>
      </c>
      <c r="J173" s="15" t="s">
        <v>311</v>
      </c>
      <c r="K173" s="20" t="s">
        <v>302</v>
      </c>
      <c r="L173" s="20" t="s">
        <v>289</v>
      </c>
      <c r="N173" s="20" t="s">
        <v>290</v>
      </c>
      <c r="Q173" s="20" t="s">
        <v>178</v>
      </c>
    </row>
    <row r="174" spans="1:17" ht="18" customHeight="1" x14ac:dyDescent="0.2">
      <c r="A174" s="11" t="s">
        <v>25</v>
      </c>
      <c r="B174" s="11" t="s">
        <v>246</v>
      </c>
      <c r="C174" s="11" t="s">
        <v>165</v>
      </c>
      <c r="D174" s="11" t="s">
        <v>285</v>
      </c>
      <c r="E174" s="11" t="s">
        <v>312</v>
      </c>
      <c r="F174" s="15"/>
      <c r="G174" s="15"/>
      <c r="H174" s="20">
        <v>2009</v>
      </c>
      <c r="I174" s="20" t="str">
        <f t="shared" si="3"/>
        <v>liss__match_alcoholType..shrry.2009</v>
      </c>
      <c r="J174" s="15" t="s">
        <v>313</v>
      </c>
      <c r="K174" s="20" t="s">
        <v>314</v>
      </c>
      <c r="L174" s="20" t="s">
        <v>289</v>
      </c>
      <c r="N174" s="20" t="s">
        <v>290</v>
      </c>
      <c r="Q174" s="20" t="s">
        <v>178</v>
      </c>
    </row>
    <row r="175" spans="1:17" ht="18" customHeight="1" x14ac:dyDescent="0.2">
      <c r="A175" s="11" t="s">
        <v>25</v>
      </c>
      <c r="B175" s="11" t="s">
        <v>253</v>
      </c>
      <c r="C175" s="11" t="s">
        <v>165</v>
      </c>
      <c r="D175" s="11" t="s">
        <v>285</v>
      </c>
      <c r="E175" s="11" t="s">
        <v>312</v>
      </c>
      <c r="F175" s="15"/>
      <c r="G175" s="15"/>
      <c r="H175" s="20">
        <v>2008</v>
      </c>
      <c r="I175" s="20" t="str">
        <f t="shared" si="3"/>
        <v>liss__match_alcoholType..shrry.2008</v>
      </c>
      <c r="J175" s="15" t="s">
        <v>315</v>
      </c>
      <c r="K175" s="20" t="s">
        <v>314</v>
      </c>
      <c r="L175" s="20" t="s">
        <v>289</v>
      </c>
      <c r="N175" s="20" t="s">
        <v>290</v>
      </c>
      <c r="Q175" s="20" t="s">
        <v>178</v>
      </c>
    </row>
    <row r="176" spans="1:17" ht="18" customHeight="1" x14ac:dyDescent="0.2">
      <c r="A176" s="11" t="s">
        <v>25</v>
      </c>
      <c r="B176" s="11" t="s">
        <v>255</v>
      </c>
      <c r="C176" s="11" t="s">
        <v>165</v>
      </c>
      <c r="D176" s="11" t="s">
        <v>285</v>
      </c>
      <c r="E176" s="11" t="s">
        <v>312</v>
      </c>
      <c r="F176" s="15"/>
      <c r="G176" s="15"/>
      <c r="H176" s="20">
        <v>2007</v>
      </c>
      <c r="I176" s="20" t="str">
        <f t="shared" si="3"/>
        <v>liss__match_alcoholType..shrry.2007</v>
      </c>
      <c r="J176" s="15" t="s">
        <v>316</v>
      </c>
      <c r="K176" s="20" t="s">
        <v>314</v>
      </c>
      <c r="L176" s="20" t="s">
        <v>289</v>
      </c>
      <c r="N176" s="20" t="s">
        <v>290</v>
      </c>
      <c r="Q176" s="20" t="s">
        <v>178</v>
      </c>
    </row>
    <row r="177" spans="1:17" ht="18" customHeight="1" x14ac:dyDescent="0.2">
      <c r="A177" s="11" t="s">
        <v>25</v>
      </c>
      <c r="B177" s="11" t="s">
        <v>257</v>
      </c>
      <c r="C177" s="11" t="s">
        <v>165</v>
      </c>
      <c r="D177" s="11" t="s">
        <v>285</v>
      </c>
      <c r="E177" s="11" t="s">
        <v>312</v>
      </c>
      <c r="F177" s="15"/>
      <c r="G177" s="15"/>
      <c r="H177" s="20">
        <v>2010</v>
      </c>
      <c r="I177" s="20" t="str">
        <f t="shared" si="3"/>
        <v>liss__match_alcoholType..shrry.2010</v>
      </c>
      <c r="J177" s="15" t="s">
        <v>317</v>
      </c>
      <c r="K177" s="20" t="s">
        <v>314</v>
      </c>
      <c r="L177" s="20" t="s">
        <v>289</v>
      </c>
      <c r="N177" s="20" t="s">
        <v>290</v>
      </c>
      <c r="Q177" s="20" t="s">
        <v>178</v>
      </c>
    </row>
    <row r="178" spans="1:17" ht="18" customHeight="1" x14ac:dyDescent="0.2">
      <c r="A178" s="11" t="s">
        <v>25</v>
      </c>
      <c r="B178" s="11" t="s">
        <v>259</v>
      </c>
      <c r="C178" s="11" t="s">
        <v>165</v>
      </c>
      <c r="D178" s="11" t="s">
        <v>285</v>
      </c>
      <c r="E178" s="11" t="s">
        <v>312</v>
      </c>
      <c r="F178" s="15"/>
      <c r="G178" s="15"/>
      <c r="H178" s="20">
        <v>2011</v>
      </c>
      <c r="I178" s="20" t="str">
        <f t="shared" si="3"/>
        <v>liss__match_alcoholType..shrry.2011</v>
      </c>
      <c r="J178" s="15" t="s">
        <v>318</v>
      </c>
      <c r="K178" s="20" t="s">
        <v>314</v>
      </c>
      <c r="L178" s="20" t="s">
        <v>289</v>
      </c>
      <c r="N178" s="20" t="s">
        <v>290</v>
      </c>
      <c r="Q178" s="20" t="s">
        <v>178</v>
      </c>
    </row>
    <row r="179" spans="1:17" ht="18" customHeight="1" x14ac:dyDescent="0.2">
      <c r="A179" s="11" t="s">
        <v>25</v>
      </c>
      <c r="B179" s="11" t="s">
        <v>261</v>
      </c>
      <c r="C179" s="11" t="s">
        <v>165</v>
      </c>
      <c r="D179" s="11" t="s">
        <v>285</v>
      </c>
      <c r="E179" s="11" t="s">
        <v>312</v>
      </c>
      <c r="F179" s="15"/>
      <c r="G179" s="15"/>
      <c r="H179" s="20">
        <v>2012</v>
      </c>
      <c r="I179" s="20" t="str">
        <f t="shared" si="3"/>
        <v>liss__match_alcoholType..shrry.2012</v>
      </c>
      <c r="J179" s="15" t="s">
        <v>319</v>
      </c>
      <c r="K179" s="20" t="s">
        <v>314</v>
      </c>
      <c r="L179" s="20" t="s">
        <v>289</v>
      </c>
      <c r="N179" s="20" t="s">
        <v>290</v>
      </c>
      <c r="Q179" s="20" t="s">
        <v>178</v>
      </c>
    </row>
    <row r="180" spans="1:17" ht="18" customHeight="1" x14ac:dyDescent="0.2">
      <c r="A180" s="11" t="s">
        <v>25</v>
      </c>
      <c r="B180" s="11" t="s">
        <v>263</v>
      </c>
      <c r="C180" s="11" t="s">
        <v>165</v>
      </c>
      <c r="D180" s="11" t="s">
        <v>285</v>
      </c>
      <c r="E180" s="11" t="s">
        <v>312</v>
      </c>
      <c r="F180" s="15"/>
      <c r="G180" s="15"/>
      <c r="H180" s="20">
        <v>2013</v>
      </c>
      <c r="I180" s="20" t="str">
        <f t="shared" si="3"/>
        <v>liss__match_alcoholType..shrry.2013</v>
      </c>
      <c r="J180" s="15" t="s">
        <v>320</v>
      </c>
      <c r="K180" s="20" t="s">
        <v>314</v>
      </c>
      <c r="L180" s="20" t="s">
        <v>289</v>
      </c>
      <c r="N180" s="20" t="s">
        <v>290</v>
      </c>
      <c r="Q180" s="20" t="s">
        <v>178</v>
      </c>
    </row>
    <row r="181" spans="1:17" ht="18" customHeight="1" x14ac:dyDescent="0.2">
      <c r="A181" s="11" t="s">
        <v>25</v>
      </c>
      <c r="B181" s="11" t="s">
        <v>265</v>
      </c>
      <c r="C181" s="11" t="s">
        <v>165</v>
      </c>
      <c r="D181" s="11" t="s">
        <v>285</v>
      </c>
      <c r="E181" s="11" t="s">
        <v>312</v>
      </c>
      <c r="F181" s="15"/>
      <c r="G181" s="15"/>
      <c r="H181" s="20">
        <v>2015</v>
      </c>
      <c r="I181" s="20" t="str">
        <f t="shared" si="3"/>
        <v>liss__match_alcoholType..shrry.2015</v>
      </c>
      <c r="J181" s="15" t="s">
        <v>321</v>
      </c>
      <c r="K181" s="20" t="s">
        <v>314</v>
      </c>
      <c r="L181" s="20" t="s">
        <v>289</v>
      </c>
      <c r="N181" s="20" t="s">
        <v>290</v>
      </c>
      <c r="Q181" s="20" t="s">
        <v>178</v>
      </c>
    </row>
    <row r="182" spans="1:17" ht="18" customHeight="1" x14ac:dyDescent="0.2">
      <c r="A182" s="11" t="s">
        <v>25</v>
      </c>
      <c r="B182" s="11" t="s">
        <v>267</v>
      </c>
      <c r="C182" s="11" t="s">
        <v>165</v>
      </c>
      <c r="D182" s="11" t="s">
        <v>285</v>
      </c>
      <c r="E182" s="11" t="s">
        <v>312</v>
      </c>
      <c r="F182" s="15"/>
      <c r="G182" s="15"/>
      <c r="H182" s="20">
        <v>2016</v>
      </c>
      <c r="I182" s="20" t="str">
        <f t="shared" si="3"/>
        <v>liss__match_alcoholType..shrry.2016</v>
      </c>
      <c r="J182" s="15" t="s">
        <v>322</v>
      </c>
      <c r="K182" s="20" t="s">
        <v>314</v>
      </c>
      <c r="L182" s="20" t="s">
        <v>289</v>
      </c>
      <c r="N182" s="20" t="s">
        <v>290</v>
      </c>
      <c r="Q182" s="20" t="s">
        <v>178</v>
      </c>
    </row>
    <row r="183" spans="1:17" ht="18" customHeight="1" x14ac:dyDescent="0.2">
      <c r="A183" s="11" t="s">
        <v>25</v>
      </c>
      <c r="B183" s="11" t="s">
        <v>269</v>
      </c>
      <c r="C183" s="11" t="s">
        <v>165</v>
      </c>
      <c r="D183" s="11" t="s">
        <v>285</v>
      </c>
      <c r="E183" s="11" t="s">
        <v>312</v>
      </c>
      <c r="F183" s="15"/>
      <c r="G183" s="15"/>
      <c r="H183" s="20">
        <v>2017</v>
      </c>
      <c r="I183" s="20" t="str">
        <f t="shared" si="3"/>
        <v>liss__match_alcoholType..shrry.2017</v>
      </c>
      <c r="J183" s="15" t="s">
        <v>323</v>
      </c>
      <c r="K183" s="20" t="s">
        <v>314</v>
      </c>
      <c r="L183" s="20" t="s">
        <v>289</v>
      </c>
      <c r="N183" s="20" t="s">
        <v>290</v>
      </c>
      <c r="Q183" s="20" t="s">
        <v>178</v>
      </c>
    </row>
    <row r="184" spans="1:17" ht="18" customHeight="1" x14ac:dyDescent="0.2">
      <c r="A184" s="11" t="s">
        <v>25</v>
      </c>
      <c r="B184" s="11" t="s">
        <v>246</v>
      </c>
      <c r="C184" s="11" t="s">
        <v>165</v>
      </c>
      <c r="D184" s="11" t="s">
        <v>285</v>
      </c>
      <c r="E184" s="11" t="s">
        <v>324</v>
      </c>
      <c r="F184" s="15"/>
      <c r="G184" s="15"/>
      <c r="H184" s="20">
        <v>2009</v>
      </c>
      <c r="I184" s="20" t="str">
        <f t="shared" si="3"/>
        <v>liss__match_alcoholType..strBeer.2009</v>
      </c>
      <c r="J184" s="15" t="s">
        <v>325</v>
      </c>
      <c r="K184" s="20" t="s">
        <v>326</v>
      </c>
      <c r="L184" s="20" t="s">
        <v>289</v>
      </c>
      <c r="N184" s="20" t="s">
        <v>290</v>
      </c>
      <c r="Q184" s="20" t="s">
        <v>178</v>
      </c>
    </row>
    <row r="185" spans="1:17" ht="18" customHeight="1" x14ac:dyDescent="0.2">
      <c r="A185" s="11" t="s">
        <v>25</v>
      </c>
      <c r="B185" s="11" t="s">
        <v>253</v>
      </c>
      <c r="C185" s="11" t="s">
        <v>165</v>
      </c>
      <c r="D185" s="11" t="s">
        <v>285</v>
      </c>
      <c r="E185" s="11" t="s">
        <v>324</v>
      </c>
      <c r="F185" s="15"/>
      <c r="G185" s="15"/>
      <c r="H185" s="20">
        <v>2008</v>
      </c>
      <c r="I185" s="20" t="str">
        <f t="shared" si="3"/>
        <v>liss__match_alcoholType..strBeer.2008</v>
      </c>
      <c r="J185" s="15" t="s">
        <v>327</v>
      </c>
      <c r="K185" s="20" t="s">
        <v>326</v>
      </c>
      <c r="L185" s="20" t="s">
        <v>289</v>
      </c>
      <c r="N185" s="20" t="s">
        <v>290</v>
      </c>
      <c r="Q185" s="20" t="s">
        <v>178</v>
      </c>
    </row>
    <row r="186" spans="1:17" ht="18" customHeight="1" x14ac:dyDescent="0.2">
      <c r="A186" s="11" t="s">
        <v>25</v>
      </c>
      <c r="B186" s="11" t="s">
        <v>255</v>
      </c>
      <c r="C186" s="11" t="s">
        <v>165</v>
      </c>
      <c r="D186" s="11" t="s">
        <v>285</v>
      </c>
      <c r="E186" s="11" t="s">
        <v>324</v>
      </c>
      <c r="F186" s="15"/>
      <c r="G186" s="15"/>
      <c r="H186" s="20">
        <v>2007</v>
      </c>
      <c r="I186" s="20" t="str">
        <f t="shared" si="3"/>
        <v>liss__match_alcoholType..strBeer.2007</v>
      </c>
      <c r="J186" s="15" t="s">
        <v>328</v>
      </c>
      <c r="K186" s="20" t="s">
        <v>326</v>
      </c>
      <c r="L186" s="20" t="s">
        <v>289</v>
      </c>
      <c r="N186" s="20" t="s">
        <v>290</v>
      </c>
      <c r="Q186" s="20" t="s">
        <v>178</v>
      </c>
    </row>
    <row r="187" spans="1:17" ht="18" customHeight="1" x14ac:dyDescent="0.2">
      <c r="A187" s="11" t="s">
        <v>25</v>
      </c>
      <c r="B187" s="11" t="s">
        <v>257</v>
      </c>
      <c r="C187" s="11" t="s">
        <v>165</v>
      </c>
      <c r="D187" s="11" t="s">
        <v>285</v>
      </c>
      <c r="E187" s="11" t="s">
        <v>324</v>
      </c>
      <c r="F187" s="15"/>
      <c r="G187" s="15"/>
      <c r="H187" s="20">
        <v>2010</v>
      </c>
      <c r="I187" s="20" t="str">
        <f t="shared" si="3"/>
        <v>liss__match_alcoholType..strBeer.2010</v>
      </c>
      <c r="J187" s="15" t="s">
        <v>329</v>
      </c>
      <c r="K187" s="20" t="s">
        <v>326</v>
      </c>
      <c r="L187" s="20" t="s">
        <v>289</v>
      </c>
      <c r="N187" s="20" t="s">
        <v>290</v>
      </c>
      <c r="Q187" s="20" t="s">
        <v>178</v>
      </c>
    </row>
    <row r="188" spans="1:17" ht="18" customHeight="1" x14ac:dyDescent="0.2">
      <c r="A188" s="11" t="s">
        <v>25</v>
      </c>
      <c r="B188" s="11" t="s">
        <v>259</v>
      </c>
      <c r="C188" s="11" t="s">
        <v>165</v>
      </c>
      <c r="D188" s="11" t="s">
        <v>285</v>
      </c>
      <c r="E188" s="11" t="s">
        <v>324</v>
      </c>
      <c r="F188" s="15"/>
      <c r="G188" s="15"/>
      <c r="H188" s="20">
        <v>2011</v>
      </c>
      <c r="I188" s="20" t="str">
        <f t="shared" si="3"/>
        <v>liss__match_alcoholType..strBeer.2011</v>
      </c>
      <c r="J188" s="15" t="s">
        <v>330</v>
      </c>
      <c r="K188" s="20" t="s">
        <v>326</v>
      </c>
      <c r="L188" s="20" t="s">
        <v>289</v>
      </c>
      <c r="N188" s="20" t="s">
        <v>290</v>
      </c>
      <c r="Q188" s="20" t="s">
        <v>178</v>
      </c>
    </row>
    <row r="189" spans="1:17" ht="18" customHeight="1" x14ac:dyDescent="0.2">
      <c r="A189" s="11" t="s">
        <v>25</v>
      </c>
      <c r="B189" s="11" t="s">
        <v>261</v>
      </c>
      <c r="C189" s="11" t="s">
        <v>165</v>
      </c>
      <c r="D189" s="11" t="s">
        <v>285</v>
      </c>
      <c r="E189" s="11" t="s">
        <v>324</v>
      </c>
      <c r="F189" s="15"/>
      <c r="G189" s="15"/>
      <c r="H189" s="20">
        <v>2012</v>
      </c>
      <c r="I189" s="20" t="str">
        <f t="shared" si="3"/>
        <v>liss__match_alcoholType..strBeer.2012</v>
      </c>
      <c r="J189" s="15" t="s">
        <v>331</v>
      </c>
      <c r="K189" s="20" t="s">
        <v>326</v>
      </c>
      <c r="L189" s="20" t="s">
        <v>289</v>
      </c>
      <c r="N189" s="20" t="s">
        <v>290</v>
      </c>
      <c r="Q189" s="20" t="s">
        <v>178</v>
      </c>
    </row>
    <row r="190" spans="1:17" ht="18" customHeight="1" x14ac:dyDescent="0.2">
      <c r="A190" s="11" t="s">
        <v>25</v>
      </c>
      <c r="B190" s="11" t="s">
        <v>263</v>
      </c>
      <c r="C190" s="11" t="s">
        <v>165</v>
      </c>
      <c r="D190" s="11" t="s">
        <v>285</v>
      </c>
      <c r="E190" s="11" t="s">
        <v>324</v>
      </c>
      <c r="F190" s="15"/>
      <c r="G190" s="15"/>
      <c r="H190" s="20">
        <v>2013</v>
      </c>
      <c r="I190" s="20" t="str">
        <f t="shared" si="3"/>
        <v>liss__match_alcoholType..strBeer.2013</v>
      </c>
      <c r="J190" s="15" t="s">
        <v>332</v>
      </c>
      <c r="K190" s="20" t="s">
        <v>326</v>
      </c>
      <c r="L190" s="20" t="s">
        <v>289</v>
      </c>
      <c r="N190" s="20" t="s">
        <v>290</v>
      </c>
      <c r="Q190" s="20" t="s">
        <v>178</v>
      </c>
    </row>
    <row r="191" spans="1:17" ht="18" customHeight="1" x14ac:dyDescent="0.2">
      <c r="A191" s="11" t="s">
        <v>25</v>
      </c>
      <c r="B191" s="11" t="s">
        <v>265</v>
      </c>
      <c r="C191" s="11" t="s">
        <v>165</v>
      </c>
      <c r="D191" s="11" t="s">
        <v>285</v>
      </c>
      <c r="E191" s="11" t="s">
        <v>324</v>
      </c>
      <c r="F191" s="15"/>
      <c r="G191" s="15"/>
      <c r="H191" s="20">
        <v>2015</v>
      </c>
      <c r="I191" s="20" t="str">
        <f t="shared" si="3"/>
        <v>liss__match_alcoholType..strBeer.2015</v>
      </c>
      <c r="J191" s="15" t="s">
        <v>333</v>
      </c>
      <c r="K191" s="20" t="s">
        <v>326</v>
      </c>
      <c r="L191" s="20" t="s">
        <v>289</v>
      </c>
      <c r="N191" s="20" t="s">
        <v>290</v>
      </c>
      <c r="Q191" s="20" t="s">
        <v>178</v>
      </c>
    </row>
    <row r="192" spans="1:17" ht="18" customHeight="1" x14ac:dyDescent="0.2">
      <c r="A192" s="11" t="s">
        <v>25</v>
      </c>
      <c r="B192" s="11" t="s">
        <v>267</v>
      </c>
      <c r="C192" s="11" t="s">
        <v>165</v>
      </c>
      <c r="D192" s="11" t="s">
        <v>285</v>
      </c>
      <c r="E192" s="11" t="s">
        <v>324</v>
      </c>
      <c r="F192" s="15"/>
      <c r="G192" s="15"/>
      <c r="H192" s="20">
        <v>2016</v>
      </c>
      <c r="I192" s="20" t="str">
        <f t="shared" si="3"/>
        <v>liss__match_alcoholType..strBeer.2016</v>
      </c>
      <c r="J192" s="15" t="s">
        <v>334</v>
      </c>
      <c r="K192" s="20" t="s">
        <v>326</v>
      </c>
      <c r="L192" s="20" t="s">
        <v>289</v>
      </c>
      <c r="N192" s="20" t="s">
        <v>290</v>
      </c>
      <c r="Q192" s="20" t="s">
        <v>178</v>
      </c>
    </row>
    <row r="193" spans="1:17" ht="18" customHeight="1" x14ac:dyDescent="0.2">
      <c r="A193" s="11" t="s">
        <v>25</v>
      </c>
      <c r="B193" s="11" t="s">
        <v>269</v>
      </c>
      <c r="C193" s="11" t="s">
        <v>165</v>
      </c>
      <c r="D193" s="11" t="s">
        <v>285</v>
      </c>
      <c r="E193" s="11" t="s">
        <v>324</v>
      </c>
      <c r="F193" s="15"/>
      <c r="G193" s="15"/>
      <c r="H193" s="20">
        <v>2017</v>
      </c>
      <c r="I193" s="20" t="str">
        <f t="shared" si="3"/>
        <v>liss__match_alcoholType..strBeer.2017</v>
      </c>
      <c r="J193" s="15" t="s">
        <v>335</v>
      </c>
      <c r="K193" s="20" t="s">
        <v>326</v>
      </c>
      <c r="L193" s="20" t="s">
        <v>289</v>
      </c>
      <c r="N193" s="20" t="s">
        <v>290</v>
      </c>
      <c r="Q193" s="20" t="s">
        <v>178</v>
      </c>
    </row>
    <row r="194" spans="1:17" ht="18" customHeight="1" x14ac:dyDescent="0.2">
      <c r="A194" s="11" t="s">
        <v>25</v>
      </c>
      <c r="B194" s="11" t="s">
        <v>246</v>
      </c>
      <c r="C194" s="11" t="s">
        <v>165</v>
      </c>
      <c r="D194" s="11" t="s">
        <v>285</v>
      </c>
      <c r="E194" s="11" t="s">
        <v>336</v>
      </c>
      <c r="F194" s="15"/>
      <c r="G194" s="15"/>
      <c r="H194" s="20">
        <v>2009</v>
      </c>
      <c r="I194" s="20" t="str">
        <f t="shared" si="3"/>
        <v>liss__match_alcoholType..strLqr.2009</v>
      </c>
      <c r="J194" s="15" t="s">
        <v>337</v>
      </c>
      <c r="K194" s="20" t="s">
        <v>338</v>
      </c>
      <c r="L194" s="20" t="s">
        <v>289</v>
      </c>
      <c r="N194" s="20" t="s">
        <v>290</v>
      </c>
      <c r="Q194" s="20" t="s">
        <v>178</v>
      </c>
    </row>
    <row r="195" spans="1:17" ht="18" customHeight="1" x14ac:dyDescent="0.2">
      <c r="A195" s="11" t="s">
        <v>25</v>
      </c>
      <c r="B195" s="11" t="s">
        <v>253</v>
      </c>
      <c r="C195" s="11" t="s">
        <v>165</v>
      </c>
      <c r="D195" s="11" t="s">
        <v>285</v>
      </c>
      <c r="E195" s="11" t="s">
        <v>336</v>
      </c>
      <c r="F195" s="15"/>
      <c r="G195" s="15"/>
      <c r="H195" s="20">
        <v>2008</v>
      </c>
      <c r="I195" s="20" t="str">
        <f t="shared" si="3"/>
        <v>liss__match_alcoholType..strLqr.2008</v>
      </c>
      <c r="J195" s="15" t="s">
        <v>339</v>
      </c>
      <c r="K195" s="20" t="s">
        <v>338</v>
      </c>
      <c r="L195" s="20" t="s">
        <v>289</v>
      </c>
      <c r="N195" s="20" t="s">
        <v>290</v>
      </c>
      <c r="Q195" s="20" t="s">
        <v>178</v>
      </c>
    </row>
    <row r="196" spans="1:17" ht="18" customHeight="1" x14ac:dyDescent="0.2">
      <c r="A196" s="11" t="s">
        <v>25</v>
      </c>
      <c r="B196" s="11" t="s">
        <v>255</v>
      </c>
      <c r="C196" s="11" t="s">
        <v>165</v>
      </c>
      <c r="D196" s="11" t="s">
        <v>285</v>
      </c>
      <c r="E196" s="11" t="s">
        <v>336</v>
      </c>
      <c r="F196" s="15"/>
      <c r="G196" s="15"/>
      <c r="H196" s="20">
        <v>2007</v>
      </c>
      <c r="I196" s="20" t="str">
        <f t="shared" si="3"/>
        <v>liss__match_alcoholType..strLqr.2007</v>
      </c>
      <c r="J196" s="15" t="s">
        <v>340</v>
      </c>
      <c r="K196" s="20" t="s">
        <v>338</v>
      </c>
      <c r="L196" s="20" t="s">
        <v>289</v>
      </c>
      <c r="N196" s="20" t="s">
        <v>290</v>
      </c>
      <c r="Q196" s="20" t="s">
        <v>178</v>
      </c>
    </row>
    <row r="197" spans="1:17" ht="18" customHeight="1" x14ac:dyDescent="0.2">
      <c r="A197" s="11" t="s">
        <v>25</v>
      </c>
      <c r="B197" s="11" t="s">
        <v>257</v>
      </c>
      <c r="C197" s="11" t="s">
        <v>165</v>
      </c>
      <c r="D197" s="11" t="s">
        <v>285</v>
      </c>
      <c r="E197" s="11" t="s">
        <v>336</v>
      </c>
      <c r="F197" s="15"/>
      <c r="G197" s="15"/>
      <c r="H197" s="20">
        <v>2010</v>
      </c>
      <c r="I197" s="20" t="str">
        <f t="shared" si="3"/>
        <v>liss__match_alcoholType..strLqr.2010</v>
      </c>
      <c r="J197" s="15" t="s">
        <v>341</v>
      </c>
      <c r="K197" s="20" t="s">
        <v>338</v>
      </c>
      <c r="L197" s="20" t="s">
        <v>289</v>
      </c>
      <c r="N197" s="20" t="s">
        <v>290</v>
      </c>
      <c r="Q197" s="20" t="s">
        <v>178</v>
      </c>
    </row>
    <row r="198" spans="1:17" ht="18" customHeight="1" x14ac:dyDescent="0.2">
      <c r="A198" s="11" t="s">
        <v>25</v>
      </c>
      <c r="B198" s="11" t="s">
        <v>259</v>
      </c>
      <c r="C198" s="11" t="s">
        <v>165</v>
      </c>
      <c r="D198" s="11" t="s">
        <v>285</v>
      </c>
      <c r="E198" s="11" t="s">
        <v>336</v>
      </c>
      <c r="F198" s="15"/>
      <c r="G198" s="15"/>
      <c r="H198" s="20">
        <v>2011</v>
      </c>
      <c r="I198" s="20" t="str">
        <f t="shared" si="3"/>
        <v>liss__match_alcoholType..strLqr.2011</v>
      </c>
      <c r="J198" s="15" t="s">
        <v>342</v>
      </c>
      <c r="K198" s="20" t="s">
        <v>338</v>
      </c>
      <c r="L198" s="20" t="s">
        <v>289</v>
      </c>
      <c r="N198" s="20" t="s">
        <v>290</v>
      </c>
      <c r="Q198" s="20" t="s">
        <v>178</v>
      </c>
    </row>
    <row r="199" spans="1:17" ht="18" customHeight="1" x14ac:dyDescent="0.2">
      <c r="A199" s="11" t="s">
        <v>25</v>
      </c>
      <c r="B199" s="11" t="s">
        <v>261</v>
      </c>
      <c r="C199" s="11" t="s">
        <v>165</v>
      </c>
      <c r="D199" s="11" t="s">
        <v>285</v>
      </c>
      <c r="E199" s="11" t="s">
        <v>336</v>
      </c>
      <c r="F199" s="15"/>
      <c r="G199" s="15"/>
      <c r="H199" s="20">
        <v>2012</v>
      </c>
      <c r="I199" s="20" t="str">
        <f t="shared" si="3"/>
        <v>liss__match_alcoholType..strLqr.2012</v>
      </c>
      <c r="J199" s="15" t="s">
        <v>343</v>
      </c>
      <c r="K199" s="20" t="s">
        <v>338</v>
      </c>
      <c r="L199" s="20" t="s">
        <v>289</v>
      </c>
      <c r="N199" s="20" t="s">
        <v>290</v>
      </c>
      <c r="Q199" s="20" t="s">
        <v>178</v>
      </c>
    </row>
    <row r="200" spans="1:17" ht="18" customHeight="1" x14ac:dyDescent="0.2">
      <c r="A200" s="11" t="s">
        <v>25</v>
      </c>
      <c r="B200" s="11" t="s">
        <v>263</v>
      </c>
      <c r="C200" s="11" t="s">
        <v>165</v>
      </c>
      <c r="D200" s="11" t="s">
        <v>285</v>
      </c>
      <c r="E200" s="11" t="s">
        <v>336</v>
      </c>
      <c r="F200" s="15"/>
      <c r="G200" s="15"/>
      <c r="H200" s="20">
        <v>2013</v>
      </c>
      <c r="I200" s="20" t="str">
        <f t="shared" si="3"/>
        <v>liss__match_alcoholType..strLqr.2013</v>
      </c>
      <c r="J200" s="15" t="s">
        <v>344</v>
      </c>
      <c r="K200" s="20" t="s">
        <v>338</v>
      </c>
      <c r="L200" s="20" t="s">
        <v>289</v>
      </c>
      <c r="N200" s="20" t="s">
        <v>290</v>
      </c>
      <c r="Q200" s="20" t="s">
        <v>178</v>
      </c>
    </row>
    <row r="201" spans="1:17" ht="18" customHeight="1" x14ac:dyDescent="0.2">
      <c r="A201" s="11" t="s">
        <v>25</v>
      </c>
      <c r="B201" s="11" t="s">
        <v>265</v>
      </c>
      <c r="C201" s="11" t="s">
        <v>165</v>
      </c>
      <c r="D201" s="11" t="s">
        <v>285</v>
      </c>
      <c r="E201" s="11" t="s">
        <v>336</v>
      </c>
      <c r="F201" s="15"/>
      <c r="G201" s="15"/>
      <c r="H201" s="20">
        <v>2015</v>
      </c>
      <c r="I201" s="20" t="str">
        <f t="shared" si="3"/>
        <v>liss__match_alcoholType..strLqr.2015</v>
      </c>
      <c r="J201" s="15" t="s">
        <v>345</v>
      </c>
      <c r="K201" s="20" t="s">
        <v>338</v>
      </c>
      <c r="L201" s="20" t="s">
        <v>289</v>
      </c>
      <c r="N201" s="20" t="s">
        <v>290</v>
      </c>
      <c r="Q201" s="20" t="s">
        <v>178</v>
      </c>
    </row>
    <row r="202" spans="1:17" ht="18" customHeight="1" x14ac:dyDescent="0.2">
      <c r="A202" s="11" t="s">
        <v>25</v>
      </c>
      <c r="B202" s="11" t="s">
        <v>267</v>
      </c>
      <c r="C202" s="11" t="s">
        <v>165</v>
      </c>
      <c r="D202" s="11" t="s">
        <v>285</v>
      </c>
      <c r="E202" s="11" t="s">
        <v>336</v>
      </c>
      <c r="F202" s="15"/>
      <c r="G202" s="15"/>
      <c r="H202" s="20">
        <v>2016</v>
      </c>
      <c r="I202" s="20" t="str">
        <f t="shared" si="3"/>
        <v>liss__match_alcoholType..strLqr.2016</v>
      </c>
      <c r="J202" s="15" t="s">
        <v>347</v>
      </c>
      <c r="K202" s="20" t="s">
        <v>338</v>
      </c>
      <c r="L202" s="20" t="s">
        <v>289</v>
      </c>
      <c r="N202" s="20" t="s">
        <v>290</v>
      </c>
      <c r="Q202" s="20" t="s">
        <v>178</v>
      </c>
    </row>
    <row r="203" spans="1:17" ht="18" customHeight="1" x14ac:dyDescent="0.2">
      <c r="A203" s="11" t="s">
        <v>25</v>
      </c>
      <c r="B203" s="11" t="s">
        <v>269</v>
      </c>
      <c r="C203" s="11" t="s">
        <v>165</v>
      </c>
      <c r="D203" s="11" t="s">
        <v>285</v>
      </c>
      <c r="E203" s="11" t="s">
        <v>336</v>
      </c>
      <c r="F203" s="15"/>
      <c r="G203" s="15"/>
      <c r="H203" s="20">
        <v>2017</v>
      </c>
      <c r="I203" s="20" t="str">
        <f t="shared" si="3"/>
        <v>liss__match_alcoholType..strLqr.2017</v>
      </c>
      <c r="J203" s="15" t="s">
        <v>348</v>
      </c>
      <c r="K203" s="20" t="s">
        <v>338</v>
      </c>
      <c r="L203" s="20" t="s">
        <v>289</v>
      </c>
      <c r="N203" s="20" t="s">
        <v>290</v>
      </c>
      <c r="Q203" s="20" t="s">
        <v>178</v>
      </c>
    </row>
    <row r="204" spans="1:17" ht="18" customHeight="1" x14ac:dyDescent="0.2">
      <c r="A204" s="11" t="s">
        <v>25</v>
      </c>
      <c r="B204" s="11" t="s">
        <v>246</v>
      </c>
      <c r="C204" s="11" t="s">
        <v>165</v>
      </c>
      <c r="D204" s="11" t="s">
        <v>285</v>
      </c>
      <c r="E204" s="11" t="s">
        <v>349</v>
      </c>
      <c r="F204" s="15"/>
      <c r="G204" s="15"/>
      <c r="H204" s="20">
        <v>2009</v>
      </c>
      <c r="I204" s="20" t="str">
        <f t="shared" si="3"/>
        <v>liss__match_alcoholType..typBeer.2009</v>
      </c>
      <c r="J204" s="15" t="s">
        <v>350</v>
      </c>
      <c r="K204" s="20" t="s">
        <v>351</v>
      </c>
      <c r="L204" s="20" t="s">
        <v>289</v>
      </c>
      <c r="N204" s="20" t="s">
        <v>290</v>
      </c>
      <c r="Q204" s="20" t="s">
        <v>178</v>
      </c>
    </row>
    <row r="205" spans="1:17" ht="18" customHeight="1" x14ac:dyDescent="0.2">
      <c r="A205" s="11" t="s">
        <v>25</v>
      </c>
      <c r="B205" s="11" t="s">
        <v>253</v>
      </c>
      <c r="C205" s="11" t="s">
        <v>165</v>
      </c>
      <c r="D205" s="11" t="s">
        <v>285</v>
      </c>
      <c r="E205" s="11" t="s">
        <v>349</v>
      </c>
      <c r="F205" s="15"/>
      <c r="G205" s="15"/>
      <c r="H205" s="20">
        <v>2008</v>
      </c>
      <c r="I205" s="20" t="str">
        <f t="shared" si="3"/>
        <v>liss__match_alcoholType..typBeer.2008</v>
      </c>
      <c r="J205" s="15" t="s">
        <v>352</v>
      </c>
      <c r="K205" s="20" t="s">
        <v>351</v>
      </c>
      <c r="L205" s="20" t="s">
        <v>289</v>
      </c>
      <c r="N205" s="20" t="s">
        <v>290</v>
      </c>
      <c r="Q205" s="20" t="s">
        <v>178</v>
      </c>
    </row>
    <row r="206" spans="1:17" ht="18" customHeight="1" x14ac:dyDescent="0.2">
      <c r="A206" s="11" t="s">
        <v>25</v>
      </c>
      <c r="B206" s="11" t="s">
        <v>255</v>
      </c>
      <c r="C206" s="11" t="s">
        <v>165</v>
      </c>
      <c r="D206" s="11" t="s">
        <v>285</v>
      </c>
      <c r="E206" s="11" t="s">
        <v>349</v>
      </c>
      <c r="F206" s="15"/>
      <c r="G206" s="15"/>
      <c r="H206" s="20">
        <v>2007</v>
      </c>
      <c r="I206" s="20" t="str">
        <f t="shared" si="3"/>
        <v>liss__match_alcoholType..typBeer.2007</v>
      </c>
      <c r="J206" s="15" t="s">
        <v>353</v>
      </c>
      <c r="K206" s="20" t="s">
        <v>351</v>
      </c>
      <c r="L206" s="20" t="s">
        <v>289</v>
      </c>
      <c r="N206" s="20" t="s">
        <v>290</v>
      </c>
      <c r="Q206" s="20" t="s">
        <v>178</v>
      </c>
    </row>
    <row r="207" spans="1:17" ht="18" customHeight="1" x14ac:dyDescent="0.2">
      <c r="A207" s="11" t="s">
        <v>25</v>
      </c>
      <c r="B207" s="11" t="s">
        <v>257</v>
      </c>
      <c r="C207" s="11" t="s">
        <v>165</v>
      </c>
      <c r="D207" s="11" t="s">
        <v>285</v>
      </c>
      <c r="E207" s="11" t="s">
        <v>349</v>
      </c>
      <c r="F207" s="15"/>
      <c r="G207" s="15"/>
      <c r="H207" s="20">
        <v>2010</v>
      </c>
      <c r="I207" s="20" t="str">
        <f t="shared" si="3"/>
        <v>liss__match_alcoholType..typBeer.2010</v>
      </c>
      <c r="J207" s="15" t="s">
        <v>354</v>
      </c>
      <c r="K207" s="20" t="s">
        <v>351</v>
      </c>
      <c r="L207" s="20" t="s">
        <v>289</v>
      </c>
      <c r="N207" s="20" t="s">
        <v>290</v>
      </c>
      <c r="Q207" s="20" t="s">
        <v>178</v>
      </c>
    </row>
    <row r="208" spans="1:17" ht="18" customHeight="1" x14ac:dyDescent="0.2">
      <c r="A208" s="11" t="s">
        <v>25</v>
      </c>
      <c r="B208" s="11" t="s">
        <v>259</v>
      </c>
      <c r="C208" s="11" t="s">
        <v>165</v>
      </c>
      <c r="D208" s="11" t="s">
        <v>285</v>
      </c>
      <c r="E208" s="11" t="s">
        <v>349</v>
      </c>
      <c r="F208" s="15"/>
      <c r="G208" s="15"/>
      <c r="H208" s="20">
        <v>2011</v>
      </c>
      <c r="I208" s="20" t="str">
        <f t="shared" si="3"/>
        <v>liss__match_alcoholType..typBeer.2011</v>
      </c>
      <c r="J208" s="15" t="s">
        <v>355</v>
      </c>
      <c r="K208" s="20" t="s">
        <v>351</v>
      </c>
      <c r="L208" s="20" t="s">
        <v>289</v>
      </c>
      <c r="N208" s="20" t="s">
        <v>290</v>
      </c>
      <c r="Q208" s="20" t="s">
        <v>178</v>
      </c>
    </row>
    <row r="209" spans="1:17" ht="18" customHeight="1" x14ac:dyDescent="0.2">
      <c r="A209" s="11" t="s">
        <v>25</v>
      </c>
      <c r="B209" s="11" t="s">
        <v>261</v>
      </c>
      <c r="C209" s="11" t="s">
        <v>165</v>
      </c>
      <c r="D209" s="11" t="s">
        <v>285</v>
      </c>
      <c r="E209" s="11" t="s">
        <v>349</v>
      </c>
      <c r="F209" s="15"/>
      <c r="G209" s="15"/>
      <c r="H209" s="20">
        <v>2012</v>
      </c>
      <c r="I209" s="20" t="str">
        <f t="shared" si="3"/>
        <v>liss__match_alcoholType..typBeer.2012</v>
      </c>
      <c r="J209" s="15" t="s">
        <v>356</v>
      </c>
      <c r="K209" s="20" t="s">
        <v>351</v>
      </c>
      <c r="L209" s="20" t="s">
        <v>289</v>
      </c>
      <c r="N209" s="20" t="s">
        <v>290</v>
      </c>
      <c r="Q209" s="20" t="s">
        <v>178</v>
      </c>
    </row>
    <row r="210" spans="1:17" ht="18" customHeight="1" x14ac:dyDescent="0.2">
      <c r="A210" s="11" t="s">
        <v>25</v>
      </c>
      <c r="B210" s="11" t="s">
        <v>263</v>
      </c>
      <c r="C210" s="11" t="s">
        <v>165</v>
      </c>
      <c r="D210" s="11" t="s">
        <v>285</v>
      </c>
      <c r="E210" s="11" t="s">
        <v>349</v>
      </c>
      <c r="F210" s="15"/>
      <c r="G210" s="15"/>
      <c r="H210" s="20">
        <v>2013</v>
      </c>
      <c r="I210" s="20" t="str">
        <f t="shared" si="3"/>
        <v>liss__match_alcoholType..typBeer.2013</v>
      </c>
      <c r="J210" s="15" t="s">
        <v>357</v>
      </c>
      <c r="K210" s="20" t="s">
        <v>351</v>
      </c>
      <c r="L210" s="20" t="s">
        <v>289</v>
      </c>
      <c r="N210" s="20" t="s">
        <v>290</v>
      </c>
      <c r="Q210" s="20" t="s">
        <v>178</v>
      </c>
    </row>
    <row r="211" spans="1:17" ht="18" customHeight="1" x14ac:dyDescent="0.2">
      <c r="A211" s="11" t="s">
        <v>25</v>
      </c>
      <c r="B211" s="11" t="s">
        <v>265</v>
      </c>
      <c r="C211" s="11" t="s">
        <v>165</v>
      </c>
      <c r="D211" s="11" t="s">
        <v>285</v>
      </c>
      <c r="E211" s="11" t="s">
        <v>349</v>
      </c>
      <c r="F211" s="15"/>
      <c r="G211" s="15"/>
      <c r="H211" s="20">
        <v>2015</v>
      </c>
      <c r="I211" s="20" t="str">
        <f t="shared" si="3"/>
        <v>liss__match_alcoholType..typBeer.2015</v>
      </c>
      <c r="J211" s="15" t="s">
        <v>358</v>
      </c>
      <c r="K211" s="20" t="s">
        <v>351</v>
      </c>
      <c r="L211" s="20" t="s">
        <v>289</v>
      </c>
      <c r="N211" s="20" t="s">
        <v>290</v>
      </c>
      <c r="Q211" s="20" t="s">
        <v>178</v>
      </c>
    </row>
    <row r="212" spans="1:17" ht="18" customHeight="1" x14ac:dyDescent="0.2">
      <c r="A212" s="11" t="s">
        <v>25</v>
      </c>
      <c r="B212" s="11" t="s">
        <v>246</v>
      </c>
      <c r="C212" s="11" t="s">
        <v>165</v>
      </c>
      <c r="D212" s="11" t="s">
        <v>285</v>
      </c>
      <c r="E212" s="11" t="s">
        <v>359</v>
      </c>
      <c r="F212" s="15"/>
      <c r="G212" s="15"/>
      <c r="H212" s="20">
        <v>2009</v>
      </c>
      <c r="I212" s="20" t="str">
        <f t="shared" si="3"/>
        <v>liss__match_alcoholType..wine.2009</v>
      </c>
      <c r="J212" s="15" t="s">
        <v>360</v>
      </c>
      <c r="K212" s="20" t="s">
        <v>361</v>
      </c>
      <c r="L212" s="20" t="s">
        <v>289</v>
      </c>
      <c r="N212" s="20" t="s">
        <v>290</v>
      </c>
      <c r="Q212" s="20" t="s">
        <v>178</v>
      </c>
    </row>
    <row r="213" spans="1:17" ht="18" customHeight="1" x14ac:dyDescent="0.2">
      <c r="A213" s="11" t="s">
        <v>25</v>
      </c>
      <c r="B213" s="11" t="s">
        <v>253</v>
      </c>
      <c r="C213" s="11" t="s">
        <v>165</v>
      </c>
      <c r="D213" s="11" t="s">
        <v>285</v>
      </c>
      <c r="E213" s="11" t="s">
        <v>359</v>
      </c>
      <c r="F213" s="15"/>
      <c r="G213" s="15"/>
      <c r="H213" s="20">
        <v>2008</v>
      </c>
      <c r="I213" s="20" t="str">
        <f t="shared" si="3"/>
        <v>liss__match_alcoholType..wine.2008</v>
      </c>
      <c r="J213" s="15" t="s">
        <v>362</v>
      </c>
      <c r="K213" s="20" t="s">
        <v>361</v>
      </c>
      <c r="L213" s="20" t="s">
        <v>289</v>
      </c>
      <c r="N213" s="20" t="s">
        <v>290</v>
      </c>
      <c r="Q213" s="20" t="s">
        <v>178</v>
      </c>
    </row>
    <row r="214" spans="1:17" ht="18" customHeight="1" x14ac:dyDescent="0.2">
      <c r="A214" s="11" t="s">
        <v>25</v>
      </c>
      <c r="B214" s="11" t="s">
        <v>255</v>
      </c>
      <c r="C214" s="11" t="s">
        <v>165</v>
      </c>
      <c r="D214" s="11" t="s">
        <v>285</v>
      </c>
      <c r="E214" s="11" t="s">
        <v>359</v>
      </c>
      <c r="F214" s="15"/>
      <c r="G214" s="15"/>
      <c r="H214" s="20">
        <v>2007</v>
      </c>
      <c r="I214" s="20" t="str">
        <f t="shared" si="3"/>
        <v>liss__match_alcoholType..wine.2007</v>
      </c>
      <c r="J214" s="15" t="s">
        <v>363</v>
      </c>
      <c r="K214" s="20" t="s">
        <v>361</v>
      </c>
      <c r="L214" s="20" t="s">
        <v>289</v>
      </c>
      <c r="N214" s="20" t="s">
        <v>290</v>
      </c>
      <c r="Q214" s="20" t="s">
        <v>178</v>
      </c>
    </row>
    <row r="215" spans="1:17" ht="18" customHeight="1" x14ac:dyDescent="0.2">
      <c r="A215" s="11" t="s">
        <v>25</v>
      </c>
      <c r="B215" s="11" t="s">
        <v>257</v>
      </c>
      <c r="C215" s="11" t="s">
        <v>165</v>
      </c>
      <c r="D215" s="11" t="s">
        <v>285</v>
      </c>
      <c r="E215" s="11" t="s">
        <v>359</v>
      </c>
      <c r="F215" s="15"/>
      <c r="G215" s="15"/>
      <c r="H215" s="20">
        <v>2010</v>
      </c>
      <c r="I215" s="20" t="str">
        <f t="shared" si="3"/>
        <v>liss__match_alcoholType..wine.2010</v>
      </c>
      <c r="J215" s="15" t="s">
        <v>364</v>
      </c>
      <c r="K215" s="20" t="s">
        <v>361</v>
      </c>
      <c r="L215" s="20" t="s">
        <v>289</v>
      </c>
      <c r="N215" s="20" t="s">
        <v>290</v>
      </c>
      <c r="Q215" s="20" t="s">
        <v>178</v>
      </c>
    </row>
    <row r="216" spans="1:17" ht="18" customHeight="1" x14ac:dyDescent="0.2">
      <c r="A216" s="11" t="s">
        <v>25</v>
      </c>
      <c r="B216" s="11" t="s">
        <v>259</v>
      </c>
      <c r="C216" s="11" t="s">
        <v>165</v>
      </c>
      <c r="D216" s="11" t="s">
        <v>285</v>
      </c>
      <c r="E216" s="11" t="s">
        <v>359</v>
      </c>
      <c r="F216" s="15"/>
      <c r="G216" s="15"/>
      <c r="H216" s="20">
        <v>2011</v>
      </c>
      <c r="I216" s="20" t="str">
        <f t="shared" si="3"/>
        <v>liss__match_alcoholType..wine.2011</v>
      </c>
      <c r="J216" s="15" t="s">
        <v>365</v>
      </c>
      <c r="K216" s="20" t="s">
        <v>361</v>
      </c>
      <c r="L216" s="20" t="s">
        <v>289</v>
      </c>
      <c r="N216" s="20" t="s">
        <v>290</v>
      </c>
      <c r="Q216" s="20" t="s">
        <v>178</v>
      </c>
    </row>
    <row r="217" spans="1:17" ht="18" customHeight="1" x14ac:dyDescent="0.2">
      <c r="A217" s="11" t="s">
        <v>25</v>
      </c>
      <c r="B217" s="11" t="s">
        <v>261</v>
      </c>
      <c r="C217" s="11" t="s">
        <v>165</v>
      </c>
      <c r="D217" s="11" t="s">
        <v>285</v>
      </c>
      <c r="E217" s="11" t="s">
        <v>359</v>
      </c>
      <c r="F217" s="15"/>
      <c r="G217" s="15"/>
      <c r="H217" s="20">
        <v>2012</v>
      </c>
      <c r="I217" s="20" t="str">
        <f t="shared" si="3"/>
        <v>liss__match_alcoholType..wine.2012</v>
      </c>
      <c r="J217" s="15" t="s">
        <v>366</v>
      </c>
      <c r="K217" s="20" t="s">
        <v>361</v>
      </c>
      <c r="L217" s="20" t="s">
        <v>289</v>
      </c>
      <c r="N217" s="20" t="s">
        <v>290</v>
      </c>
      <c r="Q217" s="20" t="s">
        <v>178</v>
      </c>
    </row>
    <row r="218" spans="1:17" ht="18" customHeight="1" x14ac:dyDescent="0.2">
      <c r="A218" s="11" t="s">
        <v>25</v>
      </c>
      <c r="B218" s="11" t="s">
        <v>263</v>
      </c>
      <c r="C218" s="11" t="s">
        <v>165</v>
      </c>
      <c r="D218" s="11" t="s">
        <v>285</v>
      </c>
      <c r="E218" s="11" t="s">
        <v>359</v>
      </c>
      <c r="F218" s="15"/>
      <c r="G218" s="15"/>
      <c r="H218" s="20">
        <v>2013</v>
      </c>
      <c r="I218" s="20" t="str">
        <f t="shared" si="3"/>
        <v>liss__match_alcoholType..wine.2013</v>
      </c>
      <c r="J218" s="15" t="s">
        <v>367</v>
      </c>
      <c r="K218" s="20" t="s">
        <v>361</v>
      </c>
      <c r="L218" s="20" t="s">
        <v>289</v>
      </c>
      <c r="N218" s="20" t="s">
        <v>290</v>
      </c>
      <c r="Q218" s="20" t="s">
        <v>178</v>
      </c>
    </row>
    <row r="219" spans="1:17" ht="18" customHeight="1" x14ac:dyDescent="0.2">
      <c r="A219" s="11" t="s">
        <v>25</v>
      </c>
      <c r="B219" s="11" t="s">
        <v>265</v>
      </c>
      <c r="C219" s="11" t="s">
        <v>165</v>
      </c>
      <c r="D219" s="11" t="s">
        <v>285</v>
      </c>
      <c r="E219" s="11" t="s">
        <v>359</v>
      </c>
      <c r="F219" s="15"/>
      <c r="G219" s="15"/>
      <c r="H219" s="20">
        <v>2015</v>
      </c>
      <c r="I219" s="20" t="str">
        <f t="shared" si="3"/>
        <v>liss__match_alcoholType..wine.2015</v>
      </c>
      <c r="J219" s="15" t="s">
        <v>368</v>
      </c>
      <c r="K219" s="20" t="s">
        <v>361</v>
      </c>
      <c r="L219" s="20" t="s">
        <v>289</v>
      </c>
      <c r="N219" s="20" t="s">
        <v>290</v>
      </c>
      <c r="Q219" s="20" t="s">
        <v>178</v>
      </c>
    </row>
    <row r="220" spans="1:17" ht="18" customHeight="1" x14ac:dyDescent="0.2">
      <c r="A220" s="11" t="s">
        <v>25</v>
      </c>
      <c r="B220" s="11" t="s">
        <v>267</v>
      </c>
      <c r="C220" s="11" t="s">
        <v>165</v>
      </c>
      <c r="D220" s="11" t="s">
        <v>285</v>
      </c>
      <c r="E220" s="11" t="s">
        <v>359</v>
      </c>
      <c r="F220" s="15"/>
      <c r="G220" s="15"/>
      <c r="H220" s="20">
        <v>2016</v>
      </c>
      <c r="I220" s="20" t="str">
        <f t="shared" si="3"/>
        <v>liss__match_alcoholType..wine.2016</v>
      </c>
      <c r="J220" s="15" t="s">
        <v>369</v>
      </c>
      <c r="K220" s="20" t="s">
        <v>361</v>
      </c>
      <c r="L220" s="20" t="s">
        <v>289</v>
      </c>
      <c r="N220" s="20" t="s">
        <v>290</v>
      </c>
      <c r="Q220" s="20" t="s">
        <v>178</v>
      </c>
    </row>
    <row r="221" spans="1:17" ht="18" customHeight="1" x14ac:dyDescent="0.2">
      <c r="A221" s="11" t="s">
        <v>25</v>
      </c>
      <c r="B221" s="11" t="s">
        <v>269</v>
      </c>
      <c r="C221" s="11" t="s">
        <v>165</v>
      </c>
      <c r="D221" s="11" t="s">
        <v>285</v>
      </c>
      <c r="E221" s="11" t="s">
        <v>359</v>
      </c>
      <c r="F221" s="15"/>
      <c r="G221" s="15"/>
      <c r="H221" s="20">
        <v>2017</v>
      </c>
      <c r="I221" s="20" t="str">
        <f t="shared" si="3"/>
        <v>liss__match_alcoholType..wine.2017</v>
      </c>
      <c r="J221" s="15" t="s">
        <v>370</v>
      </c>
      <c r="K221" s="20" t="s">
        <v>361</v>
      </c>
      <c r="L221" s="20" t="s">
        <v>289</v>
      </c>
      <c r="N221" s="20" t="s">
        <v>290</v>
      </c>
      <c r="Q221" s="20" t="s">
        <v>178</v>
      </c>
    </row>
    <row r="222" spans="1:17" ht="18" customHeight="1" x14ac:dyDescent="0.2">
      <c r="A222" s="11" t="s">
        <v>25</v>
      </c>
      <c r="B222" s="11" t="str">
        <f t="shared" ref="B222:B230" si="4">"cf" &amp; RIGHT(H222, 2) &amp; G222</f>
        <v>cf08a</v>
      </c>
      <c r="C222" s="11" t="s">
        <v>165</v>
      </c>
      <c r="D222" s="11" t="s">
        <v>174</v>
      </c>
      <c r="E222" s="11" t="s">
        <v>174</v>
      </c>
      <c r="F222" s="15">
        <v>1</v>
      </c>
      <c r="G222" s="15" t="str">
        <f t="shared" ref="G222:G232" si="5">MID("abcdefghijklmnopqrstuvwxyz",F222,1)</f>
        <v>a</v>
      </c>
      <c r="H222" s="20">
        <v>2008</v>
      </c>
      <c r="I222" s="20" t="str">
        <f t="shared" si="3"/>
        <v>liss__match_dadAlive..dadAlive.2008</v>
      </c>
      <c r="J222" s="20" t="str">
        <f t="shared" ref="J222:J230" si="6">B222&amp;"007"</f>
        <v>cf08a007</v>
      </c>
      <c r="K222" s="20" t="s">
        <v>372</v>
      </c>
      <c r="L222" s="20" t="s">
        <v>373</v>
      </c>
      <c r="N222" s="20" t="s">
        <v>374</v>
      </c>
      <c r="Q222" s="20" t="s">
        <v>219</v>
      </c>
    </row>
    <row r="223" spans="1:17" ht="18" customHeight="1" x14ac:dyDescent="0.2">
      <c r="A223" s="11" t="s">
        <v>25</v>
      </c>
      <c r="B223" s="11" t="str">
        <f t="shared" si="4"/>
        <v>cf09b</v>
      </c>
      <c r="C223" s="11" t="s">
        <v>165</v>
      </c>
      <c r="D223" s="11" t="s">
        <v>174</v>
      </c>
      <c r="E223" s="11" t="s">
        <v>174</v>
      </c>
      <c r="F223" s="15">
        <v>2</v>
      </c>
      <c r="G223" s="15" t="str">
        <f t="shared" si="5"/>
        <v>b</v>
      </c>
      <c r="H223" s="20">
        <v>2009</v>
      </c>
      <c r="I223" s="20" t="str">
        <f t="shared" si="3"/>
        <v>liss__match_dadAlive..dadAlive.2009</v>
      </c>
      <c r="J223" s="20" t="str">
        <f t="shared" si="6"/>
        <v>cf09b007</v>
      </c>
      <c r="K223" s="20" t="s">
        <v>372</v>
      </c>
      <c r="L223" s="20" t="s">
        <v>373</v>
      </c>
      <c r="N223" s="20" t="s">
        <v>374</v>
      </c>
      <c r="Q223" s="20" t="s">
        <v>219</v>
      </c>
    </row>
    <row r="224" spans="1:17" ht="18" customHeight="1" x14ac:dyDescent="0.2">
      <c r="A224" s="11" t="s">
        <v>25</v>
      </c>
      <c r="B224" s="11" t="str">
        <f t="shared" si="4"/>
        <v>cf10c</v>
      </c>
      <c r="C224" s="11" t="s">
        <v>165</v>
      </c>
      <c r="D224" s="11" t="s">
        <v>174</v>
      </c>
      <c r="E224" s="11" t="s">
        <v>174</v>
      </c>
      <c r="F224" s="15">
        <v>3</v>
      </c>
      <c r="G224" s="15" t="str">
        <f t="shared" si="5"/>
        <v>c</v>
      </c>
      <c r="H224" s="20">
        <v>2010</v>
      </c>
      <c r="I224" s="20" t="str">
        <f t="shared" si="3"/>
        <v>liss__match_dadAlive..dadAlive.2010</v>
      </c>
      <c r="J224" s="20" t="str">
        <f t="shared" si="6"/>
        <v>cf10c007</v>
      </c>
      <c r="K224" s="20" t="s">
        <v>372</v>
      </c>
      <c r="L224" s="20" t="s">
        <v>373</v>
      </c>
      <c r="N224" s="20" t="s">
        <v>374</v>
      </c>
      <c r="Q224" s="20" t="s">
        <v>219</v>
      </c>
    </row>
    <row r="225" spans="1:18" ht="18" customHeight="1" x14ac:dyDescent="0.2">
      <c r="A225" s="11" t="s">
        <v>25</v>
      </c>
      <c r="B225" s="11" t="str">
        <f t="shared" si="4"/>
        <v>cf11d</v>
      </c>
      <c r="C225" s="11" t="s">
        <v>165</v>
      </c>
      <c r="D225" s="11" t="s">
        <v>174</v>
      </c>
      <c r="E225" s="11" t="s">
        <v>174</v>
      </c>
      <c r="F225" s="15">
        <v>4</v>
      </c>
      <c r="G225" s="15" t="str">
        <f t="shared" si="5"/>
        <v>d</v>
      </c>
      <c r="H225" s="20">
        <v>2011</v>
      </c>
      <c r="I225" s="20" t="str">
        <f t="shared" si="3"/>
        <v>liss__match_dadAlive..dadAlive.2011</v>
      </c>
      <c r="J225" s="20" t="str">
        <f t="shared" si="6"/>
        <v>cf11d007</v>
      </c>
      <c r="K225" s="20" t="s">
        <v>372</v>
      </c>
      <c r="L225" s="20" t="s">
        <v>373</v>
      </c>
      <c r="N225" s="20" t="s">
        <v>374</v>
      </c>
      <c r="Q225" s="20" t="s">
        <v>219</v>
      </c>
    </row>
    <row r="226" spans="1:18" ht="18" customHeight="1" x14ac:dyDescent="0.2">
      <c r="A226" s="11" t="s">
        <v>25</v>
      </c>
      <c r="B226" s="11" t="str">
        <f t="shared" si="4"/>
        <v>cf12e</v>
      </c>
      <c r="C226" s="11" t="s">
        <v>165</v>
      </c>
      <c r="D226" s="11" t="s">
        <v>174</v>
      </c>
      <c r="E226" s="11" t="s">
        <v>174</v>
      </c>
      <c r="F226" s="15">
        <v>5</v>
      </c>
      <c r="G226" s="15" t="str">
        <f t="shared" si="5"/>
        <v>e</v>
      </c>
      <c r="H226" s="20">
        <v>2012</v>
      </c>
      <c r="I226" s="20" t="str">
        <f t="shared" si="3"/>
        <v>liss__match_dadAlive..dadAlive.2012</v>
      </c>
      <c r="J226" s="20" t="str">
        <f t="shared" si="6"/>
        <v>cf12e007</v>
      </c>
      <c r="K226" s="20" t="s">
        <v>372</v>
      </c>
      <c r="L226" s="20" t="s">
        <v>373</v>
      </c>
      <c r="N226" s="20" t="s">
        <v>374</v>
      </c>
      <c r="Q226" s="20" t="s">
        <v>219</v>
      </c>
    </row>
    <row r="227" spans="1:18" ht="18" customHeight="1" x14ac:dyDescent="0.2">
      <c r="A227" s="11" t="s">
        <v>25</v>
      </c>
      <c r="B227" s="11" t="str">
        <f t="shared" si="4"/>
        <v>cf13f</v>
      </c>
      <c r="C227" s="11" t="s">
        <v>165</v>
      </c>
      <c r="D227" s="11" t="s">
        <v>174</v>
      </c>
      <c r="E227" s="11" t="s">
        <v>174</v>
      </c>
      <c r="F227" s="15">
        <v>6</v>
      </c>
      <c r="G227" s="15" t="str">
        <f t="shared" si="5"/>
        <v>f</v>
      </c>
      <c r="H227" s="20">
        <v>2013</v>
      </c>
      <c r="I227" s="20" t="str">
        <f t="shared" si="3"/>
        <v>liss__match_dadAlive..dadAlive.2013</v>
      </c>
      <c r="J227" s="20" t="str">
        <f t="shared" si="6"/>
        <v>cf13f007</v>
      </c>
      <c r="K227" s="20" t="s">
        <v>372</v>
      </c>
      <c r="L227" s="20" t="s">
        <v>373</v>
      </c>
      <c r="N227" s="20" t="s">
        <v>374</v>
      </c>
      <c r="Q227" s="20" t="s">
        <v>219</v>
      </c>
    </row>
    <row r="228" spans="1:18" ht="18" customHeight="1" x14ac:dyDescent="0.2">
      <c r="A228" s="11" t="s">
        <v>25</v>
      </c>
      <c r="B228" s="11" t="str">
        <f t="shared" si="4"/>
        <v>cf14g</v>
      </c>
      <c r="C228" s="11" t="s">
        <v>165</v>
      </c>
      <c r="D228" s="11" t="s">
        <v>174</v>
      </c>
      <c r="E228" s="11" t="s">
        <v>174</v>
      </c>
      <c r="F228" s="15">
        <v>7</v>
      </c>
      <c r="G228" s="15" t="str">
        <f t="shared" si="5"/>
        <v>g</v>
      </c>
      <c r="H228" s="20">
        <v>2014</v>
      </c>
      <c r="I228" s="20" t="str">
        <f t="shared" si="3"/>
        <v>liss__match_dadAlive..dadAlive.2014</v>
      </c>
      <c r="J228" s="20" t="str">
        <f t="shared" si="6"/>
        <v>cf14g007</v>
      </c>
      <c r="K228" s="20" t="s">
        <v>372</v>
      </c>
      <c r="L228" s="20" t="s">
        <v>373</v>
      </c>
      <c r="N228" s="20" t="s">
        <v>374</v>
      </c>
      <c r="Q228" s="20" t="s">
        <v>219</v>
      </c>
    </row>
    <row r="229" spans="1:18" ht="18" customHeight="1" x14ac:dyDescent="0.2">
      <c r="A229" s="11" t="s">
        <v>25</v>
      </c>
      <c r="B229" s="11" t="str">
        <f t="shared" si="4"/>
        <v>cf15h</v>
      </c>
      <c r="C229" s="11" t="s">
        <v>165</v>
      </c>
      <c r="D229" s="11" t="s">
        <v>174</v>
      </c>
      <c r="E229" s="11" t="s">
        <v>174</v>
      </c>
      <c r="F229" s="15">
        <v>8</v>
      </c>
      <c r="G229" s="15" t="str">
        <f t="shared" si="5"/>
        <v>h</v>
      </c>
      <c r="H229" s="20">
        <v>2015</v>
      </c>
      <c r="I229" s="20" t="str">
        <f t="shared" si="3"/>
        <v>liss__match_dadAlive..dadAlive.2015</v>
      </c>
      <c r="J229" s="20" t="str">
        <f t="shared" si="6"/>
        <v>cf15h007</v>
      </c>
      <c r="K229" s="20" t="s">
        <v>372</v>
      </c>
      <c r="L229" s="20" t="s">
        <v>373</v>
      </c>
      <c r="N229" s="20" t="s">
        <v>374</v>
      </c>
      <c r="Q229" s="20" t="s">
        <v>219</v>
      </c>
    </row>
    <row r="230" spans="1:18" ht="18" customHeight="1" x14ac:dyDescent="0.2">
      <c r="A230" s="11" t="s">
        <v>25</v>
      </c>
      <c r="B230" s="11" t="str">
        <f t="shared" si="4"/>
        <v>cf16i</v>
      </c>
      <c r="C230" s="11" t="s">
        <v>165</v>
      </c>
      <c r="D230" s="11" t="s">
        <v>174</v>
      </c>
      <c r="E230" s="11" t="s">
        <v>174</v>
      </c>
      <c r="F230" s="15">
        <v>9</v>
      </c>
      <c r="G230" s="15" t="str">
        <f t="shared" si="5"/>
        <v>i</v>
      </c>
      <c r="H230" s="20">
        <v>2016</v>
      </c>
      <c r="I230" s="20" t="str">
        <f t="shared" si="3"/>
        <v>liss__match_dadAlive..dadAlive.2016</v>
      </c>
      <c r="J230" s="20" t="str">
        <f t="shared" si="6"/>
        <v>cf16i007</v>
      </c>
      <c r="K230" s="20" t="s">
        <v>372</v>
      </c>
      <c r="L230" s="20" t="s">
        <v>373</v>
      </c>
      <c r="N230" s="20" t="s">
        <v>374</v>
      </c>
      <c r="Q230" s="20" t="s">
        <v>219</v>
      </c>
    </row>
    <row r="231" spans="1:18" ht="18" customHeight="1" x14ac:dyDescent="0.2">
      <c r="A231" s="11" t="s">
        <v>25</v>
      </c>
      <c r="B231" s="11" t="str">
        <f>"cb" &amp; RIGHT(H231, 2) &amp; G231</f>
        <v>cb12a</v>
      </c>
      <c r="C231" s="11" t="s">
        <v>165</v>
      </c>
      <c r="D231" s="11" t="s">
        <v>197</v>
      </c>
      <c r="E231" s="11" t="s">
        <v>197</v>
      </c>
      <c r="F231" s="15">
        <v>1</v>
      </c>
      <c r="G231" s="15" t="str">
        <f t="shared" si="5"/>
        <v>a</v>
      </c>
      <c r="H231" s="20">
        <v>2012</v>
      </c>
      <c r="I231" s="20" t="str">
        <f t="shared" si="3"/>
        <v>liss__match_dadEdu..dadEdu.2012</v>
      </c>
      <c r="J231" s="20" t="str">
        <f>B231&amp;"058"</f>
        <v>cb12a058</v>
      </c>
      <c r="K231" s="20" t="s">
        <v>375</v>
      </c>
      <c r="L231" s="15" t="s">
        <v>376</v>
      </c>
      <c r="N231" s="15" t="s">
        <v>9053</v>
      </c>
      <c r="Q231" s="20" t="s">
        <v>178</v>
      </c>
      <c r="R231" t="s">
        <v>225</v>
      </c>
    </row>
    <row r="232" spans="1:18" ht="18" customHeight="1" x14ac:dyDescent="0.2">
      <c r="A232" s="11" t="s">
        <v>25</v>
      </c>
      <c r="B232" s="11" t="str">
        <f>"cb" &amp; RIGHT(H232, 2) &amp; G232</f>
        <v>cb13b</v>
      </c>
      <c r="C232" s="11" t="s">
        <v>165</v>
      </c>
      <c r="D232" s="11" t="s">
        <v>197</v>
      </c>
      <c r="E232" s="11" t="s">
        <v>197</v>
      </c>
      <c r="F232" s="15">
        <v>2</v>
      </c>
      <c r="G232" s="15" t="str">
        <f t="shared" si="5"/>
        <v>b</v>
      </c>
      <c r="H232" s="20">
        <v>2013</v>
      </c>
      <c r="I232" s="20" t="str">
        <f t="shared" si="3"/>
        <v>liss__match_dadEdu..dadEdu.2013</v>
      </c>
      <c r="J232" s="20" t="str">
        <f>B232&amp;"058"</f>
        <v>cb13b058</v>
      </c>
      <c r="K232" s="20" t="s">
        <v>375</v>
      </c>
      <c r="L232" s="15" t="s">
        <v>376</v>
      </c>
      <c r="N232" s="15" t="s">
        <v>9053</v>
      </c>
      <c r="Q232" s="20" t="s">
        <v>178</v>
      </c>
      <c r="R232" t="s">
        <v>225</v>
      </c>
    </row>
    <row r="233" spans="1:18" s="75" customFormat="1" ht="18" customHeight="1" x14ac:dyDescent="0.2">
      <c r="A233" s="11" t="s">
        <v>25</v>
      </c>
      <c r="B233" s="11" t="str">
        <f>"cb" &amp; RIGHT(H233, 2) &amp; G233</f>
        <v>cb12a</v>
      </c>
      <c r="C233" s="11" t="s">
        <v>165</v>
      </c>
      <c r="D233" s="11" t="s">
        <v>10446</v>
      </c>
      <c r="E233" s="11" t="s">
        <v>10454</v>
      </c>
      <c r="F233" s="15">
        <v>1</v>
      </c>
      <c r="G233" s="15" t="str">
        <f>MID("abcdefghijklmnopqrstuvwxyz",F233,1)</f>
        <v>a</v>
      </c>
      <c r="H233" s="20">
        <v>2012</v>
      </c>
      <c r="I233" s="20" t="str">
        <f>CONCATENATE(A233,"__",C233,"_", D233, "..", E233, ".", H233)</f>
        <v>liss__match_dadOccPrstg..dadOcc.2012</v>
      </c>
      <c r="J233" s="20" t="str">
        <f>B233&amp;"057"</f>
        <v>cb12a057</v>
      </c>
      <c r="K233" s="15" t="s">
        <v>10510</v>
      </c>
      <c r="L233" s="13" t="s">
        <v>10511</v>
      </c>
      <c r="N233" s="15" t="s">
        <v>10512</v>
      </c>
      <c r="Q233" s="20" t="s">
        <v>178</v>
      </c>
      <c r="R233" s="75" t="s">
        <v>225</v>
      </c>
    </row>
    <row r="234" spans="1:18" s="75" customFormat="1" ht="18" customHeight="1" x14ac:dyDescent="0.2">
      <c r="A234" s="11" t="s">
        <v>25</v>
      </c>
      <c r="B234" s="11" t="str">
        <f>"cb" &amp; RIGHT(H234, 2) &amp; G234</f>
        <v>cb13b</v>
      </c>
      <c r="C234" s="11" t="s">
        <v>165</v>
      </c>
      <c r="D234" s="11" t="s">
        <v>10446</v>
      </c>
      <c r="E234" s="11" t="s">
        <v>10454</v>
      </c>
      <c r="F234" s="15">
        <v>2</v>
      </c>
      <c r="G234" s="15" t="str">
        <f>MID("abcdefghijklmnopqrstuvwxyz",F234,1)</f>
        <v>b</v>
      </c>
      <c r="H234" s="20">
        <v>2013</v>
      </c>
      <c r="I234" s="20" t="str">
        <f>CONCATENATE(A234,"__",C234,"_", D234, "..", E234, ".", H234)</f>
        <v>liss__match_dadOccPrstg..dadOcc.2013</v>
      </c>
      <c r="J234" s="20" t="str">
        <f>B234&amp;"057"</f>
        <v>cb13b057</v>
      </c>
      <c r="K234" s="15" t="s">
        <v>10510</v>
      </c>
      <c r="L234" s="13" t="s">
        <v>10511</v>
      </c>
      <c r="N234" s="15" t="s">
        <v>10512</v>
      </c>
      <c r="Q234" s="20" t="s">
        <v>178</v>
      </c>
      <c r="R234" s="75" t="s">
        <v>225</v>
      </c>
    </row>
    <row r="235" spans="1:18" ht="18" customHeight="1" x14ac:dyDescent="0.2">
      <c r="A235" s="11" t="s">
        <v>25</v>
      </c>
      <c r="B235" s="11" t="s">
        <v>246</v>
      </c>
      <c r="C235" s="11" t="s">
        <v>165</v>
      </c>
      <c r="D235" s="11" t="s">
        <v>377</v>
      </c>
      <c r="E235" s="11" t="s">
        <v>378</v>
      </c>
      <c r="F235" s="15"/>
      <c r="G235" s="15"/>
      <c r="H235" s="20">
        <v>2009</v>
      </c>
      <c r="I235" s="20" t="str">
        <f t="shared" si="3"/>
        <v>liss__match_diet..dtWght.2009</v>
      </c>
      <c r="J235" s="15" t="s">
        <v>379</v>
      </c>
      <c r="K235" s="20" t="s">
        <v>380</v>
      </c>
      <c r="L235" s="20" t="s">
        <v>289</v>
      </c>
      <c r="N235" s="20" t="s">
        <v>381</v>
      </c>
      <c r="Q235" s="20" t="s">
        <v>219</v>
      </c>
    </row>
    <row r="236" spans="1:18" ht="18" customHeight="1" x14ac:dyDescent="0.2">
      <c r="A236" s="11" t="s">
        <v>25</v>
      </c>
      <c r="B236" s="11" t="s">
        <v>253</v>
      </c>
      <c r="C236" s="11" t="s">
        <v>165</v>
      </c>
      <c r="D236" s="11" t="s">
        <v>377</v>
      </c>
      <c r="E236" s="11" t="s">
        <v>378</v>
      </c>
      <c r="F236" s="15"/>
      <c r="G236" s="15"/>
      <c r="H236" s="20">
        <v>2008</v>
      </c>
      <c r="I236" s="20" t="str">
        <f t="shared" si="3"/>
        <v>liss__match_diet..dtWght.2008</v>
      </c>
      <c r="J236" s="15" t="s">
        <v>382</v>
      </c>
      <c r="K236" s="20" t="s">
        <v>380</v>
      </c>
      <c r="L236" s="20" t="s">
        <v>289</v>
      </c>
      <c r="N236" s="20" t="s">
        <v>381</v>
      </c>
      <c r="Q236" s="20" t="s">
        <v>219</v>
      </c>
    </row>
    <row r="237" spans="1:18" ht="18" customHeight="1" x14ac:dyDescent="0.2">
      <c r="A237" s="11" t="s">
        <v>25</v>
      </c>
      <c r="B237" s="11" t="s">
        <v>255</v>
      </c>
      <c r="C237" s="11" t="s">
        <v>165</v>
      </c>
      <c r="D237" s="11" t="s">
        <v>377</v>
      </c>
      <c r="E237" s="11" t="s">
        <v>378</v>
      </c>
      <c r="F237" s="15"/>
      <c r="G237" s="15"/>
      <c r="H237" s="20">
        <v>2007</v>
      </c>
      <c r="I237" s="20" t="str">
        <f t="shared" si="3"/>
        <v>liss__match_diet..dtWght.2007</v>
      </c>
      <c r="J237" s="15" t="s">
        <v>383</v>
      </c>
      <c r="K237" s="20" t="s">
        <v>380</v>
      </c>
      <c r="L237" s="20" t="s">
        <v>289</v>
      </c>
      <c r="N237" s="20" t="s">
        <v>381</v>
      </c>
      <c r="Q237" s="20" t="s">
        <v>219</v>
      </c>
    </row>
    <row r="238" spans="1:18" ht="18" customHeight="1" x14ac:dyDescent="0.2">
      <c r="A238" s="11" t="s">
        <v>25</v>
      </c>
      <c r="B238" s="11" t="s">
        <v>257</v>
      </c>
      <c r="C238" s="11" t="s">
        <v>165</v>
      </c>
      <c r="D238" s="11" t="s">
        <v>377</v>
      </c>
      <c r="E238" s="11" t="s">
        <v>378</v>
      </c>
      <c r="F238" s="15"/>
      <c r="G238" s="15"/>
      <c r="H238" s="20">
        <v>2010</v>
      </c>
      <c r="I238" s="20" t="str">
        <f t="shared" si="3"/>
        <v>liss__match_diet..dtWght.2010</v>
      </c>
      <c r="J238" s="15" t="s">
        <v>384</v>
      </c>
      <c r="K238" s="20" t="s">
        <v>380</v>
      </c>
      <c r="L238" s="20" t="s">
        <v>289</v>
      </c>
      <c r="N238" s="20" t="s">
        <v>381</v>
      </c>
      <c r="Q238" s="20" t="s">
        <v>219</v>
      </c>
    </row>
    <row r="239" spans="1:18" ht="18" customHeight="1" x14ac:dyDescent="0.2">
      <c r="A239" s="11" t="s">
        <v>25</v>
      </c>
      <c r="B239" s="11" t="s">
        <v>259</v>
      </c>
      <c r="C239" s="11" t="s">
        <v>165</v>
      </c>
      <c r="D239" s="11" t="s">
        <v>377</v>
      </c>
      <c r="E239" s="11" t="s">
        <v>378</v>
      </c>
      <c r="F239" s="15"/>
      <c r="G239" s="15"/>
      <c r="H239" s="20">
        <v>2011</v>
      </c>
      <c r="I239" s="20" t="str">
        <f t="shared" si="3"/>
        <v>liss__match_diet..dtWght.2011</v>
      </c>
      <c r="J239" s="15" t="s">
        <v>385</v>
      </c>
      <c r="K239" s="20" t="s">
        <v>380</v>
      </c>
      <c r="L239" s="20" t="s">
        <v>289</v>
      </c>
      <c r="N239" s="20" t="s">
        <v>381</v>
      </c>
      <c r="Q239" s="20" t="s">
        <v>219</v>
      </c>
    </row>
    <row r="240" spans="1:18" ht="18" customHeight="1" x14ac:dyDescent="0.2">
      <c r="A240" s="11" t="s">
        <v>25</v>
      </c>
      <c r="B240" s="11" t="s">
        <v>261</v>
      </c>
      <c r="C240" s="11" t="s">
        <v>165</v>
      </c>
      <c r="D240" s="11" t="s">
        <v>377</v>
      </c>
      <c r="E240" s="11" t="s">
        <v>378</v>
      </c>
      <c r="F240" s="15"/>
      <c r="G240" s="15"/>
      <c r="H240" s="20">
        <v>2012</v>
      </c>
      <c r="I240" s="20" t="str">
        <f t="shared" si="3"/>
        <v>liss__match_diet..dtWght.2012</v>
      </c>
      <c r="J240" s="15" t="s">
        <v>386</v>
      </c>
      <c r="K240" s="20" t="s">
        <v>380</v>
      </c>
      <c r="L240" s="20" t="s">
        <v>289</v>
      </c>
      <c r="N240" s="20" t="s">
        <v>381</v>
      </c>
      <c r="Q240" s="20" t="s">
        <v>219</v>
      </c>
    </row>
    <row r="241" spans="1:17" ht="18" customHeight="1" x14ac:dyDescent="0.2">
      <c r="A241" s="11" t="s">
        <v>25</v>
      </c>
      <c r="B241" s="11" t="s">
        <v>263</v>
      </c>
      <c r="C241" s="11" t="s">
        <v>165</v>
      </c>
      <c r="D241" s="11" t="s">
        <v>377</v>
      </c>
      <c r="E241" s="11" t="s">
        <v>378</v>
      </c>
      <c r="F241" s="15"/>
      <c r="G241" s="15"/>
      <c r="H241" s="20">
        <v>2013</v>
      </c>
      <c r="I241" s="20" t="str">
        <f t="shared" si="3"/>
        <v>liss__match_diet..dtWght.2013</v>
      </c>
      <c r="J241" s="15" t="s">
        <v>387</v>
      </c>
      <c r="K241" s="20" t="s">
        <v>380</v>
      </c>
      <c r="L241" s="20" t="s">
        <v>289</v>
      </c>
      <c r="N241" s="20" t="s">
        <v>381</v>
      </c>
      <c r="Q241" s="20" t="s">
        <v>219</v>
      </c>
    </row>
    <row r="242" spans="1:17" ht="18" customHeight="1" x14ac:dyDescent="0.2">
      <c r="A242" s="11" t="s">
        <v>25</v>
      </c>
      <c r="B242" s="11" t="s">
        <v>265</v>
      </c>
      <c r="C242" s="11" t="s">
        <v>165</v>
      </c>
      <c r="D242" s="11" t="s">
        <v>377</v>
      </c>
      <c r="E242" s="11" t="s">
        <v>378</v>
      </c>
      <c r="F242" s="15"/>
      <c r="G242" s="15"/>
      <c r="H242" s="20">
        <v>2015</v>
      </c>
      <c r="I242" s="20" t="str">
        <f t="shared" si="3"/>
        <v>liss__match_diet..dtWght.2015</v>
      </c>
      <c r="J242" s="15" t="s">
        <v>388</v>
      </c>
      <c r="K242" s="20" t="s">
        <v>380</v>
      </c>
      <c r="L242" s="20" t="s">
        <v>289</v>
      </c>
      <c r="N242" s="20" t="s">
        <v>381</v>
      </c>
      <c r="Q242" s="20" t="s">
        <v>219</v>
      </c>
    </row>
    <row r="243" spans="1:17" ht="18" customHeight="1" x14ac:dyDescent="0.2">
      <c r="A243" s="11" t="s">
        <v>25</v>
      </c>
      <c r="B243" s="11" t="s">
        <v>267</v>
      </c>
      <c r="C243" s="11" t="s">
        <v>165</v>
      </c>
      <c r="D243" s="11" t="s">
        <v>377</v>
      </c>
      <c r="E243" s="11" t="s">
        <v>378</v>
      </c>
      <c r="F243" s="15"/>
      <c r="G243" s="15"/>
      <c r="H243" s="20">
        <v>2016</v>
      </c>
      <c r="I243" s="20" t="str">
        <f t="shared" si="3"/>
        <v>liss__match_diet..dtWght.2016</v>
      </c>
      <c r="J243" s="15" t="s">
        <v>389</v>
      </c>
      <c r="K243" s="20" t="s">
        <v>380</v>
      </c>
      <c r="L243" s="20" t="s">
        <v>289</v>
      </c>
      <c r="N243" s="20" t="s">
        <v>381</v>
      </c>
      <c r="Q243" s="20" t="s">
        <v>219</v>
      </c>
    </row>
    <row r="244" spans="1:17" ht="18" customHeight="1" x14ac:dyDescent="0.2">
      <c r="A244" s="11" t="s">
        <v>25</v>
      </c>
      <c r="B244" s="11" t="s">
        <v>269</v>
      </c>
      <c r="C244" s="11" t="s">
        <v>165</v>
      </c>
      <c r="D244" s="11" t="s">
        <v>377</v>
      </c>
      <c r="E244" s="11" t="s">
        <v>378</v>
      </c>
      <c r="F244" s="15"/>
      <c r="G244" s="15"/>
      <c r="H244" s="20">
        <v>2017</v>
      </c>
      <c r="I244" s="20" t="str">
        <f t="shared" si="3"/>
        <v>liss__match_diet..dtWght.2017</v>
      </c>
      <c r="J244" s="15" t="s">
        <v>390</v>
      </c>
      <c r="K244" s="20" t="s">
        <v>380</v>
      </c>
      <c r="L244" s="20" t="s">
        <v>289</v>
      </c>
      <c r="N244" s="20" t="s">
        <v>381</v>
      </c>
      <c r="Q244" s="20" t="s">
        <v>219</v>
      </c>
    </row>
    <row r="245" spans="1:17" ht="18" customHeight="1" x14ac:dyDescent="0.2">
      <c r="A245" s="11" t="s">
        <v>25</v>
      </c>
      <c r="B245" s="11" t="str">
        <f t="shared" ref="B245:B279" si="7">"ci" &amp; RIGHT(H245, 2) &amp; G245</f>
        <v>ci08a</v>
      </c>
      <c r="C245" s="11" t="s">
        <v>165</v>
      </c>
      <c r="D245" s="11" t="s">
        <v>239</v>
      </c>
      <c r="E245" s="11" t="s">
        <v>391</v>
      </c>
      <c r="F245" s="15">
        <v>1</v>
      </c>
      <c r="G245" s="15" t="str">
        <f t="shared" ref="G245:G279" si="8">MID("abcdefghijklmnopqrstuvwxyz",F245,1)</f>
        <v>a</v>
      </c>
      <c r="H245" s="20">
        <v>2008</v>
      </c>
      <c r="I245" s="20">
        <v>96</v>
      </c>
      <c r="J245" s="20" t="str">
        <f t="shared" ref="J245:J279" si="9">B245&amp;"0"&amp;I245</f>
        <v>ci08a096</v>
      </c>
      <c r="K245" s="20" t="s">
        <v>392</v>
      </c>
      <c r="L245" s="15" t="s">
        <v>393</v>
      </c>
      <c r="N245" s="20" t="s">
        <v>220</v>
      </c>
      <c r="Q245" s="20" t="s">
        <v>178</v>
      </c>
    </row>
    <row r="246" spans="1:17" ht="18" customHeight="1" x14ac:dyDescent="0.2">
      <c r="A246" s="11" t="s">
        <v>25</v>
      </c>
      <c r="B246" s="11" t="str">
        <f t="shared" si="7"/>
        <v>ci09b</v>
      </c>
      <c r="C246" s="11" t="s">
        <v>165</v>
      </c>
      <c r="D246" s="11" t="s">
        <v>239</v>
      </c>
      <c r="E246" s="11" t="s">
        <v>391</v>
      </c>
      <c r="F246" s="15">
        <v>2</v>
      </c>
      <c r="G246" s="15" t="str">
        <f t="shared" si="8"/>
        <v>b</v>
      </c>
      <c r="H246" s="20">
        <v>2009</v>
      </c>
      <c r="I246" s="20">
        <v>96</v>
      </c>
      <c r="J246" s="20" t="str">
        <f t="shared" si="9"/>
        <v>ci09b096</v>
      </c>
      <c r="K246" s="20" t="s">
        <v>392</v>
      </c>
      <c r="L246" s="15" t="s">
        <v>393</v>
      </c>
      <c r="N246" s="20" t="s">
        <v>220</v>
      </c>
      <c r="Q246" s="20" t="s">
        <v>178</v>
      </c>
    </row>
    <row r="247" spans="1:17" ht="18" customHeight="1" x14ac:dyDescent="0.2">
      <c r="A247" s="11" t="s">
        <v>25</v>
      </c>
      <c r="B247" s="11" t="str">
        <f t="shared" si="7"/>
        <v>ci10c</v>
      </c>
      <c r="C247" s="11" t="s">
        <v>165</v>
      </c>
      <c r="D247" s="11" t="s">
        <v>239</v>
      </c>
      <c r="E247" s="11" t="s">
        <v>391</v>
      </c>
      <c r="F247" s="15">
        <v>3</v>
      </c>
      <c r="G247" s="15" t="str">
        <f t="shared" si="8"/>
        <v>c</v>
      </c>
      <c r="H247" s="20">
        <v>2010</v>
      </c>
      <c r="I247" s="20">
        <v>96</v>
      </c>
      <c r="J247" s="20" t="str">
        <f t="shared" si="9"/>
        <v>ci10c096</v>
      </c>
      <c r="K247" s="20" t="s">
        <v>392</v>
      </c>
      <c r="L247" s="15" t="s">
        <v>393</v>
      </c>
      <c r="N247" s="20" t="s">
        <v>220</v>
      </c>
      <c r="Q247" s="20" t="s">
        <v>178</v>
      </c>
    </row>
    <row r="248" spans="1:17" ht="18" customHeight="1" x14ac:dyDescent="0.2">
      <c r="A248" s="11" t="s">
        <v>25</v>
      </c>
      <c r="B248" s="11" t="str">
        <f t="shared" si="7"/>
        <v>ci11d</v>
      </c>
      <c r="C248" s="11" t="s">
        <v>165</v>
      </c>
      <c r="D248" s="11" t="s">
        <v>239</v>
      </c>
      <c r="E248" s="11" t="s">
        <v>391</v>
      </c>
      <c r="F248" s="15">
        <v>4</v>
      </c>
      <c r="G248" s="15" t="str">
        <f t="shared" si="8"/>
        <v>d</v>
      </c>
      <c r="H248" s="20">
        <v>2011</v>
      </c>
      <c r="I248" s="20">
        <v>96</v>
      </c>
      <c r="J248" s="20" t="str">
        <f t="shared" si="9"/>
        <v>ci11d096</v>
      </c>
      <c r="K248" s="20" t="s">
        <v>392</v>
      </c>
      <c r="L248" s="15" t="s">
        <v>393</v>
      </c>
      <c r="N248" s="20" t="s">
        <v>220</v>
      </c>
      <c r="Q248" s="20" t="s">
        <v>178</v>
      </c>
    </row>
    <row r="249" spans="1:17" ht="18" customHeight="1" x14ac:dyDescent="0.2">
      <c r="A249" s="11" t="s">
        <v>25</v>
      </c>
      <c r="B249" s="11" t="str">
        <f t="shared" si="7"/>
        <v>ci12e</v>
      </c>
      <c r="C249" s="11" t="s">
        <v>165</v>
      </c>
      <c r="D249" s="11" t="s">
        <v>239</v>
      </c>
      <c r="E249" s="11" t="s">
        <v>391</v>
      </c>
      <c r="F249" s="15">
        <v>5</v>
      </c>
      <c r="G249" s="15" t="str">
        <f t="shared" si="8"/>
        <v>e</v>
      </c>
      <c r="H249" s="20">
        <v>2012</v>
      </c>
      <c r="I249" s="20">
        <v>96</v>
      </c>
      <c r="J249" s="20" t="str">
        <f t="shared" si="9"/>
        <v>ci12e096</v>
      </c>
      <c r="K249" s="20" t="s">
        <v>392</v>
      </c>
      <c r="L249" s="15" t="s">
        <v>393</v>
      </c>
      <c r="N249" s="20" t="s">
        <v>220</v>
      </c>
      <c r="Q249" s="20" t="s">
        <v>178</v>
      </c>
    </row>
    <row r="250" spans="1:17" ht="18" customHeight="1" x14ac:dyDescent="0.2">
      <c r="A250" s="11" t="s">
        <v>25</v>
      </c>
      <c r="B250" s="11" t="str">
        <f t="shared" si="7"/>
        <v>ci13f</v>
      </c>
      <c r="C250" s="11" t="s">
        <v>165</v>
      </c>
      <c r="D250" s="11" t="s">
        <v>239</v>
      </c>
      <c r="E250" s="11" t="s">
        <v>391</v>
      </c>
      <c r="F250" s="15">
        <v>6</v>
      </c>
      <c r="G250" s="15" t="str">
        <f t="shared" si="8"/>
        <v>f</v>
      </c>
      <c r="H250" s="20">
        <v>2013</v>
      </c>
      <c r="I250" s="20">
        <v>96</v>
      </c>
      <c r="J250" s="20" t="str">
        <f t="shared" si="9"/>
        <v>ci13f096</v>
      </c>
      <c r="K250" s="20" t="s">
        <v>392</v>
      </c>
      <c r="L250" s="15" t="s">
        <v>393</v>
      </c>
      <c r="N250" s="20" t="s">
        <v>220</v>
      </c>
      <c r="Q250" s="20" t="s">
        <v>178</v>
      </c>
    </row>
    <row r="251" spans="1:17" ht="18" customHeight="1" x14ac:dyDescent="0.2">
      <c r="A251" s="11" t="s">
        <v>25</v>
      </c>
      <c r="B251" s="11" t="str">
        <f t="shared" si="7"/>
        <v>ci14g</v>
      </c>
      <c r="C251" s="11" t="s">
        <v>165</v>
      </c>
      <c r="D251" s="11" t="s">
        <v>239</v>
      </c>
      <c r="E251" s="11" t="s">
        <v>391</v>
      </c>
      <c r="F251" s="15">
        <v>7</v>
      </c>
      <c r="G251" s="15" t="str">
        <f t="shared" si="8"/>
        <v>g</v>
      </c>
      <c r="H251" s="20">
        <v>2014</v>
      </c>
      <c r="I251" s="20">
        <v>96</v>
      </c>
      <c r="J251" s="20" t="str">
        <f t="shared" si="9"/>
        <v>ci14g096</v>
      </c>
      <c r="K251" s="20" t="s">
        <v>392</v>
      </c>
      <c r="L251" s="15" t="s">
        <v>393</v>
      </c>
      <c r="N251" s="20" t="s">
        <v>220</v>
      </c>
      <c r="Q251" s="20" t="s">
        <v>178</v>
      </c>
    </row>
    <row r="252" spans="1:17" ht="18" customHeight="1" x14ac:dyDescent="0.2">
      <c r="A252" s="11" t="s">
        <v>25</v>
      </c>
      <c r="B252" s="11" t="str">
        <f t="shared" si="7"/>
        <v>ci15h</v>
      </c>
      <c r="C252" s="11" t="s">
        <v>165</v>
      </c>
      <c r="D252" s="11" t="s">
        <v>239</v>
      </c>
      <c r="E252" s="11" t="s">
        <v>391</v>
      </c>
      <c r="F252" s="15">
        <v>8</v>
      </c>
      <c r="G252" s="15" t="str">
        <f t="shared" si="8"/>
        <v>h</v>
      </c>
      <c r="H252" s="20">
        <v>2015</v>
      </c>
      <c r="I252" s="20">
        <v>96</v>
      </c>
      <c r="J252" s="20" t="str">
        <f t="shared" si="9"/>
        <v>ci15h096</v>
      </c>
      <c r="K252" s="20" t="s">
        <v>392</v>
      </c>
      <c r="L252" s="15" t="s">
        <v>393</v>
      </c>
      <c r="N252" s="20" t="s">
        <v>220</v>
      </c>
      <c r="Q252" s="20" t="s">
        <v>178</v>
      </c>
    </row>
    <row r="253" spans="1:17" ht="18" customHeight="1" x14ac:dyDescent="0.2">
      <c r="A253" s="11" t="s">
        <v>25</v>
      </c>
      <c r="B253" s="11" t="str">
        <f t="shared" si="7"/>
        <v>ci16i</v>
      </c>
      <c r="C253" s="11" t="s">
        <v>165</v>
      </c>
      <c r="D253" s="11" t="s">
        <v>239</v>
      </c>
      <c r="E253" s="11" t="s">
        <v>391</v>
      </c>
      <c r="F253" s="15">
        <v>9</v>
      </c>
      <c r="G253" s="15" t="str">
        <f t="shared" si="8"/>
        <v>i</v>
      </c>
      <c r="H253" s="20">
        <v>2016</v>
      </c>
      <c r="I253" s="20">
        <v>96</v>
      </c>
      <c r="J253" s="20" t="str">
        <f t="shared" si="9"/>
        <v>ci16i096</v>
      </c>
      <c r="K253" s="20" t="s">
        <v>392</v>
      </c>
      <c r="L253" s="15" t="s">
        <v>393</v>
      </c>
      <c r="N253" s="20" t="s">
        <v>220</v>
      </c>
      <c r="Q253" s="20" t="s">
        <v>178</v>
      </c>
    </row>
    <row r="254" spans="1:17" ht="18" customHeight="1" x14ac:dyDescent="0.2">
      <c r="A254" s="11" t="s">
        <v>25</v>
      </c>
      <c r="B254" s="11" t="str">
        <f t="shared" si="7"/>
        <v>ci17j</v>
      </c>
      <c r="C254" s="11" t="s">
        <v>165</v>
      </c>
      <c r="D254" s="11" t="s">
        <v>239</v>
      </c>
      <c r="E254" s="11" t="s">
        <v>391</v>
      </c>
      <c r="F254" s="15">
        <v>10</v>
      </c>
      <c r="G254" s="15" t="str">
        <f t="shared" si="8"/>
        <v>j</v>
      </c>
      <c r="H254" s="20">
        <v>2017</v>
      </c>
      <c r="I254" s="20">
        <v>96</v>
      </c>
      <c r="J254" s="20" t="str">
        <f t="shared" si="9"/>
        <v>ci17j096</v>
      </c>
      <c r="K254" s="20" t="s">
        <v>392</v>
      </c>
      <c r="L254" s="15" t="s">
        <v>393</v>
      </c>
      <c r="N254" s="20" t="s">
        <v>220</v>
      </c>
      <c r="Q254" s="20" t="s">
        <v>178</v>
      </c>
    </row>
    <row r="255" spans="1:17" ht="18" customHeight="1" x14ac:dyDescent="0.2">
      <c r="A255" s="11" t="s">
        <v>25</v>
      </c>
      <c r="B255" s="11" t="str">
        <f t="shared" si="7"/>
        <v>ci08a</v>
      </c>
      <c r="C255" s="11" t="s">
        <v>165</v>
      </c>
      <c r="D255" s="11" t="s">
        <v>239</v>
      </c>
      <c r="E255" s="11" t="s">
        <v>394</v>
      </c>
      <c r="F255" s="15">
        <v>1</v>
      </c>
      <c r="G255" s="15" t="str">
        <f t="shared" si="8"/>
        <v>a</v>
      </c>
      <c r="H255" s="20">
        <v>2008</v>
      </c>
      <c r="I255" s="20">
        <v>98</v>
      </c>
      <c r="J255" s="20" t="str">
        <f t="shared" si="9"/>
        <v>ci08a098</v>
      </c>
      <c r="K255" s="20" t="s">
        <v>395</v>
      </c>
      <c r="L255" s="15" t="s">
        <v>393</v>
      </c>
      <c r="N255" s="20" t="s">
        <v>220</v>
      </c>
      <c r="Q255" s="20" t="s">
        <v>178</v>
      </c>
    </row>
    <row r="256" spans="1:17" ht="18" customHeight="1" x14ac:dyDescent="0.2">
      <c r="A256" s="11" t="s">
        <v>25</v>
      </c>
      <c r="B256" s="11" t="str">
        <f t="shared" si="7"/>
        <v>ci09b</v>
      </c>
      <c r="C256" s="11" t="s">
        <v>165</v>
      </c>
      <c r="D256" s="11" t="s">
        <v>239</v>
      </c>
      <c r="E256" s="11" t="s">
        <v>394</v>
      </c>
      <c r="F256" s="15">
        <v>2</v>
      </c>
      <c r="G256" s="15" t="str">
        <f t="shared" si="8"/>
        <v>b</v>
      </c>
      <c r="H256" s="20">
        <v>2009</v>
      </c>
      <c r="I256" s="20">
        <v>98</v>
      </c>
      <c r="J256" s="20" t="str">
        <f t="shared" si="9"/>
        <v>ci09b098</v>
      </c>
      <c r="K256" s="20" t="s">
        <v>395</v>
      </c>
      <c r="L256" s="15" t="s">
        <v>393</v>
      </c>
      <c r="N256" s="20" t="s">
        <v>220</v>
      </c>
      <c r="Q256" s="20" t="s">
        <v>178</v>
      </c>
    </row>
    <row r="257" spans="1:17" ht="18" customHeight="1" x14ac:dyDescent="0.2">
      <c r="A257" s="11" t="s">
        <v>25</v>
      </c>
      <c r="B257" s="11" t="str">
        <f t="shared" si="7"/>
        <v>ci10c</v>
      </c>
      <c r="C257" s="11" t="s">
        <v>165</v>
      </c>
      <c r="D257" s="11" t="s">
        <v>239</v>
      </c>
      <c r="E257" s="11" t="s">
        <v>394</v>
      </c>
      <c r="F257" s="15">
        <v>3</v>
      </c>
      <c r="G257" s="15" t="str">
        <f t="shared" si="8"/>
        <v>c</v>
      </c>
      <c r="H257" s="20">
        <v>2010</v>
      </c>
      <c r="I257" s="20">
        <v>98</v>
      </c>
      <c r="J257" s="20" t="str">
        <f t="shared" si="9"/>
        <v>ci10c098</v>
      </c>
      <c r="K257" s="20" t="s">
        <v>395</v>
      </c>
      <c r="L257" s="15" t="s">
        <v>393</v>
      </c>
      <c r="N257" s="20" t="s">
        <v>220</v>
      </c>
      <c r="Q257" s="20" t="s">
        <v>178</v>
      </c>
    </row>
    <row r="258" spans="1:17" ht="18" customHeight="1" x14ac:dyDescent="0.2">
      <c r="A258" s="11" t="s">
        <v>25</v>
      </c>
      <c r="B258" s="11" t="str">
        <f t="shared" si="7"/>
        <v>ci11d</v>
      </c>
      <c r="C258" s="11" t="s">
        <v>165</v>
      </c>
      <c r="D258" s="11" t="s">
        <v>239</v>
      </c>
      <c r="E258" s="11" t="s">
        <v>394</v>
      </c>
      <c r="F258" s="15">
        <v>4</v>
      </c>
      <c r="G258" s="15" t="str">
        <f t="shared" si="8"/>
        <v>d</v>
      </c>
      <c r="H258" s="20">
        <v>2011</v>
      </c>
      <c r="I258" s="20">
        <v>98</v>
      </c>
      <c r="J258" s="20" t="str">
        <f t="shared" si="9"/>
        <v>ci11d098</v>
      </c>
      <c r="K258" s="20" t="s">
        <v>395</v>
      </c>
      <c r="L258" s="15" t="s">
        <v>393</v>
      </c>
      <c r="N258" s="20" t="s">
        <v>220</v>
      </c>
      <c r="Q258" s="20" t="s">
        <v>178</v>
      </c>
    </row>
    <row r="259" spans="1:17" ht="18" customHeight="1" x14ac:dyDescent="0.2">
      <c r="A259" s="11" t="s">
        <v>25</v>
      </c>
      <c r="B259" s="11" t="str">
        <f t="shared" si="7"/>
        <v>ci12e</v>
      </c>
      <c r="C259" s="11" t="s">
        <v>165</v>
      </c>
      <c r="D259" s="11" t="s">
        <v>239</v>
      </c>
      <c r="E259" s="11" t="s">
        <v>394</v>
      </c>
      <c r="F259" s="15">
        <v>5</v>
      </c>
      <c r="G259" s="15" t="str">
        <f t="shared" si="8"/>
        <v>e</v>
      </c>
      <c r="H259" s="20">
        <v>2012</v>
      </c>
      <c r="I259" s="20">
        <v>98</v>
      </c>
      <c r="J259" s="20" t="str">
        <f t="shared" si="9"/>
        <v>ci12e098</v>
      </c>
      <c r="K259" s="20" t="s">
        <v>395</v>
      </c>
      <c r="L259" s="15" t="s">
        <v>393</v>
      </c>
      <c r="N259" s="20" t="s">
        <v>220</v>
      </c>
      <c r="Q259" s="20" t="s">
        <v>178</v>
      </c>
    </row>
    <row r="260" spans="1:17" ht="18" customHeight="1" x14ac:dyDescent="0.2">
      <c r="A260" s="11" t="s">
        <v>25</v>
      </c>
      <c r="B260" s="11" t="str">
        <f t="shared" si="7"/>
        <v>ci13f</v>
      </c>
      <c r="C260" s="11" t="s">
        <v>165</v>
      </c>
      <c r="D260" s="11" t="s">
        <v>239</v>
      </c>
      <c r="E260" s="11" t="s">
        <v>394</v>
      </c>
      <c r="F260" s="15">
        <v>6</v>
      </c>
      <c r="G260" s="15" t="str">
        <f t="shared" si="8"/>
        <v>f</v>
      </c>
      <c r="H260" s="20">
        <v>2013</v>
      </c>
      <c r="I260" s="20">
        <v>98</v>
      </c>
      <c r="J260" s="20" t="str">
        <f t="shared" si="9"/>
        <v>ci13f098</v>
      </c>
      <c r="K260" s="20" t="s">
        <v>395</v>
      </c>
      <c r="L260" s="15" t="s">
        <v>393</v>
      </c>
      <c r="N260" s="20" t="s">
        <v>220</v>
      </c>
      <c r="Q260" s="20" t="s">
        <v>178</v>
      </c>
    </row>
    <row r="261" spans="1:17" ht="18" customHeight="1" x14ac:dyDescent="0.2">
      <c r="A261" s="11" t="s">
        <v>25</v>
      </c>
      <c r="B261" s="11" t="str">
        <f t="shared" si="7"/>
        <v>ci14g</v>
      </c>
      <c r="C261" s="11" t="s">
        <v>165</v>
      </c>
      <c r="D261" s="11" t="s">
        <v>239</v>
      </c>
      <c r="E261" s="11" t="s">
        <v>394</v>
      </c>
      <c r="F261" s="15">
        <v>7</v>
      </c>
      <c r="G261" s="15" t="str">
        <f t="shared" si="8"/>
        <v>g</v>
      </c>
      <c r="H261" s="20">
        <v>2014</v>
      </c>
      <c r="I261" s="20">
        <v>98</v>
      </c>
      <c r="J261" s="20" t="str">
        <f t="shared" si="9"/>
        <v>ci14g098</v>
      </c>
      <c r="K261" s="20" t="s">
        <v>395</v>
      </c>
      <c r="L261" s="15" t="s">
        <v>393</v>
      </c>
      <c r="N261" s="20" t="s">
        <v>220</v>
      </c>
      <c r="Q261" s="20" t="s">
        <v>178</v>
      </c>
    </row>
    <row r="262" spans="1:17" ht="18" customHeight="1" x14ac:dyDescent="0.2">
      <c r="A262" s="11" t="s">
        <v>25</v>
      </c>
      <c r="B262" s="11" t="str">
        <f t="shared" si="7"/>
        <v>ci15h</v>
      </c>
      <c r="C262" s="11" t="s">
        <v>165</v>
      </c>
      <c r="D262" s="11" t="s">
        <v>239</v>
      </c>
      <c r="E262" s="11" t="s">
        <v>394</v>
      </c>
      <c r="F262" s="15">
        <v>8</v>
      </c>
      <c r="G262" s="15" t="str">
        <f t="shared" si="8"/>
        <v>h</v>
      </c>
      <c r="H262" s="20">
        <v>2015</v>
      </c>
      <c r="I262" s="20">
        <v>98</v>
      </c>
      <c r="J262" s="20" t="str">
        <f t="shared" si="9"/>
        <v>ci15h098</v>
      </c>
      <c r="K262" s="20" t="s">
        <v>395</v>
      </c>
      <c r="L262" s="15" t="s">
        <v>393</v>
      </c>
      <c r="N262" s="20" t="s">
        <v>220</v>
      </c>
      <c r="Q262" s="20" t="s">
        <v>178</v>
      </c>
    </row>
    <row r="263" spans="1:17" ht="18" customHeight="1" x14ac:dyDescent="0.2">
      <c r="A263" s="11" t="s">
        <v>25</v>
      </c>
      <c r="B263" s="11" t="str">
        <f t="shared" si="7"/>
        <v>ci16i</v>
      </c>
      <c r="C263" s="11" t="s">
        <v>165</v>
      </c>
      <c r="D263" s="11" t="s">
        <v>239</v>
      </c>
      <c r="E263" s="11" t="s">
        <v>394</v>
      </c>
      <c r="F263" s="15">
        <v>9</v>
      </c>
      <c r="G263" s="15" t="str">
        <f t="shared" si="8"/>
        <v>i</v>
      </c>
      <c r="H263" s="20">
        <v>2016</v>
      </c>
      <c r="I263" s="20">
        <v>98</v>
      </c>
      <c r="J263" s="20" t="str">
        <f t="shared" si="9"/>
        <v>ci16i098</v>
      </c>
      <c r="K263" s="20" t="s">
        <v>395</v>
      </c>
      <c r="L263" s="15" t="s">
        <v>393</v>
      </c>
      <c r="N263" s="20" t="s">
        <v>220</v>
      </c>
      <c r="Q263" s="20" t="s">
        <v>178</v>
      </c>
    </row>
    <row r="264" spans="1:17" ht="18" customHeight="1" x14ac:dyDescent="0.2">
      <c r="A264" s="11" t="s">
        <v>25</v>
      </c>
      <c r="B264" s="11" t="str">
        <f t="shared" si="7"/>
        <v>ci17j</v>
      </c>
      <c r="C264" s="11" t="s">
        <v>165</v>
      </c>
      <c r="D264" s="11" t="s">
        <v>239</v>
      </c>
      <c r="E264" s="11" t="s">
        <v>394</v>
      </c>
      <c r="F264" s="15">
        <v>10</v>
      </c>
      <c r="G264" s="15" t="str">
        <f t="shared" si="8"/>
        <v>j</v>
      </c>
      <c r="H264" s="20">
        <v>2017</v>
      </c>
      <c r="I264" s="20">
        <v>98</v>
      </c>
      <c r="J264" s="20" t="str">
        <f t="shared" si="9"/>
        <v>ci17j098</v>
      </c>
      <c r="K264" s="20" t="s">
        <v>395</v>
      </c>
      <c r="L264" s="15" t="s">
        <v>393</v>
      </c>
      <c r="N264" s="20" t="s">
        <v>220</v>
      </c>
      <c r="Q264" s="20" t="s">
        <v>178</v>
      </c>
    </row>
    <row r="265" spans="1:17" ht="18" customHeight="1" x14ac:dyDescent="0.2">
      <c r="A265" s="11" t="s">
        <v>25</v>
      </c>
      <c r="B265" s="11" t="str">
        <f t="shared" si="7"/>
        <v>ci08a</v>
      </c>
      <c r="C265" s="11" t="s">
        <v>165</v>
      </c>
      <c r="D265" s="11" t="s">
        <v>239</v>
      </c>
      <c r="E265" s="11" t="s">
        <v>396</v>
      </c>
      <c r="F265" s="15">
        <v>1</v>
      </c>
      <c r="G265" s="15" t="str">
        <f t="shared" si="8"/>
        <v>a</v>
      </c>
      <c r="H265" s="20">
        <v>2008</v>
      </c>
      <c r="I265" s="20">
        <v>95</v>
      </c>
      <c r="J265" s="20" t="str">
        <f t="shared" si="9"/>
        <v>ci08a095</v>
      </c>
      <c r="K265" s="20" t="s">
        <v>397</v>
      </c>
      <c r="L265" s="15" t="s">
        <v>393</v>
      </c>
      <c r="N265" s="20" t="s">
        <v>220</v>
      </c>
      <c r="Q265" s="20" t="s">
        <v>178</v>
      </c>
    </row>
    <row r="266" spans="1:17" ht="18" customHeight="1" x14ac:dyDescent="0.2">
      <c r="A266" s="11" t="s">
        <v>25</v>
      </c>
      <c r="B266" s="11" t="str">
        <f t="shared" si="7"/>
        <v>ci09b</v>
      </c>
      <c r="C266" s="11" t="s">
        <v>165</v>
      </c>
      <c r="D266" s="11" t="s">
        <v>239</v>
      </c>
      <c r="E266" s="11" t="s">
        <v>396</v>
      </c>
      <c r="F266" s="15">
        <v>2</v>
      </c>
      <c r="G266" s="15" t="str">
        <f t="shared" si="8"/>
        <v>b</v>
      </c>
      <c r="H266" s="20">
        <v>2009</v>
      </c>
      <c r="I266" s="20">
        <v>95</v>
      </c>
      <c r="J266" s="20" t="str">
        <f t="shared" si="9"/>
        <v>ci09b095</v>
      </c>
      <c r="K266" s="20" t="s">
        <v>397</v>
      </c>
      <c r="L266" s="15" t="s">
        <v>393</v>
      </c>
      <c r="N266" s="20" t="s">
        <v>220</v>
      </c>
      <c r="Q266" s="20" t="s">
        <v>178</v>
      </c>
    </row>
    <row r="267" spans="1:17" ht="18" customHeight="1" x14ac:dyDescent="0.2">
      <c r="A267" s="11" t="s">
        <v>25</v>
      </c>
      <c r="B267" s="11" t="str">
        <f t="shared" si="7"/>
        <v>ci10c</v>
      </c>
      <c r="C267" s="11" t="s">
        <v>165</v>
      </c>
      <c r="D267" s="11" t="s">
        <v>239</v>
      </c>
      <c r="E267" s="11" t="s">
        <v>396</v>
      </c>
      <c r="F267" s="15">
        <v>3</v>
      </c>
      <c r="G267" s="15" t="str">
        <f t="shared" si="8"/>
        <v>c</v>
      </c>
      <c r="H267" s="20">
        <v>2010</v>
      </c>
      <c r="I267" s="20">
        <v>95</v>
      </c>
      <c r="J267" s="20" t="str">
        <f t="shared" si="9"/>
        <v>ci10c095</v>
      </c>
      <c r="K267" s="20" t="s">
        <v>397</v>
      </c>
      <c r="L267" s="15" t="s">
        <v>393</v>
      </c>
      <c r="N267" s="20" t="s">
        <v>220</v>
      </c>
      <c r="Q267" s="20" t="s">
        <v>178</v>
      </c>
    </row>
    <row r="268" spans="1:17" ht="18" customHeight="1" x14ac:dyDescent="0.2">
      <c r="A268" s="11" t="s">
        <v>25</v>
      </c>
      <c r="B268" s="11" t="str">
        <f t="shared" si="7"/>
        <v>ci11d</v>
      </c>
      <c r="C268" s="11" t="s">
        <v>165</v>
      </c>
      <c r="D268" s="11" t="s">
        <v>239</v>
      </c>
      <c r="E268" s="11" t="s">
        <v>396</v>
      </c>
      <c r="F268" s="15">
        <v>4</v>
      </c>
      <c r="G268" s="15" t="str">
        <f t="shared" si="8"/>
        <v>d</v>
      </c>
      <c r="H268" s="20">
        <v>2011</v>
      </c>
      <c r="I268" s="20">
        <v>95</v>
      </c>
      <c r="J268" s="20" t="str">
        <f t="shared" si="9"/>
        <v>ci11d095</v>
      </c>
      <c r="K268" s="20" t="s">
        <v>397</v>
      </c>
      <c r="L268" s="15" t="s">
        <v>393</v>
      </c>
      <c r="N268" s="20" t="s">
        <v>220</v>
      </c>
      <c r="Q268" s="20" t="s">
        <v>178</v>
      </c>
    </row>
    <row r="269" spans="1:17" ht="18" customHeight="1" x14ac:dyDescent="0.2">
      <c r="A269" s="11" t="s">
        <v>25</v>
      </c>
      <c r="B269" s="11" t="str">
        <f t="shared" si="7"/>
        <v>ci12e</v>
      </c>
      <c r="C269" s="11" t="s">
        <v>165</v>
      </c>
      <c r="D269" s="11" t="s">
        <v>239</v>
      </c>
      <c r="E269" s="11" t="s">
        <v>396</v>
      </c>
      <c r="F269" s="15">
        <v>5</v>
      </c>
      <c r="G269" s="15" t="str">
        <f t="shared" si="8"/>
        <v>e</v>
      </c>
      <c r="H269" s="20">
        <v>2012</v>
      </c>
      <c r="I269" s="20">
        <v>95</v>
      </c>
      <c r="J269" s="20" t="str">
        <f t="shared" si="9"/>
        <v>ci12e095</v>
      </c>
      <c r="K269" s="20" t="s">
        <v>397</v>
      </c>
      <c r="L269" s="15" t="s">
        <v>393</v>
      </c>
      <c r="N269" s="20" t="s">
        <v>220</v>
      </c>
      <c r="Q269" s="20" t="s">
        <v>178</v>
      </c>
    </row>
    <row r="270" spans="1:17" ht="18" customHeight="1" x14ac:dyDescent="0.2">
      <c r="A270" s="11" t="s">
        <v>25</v>
      </c>
      <c r="B270" s="11" t="str">
        <f t="shared" si="7"/>
        <v>ci13f</v>
      </c>
      <c r="C270" s="11" t="s">
        <v>165</v>
      </c>
      <c r="D270" s="11" t="s">
        <v>239</v>
      </c>
      <c r="E270" s="11" t="s">
        <v>396</v>
      </c>
      <c r="F270" s="15">
        <v>6</v>
      </c>
      <c r="G270" s="15" t="str">
        <f t="shared" si="8"/>
        <v>f</v>
      </c>
      <c r="H270" s="20">
        <v>2013</v>
      </c>
      <c r="I270" s="20">
        <v>95</v>
      </c>
      <c r="J270" s="20" t="str">
        <f t="shared" si="9"/>
        <v>ci13f095</v>
      </c>
      <c r="K270" s="20" t="s">
        <v>397</v>
      </c>
      <c r="L270" s="15" t="s">
        <v>393</v>
      </c>
      <c r="N270" s="20" t="s">
        <v>220</v>
      </c>
      <c r="Q270" s="20" t="s">
        <v>178</v>
      </c>
    </row>
    <row r="271" spans="1:17" ht="18" customHeight="1" x14ac:dyDescent="0.2">
      <c r="A271" s="11" t="s">
        <v>25</v>
      </c>
      <c r="B271" s="11" t="str">
        <f t="shared" si="7"/>
        <v>ci14g</v>
      </c>
      <c r="C271" s="11" t="s">
        <v>165</v>
      </c>
      <c r="D271" s="11" t="s">
        <v>239</v>
      </c>
      <c r="E271" s="11" t="s">
        <v>396</v>
      </c>
      <c r="F271" s="15">
        <v>7</v>
      </c>
      <c r="G271" s="15" t="str">
        <f t="shared" si="8"/>
        <v>g</v>
      </c>
      <c r="H271" s="20">
        <v>2014</v>
      </c>
      <c r="I271" s="20">
        <v>95</v>
      </c>
      <c r="J271" s="20" t="str">
        <f t="shared" si="9"/>
        <v>ci14g095</v>
      </c>
      <c r="K271" s="20" t="s">
        <v>397</v>
      </c>
      <c r="L271" s="15" t="s">
        <v>393</v>
      </c>
      <c r="N271" s="20" t="s">
        <v>220</v>
      </c>
      <c r="Q271" s="20" t="s">
        <v>178</v>
      </c>
    </row>
    <row r="272" spans="1:17" ht="18" customHeight="1" x14ac:dyDescent="0.2">
      <c r="A272" s="11" t="s">
        <v>25</v>
      </c>
      <c r="B272" s="11" t="str">
        <f t="shared" si="7"/>
        <v>ci15h</v>
      </c>
      <c r="C272" s="11" t="s">
        <v>165</v>
      </c>
      <c r="D272" s="11" t="s">
        <v>239</v>
      </c>
      <c r="E272" s="11" t="s">
        <v>396</v>
      </c>
      <c r="F272" s="15">
        <v>8</v>
      </c>
      <c r="G272" s="15" t="str">
        <f t="shared" si="8"/>
        <v>h</v>
      </c>
      <c r="H272" s="20">
        <v>2015</v>
      </c>
      <c r="I272" s="20">
        <v>95</v>
      </c>
      <c r="J272" s="20" t="str">
        <f t="shared" si="9"/>
        <v>ci15h095</v>
      </c>
      <c r="K272" s="20" t="s">
        <v>397</v>
      </c>
      <c r="L272" s="15" t="s">
        <v>393</v>
      </c>
      <c r="N272" s="20" t="s">
        <v>220</v>
      </c>
      <c r="Q272" s="20" t="s">
        <v>178</v>
      </c>
    </row>
    <row r="273" spans="1:17" ht="18" customHeight="1" x14ac:dyDescent="0.2">
      <c r="A273" s="11" t="s">
        <v>25</v>
      </c>
      <c r="B273" s="11" t="str">
        <f t="shared" si="7"/>
        <v>ci16i</v>
      </c>
      <c r="C273" s="11" t="s">
        <v>165</v>
      </c>
      <c r="D273" s="11" t="s">
        <v>239</v>
      </c>
      <c r="E273" s="11" t="s">
        <v>396</v>
      </c>
      <c r="F273" s="15">
        <v>9</v>
      </c>
      <c r="G273" s="15" t="str">
        <f t="shared" si="8"/>
        <v>i</v>
      </c>
      <c r="H273" s="20">
        <v>2016</v>
      </c>
      <c r="I273" s="20">
        <v>95</v>
      </c>
      <c r="J273" s="20" t="str">
        <f t="shared" si="9"/>
        <v>ci16i095</v>
      </c>
      <c r="K273" s="20" t="s">
        <v>397</v>
      </c>
      <c r="L273" s="15" t="s">
        <v>393</v>
      </c>
      <c r="N273" s="20" t="s">
        <v>220</v>
      </c>
      <c r="Q273" s="20" t="s">
        <v>178</v>
      </c>
    </row>
    <row r="274" spans="1:17" ht="18" customHeight="1" x14ac:dyDescent="0.2">
      <c r="A274" s="11" t="s">
        <v>25</v>
      </c>
      <c r="B274" s="11" t="str">
        <f t="shared" si="7"/>
        <v>ci17j</v>
      </c>
      <c r="C274" s="11" t="s">
        <v>165</v>
      </c>
      <c r="D274" s="11" t="s">
        <v>239</v>
      </c>
      <c r="E274" s="11" t="s">
        <v>396</v>
      </c>
      <c r="F274" s="15">
        <v>10</v>
      </c>
      <c r="G274" s="15" t="str">
        <f t="shared" si="8"/>
        <v>j</v>
      </c>
      <c r="H274" s="20">
        <v>2017</v>
      </c>
      <c r="I274" s="20">
        <v>95</v>
      </c>
      <c r="J274" s="20" t="str">
        <f t="shared" si="9"/>
        <v>ci17j095</v>
      </c>
      <c r="K274" s="20" t="s">
        <v>397</v>
      </c>
      <c r="L274" s="15" t="s">
        <v>393</v>
      </c>
      <c r="N274" s="20" t="s">
        <v>220</v>
      </c>
      <c r="Q274" s="20" t="s">
        <v>178</v>
      </c>
    </row>
    <row r="275" spans="1:17" ht="18" customHeight="1" x14ac:dyDescent="0.2">
      <c r="A275" s="11" t="s">
        <v>25</v>
      </c>
      <c r="B275" s="11" t="str">
        <f t="shared" si="7"/>
        <v>ci08a</v>
      </c>
      <c r="C275" s="11" t="s">
        <v>165</v>
      </c>
      <c r="D275" s="11" t="s">
        <v>239</v>
      </c>
      <c r="E275" s="11" t="s">
        <v>398</v>
      </c>
      <c r="F275" s="15">
        <v>1</v>
      </c>
      <c r="G275" s="15" t="str">
        <f t="shared" si="8"/>
        <v>a</v>
      </c>
      <c r="H275" s="20">
        <v>2008</v>
      </c>
      <c r="I275" s="20">
        <v>97</v>
      </c>
      <c r="J275" s="20" t="str">
        <f t="shared" si="9"/>
        <v>ci08a097</v>
      </c>
      <c r="K275" s="20" t="s">
        <v>399</v>
      </c>
      <c r="L275" s="15" t="s">
        <v>393</v>
      </c>
      <c r="N275" s="20" t="s">
        <v>220</v>
      </c>
      <c r="Q275" s="20" t="s">
        <v>178</v>
      </c>
    </row>
    <row r="276" spans="1:17" ht="18" customHeight="1" x14ac:dyDescent="0.2">
      <c r="A276" s="11" t="s">
        <v>25</v>
      </c>
      <c r="B276" s="11" t="str">
        <f t="shared" si="7"/>
        <v>ci09b</v>
      </c>
      <c r="C276" s="11" t="s">
        <v>165</v>
      </c>
      <c r="D276" s="11" t="s">
        <v>239</v>
      </c>
      <c r="E276" s="11" t="s">
        <v>398</v>
      </c>
      <c r="F276" s="15">
        <v>2</v>
      </c>
      <c r="G276" s="15" t="str">
        <f t="shared" si="8"/>
        <v>b</v>
      </c>
      <c r="H276" s="20">
        <v>2009</v>
      </c>
      <c r="I276" s="20">
        <v>97</v>
      </c>
      <c r="J276" s="20" t="str">
        <f t="shared" si="9"/>
        <v>ci09b097</v>
      </c>
      <c r="K276" s="20" t="s">
        <v>399</v>
      </c>
      <c r="L276" s="15" t="s">
        <v>393</v>
      </c>
      <c r="N276" s="20" t="s">
        <v>220</v>
      </c>
      <c r="Q276" s="20" t="s">
        <v>178</v>
      </c>
    </row>
    <row r="277" spans="1:17" ht="18" customHeight="1" x14ac:dyDescent="0.2">
      <c r="A277" s="11" t="s">
        <v>25</v>
      </c>
      <c r="B277" s="11" t="str">
        <f t="shared" si="7"/>
        <v>ci10c</v>
      </c>
      <c r="C277" s="11" t="s">
        <v>165</v>
      </c>
      <c r="D277" s="11" t="s">
        <v>239</v>
      </c>
      <c r="E277" s="11" t="s">
        <v>398</v>
      </c>
      <c r="F277" s="15">
        <v>3</v>
      </c>
      <c r="G277" s="15" t="str">
        <f t="shared" si="8"/>
        <v>c</v>
      </c>
      <c r="H277" s="20">
        <v>2010</v>
      </c>
      <c r="I277" s="20">
        <v>97</v>
      </c>
      <c r="J277" s="20" t="str">
        <f t="shared" si="9"/>
        <v>ci10c097</v>
      </c>
      <c r="K277" s="20" t="s">
        <v>399</v>
      </c>
      <c r="L277" s="15" t="s">
        <v>393</v>
      </c>
      <c r="N277" s="20" t="s">
        <v>220</v>
      </c>
      <c r="Q277" s="20" t="s">
        <v>178</v>
      </c>
    </row>
    <row r="278" spans="1:17" ht="18" customHeight="1" x14ac:dyDescent="0.2">
      <c r="A278" s="11" t="s">
        <v>25</v>
      </c>
      <c r="B278" s="11" t="str">
        <f t="shared" si="7"/>
        <v>ci11d</v>
      </c>
      <c r="C278" s="11" t="s">
        <v>165</v>
      </c>
      <c r="D278" s="11" t="s">
        <v>239</v>
      </c>
      <c r="E278" s="11" t="s">
        <v>398</v>
      </c>
      <c r="F278" s="15">
        <v>4</v>
      </c>
      <c r="G278" s="15" t="str">
        <f t="shared" si="8"/>
        <v>d</v>
      </c>
      <c r="H278" s="20">
        <v>2011</v>
      </c>
      <c r="I278" s="20">
        <v>97</v>
      </c>
      <c r="J278" s="20" t="str">
        <f t="shared" si="9"/>
        <v>ci11d097</v>
      </c>
      <c r="K278" s="20" t="s">
        <v>399</v>
      </c>
      <c r="L278" s="15" t="s">
        <v>393</v>
      </c>
      <c r="N278" s="20" t="s">
        <v>220</v>
      </c>
      <c r="Q278" s="20" t="s">
        <v>178</v>
      </c>
    </row>
    <row r="279" spans="1:17" ht="18" customHeight="1" x14ac:dyDescent="0.2">
      <c r="A279" s="11" t="s">
        <v>25</v>
      </c>
      <c r="B279" s="11" t="str">
        <f t="shared" si="7"/>
        <v>ci12e</v>
      </c>
      <c r="C279" s="11" t="s">
        <v>165</v>
      </c>
      <c r="D279" s="11" t="s">
        <v>239</v>
      </c>
      <c r="E279" s="11" t="s">
        <v>398</v>
      </c>
      <c r="F279" s="15">
        <v>5</v>
      </c>
      <c r="G279" s="15" t="str">
        <f t="shared" si="8"/>
        <v>e</v>
      </c>
      <c r="H279" s="20">
        <v>2012</v>
      </c>
      <c r="I279" s="20">
        <v>97</v>
      </c>
      <c r="J279" s="20" t="str">
        <f t="shared" si="9"/>
        <v>ci12e097</v>
      </c>
      <c r="K279" s="20" t="s">
        <v>399</v>
      </c>
      <c r="L279" s="15" t="s">
        <v>393</v>
      </c>
      <c r="N279" s="20" t="s">
        <v>220</v>
      </c>
      <c r="Q279" s="20" t="s">
        <v>178</v>
      </c>
    </row>
    <row r="280" spans="1:17" ht="18" customHeight="1" x14ac:dyDescent="0.2">
      <c r="A280" s="11" t="s">
        <v>25</v>
      </c>
      <c r="B280" s="11" t="s">
        <v>246</v>
      </c>
      <c r="C280" s="11" t="s">
        <v>165</v>
      </c>
      <c r="D280" s="11" t="s">
        <v>211</v>
      </c>
      <c r="E280" s="11" t="s">
        <v>402</v>
      </c>
      <c r="F280" s="15"/>
      <c r="G280" s="15"/>
      <c r="H280" s="20">
        <v>2009</v>
      </c>
      <c r="I280" s="20" t="str">
        <f t="shared" ref="I280:I329" si="10">CONCATENATE(A280,"__",C280,"_", D280, "..", E280, ".", H280)</f>
        <v>liss__match_drugs..hllcngn.2009</v>
      </c>
      <c r="J280" s="15" t="s">
        <v>404</v>
      </c>
      <c r="K280" s="20" t="s">
        <v>405</v>
      </c>
      <c r="L280" s="20" t="s">
        <v>406</v>
      </c>
      <c r="M280" s="20" t="s">
        <v>251</v>
      </c>
      <c r="N280" s="20" t="s">
        <v>407</v>
      </c>
      <c r="Q280" s="20" t="s">
        <v>178</v>
      </c>
    </row>
    <row r="281" spans="1:17" ht="18" customHeight="1" x14ac:dyDescent="0.2">
      <c r="A281" s="11" t="s">
        <v>25</v>
      </c>
      <c r="B281" s="11" t="s">
        <v>253</v>
      </c>
      <c r="C281" s="11" t="s">
        <v>165</v>
      </c>
      <c r="D281" s="11" t="s">
        <v>211</v>
      </c>
      <c r="E281" s="11" t="s">
        <v>402</v>
      </c>
      <c r="F281" s="15"/>
      <c r="G281" s="15"/>
      <c r="H281" s="20">
        <v>2008</v>
      </c>
      <c r="I281" s="20" t="str">
        <f t="shared" si="10"/>
        <v>liss__match_drugs..hllcngn.2008</v>
      </c>
      <c r="J281" s="15" t="s">
        <v>408</v>
      </c>
      <c r="K281" s="20" t="s">
        <v>405</v>
      </c>
      <c r="L281" s="20" t="s">
        <v>406</v>
      </c>
      <c r="M281" s="20" t="s">
        <v>251</v>
      </c>
      <c r="N281" s="20" t="s">
        <v>407</v>
      </c>
      <c r="Q281" s="20" t="s">
        <v>178</v>
      </c>
    </row>
    <row r="282" spans="1:17" ht="18" customHeight="1" x14ac:dyDescent="0.2">
      <c r="A282" s="11" t="s">
        <v>25</v>
      </c>
      <c r="B282" s="11" t="s">
        <v>255</v>
      </c>
      <c r="C282" s="11" t="s">
        <v>165</v>
      </c>
      <c r="D282" s="11" t="s">
        <v>211</v>
      </c>
      <c r="E282" s="11" t="s">
        <v>402</v>
      </c>
      <c r="F282" s="15"/>
      <c r="G282" s="15"/>
      <c r="H282" s="20">
        <v>2007</v>
      </c>
      <c r="I282" s="20" t="str">
        <f t="shared" si="10"/>
        <v>liss__match_drugs..hllcngn.2007</v>
      </c>
      <c r="J282" s="15" t="s">
        <v>409</v>
      </c>
      <c r="K282" s="20" t="s">
        <v>405</v>
      </c>
      <c r="L282" s="20" t="s">
        <v>406</v>
      </c>
      <c r="M282" s="20" t="s">
        <v>251</v>
      </c>
      <c r="N282" s="20" t="s">
        <v>407</v>
      </c>
      <c r="Q282" s="20" t="s">
        <v>178</v>
      </c>
    </row>
    <row r="283" spans="1:17" ht="18" customHeight="1" x14ac:dyDescent="0.2">
      <c r="A283" s="11" t="s">
        <v>25</v>
      </c>
      <c r="B283" s="11" t="s">
        <v>257</v>
      </c>
      <c r="C283" s="11" t="s">
        <v>165</v>
      </c>
      <c r="D283" s="11" t="s">
        <v>211</v>
      </c>
      <c r="E283" s="11" t="s">
        <v>402</v>
      </c>
      <c r="F283" s="15"/>
      <c r="G283" s="15"/>
      <c r="H283" s="20">
        <v>2010</v>
      </c>
      <c r="I283" s="20" t="str">
        <f t="shared" si="10"/>
        <v>liss__match_drugs..hllcngn.2010</v>
      </c>
      <c r="J283" s="15" t="s">
        <v>410</v>
      </c>
      <c r="K283" s="20" t="s">
        <v>405</v>
      </c>
      <c r="L283" s="20" t="s">
        <v>406</v>
      </c>
      <c r="M283" s="20" t="s">
        <v>251</v>
      </c>
      <c r="N283" s="20" t="s">
        <v>407</v>
      </c>
      <c r="Q283" s="20" t="s">
        <v>178</v>
      </c>
    </row>
    <row r="284" spans="1:17" ht="18" customHeight="1" x14ac:dyDescent="0.2">
      <c r="A284" s="11" t="s">
        <v>25</v>
      </c>
      <c r="B284" s="11" t="s">
        <v>259</v>
      </c>
      <c r="C284" s="11" t="s">
        <v>165</v>
      </c>
      <c r="D284" s="11" t="s">
        <v>211</v>
      </c>
      <c r="E284" s="11" t="s">
        <v>402</v>
      </c>
      <c r="F284" s="15"/>
      <c r="G284" s="15"/>
      <c r="H284" s="20">
        <v>2011</v>
      </c>
      <c r="I284" s="20" t="str">
        <f t="shared" si="10"/>
        <v>liss__match_drugs..hllcngn.2011</v>
      </c>
      <c r="J284" s="15" t="s">
        <v>411</v>
      </c>
      <c r="K284" s="20" t="s">
        <v>405</v>
      </c>
      <c r="L284" s="20" t="s">
        <v>406</v>
      </c>
      <c r="M284" s="20" t="s">
        <v>251</v>
      </c>
      <c r="N284" s="20" t="s">
        <v>407</v>
      </c>
      <c r="Q284" s="20" t="s">
        <v>178</v>
      </c>
    </row>
    <row r="285" spans="1:17" ht="18" customHeight="1" x14ac:dyDescent="0.2">
      <c r="A285" s="11" t="s">
        <v>25</v>
      </c>
      <c r="B285" s="11" t="s">
        <v>261</v>
      </c>
      <c r="C285" s="11" t="s">
        <v>165</v>
      </c>
      <c r="D285" s="11" t="s">
        <v>211</v>
      </c>
      <c r="E285" s="11" t="s">
        <v>402</v>
      </c>
      <c r="F285" s="15"/>
      <c r="G285" s="15"/>
      <c r="H285" s="20">
        <v>2012</v>
      </c>
      <c r="I285" s="20" t="str">
        <f t="shared" si="10"/>
        <v>liss__match_drugs..hllcngn.2012</v>
      </c>
      <c r="J285" s="15" t="s">
        <v>412</v>
      </c>
      <c r="K285" s="20" t="s">
        <v>405</v>
      </c>
      <c r="L285" s="20" t="s">
        <v>406</v>
      </c>
      <c r="M285" s="20" t="s">
        <v>251</v>
      </c>
      <c r="N285" s="20" t="s">
        <v>407</v>
      </c>
      <c r="Q285" s="20" t="s">
        <v>178</v>
      </c>
    </row>
    <row r="286" spans="1:17" ht="18" customHeight="1" x14ac:dyDescent="0.2">
      <c r="A286" s="11" t="s">
        <v>25</v>
      </c>
      <c r="B286" s="11" t="s">
        <v>263</v>
      </c>
      <c r="C286" s="11" t="s">
        <v>165</v>
      </c>
      <c r="D286" s="11" t="s">
        <v>211</v>
      </c>
      <c r="E286" s="11" t="s">
        <v>402</v>
      </c>
      <c r="F286" s="15"/>
      <c r="G286" s="15"/>
      <c r="H286" s="20">
        <v>2013</v>
      </c>
      <c r="I286" s="20" t="str">
        <f t="shared" si="10"/>
        <v>liss__match_drugs..hllcngn.2013</v>
      </c>
      <c r="J286" s="15" t="s">
        <v>413</v>
      </c>
      <c r="K286" s="20" t="s">
        <v>405</v>
      </c>
      <c r="L286" s="20" t="s">
        <v>406</v>
      </c>
      <c r="M286" s="20" t="s">
        <v>251</v>
      </c>
      <c r="N286" s="20" t="s">
        <v>407</v>
      </c>
      <c r="Q286" s="20" t="s">
        <v>178</v>
      </c>
    </row>
    <row r="287" spans="1:17" ht="18" customHeight="1" x14ac:dyDescent="0.2">
      <c r="A287" s="11" t="s">
        <v>25</v>
      </c>
      <c r="B287" s="11" t="s">
        <v>265</v>
      </c>
      <c r="C287" s="11" t="s">
        <v>165</v>
      </c>
      <c r="D287" s="11" t="s">
        <v>211</v>
      </c>
      <c r="E287" s="11" t="s">
        <v>402</v>
      </c>
      <c r="F287" s="15"/>
      <c r="G287" s="15"/>
      <c r="H287" s="20">
        <v>2015</v>
      </c>
      <c r="I287" s="20" t="str">
        <f t="shared" si="10"/>
        <v>liss__match_drugs..hllcngn.2015</v>
      </c>
      <c r="J287" s="15" t="s">
        <v>414</v>
      </c>
      <c r="K287" s="20" t="s">
        <v>405</v>
      </c>
      <c r="L287" s="20" t="s">
        <v>406</v>
      </c>
      <c r="M287" s="20" t="s">
        <v>251</v>
      </c>
      <c r="N287" s="20" t="s">
        <v>407</v>
      </c>
      <c r="Q287" s="20" t="s">
        <v>178</v>
      </c>
    </row>
    <row r="288" spans="1:17" ht="18" customHeight="1" x14ac:dyDescent="0.2">
      <c r="A288" s="11" t="s">
        <v>25</v>
      </c>
      <c r="B288" s="11" t="s">
        <v>267</v>
      </c>
      <c r="C288" s="11" t="s">
        <v>165</v>
      </c>
      <c r="D288" s="11" t="s">
        <v>211</v>
      </c>
      <c r="E288" s="11" t="s">
        <v>402</v>
      </c>
      <c r="F288" s="15"/>
      <c r="G288" s="15"/>
      <c r="H288" s="20">
        <v>2016</v>
      </c>
      <c r="I288" s="20" t="str">
        <f t="shared" si="10"/>
        <v>liss__match_drugs..hllcngn.2016</v>
      </c>
      <c r="J288" s="15" t="s">
        <v>415</v>
      </c>
      <c r="K288" s="20" t="s">
        <v>416</v>
      </c>
      <c r="L288" s="20" t="s">
        <v>406</v>
      </c>
      <c r="M288" s="20" t="s">
        <v>251</v>
      </c>
      <c r="N288" s="20" t="s">
        <v>407</v>
      </c>
      <c r="Q288" s="20" t="s">
        <v>178</v>
      </c>
    </row>
    <row r="289" spans="1:17" ht="18" customHeight="1" x14ac:dyDescent="0.2">
      <c r="A289" s="11" t="s">
        <v>25</v>
      </c>
      <c r="B289" s="11" t="s">
        <v>269</v>
      </c>
      <c r="C289" s="11" t="s">
        <v>165</v>
      </c>
      <c r="D289" s="11" t="s">
        <v>211</v>
      </c>
      <c r="E289" s="11" t="s">
        <v>402</v>
      </c>
      <c r="F289" s="15"/>
      <c r="G289" s="15"/>
      <c r="H289" s="20">
        <v>2017</v>
      </c>
      <c r="I289" s="20" t="str">
        <f t="shared" si="10"/>
        <v>liss__match_drugs..hllcngn.2017</v>
      </c>
      <c r="J289" s="15" t="s">
        <v>417</v>
      </c>
      <c r="K289" s="20" t="s">
        <v>416</v>
      </c>
      <c r="L289" s="20" t="s">
        <v>406</v>
      </c>
      <c r="M289" s="20" t="s">
        <v>251</v>
      </c>
      <c r="N289" s="20" t="s">
        <v>407</v>
      </c>
      <c r="Q289" s="20" t="s">
        <v>178</v>
      </c>
    </row>
    <row r="290" spans="1:17" ht="18" customHeight="1" x14ac:dyDescent="0.2">
      <c r="A290" s="11" t="s">
        <v>25</v>
      </c>
      <c r="B290" s="11" t="s">
        <v>246</v>
      </c>
      <c r="C290" s="11" t="s">
        <v>165</v>
      </c>
      <c r="D290" s="11" t="s">
        <v>211</v>
      </c>
      <c r="E290" s="11" t="s">
        <v>418</v>
      </c>
      <c r="F290" s="15"/>
      <c r="G290" s="15"/>
      <c r="H290" s="20">
        <v>2009</v>
      </c>
      <c r="I290" s="20" t="str">
        <f t="shared" si="10"/>
        <v>liss__match_drugs..hrdDrgs.2009</v>
      </c>
      <c r="J290" s="15" t="s">
        <v>419</v>
      </c>
      <c r="K290" s="20" t="s">
        <v>420</v>
      </c>
      <c r="L290" s="20" t="s">
        <v>406</v>
      </c>
      <c r="M290" s="20" t="s">
        <v>251</v>
      </c>
      <c r="N290" s="20" t="s">
        <v>407</v>
      </c>
      <c r="Q290" s="20" t="s">
        <v>178</v>
      </c>
    </row>
    <row r="291" spans="1:17" ht="18" customHeight="1" x14ac:dyDescent="0.2">
      <c r="A291" s="11" t="s">
        <v>25</v>
      </c>
      <c r="B291" s="11" t="s">
        <v>253</v>
      </c>
      <c r="C291" s="11" t="s">
        <v>165</v>
      </c>
      <c r="D291" s="11" t="s">
        <v>211</v>
      </c>
      <c r="E291" s="11" t="s">
        <v>418</v>
      </c>
      <c r="F291" s="15"/>
      <c r="G291" s="15"/>
      <c r="H291" s="20">
        <v>2008</v>
      </c>
      <c r="I291" s="20" t="str">
        <f t="shared" si="10"/>
        <v>liss__match_drugs..hrdDrgs.2008</v>
      </c>
      <c r="J291" s="15" t="s">
        <v>421</v>
      </c>
      <c r="K291" s="20" t="s">
        <v>420</v>
      </c>
      <c r="L291" s="20" t="s">
        <v>406</v>
      </c>
      <c r="M291" s="20" t="s">
        <v>251</v>
      </c>
      <c r="N291" s="20" t="s">
        <v>407</v>
      </c>
      <c r="Q291" s="20" t="s">
        <v>178</v>
      </c>
    </row>
    <row r="292" spans="1:17" ht="18" customHeight="1" x14ac:dyDescent="0.2">
      <c r="A292" s="11" t="s">
        <v>25</v>
      </c>
      <c r="B292" s="11" t="s">
        <v>255</v>
      </c>
      <c r="C292" s="11" t="s">
        <v>165</v>
      </c>
      <c r="D292" s="11" t="s">
        <v>211</v>
      </c>
      <c r="E292" s="11" t="s">
        <v>418</v>
      </c>
      <c r="F292" s="15"/>
      <c r="G292" s="15"/>
      <c r="H292" s="20">
        <v>2007</v>
      </c>
      <c r="I292" s="20" t="str">
        <f t="shared" si="10"/>
        <v>liss__match_drugs..hrdDrgs.2007</v>
      </c>
      <c r="J292" s="15" t="s">
        <v>422</v>
      </c>
      <c r="K292" s="20" t="s">
        <v>420</v>
      </c>
      <c r="L292" s="20" t="s">
        <v>406</v>
      </c>
      <c r="M292" s="20" t="s">
        <v>251</v>
      </c>
      <c r="N292" s="20" t="s">
        <v>407</v>
      </c>
      <c r="Q292" s="20" t="s">
        <v>178</v>
      </c>
    </row>
    <row r="293" spans="1:17" ht="18" customHeight="1" x14ac:dyDescent="0.2">
      <c r="A293" s="11" t="s">
        <v>25</v>
      </c>
      <c r="B293" s="11" t="s">
        <v>257</v>
      </c>
      <c r="C293" s="11" t="s">
        <v>165</v>
      </c>
      <c r="D293" s="11" t="s">
        <v>211</v>
      </c>
      <c r="E293" s="11" t="s">
        <v>418</v>
      </c>
      <c r="F293" s="15"/>
      <c r="G293" s="15"/>
      <c r="H293" s="20">
        <v>2010</v>
      </c>
      <c r="I293" s="20" t="str">
        <f t="shared" si="10"/>
        <v>liss__match_drugs..hrdDrgs.2010</v>
      </c>
      <c r="J293" s="15" t="s">
        <v>423</v>
      </c>
      <c r="K293" s="20" t="s">
        <v>420</v>
      </c>
      <c r="L293" s="20" t="s">
        <v>406</v>
      </c>
      <c r="M293" s="20" t="s">
        <v>251</v>
      </c>
      <c r="N293" s="20" t="s">
        <v>407</v>
      </c>
      <c r="Q293" s="20" t="s">
        <v>178</v>
      </c>
    </row>
    <row r="294" spans="1:17" ht="18" customHeight="1" x14ac:dyDescent="0.2">
      <c r="A294" s="11" t="s">
        <v>25</v>
      </c>
      <c r="B294" s="11" t="s">
        <v>259</v>
      </c>
      <c r="C294" s="11" t="s">
        <v>165</v>
      </c>
      <c r="D294" s="11" t="s">
        <v>211</v>
      </c>
      <c r="E294" s="11" t="s">
        <v>418</v>
      </c>
      <c r="F294" s="15"/>
      <c r="G294" s="15"/>
      <c r="H294" s="20">
        <v>2011</v>
      </c>
      <c r="I294" s="20" t="str">
        <f t="shared" si="10"/>
        <v>liss__match_drugs..hrdDrgs.2011</v>
      </c>
      <c r="J294" s="15" t="s">
        <v>424</v>
      </c>
      <c r="K294" s="20" t="s">
        <v>420</v>
      </c>
      <c r="L294" s="20" t="s">
        <v>406</v>
      </c>
      <c r="M294" s="20" t="s">
        <v>251</v>
      </c>
      <c r="N294" s="20" t="s">
        <v>407</v>
      </c>
      <c r="Q294" s="20" t="s">
        <v>178</v>
      </c>
    </row>
    <row r="295" spans="1:17" ht="18" customHeight="1" x14ac:dyDescent="0.2">
      <c r="A295" s="11" t="s">
        <v>25</v>
      </c>
      <c r="B295" s="11" t="s">
        <v>261</v>
      </c>
      <c r="C295" s="11" t="s">
        <v>165</v>
      </c>
      <c r="D295" s="11" t="s">
        <v>211</v>
      </c>
      <c r="E295" s="11" t="s">
        <v>418</v>
      </c>
      <c r="F295" s="15"/>
      <c r="G295" s="15"/>
      <c r="H295" s="20">
        <v>2012</v>
      </c>
      <c r="I295" s="20" t="str">
        <f t="shared" si="10"/>
        <v>liss__match_drugs..hrdDrgs.2012</v>
      </c>
      <c r="J295" s="15" t="s">
        <v>425</v>
      </c>
      <c r="K295" s="20" t="s">
        <v>420</v>
      </c>
      <c r="L295" s="20" t="s">
        <v>406</v>
      </c>
      <c r="M295" s="20" t="s">
        <v>251</v>
      </c>
      <c r="N295" s="20" t="s">
        <v>407</v>
      </c>
      <c r="Q295" s="20" t="s">
        <v>178</v>
      </c>
    </row>
    <row r="296" spans="1:17" ht="18" customHeight="1" x14ac:dyDescent="0.2">
      <c r="A296" s="11" t="s">
        <v>25</v>
      </c>
      <c r="B296" s="11" t="s">
        <v>263</v>
      </c>
      <c r="C296" s="11" t="s">
        <v>165</v>
      </c>
      <c r="D296" s="11" t="s">
        <v>211</v>
      </c>
      <c r="E296" s="11" t="s">
        <v>418</v>
      </c>
      <c r="F296" s="15"/>
      <c r="G296" s="15"/>
      <c r="H296" s="20">
        <v>2013</v>
      </c>
      <c r="I296" s="20" t="str">
        <f t="shared" si="10"/>
        <v>liss__match_drugs..hrdDrgs.2013</v>
      </c>
      <c r="J296" s="15" t="s">
        <v>426</v>
      </c>
      <c r="K296" s="20" t="s">
        <v>427</v>
      </c>
      <c r="L296" s="20" t="s">
        <v>406</v>
      </c>
      <c r="M296" s="20" t="s">
        <v>251</v>
      </c>
      <c r="N296" s="20" t="s">
        <v>407</v>
      </c>
      <c r="Q296" s="20" t="s">
        <v>178</v>
      </c>
    </row>
    <row r="297" spans="1:17" ht="18" customHeight="1" x14ac:dyDescent="0.2">
      <c r="A297" s="11" t="s">
        <v>25</v>
      </c>
      <c r="B297" s="11" t="s">
        <v>265</v>
      </c>
      <c r="C297" s="11" t="s">
        <v>165</v>
      </c>
      <c r="D297" s="11" t="s">
        <v>211</v>
      </c>
      <c r="E297" s="11" t="s">
        <v>418</v>
      </c>
      <c r="F297" s="15"/>
      <c r="G297" s="15"/>
      <c r="H297" s="20">
        <v>2015</v>
      </c>
      <c r="I297" s="20" t="str">
        <f t="shared" si="10"/>
        <v>liss__match_drugs..hrdDrgs.2015</v>
      </c>
      <c r="J297" s="15" t="s">
        <v>428</v>
      </c>
      <c r="K297" s="20" t="s">
        <v>420</v>
      </c>
      <c r="L297" s="20" t="s">
        <v>406</v>
      </c>
      <c r="M297" s="20" t="s">
        <v>251</v>
      </c>
      <c r="N297" s="20" t="s">
        <v>407</v>
      </c>
      <c r="Q297" s="20" t="s">
        <v>178</v>
      </c>
    </row>
    <row r="298" spans="1:17" ht="18" customHeight="1" x14ac:dyDescent="0.2">
      <c r="A298" s="11" t="s">
        <v>25</v>
      </c>
      <c r="B298" s="11" t="s">
        <v>267</v>
      </c>
      <c r="C298" s="11" t="s">
        <v>165</v>
      </c>
      <c r="D298" s="11" t="s">
        <v>211</v>
      </c>
      <c r="E298" s="11" t="s">
        <v>418</v>
      </c>
      <c r="F298" s="15"/>
      <c r="G298" s="15"/>
      <c r="H298" s="20">
        <v>2016</v>
      </c>
      <c r="I298" s="20" t="str">
        <f t="shared" si="10"/>
        <v>liss__match_drugs..hrdDrgs.2016</v>
      </c>
      <c r="J298" s="15" t="s">
        <v>429</v>
      </c>
      <c r="K298" s="20" t="s">
        <v>420</v>
      </c>
      <c r="L298" s="20" t="s">
        <v>406</v>
      </c>
      <c r="M298" s="20" t="s">
        <v>251</v>
      </c>
      <c r="N298" s="20" t="s">
        <v>407</v>
      </c>
      <c r="Q298" s="20" t="s">
        <v>178</v>
      </c>
    </row>
    <row r="299" spans="1:17" ht="18" customHeight="1" x14ac:dyDescent="0.2">
      <c r="A299" s="11" t="s">
        <v>25</v>
      </c>
      <c r="B299" s="11" t="s">
        <v>269</v>
      </c>
      <c r="C299" s="11" t="s">
        <v>165</v>
      </c>
      <c r="D299" s="11" t="s">
        <v>211</v>
      </c>
      <c r="E299" s="11" t="s">
        <v>418</v>
      </c>
      <c r="F299" s="15"/>
      <c r="G299" s="15"/>
      <c r="H299" s="20">
        <v>2017</v>
      </c>
      <c r="I299" s="20" t="str">
        <f t="shared" si="10"/>
        <v>liss__match_drugs..hrdDrgs.2017</v>
      </c>
      <c r="J299" s="15" t="s">
        <v>430</v>
      </c>
      <c r="K299" s="20" t="s">
        <v>427</v>
      </c>
      <c r="L299" s="20" t="s">
        <v>406</v>
      </c>
      <c r="M299" s="20" t="s">
        <v>251</v>
      </c>
      <c r="N299" s="20" t="s">
        <v>407</v>
      </c>
      <c r="Q299" s="20" t="s">
        <v>178</v>
      </c>
    </row>
    <row r="300" spans="1:17" ht="18" customHeight="1" x14ac:dyDescent="0.2">
      <c r="A300" s="11" t="s">
        <v>25</v>
      </c>
      <c r="B300" s="11" t="s">
        <v>246</v>
      </c>
      <c r="C300" s="11" t="s">
        <v>165</v>
      </c>
      <c r="D300" s="11" t="s">
        <v>211</v>
      </c>
      <c r="E300" s="11" t="s">
        <v>431</v>
      </c>
      <c r="F300" s="15"/>
      <c r="G300" s="15"/>
      <c r="H300" s="20">
        <v>2009</v>
      </c>
      <c r="I300" s="20" t="str">
        <f t="shared" si="10"/>
        <v>liss__match_drugs..sdtvs.2009</v>
      </c>
      <c r="J300" s="15" t="s">
        <v>432</v>
      </c>
      <c r="K300" s="20" t="s">
        <v>433</v>
      </c>
      <c r="L300" s="20" t="s">
        <v>406</v>
      </c>
      <c r="M300" s="20" t="s">
        <v>251</v>
      </c>
      <c r="N300" s="20" t="s">
        <v>407</v>
      </c>
      <c r="Q300" s="20" t="s">
        <v>178</v>
      </c>
    </row>
    <row r="301" spans="1:17" ht="18" customHeight="1" x14ac:dyDescent="0.2">
      <c r="A301" s="11" t="s">
        <v>25</v>
      </c>
      <c r="B301" s="11" t="s">
        <v>253</v>
      </c>
      <c r="C301" s="11" t="s">
        <v>165</v>
      </c>
      <c r="D301" s="11" t="s">
        <v>211</v>
      </c>
      <c r="E301" s="11" t="s">
        <v>431</v>
      </c>
      <c r="F301" s="15"/>
      <c r="G301" s="15"/>
      <c r="H301" s="20">
        <v>2008</v>
      </c>
      <c r="I301" s="20" t="str">
        <f t="shared" si="10"/>
        <v>liss__match_drugs..sdtvs.2008</v>
      </c>
      <c r="J301" s="15" t="s">
        <v>434</v>
      </c>
      <c r="K301" s="20" t="s">
        <v>433</v>
      </c>
      <c r="L301" s="20" t="s">
        <v>406</v>
      </c>
      <c r="M301" s="20" t="s">
        <v>251</v>
      </c>
      <c r="N301" s="20" t="s">
        <v>407</v>
      </c>
      <c r="Q301" s="20" t="s">
        <v>178</v>
      </c>
    </row>
    <row r="302" spans="1:17" ht="18" customHeight="1" x14ac:dyDescent="0.2">
      <c r="A302" s="11" t="s">
        <v>25</v>
      </c>
      <c r="B302" s="11" t="s">
        <v>255</v>
      </c>
      <c r="C302" s="11" t="s">
        <v>165</v>
      </c>
      <c r="D302" s="11" t="s">
        <v>211</v>
      </c>
      <c r="E302" s="11" t="s">
        <v>431</v>
      </c>
      <c r="F302" s="15"/>
      <c r="G302" s="15"/>
      <c r="H302" s="20">
        <v>2007</v>
      </c>
      <c r="I302" s="20" t="str">
        <f t="shared" si="10"/>
        <v>liss__match_drugs..sdtvs.2007</v>
      </c>
      <c r="J302" s="15" t="s">
        <v>435</v>
      </c>
      <c r="K302" s="20" t="s">
        <v>433</v>
      </c>
      <c r="L302" s="20" t="s">
        <v>406</v>
      </c>
      <c r="M302" s="20" t="s">
        <v>251</v>
      </c>
      <c r="N302" s="20" t="s">
        <v>407</v>
      </c>
      <c r="Q302" s="20" t="s">
        <v>178</v>
      </c>
    </row>
    <row r="303" spans="1:17" ht="18" customHeight="1" x14ac:dyDescent="0.2">
      <c r="A303" s="11" t="s">
        <v>25</v>
      </c>
      <c r="B303" s="11" t="s">
        <v>257</v>
      </c>
      <c r="C303" s="11" t="s">
        <v>165</v>
      </c>
      <c r="D303" s="11" t="s">
        <v>211</v>
      </c>
      <c r="E303" s="11" t="s">
        <v>431</v>
      </c>
      <c r="F303" s="15"/>
      <c r="G303" s="15"/>
      <c r="H303" s="20">
        <v>2010</v>
      </c>
      <c r="I303" s="20" t="str">
        <f t="shared" si="10"/>
        <v>liss__match_drugs..sdtvs.2010</v>
      </c>
      <c r="J303" s="15" t="s">
        <v>436</v>
      </c>
      <c r="K303" s="20" t="s">
        <v>433</v>
      </c>
      <c r="L303" s="20" t="s">
        <v>406</v>
      </c>
      <c r="M303" s="20" t="s">
        <v>251</v>
      </c>
      <c r="N303" s="20" t="s">
        <v>407</v>
      </c>
      <c r="Q303" s="20" t="s">
        <v>178</v>
      </c>
    </row>
    <row r="304" spans="1:17" ht="18" customHeight="1" x14ac:dyDescent="0.2">
      <c r="A304" s="11" t="s">
        <v>25</v>
      </c>
      <c r="B304" s="11" t="s">
        <v>259</v>
      </c>
      <c r="C304" s="11" t="s">
        <v>165</v>
      </c>
      <c r="D304" s="11" t="s">
        <v>211</v>
      </c>
      <c r="E304" s="11" t="s">
        <v>431</v>
      </c>
      <c r="F304" s="15"/>
      <c r="G304" s="15"/>
      <c r="H304" s="20">
        <v>2011</v>
      </c>
      <c r="I304" s="20" t="str">
        <f t="shared" si="10"/>
        <v>liss__match_drugs..sdtvs.2011</v>
      </c>
      <c r="J304" s="15" t="s">
        <v>437</v>
      </c>
      <c r="K304" s="20" t="s">
        <v>433</v>
      </c>
      <c r="L304" s="20" t="s">
        <v>406</v>
      </c>
      <c r="M304" s="20" t="s">
        <v>251</v>
      </c>
      <c r="N304" s="20" t="s">
        <v>407</v>
      </c>
      <c r="Q304" s="20" t="s">
        <v>178</v>
      </c>
    </row>
    <row r="305" spans="1:17" ht="18" customHeight="1" x14ac:dyDescent="0.2">
      <c r="A305" s="11" t="s">
        <v>25</v>
      </c>
      <c r="B305" s="11" t="s">
        <v>261</v>
      </c>
      <c r="C305" s="11" t="s">
        <v>165</v>
      </c>
      <c r="D305" s="11" t="s">
        <v>211</v>
      </c>
      <c r="E305" s="11" t="s">
        <v>431</v>
      </c>
      <c r="F305" s="15"/>
      <c r="G305" s="15"/>
      <c r="H305" s="20">
        <v>2012</v>
      </c>
      <c r="I305" s="20" t="str">
        <f t="shared" si="10"/>
        <v>liss__match_drugs..sdtvs.2012</v>
      </c>
      <c r="J305" s="15" t="s">
        <v>438</v>
      </c>
      <c r="K305" s="20" t="s">
        <v>433</v>
      </c>
      <c r="L305" s="20" t="s">
        <v>406</v>
      </c>
      <c r="M305" s="20" t="s">
        <v>251</v>
      </c>
      <c r="N305" s="20" t="s">
        <v>407</v>
      </c>
      <c r="Q305" s="20" t="s">
        <v>178</v>
      </c>
    </row>
    <row r="306" spans="1:17" ht="18" customHeight="1" x14ac:dyDescent="0.2">
      <c r="A306" s="11" t="s">
        <v>25</v>
      </c>
      <c r="B306" s="11" t="s">
        <v>263</v>
      </c>
      <c r="C306" s="11" t="s">
        <v>165</v>
      </c>
      <c r="D306" s="11" t="s">
        <v>211</v>
      </c>
      <c r="E306" s="11" t="s">
        <v>431</v>
      </c>
      <c r="F306" s="15"/>
      <c r="G306" s="15"/>
      <c r="H306" s="20">
        <v>2013</v>
      </c>
      <c r="I306" s="20" t="str">
        <f t="shared" si="10"/>
        <v>liss__match_drugs..sdtvs.2013</v>
      </c>
      <c r="J306" s="15" t="s">
        <v>439</v>
      </c>
      <c r="K306" s="20" t="s">
        <v>433</v>
      </c>
      <c r="L306" s="20" t="s">
        <v>406</v>
      </c>
      <c r="M306" s="20" t="s">
        <v>251</v>
      </c>
      <c r="N306" s="20" t="s">
        <v>407</v>
      </c>
      <c r="Q306" s="20" t="s">
        <v>178</v>
      </c>
    </row>
    <row r="307" spans="1:17" ht="18" customHeight="1" x14ac:dyDescent="0.2">
      <c r="A307" s="11" t="s">
        <v>25</v>
      </c>
      <c r="B307" s="11" t="s">
        <v>265</v>
      </c>
      <c r="C307" s="11" t="s">
        <v>165</v>
      </c>
      <c r="D307" s="11" t="s">
        <v>211</v>
      </c>
      <c r="E307" s="11" t="s">
        <v>431</v>
      </c>
      <c r="F307" s="15"/>
      <c r="G307" s="15"/>
      <c r="H307" s="20">
        <v>2015</v>
      </c>
      <c r="I307" s="20" t="str">
        <f t="shared" si="10"/>
        <v>liss__match_drugs..sdtvs.2015</v>
      </c>
      <c r="J307" s="15" t="s">
        <v>440</v>
      </c>
      <c r="K307" s="20" t="s">
        <v>433</v>
      </c>
      <c r="L307" s="20" t="s">
        <v>406</v>
      </c>
      <c r="M307" s="20" t="s">
        <v>251</v>
      </c>
      <c r="N307" s="20" t="s">
        <v>407</v>
      </c>
      <c r="Q307" s="20" t="s">
        <v>178</v>
      </c>
    </row>
    <row r="308" spans="1:17" ht="18" customHeight="1" x14ac:dyDescent="0.2">
      <c r="A308" s="11" t="s">
        <v>25</v>
      </c>
      <c r="B308" s="11" t="s">
        <v>267</v>
      </c>
      <c r="C308" s="11" t="s">
        <v>165</v>
      </c>
      <c r="D308" s="11" t="s">
        <v>211</v>
      </c>
      <c r="E308" s="11" t="s">
        <v>431</v>
      </c>
      <c r="F308" s="15"/>
      <c r="G308" s="15"/>
      <c r="H308" s="20">
        <v>2016</v>
      </c>
      <c r="I308" s="20" t="str">
        <f t="shared" si="10"/>
        <v>liss__match_drugs..sdtvs.2016</v>
      </c>
      <c r="J308" s="15" t="s">
        <v>441</v>
      </c>
      <c r="K308" s="20" t="s">
        <v>433</v>
      </c>
      <c r="L308" s="20" t="s">
        <v>406</v>
      </c>
      <c r="M308" s="20" t="s">
        <v>251</v>
      </c>
      <c r="N308" s="20" t="s">
        <v>407</v>
      </c>
      <c r="Q308" s="20" t="s">
        <v>178</v>
      </c>
    </row>
    <row r="309" spans="1:17" ht="18" customHeight="1" x14ac:dyDescent="0.2">
      <c r="A309" s="11" t="s">
        <v>25</v>
      </c>
      <c r="B309" s="11" t="s">
        <v>269</v>
      </c>
      <c r="C309" s="11" t="s">
        <v>165</v>
      </c>
      <c r="D309" s="11" t="s">
        <v>211</v>
      </c>
      <c r="E309" s="11" t="s">
        <v>431</v>
      </c>
      <c r="F309" s="15"/>
      <c r="G309" s="15"/>
      <c r="H309" s="20">
        <v>2017</v>
      </c>
      <c r="I309" s="20" t="str">
        <f t="shared" si="10"/>
        <v>liss__match_drugs..sdtvs.2017</v>
      </c>
      <c r="J309" s="15" t="s">
        <v>442</v>
      </c>
      <c r="K309" s="20" t="s">
        <v>433</v>
      </c>
      <c r="L309" s="20" t="s">
        <v>406</v>
      </c>
      <c r="M309" s="20" t="s">
        <v>251</v>
      </c>
      <c r="N309" s="20" t="s">
        <v>407</v>
      </c>
      <c r="Q309" s="20" t="s">
        <v>178</v>
      </c>
    </row>
    <row r="310" spans="1:17" ht="18" customHeight="1" x14ac:dyDescent="0.2">
      <c r="A310" s="11" t="s">
        <v>25</v>
      </c>
      <c r="B310" s="11" t="s">
        <v>246</v>
      </c>
      <c r="C310" s="11" t="s">
        <v>165</v>
      </c>
      <c r="D310" s="11" t="s">
        <v>211</v>
      </c>
      <c r="E310" s="11" t="s">
        <v>443</v>
      </c>
      <c r="F310" s="15"/>
      <c r="G310" s="15"/>
      <c r="H310" s="20">
        <v>2009</v>
      </c>
      <c r="I310" s="20" t="str">
        <f t="shared" si="10"/>
        <v>liss__match_drugs..sftDrg.2009</v>
      </c>
      <c r="J310" s="15" t="s">
        <v>444</v>
      </c>
      <c r="K310" s="20" t="s">
        <v>445</v>
      </c>
      <c r="L310" s="20" t="s">
        <v>406</v>
      </c>
      <c r="M310" s="20" t="s">
        <v>251</v>
      </c>
      <c r="N310" s="20" t="s">
        <v>407</v>
      </c>
      <c r="Q310" s="20" t="s">
        <v>178</v>
      </c>
    </row>
    <row r="311" spans="1:17" ht="18" customHeight="1" x14ac:dyDescent="0.2">
      <c r="A311" s="11" t="s">
        <v>25</v>
      </c>
      <c r="B311" s="11" t="s">
        <v>253</v>
      </c>
      <c r="C311" s="11" t="s">
        <v>165</v>
      </c>
      <c r="D311" s="11" t="s">
        <v>211</v>
      </c>
      <c r="E311" s="11" t="s">
        <v>443</v>
      </c>
      <c r="F311" s="15"/>
      <c r="G311" s="15"/>
      <c r="H311" s="20">
        <v>2008</v>
      </c>
      <c r="I311" s="20" t="str">
        <f t="shared" si="10"/>
        <v>liss__match_drugs..sftDrg.2008</v>
      </c>
      <c r="J311" s="15" t="s">
        <v>446</v>
      </c>
      <c r="K311" s="20" t="s">
        <v>445</v>
      </c>
      <c r="L311" s="20" t="s">
        <v>406</v>
      </c>
      <c r="M311" s="20" t="s">
        <v>251</v>
      </c>
      <c r="N311" s="20" t="s">
        <v>407</v>
      </c>
      <c r="Q311" s="20" t="s">
        <v>178</v>
      </c>
    </row>
    <row r="312" spans="1:17" ht="18" customHeight="1" x14ac:dyDescent="0.2">
      <c r="A312" s="11" t="s">
        <v>25</v>
      </c>
      <c r="B312" s="11" t="s">
        <v>255</v>
      </c>
      <c r="C312" s="11" t="s">
        <v>165</v>
      </c>
      <c r="D312" s="11" t="s">
        <v>211</v>
      </c>
      <c r="E312" s="11" t="s">
        <v>443</v>
      </c>
      <c r="F312" s="15"/>
      <c r="G312" s="15"/>
      <c r="H312" s="20">
        <v>2007</v>
      </c>
      <c r="I312" s="20" t="str">
        <f t="shared" si="10"/>
        <v>liss__match_drugs..sftDrg.2007</v>
      </c>
      <c r="J312" s="15" t="s">
        <v>447</v>
      </c>
      <c r="K312" s="20" t="s">
        <v>445</v>
      </c>
      <c r="L312" s="20" t="s">
        <v>406</v>
      </c>
      <c r="M312" s="20" t="s">
        <v>251</v>
      </c>
      <c r="N312" s="20" t="s">
        <v>407</v>
      </c>
      <c r="Q312" s="20" t="s">
        <v>178</v>
      </c>
    </row>
    <row r="313" spans="1:17" ht="18" customHeight="1" x14ac:dyDescent="0.2">
      <c r="A313" s="11" t="s">
        <v>25</v>
      </c>
      <c r="B313" s="11" t="s">
        <v>257</v>
      </c>
      <c r="C313" s="11" t="s">
        <v>165</v>
      </c>
      <c r="D313" s="11" t="s">
        <v>211</v>
      </c>
      <c r="E313" s="11" t="s">
        <v>443</v>
      </c>
      <c r="F313" s="15"/>
      <c r="G313" s="15"/>
      <c r="H313" s="20">
        <v>2010</v>
      </c>
      <c r="I313" s="20" t="str">
        <f t="shared" si="10"/>
        <v>liss__match_drugs..sftDrg.2010</v>
      </c>
      <c r="J313" s="15" t="s">
        <v>448</v>
      </c>
      <c r="K313" s="20" t="s">
        <v>445</v>
      </c>
      <c r="L313" s="20" t="s">
        <v>406</v>
      </c>
      <c r="M313" s="20" t="s">
        <v>251</v>
      </c>
      <c r="N313" s="20" t="s">
        <v>407</v>
      </c>
      <c r="Q313" s="20" t="s">
        <v>178</v>
      </c>
    </row>
    <row r="314" spans="1:17" ht="18" customHeight="1" x14ac:dyDescent="0.2">
      <c r="A314" s="11" t="s">
        <v>25</v>
      </c>
      <c r="B314" s="11" t="s">
        <v>259</v>
      </c>
      <c r="C314" s="11" t="s">
        <v>165</v>
      </c>
      <c r="D314" s="11" t="s">
        <v>211</v>
      </c>
      <c r="E314" s="11" t="s">
        <v>443</v>
      </c>
      <c r="F314" s="15"/>
      <c r="G314" s="15"/>
      <c r="H314" s="20">
        <v>2011</v>
      </c>
      <c r="I314" s="20" t="str">
        <f t="shared" si="10"/>
        <v>liss__match_drugs..sftDrg.2011</v>
      </c>
      <c r="J314" s="15" t="s">
        <v>449</v>
      </c>
      <c r="K314" s="20" t="s">
        <v>445</v>
      </c>
      <c r="L314" s="20" t="s">
        <v>406</v>
      </c>
      <c r="M314" s="20" t="s">
        <v>251</v>
      </c>
      <c r="N314" s="20" t="s">
        <v>407</v>
      </c>
      <c r="Q314" s="20" t="s">
        <v>178</v>
      </c>
    </row>
    <row r="315" spans="1:17" ht="18" customHeight="1" x14ac:dyDescent="0.2">
      <c r="A315" s="11" t="s">
        <v>25</v>
      </c>
      <c r="B315" s="11" t="s">
        <v>261</v>
      </c>
      <c r="C315" s="11" t="s">
        <v>165</v>
      </c>
      <c r="D315" s="11" t="s">
        <v>211</v>
      </c>
      <c r="E315" s="11" t="s">
        <v>443</v>
      </c>
      <c r="F315" s="15"/>
      <c r="G315" s="15"/>
      <c r="H315" s="20">
        <v>2012</v>
      </c>
      <c r="I315" s="20" t="str">
        <f t="shared" si="10"/>
        <v>liss__match_drugs..sftDrg.2012</v>
      </c>
      <c r="J315" s="15" t="s">
        <v>450</v>
      </c>
      <c r="K315" s="20" t="s">
        <v>445</v>
      </c>
      <c r="L315" s="20" t="s">
        <v>406</v>
      </c>
      <c r="M315" s="20" t="s">
        <v>251</v>
      </c>
      <c r="N315" s="20" t="s">
        <v>407</v>
      </c>
      <c r="Q315" s="20" t="s">
        <v>178</v>
      </c>
    </row>
    <row r="316" spans="1:17" ht="18" customHeight="1" x14ac:dyDescent="0.2">
      <c r="A316" s="11" t="s">
        <v>25</v>
      </c>
      <c r="B316" s="11" t="s">
        <v>263</v>
      </c>
      <c r="C316" s="11" t="s">
        <v>165</v>
      </c>
      <c r="D316" s="11" t="s">
        <v>211</v>
      </c>
      <c r="E316" s="11" t="s">
        <v>443</v>
      </c>
      <c r="F316" s="15"/>
      <c r="G316" s="15"/>
      <c r="H316" s="20">
        <v>2013</v>
      </c>
      <c r="I316" s="20" t="str">
        <f t="shared" si="10"/>
        <v>liss__match_drugs..sftDrg.2013</v>
      </c>
      <c r="J316" s="15" t="s">
        <v>451</v>
      </c>
      <c r="K316" s="20" t="s">
        <v>445</v>
      </c>
      <c r="L316" s="20" t="s">
        <v>406</v>
      </c>
      <c r="M316" s="20" t="s">
        <v>251</v>
      </c>
      <c r="N316" s="20" t="s">
        <v>407</v>
      </c>
      <c r="Q316" s="20" t="s">
        <v>178</v>
      </c>
    </row>
    <row r="317" spans="1:17" ht="18" customHeight="1" x14ac:dyDescent="0.2">
      <c r="A317" s="11" t="s">
        <v>25</v>
      </c>
      <c r="B317" s="11" t="s">
        <v>265</v>
      </c>
      <c r="C317" s="11" t="s">
        <v>165</v>
      </c>
      <c r="D317" s="11" t="s">
        <v>211</v>
      </c>
      <c r="E317" s="11" t="s">
        <v>443</v>
      </c>
      <c r="F317" s="15"/>
      <c r="G317" s="15"/>
      <c r="H317" s="20">
        <v>2015</v>
      </c>
      <c r="I317" s="20" t="str">
        <f t="shared" si="10"/>
        <v>liss__match_drugs..sftDrg.2015</v>
      </c>
      <c r="J317" s="15" t="s">
        <v>452</v>
      </c>
      <c r="K317" s="20" t="s">
        <v>445</v>
      </c>
      <c r="L317" s="20" t="s">
        <v>406</v>
      </c>
      <c r="M317" s="20" t="s">
        <v>251</v>
      </c>
      <c r="N317" s="20" t="s">
        <v>407</v>
      </c>
      <c r="Q317" s="20" t="s">
        <v>178</v>
      </c>
    </row>
    <row r="318" spans="1:17" ht="18" customHeight="1" x14ac:dyDescent="0.2">
      <c r="A318" s="11" t="s">
        <v>25</v>
      </c>
      <c r="B318" s="11" t="s">
        <v>267</v>
      </c>
      <c r="C318" s="11" t="s">
        <v>165</v>
      </c>
      <c r="D318" s="11" t="s">
        <v>211</v>
      </c>
      <c r="E318" s="11" t="s">
        <v>443</v>
      </c>
      <c r="F318" s="15"/>
      <c r="G318" s="15"/>
      <c r="H318" s="20">
        <v>2016</v>
      </c>
      <c r="I318" s="20" t="str">
        <f t="shared" si="10"/>
        <v>liss__match_drugs..sftDrg.2016</v>
      </c>
      <c r="J318" s="15" t="s">
        <v>453</v>
      </c>
      <c r="K318" s="20" t="s">
        <v>445</v>
      </c>
      <c r="L318" s="20" t="s">
        <v>406</v>
      </c>
      <c r="M318" s="20" t="s">
        <v>251</v>
      </c>
      <c r="N318" s="20" t="s">
        <v>407</v>
      </c>
      <c r="Q318" s="20" t="s">
        <v>178</v>
      </c>
    </row>
    <row r="319" spans="1:17" ht="18" customHeight="1" x14ac:dyDescent="0.2">
      <c r="A319" s="11" t="s">
        <v>25</v>
      </c>
      <c r="B319" s="11" t="s">
        <v>269</v>
      </c>
      <c r="C319" s="11" t="s">
        <v>165</v>
      </c>
      <c r="D319" s="11" t="s">
        <v>211</v>
      </c>
      <c r="E319" s="11" t="s">
        <v>443</v>
      </c>
      <c r="F319" s="15"/>
      <c r="G319" s="15"/>
      <c r="H319" s="20">
        <v>2017</v>
      </c>
      <c r="I319" s="20" t="str">
        <f t="shared" si="10"/>
        <v>liss__match_drugs..sftDrg.2017</v>
      </c>
      <c r="J319" s="15" t="s">
        <v>454</v>
      </c>
      <c r="K319" s="20" t="s">
        <v>445</v>
      </c>
      <c r="L319" s="20" t="s">
        <v>406</v>
      </c>
      <c r="M319" s="20" t="s">
        <v>251</v>
      </c>
      <c r="N319" s="20" t="s">
        <v>407</v>
      </c>
      <c r="Q319" s="20" t="s">
        <v>178</v>
      </c>
    </row>
    <row r="320" spans="1:17" ht="18" customHeight="1" x14ac:dyDescent="0.2">
      <c r="A320" s="11" t="s">
        <v>25</v>
      </c>
      <c r="B320" s="11" t="s">
        <v>246</v>
      </c>
      <c r="C320" s="11" t="s">
        <v>165</v>
      </c>
      <c r="D320" s="11" t="s">
        <v>211</v>
      </c>
      <c r="E320" s="11" t="s">
        <v>455</v>
      </c>
      <c r="F320" s="15"/>
      <c r="G320" s="15"/>
      <c r="H320" s="20">
        <v>2009</v>
      </c>
      <c r="I320" s="20" t="str">
        <f t="shared" si="10"/>
        <v>liss__match_drugs..xtc.2009</v>
      </c>
      <c r="J320" s="15" t="s">
        <v>456</v>
      </c>
      <c r="K320" s="20" t="s">
        <v>457</v>
      </c>
      <c r="L320" s="20" t="s">
        <v>406</v>
      </c>
      <c r="M320" s="20" t="s">
        <v>251</v>
      </c>
      <c r="N320" s="20" t="s">
        <v>407</v>
      </c>
      <c r="Q320" s="20" t="s">
        <v>178</v>
      </c>
    </row>
    <row r="321" spans="1:17" ht="18" customHeight="1" x14ac:dyDescent="0.2">
      <c r="A321" s="11" t="s">
        <v>25</v>
      </c>
      <c r="B321" s="11" t="s">
        <v>253</v>
      </c>
      <c r="C321" s="11" t="s">
        <v>165</v>
      </c>
      <c r="D321" s="11" t="s">
        <v>211</v>
      </c>
      <c r="E321" s="11" t="s">
        <v>455</v>
      </c>
      <c r="F321" s="15"/>
      <c r="G321" s="15"/>
      <c r="H321" s="20">
        <v>2008</v>
      </c>
      <c r="I321" s="20" t="str">
        <f t="shared" si="10"/>
        <v>liss__match_drugs..xtc.2008</v>
      </c>
      <c r="J321" s="15" t="s">
        <v>458</v>
      </c>
      <c r="K321" s="20" t="s">
        <v>457</v>
      </c>
      <c r="L321" s="20" t="s">
        <v>406</v>
      </c>
      <c r="M321" s="20" t="s">
        <v>251</v>
      </c>
      <c r="N321" s="20" t="s">
        <v>407</v>
      </c>
      <c r="Q321" s="20" t="s">
        <v>178</v>
      </c>
    </row>
    <row r="322" spans="1:17" ht="18" customHeight="1" x14ac:dyDescent="0.2">
      <c r="A322" s="11" t="s">
        <v>25</v>
      </c>
      <c r="B322" s="11" t="s">
        <v>255</v>
      </c>
      <c r="C322" s="11" t="s">
        <v>165</v>
      </c>
      <c r="D322" s="11" t="s">
        <v>211</v>
      </c>
      <c r="E322" s="11" t="s">
        <v>455</v>
      </c>
      <c r="F322" s="15"/>
      <c r="G322" s="15"/>
      <c r="H322" s="20">
        <v>2007</v>
      </c>
      <c r="I322" s="20" t="str">
        <f t="shared" si="10"/>
        <v>liss__match_drugs..xtc.2007</v>
      </c>
      <c r="J322" s="15" t="s">
        <v>459</v>
      </c>
      <c r="K322" s="20" t="s">
        <v>457</v>
      </c>
      <c r="L322" s="20" t="s">
        <v>406</v>
      </c>
      <c r="M322" s="20" t="s">
        <v>251</v>
      </c>
      <c r="N322" s="20" t="s">
        <v>407</v>
      </c>
      <c r="Q322" s="20" t="s">
        <v>178</v>
      </c>
    </row>
    <row r="323" spans="1:17" ht="18" customHeight="1" x14ac:dyDescent="0.2">
      <c r="A323" s="11" t="s">
        <v>25</v>
      </c>
      <c r="B323" s="11" t="s">
        <v>257</v>
      </c>
      <c r="C323" s="11" t="s">
        <v>165</v>
      </c>
      <c r="D323" s="11" t="s">
        <v>211</v>
      </c>
      <c r="E323" s="11" t="s">
        <v>455</v>
      </c>
      <c r="F323" s="15"/>
      <c r="G323" s="15"/>
      <c r="H323" s="20">
        <v>2010</v>
      </c>
      <c r="I323" s="20" t="str">
        <f t="shared" si="10"/>
        <v>liss__match_drugs..xtc.2010</v>
      </c>
      <c r="J323" s="15" t="s">
        <v>461</v>
      </c>
      <c r="K323" s="20" t="s">
        <v>457</v>
      </c>
      <c r="L323" s="20" t="s">
        <v>406</v>
      </c>
      <c r="M323" s="20" t="s">
        <v>251</v>
      </c>
      <c r="N323" s="20" t="s">
        <v>407</v>
      </c>
      <c r="Q323" s="20" t="s">
        <v>178</v>
      </c>
    </row>
    <row r="324" spans="1:17" ht="18" customHeight="1" x14ac:dyDescent="0.2">
      <c r="A324" s="11" t="s">
        <v>25</v>
      </c>
      <c r="B324" s="11" t="s">
        <v>259</v>
      </c>
      <c r="C324" s="11" t="s">
        <v>165</v>
      </c>
      <c r="D324" s="11" t="s">
        <v>211</v>
      </c>
      <c r="E324" s="11" t="s">
        <v>455</v>
      </c>
      <c r="F324" s="15"/>
      <c r="G324" s="15"/>
      <c r="H324" s="20">
        <v>2011</v>
      </c>
      <c r="I324" s="20" t="str">
        <f t="shared" si="10"/>
        <v>liss__match_drugs..xtc.2011</v>
      </c>
      <c r="J324" s="15" t="s">
        <v>462</v>
      </c>
      <c r="K324" s="20" t="s">
        <v>457</v>
      </c>
      <c r="L324" s="20" t="s">
        <v>406</v>
      </c>
      <c r="M324" s="20" t="s">
        <v>251</v>
      </c>
      <c r="N324" s="20" t="s">
        <v>407</v>
      </c>
      <c r="Q324" s="20" t="s">
        <v>178</v>
      </c>
    </row>
    <row r="325" spans="1:17" ht="18" customHeight="1" x14ac:dyDescent="0.2">
      <c r="A325" s="11" t="s">
        <v>25</v>
      </c>
      <c r="B325" s="11" t="s">
        <v>261</v>
      </c>
      <c r="C325" s="11" t="s">
        <v>165</v>
      </c>
      <c r="D325" s="11" t="s">
        <v>211</v>
      </c>
      <c r="E325" s="11" t="s">
        <v>455</v>
      </c>
      <c r="F325" s="15"/>
      <c r="G325" s="15"/>
      <c r="H325" s="20">
        <v>2012</v>
      </c>
      <c r="I325" s="20" t="str">
        <f t="shared" si="10"/>
        <v>liss__match_drugs..xtc.2012</v>
      </c>
      <c r="J325" s="15" t="s">
        <v>463</v>
      </c>
      <c r="K325" s="20" t="s">
        <v>457</v>
      </c>
      <c r="L325" s="20" t="s">
        <v>406</v>
      </c>
      <c r="M325" s="20" t="s">
        <v>251</v>
      </c>
      <c r="N325" s="20" t="s">
        <v>407</v>
      </c>
      <c r="Q325" s="20" t="s">
        <v>178</v>
      </c>
    </row>
    <row r="326" spans="1:17" ht="18" customHeight="1" x14ac:dyDescent="0.2">
      <c r="A326" s="11" t="s">
        <v>25</v>
      </c>
      <c r="B326" s="11" t="s">
        <v>263</v>
      </c>
      <c r="C326" s="11" t="s">
        <v>165</v>
      </c>
      <c r="D326" s="11" t="s">
        <v>211</v>
      </c>
      <c r="E326" s="11" t="s">
        <v>455</v>
      </c>
      <c r="F326" s="15"/>
      <c r="G326" s="15"/>
      <c r="H326" s="20">
        <v>2013</v>
      </c>
      <c r="I326" s="20" t="str">
        <f t="shared" si="10"/>
        <v>liss__match_drugs..xtc.2013</v>
      </c>
      <c r="J326" s="15" t="s">
        <v>464</v>
      </c>
      <c r="K326" s="20" t="s">
        <v>457</v>
      </c>
      <c r="L326" s="20" t="s">
        <v>406</v>
      </c>
      <c r="M326" s="20" t="s">
        <v>251</v>
      </c>
      <c r="N326" s="20" t="s">
        <v>407</v>
      </c>
      <c r="Q326" s="20" t="s">
        <v>178</v>
      </c>
    </row>
    <row r="327" spans="1:17" ht="18" customHeight="1" x14ac:dyDescent="0.2">
      <c r="A327" s="11" t="s">
        <v>25</v>
      </c>
      <c r="B327" s="11" t="s">
        <v>265</v>
      </c>
      <c r="C327" s="11" t="s">
        <v>165</v>
      </c>
      <c r="D327" s="11" t="s">
        <v>211</v>
      </c>
      <c r="E327" s="11" t="s">
        <v>455</v>
      </c>
      <c r="F327" s="15"/>
      <c r="G327" s="15"/>
      <c r="H327" s="20">
        <v>2015</v>
      </c>
      <c r="I327" s="20" t="str">
        <f t="shared" si="10"/>
        <v>liss__match_drugs..xtc.2015</v>
      </c>
      <c r="J327" s="15" t="s">
        <v>465</v>
      </c>
      <c r="K327" s="20" t="s">
        <v>457</v>
      </c>
      <c r="L327" s="20" t="s">
        <v>406</v>
      </c>
      <c r="M327" s="20" t="s">
        <v>251</v>
      </c>
      <c r="N327" s="20" t="s">
        <v>407</v>
      </c>
      <c r="Q327" s="20" t="s">
        <v>178</v>
      </c>
    </row>
    <row r="328" spans="1:17" ht="18" customHeight="1" x14ac:dyDescent="0.2">
      <c r="A328" s="11" t="s">
        <v>25</v>
      </c>
      <c r="B328" s="11" t="s">
        <v>267</v>
      </c>
      <c r="C328" s="11" t="s">
        <v>165</v>
      </c>
      <c r="D328" s="11" t="s">
        <v>211</v>
      </c>
      <c r="E328" s="11" t="s">
        <v>455</v>
      </c>
      <c r="F328" s="15"/>
      <c r="G328" s="15"/>
      <c r="H328" s="20">
        <v>2016</v>
      </c>
      <c r="I328" s="20" t="str">
        <f t="shared" si="10"/>
        <v>liss__match_drugs..xtc.2016</v>
      </c>
      <c r="J328" s="15" t="s">
        <v>466</v>
      </c>
      <c r="K328" s="20" t="s">
        <v>457</v>
      </c>
      <c r="L328" s="20" t="s">
        <v>406</v>
      </c>
      <c r="M328" s="20" t="s">
        <v>251</v>
      </c>
      <c r="N328" s="20" t="s">
        <v>407</v>
      </c>
      <c r="Q328" s="20" t="s">
        <v>178</v>
      </c>
    </row>
    <row r="329" spans="1:17" ht="18" customHeight="1" x14ac:dyDescent="0.2">
      <c r="A329" s="11" t="s">
        <v>25</v>
      </c>
      <c r="B329" s="11" t="s">
        <v>269</v>
      </c>
      <c r="C329" s="11" t="s">
        <v>165</v>
      </c>
      <c r="D329" s="11" t="s">
        <v>211</v>
      </c>
      <c r="E329" s="11" t="s">
        <v>455</v>
      </c>
      <c r="F329" s="15"/>
      <c r="G329" s="15"/>
      <c r="H329" s="20">
        <v>2017</v>
      </c>
      <c r="I329" s="20" t="str">
        <f t="shared" si="10"/>
        <v>liss__match_drugs..xtc.2017</v>
      </c>
      <c r="J329" s="15" t="s">
        <v>467</v>
      </c>
      <c r="K329" s="20" t="s">
        <v>457</v>
      </c>
      <c r="L329" s="20" t="s">
        <v>406</v>
      </c>
      <c r="M329" s="20" t="s">
        <v>251</v>
      </c>
      <c r="N329" s="20" t="s">
        <v>407</v>
      </c>
      <c r="Q329" s="20" t="s">
        <v>178</v>
      </c>
    </row>
    <row r="330" spans="1:17" ht="18" customHeight="1" x14ac:dyDescent="0.2">
      <c r="A330" s="11" t="s">
        <v>25</v>
      </c>
      <c r="B330" s="11" t="str">
        <f t="shared" ref="B330:B538" si="11">"ch" &amp; RIGHT(H330, 2) &amp; G330</f>
        <v>ch07a</v>
      </c>
      <c r="C330" s="11" t="s">
        <v>165</v>
      </c>
      <c r="D330" s="11" t="s">
        <v>216</v>
      </c>
      <c r="E330" s="11" t="s">
        <v>468</v>
      </c>
      <c r="F330" s="15">
        <v>1</v>
      </c>
      <c r="G330" s="15" t="str">
        <f t="shared" ref="G330:G548" si="12">MID("abcdefghijklmnopqrstuvwxyz",F330,1)</f>
        <v>a</v>
      </c>
      <c r="H330" s="20">
        <v>2007</v>
      </c>
      <c r="I330" s="20">
        <v>13</v>
      </c>
      <c r="J330" s="20" t="str">
        <f>B330&amp;"213"</f>
        <v>ch07a213</v>
      </c>
      <c r="K330" s="20" t="s">
        <v>469</v>
      </c>
      <c r="L330" s="15" t="s">
        <v>393</v>
      </c>
      <c r="N330" s="20" t="s">
        <v>220</v>
      </c>
      <c r="Q330" s="20" t="s">
        <v>178</v>
      </c>
    </row>
    <row r="331" spans="1:17" ht="18" customHeight="1" x14ac:dyDescent="0.2">
      <c r="A331" s="11" t="s">
        <v>25</v>
      </c>
      <c r="B331" s="11" t="str">
        <f t="shared" si="11"/>
        <v>ch08b</v>
      </c>
      <c r="C331" s="11" t="s">
        <v>165</v>
      </c>
      <c r="D331" s="11" t="s">
        <v>216</v>
      </c>
      <c r="E331" s="11" t="s">
        <v>468</v>
      </c>
      <c r="F331" s="15">
        <v>2</v>
      </c>
      <c r="G331" s="15" t="str">
        <f t="shared" si="12"/>
        <v>b</v>
      </c>
      <c r="H331" s="20">
        <v>2008</v>
      </c>
      <c r="I331" s="20">
        <v>13</v>
      </c>
      <c r="J331" s="20" t="str">
        <f t="shared" ref="J331:J340" si="13">B331&amp;"213"</f>
        <v>ch08b213</v>
      </c>
      <c r="K331" s="20" t="s">
        <v>469</v>
      </c>
      <c r="L331" s="15" t="s">
        <v>393</v>
      </c>
      <c r="N331" s="20" t="s">
        <v>220</v>
      </c>
      <c r="Q331" s="20" t="s">
        <v>178</v>
      </c>
    </row>
    <row r="332" spans="1:17" ht="18" customHeight="1" x14ac:dyDescent="0.2">
      <c r="A332" s="11" t="s">
        <v>25</v>
      </c>
      <c r="B332" s="11" t="str">
        <f t="shared" si="11"/>
        <v>ch09c</v>
      </c>
      <c r="C332" s="11" t="s">
        <v>165</v>
      </c>
      <c r="D332" s="11" t="s">
        <v>216</v>
      </c>
      <c r="E332" s="11" t="s">
        <v>468</v>
      </c>
      <c r="F332" s="15">
        <v>3</v>
      </c>
      <c r="G332" s="15" t="str">
        <f t="shared" si="12"/>
        <v>c</v>
      </c>
      <c r="H332" s="20">
        <v>2009</v>
      </c>
      <c r="I332" s="20">
        <v>13</v>
      </c>
      <c r="J332" s="20" t="str">
        <f t="shared" si="13"/>
        <v>ch09c213</v>
      </c>
      <c r="K332" s="20" t="s">
        <v>469</v>
      </c>
      <c r="L332" s="15" t="s">
        <v>393</v>
      </c>
      <c r="N332" s="20" t="s">
        <v>220</v>
      </c>
      <c r="Q332" s="20" t="s">
        <v>178</v>
      </c>
    </row>
    <row r="333" spans="1:17" ht="18" customHeight="1" x14ac:dyDescent="0.2">
      <c r="A333" s="11" t="s">
        <v>25</v>
      </c>
      <c r="B333" s="11" t="str">
        <f t="shared" si="11"/>
        <v>ch10d</v>
      </c>
      <c r="C333" s="11" t="s">
        <v>165</v>
      </c>
      <c r="D333" s="11" t="s">
        <v>216</v>
      </c>
      <c r="E333" s="11" t="s">
        <v>468</v>
      </c>
      <c r="F333" s="15">
        <v>4</v>
      </c>
      <c r="G333" s="15" t="str">
        <f t="shared" si="12"/>
        <v>d</v>
      </c>
      <c r="H333" s="20">
        <v>2010</v>
      </c>
      <c r="I333" s="20">
        <v>13</v>
      </c>
      <c r="J333" s="20" t="str">
        <f t="shared" si="13"/>
        <v>ch10d213</v>
      </c>
      <c r="K333" s="20" t="s">
        <v>469</v>
      </c>
      <c r="L333" s="15" t="s">
        <v>393</v>
      </c>
      <c r="N333" s="20" t="s">
        <v>220</v>
      </c>
      <c r="Q333" s="20" t="s">
        <v>178</v>
      </c>
    </row>
    <row r="334" spans="1:17" ht="18" customHeight="1" x14ac:dyDescent="0.2">
      <c r="A334" s="11" t="s">
        <v>25</v>
      </c>
      <c r="B334" s="11" t="str">
        <f t="shared" si="11"/>
        <v>ch11e</v>
      </c>
      <c r="C334" s="11" t="s">
        <v>165</v>
      </c>
      <c r="D334" s="11" t="s">
        <v>216</v>
      </c>
      <c r="E334" s="11" t="s">
        <v>468</v>
      </c>
      <c r="F334" s="15">
        <v>5</v>
      </c>
      <c r="G334" s="15" t="str">
        <f t="shared" si="12"/>
        <v>e</v>
      </c>
      <c r="H334" s="20">
        <v>2011</v>
      </c>
      <c r="I334" s="20">
        <v>13</v>
      </c>
      <c r="J334" s="20" t="str">
        <f t="shared" si="13"/>
        <v>ch11e213</v>
      </c>
      <c r="K334" s="20" t="s">
        <v>469</v>
      </c>
      <c r="L334" s="15" t="s">
        <v>393</v>
      </c>
      <c r="N334" s="20" t="s">
        <v>220</v>
      </c>
      <c r="Q334" s="20" t="s">
        <v>178</v>
      </c>
    </row>
    <row r="335" spans="1:17" ht="18" customHeight="1" x14ac:dyDescent="0.2">
      <c r="A335" s="11" t="s">
        <v>25</v>
      </c>
      <c r="B335" s="11" t="str">
        <f t="shared" si="11"/>
        <v>ch12f</v>
      </c>
      <c r="C335" s="11" t="s">
        <v>165</v>
      </c>
      <c r="D335" s="11" t="s">
        <v>216</v>
      </c>
      <c r="E335" s="11" t="s">
        <v>468</v>
      </c>
      <c r="F335" s="15">
        <v>6</v>
      </c>
      <c r="G335" s="15" t="str">
        <f t="shared" si="12"/>
        <v>f</v>
      </c>
      <c r="H335" s="20">
        <v>2012</v>
      </c>
      <c r="I335" s="20">
        <v>13</v>
      </c>
      <c r="J335" s="20" t="str">
        <f t="shared" si="13"/>
        <v>ch12f213</v>
      </c>
      <c r="K335" s="20" t="s">
        <v>469</v>
      </c>
      <c r="L335" s="15" t="s">
        <v>393</v>
      </c>
      <c r="N335" s="20" t="s">
        <v>220</v>
      </c>
      <c r="Q335" s="20" t="s">
        <v>178</v>
      </c>
    </row>
    <row r="336" spans="1:17" ht="18" customHeight="1" x14ac:dyDescent="0.2">
      <c r="A336" s="11" t="s">
        <v>25</v>
      </c>
      <c r="B336" s="11" t="str">
        <f t="shared" si="11"/>
        <v>ch13g</v>
      </c>
      <c r="C336" s="11" t="s">
        <v>165</v>
      </c>
      <c r="D336" s="11" t="s">
        <v>216</v>
      </c>
      <c r="E336" s="11" t="s">
        <v>468</v>
      </c>
      <c r="F336" s="15">
        <v>7</v>
      </c>
      <c r="G336" s="15" t="str">
        <f t="shared" si="12"/>
        <v>g</v>
      </c>
      <c r="H336" s="20">
        <v>2013</v>
      </c>
      <c r="I336" s="20">
        <v>13</v>
      </c>
      <c r="J336" s="20" t="str">
        <f t="shared" si="13"/>
        <v>ch13g213</v>
      </c>
      <c r="K336" s="20" t="s">
        <v>469</v>
      </c>
      <c r="L336" s="15" t="s">
        <v>393</v>
      </c>
      <c r="N336" s="20" t="s">
        <v>220</v>
      </c>
      <c r="Q336" s="20" t="s">
        <v>178</v>
      </c>
    </row>
    <row r="337" spans="1:17" ht="18" customHeight="1" x14ac:dyDescent="0.2">
      <c r="A337" s="11" t="s">
        <v>25</v>
      </c>
      <c r="B337" s="11" t="str">
        <f t="shared" si="11"/>
        <v>ch15h</v>
      </c>
      <c r="C337" s="11" t="s">
        <v>165</v>
      </c>
      <c r="D337" s="11" t="s">
        <v>216</v>
      </c>
      <c r="E337" s="11" t="s">
        <v>468</v>
      </c>
      <c r="F337" s="15">
        <v>8</v>
      </c>
      <c r="G337" s="15" t="str">
        <f t="shared" si="12"/>
        <v>h</v>
      </c>
      <c r="H337" s="20">
        <v>2015</v>
      </c>
      <c r="I337" s="20">
        <v>13</v>
      </c>
      <c r="J337" s="20" t="str">
        <f t="shared" si="13"/>
        <v>ch15h213</v>
      </c>
      <c r="K337" s="20" t="s">
        <v>469</v>
      </c>
      <c r="L337" s="15" t="s">
        <v>393</v>
      </c>
      <c r="N337" s="20" t="s">
        <v>220</v>
      </c>
      <c r="Q337" s="20" t="s">
        <v>178</v>
      </c>
    </row>
    <row r="338" spans="1:17" ht="18" customHeight="1" x14ac:dyDescent="0.2">
      <c r="A338" s="11" t="s">
        <v>25</v>
      </c>
      <c r="B338" s="11" t="str">
        <f t="shared" si="11"/>
        <v>ch16i</v>
      </c>
      <c r="C338" s="11" t="s">
        <v>165</v>
      </c>
      <c r="D338" s="11" t="s">
        <v>216</v>
      </c>
      <c r="E338" s="11" t="s">
        <v>468</v>
      </c>
      <c r="F338" s="15">
        <v>9</v>
      </c>
      <c r="G338" s="15" t="str">
        <f t="shared" si="12"/>
        <v>i</v>
      </c>
      <c r="H338" s="20">
        <v>2016</v>
      </c>
      <c r="I338" s="20">
        <v>13</v>
      </c>
      <c r="J338" s="20" t="str">
        <f t="shared" si="13"/>
        <v>ch16i213</v>
      </c>
      <c r="K338" s="20" t="s">
        <v>469</v>
      </c>
      <c r="L338" s="15" t="s">
        <v>393</v>
      </c>
      <c r="N338" s="20" t="s">
        <v>220</v>
      </c>
      <c r="Q338" s="20" t="s">
        <v>178</v>
      </c>
    </row>
    <row r="339" spans="1:17" ht="18" customHeight="1" x14ac:dyDescent="0.2">
      <c r="A339" s="11" t="s">
        <v>25</v>
      </c>
      <c r="B339" s="11" t="str">
        <f t="shared" si="11"/>
        <v>ch17j</v>
      </c>
      <c r="C339" s="11" t="s">
        <v>165</v>
      </c>
      <c r="D339" s="11" t="s">
        <v>216</v>
      </c>
      <c r="E339" s="11" t="s">
        <v>468</v>
      </c>
      <c r="F339" s="15">
        <v>10</v>
      </c>
      <c r="G339" s="15" t="str">
        <f t="shared" si="12"/>
        <v>j</v>
      </c>
      <c r="H339" s="20">
        <v>2017</v>
      </c>
      <c r="I339" s="20">
        <v>13</v>
      </c>
      <c r="J339" s="20" t="str">
        <f t="shared" si="13"/>
        <v>ch17j213</v>
      </c>
      <c r="K339" s="20" t="s">
        <v>469</v>
      </c>
      <c r="L339" s="15" t="s">
        <v>393</v>
      </c>
      <c r="N339" s="20" t="s">
        <v>220</v>
      </c>
      <c r="Q339" s="20" t="s">
        <v>178</v>
      </c>
    </row>
    <row r="340" spans="1:17" ht="18" customHeight="1" x14ac:dyDescent="0.2">
      <c r="A340" s="11" t="s">
        <v>25</v>
      </c>
      <c r="B340" s="11" t="str">
        <f t="shared" si="11"/>
        <v>ch18k</v>
      </c>
      <c r="C340" s="11" t="s">
        <v>165</v>
      </c>
      <c r="D340" s="11" t="s">
        <v>216</v>
      </c>
      <c r="E340" s="11" t="s">
        <v>468</v>
      </c>
      <c r="F340" s="15">
        <v>11</v>
      </c>
      <c r="G340" s="15" t="str">
        <f t="shared" si="12"/>
        <v>k</v>
      </c>
      <c r="H340" s="20">
        <v>2018</v>
      </c>
      <c r="I340" s="20">
        <v>13</v>
      </c>
      <c r="J340" s="20" t="str">
        <f t="shared" si="13"/>
        <v>ch18k213</v>
      </c>
      <c r="K340" s="20" t="s">
        <v>469</v>
      </c>
      <c r="L340" s="15" t="s">
        <v>393</v>
      </c>
      <c r="N340" s="20" t="s">
        <v>220</v>
      </c>
      <c r="Q340" s="20" t="s">
        <v>178</v>
      </c>
    </row>
    <row r="341" spans="1:17" ht="18" customHeight="1" x14ac:dyDescent="0.2">
      <c r="A341" s="11" t="s">
        <v>25</v>
      </c>
      <c r="B341" s="11" t="str">
        <f t="shared" si="11"/>
        <v>ch07a</v>
      </c>
      <c r="C341" s="11" t="s">
        <v>165</v>
      </c>
      <c r="D341" s="11" t="s">
        <v>216</v>
      </c>
      <c r="E341" s="11" t="s">
        <v>470</v>
      </c>
      <c r="F341" s="15">
        <v>1</v>
      </c>
      <c r="G341" s="15" t="str">
        <f t="shared" si="12"/>
        <v>a</v>
      </c>
      <c r="H341" s="20">
        <v>2007</v>
      </c>
      <c r="I341" s="20">
        <v>17</v>
      </c>
      <c r="J341" s="20" t="str">
        <f t="shared" ref="J341:J350" si="14">B341&amp;"217"</f>
        <v>ch07a217</v>
      </c>
      <c r="K341" s="20" t="s">
        <v>471</v>
      </c>
      <c r="L341" s="15" t="s">
        <v>393</v>
      </c>
      <c r="N341" s="20" t="s">
        <v>220</v>
      </c>
      <c r="Q341" s="20" t="s">
        <v>178</v>
      </c>
    </row>
    <row r="342" spans="1:17" ht="18" customHeight="1" x14ac:dyDescent="0.2">
      <c r="A342" s="11" t="s">
        <v>25</v>
      </c>
      <c r="B342" s="11" t="str">
        <f t="shared" si="11"/>
        <v>ch08b</v>
      </c>
      <c r="C342" s="11" t="s">
        <v>165</v>
      </c>
      <c r="D342" s="11" t="s">
        <v>216</v>
      </c>
      <c r="E342" s="11" t="s">
        <v>470</v>
      </c>
      <c r="F342" s="15">
        <v>2</v>
      </c>
      <c r="G342" s="15" t="str">
        <f t="shared" si="12"/>
        <v>b</v>
      </c>
      <c r="H342" s="20">
        <v>2008</v>
      </c>
      <c r="I342" s="20">
        <v>17</v>
      </c>
      <c r="J342" s="20" t="str">
        <f t="shared" si="14"/>
        <v>ch08b217</v>
      </c>
      <c r="K342" s="20" t="s">
        <v>471</v>
      </c>
      <c r="L342" s="15" t="s">
        <v>393</v>
      </c>
      <c r="N342" s="20" t="s">
        <v>220</v>
      </c>
      <c r="Q342" s="20" t="s">
        <v>178</v>
      </c>
    </row>
    <row r="343" spans="1:17" ht="18" customHeight="1" x14ac:dyDescent="0.2">
      <c r="A343" s="11" t="s">
        <v>25</v>
      </c>
      <c r="B343" s="11" t="str">
        <f t="shared" si="11"/>
        <v>ch09c</v>
      </c>
      <c r="C343" s="11" t="s">
        <v>165</v>
      </c>
      <c r="D343" s="11" t="s">
        <v>216</v>
      </c>
      <c r="E343" s="11" t="s">
        <v>470</v>
      </c>
      <c r="F343" s="15">
        <v>3</v>
      </c>
      <c r="G343" s="15" t="str">
        <f t="shared" si="12"/>
        <v>c</v>
      </c>
      <c r="H343" s="20">
        <v>2009</v>
      </c>
      <c r="I343" s="20">
        <v>17</v>
      </c>
      <c r="J343" s="20" t="str">
        <f t="shared" si="14"/>
        <v>ch09c217</v>
      </c>
      <c r="K343" s="20" t="s">
        <v>471</v>
      </c>
      <c r="L343" s="15" t="s">
        <v>393</v>
      </c>
      <c r="N343" s="20" t="s">
        <v>220</v>
      </c>
      <c r="Q343" s="20" t="s">
        <v>178</v>
      </c>
    </row>
    <row r="344" spans="1:17" ht="18" customHeight="1" x14ac:dyDescent="0.2">
      <c r="A344" s="11" t="s">
        <v>25</v>
      </c>
      <c r="B344" s="11" t="str">
        <f t="shared" si="11"/>
        <v>ch10d</v>
      </c>
      <c r="C344" s="11" t="s">
        <v>165</v>
      </c>
      <c r="D344" s="11" t="s">
        <v>216</v>
      </c>
      <c r="E344" s="11" t="s">
        <v>470</v>
      </c>
      <c r="F344" s="15">
        <v>4</v>
      </c>
      <c r="G344" s="15" t="str">
        <f t="shared" si="12"/>
        <v>d</v>
      </c>
      <c r="H344" s="20">
        <v>2010</v>
      </c>
      <c r="I344" s="20">
        <v>17</v>
      </c>
      <c r="J344" s="20" t="str">
        <f t="shared" si="14"/>
        <v>ch10d217</v>
      </c>
      <c r="K344" s="20" t="s">
        <v>471</v>
      </c>
      <c r="L344" s="15" t="s">
        <v>393</v>
      </c>
      <c r="N344" s="20" t="s">
        <v>220</v>
      </c>
      <c r="Q344" s="20" t="s">
        <v>178</v>
      </c>
    </row>
    <row r="345" spans="1:17" ht="18" customHeight="1" x14ac:dyDescent="0.2">
      <c r="A345" s="11" t="s">
        <v>25</v>
      </c>
      <c r="B345" s="11" t="str">
        <f t="shared" si="11"/>
        <v>ch11e</v>
      </c>
      <c r="C345" s="11" t="s">
        <v>165</v>
      </c>
      <c r="D345" s="11" t="s">
        <v>216</v>
      </c>
      <c r="E345" s="11" t="s">
        <v>470</v>
      </c>
      <c r="F345" s="15">
        <v>5</v>
      </c>
      <c r="G345" s="15" t="str">
        <f t="shared" si="12"/>
        <v>e</v>
      </c>
      <c r="H345" s="20">
        <v>2011</v>
      </c>
      <c r="I345" s="20">
        <v>17</v>
      </c>
      <c r="J345" s="20" t="str">
        <f t="shared" si="14"/>
        <v>ch11e217</v>
      </c>
      <c r="K345" s="20" t="s">
        <v>471</v>
      </c>
      <c r="L345" s="15" t="s">
        <v>393</v>
      </c>
      <c r="N345" s="20" t="s">
        <v>220</v>
      </c>
      <c r="Q345" s="20" t="s">
        <v>178</v>
      </c>
    </row>
    <row r="346" spans="1:17" ht="18" customHeight="1" x14ac:dyDescent="0.2">
      <c r="A346" s="11" t="s">
        <v>25</v>
      </c>
      <c r="B346" s="11" t="str">
        <f t="shared" si="11"/>
        <v>ch12f</v>
      </c>
      <c r="C346" s="11" t="s">
        <v>165</v>
      </c>
      <c r="D346" s="11" t="s">
        <v>216</v>
      </c>
      <c r="E346" s="11" t="s">
        <v>470</v>
      </c>
      <c r="F346" s="15">
        <v>6</v>
      </c>
      <c r="G346" s="15" t="str">
        <f t="shared" si="12"/>
        <v>f</v>
      </c>
      <c r="H346" s="20">
        <v>2012</v>
      </c>
      <c r="I346" s="20">
        <v>17</v>
      </c>
      <c r="J346" s="20" t="str">
        <f t="shared" si="14"/>
        <v>ch12f217</v>
      </c>
      <c r="K346" s="20" t="s">
        <v>471</v>
      </c>
      <c r="L346" s="15" t="s">
        <v>393</v>
      </c>
      <c r="N346" s="20" t="s">
        <v>220</v>
      </c>
      <c r="Q346" s="20" t="s">
        <v>178</v>
      </c>
    </row>
    <row r="347" spans="1:17" ht="18" customHeight="1" x14ac:dyDescent="0.2">
      <c r="A347" s="11" t="s">
        <v>25</v>
      </c>
      <c r="B347" s="11" t="str">
        <f t="shared" si="11"/>
        <v>ch13g</v>
      </c>
      <c r="C347" s="11" t="s">
        <v>165</v>
      </c>
      <c r="D347" s="11" t="s">
        <v>216</v>
      </c>
      <c r="E347" s="11" t="s">
        <v>470</v>
      </c>
      <c r="F347" s="15">
        <v>7</v>
      </c>
      <c r="G347" s="15" t="str">
        <f t="shared" si="12"/>
        <v>g</v>
      </c>
      <c r="H347" s="20">
        <v>2013</v>
      </c>
      <c r="I347" s="20">
        <v>17</v>
      </c>
      <c r="J347" s="20" t="str">
        <f t="shared" si="14"/>
        <v>ch13g217</v>
      </c>
      <c r="K347" s="20" t="s">
        <v>471</v>
      </c>
      <c r="L347" s="15" t="s">
        <v>393</v>
      </c>
      <c r="N347" s="20" t="s">
        <v>220</v>
      </c>
      <c r="Q347" s="20" t="s">
        <v>178</v>
      </c>
    </row>
    <row r="348" spans="1:17" ht="18" customHeight="1" x14ac:dyDescent="0.2">
      <c r="A348" s="11" t="s">
        <v>25</v>
      </c>
      <c r="B348" s="11" t="str">
        <f t="shared" si="11"/>
        <v>ch15h</v>
      </c>
      <c r="C348" s="11" t="s">
        <v>165</v>
      </c>
      <c r="D348" s="11" t="s">
        <v>216</v>
      </c>
      <c r="E348" s="11" t="s">
        <v>470</v>
      </c>
      <c r="F348" s="15">
        <v>8</v>
      </c>
      <c r="G348" s="15" t="str">
        <f t="shared" si="12"/>
        <v>h</v>
      </c>
      <c r="H348" s="20">
        <v>2015</v>
      </c>
      <c r="I348" s="20">
        <v>17</v>
      </c>
      <c r="J348" s="20" t="str">
        <f t="shared" si="14"/>
        <v>ch15h217</v>
      </c>
      <c r="K348" s="20" t="s">
        <v>471</v>
      </c>
      <c r="L348" s="15" t="s">
        <v>393</v>
      </c>
      <c r="N348" s="20" t="s">
        <v>220</v>
      </c>
      <c r="Q348" s="20" t="s">
        <v>178</v>
      </c>
    </row>
    <row r="349" spans="1:17" ht="18" customHeight="1" x14ac:dyDescent="0.2">
      <c r="A349" s="11" t="s">
        <v>25</v>
      </c>
      <c r="B349" s="11" t="str">
        <f t="shared" si="11"/>
        <v>ch16i</v>
      </c>
      <c r="C349" s="11" t="s">
        <v>165</v>
      </c>
      <c r="D349" s="11" t="s">
        <v>216</v>
      </c>
      <c r="E349" s="11" t="s">
        <v>470</v>
      </c>
      <c r="F349" s="15">
        <v>9</v>
      </c>
      <c r="G349" s="15" t="str">
        <f t="shared" si="12"/>
        <v>i</v>
      </c>
      <c r="H349" s="20">
        <v>2016</v>
      </c>
      <c r="I349" s="20">
        <v>17</v>
      </c>
      <c r="J349" s="20" t="str">
        <f t="shared" si="14"/>
        <v>ch16i217</v>
      </c>
      <c r="K349" s="20" t="s">
        <v>471</v>
      </c>
      <c r="L349" s="15" t="s">
        <v>393</v>
      </c>
      <c r="N349" s="20" t="s">
        <v>220</v>
      </c>
      <c r="Q349" s="20" t="s">
        <v>178</v>
      </c>
    </row>
    <row r="350" spans="1:17" ht="18" customHeight="1" x14ac:dyDescent="0.2">
      <c r="A350" s="11" t="s">
        <v>25</v>
      </c>
      <c r="B350" s="11" t="str">
        <f t="shared" si="11"/>
        <v>ch17j</v>
      </c>
      <c r="C350" s="11" t="s">
        <v>165</v>
      </c>
      <c r="D350" s="11" t="s">
        <v>216</v>
      </c>
      <c r="E350" s="11" t="s">
        <v>470</v>
      </c>
      <c r="F350" s="15">
        <v>10</v>
      </c>
      <c r="G350" s="15" t="str">
        <f t="shared" si="12"/>
        <v>j</v>
      </c>
      <c r="H350" s="20">
        <v>2017</v>
      </c>
      <c r="I350" s="20">
        <v>17</v>
      </c>
      <c r="J350" s="20" t="str">
        <f t="shared" si="14"/>
        <v>ch17j217</v>
      </c>
      <c r="K350" s="20" t="s">
        <v>471</v>
      </c>
      <c r="L350" s="15" t="s">
        <v>393</v>
      </c>
      <c r="N350" s="20" t="s">
        <v>220</v>
      </c>
      <c r="Q350" s="20" t="s">
        <v>178</v>
      </c>
    </row>
    <row r="351" spans="1:17" ht="18" customHeight="1" x14ac:dyDescent="0.2">
      <c r="A351" s="11" t="s">
        <v>25</v>
      </c>
      <c r="B351" s="11" t="str">
        <f t="shared" si="11"/>
        <v>ch18k</v>
      </c>
      <c r="C351" s="11" t="s">
        <v>165</v>
      </c>
      <c r="D351" s="11" t="s">
        <v>216</v>
      </c>
      <c r="E351" s="11" t="s">
        <v>470</v>
      </c>
      <c r="F351" s="15">
        <v>11</v>
      </c>
      <c r="G351" s="15" t="str">
        <f t="shared" si="12"/>
        <v>k</v>
      </c>
      <c r="H351" s="20">
        <v>2018</v>
      </c>
      <c r="I351" s="20">
        <v>17</v>
      </c>
      <c r="J351" s="20" t="str">
        <f>B351&amp;"217"</f>
        <v>ch18k217</v>
      </c>
      <c r="K351" s="20" t="s">
        <v>471</v>
      </c>
      <c r="L351" s="15" t="s">
        <v>393</v>
      </c>
      <c r="N351" s="20" t="s">
        <v>220</v>
      </c>
      <c r="Q351" s="20" t="s">
        <v>178</v>
      </c>
    </row>
    <row r="352" spans="1:17" ht="18" customHeight="1" x14ac:dyDescent="0.2">
      <c r="A352" s="11" t="s">
        <v>25</v>
      </c>
      <c r="B352" s="11" t="str">
        <f t="shared" si="11"/>
        <v>ch07a</v>
      </c>
      <c r="C352" s="11" t="s">
        <v>165</v>
      </c>
      <c r="D352" s="11" t="s">
        <v>216</v>
      </c>
      <c r="E352" s="11" t="s">
        <v>472</v>
      </c>
      <c r="F352" s="15">
        <v>1</v>
      </c>
      <c r="G352" s="15" t="str">
        <f t="shared" si="12"/>
        <v>a</v>
      </c>
      <c r="H352" s="20">
        <v>2007</v>
      </c>
      <c r="I352" s="20">
        <v>14</v>
      </c>
      <c r="J352" s="20" t="str">
        <f>B352&amp;"214"</f>
        <v>ch07a214</v>
      </c>
      <c r="K352" s="20" t="s">
        <v>473</v>
      </c>
      <c r="L352" s="15" t="s">
        <v>393</v>
      </c>
      <c r="N352" s="20" t="s">
        <v>220</v>
      </c>
      <c r="Q352" s="20" t="s">
        <v>178</v>
      </c>
    </row>
    <row r="353" spans="1:17" ht="18" customHeight="1" x14ac:dyDescent="0.2">
      <c r="A353" s="11" t="s">
        <v>25</v>
      </c>
      <c r="B353" s="11" t="str">
        <f t="shared" si="11"/>
        <v>ch08b</v>
      </c>
      <c r="C353" s="11" t="s">
        <v>165</v>
      </c>
      <c r="D353" s="11" t="s">
        <v>216</v>
      </c>
      <c r="E353" s="11" t="s">
        <v>472</v>
      </c>
      <c r="F353" s="15">
        <v>2</v>
      </c>
      <c r="G353" s="15" t="str">
        <f t="shared" si="12"/>
        <v>b</v>
      </c>
      <c r="H353" s="20">
        <v>2008</v>
      </c>
      <c r="I353" s="20">
        <v>14</v>
      </c>
      <c r="J353" s="20" t="str">
        <f t="shared" ref="J353:J362" si="15">B353&amp;"214"</f>
        <v>ch08b214</v>
      </c>
      <c r="K353" s="20" t="s">
        <v>473</v>
      </c>
      <c r="L353" s="15" t="s">
        <v>393</v>
      </c>
      <c r="N353" s="20" t="s">
        <v>220</v>
      </c>
      <c r="Q353" s="20" t="s">
        <v>178</v>
      </c>
    </row>
    <row r="354" spans="1:17" ht="18" customHeight="1" x14ac:dyDescent="0.2">
      <c r="A354" s="11" t="s">
        <v>25</v>
      </c>
      <c r="B354" s="11" t="str">
        <f t="shared" si="11"/>
        <v>ch09c</v>
      </c>
      <c r="C354" s="11" t="s">
        <v>165</v>
      </c>
      <c r="D354" s="11" t="s">
        <v>216</v>
      </c>
      <c r="E354" s="11" t="s">
        <v>472</v>
      </c>
      <c r="F354" s="15">
        <v>3</v>
      </c>
      <c r="G354" s="15" t="str">
        <f t="shared" si="12"/>
        <v>c</v>
      </c>
      <c r="H354" s="20">
        <v>2009</v>
      </c>
      <c r="I354" s="20">
        <v>14</v>
      </c>
      <c r="J354" s="20" t="str">
        <f t="shared" si="15"/>
        <v>ch09c214</v>
      </c>
      <c r="K354" s="20" t="s">
        <v>473</v>
      </c>
      <c r="L354" s="15" t="s">
        <v>393</v>
      </c>
      <c r="N354" s="20" t="s">
        <v>220</v>
      </c>
      <c r="Q354" s="20" t="s">
        <v>178</v>
      </c>
    </row>
    <row r="355" spans="1:17" ht="18" customHeight="1" x14ac:dyDescent="0.2">
      <c r="A355" s="11" t="s">
        <v>25</v>
      </c>
      <c r="B355" s="11" t="str">
        <f t="shared" si="11"/>
        <v>ch10d</v>
      </c>
      <c r="C355" s="11" t="s">
        <v>165</v>
      </c>
      <c r="D355" s="11" t="s">
        <v>216</v>
      </c>
      <c r="E355" s="11" t="s">
        <v>472</v>
      </c>
      <c r="F355" s="15">
        <v>4</v>
      </c>
      <c r="G355" s="15" t="str">
        <f t="shared" si="12"/>
        <v>d</v>
      </c>
      <c r="H355" s="20">
        <v>2010</v>
      </c>
      <c r="I355" s="20">
        <v>14</v>
      </c>
      <c r="J355" s="20" t="str">
        <f t="shared" si="15"/>
        <v>ch10d214</v>
      </c>
      <c r="K355" s="20" t="s">
        <v>473</v>
      </c>
      <c r="L355" s="15" t="s">
        <v>393</v>
      </c>
      <c r="N355" s="20" t="s">
        <v>220</v>
      </c>
      <c r="Q355" s="20" t="s">
        <v>178</v>
      </c>
    </row>
    <row r="356" spans="1:17" ht="18" customHeight="1" x14ac:dyDescent="0.2">
      <c r="A356" s="11" t="s">
        <v>25</v>
      </c>
      <c r="B356" s="11" t="str">
        <f t="shared" si="11"/>
        <v>ch11e</v>
      </c>
      <c r="C356" s="11" t="s">
        <v>165</v>
      </c>
      <c r="D356" s="11" t="s">
        <v>216</v>
      </c>
      <c r="E356" s="11" t="s">
        <v>472</v>
      </c>
      <c r="F356" s="15">
        <v>5</v>
      </c>
      <c r="G356" s="15" t="str">
        <f t="shared" si="12"/>
        <v>e</v>
      </c>
      <c r="H356" s="20">
        <v>2011</v>
      </c>
      <c r="I356" s="20">
        <v>14</v>
      </c>
      <c r="J356" s="20" t="str">
        <f t="shared" si="15"/>
        <v>ch11e214</v>
      </c>
      <c r="K356" s="20" t="s">
        <v>473</v>
      </c>
      <c r="L356" s="15" t="s">
        <v>393</v>
      </c>
      <c r="N356" s="20" t="s">
        <v>220</v>
      </c>
      <c r="Q356" s="20" t="s">
        <v>178</v>
      </c>
    </row>
    <row r="357" spans="1:17" ht="18" customHeight="1" x14ac:dyDescent="0.2">
      <c r="A357" s="11" t="s">
        <v>25</v>
      </c>
      <c r="B357" s="11" t="str">
        <f t="shared" si="11"/>
        <v>ch12f</v>
      </c>
      <c r="C357" s="11" t="s">
        <v>165</v>
      </c>
      <c r="D357" s="11" t="s">
        <v>216</v>
      </c>
      <c r="E357" s="11" t="s">
        <v>472</v>
      </c>
      <c r="F357" s="15">
        <v>6</v>
      </c>
      <c r="G357" s="15" t="str">
        <f t="shared" si="12"/>
        <v>f</v>
      </c>
      <c r="H357" s="20">
        <v>2012</v>
      </c>
      <c r="I357" s="20">
        <v>14</v>
      </c>
      <c r="J357" s="20" t="str">
        <f t="shared" si="15"/>
        <v>ch12f214</v>
      </c>
      <c r="K357" s="20" t="s">
        <v>473</v>
      </c>
      <c r="L357" s="15" t="s">
        <v>393</v>
      </c>
      <c r="N357" s="20" t="s">
        <v>220</v>
      </c>
      <c r="Q357" s="20" t="s">
        <v>178</v>
      </c>
    </row>
    <row r="358" spans="1:17" ht="18" customHeight="1" x14ac:dyDescent="0.2">
      <c r="A358" s="11" t="s">
        <v>25</v>
      </c>
      <c r="B358" s="11" t="str">
        <f t="shared" si="11"/>
        <v>ch13g</v>
      </c>
      <c r="C358" s="11" t="s">
        <v>165</v>
      </c>
      <c r="D358" s="11" t="s">
        <v>216</v>
      </c>
      <c r="E358" s="11" t="s">
        <v>472</v>
      </c>
      <c r="F358" s="15">
        <v>7</v>
      </c>
      <c r="G358" s="15" t="str">
        <f t="shared" si="12"/>
        <v>g</v>
      </c>
      <c r="H358" s="20">
        <v>2013</v>
      </c>
      <c r="I358" s="20">
        <v>14</v>
      </c>
      <c r="J358" s="20" t="str">
        <f t="shared" si="15"/>
        <v>ch13g214</v>
      </c>
      <c r="K358" s="20" t="s">
        <v>473</v>
      </c>
      <c r="L358" s="15" t="s">
        <v>393</v>
      </c>
      <c r="N358" s="20" t="s">
        <v>220</v>
      </c>
      <c r="Q358" s="20" t="s">
        <v>178</v>
      </c>
    </row>
    <row r="359" spans="1:17" ht="18" customHeight="1" x14ac:dyDescent="0.2">
      <c r="A359" s="11" t="s">
        <v>25</v>
      </c>
      <c r="B359" s="11" t="str">
        <f t="shared" si="11"/>
        <v>ch15h</v>
      </c>
      <c r="C359" s="11" t="s">
        <v>165</v>
      </c>
      <c r="D359" s="11" t="s">
        <v>216</v>
      </c>
      <c r="E359" s="11" t="s">
        <v>472</v>
      </c>
      <c r="F359" s="15">
        <v>8</v>
      </c>
      <c r="G359" s="15" t="str">
        <f t="shared" si="12"/>
        <v>h</v>
      </c>
      <c r="H359" s="20">
        <v>2015</v>
      </c>
      <c r="I359" s="20">
        <v>14</v>
      </c>
      <c r="J359" s="20" t="str">
        <f t="shared" si="15"/>
        <v>ch15h214</v>
      </c>
      <c r="K359" s="20" t="s">
        <v>473</v>
      </c>
      <c r="L359" s="15" t="s">
        <v>393</v>
      </c>
      <c r="N359" s="20" t="s">
        <v>220</v>
      </c>
      <c r="Q359" s="20" t="s">
        <v>178</v>
      </c>
    </row>
    <row r="360" spans="1:17" ht="18" customHeight="1" x14ac:dyDescent="0.2">
      <c r="A360" s="11" t="s">
        <v>25</v>
      </c>
      <c r="B360" s="11" t="str">
        <f t="shared" si="11"/>
        <v>ch16i</v>
      </c>
      <c r="C360" s="11" t="s">
        <v>165</v>
      </c>
      <c r="D360" s="11" t="s">
        <v>216</v>
      </c>
      <c r="E360" s="11" t="s">
        <v>472</v>
      </c>
      <c r="F360" s="15">
        <v>9</v>
      </c>
      <c r="G360" s="15" t="str">
        <f t="shared" si="12"/>
        <v>i</v>
      </c>
      <c r="H360" s="20">
        <v>2016</v>
      </c>
      <c r="I360" s="20">
        <v>14</v>
      </c>
      <c r="J360" s="20" t="str">
        <f t="shared" si="15"/>
        <v>ch16i214</v>
      </c>
      <c r="K360" s="20" t="s">
        <v>473</v>
      </c>
      <c r="L360" s="15" t="s">
        <v>393</v>
      </c>
      <c r="N360" s="20" t="s">
        <v>220</v>
      </c>
      <c r="Q360" s="20" t="s">
        <v>178</v>
      </c>
    </row>
    <row r="361" spans="1:17" ht="18" customHeight="1" x14ac:dyDescent="0.2">
      <c r="A361" s="11" t="s">
        <v>25</v>
      </c>
      <c r="B361" s="11" t="str">
        <f t="shared" si="11"/>
        <v>ch17j</v>
      </c>
      <c r="C361" s="11" t="s">
        <v>165</v>
      </c>
      <c r="D361" s="11" t="s">
        <v>216</v>
      </c>
      <c r="E361" s="11" t="s">
        <v>472</v>
      </c>
      <c r="F361" s="15">
        <v>10</v>
      </c>
      <c r="G361" s="15" t="str">
        <f t="shared" si="12"/>
        <v>j</v>
      </c>
      <c r="H361" s="20">
        <v>2017</v>
      </c>
      <c r="I361" s="20">
        <v>14</v>
      </c>
      <c r="J361" s="20" t="str">
        <f t="shared" si="15"/>
        <v>ch17j214</v>
      </c>
      <c r="K361" s="20" t="s">
        <v>473</v>
      </c>
      <c r="L361" s="15" t="s">
        <v>393</v>
      </c>
      <c r="N361" s="20" t="s">
        <v>220</v>
      </c>
      <c r="Q361" s="20" t="s">
        <v>178</v>
      </c>
    </row>
    <row r="362" spans="1:17" ht="18" customHeight="1" x14ac:dyDescent="0.2">
      <c r="A362" s="11" t="s">
        <v>25</v>
      </c>
      <c r="B362" s="11" t="str">
        <f t="shared" si="11"/>
        <v>ch18k</v>
      </c>
      <c r="C362" s="11" t="s">
        <v>165</v>
      </c>
      <c r="D362" s="11" t="s">
        <v>216</v>
      </c>
      <c r="E362" s="11" t="s">
        <v>472</v>
      </c>
      <c r="F362" s="15">
        <v>11</v>
      </c>
      <c r="G362" s="15" t="str">
        <f t="shared" si="12"/>
        <v>k</v>
      </c>
      <c r="H362" s="20">
        <v>2018</v>
      </c>
      <c r="I362" s="20">
        <v>14</v>
      </c>
      <c r="J362" s="20" t="str">
        <f t="shared" si="15"/>
        <v>ch18k214</v>
      </c>
      <c r="K362" s="20" t="s">
        <v>473</v>
      </c>
      <c r="L362" s="15" t="s">
        <v>393</v>
      </c>
      <c r="N362" s="20" t="s">
        <v>220</v>
      </c>
      <c r="Q362" s="20" t="s">
        <v>178</v>
      </c>
    </row>
    <row r="363" spans="1:17" ht="18" customHeight="1" x14ac:dyDescent="0.2">
      <c r="A363" s="11" t="s">
        <v>25</v>
      </c>
      <c r="B363" s="11" t="str">
        <f t="shared" si="11"/>
        <v>ch07a</v>
      </c>
      <c r="C363" s="11" t="s">
        <v>165</v>
      </c>
      <c r="D363" s="11" t="s">
        <v>216</v>
      </c>
      <c r="E363" s="11" t="s">
        <v>474</v>
      </c>
      <c r="F363" s="15">
        <v>1</v>
      </c>
      <c r="G363" s="15" t="str">
        <f t="shared" si="12"/>
        <v>a</v>
      </c>
      <c r="H363" s="20">
        <v>2007</v>
      </c>
      <c r="I363" s="20">
        <v>23</v>
      </c>
      <c r="J363" s="20" t="str">
        <f t="shared" ref="J363:J372" si="16">B363&amp;"223"</f>
        <v>ch07a223</v>
      </c>
      <c r="K363" s="20" t="s">
        <v>475</v>
      </c>
      <c r="L363" s="15" t="s">
        <v>393</v>
      </c>
      <c r="N363" s="20" t="s">
        <v>220</v>
      </c>
      <c r="Q363" s="20" t="s">
        <v>178</v>
      </c>
    </row>
    <row r="364" spans="1:17" ht="18" customHeight="1" x14ac:dyDescent="0.2">
      <c r="A364" s="11" t="s">
        <v>25</v>
      </c>
      <c r="B364" s="11" t="str">
        <f t="shared" si="11"/>
        <v>ch08b</v>
      </c>
      <c r="C364" s="11" t="s">
        <v>165</v>
      </c>
      <c r="D364" s="11" t="s">
        <v>216</v>
      </c>
      <c r="E364" s="11" t="s">
        <v>474</v>
      </c>
      <c r="F364" s="15">
        <v>2</v>
      </c>
      <c r="G364" s="15" t="str">
        <f t="shared" si="12"/>
        <v>b</v>
      </c>
      <c r="H364" s="20">
        <v>2008</v>
      </c>
      <c r="I364" s="20">
        <v>23</v>
      </c>
      <c r="J364" s="20" t="str">
        <f t="shared" si="16"/>
        <v>ch08b223</v>
      </c>
      <c r="K364" s="20" t="s">
        <v>475</v>
      </c>
      <c r="L364" s="15" t="s">
        <v>393</v>
      </c>
      <c r="N364" s="20" t="s">
        <v>220</v>
      </c>
      <c r="Q364" s="20" t="s">
        <v>178</v>
      </c>
    </row>
    <row r="365" spans="1:17" ht="18" customHeight="1" x14ac:dyDescent="0.2">
      <c r="A365" s="11" t="s">
        <v>25</v>
      </c>
      <c r="B365" s="11" t="str">
        <f t="shared" si="11"/>
        <v>ch09c</v>
      </c>
      <c r="C365" s="11" t="s">
        <v>165</v>
      </c>
      <c r="D365" s="11" t="s">
        <v>216</v>
      </c>
      <c r="E365" s="11" t="s">
        <v>474</v>
      </c>
      <c r="F365" s="15">
        <v>3</v>
      </c>
      <c r="G365" s="15" t="str">
        <f t="shared" si="12"/>
        <v>c</v>
      </c>
      <c r="H365" s="20">
        <v>2009</v>
      </c>
      <c r="I365" s="20">
        <v>23</v>
      </c>
      <c r="J365" s="20" t="str">
        <f t="shared" si="16"/>
        <v>ch09c223</v>
      </c>
      <c r="K365" s="20" t="s">
        <v>475</v>
      </c>
      <c r="L365" s="15" t="s">
        <v>393</v>
      </c>
      <c r="N365" s="20" t="s">
        <v>220</v>
      </c>
      <c r="Q365" s="20" t="s">
        <v>178</v>
      </c>
    </row>
    <row r="366" spans="1:17" ht="18" customHeight="1" x14ac:dyDescent="0.2">
      <c r="A366" s="11" t="s">
        <v>25</v>
      </c>
      <c r="B366" s="11" t="str">
        <f t="shared" si="11"/>
        <v>ch10d</v>
      </c>
      <c r="C366" s="11" t="s">
        <v>165</v>
      </c>
      <c r="D366" s="11" t="s">
        <v>216</v>
      </c>
      <c r="E366" s="11" t="s">
        <v>474</v>
      </c>
      <c r="F366" s="15">
        <v>4</v>
      </c>
      <c r="G366" s="15" t="str">
        <f t="shared" si="12"/>
        <v>d</v>
      </c>
      <c r="H366" s="20">
        <v>2010</v>
      </c>
      <c r="I366" s="20">
        <v>23</v>
      </c>
      <c r="J366" s="20" t="str">
        <f t="shared" si="16"/>
        <v>ch10d223</v>
      </c>
      <c r="K366" s="20" t="s">
        <v>475</v>
      </c>
      <c r="L366" s="15" t="s">
        <v>393</v>
      </c>
      <c r="N366" s="20" t="s">
        <v>220</v>
      </c>
      <c r="Q366" s="20" t="s">
        <v>178</v>
      </c>
    </row>
    <row r="367" spans="1:17" ht="18" customHeight="1" x14ac:dyDescent="0.2">
      <c r="A367" s="11" t="s">
        <v>25</v>
      </c>
      <c r="B367" s="11" t="str">
        <f t="shared" si="11"/>
        <v>ch11e</v>
      </c>
      <c r="C367" s="11" t="s">
        <v>165</v>
      </c>
      <c r="D367" s="11" t="s">
        <v>216</v>
      </c>
      <c r="E367" s="11" t="s">
        <v>474</v>
      </c>
      <c r="F367" s="15">
        <v>5</v>
      </c>
      <c r="G367" s="15" t="str">
        <f t="shared" si="12"/>
        <v>e</v>
      </c>
      <c r="H367" s="20">
        <v>2011</v>
      </c>
      <c r="I367" s="20">
        <v>23</v>
      </c>
      <c r="J367" s="20" t="str">
        <f t="shared" si="16"/>
        <v>ch11e223</v>
      </c>
      <c r="K367" s="20" t="s">
        <v>475</v>
      </c>
      <c r="L367" s="15" t="s">
        <v>393</v>
      </c>
      <c r="N367" s="20" t="s">
        <v>220</v>
      </c>
      <c r="Q367" s="20" t="s">
        <v>178</v>
      </c>
    </row>
    <row r="368" spans="1:17" ht="18" customHeight="1" x14ac:dyDescent="0.2">
      <c r="A368" s="11" t="s">
        <v>25</v>
      </c>
      <c r="B368" s="11" t="str">
        <f t="shared" si="11"/>
        <v>ch12f</v>
      </c>
      <c r="C368" s="11" t="s">
        <v>165</v>
      </c>
      <c r="D368" s="11" t="s">
        <v>216</v>
      </c>
      <c r="E368" s="11" t="s">
        <v>474</v>
      </c>
      <c r="F368" s="15">
        <v>6</v>
      </c>
      <c r="G368" s="15" t="str">
        <f t="shared" si="12"/>
        <v>f</v>
      </c>
      <c r="H368" s="20">
        <v>2012</v>
      </c>
      <c r="I368" s="20">
        <v>23</v>
      </c>
      <c r="J368" s="20" t="str">
        <f t="shared" si="16"/>
        <v>ch12f223</v>
      </c>
      <c r="K368" s="20" t="s">
        <v>475</v>
      </c>
      <c r="L368" s="15" t="s">
        <v>393</v>
      </c>
      <c r="N368" s="20" t="s">
        <v>220</v>
      </c>
      <c r="Q368" s="20" t="s">
        <v>178</v>
      </c>
    </row>
    <row r="369" spans="1:17" ht="18" customHeight="1" x14ac:dyDescent="0.2">
      <c r="A369" s="11" t="s">
        <v>25</v>
      </c>
      <c r="B369" s="11" t="str">
        <f t="shared" si="11"/>
        <v>ch13g</v>
      </c>
      <c r="C369" s="11" t="s">
        <v>165</v>
      </c>
      <c r="D369" s="11" t="s">
        <v>216</v>
      </c>
      <c r="E369" s="11" t="s">
        <v>474</v>
      </c>
      <c r="F369" s="15">
        <v>7</v>
      </c>
      <c r="G369" s="15" t="str">
        <f t="shared" si="12"/>
        <v>g</v>
      </c>
      <c r="H369" s="20">
        <v>2013</v>
      </c>
      <c r="I369" s="20">
        <v>23</v>
      </c>
      <c r="J369" s="20" t="str">
        <f t="shared" si="16"/>
        <v>ch13g223</v>
      </c>
      <c r="K369" s="20" t="s">
        <v>475</v>
      </c>
      <c r="L369" s="15" t="s">
        <v>393</v>
      </c>
      <c r="N369" s="20" t="s">
        <v>220</v>
      </c>
      <c r="Q369" s="20" t="s">
        <v>178</v>
      </c>
    </row>
    <row r="370" spans="1:17" ht="18" customHeight="1" x14ac:dyDescent="0.2">
      <c r="A370" s="11" t="s">
        <v>25</v>
      </c>
      <c r="B370" s="11" t="str">
        <f t="shared" si="11"/>
        <v>ch15h</v>
      </c>
      <c r="C370" s="11" t="s">
        <v>165</v>
      </c>
      <c r="D370" s="11" t="s">
        <v>216</v>
      </c>
      <c r="E370" s="11" t="s">
        <v>474</v>
      </c>
      <c r="F370" s="15">
        <v>8</v>
      </c>
      <c r="G370" s="15" t="str">
        <f t="shared" si="12"/>
        <v>h</v>
      </c>
      <c r="H370" s="20">
        <v>2015</v>
      </c>
      <c r="I370" s="20">
        <v>23</v>
      </c>
      <c r="J370" s="20" t="str">
        <f t="shared" si="16"/>
        <v>ch15h223</v>
      </c>
      <c r="K370" s="20" t="s">
        <v>475</v>
      </c>
      <c r="L370" s="15" t="s">
        <v>393</v>
      </c>
      <c r="N370" s="20" t="s">
        <v>220</v>
      </c>
      <c r="Q370" s="20" t="s">
        <v>178</v>
      </c>
    </row>
    <row r="371" spans="1:17" ht="18" customHeight="1" x14ac:dyDescent="0.2">
      <c r="A371" s="11" t="s">
        <v>25</v>
      </c>
      <c r="B371" s="11" t="str">
        <f t="shared" si="11"/>
        <v>ch16i</v>
      </c>
      <c r="C371" s="11" t="s">
        <v>165</v>
      </c>
      <c r="D371" s="11" t="s">
        <v>216</v>
      </c>
      <c r="E371" s="11" t="s">
        <v>474</v>
      </c>
      <c r="F371" s="15">
        <v>9</v>
      </c>
      <c r="G371" s="15" t="str">
        <f t="shared" si="12"/>
        <v>i</v>
      </c>
      <c r="H371" s="20">
        <v>2016</v>
      </c>
      <c r="I371" s="20">
        <v>23</v>
      </c>
      <c r="J371" s="20" t="str">
        <f t="shared" si="16"/>
        <v>ch16i223</v>
      </c>
      <c r="K371" s="20" t="s">
        <v>475</v>
      </c>
      <c r="L371" s="15" t="s">
        <v>393</v>
      </c>
      <c r="N371" s="20" t="s">
        <v>220</v>
      </c>
      <c r="Q371" s="20" t="s">
        <v>178</v>
      </c>
    </row>
    <row r="372" spans="1:17" ht="18" customHeight="1" x14ac:dyDescent="0.2">
      <c r="A372" s="11" t="s">
        <v>25</v>
      </c>
      <c r="B372" s="11" t="str">
        <f t="shared" si="11"/>
        <v>ch17j</v>
      </c>
      <c r="C372" s="11" t="s">
        <v>165</v>
      </c>
      <c r="D372" s="11" t="s">
        <v>216</v>
      </c>
      <c r="E372" s="11" t="s">
        <v>474</v>
      </c>
      <c r="F372" s="15">
        <v>10</v>
      </c>
      <c r="G372" s="15" t="str">
        <f t="shared" si="12"/>
        <v>j</v>
      </c>
      <c r="H372" s="20">
        <v>2017</v>
      </c>
      <c r="I372" s="20">
        <v>23</v>
      </c>
      <c r="J372" s="20" t="str">
        <f t="shared" si="16"/>
        <v>ch17j223</v>
      </c>
      <c r="K372" s="20" t="s">
        <v>475</v>
      </c>
      <c r="L372" s="15" t="s">
        <v>393</v>
      </c>
      <c r="N372" s="20" t="s">
        <v>220</v>
      </c>
      <c r="Q372" s="20" t="s">
        <v>178</v>
      </c>
    </row>
    <row r="373" spans="1:17" ht="18" customHeight="1" x14ac:dyDescent="0.2">
      <c r="A373" s="11" t="s">
        <v>25</v>
      </c>
      <c r="B373" s="11" t="str">
        <f t="shared" si="11"/>
        <v>ch18k</v>
      </c>
      <c r="C373" s="11" t="s">
        <v>165</v>
      </c>
      <c r="D373" s="11" t="s">
        <v>216</v>
      </c>
      <c r="E373" s="11" t="s">
        <v>474</v>
      </c>
      <c r="F373" s="15">
        <v>11</v>
      </c>
      <c r="G373" s="15" t="str">
        <f t="shared" si="12"/>
        <v>k</v>
      </c>
      <c r="H373" s="20">
        <v>2018</v>
      </c>
      <c r="I373" s="20">
        <v>23</v>
      </c>
      <c r="J373" s="20" t="str">
        <f>B373&amp;"223"</f>
        <v>ch18k223</v>
      </c>
      <c r="K373" s="20" t="s">
        <v>475</v>
      </c>
      <c r="L373" s="15" t="s">
        <v>393</v>
      </c>
      <c r="N373" s="20" t="s">
        <v>220</v>
      </c>
      <c r="Q373" s="20" t="s">
        <v>178</v>
      </c>
    </row>
    <row r="374" spans="1:17" ht="18" customHeight="1" x14ac:dyDescent="0.2">
      <c r="A374" s="11" t="s">
        <v>25</v>
      </c>
      <c r="B374" s="11" t="str">
        <f t="shared" si="11"/>
        <v>ch07a</v>
      </c>
      <c r="C374" s="11" t="s">
        <v>165</v>
      </c>
      <c r="D374" s="11" t="s">
        <v>216</v>
      </c>
      <c r="E374" s="11" t="s">
        <v>476</v>
      </c>
      <c r="F374" s="15">
        <v>1</v>
      </c>
      <c r="G374" s="15" t="str">
        <f t="shared" si="12"/>
        <v>a</v>
      </c>
      <c r="H374" s="20">
        <v>2007</v>
      </c>
      <c r="I374" s="20">
        <v>22</v>
      </c>
      <c r="J374" s="20" t="str">
        <f>B374&amp;"222"</f>
        <v>ch07a222</v>
      </c>
      <c r="K374" s="20" t="s">
        <v>477</v>
      </c>
      <c r="L374" s="15" t="s">
        <v>393</v>
      </c>
      <c r="N374" s="20" t="s">
        <v>220</v>
      </c>
      <c r="Q374" s="20" t="s">
        <v>178</v>
      </c>
    </row>
    <row r="375" spans="1:17" ht="18" customHeight="1" x14ac:dyDescent="0.2">
      <c r="A375" s="11" t="s">
        <v>25</v>
      </c>
      <c r="B375" s="11" t="str">
        <f t="shared" si="11"/>
        <v>ch08b</v>
      </c>
      <c r="C375" s="11" t="s">
        <v>165</v>
      </c>
      <c r="D375" s="11" t="s">
        <v>216</v>
      </c>
      <c r="E375" s="11" t="s">
        <v>476</v>
      </c>
      <c r="F375" s="15">
        <v>2</v>
      </c>
      <c r="G375" s="15" t="str">
        <f t="shared" si="12"/>
        <v>b</v>
      </c>
      <c r="H375" s="20">
        <v>2008</v>
      </c>
      <c r="I375" s="20">
        <v>22</v>
      </c>
      <c r="J375" s="20" t="str">
        <f t="shared" ref="J375:J384" si="17">B375&amp;"222"</f>
        <v>ch08b222</v>
      </c>
      <c r="K375" s="20" t="s">
        <v>477</v>
      </c>
      <c r="L375" s="15" t="s">
        <v>393</v>
      </c>
      <c r="N375" s="20" t="s">
        <v>220</v>
      </c>
      <c r="Q375" s="20" t="s">
        <v>178</v>
      </c>
    </row>
    <row r="376" spans="1:17" ht="18" customHeight="1" x14ac:dyDescent="0.2">
      <c r="A376" s="11" t="s">
        <v>25</v>
      </c>
      <c r="B376" s="11" t="str">
        <f t="shared" si="11"/>
        <v>ch09c</v>
      </c>
      <c r="C376" s="11" t="s">
        <v>165</v>
      </c>
      <c r="D376" s="11" t="s">
        <v>216</v>
      </c>
      <c r="E376" s="11" t="s">
        <v>476</v>
      </c>
      <c r="F376" s="15">
        <v>3</v>
      </c>
      <c r="G376" s="15" t="str">
        <f t="shared" si="12"/>
        <v>c</v>
      </c>
      <c r="H376" s="20">
        <v>2009</v>
      </c>
      <c r="I376" s="20">
        <v>22</v>
      </c>
      <c r="J376" s="20" t="str">
        <f t="shared" si="17"/>
        <v>ch09c222</v>
      </c>
      <c r="K376" s="20" t="s">
        <v>477</v>
      </c>
      <c r="L376" s="15" t="s">
        <v>393</v>
      </c>
      <c r="N376" s="20" t="s">
        <v>220</v>
      </c>
      <c r="Q376" s="20" t="s">
        <v>178</v>
      </c>
    </row>
    <row r="377" spans="1:17" ht="18" customHeight="1" x14ac:dyDescent="0.2">
      <c r="A377" s="11" t="s">
        <v>25</v>
      </c>
      <c r="B377" s="11" t="str">
        <f t="shared" si="11"/>
        <v>ch10d</v>
      </c>
      <c r="C377" s="11" t="s">
        <v>165</v>
      </c>
      <c r="D377" s="11" t="s">
        <v>216</v>
      </c>
      <c r="E377" s="11" t="s">
        <v>476</v>
      </c>
      <c r="F377" s="15">
        <v>4</v>
      </c>
      <c r="G377" s="15" t="str">
        <f t="shared" si="12"/>
        <v>d</v>
      </c>
      <c r="H377" s="20">
        <v>2010</v>
      </c>
      <c r="I377" s="20">
        <v>22</v>
      </c>
      <c r="J377" s="20" t="str">
        <f t="shared" si="17"/>
        <v>ch10d222</v>
      </c>
      <c r="K377" s="20" t="s">
        <v>477</v>
      </c>
      <c r="L377" s="15" t="s">
        <v>393</v>
      </c>
      <c r="N377" s="20" t="s">
        <v>220</v>
      </c>
      <c r="Q377" s="20" t="s">
        <v>178</v>
      </c>
    </row>
    <row r="378" spans="1:17" ht="18" customHeight="1" x14ac:dyDescent="0.2">
      <c r="A378" s="11" t="s">
        <v>25</v>
      </c>
      <c r="B378" s="11" t="str">
        <f t="shared" si="11"/>
        <v>ch11e</v>
      </c>
      <c r="C378" s="11" t="s">
        <v>165</v>
      </c>
      <c r="D378" s="11" t="s">
        <v>216</v>
      </c>
      <c r="E378" s="11" t="s">
        <v>476</v>
      </c>
      <c r="F378" s="15">
        <v>5</v>
      </c>
      <c r="G378" s="15" t="str">
        <f t="shared" si="12"/>
        <v>e</v>
      </c>
      <c r="H378" s="20">
        <v>2011</v>
      </c>
      <c r="I378" s="20">
        <v>22</v>
      </c>
      <c r="J378" s="20" t="str">
        <f t="shared" si="17"/>
        <v>ch11e222</v>
      </c>
      <c r="K378" s="20" t="s">
        <v>477</v>
      </c>
      <c r="L378" s="15" t="s">
        <v>393</v>
      </c>
      <c r="N378" s="20" t="s">
        <v>220</v>
      </c>
      <c r="Q378" s="20" t="s">
        <v>178</v>
      </c>
    </row>
    <row r="379" spans="1:17" ht="18" customHeight="1" x14ac:dyDescent="0.2">
      <c r="A379" s="11" t="s">
        <v>25</v>
      </c>
      <c r="B379" s="11" t="str">
        <f t="shared" si="11"/>
        <v>ch12f</v>
      </c>
      <c r="C379" s="11" t="s">
        <v>165</v>
      </c>
      <c r="D379" s="11" t="s">
        <v>216</v>
      </c>
      <c r="E379" s="11" t="s">
        <v>476</v>
      </c>
      <c r="F379" s="15">
        <v>6</v>
      </c>
      <c r="G379" s="15" t="str">
        <f t="shared" si="12"/>
        <v>f</v>
      </c>
      <c r="H379" s="20">
        <v>2012</v>
      </c>
      <c r="I379" s="20">
        <v>22</v>
      </c>
      <c r="J379" s="20" t="str">
        <f t="shared" si="17"/>
        <v>ch12f222</v>
      </c>
      <c r="K379" s="20" t="s">
        <v>477</v>
      </c>
      <c r="L379" s="15" t="s">
        <v>393</v>
      </c>
      <c r="N379" s="20" t="s">
        <v>220</v>
      </c>
      <c r="Q379" s="20" t="s">
        <v>178</v>
      </c>
    </row>
    <row r="380" spans="1:17" ht="18" customHeight="1" x14ac:dyDescent="0.2">
      <c r="A380" s="11" t="s">
        <v>25</v>
      </c>
      <c r="B380" s="11" t="str">
        <f t="shared" si="11"/>
        <v>ch13g</v>
      </c>
      <c r="C380" s="11" t="s">
        <v>165</v>
      </c>
      <c r="D380" s="11" t="s">
        <v>216</v>
      </c>
      <c r="E380" s="11" t="s">
        <v>476</v>
      </c>
      <c r="F380" s="15">
        <v>7</v>
      </c>
      <c r="G380" s="15" t="str">
        <f t="shared" si="12"/>
        <v>g</v>
      </c>
      <c r="H380" s="20">
        <v>2013</v>
      </c>
      <c r="I380" s="20">
        <v>22</v>
      </c>
      <c r="J380" s="20" t="str">
        <f t="shared" si="17"/>
        <v>ch13g222</v>
      </c>
      <c r="K380" s="20" t="s">
        <v>477</v>
      </c>
      <c r="L380" s="15" t="s">
        <v>393</v>
      </c>
      <c r="N380" s="20" t="s">
        <v>220</v>
      </c>
      <c r="Q380" s="20" t="s">
        <v>178</v>
      </c>
    </row>
    <row r="381" spans="1:17" ht="18" customHeight="1" x14ac:dyDescent="0.2">
      <c r="A381" s="11" t="s">
        <v>25</v>
      </c>
      <c r="B381" s="11" t="str">
        <f t="shared" si="11"/>
        <v>ch15h</v>
      </c>
      <c r="C381" s="11" t="s">
        <v>165</v>
      </c>
      <c r="D381" s="11" t="s">
        <v>216</v>
      </c>
      <c r="E381" s="11" t="s">
        <v>476</v>
      </c>
      <c r="F381" s="15">
        <v>8</v>
      </c>
      <c r="G381" s="15" t="str">
        <f t="shared" si="12"/>
        <v>h</v>
      </c>
      <c r="H381" s="20">
        <v>2015</v>
      </c>
      <c r="I381" s="20">
        <v>22</v>
      </c>
      <c r="J381" s="20" t="str">
        <f t="shared" si="17"/>
        <v>ch15h222</v>
      </c>
      <c r="K381" s="20" t="s">
        <v>477</v>
      </c>
      <c r="L381" s="15" t="s">
        <v>393</v>
      </c>
      <c r="N381" s="20" t="s">
        <v>220</v>
      </c>
      <c r="Q381" s="20" t="s">
        <v>178</v>
      </c>
    </row>
    <row r="382" spans="1:17" ht="18" customHeight="1" x14ac:dyDescent="0.2">
      <c r="A382" s="11" t="s">
        <v>25</v>
      </c>
      <c r="B382" s="11" t="str">
        <f t="shared" si="11"/>
        <v>ch16i</v>
      </c>
      <c r="C382" s="11" t="s">
        <v>165</v>
      </c>
      <c r="D382" s="11" t="s">
        <v>216</v>
      </c>
      <c r="E382" s="11" t="s">
        <v>476</v>
      </c>
      <c r="F382" s="15">
        <v>9</v>
      </c>
      <c r="G382" s="15" t="str">
        <f t="shared" si="12"/>
        <v>i</v>
      </c>
      <c r="H382" s="20">
        <v>2016</v>
      </c>
      <c r="I382" s="20">
        <v>22</v>
      </c>
      <c r="J382" s="20" t="str">
        <f t="shared" si="17"/>
        <v>ch16i222</v>
      </c>
      <c r="K382" s="20" t="s">
        <v>477</v>
      </c>
      <c r="L382" s="15" t="s">
        <v>393</v>
      </c>
      <c r="N382" s="20" t="s">
        <v>220</v>
      </c>
      <c r="Q382" s="20" t="s">
        <v>178</v>
      </c>
    </row>
    <row r="383" spans="1:17" ht="18" customHeight="1" x14ac:dyDescent="0.2">
      <c r="A383" s="11" t="s">
        <v>25</v>
      </c>
      <c r="B383" s="11" t="str">
        <f t="shared" si="11"/>
        <v>ch17j</v>
      </c>
      <c r="C383" s="11" t="s">
        <v>165</v>
      </c>
      <c r="D383" s="11" t="s">
        <v>216</v>
      </c>
      <c r="E383" s="11" t="s">
        <v>476</v>
      </c>
      <c r="F383" s="15">
        <v>10</v>
      </c>
      <c r="G383" s="15" t="str">
        <f t="shared" si="12"/>
        <v>j</v>
      </c>
      <c r="H383" s="20">
        <v>2017</v>
      </c>
      <c r="I383" s="20">
        <v>22</v>
      </c>
      <c r="J383" s="20" t="str">
        <f t="shared" si="17"/>
        <v>ch17j222</v>
      </c>
      <c r="K383" s="20" t="s">
        <v>477</v>
      </c>
      <c r="L383" s="15" t="s">
        <v>393</v>
      </c>
      <c r="N383" s="20" t="s">
        <v>220</v>
      </c>
      <c r="Q383" s="20" t="s">
        <v>178</v>
      </c>
    </row>
    <row r="384" spans="1:17" ht="18" customHeight="1" x14ac:dyDescent="0.2">
      <c r="A384" s="11" t="s">
        <v>25</v>
      </c>
      <c r="B384" s="11" t="str">
        <f t="shared" si="11"/>
        <v>ch18k</v>
      </c>
      <c r="C384" s="11" t="s">
        <v>165</v>
      </c>
      <c r="D384" s="11" t="s">
        <v>216</v>
      </c>
      <c r="E384" s="11" t="s">
        <v>476</v>
      </c>
      <c r="F384" s="15">
        <v>11</v>
      </c>
      <c r="G384" s="15" t="str">
        <f t="shared" si="12"/>
        <v>k</v>
      </c>
      <c r="H384" s="20">
        <v>2018</v>
      </c>
      <c r="I384" s="20">
        <v>22</v>
      </c>
      <c r="J384" s="20" t="str">
        <f t="shared" si="17"/>
        <v>ch18k222</v>
      </c>
      <c r="K384" s="20" t="s">
        <v>477</v>
      </c>
      <c r="L384" s="15" t="s">
        <v>393</v>
      </c>
      <c r="N384" s="20" t="s">
        <v>220</v>
      </c>
      <c r="Q384" s="20" t="s">
        <v>178</v>
      </c>
    </row>
    <row r="385" spans="1:17" ht="18" customHeight="1" x14ac:dyDescent="0.2">
      <c r="A385" s="11" t="s">
        <v>25</v>
      </c>
      <c r="B385" s="11" t="str">
        <f t="shared" si="11"/>
        <v>ch07a</v>
      </c>
      <c r="C385" s="11" t="s">
        <v>165</v>
      </c>
      <c r="D385" s="11" t="s">
        <v>216</v>
      </c>
      <c r="E385" s="11" t="s">
        <v>478</v>
      </c>
      <c r="F385" s="15">
        <v>1</v>
      </c>
      <c r="G385" s="15" t="str">
        <f t="shared" si="12"/>
        <v>a</v>
      </c>
      <c r="H385" s="20">
        <v>2007</v>
      </c>
      <c r="I385" s="20">
        <v>6</v>
      </c>
      <c r="J385" s="20" t="str">
        <f>B385&amp;"206"</f>
        <v>ch07a206</v>
      </c>
      <c r="K385" s="20" t="s">
        <v>479</v>
      </c>
      <c r="L385" s="15" t="s">
        <v>393</v>
      </c>
      <c r="N385" s="20" t="s">
        <v>220</v>
      </c>
      <c r="Q385" s="20" t="s">
        <v>178</v>
      </c>
    </row>
    <row r="386" spans="1:17" ht="18" customHeight="1" x14ac:dyDescent="0.2">
      <c r="A386" s="11" t="s">
        <v>25</v>
      </c>
      <c r="B386" s="11" t="str">
        <f t="shared" si="11"/>
        <v>ch08b</v>
      </c>
      <c r="C386" s="11" t="s">
        <v>165</v>
      </c>
      <c r="D386" s="11" t="s">
        <v>216</v>
      </c>
      <c r="E386" s="11" t="s">
        <v>478</v>
      </c>
      <c r="F386" s="15">
        <v>2</v>
      </c>
      <c r="G386" s="15" t="str">
        <f t="shared" si="12"/>
        <v>b</v>
      </c>
      <c r="H386" s="20">
        <v>2008</v>
      </c>
      <c r="I386" s="20">
        <v>6</v>
      </c>
      <c r="J386" s="20" t="str">
        <f t="shared" ref="J386:J395" si="18">B386&amp;"206"</f>
        <v>ch08b206</v>
      </c>
      <c r="K386" s="20" t="s">
        <v>479</v>
      </c>
      <c r="L386" s="15" t="s">
        <v>393</v>
      </c>
      <c r="N386" s="20" t="s">
        <v>220</v>
      </c>
      <c r="Q386" s="20" t="s">
        <v>178</v>
      </c>
    </row>
    <row r="387" spans="1:17" ht="18" customHeight="1" x14ac:dyDescent="0.2">
      <c r="A387" s="11" t="s">
        <v>25</v>
      </c>
      <c r="B387" s="11" t="str">
        <f t="shared" si="11"/>
        <v>ch09c</v>
      </c>
      <c r="C387" s="11" t="s">
        <v>165</v>
      </c>
      <c r="D387" s="11" t="s">
        <v>216</v>
      </c>
      <c r="E387" s="11" t="s">
        <v>478</v>
      </c>
      <c r="F387" s="15">
        <v>3</v>
      </c>
      <c r="G387" s="15" t="str">
        <f t="shared" si="12"/>
        <v>c</v>
      </c>
      <c r="H387" s="20">
        <v>2009</v>
      </c>
      <c r="I387" s="20">
        <v>6</v>
      </c>
      <c r="J387" s="20" t="str">
        <f t="shared" si="18"/>
        <v>ch09c206</v>
      </c>
      <c r="K387" s="20" t="s">
        <v>479</v>
      </c>
      <c r="L387" s="15" t="s">
        <v>393</v>
      </c>
      <c r="N387" s="20" t="s">
        <v>220</v>
      </c>
      <c r="Q387" s="20" t="s">
        <v>178</v>
      </c>
    </row>
    <row r="388" spans="1:17" ht="18" customHeight="1" x14ac:dyDescent="0.2">
      <c r="A388" s="11" t="s">
        <v>25</v>
      </c>
      <c r="B388" s="11" t="str">
        <f t="shared" si="11"/>
        <v>ch10d</v>
      </c>
      <c r="C388" s="11" t="s">
        <v>165</v>
      </c>
      <c r="D388" s="11" t="s">
        <v>216</v>
      </c>
      <c r="E388" s="11" t="s">
        <v>478</v>
      </c>
      <c r="F388" s="15">
        <v>4</v>
      </c>
      <c r="G388" s="15" t="str">
        <f t="shared" si="12"/>
        <v>d</v>
      </c>
      <c r="H388" s="20">
        <v>2010</v>
      </c>
      <c r="I388" s="20">
        <v>6</v>
      </c>
      <c r="J388" s="20" t="str">
        <f t="shared" si="18"/>
        <v>ch10d206</v>
      </c>
      <c r="K388" s="20" t="s">
        <v>479</v>
      </c>
      <c r="L388" s="15" t="s">
        <v>393</v>
      </c>
      <c r="N388" s="20" t="s">
        <v>220</v>
      </c>
      <c r="Q388" s="20" t="s">
        <v>178</v>
      </c>
    </row>
    <row r="389" spans="1:17" ht="18" customHeight="1" x14ac:dyDescent="0.2">
      <c r="A389" s="11" t="s">
        <v>25</v>
      </c>
      <c r="B389" s="11" t="str">
        <f t="shared" si="11"/>
        <v>ch11e</v>
      </c>
      <c r="C389" s="11" t="s">
        <v>165</v>
      </c>
      <c r="D389" s="11" t="s">
        <v>216</v>
      </c>
      <c r="E389" s="11" t="s">
        <v>478</v>
      </c>
      <c r="F389" s="15">
        <v>5</v>
      </c>
      <c r="G389" s="15" t="str">
        <f t="shared" si="12"/>
        <v>e</v>
      </c>
      <c r="H389" s="20">
        <v>2011</v>
      </c>
      <c r="I389" s="20">
        <v>6</v>
      </c>
      <c r="J389" s="20" t="str">
        <f t="shared" si="18"/>
        <v>ch11e206</v>
      </c>
      <c r="K389" s="20" t="s">
        <v>479</v>
      </c>
      <c r="L389" s="15" t="s">
        <v>393</v>
      </c>
      <c r="N389" s="20" t="s">
        <v>220</v>
      </c>
      <c r="Q389" s="20" t="s">
        <v>178</v>
      </c>
    </row>
    <row r="390" spans="1:17" ht="18" customHeight="1" x14ac:dyDescent="0.2">
      <c r="A390" s="11" t="s">
        <v>25</v>
      </c>
      <c r="B390" s="11" t="str">
        <f t="shared" si="11"/>
        <v>ch12f</v>
      </c>
      <c r="C390" s="11" t="s">
        <v>165</v>
      </c>
      <c r="D390" s="11" t="s">
        <v>216</v>
      </c>
      <c r="E390" s="11" t="s">
        <v>478</v>
      </c>
      <c r="F390" s="15">
        <v>6</v>
      </c>
      <c r="G390" s="15" t="str">
        <f t="shared" si="12"/>
        <v>f</v>
      </c>
      <c r="H390" s="20">
        <v>2012</v>
      </c>
      <c r="I390" s="20">
        <v>6</v>
      </c>
      <c r="J390" s="20" t="str">
        <f t="shared" si="18"/>
        <v>ch12f206</v>
      </c>
      <c r="K390" s="20" t="s">
        <v>479</v>
      </c>
      <c r="L390" s="15" t="s">
        <v>393</v>
      </c>
      <c r="N390" s="20" t="s">
        <v>220</v>
      </c>
      <c r="Q390" s="20" t="s">
        <v>178</v>
      </c>
    </row>
    <row r="391" spans="1:17" ht="18" customHeight="1" x14ac:dyDescent="0.2">
      <c r="A391" s="11" t="s">
        <v>25</v>
      </c>
      <c r="B391" s="11" t="str">
        <f t="shared" si="11"/>
        <v>ch13g</v>
      </c>
      <c r="C391" s="11" t="s">
        <v>165</v>
      </c>
      <c r="D391" s="11" t="s">
        <v>216</v>
      </c>
      <c r="E391" s="11" t="s">
        <v>478</v>
      </c>
      <c r="F391" s="15">
        <v>7</v>
      </c>
      <c r="G391" s="15" t="str">
        <f t="shared" si="12"/>
        <v>g</v>
      </c>
      <c r="H391" s="20">
        <v>2013</v>
      </c>
      <c r="I391" s="20">
        <v>6</v>
      </c>
      <c r="J391" s="20" t="str">
        <f t="shared" si="18"/>
        <v>ch13g206</v>
      </c>
      <c r="K391" s="20" t="s">
        <v>479</v>
      </c>
      <c r="L391" s="15" t="s">
        <v>393</v>
      </c>
      <c r="N391" s="20" t="s">
        <v>220</v>
      </c>
      <c r="Q391" s="20" t="s">
        <v>178</v>
      </c>
    </row>
    <row r="392" spans="1:17" ht="18" customHeight="1" x14ac:dyDescent="0.2">
      <c r="A392" s="11" t="s">
        <v>25</v>
      </c>
      <c r="B392" s="11" t="str">
        <f t="shared" si="11"/>
        <v>ch15h</v>
      </c>
      <c r="C392" s="11" t="s">
        <v>165</v>
      </c>
      <c r="D392" s="11" t="s">
        <v>216</v>
      </c>
      <c r="E392" s="11" t="s">
        <v>478</v>
      </c>
      <c r="F392" s="15">
        <v>8</v>
      </c>
      <c r="G392" s="15" t="str">
        <f t="shared" si="12"/>
        <v>h</v>
      </c>
      <c r="H392" s="20">
        <v>2015</v>
      </c>
      <c r="I392" s="20">
        <v>6</v>
      </c>
      <c r="J392" s="20" t="str">
        <f t="shared" si="18"/>
        <v>ch15h206</v>
      </c>
      <c r="K392" s="20" t="s">
        <v>479</v>
      </c>
      <c r="L392" s="15" t="s">
        <v>393</v>
      </c>
      <c r="N392" s="20" t="s">
        <v>220</v>
      </c>
      <c r="Q392" s="20" t="s">
        <v>178</v>
      </c>
    </row>
    <row r="393" spans="1:17" ht="18" customHeight="1" x14ac:dyDescent="0.2">
      <c r="A393" s="11" t="s">
        <v>25</v>
      </c>
      <c r="B393" s="11" t="str">
        <f t="shared" si="11"/>
        <v>ch16i</v>
      </c>
      <c r="C393" s="11" t="s">
        <v>165</v>
      </c>
      <c r="D393" s="11" t="s">
        <v>216</v>
      </c>
      <c r="E393" s="11" t="s">
        <v>478</v>
      </c>
      <c r="F393" s="15">
        <v>9</v>
      </c>
      <c r="G393" s="15" t="str">
        <f t="shared" si="12"/>
        <v>i</v>
      </c>
      <c r="H393" s="20">
        <v>2016</v>
      </c>
      <c r="I393" s="20">
        <v>6</v>
      </c>
      <c r="J393" s="20" t="str">
        <f t="shared" si="18"/>
        <v>ch16i206</v>
      </c>
      <c r="K393" s="20" t="s">
        <v>479</v>
      </c>
      <c r="L393" s="15" t="s">
        <v>393</v>
      </c>
      <c r="N393" s="20" t="s">
        <v>220</v>
      </c>
      <c r="Q393" s="20" t="s">
        <v>178</v>
      </c>
    </row>
    <row r="394" spans="1:17" ht="18" customHeight="1" x14ac:dyDescent="0.2">
      <c r="A394" s="11" t="s">
        <v>25</v>
      </c>
      <c r="B394" s="11" t="str">
        <f t="shared" si="11"/>
        <v>ch17j</v>
      </c>
      <c r="C394" s="11" t="s">
        <v>165</v>
      </c>
      <c r="D394" s="11" t="s">
        <v>216</v>
      </c>
      <c r="E394" s="11" t="s">
        <v>478</v>
      </c>
      <c r="F394" s="15">
        <v>10</v>
      </c>
      <c r="G394" s="15" t="str">
        <f t="shared" si="12"/>
        <v>j</v>
      </c>
      <c r="H394" s="20">
        <v>2017</v>
      </c>
      <c r="I394" s="20">
        <v>6</v>
      </c>
      <c r="J394" s="20" t="str">
        <f t="shared" si="18"/>
        <v>ch17j206</v>
      </c>
      <c r="K394" s="20" t="s">
        <v>479</v>
      </c>
      <c r="L394" s="15" t="s">
        <v>393</v>
      </c>
      <c r="N394" s="20" t="s">
        <v>220</v>
      </c>
      <c r="Q394" s="20" t="s">
        <v>178</v>
      </c>
    </row>
    <row r="395" spans="1:17" ht="18" customHeight="1" x14ac:dyDescent="0.2">
      <c r="A395" s="11" t="s">
        <v>25</v>
      </c>
      <c r="B395" s="11" t="str">
        <f t="shared" si="11"/>
        <v>ch18k</v>
      </c>
      <c r="C395" s="11" t="s">
        <v>165</v>
      </c>
      <c r="D395" s="11" t="s">
        <v>216</v>
      </c>
      <c r="E395" s="11" t="s">
        <v>478</v>
      </c>
      <c r="F395" s="15">
        <v>11</v>
      </c>
      <c r="G395" s="15" t="str">
        <f t="shared" si="12"/>
        <v>k</v>
      </c>
      <c r="H395" s="20">
        <v>2018</v>
      </c>
      <c r="I395" s="20">
        <v>6</v>
      </c>
      <c r="J395" s="20" t="str">
        <f t="shared" si="18"/>
        <v>ch18k206</v>
      </c>
      <c r="K395" s="20" t="s">
        <v>479</v>
      </c>
      <c r="L395" s="15" t="s">
        <v>393</v>
      </c>
      <c r="N395" s="20" t="s">
        <v>220</v>
      </c>
      <c r="Q395" s="20" t="s">
        <v>178</v>
      </c>
    </row>
    <row r="396" spans="1:17" ht="18" customHeight="1" x14ac:dyDescent="0.2">
      <c r="A396" s="11" t="s">
        <v>25</v>
      </c>
      <c r="B396" s="11" t="str">
        <f t="shared" si="11"/>
        <v>ch07a</v>
      </c>
      <c r="C396" s="11" t="s">
        <v>165</v>
      </c>
      <c r="D396" s="11" t="s">
        <v>216</v>
      </c>
      <c r="E396" s="11" t="s">
        <v>480</v>
      </c>
      <c r="F396" s="15">
        <v>1</v>
      </c>
      <c r="G396" s="15" t="str">
        <f t="shared" si="12"/>
        <v>a</v>
      </c>
      <c r="H396" s="20">
        <v>2007</v>
      </c>
      <c r="I396" s="20">
        <v>19</v>
      </c>
      <c r="J396" s="20" t="str">
        <f>B396&amp;"219"</f>
        <v>ch07a219</v>
      </c>
      <c r="K396" s="20" t="s">
        <v>481</v>
      </c>
      <c r="L396" s="15" t="s">
        <v>393</v>
      </c>
      <c r="N396" s="20" t="s">
        <v>220</v>
      </c>
      <c r="Q396" s="20" t="s">
        <v>178</v>
      </c>
    </row>
    <row r="397" spans="1:17" ht="18" customHeight="1" x14ac:dyDescent="0.2">
      <c r="A397" s="11" t="s">
        <v>25</v>
      </c>
      <c r="B397" s="11" t="str">
        <f t="shared" si="11"/>
        <v>ch08b</v>
      </c>
      <c r="C397" s="11" t="s">
        <v>165</v>
      </c>
      <c r="D397" s="11" t="s">
        <v>216</v>
      </c>
      <c r="E397" s="11" t="s">
        <v>480</v>
      </c>
      <c r="F397" s="15">
        <v>2</v>
      </c>
      <c r="G397" s="15" t="str">
        <f t="shared" si="12"/>
        <v>b</v>
      </c>
      <c r="H397" s="20">
        <v>2008</v>
      </c>
      <c r="I397" s="20">
        <v>19</v>
      </c>
      <c r="J397" s="20" t="str">
        <f t="shared" ref="J397:J406" si="19">B397&amp;"219"</f>
        <v>ch08b219</v>
      </c>
      <c r="K397" s="20" t="s">
        <v>481</v>
      </c>
      <c r="L397" s="15" t="s">
        <v>393</v>
      </c>
      <c r="N397" s="20" t="s">
        <v>220</v>
      </c>
      <c r="Q397" s="20" t="s">
        <v>178</v>
      </c>
    </row>
    <row r="398" spans="1:17" ht="18" customHeight="1" x14ac:dyDescent="0.2">
      <c r="A398" s="11" t="s">
        <v>25</v>
      </c>
      <c r="B398" s="11" t="str">
        <f t="shared" si="11"/>
        <v>ch09c</v>
      </c>
      <c r="C398" s="11" t="s">
        <v>165</v>
      </c>
      <c r="D398" s="11" t="s">
        <v>216</v>
      </c>
      <c r="E398" s="11" t="s">
        <v>480</v>
      </c>
      <c r="F398" s="15">
        <v>3</v>
      </c>
      <c r="G398" s="15" t="str">
        <f t="shared" si="12"/>
        <v>c</v>
      </c>
      <c r="H398" s="20">
        <v>2009</v>
      </c>
      <c r="I398" s="20">
        <v>19</v>
      </c>
      <c r="J398" s="20" t="str">
        <f t="shared" si="19"/>
        <v>ch09c219</v>
      </c>
      <c r="K398" s="20" t="s">
        <v>481</v>
      </c>
      <c r="L398" s="15" t="s">
        <v>393</v>
      </c>
      <c r="N398" s="20" t="s">
        <v>220</v>
      </c>
      <c r="Q398" s="20" t="s">
        <v>178</v>
      </c>
    </row>
    <row r="399" spans="1:17" ht="18" customHeight="1" x14ac:dyDescent="0.2">
      <c r="A399" s="11" t="s">
        <v>25</v>
      </c>
      <c r="B399" s="11" t="str">
        <f t="shared" si="11"/>
        <v>ch10d</v>
      </c>
      <c r="C399" s="11" t="s">
        <v>165</v>
      </c>
      <c r="D399" s="11" t="s">
        <v>216</v>
      </c>
      <c r="E399" s="11" t="s">
        <v>480</v>
      </c>
      <c r="F399" s="15">
        <v>4</v>
      </c>
      <c r="G399" s="15" t="str">
        <f t="shared" si="12"/>
        <v>d</v>
      </c>
      <c r="H399" s="20">
        <v>2010</v>
      </c>
      <c r="I399" s="20">
        <v>19</v>
      </c>
      <c r="J399" s="20" t="str">
        <f t="shared" si="19"/>
        <v>ch10d219</v>
      </c>
      <c r="K399" s="20" t="s">
        <v>481</v>
      </c>
      <c r="L399" s="15" t="s">
        <v>393</v>
      </c>
      <c r="N399" s="20" t="s">
        <v>220</v>
      </c>
      <c r="Q399" s="20" t="s">
        <v>178</v>
      </c>
    </row>
    <row r="400" spans="1:17" ht="18" customHeight="1" x14ac:dyDescent="0.2">
      <c r="A400" s="11" t="s">
        <v>25</v>
      </c>
      <c r="B400" s="11" t="str">
        <f t="shared" si="11"/>
        <v>ch11e</v>
      </c>
      <c r="C400" s="11" t="s">
        <v>165</v>
      </c>
      <c r="D400" s="11" t="s">
        <v>216</v>
      </c>
      <c r="E400" s="11" t="s">
        <v>480</v>
      </c>
      <c r="F400" s="15">
        <v>5</v>
      </c>
      <c r="G400" s="15" t="str">
        <f t="shared" si="12"/>
        <v>e</v>
      </c>
      <c r="H400" s="20">
        <v>2011</v>
      </c>
      <c r="I400" s="20">
        <v>19</v>
      </c>
      <c r="J400" s="20" t="str">
        <f t="shared" si="19"/>
        <v>ch11e219</v>
      </c>
      <c r="K400" s="20" t="s">
        <v>481</v>
      </c>
      <c r="L400" s="15" t="s">
        <v>393</v>
      </c>
      <c r="N400" s="20" t="s">
        <v>220</v>
      </c>
      <c r="Q400" s="20" t="s">
        <v>178</v>
      </c>
    </row>
    <row r="401" spans="1:17" ht="18" customHeight="1" x14ac:dyDescent="0.2">
      <c r="A401" s="11" t="s">
        <v>25</v>
      </c>
      <c r="B401" s="11" t="str">
        <f t="shared" si="11"/>
        <v>ch12f</v>
      </c>
      <c r="C401" s="11" t="s">
        <v>165</v>
      </c>
      <c r="D401" s="11" t="s">
        <v>216</v>
      </c>
      <c r="E401" s="11" t="s">
        <v>480</v>
      </c>
      <c r="F401" s="15">
        <v>6</v>
      </c>
      <c r="G401" s="15" t="str">
        <f t="shared" si="12"/>
        <v>f</v>
      </c>
      <c r="H401" s="20">
        <v>2012</v>
      </c>
      <c r="I401" s="20">
        <v>19</v>
      </c>
      <c r="J401" s="20" t="str">
        <f t="shared" si="19"/>
        <v>ch12f219</v>
      </c>
      <c r="K401" s="20" t="s">
        <v>481</v>
      </c>
      <c r="L401" s="15" t="s">
        <v>393</v>
      </c>
      <c r="N401" s="20" t="s">
        <v>220</v>
      </c>
      <c r="Q401" s="20" t="s">
        <v>178</v>
      </c>
    </row>
    <row r="402" spans="1:17" ht="18" customHeight="1" x14ac:dyDescent="0.2">
      <c r="A402" s="11" t="s">
        <v>25</v>
      </c>
      <c r="B402" s="11" t="str">
        <f t="shared" si="11"/>
        <v>ch13g</v>
      </c>
      <c r="C402" s="11" t="s">
        <v>165</v>
      </c>
      <c r="D402" s="11" t="s">
        <v>216</v>
      </c>
      <c r="E402" s="11" t="s">
        <v>480</v>
      </c>
      <c r="F402" s="15">
        <v>7</v>
      </c>
      <c r="G402" s="15" t="str">
        <f t="shared" si="12"/>
        <v>g</v>
      </c>
      <c r="H402" s="20">
        <v>2013</v>
      </c>
      <c r="I402" s="20">
        <v>19</v>
      </c>
      <c r="J402" s="20" t="str">
        <f t="shared" si="19"/>
        <v>ch13g219</v>
      </c>
      <c r="K402" s="20" t="s">
        <v>481</v>
      </c>
      <c r="L402" s="15" t="s">
        <v>393</v>
      </c>
      <c r="N402" s="20" t="s">
        <v>220</v>
      </c>
      <c r="Q402" s="20" t="s">
        <v>178</v>
      </c>
    </row>
    <row r="403" spans="1:17" ht="18" customHeight="1" x14ac:dyDescent="0.2">
      <c r="A403" s="11" t="s">
        <v>25</v>
      </c>
      <c r="B403" s="11" t="str">
        <f t="shared" si="11"/>
        <v>ch15h</v>
      </c>
      <c r="C403" s="11" t="s">
        <v>165</v>
      </c>
      <c r="D403" s="11" t="s">
        <v>216</v>
      </c>
      <c r="E403" s="11" t="s">
        <v>480</v>
      </c>
      <c r="F403" s="15">
        <v>8</v>
      </c>
      <c r="G403" s="15" t="str">
        <f t="shared" si="12"/>
        <v>h</v>
      </c>
      <c r="H403" s="20">
        <v>2015</v>
      </c>
      <c r="I403" s="20">
        <v>19</v>
      </c>
      <c r="J403" s="20" t="str">
        <f t="shared" si="19"/>
        <v>ch15h219</v>
      </c>
      <c r="K403" s="20" t="s">
        <v>481</v>
      </c>
      <c r="L403" s="15" t="s">
        <v>393</v>
      </c>
      <c r="N403" s="20" t="s">
        <v>220</v>
      </c>
      <c r="Q403" s="20" t="s">
        <v>178</v>
      </c>
    </row>
    <row r="404" spans="1:17" ht="18" customHeight="1" x14ac:dyDescent="0.2">
      <c r="A404" s="11" t="s">
        <v>25</v>
      </c>
      <c r="B404" s="11" t="str">
        <f t="shared" si="11"/>
        <v>ch16i</v>
      </c>
      <c r="C404" s="11" t="s">
        <v>165</v>
      </c>
      <c r="D404" s="11" t="s">
        <v>216</v>
      </c>
      <c r="E404" s="11" t="s">
        <v>480</v>
      </c>
      <c r="F404" s="15">
        <v>9</v>
      </c>
      <c r="G404" s="15" t="str">
        <f t="shared" si="12"/>
        <v>i</v>
      </c>
      <c r="H404" s="20">
        <v>2016</v>
      </c>
      <c r="I404" s="20">
        <v>19</v>
      </c>
      <c r="J404" s="20" t="str">
        <f t="shared" si="19"/>
        <v>ch16i219</v>
      </c>
      <c r="K404" s="20" t="s">
        <v>481</v>
      </c>
      <c r="L404" s="15" t="s">
        <v>393</v>
      </c>
      <c r="N404" s="20" t="s">
        <v>220</v>
      </c>
      <c r="Q404" s="20" t="s">
        <v>178</v>
      </c>
    </row>
    <row r="405" spans="1:17" ht="18" customHeight="1" x14ac:dyDescent="0.2">
      <c r="A405" s="11" t="s">
        <v>25</v>
      </c>
      <c r="B405" s="11" t="str">
        <f t="shared" si="11"/>
        <v>ch17j</v>
      </c>
      <c r="C405" s="11" t="s">
        <v>165</v>
      </c>
      <c r="D405" s="11" t="s">
        <v>216</v>
      </c>
      <c r="E405" s="11" t="s">
        <v>480</v>
      </c>
      <c r="F405" s="15">
        <v>10</v>
      </c>
      <c r="G405" s="15" t="str">
        <f t="shared" si="12"/>
        <v>j</v>
      </c>
      <c r="H405" s="20">
        <v>2017</v>
      </c>
      <c r="I405" s="20">
        <v>19</v>
      </c>
      <c r="J405" s="20" t="str">
        <f t="shared" si="19"/>
        <v>ch17j219</v>
      </c>
      <c r="K405" s="20" t="s">
        <v>481</v>
      </c>
      <c r="L405" s="15" t="s">
        <v>393</v>
      </c>
      <c r="N405" s="20" t="s">
        <v>220</v>
      </c>
      <c r="Q405" s="20" t="s">
        <v>178</v>
      </c>
    </row>
    <row r="406" spans="1:17" ht="18" customHeight="1" x14ac:dyDescent="0.2">
      <c r="A406" s="11" t="s">
        <v>25</v>
      </c>
      <c r="B406" s="11" t="str">
        <f t="shared" si="11"/>
        <v>ch18k</v>
      </c>
      <c r="C406" s="11" t="s">
        <v>165</v>
      </c>
      <c r="D406" s="11" t="s">
        <v>216</v>
      </c>
      <c r="E406" s="11" t="s">
        <v>480</v>
      </c>
      <c r="F406" s="15">
        <v>11</v>
      </c>
      <c r="G406" s="15" t="str">
        <f t="shared" si="12"/>
        <v>k</v>
      </c>
      <c r="H406" s="20">
        <v>2018</v>
      </c>
      <c r="I406" s="20">
        <v>19</v>
      </c>
      <c r="J406" s="20" t="str">
        <f t="shared" si="19"/>
        <v>ch18k219</v>
      </c>
      <c r="K406" s="20" t="s">
        <v>481</v>
      </c>
      <c r="L406" s="15" t="s">
        <v>393</v>
      </c>
      <c r="N406" s="20" t="s">
        <v>220</v>
      </c>
      <c r="Q406" s="20" t="s">
        <v>178</v>
      </c>
    </row>
    <row r="407" spans="1:17" ht="18" customHeight="1" x14ac:dyDescent="0.2">
      <c r="A407" s="11" t="s">
        <v>25</v>
      </c>
      <c r="B407" s="11" t="str">
        <f t="shared" si="11"/>
        <v>ch07a</v>
      </c>
      <c r="C407" s="11" t="s">
        <v>165</v>
      </c>
      <c r="D407" s="11" t="s">
        <v>216</v>
      </c>
      <c r="E407" s="11" t="s">
        <v>482</v>
      </c>
      <c r="F407" s="15">
        <v>1</v>
      </c>
      <c r="G407" s="15" t="str">
        <f t="shared" si="12"/>
        <v>a</v>
      </c>
      <c r="H407" s="20">
        <v>2007</v>
      </c>
      <c r="I407" s="20">
        <v>20</v>
      </c>
      <c r="J407" s="20" t="str">
        <f>B407&amp;"220"</f>
        <v>ch07a220</v>
      </c>
      <c r="K407" s="20" t="s">
        <v>483</v>
      </c>
      <c r="L407" s="15" t="s">
        <v>393</v>
      </c>
      <c r="N407" s="20" t="s">
        <v>220</v>
      </c>
      <c r="Q407" s="20" t="s">
        <v>178</v>
      </c>
    </row>
    <row r="408" spans="1:17" ht="18" customHeight="1" x14ac:dyDescent="0.2">
      <c r="A408" s="11" t="s">
        <v>25</v>
      </c>
      <c r="B408" s="11" t="str">
        <f t="shared" si="11"/>
        <v>ch08b</v>
      </c>
      <c r="C408" s="11" t="s">
        <v>165</v>
      </c>
      <c r="D408" s="11" t="s">
        <v>216</v>
      </c>
      <c r="E408" s="11" t="s">
        <v>482</v>
      </c>
      <c r="F408" s="15">
        <v>2</v>
      </c>
      <c r="G408" s="15" t="str">
        <f t="shared" si="12"/>
        <v>b</v>
      </c>
      <c r="H408" s="20">
        <v>2008</v>
      </c>
      <c r="I408" s="20">
        <v>20</v>
      </c>
      <c r="J408" s="20" t="str">
        <f t="shared" ref="J408:J417" si="20">B408&amp;"220"</f>
        <v>ch08b220</v>
      </c>
      <c r="K408" s="20" t="s">
        <v>483</v>
      </c>
      <c r="L408" s="15" t="s">
        <v>393</v>
      </c>
      <c r="N408" s="20" t="s">
        <v>220</v>
      </c>
      <c r="Q408" s="20" t="s">
        <v>178</v>
      </c>
    </row>
    <row r="409" spans="1:17" ht="18" customHeight="1" x14ac:dyDescent="0.2">
      <c r="A409" s="11" t="s">
        <v>25</v>
      </c>
      <c r="B409" s="11" t="str">
        <f t="shared" si="11"/>
        <v>ch09c</v>
      </c>
      <c r="C409" s="11" t="s">
        <v>165</v>
      </c>
      <c r="D409" s="11" t="s">
        <v>216</v>
      </c>
      <c r="E409" s="11" t="s">
        <v>482</v>
      </c>
      <c r="F409" s="15">
        <v>3</v>
      </c>
      <c r="G409" s="15" t="str">
        <f t="shared" si="12"/>
        <v>c</v>
      </c>
      <c r="H409" s="20">
        <v>2009</v>
      </c>
      <c r="I409" s="20">
        <v>20</v>
      </c>
      <c r="J409" s="20" t="str">
        <f t="shared" si="20"/>
        <v>ch09c220</v>
      </c>
      <c r="K409" s="20" t="s">
        <v>483</v>
      </c>
      <c r="L409" s="15" t="s">
        <v>393</v>
      </c>
      <c r="N409" s="20" t="s">
        <v>220</v>
      </c>
      <c r="Q409" s="20" t="s">
        <v>178</v>
      </c>
    </row>
    <row r="410" spans="1:17" ht="18" customHeight="1" x14ac:dyDescent="0.2">
      <c r="A410" s="11" t="s">
        <v>25</v>
      </c>
      <c r="B410" s="11" t="str">
        <f t="shared" si="11"/>
        <v>ch10d</v>
      </c>
      <c r="C410" s="11" t="s">
        <v>165</v>
      </c>
      <c r="D410" s="11" t="s">
        <v>216</v>
      </c>
      <c r="E410" s="11" t="s">
        <v>482</v>
      </c>
      <c r="F410" s="15">
        <v>4</v>
      </c>
      <c r="G410" s="15" t="str">
        <f t="shared" si="12"/>
        <v>d</v>
      </c>
      <c r="H410" s="20">
        <v>2010</v>
      </c>
      <c r="I410" s="20">
        <v>20</v>
      </c>
      <c r="J410" s="20" t="str">
        <f t="shared" si="20"/>
        <v>ch10d220</v>
      </c>
      <c r="K410" s="20" t="s">
        <v>483</v>
      </c>
      <c r="L410" s="15" t="s">
        <v>393</v>
      </c>
      <c r="N410" s="20" t="s">
        <v>220</v>
      </c>
      <c r="Q410" s="20" t="s">
        <v>178</v>
      </c>
    </row>
    <row r="411" spans="1:17" ht="18" customHeight="1" x14ac:dyDescent="0.2">
      <c r="A411" s="11" t="s">
        <v>25</v>
      </c>
      <c r="B411" s="11" t="str">
        <f t="shared" si="11"/>
        <v>ch11e</v>
      </c>
      <c r="C411" s="11" t="s">
        <v>165</v>
      </c>
      <c r="D411" s="11" t="s">
        <v>216</v>
      </c>
      <c r="E411" s="11" t="s">
        <v>482</v>
      </c>
      <c r="F411" s="15">
        <v>5</v>
      </c>
      <c r="G411" s="15" t="str">
        <f t="shared" si="12"/>
        <v>e</v>
      </c>
      <c r="H411" s="20">
        <v>2011</v>
      </c>
      <c r="I411" s="20">
        <v>20</v>
      </c>
      <c r="J411" s="20" t="str">
        <f t="shared" si="20"/>
        <v>ch11e220</v>
      </c>
      <c r="K411" s="20" t="s">
        <v>483</v>
      </c>
      <c r="L411" s="15" t="s">
        <v>393</v>
      </c>
      <c r="N411" s="20" t="s">
        <v>220</v>
      </c>
      <c r="Q411" s="20" t="s">
        <v>178</v>
      </c>
    </row>
    <row r="412" spans="1:17" ht="18" customHeight="1" x14ac:dyDescent="0.2">
      <c r="A412" s="11" t="s">
        <v>25</v>
      </c>
      <c r="B412" s="11" t="str">
        <f t="shared" si="11"/>
        <v>ch12f</v>
      </c>
      <c r="C412" s="11" t="s">
        <v>165</v>
      </c>
      <c r="D412" s="11" t="s">
        <v>216</v>
      </c>
      <c r="E412" s="11" t="s">
        <v>482</v>
      </c>
      <c r="F412" s="15">
        <v>6</v>
      </c>
      <c r="G412" s="15" t="str">
        <f t="shared" si="12"/>
        <v>f</v>
      </c>
      <c r="H412" s="20">
        <v>2012</v>
      </c>
      <c r="I412" s="20">
        <v>20</v>
      </c>
      <c r="J412" s="20" t="str">
        <f t="shared" si="20"/>
        <v>ch12f220</v>
      </c>
      <c r="K412" s="20" t="s">
        <v>483</v>
      </c>
      <c r="L412" s="15" t="s">
        <v>393</v>
      </c>
      <c r="N412" s="20" t="s">
        <v>220</v>
      </c>
      <c r="Q412" s="20" t="s">
        <v>178</v>
      </c>
    </row>
    <row r="413" spans="1:17" ht="18" customHeight="1" x14ac:dyDescent="0.2">
      <c r="A413" s="11" t="s">
        <v>25</v>
      </c>
      <c r="B413" s="11" t="str">
        <f t="shared" si="11"/>
        <v>ch13g</v>
      </c>
      <c r="C413" s="11" t="s">
        <v>165</v>
      </c>
      <c r="D413" s="11" t="s">
        <v>216</v>
      </c>
      <c r="E413" s="11" t="s">
        <v>482</v>
      </c>
      <c r="F413" s="15">
        <v>7</v>
      </c>
      <c r="G413" s="15" t="str">
        <f t="shared" si="12"/>
        <v>g</v>
      </c>
      <c r="H413" s="20">
        <v>2013</v>
      </c>
      <c r="I413" s="20">
        <v>20</v>
      </c>
      <c r="J413" s="20" t="str">
        <f t="shared" si="20"/>
        <v>ch13g220</v>
      </c>
      <c r="K413" s="20" t="s">
        <v>483</v>
      </c>
      <c r="L413" s="15" t="s">
        <v>393</v>
      </c>
      <c r="N413" s="20" t="s">
        <v>220</v>
      </c>
      <c r="Q413" s="20" t="s">
        <v>178</v>
      </c>
    </row>
    <row r="414" spans="1:17" ht="18" customHeight="1" x14ac:dyDescent="0.2">
      <c r="A414" s="11" t="s">
        <v>25</v>
      </c>
      <c r="B414" s="11" t="str">
        <f t="shared" si="11"/>
        <v>ch15h</v>
      </c>
      <c r="C414" s="11" t="s">
        <v>165</v>
      </c>
      <c r="D414" s="11" t="s">
        <v>216</v>
      </c>
      <c r="E414" s="11" t="s">
        <v>482</v>
      </c>
      <c r="F414" s="15">
        <v>8</v>
      </c>
      <c r="G414" s="15" t="str">
        <f t="shared" si="12"/>
        <v>h</v>
      </c>
      <c r="H414" s="20">
        <v>2015</v>
      </c>
      <c r="I414" s="20">
        <v>20</v>
      </c>
      <c r="J414" s="20" t="str">
        <f t="shared" si="20"/>
        <v>ch15h220</v>
      </c>
      <c r="K414" s="20" t="s">
        <v>483</v>
      </c>
      <c r="L414" s="15" t="s">
        <v>393</v>
      </c>
      <c r="N414" s="20" t="s">
        <v>220</v>
      </c>
      <c r="Q414" s="20" t="s">
        <v>178</v>
      </c>
    </row>
    <row r="415" spans="1:17" ht="18" customHeight="1" x14ac:dyDescent="0.2">
      <c r="A415" s="11" t="s">
        <v>25</v>
      </c>
      <c r="B415" s="11" t="str">
        <f t="shared" si="11"/>
        <v>ch16i</v>
      </c>
      <c r="C415" s="11" t="s">
        <v>165</v>
      </c>
      <c r="D415" s="11" t="s">
        <v>216</v>
      </c>
      <c r="E415" s="11" t="s">
        <v>482</v>
      </c>
      <c r="F415" s="15">
        <v>9</v>
      </c>
      <c r="G415" s="15" t="str">
        <f t="shared" si="12"/>
        <v>i</v>
      </c>
      <c r="H415" s="20">
        <v>2016</v>
      </c>
      <c r="I415" s="20">
        <v>20</v>
      </c>
      <c r="J415" s="20" t="str">
        <f t="shared" si="20"/>
        <v>ch16i220</v>
      </c>
      <c r="K415" s="20" t="s">
        <v>483</v>
      </c>
      <c r="L415" s="15" t="s">
        <v>393</v>
      </c>
      <c r="N415" s="20" t="s">
        <v>220</v>
      </c>
      <c r="Q415" s="20" t="s">
        <v>178</v>
      </c>
    </row>
    <row r="416" spans="1:17" ht="18" customHeight="1" x14ac:dyDescent="0.2">
      <c r="A416" s="11" t="s">
        <v>25</v>
      </c>
      <c r="B416" s="11" t="str">
        <f t="shared" si="11"/>
        <v>ch17j</v>
      </c>
      <c r="C416" s="11" t="s">
        <v>165</v>
      </c>
      <c r="D416" s="11" t="s">
        <v>216</v>
      </c>
      <c r="E416" s="11" t="s">
        <v>482</v>
      </c>
      <c r="F416" s="15">
        <v>10</v>
      </c>
      <c r="G416" s="15" t="str">
        <f t="shared" si="12"/>
        <v>j</v>
      </c>
      <c r="H416" s="20">
        <v>2017</v>
      </c>
      <c r="I416" s="20">
        <v>20</v>
      </c>
      <c r="J416" s="20" t="str">
        <f t="shared" si="20"/>
        <v>ch17j220</v>
      </c>
      <c r="K416" s="20" t="s">
        <v>483</v>
      </c>
      <c r="L416" s="15" t="s">
        <v>393</v>
      </c>
      <c r="N416" s="20" t="s">
        <v>220</v>
      </c>
      <c r="Q416" s="20" t="s">
        <v>178</v>
      </c>
    </row>
    <row r="417" spans="1:17" ht="18" customHeight="1" x14ac:dyDescent="0.2">
      <c r="A417" s="11" t="s">
        <v>25</v>
      </c>
      <c r="B417" s="11" t="str">
        <f t="shared" si="11"/>
        <v>ch18k</v>
      </c>
      <c r="C417" s="11" t="s">
        <v>165</v>
      </c>
      <c r="D417" s="11" t="s">
        <v>216</v>
      </c>
      <c r="E417" s="11" t="s">
        <v>482</v>
      </c>
      <c r="F417" s="15">
        <v>11</v>
      </c>
      <c r="G417" s="15" t="str">
        <f t="shared" si="12"/>
        <v>k</v>
      </c>
      <c r="H417" s="20">
        <v>2018</v>
      </c>
      <c r="I417" s="20">
        <v>20</v>
      </c>
      <c r="J417" s="20" t="str">
        <f t="shared" si="20"/>
        <v>ch18k220</v>
      </c>
      <c r="K417" s="20" t="s">
        <v>483</v>
      </c>
      <c r="L417" s="15" t="s">
        <v>393</v>
      </c>
      <c r="N417" s="20" t="s">
        <v>220</v>
      </c>
      <c r="Q417" s="20" t="s">
        <v>178</v>
      </c>
    </row>
    <row r="418" spans="1:17" ht="18" customHeight="1" x14ac:dyDescent="0.2">
      <c r="A418" s="11" t="s">
        <v>25</v>
      </c>
      <c r="B418" s="11" t="str">
        <f t="shared" si="11"/>
        <v>ch07a</v>
      </c>
      <c r="C418" s="11" t="s">
        <v>165</v>
      </c>
      <c r="D418" s="11" t="s">
        <v>216</v>
      </c>
      <c r="E418" s="11" t="s">
        <v>484</v>
      </c>
      <c r="F418" s="15">
        <v>1</v>
      </c>
      <c r="G418" s="15" t="str">
        <f t="shared" si="12"/>
        <v>a</v>
      </c>
      <c r="H418" s="20">
        <v>2007</v>
      </c>
      <c r="I418" s="20">
        <v>11</v>
      </c>
      <c r="J418" s="20" t="str">
        <f>B418&amp;"211"</f>
        <v>ch07a211</v>
      </c>
      <c r="K418" s="20" t="s">
        <v>484</v>
      </c>
      <c r="L418" s="15" t="s">
        <v>393</v>
      </c>
      <c r="N418" s="20" t="s">
        <v>220</v>
      </c>
      <c r="Q418" s="20" t="s">
        <v>178</v>
      </c>
    </row>
    <row r="419" spans="1:17" ht="18" customHeight="1" x14ac:dyDescent="0.2">
      <c r="A419" s="11" t="s">
        <v>25</v>
      </c>
      <c r="B419" s="11" t="str">
        <f t="shared" si="11"/>
        <v>ch08b</v>
      </c>
      <c r="C419" s="11" t="s">
        <v>165</v>
      </c>
      <c r="D419" s="11" t="s">
        <v>216</v>
      </c>
      <c r="E419" s="11" t="s">
        <v>484</v>
      </c>
      <c r="F419" s="15">
        <v>2</v>
      </c>
      <c r="G419" s="15" t="str">
        <f t="shared" si="12"/>
        <v>b</v>
      </c>
      <c r="H419" s="20">
        <v>2008</v>
      </c>
      <c r="I419" s="20">
        <v>11</v>
      </c>
      <c r="J419" s="20" t="str">
        <f t="shared" ref="J419:J428" si="21">B419&amp;"211"</f>
        <v>ch08b211</v>
      </c>
      <c r="K419" s="20" t="s">
        <v>484</v>
      </c>
      <c r="L419" s="15" t="s">
        <v>393</v>
      </c>
      <c r="N419" s="20" t="s">
        <v>220</v>
      </c>
      <c r="Q419" s="20" t="s">
        <v>178</v>
      </c>
    </row>
    <row r="420" spans="1:17" ht="18" customHeight="1" x14ac:dyDescent="0.2">
      <c r="A420" s="11" t="s">
        <v>25</v>
      </c>
      <c r="B420" s="11" t="str">
        <f t="shared" si="11"/>
        <v>ch09c</v>
      </c>
      <c r="C420" s="11" t="s">
        <v>165</v>
      </c>
      <c r="D420" s="11" t="s">
        <v>216</v>
      </c>
      <c r="E420" s="11" t="s">
        <v>484</v>
      </c>
      <c r="F420" s="15">
        <v>3</v>
      </c>
      <c r="G420" s="15" t="str">
        <f t="shared" si="12"/>
        <v>c</v>
      </c>
      <c r="H420" s="20">
        <v>2009</v>
      </c>
      <c r="I420" s="20">
        <v>11</v>
      </c>
      <c r="J420" s="20" t="str">
        <f t="shared" si="21"/>
        <v>ch09c211</v>
      </c>
      <c r="K420" s="20" t="s">
        <v>484</v>
      </c>
      <c r="L420" s="15" t="s">
        <v>393</v>
      </c>
      <c r="N420" s="20" t="s">
        <v>220</v>
      </c>
      <c r="Q420" s="20" t="s">
        <v>178</v>
      </c>
    </row>
    <row r="421" spans="1:17" ht="18" customHeight="1" x14ac:dyDescent="0.2">
      <c r="A421" s="11" t="s">
        <v>25</v>
      </c>
      <c r="B421" s="11" t="str">
        <f t="shared" si="11"/>
        <v>ch10d</v>
      </c>
      <c r="C421" s="11" t="s">
        <v>165</v>
      </c>
      <c r="D421" s="11" t="s">
        <v>216</v>
      </c>
      <c r="E421" s="11" t="s">
        <v>484</v>
      </c>
      <c r="F421" s="15">
        <v>4</v>
      </c>
      <c r="G421" s="15" t="str">
        <f t="shared" si="12"/>
        <v>d</v>
      </c>
      <c r="H421" s="20">
        <v>2010</v>
      </c>
      <c r="I421" s="20">
        <v>11</v>
      </c>
      <c r="J421" s="20" t="str">
        <f t="shared" si="21"/>
        <v>ch10d211</v>
      </c>
      <c r="K421" s="20" t="s">
        <v>484</v>
      </c>
      <c r="L421" s="15" t="s">
        <v>393</v>
      </c>
      <c r="N421" s="20" t="s">
        <v>220</v>
      </c>
      <c r="Q421" s="20" t="s">
        <v>178</v>
      </c>
    </row>
    <row r="422" spans="1:17" ht="18" customHeight="1" x14ac:dyDescent="0.2">
      <c r="A422" s="11" t="s">
        <v>25</v>
      </c>
      <c r="B422" s="11" t="str">
        <f t="shared" si="11"/>
        <v>ch11e</v>
      </c>
      <c r="C422" s="11" t="s">
        <v>165</v>
      </c>
      <c r="D422" s="11" t="s">
        <v>216</v>
      </c>
      <c r="E422" s="11" t="s">
        <v>484</v>
      </c>
      <c r="F422" s="15">
        <v>5</v>
      </c>
      <c r="G422" s="15" t="str">
        <f t="shared" si="12"/>
        <v>e</v>
      </c>
      <c r="H422" s="20">
        <v>2011</v>
      </c>
      <c r="I422" s="20">
        <v>11</v>
      </c>
      <c r="J422" s="20" t="str">
        <f t="shared" si="21"/>
        <v>ch11e211</v>
      </c>
      <c r="K422" s="20" t="s">
        <v>484</v>
      </c>
      <c r="L422" s="15" t="s">
        <v>393</v>
      </c>
      <c r="N422" s="20" t="s">
        <v>220</v>
      </c>
      <c r="Q422" s="20" t="s">
        <v>178</v>
      </c>
    </row>
    <row r="423" spans="1:17" ht="18" customHeight="1" x14ac:dyDescent="0.2">
      <c r="A423" s="11" t="s">
        <v>25</v>
      </c>
      <c r="B423" s="11" t="str">
        <f t="shared" si="11"/>
        <v>ch12f</v>
      </c>
      <c r="C423" s="11" t="s">
        <v>165</v>
      </c>
      <c r="D423" s="11" t="s">
        <v>216</v>
      </c>
      <c r="E423" s="11" t="s">
        <v>484</v>
      </c>
      <c r="F423" s="15">
        <v>6</v>
      </c>
      <c r="G423" s="15" t="str">
        <f t="shared" si="12"/>
        <v>f</v>
      </c>
      <c r="H423" s="20">
        <v>2012</v>
      </c>
      <c r="I423" s="20">
        <v>11</v>
      </c>
      <c r="J423" s="20" t="str">
        <f t="shared" si="21"/>
        <v>ch12f211</v>
      </c>
      <c r="K423" s="20" t="s">
        <v>484</v>
      </c>
      <c r="L423" s="15" t="s">
        <v>393</v>
      </c>
      <c r="N423" s="20" t="s">
        <v>220</v>
      </c>
      <c r="Q423" s="20" t="s">
        <v>178</v>
      </c>
    </row>
    <row r="424" spans="1:17" ht="18" customHeight="1" x14ac:dyDescent="0.2">
      <c r="A424" s="11" t="s">
        <v>25</v>
      </c>
      <c r="B424" s="11" t="str">
        <f t="shared" si="11"/>
        <v>ch13g</v>
      </c>
      <c r="C424" s="11" t="s">
        <v>165</v>
      </c>
      <c r="D424" s="11" t="s">
        <v>216</v>
      </c>
      <c r="E424" s="11" t="s">
        <v>484</v>
      </c>
      <c r="F424" s="15">
        <v>7</v>
      </c>
      <c r="G424" s="15" t="str">
        <f t="shared" si="12"/>
        <v>g</v>
      </c>
      <c r="H424" s="20">
        <v>2013</v>
      </c>
      <c r="I424" s="20">
        <v>11</v>
      </c>
      <c r="J424" s="20" t="str">
        <f t="shared" si="21"/>
        <v>ch13g211</v>
      </c>
      <c r="K424" s="20" t="s">
        <v>484</v>
      </c>
      <c r="L424" s="15" t="s">
        <v>393</v>
      </c>
      <c r="N424" s="20" t="s">
        <v>220</v>
      </c>
      <c r="Q424" s="20" t="s">
        <v>178</v>
      </c>
    </row>
    <row r="425" spans="1:17" ht="18" customHeight="1" x14ac:dyDescent="0.2">
      <c r="A425" s="11" t="s">
        <v>25</v>
      </c>
      <c r="B425" s="11" t="str">
        <f t="shared" si="11"/>
        <v>ch15h</v>
      </c>
      <c r="C425" s="11" t="s">
        <v>165</v>
      </c>
      <c r="D425" s="11" t="s">
        <v>216</v>
      </c>
      <c r="E425" s="11" t="s">
        <v>484</v>
      </c>
      <c r="F425" s="15">
        <v>8</v>
      </c>
      <c r="G425" s="15" t="str">
        <f t="shared" si="12"/>
        <v>h</v>
      </c>
      <c r="H425" s="20">
        <v>2015</v>
      </c>
      <c r="I425" s="20">
        <v>11</v>
      </c>
      <c r="J425" s="20" t="str">
        <f t="shared" si="21"/>
        <v>ch15h211</v>
      </c>
      <c r="K425" s="20" t="s">
        <v>484</v>
      </c>
      <c r="L425" s="15" t="s">
        <v>393</v>
      </c>
      <c r="N425" s="20" t="s">
        <v>220</v>
      </c>
      <c r="Q425" s="20" t="s">
        <v>178</v>
      </c>
    </row>
    <row r="426" spans="1:17" ht="18" customHeight="1" x14ac:dyDescent="0.2">
      <c r="A426" s="11" t="s">
        <v>25</v>
      </c>
      <c r="B426" s="11" t="str">
        <f t="shared" si="11"/>
        <v>ch16i</v>
      </c>
      <c r="C426" s="11" t="s">
        <v>165</v>
      </c>
      <c r="D426" s="11" t="s">
        <v>216</v>
      </c>
      <c r="E426" s="11" t="s">
        <v>484</v>
      </c>
      <c r="F426" s="15">
        <v>9</v>
      </c>
      <c r="G426" s="15" t="str">
        <f t="shared" si="12"/>
        <v>i</v>
      </c>
      <c r="H426" s="20">
        <v>2016</v>
      </c>
      <c r="I426" s="20">
        <v>11</v>
      </c>
      <c r="J426" s="20" t="str">
        <f t="shared" si="21"/>
        <v>ch16i211</v>
      </c>
      <c r="K426" s="20" t="s">
        <v>484</v>
      </c>
      <c r="L426" s="15" t="s">
        <v>393</v>
      </c>
      <c r="N426" s="20" t="s">
        <v>220</v>
      </c>
      <c r="Q426" s="20" t="s">
        <v>178</v>
      </c>
    </row>
    <row r="427" spans="1:17" ht="18" customHeight="1" x14ac:dyDescent="0.2">
      <c r="A427" s="11" t="s">
        <v>25</v>
      </c>
      <c r="B427" s="11" t="str">
        <f t="shared" si="11"/>
        <v>ch17j</v>
      </c>
      <c r="C427" s="11" t="s">
        <v>165</v>
      </c>
      <c r="D427" s="11" t="s">
        <v>216</v>
      </c>
      <c r="E427" s="11" t="s">
        <v>484</v>
      </c>
      <c r="F427" s="15">
        <v>10</v>
      </c>
      <c r="G427" s="15" t="str">
        <f t="shared" si="12"/>
        <v>j</v>
      </c>
      <c r="H427" s="20">
        <v>2017</v>
      </c>
      <c r="I427" s="20">
        <v>11</v>
      </c>
      <c r="J427" s="20" t="str">
        <f t="shared" si="21"/>
        <v>ch17j211</v>
      </c>
      <c r="K427" s="20" t="s">
        <v>484</v>
      </c>
      <c r="L427" s="15" t="s">
        <v>393</v>
      </c>
      <c r="N427" s="20" t="s">
        <v>220</v>
      </c>
      <c r="Q427" s="20" t="s">
        <v>178</v>
      </c>
    </row>
    <row r="428" spans="1:17" ht="18" customHeight="1" x14ac:dyDescent="0.2">
      <c r="A428" s="11" t="s">
        <v>25</v>
      </c>
      <c r="B428" s="11" t="str">
        <f t="shared" si="11"/>
        <v>ch18k</v>
      </c>
      <c r="C428" s="11" t="s">
        <v>165</v>
      </c>
      <c r="D428" s="11" t="s">
        <v>216</v>
      </c>
      <c r="E428" s="11" t="s">
        <v>484</v>
      </c>
      <c r="F428" s="15">
        <v>11</v>
      </c>
      <c r="G428" s="15" t="str">
        <f t="shared" si="12"/>
        <v>k</v>
      </c>
      <c r="H428" s="20">
        <v>2018</v>
      </c>
      <c r="I428" s="20">
        <v>11</v>
      </c>
      <c r="J428" s="20" t="str">
        <f t="shared" si="21"/>
        <v>ch18k211</v>
      </c>
      <c r="K428" s="20" t="s">
        <v>484</v>
      </c>
      <c r="L428" s="15" t="s">
        <v>393</v>
      </c>
      <c r="N428" s="20" t="s">
        <v>220</v>
      </c>
      <c r="Q428" s="20" t="s">
        <v>178</v>
      </c>
    </row>
    <row r="429" spans="1:17" ht="18" customHeight="1" x14ac:dyDescent="0.2">
      <c r="A429" s="11" t="s">
        <v>25</v>
      </c>
      <c r="B429" s="11" t="str">
        <f t="shared" si="11"/>
        <v>ch07a</v>
      </c>
      <c r="C429" s="11" t="s">
        <v>165</v>
      </c>
      <c r="D429" s="11" t="s">
        <v>216</v>
      </c>
      <c r="E429" s="11" t="s">
        <v>485</v>
      </c>
      <c r="F429" s="15">
        <v>1</v>
      </c>
      <c r="G429" s="15" t="str">
        <f t="shared" si="12"/>
        <v>a</v>
      </c>
      <c r="H429" s="20">
        <v>2007</v>
      </c>
      <c r="I429" s="20">
        <v>11</v>
      </c>
      <c r="J429" s="20" t="str">
        <f>B429&amp;"212"</f>
        <v>ch07a212</v>
      </c>
      <c r="K429" s="20" t="s">
        <v>486</v>
      </c>
      <c r="L429" s="15" t="s">
        <v>393</v>
      </c>
      <c r="N429" s="20" t="s">
        <v>220</v>
      </c>
      <c r="Q429" s="20" t="s">
        <v>178</v>
      </c>
    </row>
    <row r="430" spans="1:17" ht="18" customHeight="1" x14ac:dyDescent="0.2">
      <c r="A430" s="11" t="s">
        <v>25</v>
      </c>
      <c r="B430" s="11" t="str">
        <f t="shared" si="11"/>
        <v>ch08b</v>
      </c>
      <c r="C430" s="11" t="s">
        <v>165</v>
      </c>
      <c r="D430" s="11" t="s">
        <v>216</v>
      </c>
      <c r="E430" s="11" t="s">
        <v>485</v>
      </c>
      <c r="F430" s="15">
        <v>2</v>
      </c>
      <c r="G430" s="15" t="str">
        <f t="shared" si="12"/>
        <v>b</v>
      </c>
      <c r="H430" s="20">
        <v>2008</v>
      </c>
      <c r="I430" s="20">
        <v>11</v>
      </c>
      <c r="J430" s="20" t="str">
        <f t="shared" ref="J430:J439" si="22">B430&amp;"212"</f>
        <v>ch08b212</v>
      </c>
      <c r="K430" s="20" t="s">
        <v>486</v>
      </c>
      <c r="L430" s="15" t="s">
        <v>393</v>
      </c>
      <c r="N430" s="20" t="s">
        <v>220</v>
      </c>
      <c r="Q430" s="20" t="s">
        <v>178</v>
      </c>
    </row>
    <row r="431" spans="1:17" ht="18" customHeight="1" x14ac:dyDescent="0.2">
      <c r="A431" s="11" t="s">
        <v>25</v>
      </c>
      <c r="B431" s="11" t="str">
        <f t="shared" si="11"/>
        <v>ch09c</v>
      </c>
      <c r="C431" s="11" t="s">
        <v>165</v>
      </c>
      <c r="D431" s="11" t="s">
        <v>216</v>
      </c>
      <c r="E431" s="11" t="s">
        <v>485</v>
      </c>
      <c r="F431" s="15">
        <v>3</v>
      </c>
      <c r="G431" s="15" t="str">
        <f t="shared" si="12"/>
        <v>c</v>
      </c>
      <c r="H431" s="20">
        <v>2009</v>
      </c>
      <c r="I431" s="20">
        <v>11</v>
      </c>
      <c r="J431" s="20" t="str">
        <f t="shared" si="22"/>
        <v>ch09c212</v>
      </c>
      <c r="K431" s="20" t="s">
        <v>486</v>
      </c>
      <c r="L431" s="15" t="s">
        <v>393</v>
      </c>
      <c r="N431" s="20" t="s">
        <v>220</v>
      </c>
      <c r="Q431" s="20" t="s">
        <v>178</v>
      </c>
    </row>
    <row r="432" spans="1:17" ht="18" customHeight="1" x14ac:dyDescent="0.2">
      <c r="A432" s="11" t="s">
        <v>25</v>
      </c>
      <c r="B432" s="11" t="str">
        <f t="shared" si="11"/>
        <v>ch10d</v>
      </c>
      <c r="C432" s="11" t="s">
        <v>165</v>
      </c>
      <c r="D432" s="11" t="s">
        <v>216</v>
      </c>
      <c r="E432" s="11" t="s">
        <v>485</v>
      </c>
      <c r="F432" s="15">
        <v>4</v>
      </c>
      <c r="G432" s="15" t="str">
        <f t="shared" si="12"/>
        <v>d</v>
      </c>
      <c r="H432" s="20">
        <v>2010</v>
      </c>
      <c r="I432" s="20">
        <v>11</v>
      </c>
      <c r="J432" s="20" t="str">
        <f t="shared" si="22"/>
        <v>ch10d212</v>
      </c>
      <c r="K432" s="20" t="s">
        <v>486</v>
      </c>
      <c r="L432" s="15" t="s">
        <v>393</v>
      </c>
      <c r="N432" s="20" t="s">
        <v>220</v>
      </c>
      <c r="Q432" s="20" t="s">
        <v>178</v>
      </c>
    </row>
    <row r="433" spans="1:17" ht="18" customHeight="1" x14ac:dyDescent="0.2">
      <c r="A433" s="11" t="s">
        <v>25</v>
      </c>
      <c r="B433" s="11" t="str">
        <f t="shared" si="11"/>
        <v>ch11e</v>
      </c>
      <c r="C433" s="11" t="s">
        <v>165</v>
      </c>
      <c r="D433" s="11" t="s">
        <v>216</v>
      </c>
      <c r="E433" s="11" t="s">
        <v>485</v>
      </c>
      <c r="F433" s="15">
        <v>5</v>
      </c>
      <c r="G433" s="15" t="str">
        <f t="shared" si="12"/>
        <v>e</v>
      </c>
      <c r="H433" s="20">
        <v>2011</v>
      </c>
      <c r="I433" s="20">
        <v>11</v>
      </c>
      <c r="J433" s="20" t="str">
        <f t="shared" si="22"/>
        <v>ch11e212</v>
      </c>
      <c r="K433" s="20" t="s">
        <v>486</v>
      </c>
      <c r="L433" s="15" t="s">
        <v>393</v>
      </c>
      <c r="N433" s="20" t="s">
        <v>220</v>
      </c>
      <c r="Q433" s="20" t="s">
        <v>178</v>
      </c>
    </row>
    <row r="434" spans="1:17" ht="18" customHeight="1" x14ac:dyDescent="0.2">
      <c r="A434" s="11" t="s">
        <v>25</v>
      </c>
      <c r="B434" s="11" t="str">
        <f t="shared" si="11"/>
        <v>ch12f</v>
      </c>
      <c r="C434" s="11" t="s">
        <v>165</v>
      </c>
      <c r="D434" s="11" t="s">
        <v>216</v>
      </c>
      <c r="E434" s="11" t="s">
        <v>485</v>
      </c>
      <c r="F434" s="15">
        <v>6</v>
      </c>
      <c r="G434" s="15" t="str">
        <f t="shared" si="12"/>
        <v>f</v>
      </c>
      <c r="H434" s="20">
        <v>2012</v>
      </c>
      <c r="I434" s="20">
        <v>11</v>
      </c>
      <c r="J434" s="20" t="str">
        <f t="shared" si="22"/>
        <v>ch12f212</v>
      </c>
      <c r="K434" s="20" t="s">
        <v>486</v>
      </c>
      <c r="L434" s="15" t="s">
        <v>393</v>
      </c>
      <c r="N434" s="20" t="s">
        <v>220</v>
      </c>
      <c r="Q434" s="20" t="s">
        <v>178</v>
      </c>
    </row>
    <row r="435" spans="1:17" ht="18" customHeight="1" x14ac:dyDescent="0.2">
      <c r="A435" s="11" t="s">
        <v>25</v>
      </c>
      <c r="B435" s="11" t="str">
        <f t="shared" si="11"/>
        <v>ch13g</v>
      </c>
      <c r="C435" s="11" t="s">
        <v>165</v>
      </c>
      <c r="D435" s="11" t="s">
        <v>216</v>
      </c>
      <c r="E435" s="11" t="s">
        <v>485</v>
      </c>
      <c r="F435" s="15">
        <v>7</v>
      </c>
      <c r="G435" s="15" t="str">
        <f t="shared" si="12"/>
        <v>g</v>
      </c>
      <c r="H435" s="20">
        <v>2013</v>
      </c>
      <c r="I435" s="20">
        <v>11</v>
      </c>
      <c r="J435" s="20" t="str">
        <f t="shared" si="22"/>
        <v>ch13g212</v>
      </c>
      <c r="K435" s="20" t="s">
        <v>486</v>
      </c>
      <c r="L435" s="15" t="s">
        <v>393</v>
      </c>
      <c r="N435" s="20" t="s">
        <v>220</v>
      </c>
      <c r="Q435" s="20" t="s">
        <v>178</v>
      </c>
    </row>
    <row r="436" spans="1:17" ht="18" customHeight="1" x14ac:dyDescent="0.2">
      <c r="A436" s="11" t="s">
        <v>25</v>
      </c>
      <c r="B436" s="11" t="str">
        <f t="shared" si="11"/>
        <v>ch15h</v>
      </c>
      <c r="C436" s="11" t="s">
        <v>165</v>
      </c>
      <c r="D436" s="11" t="s">
        <v>216</v>
      </c>
      <c r="E436" s="11" t="s">
        <v>485</v>
      </c>
      <c r="F436" s="15">
        <v>8</v>
      </c>
      <c r="G436" s="15" t="str">
        <f t="shared" si="12"/>
        <v>h</v>
      </c>
      <c r="H436" s="20">
        <v>2015</v>
      </c>
      <c r="I436" s="20">
        <v>11</v>
      </c>
      <c r="J436" s="20" t="str">
        <f t="shared" si="22"/>
        <v>ch15h212</v>
      </c>
      <c r="K436" s="20" t="s">
        <v>486</v>
      </c>
      <c r="L436" s="15" t="s">
        <v>393</v>
      </c>
      <c r="N436" s="20" t="s">
        <v>220</v>
      </c>
      <c r="Q436" s="20" t="s">
        <v>178</v>
      </c>
    </row>
    <row r="437" spans="1:17" ht="18" customHeight="1" x14ac:dyDescent="0.2">
      <c r="A437" s="11" t="s">
        <v>25</v>
      </c>
      <c r="B437" s="11" t="str">
        <f t="shared" si="11"/>
        <v>ch16i</v>
      </c>
      <c r="C437" s="11" t="s">
        <v>165</v>
      </c>
      <c r="D437" s="11" t="s">
        <v>216</v>
      </c>
      <c r="E437" s="11" t="s">
        <v>485</v>
      </c>
      <c r="F437" s="15">
        <v>9</v>
      </c>
      <c r="G437" s="15" t="str">
        <f t="shared" si="12"/>
        <v>i</v>
      </c>
      <c r="H437" s="20">
        <v>2016</v>
      </c>
      <c r="I437" s="20">
        <v>11</v>
      </c>
      <c r="J437" s="20" t="str">
        <f t="shared" si="22"/>
        <v>ch16i212</v>
      </c>
      <c r="K437" s="20" t="s">
        <v>486</v>
      </c>
      <c r="L437" s="15" t="s">
        <v>393</v>
      </c>
      <c r="N437" s="20" t="s">
        <v>220</v>
      </c>
      <c r="Q437" s="20" t="s">
        <v>178</v>
      </c>
    </row>
    <row r="438" spans="1:17" ht="18" customHeight="1" x14ac:dyDescent="0.2">
      <c r="A438" s="11" t="s">
        <v>25</v>
      </c>
      <c r="B438" s="11" t="str">
        <f t="shared" si="11"/>
        <v>ch17j</v>
      </c>
      <c r="C438" s="11" t="s">
        <v>165</v>
      </c>
      <c r="D438" s="11" t="s">
        <v>216</v>
      </c>
      <c r="E438" s="11" t="s">
        <v>485</v>
      </c>
      <c r="F438" s="15">
        <v>10</v>
      </c>
      <c r="G438" s="15" t="str">
        <f t="shared" si="12"/>
        <v>j</v>
      </c>
      <c r="H438" s="20">
        <v>2017</v>
      </c>
      <c r="I438" s="20">
        <v>11</v>
      </c>
      <c r="J438" s="20" t="str">
        <f t="shared" si="22"/>
        <v>ch17j212</v>
      </c>
      <c r="K438" s="20" t="s">
        <v>486</v>
      </c>
      <c r="L438" s="15" t="s">
        <v>393</v>
      </c>
      <c r="N438" s="20" t="s">
        <v>220</v>
      </c>
      <c r="Q438" s="20" t="s">
        <v>178</v>
      </c>
    </row>
    <row r="439" spans="1:17" ht="18" customHeight="1" x14ac:dyDescent="0.2">
      <c r="A439" s="11" t="s">
        <v>25</v>
      </c>
      <c r="B439" s="11" t="str">
        <f t="shared" si="11"/>
        <v>ch18k</v>
      </c>
      <c r="C439" s="11" t="s">
        <v>165</v>
      </c>
      <c r="D439" s="11" t="s">
        <v>216</v>
      </c>
      <c r="E439" s="11" t="s">
        <v>485</v>
      </c>
      <c r="F439" s="15">
        <v>11</v>
      </c>
      <c r="G439" s="15" t="str">
        <f t="shared" si="12"/>
        <v>k</v>
      </c>
      <c r="H439" s="20">
        <v>2018</v>
      </c>
      <c r="I439" s="20">
        <v>11</v>
      </c>
      <c r="J439" s="20" t="str">
        <f t="shared" si="22"/>
        <v>ch18k212</v>
      </c>
      <c r="K439" s="20" t="s">
        <v>486</v>
      </c>
      <c r="L439" s="15" t="s">
        <v>393</v>
      </c>
      <c r="N439" s="20" t="s">
        <v>220</v>
      </c>
      <c r="Q439" s="20" t="s">
        <v>178</v>
      </c>
    </row>
    <row r="440" spans="1:17" ht="18" customHeight="1" x14ac:dyDescent="0.2">
      <c r="A440" s="11" t="s">
        <v>25</v>
      </c>
      <c r="B440" s="11" t="str">
        <f t="shared" si="11"/>
        <v>ch07a</v>
      </c>
      <c r="C440" s="11" t="s">
        <v>165</v>
      </c>
      <c r="D440" s="11" t="s">
        <v>216</v>
      </c>
      <c r="E440" s="11" t="s">
        <v>487</v>
      </c>
      <c r="F440" s="15">
        <v>1</v>
      </c>
      <c r="G440" s="15" t="str">
        <f t="shared" si="12"/>
        <v>a</v>
      </c>
      <c r="H440" s="20">
        <v>2007</v>
      </c>
      <c r="I440" s="20">
        <v>18</v>
      </c>
      <c r="J440" s="20" t="str">
        <f>B440&amp;"218"</f>
        <v>ch07a218</v>
      </c>
      <c r="K440" s="20" t="s">
        <v>487</v>
      </c>
      <c r="L440" s="15" t="s">
        <v>393</v>
      </c>
      <c r="N440" s="20" t="s">
        <v>220</v>
      </c>
      <c r="Q440" s="20" t="s">
        <v>178</v>
      </c>
    </row>
    <row r="441" spans="1:17" ht="18" customHeight="1" x14ac:dyDescent="0.2">
      <c r="A441" s="11" t="s">
        <v>25</v>
      </c>
      <c r="B441" s="11" t="str">
        <f t="shared" si="11"/>
        <v>ch08b</v>
      </c>
      <c r="C441" s="11" t="s">
        <v>165</v>
      </c>
      <c r="D441" s="11" t="s">
        <v>216</v>
      </c>
      <c r="E441" s="11" t="s">
        <v>487</v>
      </c>
      <c r="F441" s="15">
        <v>2</v>
      </c>
      <c r="G441" s="15" t="str">
        <f t="shared" si="12"/>
        <v>b</v>
      </c>
      <c r="H441" s="20">
        <v>2008</v>
      </c>
      <c r="I441" s="20">
        <v>18</v>
      </c>
      <c r="J441" s="20" t="str">
        <f t="shared" ref="J441:J450" si="23">B441&amp;"218"</f>
        <v>ch08b218</v>
      </c>
      <c r="K441" s="20" t="s">
        <v>487</v>
      </c>
      <c r="L441" s="15" t="s">
        <v>393</v>
      </c>
      <c r="N441" s="20" t="s">
        <v>220</v>
      </c>
      <c r="Q441" s="20" t="s">
        <v>178</v>
      </c>
    </row>
    <row r="442" spans="1:17" ht="18" customHeight="1" x14ac:dyDescent="0.2">
      <c r="A442" s="11" t="s">
        <v>25</v>
      </c>
      <c r="B442" s="11" t="str">
        <f t="shared" si="11"/>
        <v>ch09c</v>
      </c>
      <c r="C442" s="11" t="s">
        <v>165</v>
      </c>
      <c r="D442" s="11" t="s">
        <v>216</v>
      </c>
      <c r="E442" s="11" t="s">
        <v>487</v>
      </c>
      <c r="F442" s="15">
        <v>3</v>
      </c>
      <c r="G442" s="15" t="str">
        <f t="shared" si="12"/>
        <v>c</v>
      </c>
      <c r="H442" s="20">
        <v>2009</v>
      </c>
      <c r="I442" s="20">
        <v>18</v>
      </c>
      <c r="J442" s="20" t="str">
        <f t="shared" si="23"/>
        <v>ch09c218</v>
      </c>
      <c r="K442" s="20" t="s">
        <v>487</v>
      </c>
      <c r="L442" s="15" t="s">
        <v>393</v>
      </c>
      <c r="N442" s="20" t="s">
        <v>220</v>
      </c>
      <c r="Q442" s="20" t="s">
        <v>178</v>
      </c>
    </row>
    <row r="443" spans="1:17" ht="18" customHeight="1" x14ac:dyDescent="0.2">
      <c r="A443" s="11" t="s">
        <v>25</v>
      </c>
      <c r="B443" s="11" t="str">
        <f t="shared" si="11"/>
        <v>ch10d</v>
      </c>
      <c r="C443" s="11" t="s">
        <v>165</v>
      </c>
      <c r="D443" s="11" t="s">
        <v>216</v>
      </c>
      <c r="E443" s="11" t="s">
        <v>487</v>
      </c>
      <c r="F443" s="15">
        <v>4</v>
      </c>
      <c r="G443" s="15" t="str">
        <f t="shared" si="12"/>
        <v>d</v>
      </c>
      <c r="H443" s="20">
        <v>2010</v>
      </c>
      <c r="I443" s="20">
        <v>18</v>
      </c>
      <c r="J443" s="20" t="str">
        <f t="shared" si="23"/>
        <v>ch10d218</v>
      </c>
      <c r="K443" s="20" t="s">
        <v>487</v>
      </c>
      <c r="L443" s="15" t="s">
        <v>393</v>
      </c>
      <c r="N443" s="20" t="s">
        <v>220</v>
      </c>
      <c r="Q443" s="20" t="s">
        <v>178</v>
      </c>
    </row>
    <row r="444" spans="1:17" ht="18" customHeight="1" x14ac:dyDescent="0.2">
      <c r="A444" s="11" t="s">
        <v>25</v>
      </c>
      <c r="B444" s="11" t="str">
        <f t="shared" si="11"/>
        <v>ch11e</v>
      </c>
      <c r="C444" s="11" t="s">
        <v>165</v>
      </c>
      <c r="D444" s="11" t="s">
        <v>216</v>
      </c>
      <c r="E444" s="11" t="s">
        <v>487</v>
      </c>
      <c r="F444" s="15">
        <v>5</v>
      </c>
      <c r="G444" s="15" t="str">
        <f t="shared" si="12"/>
        <v>e</v>
      </c>
      <c r="H444" s="20">
        <v>2011</v>
      </c>
      <c r="I444" s="20">
        <v>18</v>
      </c>
      <c r="J444" s="20" t="str">
        <f t="shared" si="23"/>
        <v>ch11e218</v>
      </c>
      <c r="K444" s="20" t="s">
        <v>487</v>
      </c>
      <c r="L444" s="15" t="s">
        <v>393</v>
      </c>
      <c r="N444" s="20" t="s">
        <v>220</v>
      </c>
      <c r="Q444" s="20" t="s">
        <v>178</v>
      </c>
    </row>
    <row r="445" spans="1:17" ht="18" customHeight="1" x14ac:dyDescent="0.2">
      <c r="A445" s="11" t="s">
        <v>25</v>
      </c>
      <c r="B445" s="11" t="str">
        <f t="shared" si="11"/>
        <v>ch12f</v>
      </c>
      <c r="C445" s="11" t="s">
        <v>165</v>
      </c>
      <c r="D445" s="11" t="s">
        <v>216</v>
      </c>
      <c r="E445" s="11" t="s">
        <v>487</v>
      </c>
      <c r="F445" s="15">
        <v>6</v>
      </c>
      <c r="G445" s="15" t="str">
        <f t="shared" si="12"/>
        <v>f</v>
      </c>
      <c r="H445" s="20">
        <v>2012</v>
      </c>
      <c r="I445" s="20">
        <v>18</v>
      </c>
      <c r="J445" s="20" t="str">
        <f t="shared" si="23"/>
        <v>ch12f218</v>
      </c>
      <c r="K445" s="20" t="s">
        <v>487</v>
      </c>
      <c r="L445" s="15" t="s">
        <v>393</v>
      </c>
      <c r="N445" s="20" t="s">
        <v>220</v>
      </c>
      <c r="Q445" s="20" t="s">
        <v>178</v>
      </c>
    </row>
    <row r="446" spans="1:17" ht="18" customHeight="1" x14ac:dyDescent="0.2">
      <c r="A446" s="11" t="s">
        <v>25</v>
      </c>
      <c r="B446" s="11" t="str">
        <f t="shared" si="11"/>
        <v>ch13g</v>
      </c>
      <c r="C446" s="11" t="s">
        <v>165</v>
      </c>
      <c r="D446" s="11" t="s">
        <v>216</v>
      </c>
      <c r="E446" s="11" t="s">
        <v>487</v>
      </c>
      <c r="F446" s="15">
        <v>7</v>
      </c>
      <c r="G446" s="15" t="str">
        <f t="shared" si="12"/>
        <v>g</v>
      </c>
      <c r="H446" s="20">
        <v>2013</v>
      </c>
      <c r="I446" s="20">
        <v>18</v>
      </c>
      <c r="J446" s="20" t="str">
        <f t="shared" si="23"/>
        <v>ch13g218</v>
      </c>
      <c r="K446" s="20" t="s">
        <v>487</v>
      </c>
      <c r="L446" s="15" t="s">
        <v>393</v>
      </c>
      <c r="N446" s="20" t="s">
        <v>220</v>
      </c>
      <c r="Q446" s="20" t="s">
        <v>178</v>
      </c>
    </row>
    <row r="447" spans="1:17" ht="18" customHeight="1" x14ac:dyDescent="0.2">
      <c r="A447" s="11" t="s">
        <v>25</v>
      </c>
      <c r="B447" s="11" t="str">
        <f t="shared" si="11"/>
        <v>ch15h</v>
      </c>
      <c r="C447" s="11" t="s">
        <v>165</v>
      </c>
      <c r="D447" s="11" t="s">
        <v>216</v>
      </c>
      <c r="E447" s="11" t="s">
        <v>487</v>
      </c>
      <c r="F447" s="15">
        <v>8</v>
      </c>
      <c r="G447" s="15" t="str">
        <f t="shared" si="12"/>
        <v>h</v>
      </c>
      <c r="H447" s="20">
        <v>2015</v>
      </c>
      <c r="I447" s="20">
        <v>18</v>
      </c>
      <c r="J447" s="20" t="str">
        <f t="shared" si="23"/>
        <v>ch15h218</v>
      </c>
      <c r="K447" s="20" t="s">
        <v>487</v>
      </c>
      <c r="L447" s="15" t="s">
        <v>393</v>
      </c>
      <c r="N447" s="20" t="s">
        <v>220</v>
      </c>
      <c r="Q447" s="20" t="s">
        <v>178</v>
      </c>
    </row>
    <row r="448" spans="1:17" ht="18" customHeight="1" x14ac:dyDescent="0.2">
      <c r="A448" s="11" t="s">
        <v>25</v>
      </c>
      <c r="B448" s="11" t="str">
        <f t="shared" si="11"/>
        <v>ch16i</v>
      </c>
      <c r="C448" s="11" t="s">
        <v>165</v>
      </c>
      <c r="D448" s="11" t="s">
        <v>216</v>
      </c>
      <c r="E448" s="11" t="s">
        <v>487</v>
      </c>
      <c r="F448" s="15">
        <v>9</v>
      </c>
      <c r="G448" s="15" t="str">
        <f t="shared" si="12"/>
        <v>i</v>
      </c>
      <c r="H448" s="20">
        <v>2016</v>
      </c>
      <c r="I448" s="20">
        <v>18</v>
      </c>
      <c r="J448" s="20" t="str">
        <f t="shared" si="23"/>
        <v>ch16i218</v>
      </c>
      <c r="K448" s="20" t="s">
        <v>487</v>
      </c>
      <c r="L448" s="15" t="s">
        <v>393</v>
      </c>
      <c r="N448" s="20" t="s">
        <v>220</v>
      </c>
      <c r="Q448" s="20" t="s">
        <v>178</v>
      </c>
    </row>
    <row r="449" spans="1:17" ht="18" customHeight="1" x14ac:dyDescent="0.2">
      <c r="A449" s="11" t="s">
        <v>25</v>
      </c>
      <c r="B449" s="11" t="str">
        <f t="shared" si="11"/>
        <v>ch17j</v>
      </c>
      <c r="C449" s="11" t="s">
        <v>165</v>
      </c>
      <c r="D449" s="11" t="s">
        <v>216</v>
      </c>
      <c r="E449" s="11" t="s">
        <v>487</v>
      </c>
      <c r="F449" s="15">
        <v>10</v>
      </c>
      <c r="G449" s="15" t="str">
        <f t="shared" si="12"/>
        <v>j</v>
      </c>
      <c r="H449" s="20">
        <v>2017</v>
      </c>
      <c r="I449" s="20">
        <v>18</v>
      </c>
      <c r="J449" s="20" t="str">
        <f t="shared" si="23"/>
        <v>ch17j218</v>
      </c>
      <c r="K449" s="20" t="s">
        <v>487</v>
      </c>
      <c r="L449" s="15" t="s">
        <v>393</v>
      </c>
      <c r="N449" s="20" t="s">
        <v>220</v>
      </c>
      <c r="Q449" s="20" t="s">
        <v>178</v>
      </c>
    </row>
    <row r="450" spans="1:17" ht="18" customHeight="1" x14ac:dyDescent="0.2">
      <c r="A450" s="11" t="s">
        <v>25</v>
      </c>
      <c r="B450" s="11" t="str">
        <f t="shared" si="11"/>
        <v>ch18k</v>
      </c>
      <c r="C450" s="11" t="s">
        <v>165</v>
      </c>
      <c r="D450" s="11" t="s">
        <v>216</v>
      </c>
      <c r="E450" s="11" t="s">
        <v>487</v>
      </c>
      <c r="F450" s="15">
        <v>11</v>
      </c>
      <c r="G450" s="15" t="str">
        <f t="shared" si="12"/>
        <v>k</v>
      </c>
      <c r="H450" s="20">
        <v>2018</v>
      </c>
      <c r="I450" s="20">
        <v>18</v>
      </c>
      <c r="J450" s="20" t="str">
        <f t="shared" si="23"/>
        <v>ch18k218</v>
      </c>
      <c r="K450" s="20" t="s">
        <v>487</v>
      </c>
      <c r="L450" s="15" t="s">
        <v>393</v>
      </c>
      <c r="N450" s="20" t="s">
        <v>220</v>
      </c>
      <c r="Q450" s="20" t="s">
        <v>178</v>
      </c>
    </row>
    <row r="451" spans="1:17" ht="18" customHeight="1" x14ac:dyDescent="0.2">
      <c r="A451" s="11" t="s">
        <v>25</v>
      </c>
      <c r="B451" s="11" t="str">
        <f t="shared" si="11"/>
        <v>ch07a</v>
      </c>
      <c r="C451" s="11" t="s">
        <v>165</v>
      </c>
      <c r="D451" s="11" t="s">
        <v>216</v>
      </c>
      <c r="E451" s="11" t="s">
        <v>489</v>
      </c>
      <c r="F451" s="15">
        <v>1</v>
      </c>
      <c r="G451" s="15" t="str">
        <f t="shared" si="12"/>
        <v>a</v>
      </c>
      <c r="H451" s="20">
        <v>2007</v>
      </c>
      <c r="I451" s="20">
        <v>15</v>
      </c>
      <c r="J451" s="20" t="str">
        <f>B451&amp;"217"</f>
        <v>ch07a217</v>
      </c>
      <c r="K451" s="20" t="s">
        <v>489</v>
      </c>
      <c r="L451" s="15" t="s">
        <v>393</v>
      </c>
      <c r="N451" s="20" t="s">
        <v>220</v>
      </c>
      <c r="Q451" s="20" t="s">
        <v>178</v>
      </c>
    </row>
    <row r="452" spans="1:17" ht="18" customHeight="1" x14ac:dyDescent="0.2">
      <c r="A452" s="11" t="s">
        <v>25</v>
      </c>
      <c r="B452" s="11" t="str">
        <f t="shared" si="11"/>
        <v>ch08b</v>
      </c>
      <c r="C452" s="11" t="s">
        <v>165</v>
      </c>
      <c r="D452" s="11" t="s">
        <v>216</v>
      </c>
      <c r="E452" s="11" t="s">
        <v>489</v>
      </c>
      <c r="F452" s="15">
        <v>2</v>
      </c>
      <c r="G452" s="15" t="str">
        <f t="shared" si="12"/>
        <v>b</v>
      </c>
      <c r="H452" s="20">
        <v>2008</v>
      </c>
      <c r="I452" s="20">
        <v>15</v>
      </c>
      <c r="J452" s="20" t="str">
        <f t="shared" ref="J452:J461" si="24">B452&amp;"217"</f>
        <v>ch08b217</v>
      </c>
      <c r="K452" s="20" t="s">
        <v>489</v>
      </c>
      <c r="L452" s="15" t="s">
        <v>393</v>
      </c>
      <c r="N452" s="20" t="s">
        <v>220</v>
      </c>
      <c r="Q452" s="20" t="s">
        <v>178</v>
      </c>
    </row>
    <row r="453" spans="1:17" ht="18" customHeight="1" x14ac:dyDescent="0.2">
      <c r="A453" s="11" t="s">
        <v>25</v>
      </c>
      <c r="B453" s="11" t="str">
        <f t="shared" si="11"/>
        <v>ch09c</v>
      </c>
      <c r="C453" s="11" t="s">
        <v>165</v>
      </c>
      <c r="D453" s="11" t="s">
        <v>216</v>
      </c>
      <c r="E453" s="11" t="s">
        <v>489</v>
      </c>
      <c r="F453" s="15">
        <v>3</v>
      </c>
      <c r="G453" s="15" t="str">
        <f t="shared" si="12"/>
        <v>c</v>
      </c>
      <c r="H453" s="20">
        <v>2009</v>
      </c>
      <c r="I453" s="20">
        <v>15</v>
      </c>
      <c r="J453" s="20" t="str">
        <f t="shared" si="24"/>
        <v>ch09c217</v>
      </c>
      <c r="K453" s="20" t="s">
        <v>489</v>
      </c>
      <c r="L453" s="15" t="s">
        <v>393</v>
      </c>
      <c r="N453" s="20" t="s">
        <v>220</v>
      </c>
      <c r="Q453" s="20" t="s">
        <v>178</v>
      </c>
    </row>
    <row r="454" spans="1:17" ht="18" customHeight="1" x14ac:dyDescent="0.2">
      <c r="A454" s="11" t="s">
        <v>25</v>
      </c>
      <c r="B454" s="11" t="str">
        <f t="shared" si="11"/>
        <v>ch10d</v>
      </c>
      <c r="C454" s="11" t="s">
        <v>165</v>
      </c>
      <c r="D454" s="11" t="s">
        <v>216</v>
      </c>
      <c r="E454" s="11" t="s">
        <v>489</v>
      </c>
      <c r="F454" s="15">
        <v>4</v>
      </c>
      <c r="G454" s="15" t="str">
        <f t="shared" si="12"/>
        <v>d</v>
      </c>
      <c r="H454" s="20">
        <v>2010</v>
      </c>
      <c r="I454" s="20">
        <v>15</v>
      </c>
      <c r="J454" s="20" t="str">
        <f t="shared" si="24"/>
        <v>ch10d217</v>
      </c>
      <c r="K454" s="20" t="s">
        <v>489</v>
      </c>
      <c r="L454" s="15" t="s">
        <v>393</v>
      </c>
      <c r="N454" s="20" t="s">
        <v>220</v>
      </c>
      <c r="Q454" s="20" t="s">
        <v>178</v>
      </c>
    </row>
    <row r="455" spans="1:17" ht="18" customHeight="1" x14ac:dyDescent="0.2">
      <c r="A455" s="11" t="s">
        <v>25</v>
      </c>
      <c r="B455" s="11" t="str">
        <f t="shared" si="11"/>
        <v>ch11e</v>
      </c>
      <c r="C455" s="11" t="s">
        <v>165</v>
      </c>
      <c r="D455" s="11" t="s">
        <v>216</v>
      </c>
      <c r="E455" s="11" t="s">
        <v>489</v>
      </c>
      <c r="F455" s="15">
        <v>5</v>
      </c>
      <c r="G455" s="15" t="str">
        <f t="shared" si="12"/>
        <v>e</v>
      </c>
      <c r="H455" s="20">
        <v>2011</v>
      </c>
      <c r="I455" s="20">
        <v>15</v>
      </c>
      <c r="J455" s="20" t="str">
        <f t="shared" si="24"/>
        <v>ch11e217</v>
      </c>
      <c r="K455" s="20" t="s">
        <v>489</v>
      </c>
      <c r="L455" s="15" t="s">
        <v>393</v>
      </c>
      <c r="N455" s="20" t="s">
        <v>220</v>
      </c>
      <c r="Q455" s="20" t="s">
        <v>178</v>
      </c>
    </row>
    <row r="456" spans="1:17" ht="18" customHeight="1" x14ac:dyDescent="0.2">
      <c r="A456" s="11" t="s">
        <v>25</v>
      </c>
      <c r="B456" s="11" t="str">
        <f t="shared" si="11"/>
        <v>ch12f</v>
      </c>
      <c r="C456" s="11" t="s">
        <v>165</v>
      </c>
      <c r="D456" s="11" t="s">
        <v>216</v>
      </c>
      <c r="E456" s="11" t="s">
        <v>489</v>
      </c>
      <c r="F456" s="15">
        <v>6</v>
      </c>
      <c r="G456" s="15" t="str">
        <f t="shared" si="12"/>
        <v>f</v>
      </c>
      <c r="H456" s="20">
        <v>2012</v>
      </c>
      <c r="I456" s="20">
        <v>15</v>
      </c>
      <c r="J456" s="20" t="str">
        <f t="shared" si="24"/>
        <v>ch12f217</v>
      </c>
      <c r="K456" s="20" t="s">
        <v>489</v>
      </c>
      <c r="L456" s="15" t="s">
        <v>393</v>
      </c>
      <c r="N456" s="20" t="s">
        <v>220</v>
      </c>
      <c r="Q456" s="20" t="s">
        <v>178</v>
      </c>
    </row>
    <row r="457" spans="1:17" ht="18" customHeight="1" x14ac:dyDescent="0.2">
      <c r="A457" s="11" t="s">
        <v>25</v>
      </c>
      <c r="B457" s="11" t="str">
        <f t="shared" si="11"/>
        <v>ch13g</v>
      </c>
      <c r="C457" s="11" t="s">
        <v>165</v>
      </c>
      <c r="D457" s="11" t="s">
        <v>216</v>
      </c>
      <c r="E457" s="11" t="s">
        <v>489</v>
      </c>
      <c r="F457" s="15">
        <v>7</v>
      </c>
      <c r="G457" s="15" t="str">
        <f t="shared" si="12"/>
        <v>g</v>
      </c>
      <c r="H457" s="20">
        <v>2013</v>
      </c>
      <c r="I457" s="20">
        <v>15</v>
      </c>
      <c r="J457" s="20" t="str">
        <f t="shared" si="24"/>
        <v>ch13g217</v>
      </c>
      <c r="K457" s="20" t="s">
        <v>489</v>
      </c>
      <c r="L457" s="15" t="s">
        <v>393</v>
      </c>
      <c r="N457" s="20" t="s">
        <v>220</v>
      </c>
      <c r="Q457" s="20" t="s">
        <v>178</v>
      </c>
    </row>
    <row r="458" spans="1:17" ht="18" customHeight="1" x14ac:dyDescent="0.2">
      <c r="A458" s="11" t="s">
        <v>25</v>
      </c>
      <c r="B458" s="11" t="str">
        <f t="shared" si="11"/>
        <v>ch15h</v>
      </c>
      <c r="C458" s="11" t="s">
        <v>165</v>
      </c>
      <c r="D458" s="11" t="s">
        <v>216</v>
      </c>
      <c r="E458" s="11" t="s">
        <v>489</v>
      </c>
      <c r="F458" s="15">
        <v>8</v>
      </c>
      <c r="G458" s="15" t="str">
        <f t="shared" si="12"/>
        <v>h</v>
      </c>
      <c r="H458" s="20">
        <v>2015</v>
      </c>
      <c r="I458" s="20">
        <v>15</v>
      </c>
      <c r="J458" s="20" t="str">
        <f t="shared" si="24"/>
        <v>ch15h217</v>
      </c>
      <c r="K458" s="20" t="s">
        <v>489</v>
      </c>
      <c r="L458" s="15" t="s">
        <v>393</v>
      </c>
      <c r="N458" s="20" t="s">
        <v>220</v>
      </c>
      <c r="Q458" s="20" t="s">
        <v>178</v>
      </c>
    </row>
    <row r="459" spans="1:17" ht="18" customHeight="1" x14ac:dyDescent="0.2">
      <c r="A459" s="11" t="s">
        <v>25</v>
      </c>
      <c r="B459" s="11" t="str">
        <f t="shared" si="11"/>
        <v>ch16i</v>
      </c>
      <c r="C459" s="11" t="s">
        <v>165</v>
      </c>
      <c r="D459" s="11" t="s">
        <v>216</v>
      </c>
      <c r="E459" s="11" t="s">
        <v>489</v>
      </c>
      <c r="F459" s="15">
        <v>9</v>
      </c>
      <c r="G459" s="15" t="str">
        <f t="shared" si="12"/>
        <v>i</v>
      </c>
      <c r="H459" s="20">
        <v>2016</v>
      </c>
      <c r="I459" s="20">
        <v>15</v>
      </c>
      <c r="J459" s="20" t="str">
        <f t="shared" si="24"/>
        <v>ch16i217</v>
      </c>
      <c r="K459" s="20" t="s">
        <v>489</v>
      </c>
      <c r="L459" s="15" t="s">
        <v>393</v>
      </c>
      <c r="N459" s="20" t="s">
        <v>220</v>
      </c>
      <c r="Q459" s="20" t="s">
        <v>178</v>
      </c>
    </row>
    <row r="460" spans="1:17" ht="18" customHeight="1" x14ac:dyDescent="0.2">
      <c r="A460" s="11" t="s">
        <v>25</v>
      </c>
      <c r="B460" s="11" t="str">
        <f t="shared" si="11"/>
        <v>ch17j</v>
      </c>
      <c r="C460" s="11" t="s">
        <v>165</v>
      </c>
      <c r="D460" s="11" t="s">
        <v>216</v>
      </c>
      <c r="E460" s="11" t="s">
        <v>489</v>
      </c>
      <c r="F460" s="15">
        <v>10</v>
      </c>
      <c r="G460" s="15" t="str">
        <f t="shared" si="12"/>
        <v>j</v>
      </c>
      <c r="H460" s="20">
        <v>2017</v>
      </c>
      <c r="I460" s="20">
        <v>15</v>
      </c>
      <c r="J460" s="20" t="str">
        <f t="shared" si="24"/>
        <v>ch17j217</v>
      </c>
      <c r="K460" s="20" t="s">
        <v>489</v>
      </c>
      <c r="L460" s="15" t="s">
        <v>393</v>
      </c>
      <c r="N460" s="20" t="s">
        <v>220</v>
      </c>
      <c r="Q460" s="20" t="s">
        <v>178</v>
      </c>
    </row>
    <row r="461" spans="1:17" ht="18" customHeight="1" x14ac:dyDescent="0.2">
      <c r="A461" s="11" t="s">
        <v>25</v>
      </c>
      <c r="B461" s="11" t="str">
        <f t="shared" si="11"/>
        <v>ch18k</v>
      </c>
      <c r="C461" s="11" t="s">
        <v>165</v>
      </c>
      <c r="D461" s="11" t="s">
        <v>216</v>
      </c>
      <c r="E461" s="11" t="s">
        <v>489</v>
      </c>
      <c r="F461" s="15">
        <v>11</v>
      </c>
      <c r="G461" s="15" t="str">
        <f t="shared" si="12"/>
        <v>k</v>
      </c>
      <c r="H461" s="20">
        <v>2018</v>
      </c>
      <c r="I461" s="20">
        <v>15</v>
      </c>
      <c r="J461" s="20" t="str">
        <f t="shared" si="24"/>
        <v>ch18k217</v>
      </c>
      <c r="K461" s="20" t="s">
        <v>489</v>
      </c>
      <c r="L461" s="15" t="s">
        <v>393</v>
      </c>
      <c r="N461" s="20" t="s">
        <v>220</v>
      </c>
      <c r="Q461" s="20" t="s">
        <v>178</v>
      </c>
    </row>
    <row r="462" spans="1:17" ht="18" customHeight="1" x14ac:dyDescent="0.2">
      <c r="A462" s="11" t="s">
        <v>25</v>
      </c>
      <c r="B462" s="11" t="str">
        <f t="shared" si="11"/>
        <v>ch07a</v>
      </c>
      <c r="C462" s="11" t="s">
        <v>165</v>
      </c>
      <c r="D462" s="11" t="s">
        <v>216</v>
      </c>
      <c r="E462" s="11" t="s">
        <v>490</v>
      </c>
      <c r="F462" s="15">
        <v>1</v>
      </c>
      <c r="G462" s="15" t="str">
        <f t="shared" si="12"/>
        <v>a</v>
      </c>
      <c r="H462" s="20">
        <v>2007</v>
      </c>
      <c r="I462" s="20">
        <v>8</v>
      </c>
      <c r="J462" s="20" t="str">
        <f>B462&amp;"208"</f>
        <v>ch07a208</v>
      </c>
      <c r="K462" s="20" t="s">
        <v>491</v>
      </c>
      <c r="L462" s="15" t="s">
        <v>393</v>
      </c>
      <c r="N462" s="20" t="s">
        <v>220</v>
      </c>
      <c r="Q462" s="20" t="s">
        <v>178</v>
      </c>
    </row>
    <row r="463" spans="1:17" ht="18" customHeight="1" x14ac:dyDescent="0.2">
      <c r="A463" s="11" t="s">
        <v>25</v>
      </c>
      <c r="B463" s="11" t="str">
        <f t="shared" si="11"/>
        <v>ch08b</v>
      </c>
      <c r="C463" s="11" t="s">
        <v>165</v>
      </c>
      <c r="D463" s="11" t="s">
        <v>216</v>
      </c>
      <c r="E463" s="11" t="s">
        <v>490</v>
      </c>
      <c r="F463" s="15">
        <v>2</v>
      </c>
      <c r="G463" s="15" t="str">
        <f t="shared" si="12"/>
        <v>b</v>
      </c>
      <c r="H463" s="20">
        <v>2008</v>
      </c>
      <c r="I463" s="20">
        <v>8</v>
      </c>
      <c r="J463" s="20" t="str">
        <f t="shared" ref="J463:J472" si="25">B463&amp;"208"</f>
        <v>ch08b208</v>
      </c>
      <c r="K463" s="20" t="s">
        <v>491</v>
      </c>
      <c r="L463" s="15" t="s">
        <v>393</v>
      </c>
      <c r="N463" s="20" t="s">
        <v>220</v>
      </c>
      <c r="Q463" s="20" t="s">
        <v>178</v>
      </c>
    </row>
    <row r="464" spans="1:17" ht="18" customHeight="1" x14ac:dyDescent="0.2">
      <c r="A464" s="11" t="s">
        <v>25</v>
      </c>
      <c r="B464" s="11" t="str">
        <f t="shared" si="11"/>
        <v>ch09c</v>
      </c>
      <c r="C464" s="11" t="s">
        <v>165</v>
      </c>
      <c r="D464" s="11" t="s">
        <v>216</v>
      </c>
      <c r="E464" s="11" t="s">
        <v>490</v>
      </c>
      <c r="F464" s="15">
        <v>3</v>
      </c>
      <c r="G464" s="15" t="str">
        <f t="shared" si="12"/>
        <v>c</v>
      </c>
      <c r="H464" s="20">
        <v>2009</v>
      </c>
      <c r="I464" s="20">
        <v>8</v>
      </c>
      <c r="J464" s="20" t="str">
        <f t="shared" si="25"/>
        <v>ch09c208</v>
      </c>
      <c r="K464" s="20" t="s">
        <v>491</v>
      </c>
      <c r="L464" s="15" t="s">
        <v>393</v>
      </c>
      <c r="N464" s="20" t="s">
        <v>220</v>
      </c>
      <c r="Q464" s="20" t="s">
        <v>178</v>
      </c>
    </row>
    <row r="465" spans="1:17" ht="18" customHeight="1" x14ac:dyDescent="0.2">
      <c r="A465" s="11" t="s">
        <v>25</v>
      </c>
      <c r="B465" s="11" t="str">
        <f t="shared" si="11"/>
        <v>ch10d</v>
      </c>
      <c r="C465" s="11" t="s">
        <v>165</v>
      </c>
      <c r="D465" s="11" t="s">
        <v>216</v>
      </c>
      <c r="E465" s="11" t="s">
        <v>490</v>
      </c>
      <c r="F465" s="15">
        <v>4</v>
      </c>
      <c r="G465" s="15" t="str">
        <f t="shared" si="12"/>
        <v>d</v>
      </c>
      <c r="H465" s="20">
        <v>2010</v>
      </c>
      <c r="I465" s="20">
        <v>8</v>
      </c>
      <c r="J465" s="20" t="str">
        <f t="shared" si="25"/>
        <v>ch10d208</v>
      </c>
      <c r="K465" s="20" t="s">
        <v>491</v>
      </c>
      <c r="L465" s="15" t="s">
        <v>393</v>
      </c>
      <c r="N465" s="20" t="s">
        <v>220</v>
      </c>
      <c r="Q465" s="20" t="s">
        <v>178</v>
      </c>
    </row>
    <row r="466" spans="1:17" ht="18" customHeight="1" x14ac:dyDescent="0.2">
      <c r="A466" s="11" t="s">
        <v>25</v>
      </c>
      <c r="B466" s="11" t="str">
        <f t="shared" si="11"/>
        <v>ch11e</v>
      </c>
      <c r="C466" s="11" t="s">
        <v>165</v>
      </c>
      <c r="D466" s="11" t="s">
        <v>216</v>
      </c>
      <c r="E466" s="11" t="s">
        <v>490</v>
      </c>
      <c r="F466" s="15">
        <v>5</v>
      </c>
      <c r="G466" s="15" t="str">
        <f t="shared" si="12"/>
        <v>e</v>
      </c>
      <c r="H466" s="20">
        <v>2011</v>
      </c>
      <c r="I466" s="20">
        <v>8</v>
      </c>
      <c r="J466" s="20" t="str">
        <f t="shared" si="25"/>
        <v>ch11e208</v>
      </c>
      <c r="K466" s="20" t="s">
        <v>491</v>
      </c>
      <c r="L466" s="15" t="s">
        <v>393</v>
      </c>
      <c r="N466" s="20" t="s">
        <v>220</v>
      </c>
      <c r="Q466" s="20" t="s">
        <v>178</v>
      </c>
    </row>
    <row r="467" spans="1:17" ht="18" customHeight="1" x14ac:dyDescent="0.2">
      <c r="A467" s="11" t="s">
        <v>25</v>
      </c>
      <c r="B467" s="11" t="str">
        <f t="shared" si="11"/>
        <v>ch12f</v>
      </c>
      <c r="C467" s="11" t="s">
        <v>165</v>
      </c>
      <c r="D467" s="11" t="s">
        <v>216</v>
      </c>
      <c r="E467" s="11" t="s">
        <v>490</v>
      </c>
      <c r="F467" s="15">
        <v>6</v>
      </c>
      <c r="G467" s="15" t="str">
        <f t="shared" si="12"/>
        <v>f</v>
      </c>
      <c r="H467" s="20">
        <v>2012</v>
      </c>
      <c r="I467" s="20">
        <v>8</v>
      </c>
      <c r="J467" s="20" t="str">
        <f t="shared" si="25"/>
        <v>ch12f208</v>
      </c>
      <c r="K467" s="20" t="s">
        <v>491</v>
      </c>
      <c r="L467" s="15" t="s">
        <v>393</v>
      </c>
      <c r="N467" s="20" t="s">
        <v>220</v>
      </c>
      <c r="Q467" s="20" t="s">
        <v>178</v>
      </c>
    </row>
    <row r="468" spans="1:17" ht="18" customHeight="1" x14ac:dyDescent="0.2">
      <c r="A468" s="11" t="s">
        <v>25</v>
      </c>
      <c r="B468" s="11" t="str">
        <f t="shared" si="11"/>
        <v>ch13g</v>
      </c>
      <c r="C468" s="11" t="s">
        <v>165</v>
      </c>
      <c r="D468" s="11" t="s">
        <v>216</v>
      </c>
      <c r="E468" s="11" t="s">
        <v>490</v>
      </c>
      <c r="F468" s="15">
        <v>7</v>
      </c>
      <c r="G468" s="15" t="str">
        <f t="shared" si="12"/>
        <v>g</v>
      </c>
      <c r="H468" s="20">
        <v>2013</v>
      </c>
      <c r="I468" s="20">
        <v>8</v>
      </c>
      <c r="J468" s="20" t="str">
        <f t="shared" si="25"/>
        <v>ch13g208</v>
      </c>
      <c r="K468" s="20" t="s">
        <v>491</v>
      </c>
      <c r="L468" s="15" t="s">
        <v>393</v>
      </c>
      <c r="N468" s="20" t="s">
        <v>220</v>
      </c>
      <c r="Q468" s="20" t="s">
        <v>178</v>
      </c>
    </row>
    <row r="469" spans="1:17" ht="18" customHeight="1" x14ac:dyDescent="0.2">
      <c r="A469" s="11" t="s">
        <v>25</v>
      </c>
      <c r="B469" s="11" t="str">
        <f t="shared" si="11"/>
        <v>ch15h</v>
      </c>
      <c r="C469" s="11" t="s">
        <v>165</v>
      </c>
      <c r="D469" s="11" t="s">
        <v>216</v>
      </c>
      <c r="E469" s="11" t="s">
        <v>490</v>
      </c>
      <c r="F469" s="15">
        <v>8</v>
      </c>
      <c r="G469" s="15" t="str">
        <f t="shared" si="12"/>
        <v>h</v>
      </c>
      <c r="H469" s="20">
        <v>2015</v>
      </c>
      <c r="I469" s="20">
        <v>8</v>
      </c>
      <c r="J469" s="20" t="str">
        <f t="shared" si="25"/>
        <v>ch15h208</v>
      </c>
      <c r="K469" s="20" t="s">
        <v>491</v>
      </c>
      <c r="L469" s="15" t="s">
        <v>393</v>
      </c>
      <c r="N469" s="20" t="s">
        <v>220</v>
      </c>
      <c r="Q469" s="20" t="s">
        <v>178</v>
      </c>
    </row>
    <row r="470" spans="1:17" ht="18" customHeight="1" x14ac:dyDescent="0.2">
      <c r="A470" s="11" t="s">
        <v>25</v>
      </c>
      <c r="B470" s="11" t="str">
        <f t="shared" si="11"/>
        <v>ch16i</v>
      </c>
      <c r="C470" s="11" t="s">
        <v>165</v>
      </c>
      <c r="D470" s="11" t="s">
        <v>216</v>
      </c>
      <c r="E470" s="11" t="s">
        <v>490</v>
      </c>
      <c r="F470" s="15">
        <v>9</v>
      </c>
      <c r="G470" s="15" t="str">
        <f t="shared" si="12"/>
        <v>i</v>
      </c>
      <c r="H470" s="20">
        <v>2016</v>
      </c>
      <c r="I470" s="20">
        <v>8</v>
      </c>
      <c r="J470" s="20" t="str">
        <f t="shared" si="25"/>
        <v>ch16i208</v>
      </c>
      <c r="K470" s="20" t="s">
        <v>491</v>
      </c>
      <c r="L470" s="15" t="s">
        <v>393</v>
      </c>
      <c r="N470" s="20" t="s">
        <v>220</v>
      </c>
      <c r="Q470" s="20" t="s">
        <v>178</v>
      </c>
    </row>
    <row r="471" spans="1:17" ht="18" customHeight="1" x14ac:dyDescent="0.2">
      <c r="A471" s="11" t="s">
        <v>25</v>
      </c>
      <c r="B471" s="11" t="str">
        <f t="shared" si="11"/>
        <v>ch17j</v>
      </c>
      <c r="C471" s="11" t="s">
        <v>165</v>
      </c>
      <c r="D471" s="11" t="s">
        <v>216</v>
      </c>
      <c r="E471" s="11" t="s">
        <v>490</v>
      </c>
      <c r="F471" s="15">
        <v>10</v>
      </c>
      <c r="G471" s="15" t="str">
        <f t="shared" si="12"/>
        <v>j</v>
      </c>
      <c r="H471" s="20">
        <v>2017</v>
      </c>
      <c r="I471" s="20">
        <v>8</v>
      </c>
      <c r="J471" s="20" t="str">
        <f t="shared" si="25"/>
        <v>ch17j208</v>
      </c>
      <c r="K471" s="20" t="s">
        <v>491</v>
      </c>
      <c r="L471" s="15" t="s">
        <v>393</v>
      </c>
      <c r="N471" s="20" t="s">
        <v>220</v>
      </c>
      <c r="Q471" s="20" t="s">
        <v>178</v>
      </c>
    </row>
    <row r="472" spans="1:17" ht="18" customHeight="1" x14ac:dyDescent="0.2">
      <c r="A472" s="11" t="s">
        <v>25</v>
      </c>
      <c r="B472" s="11" t="str">
        <f t="shared" si="11"/>
        <v>ch18k</v>
      </c>
      <c r="C472" s="11" t="s">
        <v>165</v>
      </c>
      <c r="D472" s="11" t="s">
        <v>216</v>
      </c>
      <c r="E472" s="11" t="s">
        <v>490</v>
      </c>
      <c r="F472" s="15">
        <v>11</v>
      </c>
      <c r="G472" s="15" t="str">
        <f t="shared" si="12"/>
        <v>k</v>
      </c>
      <c r="H472" s="20">
        <v>2018</v>
      </c>
      <c r="I472" s="20">
        <v>8</v>
      </c>
      <c r="J472" s="20" t="str">
        <f t="shared" si="25"/>
        <v>ch18k208</v>
      </c>
      <c r="K472" s="20" t="s">
        <v>491</v>
      </c>
      <c r="L472" s="15" t="s">
        <v>393</v>
      </c>
      <c r="N472" s="20" t="s">
        <v>220</v>
      </c>
      <c r="Q472" s="20" t="s">
        <v>178</v>
      </c>
    </row>
    <row r="473" spans="1:17" ht="18" customHeight="1" x14ac:dyDescent="0.2">
      <c r="A473" s="11" t="s">
        <v>25</v>
      </c>
      <c r="B473" s="11" t="str">
        <f t="shared" si="11"/>
        <v>ch07a</v>
      </c>
      <c r="C473" s="11" t="s">
        <v>165</v>
      </c>
      <c r="D473" s="11" t="s">
        <v>216</v>
      </c>
      <c r="E473" s="11" t="s">
        <v>492</v>
      </c>
      <c r="F473" s="15">
        <v>1</v>
      </c>
      <c r="G473" s="15" t="str">
        <f t="shared" si="12"/>
        <v>a</v>
      </c>
      <c r="H473" s="20">
        <v>2007</v>
      </c>
      <c r="I473" s="20">
        <v>21</v>
      </c>
      <c r="J473" s="20" t="str">
        <f>B473&amp;"221"</f>
        <v>ch07a221</v>
      </c>
      <c r="K473" s="20" t="s">
        <v>493</v>
      </c>
      <c r="L473" s="15" t="s">
        <v>393</v>
      </c>
      <c r="N473" s="20" t="s">
        <v>220</v>
      </c>
      <c r="Q473" s="20" t="s">
        <v>178</v>
      </c>
    </row>
    <row r="474" spans="1:17" ht="18" customHeight="1" x14ac:dyDescent="0.2">
      <c r="A474" s="11" t="s">
        <v>25</v>
      </c>
      <c r="B474" s="11" t="str">
        <f t="shared" si="11"/>
        <v>ch08b</v>
      </c>
      <c r="C474" s="11" t="s">
        <v>165</v>
      </c>
      <c r="D474" s="11" t="s">
        <v>216</v>
      </c>
      <c r="E474" s="11" t="s">
        <v>492</v>
      </c>
      <c r="F474" s="15">
        <v>2</v>
      </c>
      <c r="G474" s="15" t="str">
        <f t="shared" si="12"/>
        <v>b</v>
      </c>
      <c r="H474" s="20">
        <v>2008</v>
      </c>
      <c r="I474" s="20">
        <v>21</v>
      </c>
      <c r="J474" s="20" t="str">
        <f t="shared" ref="J474:J483" si="26">B474&amp;"221"</f>
        <v>ch08b221</v>
      </c>
      <c r="K474" s="20" t="s">
        <v>493</v>
      </c>
      <c r="L474" s="15" t="s">
        <v>393</v>
      </c>
      <c r="N474" s="20" t="s">
        <v>220</v>
      </c>
      <c r="Q474" s="20" t="s">
        <v>178</v>
      </c>
    </row>
    <row r="475" spans="1:17" ht="18" customHeight="1" x14ac:dyDescent="0.2">
      <c r="A475" s="11" t="s">
        <v>25</v>
      </c>
      <c r="B475" s="11" t="str">
        <f t="shared" si="11"/>
        <v>ch09c</v>
      </c>
      <c r="C475" s="11" t="s">
        <v>165</v>
      </c>
      <c r="D475" s="11" t="s">
        <v>216</v>
      </c>
      <c r="E475" s="11" t="s">
        <v>492</v>
      </c>
      <c r="F475" s="15">
        <v>3</v>
      </c>
      <c r="G475" s="15" t="str">
        <f t="shared" si="12"/>
        <v>c</v>
      </c>
      <c r="H475" s="20">
        <v>2009</v>
      </c>
      <c r="I475" s="20">
        <v>21</v>
      </c>
      <c r="J475" s="20" t="str">
        <f t="shared" si="26"/>
        <v>ch09c221</v>
      </c>
      <c r="K475" s="20" t="s">
        <v>493</v>
      </c>
      <c r="L475" s="15" t="s">
        <v>393</v>
      </c>
      <c r="N475" s="20" t="s">
        <v>220</v>
      </c>
      <c r="Q475" s="20" t="s">
        <v>178</v>
      </c>
    </row>
    <row r="476" spans="1:17" ht="18" customHeight="1" x14ac:dyDescent="0.2">
      <c r="A476" s="11" t="s">
        <v>25</v>
      </c>
      <c r="B476" s="11" t="str">
        <f t="shared" si="11"/>
        <v>ch10d</v>
      </c>
      <c r="C476" s="11" t="s">
        <v>165</v>
      </c>
      <c r="D476" s="11" t="s">
        <v>216</v>
      </c>
      <c r="E476" s="11" t="s">
        <v>492</v>
      </c>
      <c r="F476" s="15">
        <v>4</v>
      </c>
      <c r="G476" s="15" t="str">
        <f t="shared" si="12"/>
        <v>d</v>
      </c>
      <c r="H476" s="20">
        <v>2010</v>
      </c>
      <c r="I476" s="20">
        <v>21</v>
      </c>
      <c r="J476" s="20" t="str">
        <f t="shared" si="26"/>
        <v>ch10d221</v>
      </c>
      <c r="K476" s="20" t="s">
        <v>493</v>
      </c>
      <c r="L476" s="15" t="s">
        <v>393</v>
      </c>
      <c r="N476" s="20" t="s">
        <v>220</v>
      </c>
      <c r="Q476" s="20" t="s">
        <v>178</v>
      </c>
    </row>
    <row r="477" spans="1:17" ht="18" customHeight="1" x14ac:dyDescent="0.2">
      <c r="A477" s="11" t="s">
        <v>25</v>
      </c>
      <c r="B477" s="11" t="str">
        <f t="shared" si="11"/>
        <v>ch11e</v>
      </c>
      <c r="C477" s="11" t="s">
        <v>165</v>
      </c>
      <c r="D477" s="11" t="s">
        <v>216</v>
      </c>
      <c r="E477" s="11" t="s">
        <v>492</v>
      </c>
      <c r="F477" s="15">
        <v>5</v>
      </c>
      <c r="G477" s="15" t="str">
        <f t="shared" si="12"/>
        <v>e</v>
      </c>
      <c r="H477" s="20">
        <v>2011</v>
      </c>
      <c r="I477" s="20">
        <v>21</v>
      </c>
      <c r="J477" s="20" t="str">
        <f t="shared" si="26"/>
        <v>ch11e221</v>
      </c>
      <c r="K477" s="20" t="s">
        <v>493</v>
      </c>
      <c r="L477" s="15" t="s">
        <v>393</v>
      </c>
      <c r="N477" s="20" t="s">
        <v>220</v>
      </c>
      <c r="Q477" s="20" t="s">
        <v>178</v>
      </c>
    </row>
    <row r="478" spans="1:17" ht="18" customHeight="1" x14ac:dyDescent="0.2">
      <c r="A478" s="11" t="s">
        <v>25</v>
      </c>
      <c r="B478" s="11" t="str">
        <f t="shared" si="11"/>
        <v>ch12f</v>
      </c>
      <c r="C478" s="11" t="s">
        <v>165</v>
      </c>
      <c r="D478" s="11" t="s">
        <v>216</v>
      </c>
      <c r="E478" s="11" t="s">
        <v>492</v>
      </c>
      <c r="F478" s="15">
        <v>6</v>
      </c>
      <c r="G478" s="15" t="str">
        <f t="shared" si="12"/>
        <v>f</v>
      </c>
      <c r="H478" s="20">
        <v>2012</v>
      </c>
      <c r="I478" s="20">
        <v>21</v>
      </c>
      <c r="J478" s="20" t="str">
        <f t="shared" si="26"/>
        <v>ch12f221</v>
      </c>
      <c r="K478" s="20" t="s">
        <v>493</v>
      </c>
      <c r="L478" s="15" t="s">
        <v>393</v>
      </c>
      <c r="N478" s="20" t="s">
        <v>220</v>
      </c>
      <c r="Q478" s="20" t="s">
        <v>178</v>
      </c>
    </row>
    <row r="479" spans="1:17" ht="18" customHeight="1" x14ac:dyDescent="0.2">
      <c r="A479" s="11" t="s">
        <v>25</v>
      </c>
      <c r="B479" s="11" t="str">
        <f t="shared" si="11"/>
        <v>ch13g</v>
      </c>
      <c r="C479" s="11" t="s">
        <v>165</v>
      </c>
      <c r="D479" s="11" t="s">
        <v>216</v>
      </c>
      <c r="E479" s="11" t="s">
        <v>492</v>
      </c>
      <c r="F479" s="15">
        <v>7</v>
      </c>
      <c r="G479" s="15" t="str">
        <f t="shared" si="12"/>
        <v>g</v>
      </c>
      <c r="H479" s="20">
        <v>2013</v>
      </c>
      <c r="I479" s="20">
        <v>21</v>
      </c>
      <c r="J479" s="20" t="str">
        <f t="shared" si="26"/>
        <v>ch13g221</v>
      </c>
      <c r="K479" s="20" t="s">
        <v>493</v>
      </c>
      <c r="L479" s="15" t="s">
        <v>393</v>
      </c>
      <c r="N479" s="20" t="s">
        <v>220</v>
      </c>
      <c r="Q479" s="20" t="s">
        <v>178</v>
      </c>
    </row>
    <row r="480" spans="1:17" ht="18" customHeight="1" x14ac:dyDescent="0.2">
      <c r="A480" s="11" t="s">
        <v>25</v>
      </c>
      <c r="B480" s="11" t="str">
        <f t="shared" si="11"/>
        <v>ch15h</v>
      </c>
      <c r="C480" s="11" t="s">
        <v>165</v>
      </c>
      <c r="D480" s="11" t="s">
        <v>216</v>
      </c>
      <c r="E480" s="11" t="s">
        <v>492</v>
      </c>
      <c r="F480" s="15">
        <v>8</v>
      </c>
      <c r="G480" s="15" t="str">
        <f t="shared" si="12"/>
        <v>h</v>
      </c>
      <c r="H480" s="20">
        <v>2015</v>
      </c>
      <c r="I480" s="20">
        <v>21</v>
      </c>
      <c r="J480" s="20" t="str">
        <f t="shared" si="26"/>
        <v>ch15h221</v>
      </c>
      <c r="K480" s="20" t="s">
        <v>493</v>
      </c>
      <c r="L480" s="15" t="s">
        <v>393</v>
      </c>
      <c r="N480" s="20" t="s">
        <v>220</v>
      </c>
      <c r="Q480" s="20" t="s">
        <v>178</v>
      </c>
    </row>
    <row r="481" spans="1:17" ht="18" customHeight="1" x14ac:dyDescent="0.2">
      <c r="A481" s="11" t="s">
        <v>25</v>
      </c>
      <c r="B481" s="11" t="str">
        <f t="shared" si="11"/>
        <v>ch16i</v>
      </c>
      <c r="C481" s="11" t="s">
        <v>165</v>
      </c>
      <c r="D481" s="11" t="s">
        <v>216</v>
      </c>
      <c r="E481" s="11" t="s">
        <v>492</v>
      </c>
      <c r="F481" s="15">
        <v>9</v>
      </c>
      <c r="G481" s="15" t="str">
        <f t="shared" si="12"/>
        <v>i</v>
      </c>
      <c r="H481" s="20">
        <v>2016</v>
      </c>
      <c r="I481" s="20">
        <v>21</v>
      </c>
      <c r="J481" s="20" t="str">
        <f t="shared" si="26"/>
        <v>ch16i221</v>
      </c>
      <c r="K481" s="20" t="s">
        <v>493</v>
      </c>
      <c r="L481" s="15" t="s">
        <v>393</v>
      </c>
      <c r="N481" s="20" t="s">
        <v>220</v>
      </c>
      <c r="Q481" s="20" t="s">
        <v>178</v>
      </c>
    </row>
    <row r="482" spans="1:17" ht="18" customHeight="1" x14ac:dyDescent="0.2">
      <c r="A482" s="11" t="s">
        <v>25</v>
      </c>
      <c r="B482" s="11" t="str">
        <f t="shared" si="11"/>
        <v>ch17j</v>
      </c>
      <c r="C482" s="11" t="s">
        <v>165</v>
      </c>
      <c r="D482" s="11" t="s">
        <v>216</v>
      </c>
      <c r="E482" s="11" t="s">
        <v>492</v>
      </c>
      <c r="F482" s="15">
        <v>10</v>
      </c>
      <c r="G482" s="15" t="str">
        <f t="shared" si="12"/>
        <v>j</v>
      </c>
      <c r="H482" s="20">
        <v>2017</v>
      </c>
      <c r="I482" s="20">
        <v>21</v>
      </c>
      <c r="J482" s="20" t="str">
        <f t="shared" si="26"/>
        <v>ch17j221</v>
      </c>
      <c r="K482" s="20" t="s">
        <v>493</v>
      </c>
      <c r="L482" s="15" t="s">
        <v>393</v>
      </c>
      <c r="N482" s="20" t="s">
        <v>220</v>
      </c>
      <c r="Q482" s="20" t="s">
        <v>178</v>
      </c>
    </row>
    <row r="483" spans="1:17" ht="18" customHeight="1" x14ac:dyDescent="0.2">
      <c r="A483" s="11" t="s">
        <v>25</v>
      </c>
      <c r="B483" s="11" t="str">
        <f t="shared" si="11"/>
        <v>ch18k</v>
      </c>
      <c r="C483" s="11" t="s">
        <v>165</v>
      </c>
      <c r="D483" s="11" t="s">
        <v>216</v>
      </c>
      <c r="E483" s="11" t="s">
        <v>492</v>
      </c>
      <c r="F483" s="15">
        <v>11</v>
      </c>
      <c r="G483" s="15" t="str">
        <f t="shared" si="12"/>
        <v>k</v>
      </c>
      <c r="H483" s="20">
        <v>2018</v>
      </c>
      <c r="I483" s="20">
        <v>21</v>
      </c>
      <c r="J483" s="20" t="str">
        <f t="shared" si="26"/>
        <v>ch18k221</v>
      </c>
      <c r="K483" s="20" t="s">
        <v>493</v>
      </c>
      <c r="L483" s="15" t="s">
        <v>393</v>
      </c>
      <c r="N483" s="20" t="s">
        <v>220</v>
      </c>
      <c r="Q483" s="20" t="s">
        <v>178</v>
      </c>
    </row>
    <row r="484" spans="1:17" ht="18" customHeight="1" x14ac:dyDescent="0.2">
      <c r="A484" s="11" t="s">
        <v>25</v>
      </c>
      <c r="B484" s="11" t="str">
        <f t="shared" si="11"/>
        <v>ch07a</v>
      </c>
      <c r="C484" s="11" t="s">
        <v>165</v>
      </c>
      <c r="D484" s="11" t="s">
        <v>216</v>
      </c>
      <c r="E484" s="11" t="s">
        <v>494</v>
      </c>
      <c r="F484" s="15">
        <v>1</v>
      </c>
      <c r="G484" s="15" t="str">
        <f t="shared" si="12"/>
        <v>a</v>
      </c>
      <c r="H484" s="20">
        <v>2007</v>
      </c>
      <c r="I484" s="20">
        <v>25</v>
      </c>
      <c r="J484" s="20" t="str">
        <f>B484&amp;"225"</f>
        <v>ch07a225</v>
      </c>
      <c r="K484" s="20" t="s">
        <v>495</v>
      </c>
      <c r="L484" s="15" t="s">
        <v>393</v>
      </c>
      <c r="N484" s="20" t="s">
        <v>220</v>
      </c>
      <c r="Q484" s="20" t="s">
        <v>178</v>
      </c>
    </row>
    <row r="485" spans="1:17" ht="18" customHeight="1" x14ac:dyDescent="0.2">
      <c r="A485" s="11" t="s">
        <v>25</v>
      </c>
      <c r="B485" s="11" t="str">
        <f t="shared" si="11"/>
        <v>ch08b</v>
      </c>
      <c r="C485" s="11" t="s">
        <v>165</v>
      </c>
      <c r="D485" s="11" t="s">
        <v>216</v>
      </c>
      <c r="E485" s="11" t="s">
        <v>494</v>
      </c>
      <c r="F485" s="15">
        <v>2</v>
      </c>
      <c r="G485" s="15" t="str">
        <f t="shared" si="12"/>
        <v>b</v>
      </c>
      <c r="H485" s="20">
        <v>2008</v>
      </c>
      <c r="I485" s="20">
        <v>25</v>
      </c>
      <c r="J485" s="20" t="str">
        <f t="shared" ref="J485:J494" si="27">B485&amp;"225"</f>
        <v>ch08b225</v>
      </c>
      <c r="K485" s="20" t="s">
        <v>495</v>
      </c>
      <c r="L485" s="15" t="s">
        <v>393</v>
      </c>
      <c r="N485" s="20" t="s">
        <v>220</v>
      </c>
      <c r="Q485" s="20" t="s">
        <v>178</v>
      </c>
    </row>
    <row r="486" spans="1:17" ht="18" customHeight="1" x14ac:dyDescent="0.2">
      <c r="A486" s="11" t="s">
        <v>25</v>
      </c>
      <c r="B486" s="11" t="str">
        <f t="shared" si="11"/>
        <v>ch09c</v>
      </c>
      <c r="C486" s="11" t="s">
        <v>165</v>
      </c>
      <c r="D486" s="11" t="s">
        <v>216</v>
      </c>
      <c r="E486" s="11" t="s">
        <v>494</v>
      </c>
      <c r="F486" s="15">
        <v>3</v>
      </c>
      <c r="G486" s="15" t="str">
        <f t="shared" si="12"/>
        <v>c</v>
      </c>
      <c r="H486" s="20">
        <v>2009</v>
      </c>
      <c r="I486" s="20">
        <v>25</v>
      </c>
      <c r="J486" s="20" t="str">
        <f t="shared" si="27"/>
        <v>ch09c225</v>
      </c>
      <c r="K486" s="20" t="s">
        <v>495</v>
      </c>
      <c r="L486" s="15" t="s">
        <v>393</v>
      </c>
      <c r="N486" s="20" t="s">
        <v>220</v>
      </c>
      <c r="Q486" s="20" t="s">
        <v>178</v>
      </c>
    </row>
    <row r="487" spans="1:17" ht="18" customHeight="1" x14ac:dyDescent="0.2">
      <c r="A487" s="11" t="s">
        <v>25</v>
      </c>
      <c r="B487" s="11" t="str">
        <f t="shared" si="11"/>
        <v>ch10d</v>
      </c>
      <c r="C487" s="11" t="s">
        <v>165</v>
      </c>
      <c r="D487" s="11" t="s">
        <v>216</v>
      </c>
      <c r="E487" s="11" t="s">
        <v>494</v>
      </c>
      <c r="F487" s="15">
        <v>4</v>
      </c>
      <c r="G487" s="15" t="str">
        <f t="shared" si="12"/>
        <v>d</v>
      </c>
      <c r="H487" s="20">
        <v>2010</v>
      </c>
      <c r="I487" s="20">
        <v>25</v>
      </c>
      <c r="J487" s="20" t="str">
        <f t="shared" si="27"/>
        <v>ch10d225</v>
      </c>
      <c r="K487" s="20" t="s">
        <v>495</v>
      </c>
      <c r="L487" s="15" t="s">
        <v>393</v>
      </c>
      <c r="N487" s="20" t="s">
        <v>220</v>
      </c>
      <c r="Q487" s="20" t="s">
        <v>178</v>
      </c>
    </row>
    <row r="488" spans="1:17" ht="18" customHeight="1" x14ac:dyDescent="0.2">
      <c r="A488" s="11" t="s">
        <v>25</v>
      </c>
      <c r="B488" s="11" t="str">
        <f t="shared" si="11"/>
        <v>ch11e</v>
      </c>
      <c r="C488" s="11" t="s">
        <v>165</v>
      </c>
      <c r="D488" s="11" t="s">
        <v>216</v>
      </c>
      <c r="E488" s="11" t="s">
        <v>494</v>
      </c>
      <c r="F488" s="15">
        <v>5</v>
      </c>
      <c r="G488" s="15" t="str">
        <f t="shared" si="12"/>
        <v>e</v>
      </c>
      <c r="H488" s="20">
        <v>2011</v>
      </c>
      <c r="I488" s="20">
        <v>25</v>
      </c>
      <c r="J488" s="20" t="str">
        <f t="shared" si="27"/>
        <v>ch11e225</v>
      </c>
      <c r="K488" s="20" t="s">
        <v>495</v>
      </c>
      <c r="L488" s="15" t="s">
        <v>393</v>
      </c>
      <c r="N488" s="20" t="s">
        <v>220</v>
      </c>
      <c r="Q488" s="20" t="s">
        <v>178</v>
      </c>
    </row>
    <row r="489" spans="1:17" ht="18" customHeight="1" x14ac:dyDescent="0.2">
      <c r="A489" s="11" t="s">
        <v>25</v>
      </c>
      <c r="B489" s="11" t="str">
        <f t="shared" si="11"/>
        <v>ch12f</v>
      </c>
      <c r="C489" s="11" t="s">
        <v>165</v>
      </c>
      <c r="D489" s="11" t="s">
        <v>216</v>
      </c>
      <c r="E489" s="11" t="s">
        <v>494</v>
      </c>
      <c r="F489" s="15">
        <v>6</v>
      </c>
      <c r="G489" s="15" t="str">
        <f t="shared" si="12"/>
        <v>f</v>
      </c>
      <c r="H489" s="20">
        <v>2012</v>
      </c>
      <c r="I489" s="20">
        <v>25</v>
      </c>
      <c r="J489" s="20" t="str">
        <f t="shared" si="27"/>
        <v>ch12f225</v>
      </c>
      <c r="K489" s="20" t="s">
        <v>495</v>
      </c>
      <c r="L489" s="15" t="s">
        <v>393</v>
      </c>
      <c r="N489" s="20" t="s">
        <v>220</v>
      </c>
      <c r="Q489" s="20" t="s">
        <v>178</v>
      </c>
    </row>
    <row r="490" spans="1:17" ht="18" customHeight="1" x14ac:dyDescent="0.2">
      <c r="A490" s="11" t="s">
        <v>25</v>
      </c>
      <c r="B490" s="11" t="str">
        <f t="shared" si="11"/>
        <v>ch13g</v>
      </c>
      <c r="C490" s="11" t="s">
        <v>165</v>
      </c>
      <c r="D490" s="11" t="s">
        <v>216</v>
      </c>
      <c r="E490" s="11" t="s">
        <v>494</v>
      </c>
      <c r="F490" s="15">
        <v>7</v>
      </c>
      <c r="G490" s="15" t="str">
        <f t="shared" si="12"/>
        <v>g</v>
      </c>
      <c r="H490" s="20">
        <v>2013</v>
      </c>
      <c r="I490" s="20">
        <v>25</v>
      </c>
      <c r="J490" s="20" t="str">
        <f t="shared" si="27"/>
        <v>ch13g225</v>
      </c>
      <c r="K490" s="20" t="s">
        <v>495</v>
      </c>
      <c r="L490" s="15" t="s">
        <v>393</v>
      </c>
      <c r="N490" s="20" t="s">
        <v>220</v>
      </c>
      <c r="Q490" s="20" t="s">
        <v>178</v>
      </c>
    </row>
    <row r="491" spans="1:17" ht="18" customHeight="1" x14ac:dyDescent="0.2">
      <c r="A491" s="11" t="s">
        <v>25</v>
      </c>
      <c r="B491" s="11" t="str">
        <f t="shared" si="11"/>
        <v>ch15h</v>
      </c>
      <c r="C491" s="11" t="s">
        <v>165</v>
      </c>
      <c r="D491" s="11" t="s">
        <v>216</v>
      </c>
      <c r="E491" s="11" t="s">
        <v>494</v>
      </c>
      <c r="F491" s="15">
        <v>8</v>
      </c>
      <c r="G491" s="15" t="str">
        <f t="shared" si="12"/>
        <v>h</v>
      </c>
      <c r="H491" s="20">
        <v>2015</v>
      </c>
      <c r="I491" s="20">
        <v>25</v>
      </c>
      <c r="J491" s="20" t="str">
        <f t="shared" si="27"/>
        <v>ch15h225</v>
      </c>
      <c r="K491" s="20" t="s">
        <v>495</v>
      </c>
      <c r="L491" s="15" t="s">
        <v>393</v>
      </c>
      <c r="N491" s="20" t="s">
        <v>220</v>
      </c>
      <c r="Q491" s="20" t="s">
        <v>178</v>
      </c>
    </row>
    <row r="492" spans="1:17" ht="18" customHeight="1" x14ac:dyDescent="0.2">
      <c r="A492" s="11" t="s">
        <v>25</v>
      </c>
      <c r="B492" s="11" t="str">
        <f t="shared" si="11"/>
        <v>ch16i</v>
      </c>
      <c r="C492" s="11" t="s">
        <v>165</v>
      </c>
      <c r="D492" s="11" t="s">
        <v>216</v>
      </c>
      <c r="E492" s="11" t="s">
        <v>494</v>
      </c>
      <c r="F492" s="15">
        <v>9</v>
      </c>
      <c r="G492" s="15" t="str">
        <f t="shared" si="12"/>
        <v>i</v>
      </c>
      <c r="H492" s="20">
        <v>2016</v>
      </c>
      <c r="I492" s="20">
        <v>25</v>
      </c>
      <c r="J492" s="20" t="str">
        <f t="shared" si="27"/>
        <v>ch16i225</v>
      </c>
      <c r="K492" s="20" t="s">
        <v>495</v>
      </c>
      <c r="L492" s="15" t="s">
        <v>393</v>
      </c>
      <c r="N492" s="20" t="s">
        <v>220</v>
      </c>
      <c r="Q492" s="20" t="s">
        <v>178</v>
      </c>
    </row>
    <row r="493" spans="1:17" ht="18" customHeight="1" x14ac:dyDescent="0.2">
      <c r="A493" s="11" t="s">
        <v>25</v>
      </c>
      <c r="B493" s="11" t="str">
        <f t="shared" si="11"/>
        <v>ch17j</v>
      </c>
      <c r="C493" s="11" t="s">
        <v>165</v>
      </c>
      <c r="D493" s="11" t="s">
        <v>216</v>
      </c>
      <c r="E493" s="11" t="s">
        <v>494</v>
      </c>
      <c r="F493" s="15">
        <v>10</v>
      </c>
      <c r="G493" s="15" t="str">
        <f t="shared" si="12"/>
        <v>j</v>
      </c>
      <c r="H493" s="20">
        <v>2017</v>
      </c>
      <c r="I493" s="20">
        <v>25</v>
      </c>
      <c r="J493" s="20" t="str">
        <f t="shared" si="27"/>
        <v>ch17j225</v>
      </c>
      <c r="K493" s="20" t="s">
        <v>495</v>
      </c>
      <c r="L493" s="15" t="s">
        <v>393</v>
      </c>
      <c r="N493" s="20" t="s">
        <v>220</v>
      </c>
      <c r="Q493" s="20" t="s">
        <v>178</v>
      </c>
    </row>
    <row r="494" spans="1:17" ht="18" customHeight="1" x14ac:dyDescent="0.2">
      <c r="A494" s="11" t="s">
        <v>25</v>
      </c>
      <c r="B494" s="11" t="str">
        <f t="shared" si="11"/>
        <v>ch18k</v>
      </c>
      <c r="C494" s="11" t="s">
        <v>165</v>
      </c>
      <c r="D494" s="11" t="s">
        <v>216</v>
      </c>
      <c r="E494" s="11" t="s">
        <v>494</v>
      </c>
      <c r="F494" s="15">
        <v>11</v>
      </c>
      <c r="G494" s="15" t="str">
        <f t="shared" si="12"/>
        <v>k</v>
      </c>
      <c r="H494" s="20">
        <v>2018</v>
      </c>
      <c r="I494" s="20">
        <v>25</v>
      </c>
      <c r="J494" s="20" t="str">
        <f t="shared" si="27"/>
        <v>ch18k225</v>
      </c>
      <c r="K494" s="20" t="s">
        <v>495</v>
      </c>
      <c r="L494" s="15" t="s">
        <v>393</v>
      </c>
      <c r="N494" s="20" t="s">
        <v>220</v>
      </c>
      <c r="Q494" s="20" t="s">
        <v>178</v>
      </c>
    </row>
    <row r="495" spans="1:17" ht="18" customHeight="1" x14ac:dyDescent="0.2">
      <c r="A495" s="11" t="s">
        <v>25</v>
      </c>
      <c r="B495" s="11" t="str">
        <f t="shared" si="11"/>
        <v>ch07a</v>
      </c>
      <c r="C495" s="11" t="s">
        <v>165</v>
      </c>
      <c r="D495" s="11" t="s">
        <v>216</v>
      </c>
      <c r="E495" s="11" t="s">
        <v>496</v>
      </c>
      <c r="F495" s="15">
        <v>1</v>
      </c>
      <c r="G495" s="15" t="str">
        <f t="shared" si="12"/>
        <v>a</v>
      </c>
      <c r="H495" s="20">
        <v>2007</v>
      </c>
      <c r="I495" s="20">
        <v>27</v>
      </c>
      <c r="J495" s="20" t="str">
        <f>B495&amp;"227"</f>
        <v>ch07a227</v>
      </c>
      <c r="K495" s="20" t="s">
        <v>497</v>
      </c>
      <c r="L495" s="15" t="s">
        <v>393</v>
      </c>
      <c r="N495" s="20" t="s">
        <v>220</v>
      </c>
      <c r="Q495" s="20" t="s">
        <v>178</v>
      </c>
    </row>
    <row r="496" spans="1:17" ht="18" customHeight="1" x14ac:dyDescent="0.2">
      <c r="A496" s="11" t="s">
        <v>25</v>
      </c>
      <c r="B496" s="11" t="str">
        <f t="shared" si="11"/>
        <v>ch08b</v>
      </c>
      <c r="C496" s="11" t="s">
        <v>165</v>
      </c>
      <c r="D496" s="11" t="s">
        <v>216</v>
      </c>
      <c r="E496" s="11" t="s">
        <v>496</v>
      </c>
      <c r="F496" s="15">
        <v>2</v>
      </c>
      <c r="G496" s="15" t="str">
        <f t="shared" si="12"/>
        <v>b</v>
      </c>
      <c r="H496" s="20">
        <v>2008</v>
      </c>
      <c r="I496" s="20">
        <v>27</v>
      </c>
      <c r="J496" s="20" t="str">
        <f t="shared" ref="J496:J505" si="28">B496&amp;"227"</f>
        <v>ch08b227</v>
      </c>
      <c r="K496" s="20" t="s">
        <v>497</v>
      </c>
      <c r="L496" s="15" t="s">
        <v>393</v>
      </c>
      <c r="N496" s="20" t="s">
        <v>220</v>
      </c>
      <c r="Q496" s="20" t="s">
        <v>178</v>
      </c>
    </row>
    <row r="497" spans="1:17" ht="18" customHeight="1" x14ac:dyDescent="0.2">
      <c r="A497" s="11" t="s">
        <v>25</v>
      </c>
      <c r="B497" s="11" t="str">
        <f t="shared" si="11"/>
        <v>ch09c</v>
      </c>
      <c r="C497" s="11" t="s">
        <v>165</v>
      </c>
      <c r="D497" s="11" t="s">
        <v>216</v>
      </c>
      <c r="E497" s="11" t="s">
        <v>496</v>
      </c>
      <c r="F497" s="15">
        <v>3</v>
      </c>
      <c r="G497" s="15" t="str">
        <f t="shared" si="12"/>
        <v>c</v>
      </c>
      <c r="H497" s="20">
        <v>2009</v>
      </c>
      <c r="I497" s="20">
        <v>27</v>
      </c>
      <c r="J497" s="20" t="str">
        <f t="shared" si="28"/>
        <v>ch09c227</v>
      </c>
      <c r="K497" s="20" t="s">
        <v>497</v>
      </c>
      <c r="L497" s="15" t="s">
        <v>393</v>
      </c>
      <c r="N497" s="20" t="s">
        <v>220</v>
      </c>
      <c r="Q497" s="20" t="s">
        <v>178</v>
      </c>
    </row>
    <row r="498" spans="1:17" ht="18" customHeight="1" x14ac:dyDescent="0.2">
      <c r="A498" s="11" t="s">
        <v>25</v>
      </c>
      <c r="B498" s="11" t="str">
        <f t="shared" si="11"/>
        <v>ch10d</v>
      </c>
      <c r="C498" s="11" t="s">
        <v>165</v>
      </c>
      <c r="D498" s="11" t="s">
        <v>216</v>
      </c>
      <c r="E498" s="11" t="s">
        <v>496</v>
      </c>
      <c r="F498" s="15">
        <v>4</v>
      </c>
      <c r="G498" s="15" t="str">
        <f t="shared" si="12"/>
        <v>d</v>
      </c>
      <c r="H498" s="20">
        <v>2010</v>
      </c>
      <c r="I498" s="20">
        <v>27</v>
      </c>
      <c r="J498" s="20" t="str">
        <f t="shared" si="28"/>
        <v>ch10d227</v>
      </c>
      <c r="K498" s="20" t="s">
        <v>497</v>
      </c>
      <c r="L498" s="15" t="s">
        <v>393</v>
      </c>
      <c r="N498" s="20" t="s">
        <v>220</v>
      </c>
      <c r="Q498" s="20" t="s">
        <v>178</v>
      </c>
    </row>
    <row r="499" spans="1:17" ht="18" customHeight="1" x14ac:dyDescent="0.2">
      <c r="A499" s="11" t="s">
        <v>25</v>
      </c>
      <c r="B499" s="11" t="str">
        <f t="shared" si="11"/>
        <v>ch11e</v>
      </c>
      <c r="C499" s="11" t="s">
        <v>165</v>
      </c>
      <c r="D499" s="11" t="s">
        <v>216</v>
      </c>
      <c r="E499" s="11" t="s">
        <v>496</v>
      </c>
      <c r="F499" s="15">
        <v>5</v>
      </c>
      <c r="G499" s="15" t="str">
        <f t="shared" si="12"/>
        <v>e</v>
      </c>
      <c r="H499" s="20">
        <v>2011</v>
      </c>
      <c r="I499" s="20">
        <v>27</v>
      </c>
      <c r="J499" s="20" t="str">
        <f t="shared" si="28"/>
        <v>ch11e227</v>
      </c>
      <c r="K499" s="20" t="s">
        <v>497</v>
      </c>
      <c r="L499" s="15" t="s">
        <v>393</v>
      </c>
      <c r="N499" s="20" t="s">
        <v>220</v>
      </c>
      <c r="Q499" s="20" t="s">
        <v>178</v>
      </c>
    </row>
    <row r="500" spans="1:17" ht="18" customHeight="1" x14ac:dyDescent="0.2">
      <c r="A500" s="11" t="s">
        <v>25</v>
      </c>
      <c r="B500" s="11" t="str">
        <f t="shared" si="11"/>
        <v>ch12f</v>
      </c>
      <c r="C500" s="11" t="s">
        <v>165</v>
      </c>
      <c r="D500" s="11" t="s">
        <v>216</v>
      </c>
      <c r="E500" s="11" t="s">
        <v>496</v>
      </c>
      <c r="F500" s="15">
        <v>6</v>
      </c>
      <c r="G500" s="15" t="str">
        <f t="shared" si="12"/>
        <v>f</v>
      </c>
      <c r="H500" s="20">
        <v>2012</v>
      </c>
      <c r="I500" s="20">
        <v>27</v>
      </c>
      <c r="J500" s="20" t="str">
        <f t="shared" si="28"/>
        <v>ch12f227</v>
      </c>
      <c r="K500" s="20" t="s">
        <v>497</v>
      </c>
      <c r="L500" s="15" t="s">
        <v>393</v>
      </c>
      <c r="N500" s="20" t="s">
        <v>220</v>
      </c>
      <c r="Q500" s="20" t="s">
        <v>178</v>
      </c>
    </row>
    <row r="501" spans="1:17" ht="18" customHeight="1" x14ac:dyDescent="0.2">
      <c r="A501" s="11" t="s">
        <v>25</v>
      </c>
      <c r="B501" s="11" t="str">
        <f t="shared" si="11"/>
        <v>ch13g</v>
      </c>
      <c r="C501" s="11" t="s">
        <v>165</v>
      </c>
      <c r="D501" s="11" t="s">
        <v>216</v>
      </c>
      <c r="E501" s="11" t="s">
        <v>496</v>
      </c>
      <c r="F501" s="15">
        <v>7</v>
      </c>
      <c r="G501" s="15" t="str">
        <f t="shared" si="12"/>
        <v>g</v>
      </c>
      <c r="H501" s="20">
        <v>2013</v>
      </c>
      <c r="I501" s="20">
        <v>27</v>
      </c>
      <c r="J501" s="20" t="str">
        <f t="shared" si="28"/>
        <v>ch13g227</v>
      </c>
      <c r="K501" s="20" t="s">
        <v>497</v>
      </c>
      <c r="L501" s="15" t="s">
        <v>393</v>
      </c>
      <c r="N501" s="20" t="s">
        <v>220</v>
      </c>
      <c r="Q501" s="20" t="s">
        <v>178</v>
      </c>
    </row>
    <row r="502" spans="1:17" ht="18" customHeight="1" x14ac:dyDescent="0.2">
      <c r="A502" s="11" t="s">
        <v>25</v>
      </c>
      <c r="B502" s="11" t="str">
        <f t="shared" si="11"/>
        <v>ch15h</v>
      </c>
      <c r="C502" s="11" t="s">
        <v>165</v>
      </c>
      <c r="D502" s="11" t="s">
        <v>216</v>
      </c>
      <c r="E502" s="11" t="s">
        <v>496</v>
      </c>
      <c r="F502" s="15">
        <v>8</v>
      </c>
      <c r="G502" s="15" t="str">
        <f t="shared" si="12"/>
        <v>h</v>
      </c>
      <c r="H502" s="20">
        <v>2015</v>
      </c>
      <c r="I502" s="20">
        <v>27</v>
      </c>
      <c r="J502" s="20" t="str">
        <f t="shared" si="28"/>
        <v>ch15h227</v>
      </c>
      <c r="K502" s="20" t="s">
        <v>497</v>
      </c>
      <c r="L502" s="15" t="s">
        <v>393</v>
      </c>
      <c r="N502" s="20" t="s">
        <v>220</v>
      </c>
      <c r="Q502" s="20" t="s">
        <v>178</v>
      </c>
    </row>
    <row r="503" spans="1:17" ht="18" customHeight="1" x14ac:dyDescent="0.2">
      <c r="A503" s="11" t="s">
        <v>25</v>
      </c>
      <c r="B503" s="11" t="str">
        <f t="shared" si="11"/>
        <v>ch16i</v>
      </c>
      <c r="C503" s="11" t="s">
        <v>165</v>
      </c>
      <c r="D503" s="11" t="s">
        <v>216</v>
      </c>
      <c r="E503" s="11" t="s">
        <v>496</v>
      </c>
      <c r="F503" s="15">
        <v>9</v>
      </c>
      <c r="G503" s="15" t="str">
        <f t="shared" si="12"/>
        <v>i</v>
      </c>
      <c r="H503" s="20">
        <v>2016</v>
      </c>
      <c r="I503" s="20">
        <v>27</v>
      </c>
      <c r="J503" s="20" t="str">
        <f t="shared" si="28"/>
        <v>ch16i227</v>
      </c>
      <c r="K503" s="20" t="s">
        <v>497</v>
      </c>
      <c r="L503" s="15" t="s">
        <v>393</v>
      </c>
      <c r="N503" s="20" t="s">
        <v>220</v>
      </c>
      <c r="Q503" s="20" t="s">
        <v>178</v>
      </c>
    </row>
    <row r="504" spans="1:17" ht="18" customHeight="1" x14ac:dyDescent="0.2">
      <c r="A504" s="11" t="s">
        <v>25</v>
      </c>
      <c r="B504" s="11" t="str">
        <f t="shared" si="11"/>
        <v>ch17j</v>
      </c>
      <c r="C504" s="11" t="s">
        <v>165</v>
      </c>
      <c r="D504" s="11" t="s">
        <v>216</v>
      </c>
      <c r="E504" s="11" t="s">
        <v>496</v>
      </c>
      <c r="F504" s="15">
        <v>10</v>
      </c>
      <c r="G504" s="15" t="str">
        <f t="shared" si="12"/>
        <v>j</v>
      </c>
      <c r="H504" s="20">
        <v>2017</v>
      </c>
      <c r="I504" s="20">
        <v>27</v>
      </c>
      <c r="J504" s="20" t="str">
        <f t="shared" si="28"/>
        <v>ch17j227</v>
      </c>
      <c r="K504" s="20" t="s">
        <v>497</v>
      </c>
      <c r="L504" s="15" t="s">
        <v>393</v>
      </c>
      <c r="N504" s="20" t="s">
        <v>220</v>
      </c>
      <c r="Q504" s="20" t="s">
        <v>178</v>
      </c>
    </row>
    <row r="505" spans="1:17" ht="18" customHeight="1" x14ac:dyDescent="0.2">
      <c r="A505" s="11" t="s">
        <v>25</v>
      </c>
      <c r="B505" s="11" t="str">
        <f t="shared" si="11"/>
        <v>ch18k</v>
      </c>
      <c r="C505" s="11" t="s">
        <v>165</v>
      </c>
      <c r="D505" s="11" t="s">
        <v>216</v>
      </c>
      <c r="E505" s="11" t="s">
        <v>496</v>
      </c>
      <c r="F505" s="15">
        <v>11</v>
      </c>
      <c r="G505" s="15" t="str">
        <f t="shared" si="12"/>
        <v>k</v>
      </c>
      <c r="H505" s="20">
        <v>2018</v>
      </c>
      <c r="I505" s="20">
        <v>27</v>
      </c>
      <c r="J505" s="20" t="str">
        <f t="shared" si="28"/>
        <v>ch18k227</v>
      </c>
      <c r="K505" s="20" t="s">
        <v>497</v>
      </c>
      <c r="L505" s="15" t="s">
        <v>393</v>
      </c>
      <c r="N505" s="20" t="s">
        <v>220</v>
      </c>
      <c r="Q505" s="20" t="s">
        <v>178</v>
      </c>
    </row>
    <row r="506" spans="1:17" ht="18" customHeight="1" x14ac:dyDescent="0.2">
      <c r="A506" s="11" t="s">
        <v>25</v>
      </c>
      <c r="B506" s="11" t="str">
        <f t="shared" si="11"/>
        <v>ch07a</v>
      </c>
      <c r="C506" s="11" t="s">
        <v>165</v>
      </c>
      <c r="D506" s="11" t="s">
        <v>216</v>
      </c>
      <c r="E506" s="11" t="s">
        <v>498</v>
      </c>
      <c r="F506" s="15">
        <v>1</v>
      </c>
      <c r="G506" s="15" t="str">
        <f t="shared" si="12"/>
        <v>a</v>
      </c>
      <c r="H506" s="20">
        <v>2007</v>
      </c>
      <c r="I506" s="20">
        <v>16</v>
      </c>
      <c r="J506" s="20" t="str">
        <f>B506&amp;"216"</f>
        <v>ch07a216</v>
      </c>
      <c r="K506" s="20" t="s">
        <v>499</v>
      </c>
      <c r="L506" s="15" t="s">
        <v>393</v>
      </c>
      <c r="N506" s="20" t="s">
        <v>220</v>
      </c>
      <c r="Q506" s="20" t="s">
        <v>178</v>
      </c>
    </row>
    <row r="507" spans="1:17" ht="18" customHeight="1" x14ac:dyDescent="0.2">
      <c r="A507" s="11" t="s">
        <v>25</v>
      </c>
      <c r="B507" s="11" t="str">
        <f t="shared" si="11"/>
        <v>ch08b</v>
      </c>
      <c r="C507" s="11" t="s">
        <v>165</v>
      </c>
      <c r="D507" s="11" t="s">
        <v>216</v>
      </c>
      <c r="E507" s="11" t="s">
        <v>498</v>
      </c>
      <c r="F507" s="15">
        <v>2</v>
      </c>
      <c r="G507" s="15" t="str">
        <f t="shared" si="12"/>
        <v>b</v>
      </c>
      <c r="H507" s="20">
        <v>2008</v>
      </c>
      <c r="I507" s="20">
        <v>16</v>
      </c>
      <c r="J507" s="20" t="str">
        <f t="shared" ref="J507:J516" si="29">B507&amp;"216"</f>
        <v>ch08b216</v>
      </c>
      <c r="K507" s="20" t="s">
        <v>499</v>
      </c>
      <c r="L507" s="15" t="s">
        <v>393</v>
      </c>
      <c r="N507" s="20" t="s">
        <v>220</v>
      </c>
      <c r="Q507" s="20" t="s">
        <v>178</v>
      </c>
    </row>
    <row r="508" spans="1:17" ht="18" customHeight="1" x14ac:dyDescent="0.2">
      <c r="A508" s="11" t="s">
        <v>25</v>
      </c>
      <c r="B508" s="11" t="str">
        <f t="shared" si="11"/>
        <v>ch09c</v>
      </c>
      <c r="C508" s="11" t="s">
        <v>165</v>
      </c>
      <c r="D508" s="11" t="s">
        <v>216</v>
      </c>
      <c r="E508" s="11" t="s">
        <v>498</v>
      </c>
      <c r="F508" s="15">
        <v>3</v>
      </c>
      <c r="G508" s="15" t="str">
        <f t="shared" si="12"/>
        <v>c</v>
      </c>
      <c r="H508" s="20">
        <v>2009</v>
      </c>
      <c r="I508" s="20">
        <v>16</v>
      </c>
      <c r="J508" s="20" t="str">
        <f t="shared" si="29"/>
        <v>ch09c216</v>
      </c>
      <c r="K508" s="20" t="s">
        <v>499</v>
      </c>
      <c r="L508" s="15" t="s">
        <v>393</v>
      </c>
      <c r="N508" s="20" t="s">
        <v>220</v>
      </c>
      <c r="Q508" s="20" t="s">
        <v>178</v>
      </c>
    </row>
    <row r="509" spans="1:17" ht="18" customHeight="1" x14ac:dyDescent="0.2">
      <c r="A509" s="11" t="s">
        <v>25</v>
      </c>
      <c r="B509" s="11" t="str">
        <f t="shared" si="11"/>
        <v>ch10d</v>
      </c>
      <c r="C509" s="11" t="s">
        <v>165</v>
      </c>
      <c r="D509" s="11" t="s">
        <v>216</v>
      </c>
      <c r="E509" s="11" t="s">
        <v>498</v>
      </c>
      <c r="F509" s="15">
        <v>4</v>
      </c>
      <c r="G509" s="15" t="str">
        <f t="shared" si="12"/>
        <v>d</v>
      </c>
      <c r="H509" s="20">
        <v>2010</v>
      </c>
      <c r="I509" s="20">
        <v>16</v>
      </c>
      <c r="J509" s="20" t="str">
        <f t="shared" si="29"/>
        <v>ch10d216</v>
      </c>
      <c r="K509" s="20" t="s">
        <v>499</v>
      </c>
      <c r="L509" s="15" t="s">
        <v>393</v>
      </c>
      <c r="N509" s="20" t="s">
        <v>220</v>
      </c>
      <c r="Q509" s="20" t="s">
        <v>178</v>
      </c>
    </row>
    <row r="510" spans="1:17" ht="18" customHeight="1" x14ac:dyDescent="0.2">
      <c r="A510" s="11" t="s">
        <v>25</v>
      </c>
      <c r="B510" s="11" t="str">
        <f t="shared" si="11"/>
        <v>ch11e</v>
      </c>
      <c r="C510" s="11" t="s">
        <v>165</v>
      </c>
      <c r="D510" s="11" t="s">
        <v>216</v>
      </c>
      <c r="E510" s="11" t="s">
        <v>498</v>
      </c>
      <c r="F510" s="15">
        <v>5</v>
      </c>
      <c r="G510" s="15" t="str">
        <f t="shared" si="12"/>
        <v>e</v>
      </c>
      <c r="H510" s="20">
        <v>2011</v>
      </c>
      <c r="I510" s="20">
        <v>16</v>
      </c>
      <c r="J510" s="20" t="str">
        <f t="shared" si="29"/>
        <v>ch11e216</v>
      </c>
      <c r="K510" s="20" t="s">
        <v>499</v>
      </c>
      <c r="L510" s="15" t="s">
        <v>393</v>
      </c>
      <c r="N510" s="20" t="s">
        <v>220</v>
      </c>
      <c r="Q510" s="20" t="s">
        <v>178</v>
      </c>
    </row>
    <row r="511" spans="1:17" ht="18" customHeight="1" x14ac:dyDescent="0.2">
      <c r="A511" s="11" t="s">
        <v>25</v>
      </c>
      <c r="B511" s="11" t="str">
        <f t="shared" si="11"/>
        <v>ch12f</v>
      </c>
      <c r="C511" s="11" t="s">
        <v>165</v>
      </c>
      <c r="D511" s="11" t="s">
        <v>216</v>
      </c>
      <c r="E511" s="11" t="s">
        <v>498</v>
      </c>
      <c r="F511" s="15">
        <v>6</v>
      </c>
      <c r="G511" s="15" t="str">
        <f t="shared" si="12"/>
        <v>f</v>
      </c>
      <c r="H511" s="20">
        <v>2012</v>
      </c>
      <c r="I511" s="20">
        <v>16</v>
      </c>
      <c r="J511" s="20" t="str">
        <f t="shared" si="29"/>
        <v>ch12f216</v>
      </c>
      <c r="K511" s="20" t="s">
        <v>499</v>
      </c>
      <c r="L511" s="15" t="s">
        <v>393</v>
      </c>
      <c r="N511" s="20" t="s">
        <v>220</v>
      </c>
      <c r="Q511" s="20" t="s">
        <v>178</v>
      </c>
    </row>
    <row r="512" spans="1:17" ht="18" customHeight="1" x14ac:dyDescent="0.2">
      <c r="A512" s="11" t="s">
        <v>25</v>
      </c>
      <c r="B512" s="11" t="str">
        <f t="shared" si="11"/>
        <v>ch13g</v>
      </c>
      <c r="C512" s="11" t="s">
        <v>165</v>
      </c>
      <c r="D512" s="11" t="s">
        <v>216</v>
      </c>
      <c r="E512" s="11" t="s">
        <v>498</v>
      </c>
      <c r="F512" s="15">
        <v>7</v>
      </c>
      <c r="G512" s="15" t="str">
        <f t="shared" si="12"/>
        <v>g</v>
      </c>
      <c r="H512" s="20">
        <v>2013</v>
      </c>
      <c r="I512" s="20">
        <v>16</v>
      </c>
      <c r="J512" s="20" t="str">
        <f t="shared" si="29"/>
        <v>ch13g216</v>
      </c>
      <c r="K512" s="20" t="s">
        <v>499</v>
      </c>
      <c r="L512" s="15" t="s">
        <v>393</v>
      </c>
      <c r="N512" s="20" t="s">
        <v>220</v>
      </c>
      <c r="Q512" s="20" t="s">
        <v>178</v>
      </c>
    </row>
    <row r="513" spans="1:17" ht="18" customHeight="1" x14ac:dyDescent="0.2">
      <c r="A513" s="11" t="s">
        <v>25</v>
      </c>
      <c r="B513" s="11" t="str">
        <f t="shared" si="11"/>
        <v>ch15h</v>
      </c>
      <c r="C513" s="11" t="s">
        <v>165</v>
      </c>
      <c r="D513" s="11" t="s">
        <v>216</v>
      </c>
      <c r="E513" s="11" t="s">
        <v>498</v>
      </c>
      <c r="F513" s="15">
        <v>8</v>
      </c>
      <c r="G513" s="15" t="str">
        <f t="shared" si="12"/>
        <v>h</v>
      </c>
      <c r="H513" s="20">
        <v>2015</v>
      </c>
      <c r="I513" s="20">
        <v>16</v>
      </c>
      <c r="J513" s="20" t="str">
        <f t="shared" si="29"/>
        <v>ch15h216</v>
      </c>
      <c r="K513" s="20" t="s">
        <v>499</v>
      </c>
      <c r="L513" s="15" t="s">
        <v>393</v>
      </c>
      <c r="N513" s="20" t="s">
        <v>220</v>
      </c>
      <c r="Q513" s="20" t="s">
        <v>178</v>
      </c>
    </row>
    <row r="514" spans="1:17" ht="18" customHeight="1" x14ac:dyDescent="0.2">
      <c r="A514" s="11" t="s">
        <v>25</v>
      </c>
      <c r="B514" s="11" t="str">
        <f t="shared" si="11"/>
        <v>ch16i</v>
      </c>
      <c r="C514" s="11" t="s">
        <v>165</v>
      </c>
      <c r="D514" s="11" t="s">
        <v>216</v>
      </c>
      <c r="E514" s="11" t="s">
        <v>498</v>
      </c>
      <c r="F514" s="15">
        <v>9</v>
      </c>
      <c r="G514" s="15" t="str">
        <f t="shared" si="12"/>
        <v>i</v>
      </c>
      <c r="H514" s="20">
        <v>2016</v>
      </c>
      <c r="I514" s="20">
        <v>16</v>
      </c>
      <c r="J514" s="20" t="str">
        <f t="shared" si="29"/>
        <v>ch16i216</v>
      </c>
      <c r="K514" s="20" t="s">
        <v>499</v>
      </c>
      <c r="L514" s="15" t="s">
        <v>393</v>
      </c>
      <c r="N514" s="20" t="s">
        <v>220</v>
      </c>
      <c r="Q514" s="20" t="s">
        <v>178</v>
      </c>
    </row>
    <row r="515" spans="1:17" ht="18" customHeight="1" x14ac:dyDescent="0.2">
      <c r="A515" s="11" t="s">
        <v>25</v>
      </c>
      <c r="B515" s="11" t="str">
        <f t="shared" si="11"/>
        <v>ch17j</v>
      </c>
      <c r="C515" s="11" t="s">
        <v>165</v>
      </c>
      <c r="D515" s="11" t="s">
        <v>216</v>
      </c>
      <c r="E515" s="11" t="s">
        <v>498</v>
      </c>
      <c r="F515" s="15">
        <v>10</v>
      </c>
      <c r="G515" s="15" t="str">
        <f t="shared" si="12"/>
        <v>j</v>
      </c>
      <c r="H515" s="20">
        <v>2017</v>
      </c>
      <c r="I515" s="20">
        <v>16</v>
      </c>
      <c r="J515" s="20" t="str">
        <f t="shared" si="29"/>
        <v>ch17j216</v>
      </c>
      <c r="K515" s="20" t="s">
        <v>499</v>
      </c>
      <c r="L515" s="15" t="s">
        <v>393</v>
      </c>
      <c r="N515" s="20" t="s">
        <v>220</v>
      </c>
      <c r="Q515" s="20" t="s">
        <v>178</v>
      </c>
    </row>
    <row r="516" spans="1:17" ht="18" customHeight="1" x14ac:dyDescent="0.2">
      <c r="A516" s="11" t="s">
        <v>25</v>
      </c>
      <c r="B516" s="11" t="str">
        <f t="shared" si="11"/>
        <v>ch18k</v>
      </c>
      <c r="C516" s="11" t="s">
        <v>165</v>
      </c>
      <c r="D516" s="11" t="s">
        <v>216</v>
      </c>
      <c r="E516" s="11" t="s">
        <v>498</v>
      </c>
      <c r="F516" s="15">
        <v>11</v>
      </c>
      <c r="G516" s="15" t="str">
        <f t="shared" si="12"/>
        <v>k</v>
      </c>
      <c r="H516" s="20">
        <v>2018</v>
      </c>
      <c r="I516" s="20">
        <v>16</v>
      </c>
      <c r="J516" s="20" t="str">
        <f t="shared" si="29"/>
        <v>ch18k216</v>
      </c>
      <c r="K516" s="20" t="s">
        <v>499</v>
      </c>
      <c r="L516" s="15" t="s">
        <v>393</v>
      </c>
      <c r="N516" s="20" t="s">
        <v>220</v>
      </c>
      <c r="Q516" s="20" t="s">
        <v>178</v>
      </c>
    </row>
    <row r="517" spans="1:17" ht="18" customHeight="1" x14ac:dyDescent="0.2">
      <c r="A517" s="11" t="s">
        <v>25</v>
      </c>
      <c r="B517" s="11" t="str">
        <f t="shared" si="11"/>
        <v>ch07a</v>
      </c>
      <c r="C517" s="11" t="s">
        <v>165</v>
      </c>
      <c r="D517" s="11" t="s">
        <v>216</v>
      </c>
      <c r="E517" s="11" t="s">
        <v>500</v>
      </c>
      <c r="F517" s="15">
        <v>1</v>
      </c>
      <c r="G517" s="15" t="str">
        <f t="shared" si="12"/>
        <v>a</v>
      </c>
      <c r="H517" s="20">
        <v>2007</v>
      </c>
      <c r="I517" s="20">
        <v>9</v>
      </c>
      <c r="J517" s="20" t="str">
        <f>B517&amp;"209"</f>
        <v>ch07a209</v>
      </c>
      <c r="K517" s="20" t="s">
        <v>501</v>
      </c>
      <c r="L517" s="15" t="s">
        <v>393</v>
      </c>
      <c r="N517" s="20" t="s">
        <v>220</v>
      </c>
      <c r="Q517" s="20" t="s">
        <v>178</v>
      </c>
    </row>
    <row r="518" spans="1:17" ht="18" customHeight="1" x14ac:dyDescent="0.2">
      <c r="A518" s="11" t="s">
        <v>25</v>
      </c>
      <c r="B518" s="11" t="str">
        <f t="shared" si="11"/>
        <v>ch08b</v>
      </c>
      <c r="C518" s="11" t="s">
        <v>165</v>
      </c>
      <c r="D518" s="11" t="s">
        <v>216</v>
      </c>
      <c r="E518" s="11" t="s">
        <v>500</v>
      </c>
      <c r="F518" s="15">
        <v>2</v>
      </c>
      <c r="G518" s="15" t="str">
        <f t="shared" si="12"/>
        <v>b</v>
      </c>
      <c r="H518" s="20">
        <v>2008</v>
      </c>
      <c r="I518" s="20">
        <v>9</v>
      </c>
      <c r="J518" s="20" t="str">
        <f t="shared" ref="J518:J527" si="30">B518&amp;"209"</f>
        <v>ch08b209</v>
      </c>
      <c r="K518" s="20" t="s">
        <v>501</v>
      </c>
      <c r="L518" s="15" t="s">
        <v>393</v>
      </c>
      <c r="N518" s="20" t="s">
        <v>220</v>
      </c>
      <c r="Q518" s="20" t="s">
        <v>178</v>
      </c>
    </row>
    <row r="519" spans="1:17" ht="18" customHeight="1" x14ac:dyDescent="0.2">
      <c r="A519" s="11" t="s">
        <v>25</v>
      </c>
      <c r="B519" s="11" t="str">
        <f t="shared" si="11"/>
        <v>ch09c</v>
      </c>
      <c r="C519" s="11" t="s">
        <v>165</v>
      </c>
      <c r="D519" s="11" t="s">
        <v>216</v>
      </c>
      <c r="E519" s="11" t="s">
        <v>500</v>
      </c>
      <c r="F519" s="15">
        <v>3</v>
      </c>
      <c r="G519" s="15" t="str">
        <f t="shared" si="12"/>
        <v>c</v>
      </c>
      <c r="H519" s="20">
        <v>2009</v>
      </c>
      <c r="I519" s="20">
        <v>9</v>
      </c>
      <c r="J519" s="20" t="str">
        <f t="shared" si="30"/>
        <v>ch09c209</v>
      </c>
      <c r="K519" s="20" t="s">
        <v>501</v>
      </c>
      <c r="L519" s="15" t="s">
        <v>393</v>
      </c>
      <c r="N519" s="20" t="s">
        <v>220</v>
      </c>
      <c r="Q519" s="20" t="s">
        <v>178</v>
      </c>
    </row>
    <row r="520" spans="1:17" ht="18" customHeight="1" x14ac:dyDescent="0.2">
      <c r="A520" s="11" t="s">
        <v>25</v>
      </c>
      <c r="B520" s="11" t="str">
        <f t="shared" si="11"/>
        <v>ch10d</v>
      </c>
      <c r="C520" s="11" t="s">
        <v>165</v>
      </c>
      <c r="D520" s="11" t="s">
        <v>216</v>
      </c>
      <c r="E520" s="11" t="s">
        <v>500</v>
      </c>
      <c r="F520" s="15">
        <v>4</v>
      </c>
      <c r="G520" s="15" t="str">
        <f t="shared" si="12"/>
        <v>d</v>
      </c>
      <c r="H520" s="20">
        <v>2010</v>
      </c>
      <c r="I520" s="20">
        <v>9</v>
      </c>
      <c r="J520" s="20" t="str">
        <f t="shared" si="30"/>
        <v>ch10d209</v>
      </c>
      <c r="K520" s="20" t="s">
        <v>501</v>
      </c>
      <c r="L520" s="15" t="s">
        <v>393</v>
      </c>
      <c r="N520" s="20" t="s">
        <v>220</v>
      </c>
      <c r="Q520" s="20" t="s">
        <v>178</v>
      </c>
    </row>
    <row r="521" spans="1:17" ht="18" customHeight="1" x14ac:dyDescent="0.2">
      <c r="A521" s="11" t="s">
        <v>25</v>
      </c>
      <c r="B521" s="11" t="str">
        <f t="shared" si="11"/>
        <v>ch11e</v>
      </c>
      <c r="C521" s="11" t="s">
        <v>165</v>
      </c>
      <c r="D521" s="11" t="s">
        <v>216</v>
      </c>
      <c r="E521" s="11" t="s">
        <v>500</v>
      </c>
      <c r="F521" s="15">
        <v>5</v>
      </c>
      <c r="G521" s="15" t="str">
        <f t="shared" si="12"/>
        <v>e</v>
      </c>
      <c r="H521" s="20">
        <v>2011</v>
      </c>
      <c r="I521" s="20">
        <v>9</v>
      </c>
      <c r="J521" s="20" t="str">
        <f t="shared" si="30"/>
        <v>ch11e209</v>
      </c>
      <c r="K521" s="20" t="s">
        <v>501</v>
      </c>
      <c r="L521" s="15" t="s">
        <v>393</v>
      </c>
      <c r="N521" s="20" t="s">
        <v>220</v>
      </c>
      <c r="Q521" s="20" t="s">
        <v>178</v>
      </c>
    </row>
    <row r="522" spans="1:17" ht="18" customHeight="1" x14ac:dyDescent="0.2">
      <c r="A522" s="11" t="s">
        <v>25</v>
      </c>
      <c r="B522" s="11" t="str">
        <f t="shared" si="11"/>
        <v>ch12f</v>
      </c>
      <c r="C522" s="11" t="s">
        <v>165</v>
      </c>
      <c r="D522" s="11" t="s">
        <v>216</v>
      </c>
      <c r="E522" s="11" t="s">
        <v>500</v>
      </c>
      <c r="F522" s="15">
        <v>6</v>
      </c>
      <c r="G522" s="15" t="str">
        <f t="shared" si="12"/>
        <v>f</v>
      </c>
      <c r="H522" s="20">
        <v>2012</v>
      </c>
      <c r="I522" s="20">
        <v>9</v>
      </c>
      <c r="J522" s="20" t="str">
        <f t="shared" si="30"/>
        <v>ch12f209</v>
      </c>
      <c r="K522" s="20" t="s">
        <v>501</v>
      </c>
      <c r="L522" s="15" t="s">
        <v>393</v>
      </c>
      <c r="N522" s="20" t="s">
        <v>220</v>
      </c>
      <c r="Q522" s="20" t="s">
        <v>178</v>
      </c>
    </row>
    <row r="523" spans="1:17" ht="18" customHeight="1" x14ac:dyDescent="0.2">
      <c r="A523" s="11" t="s">
        <v>25</v>
      </c>
      <c r="B523" s="11" t="str">
        <f t="shared" si="11"/>
        <v>ch13g</v>
      </c>
      <c r="C523" s="11" t="s">
        <v>165</v>
      </c>
      <c r="D523" s="11" t="s">
        <v>216</v>
      </c>
      <c r="E523" s="11" t="s">
        <v>500</v>
      </c>
      <c r="F523" s="15">
        <v>7</v>
      </c>
      <c r="G523" s="15" t="str">
        <f t="shared" si="12"/>
        <v>g</v>
      </c>
      <c r="H523" s="20">
        <v>2013</v>
      </c>
      <c r="I523" s="20">
        <v>9</v>
      </c>
      <c r="J523" s="20" t="str">
        <f t="shared" si="30"/>
        <v>ch13g209</v>
      </c>
      <c r="K523" s="20" t="s">
        <v>501</v>
      </c>
      <c r="L523" s="15" t="s">
        <v>393</v>
      </c>
      <c r="N523" s="20" t="s">
        <v>220</v>
      </c>
      <c r="Q523" s="20" t="s">
        <v>178</v>
      </c>
    </row>
    <row r="524" spans="1:17" ht="18" customHeight="1" x14ac:dyDescent="0.2">
      <c r="A524" s="11" t="s">
        <v>25</v>
      </c>
      <c r="B524" s="11" t="str">
        <f t="shared" si="11"/>
        <v>ch15h</v>
      </c>
      <c r="C524" s="11" t="s">
        <v>165</v>
      </c>
      <c r="D524" s="11" t="s">
        <v>216</v>
      </c>
      <c r="E524" s="11" t="s">
        <v>500</v>
      </c>
      <c r="F524" s="15">
        <v>8</v>
      </c>
      <c r="G524" s="15" t="str">
        <f t="shared" si="12"/>
        <v>h</v>
      </c>
      <c r="H524" s="20">
        <v>2015</v>
      </c>
      <c r="I524" s="20">
        <v>9</v>
      </c>
      <c r="J524" s="20" t="str">
        <f t="shared" si="30"/>
        <v>ch15h209</v>
      </c>
      <c r="K524" s="20" t="s">
        <v>501</v>
      </c>
      <c r="L524" s="15" t="s">
        <v>393</v>
      </c>
      <c r="N524" s="20" t="s">
        <v>220</v>
      </c>
      <c r="Q524" s="20" t="s">
        <v>178</v>
      </c>
    </row>
    <row r="525" spans="1:17" ht="18" customHeight="1" x14ac:dyDescent="0.2">
      <c r="A525" s="11" t="s">
        <v>25</v>
      </c>
      <c r="B525" s="11" t="str">
        <f t="shared" si="11"/>
        <v>ch16i</v>
      </c>
      <c r="C525" s="11" t="s">
        <v>165</v>
      </c>
      <c r="D525" s="11" t="s">
        <v>216</v>
      </c>
      <c r="E525" s="11" t="s">
        <v>500</v>
      </c>
      <c r="F525" s="15">
        <v>9</v>
      </c>
      <c r="G525" s="15" t="str">
        <f t="shared" si="12"/>
        <v>i</v>
      </c>
      <c r="H525" s="20">
        <v>2016</v>
      </c>
      <c r="I525" s="20">
        <v>9</v>
      </c>
      <c r="J525" s="20" t="str">
        <f t="shared" si="30"/>
        <v>ch16i209</v>
      </c>
      <c r="K525" s="20" t="s">
        <v>501</v>
      </c>
      <c r="L525" s="15" t="s">
        <v>393</v>
      </c>
      <c r="N525" s="20" t="s">
        <v>220</v>
      </c>
      <c r="Q525" s="20" t="s">
        <v>178</v>
      </c>
    </row>
    <row r="526" spans="1:17" ht="18" customHeight="1" x14ac:dyDescent="0.2">
      <c r="A526" s="11" t="s">
        <v>25</v>
      </c>
      <c r="B526" s="11" t="str">
        <f t="shared" si="11"/>
        <v>ch17j</v>
      </c>
      <c r="C526" s="11" t="s">
        <v>165</v>
      </c>
      <c r="D526" s="11" t="s">
        <v>216</v>
      </c>
      <c r="E526" s="11" t="s">
        <v>500</v>
      </c>
      <c r="F526" s="15">
        <v>10</v>
      </c>
      <c r="G526" s="15" t="str">
        <f t="shared" si="12"/>
        <v>j</v>
      </c>
      <c r="H526" s="20">
        <v>2017</v>
      </c>
      <c r="I526" s="20">
        <v>9</v>
      </c>
      <c r="J526" s="20" t="str">
        <f t="shared" si="30"/>
        <v>ch17j209</v>
      </c>
      <c r="K526" s="20" t="s">
        <v>501</v>
      </c>
      <c r="L526" s="15" t="s">
        <v>393</v>
      </c>
      <c r="N526" s="20" t="s">
        <v>220</v>
      </c>
      <c r="Q526" s="20" t="s">
        <v>178</v>
      </c>
    </row>
    <row r="527" spans="1:17" ht="18" customHeight="1" x14ac:dyDescent="0.2">
      <c r="A527" s="11" t="s">
        <v>25</v>
      </c>
      <c r="B527" s="11" t="str">
        <f t="shared" si="11"/>
        <v>ch18k</v>
      </c>
      <c r="C527" s="11" t="s">
        <v>165</v>
      </c>
      <c r="D527" s="11" t="s">
        <v>216</v>
      </c>
      <c r="E527" s="11" t="s">
        <v>500</v>
      </c>
      <c r="F527" s="15">
        <v>11</v>
      </c>
      <c r="G527" s="15" t="str">
        <f t="shared" si="12"/>
        <v>k</v>
      </c>
      <c r="H527" s="20">
        <v>2018</v>
      </c>
      <c r="I527" s="20">
        <v>9</v>
      </c>
      <c r="J527" s="20" t="str">
        <f t="shared" si="30"/>
        <v>ch18k209</v>
      </c>
      <c r="K527" s="20" t="s">
        <v>501</v>
      </c>
      <c r="L527" s="15" t="s">
        <v>393</v>
      </c>
      <c r="N527" s="20" t="s">
        <v>220</v>
      </c>
      <c r="Q527" s="20" t="s">
        <v>178</v>
      </c>
    </row>
    <row r="528" spans="1:17" ht="18" customHeight="1" x14ac:dyDescent="0.2">
      <c r="A528" s="11" t="s">
        <v>25</v>
      </c>
      <c r="B528" s="11" t="str">
        <f t="shared" si="11"/>
        <v>ch07a</v>
      </c>
      <c r="C528" s="11" t="s">
        <v>165</v>
      </c>
      <c r="D528" s="11" t="s">
        <v>216</v>
      </c>
      <c r="E528" s="11" t="s">
        <v>502</v>
      </c>
      <c r="F528" s="15">
        <v>1</v>
      </c>
      <c r="G528" s="15" t="str">
        <f t="shared" si="12"/>
        <v>a</v>
      </c>
      <c r="H528" s="20">
        <v>2007</v>
      </c>
      <c r="I528" s="20">
        <v>24</v>
      </c>
      <c r="J528" s="20" t="str">
        <f>B528&amp;"224"</f>
        <v>ch07a224</v>
      </c>
      <c r="K528" s="20" t="s">
        <v>502</v>
      </c>
      <c r="L528" s="15" t="s">
        <v>393</v>
      </c>
      <c r="N528" s="20" t="s">
        <v>220</v>
      </c>
      <c r="Q528" s="20" t="s">
        <v>178</v>
      </c>
    </row>
    <row r="529" spans="1:17" ht="18" customHeight="1" x14ac:dyDescent="0.2">
      <c r="A529" s="11" t="s">
        <v>25</v>
      </c>
      <c r="B529" s="11" t="str">
        <f t="shared" si="11"/>
        <v>ch08b</v>
      </c>
      <c r="C529" s="11" t="s">
        <v>165</v>
      </c>
      <c r="D529" s="11" t="s">
        <v>216</v>
      </c>
      <c r="E529" s="11" t="s">
        <v>502</v>
      </c>
      <c r="F529" s="15">
        <v>2</v>
      </c>
      <c r="G529" s="15" t="str">
        <f t="shared" si="12"/>
        <v>b</v>
      </c>
      <c r="H529" s="20">
        <v>2008</v>
      </c>
      <c r="I529" s="20">
        <v>24</v>
      </c>
      <c r="J529" s="20" t="str">
        <f t="shared" ref="J529:J538" si="31">B529&amp;"224"</f>
        <v>ch08b224</v>
      </c>
      <c r="K529" s="20" t="s">
        <v>502</v>
      </c>
      <c r="L529" s="15" t="s">
        <v>393</v>
      </c>
      <c r="N529" s="20" t="s">
        <v>220</v>
      </c>
      <c r="Q529" s="20" t="s">
        <v>178</v>
      </c>
    </row>
    <row r="530" spans="1:17" ht="18" customHeight="1" x14ac:dyDescent="0.2">
      <c r="A530" s="11" t="s">
        <v>25</v>
      </c>
      <c r="B530" s="11" t="str">
        <f t="shared" si="11"/>
        <v>ch09c</v>
      </c>
      <c r="C530" s="11" t="s">
        <v>165</v>
      </c>
      <c r="D530" s="11" t="s">
        <v>216</v>
      </c>
      <c r="E530" s="11" t="s">
        <v>502</v>
      </c>
      <c r="F530" s="15">
        <v>3</v>
      </c>
      <c r="G530" s="15" t="str">
        <f t="shared" si="12"/>
        <v>c</v>
      </c>
      <c r="H530" s="20">
        <v>2009</v>
      </c>
      <c r="I530" s="20">
        <v>24</v>
      </c>
      <c r="J530" s="20" t="str">
        <f t="shared" si="31"/>
        <v>ch09c224</v>
      </c>
      <c r="K530" s="20" t="s">
        <v>502</v>
      </c>
      <c r="L530" s="15" t="s">
        <v>393</v>
      </c>
      <c r="N530" s="20" t="s">
        <v>220</v>
      </c>
      <c r="Q530" s="20" t="s">
        <v>178</v>
      </c>
    </row>
    <row r="531" spans="1:17" ht="18" customHeight="1" x14ac:dyDescent="0.2">
      <c r="A531" s="11" t="s">
        <v>25</v>
      </c>
      <c r="B531" s="11" t="str">
        <f t="shared" si="11"/>
        <v>ch10d</v>
      </c>
      <c r="C531" s="11" t="s">
        <v>165</v>
      </c>
      <c r="D531" s="11" t="s">
        <v>216</v>
      </c>
      <c r="E531" s="11" t="s">
        <v>502</v>
      </c>
      <c r="F531" s="15">
        <v>4</v>
      </c>
      <c r="G531" s="15" t="str">
        <f t="shared" si="12"/>
        <v>d</v>
      </c>
      <c r="H531" s="20">
        <v>2010</v>
      </c>
      <c r="I531" s="20">
        <v>24</v>
      </c>
      <c r="J531" s="20" t="str">
        <f t="shared" si="31"/>
        <v>ch10d224</v>
      </c>
      <c r="K531" s="20" t="s">
        <v>502</v>
      </c>
      <c r="L531" s="15" t="s">
        <v>393</v>
      </c>
      <c r="N531" s="20" t="s">
        <v>220</v>
      </c>
      <c r="Q531" s="20" t="s">
        <v>178</v>
      </c>
    </row>
    <row r="532" spans="1:17" ht="18" customHeight="1" x14ac:dyDescent="0.2">
      <c r="A532" s="11" t="s">
        <v>25</v>
      </c>
      <c r="B532" s="11" t="str">
        <f t="shared" si="11"/>
        <v>ch11e</v>
      </c>
      <c r="C532" s="11" t="s">
        <v>165</v>
      </c>
      <c r="D532" s="11" t="s">
        <v>216</v>
      </c>
      <c r="E532" s="11" t="s">
        <v>502</v>
      </c>
      <c r="F532" s="15">
        <v>5</v>
      </c>
      <c r="G532" s="15" t="str">
        <f t="shared" si="12"/>
        <v>e</v>
      </c>
      <c r="H532" s="20">
        <v>2011</v>
      </c>
      <c r="I532" s="20">
        <v>24</v>
      </c>
      <c r="J532" s="20" t="str">
        <f t="shared" si="31"/>
        <v>ch11e224</v>
      </c>
      <c r="K532" s="20" t="s">
        <v>502</v>
      </c>
      <c r="L532" s="15" t="s">
        <v>393</v>
      </c>
      <c r="N532" s="20" t="s">
        <v>220</v>
      </c>
      <c r="Q532" s="20" t="s">
        <v>178</v>
      </c>
    </row>
    <row r="533" spans="1:17" ht="18" customHeight="1" x14ac:dyDescent="0.2">
      <c r="A533" s="11" t="s">
        <v>25</v>
      </c>
      <c r="B533" s="11" t="str">
        <f t="shared" si="11"/>
        <v>ch12f</v>
      </c>
      <c r="C533" s="11" t="s">
        <v>165</v>
      </c>
      <c r="D533" s="11" t="s">
        <v>216</v>
      </c>
      <c r="E533" s="11" t="s">
        <v>502</v>
      </c>
      <c r="F533" s="15">
        <v>6</v>
      </c>
      <c r="G533" s="15" t="str">
        <f t="shared" si="12"/>
        <v>f</v>
      </c>
      <c r="H533" s="20">
        <v>2012</v>
      </c>
      <c r="I533" s="20">
        <v>24</v>
      </c>
      <c r="J533" s="20" t="str">
        <f t="shared" si="31"/>
        <v>ch12f224</v>
      </c>
      <c r="K533" s="20" t="s">
        <v>502</v>
      </c>
      <c r="L533" s="15" t="s">
        <v>393</v>
      </c>
      <c r="N533" s="20" t="s">
        <v>220</v>
      </c>
      <c r="Q533" s="20" t="s">
        <v>178</v>
      </c>
    </row>
    <row r="534" spans="1:17" ht="18" customHeight="1" x14ac:dyDescent="0.2">
      <c r="A534" s="11" t="s">
        <v>25</v>
      </c>
      <c r="B534" s="11" t="str">
        <f t="shared" si="11"/>
        <v>ch13g</v>
      </c>
      <c r="C534" s="11" t="s">
        <v>165</v>
      </c>
      <c r="D534" s="11" t="s">
        <v>216</v>
      </c>
      <c r="E534" s="11" t="s">
        <v>502</v>
      </c>
      <c r="F534" s="15">
        <v>7</v>
      </c>
      <c r="G534" s="15" t="str">
        <f t="shared" si="12"/>
        <v>g</v>
      </c>
      <c r="H534" s="20">
        <v>2013</v>
      </c>
      <c r="I534" s="20">
        <v>24</v>
      </c>
      <c r="J534" s="20" t="str">
        <f t="shared" si="31"/>
        <v>ch13g224</v>
      </c>
      <c r="K534" s="20" t="s">
        <v>502</v>
      </c>
      <c r="L534" s="15" t="s">
        <v>393</v>
      </c>
      <c r="N534" s="20" t="s">
        <v>220</v>
      </c>
      <c r="Q534" s="20" t="s">
        <v>178</v>
      </c>
    </row>
    <row r="535" spans="1:17" ht="18" customHeight="1" x14ac:dyDescent="0.2">
      <c r="A535" s="11" t="s">
        <v>25</v>
      </c>
      <c r="B535" s="11" t="str">
        <f t="shared" si="11"/>
        <v>ch15h</v>
      </c>
      <c r="C535" s="11" t="s">
        <v>165</v>
      </c>
      <c r="D535" s="11" t="s">
        <v>216</v>
      </c>
      <c r="E535" s="11" t="s">
        <v>502</v>
      </c>
      <c r="F535" s="15">
        <v>8</v>
      </c>
      <c r="G535" s="15" t="str">
        <f t="shared" si="12"/>
        <v>h</v>
      </c>
      <c r="H535" s="20">
        <v>2015</v>
      </c>
      <c r="I535" s="20">
        <v>24</v>
      </c>
      <c r="J535" s="20" t="str">
        <f t="shared" si="31"/>
        <v>ch15h224</v>
      </c>
      <c r="K535" s="20" t="s">
        <v>502</v>
      </c>
      <c r="L535" s="15" t="s">
        <v>393</v>
      </c>
      <c r="N535" s="20" t="s">
        <v>220</v>
      </c>
      <c r="Q535" s="20" t="s">
        <v>178</v>
      </c>
    </row>
    <row r="536" spans="1:17" ht="18" customHeight="1" x14ac:dyDescent="0.2">
      <c r="A536" s="11" t="s">
        <v>25</v>
      </c>
      <c r="B536" s="11" t="str">
        <f t="shared" si="11"/>
        <v>ch16i</v>
      </c>
      <c r="C536" s="11" t="s">
        <v>165</v>
      </c>
      <c r="D536" s="11" t="s">
        <v>216</v>
      </c>
      <c r="E536" s="11" t="s">
        <v>502</v>
      </c>
      <c r="F536" s="15">
        <v>9</v>
      </c>
      <c r="G536" s="15" t="str">
        <f t="shared" si="12"/>
        <v>i</v>
      </c>
      <c r="H536" s="20">
        <v>2016</v>
      </c>
      <c r="I536" s="20">
        <v>24</v>
      </c>
      <c r="J536" s="20" t="str">
        <f t="shared" si="31"/>
        <v>ch16i224</v>
      </c>
      <c r="K536" s="20" t="s">
        <v>502</v>
      </c>
      <c r="L536" s="15" t="s">
        <v>393</v>
      </c>
      <c r="N536" s="20" t="s">
        <v>220</v>
      </c>
      <c r="Q536" s="20" t="s">
        <v>178</v>
      </c>
    </row>
    <row r="537" spans="1:17" ht="18" customHeight="1" x14ac:dyDescent="0.2">
      <c r="A537" s="11" t="s">
        <v>25</v>
      </c>
      <c r="B537" s="11" t="str">
        <f t="shared" si="11"/>
        <v>ch17j</v>
      </c>
      <c r="C537" s="11" t="s">
        <v>165</v>
      </c>
      <c r="D537" s="11" t="s">
        <v>216</v>
      </c>
      <c r="E537" s="11" t="s">
        <v>502</v>
      </c>
      <c r="F537" s="15">
        <v>10</v>
      </c>
      <c r="G537" s="15" t="str">
        <f t="shared" si="12"/>
        <v>j</v>
      </c>
      <c r="H537" s="20">
        <v>2017</v>
      </c>
      <c r="I537" s="20">
        <v>24</v>
      </c>
      <c r="J537" s="20" t="str">
        <f t="shared" si="31"/>
        <v>ch17j224</v>
      </c>
      <c r="K537" s="20" t="s">
        <v>502</v>
      </c>
      <c r="L537" s="15" t="s">
        <v>393</v>
      </c>
      <c r="N537" s="20" t="s">
        <v>220</v>
      </c>
      <c r="Q537" s="20" t="s">
        <v>178</v>
      </c>
    </row>
    <row r="538" spans="1:17" ht="18" customHeight="1" x14ac:dyDescent="0.2">
      <c r="A538" s="11" t="s">
        <v>25</v>
      </c>
      <c r="B538" s="11" t="str">
        <f t="shared" si="11"/>
        <v>ch18k</v>
      </c>
      <c r="C538" s="11" t="s">
        <v>165</v>
      </c>
      <c r="D538" s="11" t="s">
        <v>216</v>
      </c>
      <c r="E538" s="11" t="s">
        <v>502</v>
      </c>
      <c r="F538" s="15">
        <v>11</v>
      </c>
      <c r="G538" s="15" t="str">
        <f t="shared" si="12"/>
        <v>k</v>
      </c>
      <c r="H538" s="20">
        <v>2018</v>
      </c>
      <c r="I538" s="20">
        <v>24</v>
      </c>
      <c r="J538" s="20" t="str">
        <f t="shared" si="31"/>
        <v>ch18k224</v>
      </c>
      <c r="K538" s="20" t="s">
        <v>502</v>
      </c>
      <c r="L538" s="15" t="s">
        <v>393</v>
      </c>
      <c r="N538" s="20" t="s">
        <v>220</v>
      </c>
      <c r="Q538" s="20" t="s">
        <v>178</v>
      </c>
    </row>
    <row r="539" spans="1:17" ht="18" customHeight="1" x14ac:dyDescent="0.2">
      <c r="A539" s="31" t="s">
        <v>25</v>
      </c>
      <c r="B539" s="11" t="str">
        <f t="shared" ref="B539:B548" si="32">"cf" &amp; RIGHT(H539, 2) &amp; G539</f>
        <v>cf08a</v>
      </c>
      <c r="C539" s="31" t="s">
        <v>165</v>
      </c>
      <c r="D539" s="32" t="s">
        <v>400</v>
      </c>
      <c r="E539" s="32" t="s">
        <v>400</v>
      </c>
      <c r="F539" s="33">
        <v>1</v>
      </c>
      <c r="G539" s="15" t="str">
        <f t="shared" si="12"/>
        <v>a</v>
      </c>
      <c r="H539" s="20">
        <v>2008</v>
      </c>
      <c r="I539" s="20" t="str">
        <f t="shared" ref="I539:I559" si="33">CONCATENATE(A539,"__",C539,"_", D539, "..", E539, ".", H539)</f>
        <v>liss__match_parDivorce..parDivorce.2008</v>
      </c>
      <c r="J539" s="15" t="str">
        <f t="shared" ref="J539:J548" si="34">B539&amp;"013"</f>
        <v>cf08a013</v>
      </c>
      <c r="K539" s="34" t="s">
        <v>506</v>
      </c>
      <c r="L539" s="34" t="s">
        <v>507</v>
      </c>
      <c r="N539" s="34" t="s">
        <v>508</v>
      </c>
      <c r="Q539" s="20" t="s">
        <v>219</v>
      </c>
    </row>
    <row r="540" spans="1:17" ht="18" customHeight="1" x14ac:dyDescent="0.2">
      <c r="A540" s="31" t="s">
        <v>25</v>
      </c>
      <c r="B540" s="11" t="str">
        <f t="shared" si="32"/>
        <v>cf09b</v>
      </c>
      <c r="C540" s="31" t="s">
        <v>165</v>
      </c>
      <c r="D540" s="32" t="s">
        <v>400</v>
      </c>
      <c r="E540" s="32" t="s">
        <v>400</v>
      </c>
      <c r="F540" s="33">
        <v>2</v>
      </c>
      <c r="G540" s="15" t="str">
        <f t="shared" si="12"/>
        <v>b</v>
      </c>
      <c r="H540" s="20">
        <v>2009</v>
      </c>
      <c r="I540" s="20" t="str">
        <f t="shared" si="33"/>
        <v>liss__match_parDivorce..parDivorce.2009</v>
      </c>
      <c r="J540" s="15" t="str">
        <f t="shared" si="34"/>
        <v>cf09b013</v>
      </c>
      <c r="K540" s="34" t="s">
        <v>506</v>
      </c>
      <c r="L540" s="34" t="s">
        <v>507</v>
      </c>
      <c r="N540" s="34" t="s">
        <v>508</v>
      </c>
      <c r="Q540" s="20" t="s">
        <v>219</v>
      </c>
    </row>
    <row r="541" spans="1:17" ht="18" customHeight="1" x14ac:dyDescent="0.2">
      <c r="A541" s="31" t="s">
        <v>25</v>
      </c>
      <c r="B541" s="11" t="str">
        <f t="shared" si="32"/>
        <v>cf10c</v>
      </c>
      <c r="C541" s="31" t="s">
        <v>165</v>
      </c>
      <c r="D541" s="32" t="s">
        <v>400</v>
      </c>
      <c r="E541" s="32" t="s">
        <v>400</v>
      </c>
      <c r="F541" s="33">
        <v>3</v>
      </c>
      <c r="G541" s="15" t="str">
        <f t="shared" si="12"/>
        <v>c</v>
      </c>
      <c r="H541" s="20">
        <v>2010</v>
      </c>
      <c r="I541" s="20" t="str">
        <f t="shared" si="33"/>
        <v>liss__match_parDivorce..parDivorce.2010</v>
      </c>
      <c r="J541" s="15" t="str">
        <f t="shared" si="34"/>
        <v>cf10c013</v>
      </c>
      <c r="K541" s="34" t="s">
        <v>506</v>
      </c>
      <c r="L541" s="34" t="s">
        <v>507</v>
      </c>
      <c r="N541" s="34" t="s">
        <v>508</v>
      </c>
      <c r="Q541" s="20" t="s">
        <v>219</v>
      </c>
    </row>
    <row r="542" spans="1:17" ht="18" customHeight="1" x14ac:dyDescent="0.2">
      <c r="A542" s="31" t="s">
        <v>25</v>
      </c>
      <c r="B542" s="11" t="str">
        <f t="shared" si="32"/>
        <v>cf11d</v>
      </c>
      <c r="C542" s="31" t="s">
        <v>165</v>
      </c>
      <c r="D542" s="32" t="s">
        <v>400</v>
      </c>
      <c r="E542" s="32" t="s">
        <v>400</v>
      </c>
      <c r="F542" s="33">
        <v>4</v>
      </c>
      <c r="G542" s="15" t="str">
        <f t="shared" si="12"/>
        <v>d</v>
      </c>
      <c r="H542" s="20">
        <v>2011</v>
      </c>
      <c r="I542" s="20" t="str">
        <f t="shared" si="33"/>
        <v>liss__match_parDivorce..parDivorce.2011</v>
      </c>
      <c r="J542" s="15" t="str">
        <f t="shared" si="34"/>
        <v>cf11d013</v>
      </c>
      <c r="K542" s="34" t="s">
        <v>506</v>
      </c>
      <c r="L542" s="34" t="s">
        <v>507</v>
      </c>
      <c r="N542" s="34" t="s">
        <v>508</v>
      </c>
      <c r="Q542" s="20" t="s">
        <v>219</v>
      </c>
    </row>
    <row r="543" spans="1:17" ht="18" customHeight="1" x14ac:dyDescent="0.2">
      <c r="A543" s="31" t="s">
        <v>25</v>
      </c>
      <c r="B543" s="11" t="str">
        <f t="shared" si="32"/>
        <v>cf12e</v>
      </c>
      <c r="C543" s="31" t="s">
        <v>165</v>
      </c>
      <c r="D543" s="32" t="s">
        <v>400</v>
      </c>
      <c r="E543" s="32" t="s">
        <v>400</v>
      </c>
      <c r="F543" s="33">
        <v>5</v>
      </c>
      <c r="G543" s="15" t="str">
        <f t="shared" si="12"/>
        <v>e</v>
      </c>
      <c r="H543" s="20">
        <v>2012</v>
      </c>
      <c r="I543" s="20" t="str">
        <f t="shared" si="33"/>
        <v>liss__match_parDivorce..parDivorce.2012</v>
      </c>
      <c r="J543" s="15" t="str">
        <f t="shared" si="34"/>
        <v>cf12e013</v>
      </c>
      <c r="K543" s="34" t="s">
        <v>506</v>
      </c>
      <c r="L543" s="34" t="s">
        <v>507</v>
      </c>
      <c r="N543" s="34" t="s">
        <v>508</v>
      </c>
      <c r="Q543" s="20" t="s">
        <v>219</v>
      </c>
    </row>
    <row r="544" spans="1:17" ht="18" customHeight="1" x14ac:dyDescent="0.2">
      <c r="A544" s="31" t="s">
        <v>25</v>
      </c>
      <c r="B544" s="11" t="str">
        <f t="shared" si="32"/>
        <v>cf13f</v>
      </c>
      <c r="C544" s="31" t="s">
        <v>165</v>
      </c>
      <c r="D544" s="32" t="s">
        <v>400</v>
      </c>
      <c r="E544" s="32" t="s">
        <v>400</v>
      </c>
      <c r="F544" s="33">
        <v>6</v>
      </c>
      <c r="G544" s="15" t="str">
        <f t="shared" si="12"/>
        <v>f</v>
      </c>
      <c r="H544" s="20">
        <v>2013</v>
      </c>
      <c r="I544" s="20" t="str">
        <f t="shared" si="33"/>
        <v>liss__match_parDivorce..parDivorce.2013</v>
      </c>
      <c r="J544" s="15" t="str">
        <f t="shared" si="34"/>
        <v>cf13f013</v>
      </c>
      <c r="K544" s="34" t="s">
        <v>506</v>
      </c>
      <c r="L544" s="34" t="s">
        <v>507</v>
      </c>
      <c r="N544" s="34" t="s">
        <v>508</v>
      </c>
      <c r="Q544" s="20" t="s">
        <v>219</v>
      </c>
    </row>
    <row r="545" spans="1:17" ht="18" customHeight="1" x14ac:dyDescent="0.2">
      <c r="A545" s="31" t="s">
        <v>25</v>
      </c>
      <c r="B545" s="11" t="str">
        <f t="shared" si="32"/>
        <v>cf14g</v>
      </c>
      <c r="C545" s="31" t="s">
        <v>165</v>
      </c>
      <c r="D545" s="32" t="s">
        <v>400</v>
      </c>
      <c r="E545" s="32" t="s">
        <v>400</v>
      </c>
      <c r="F545" s="33">
        <v>7</v>
      </c>
      <c r="G545" s="15" t="str">
        <f t="shared" si="12"/>
        <v>g</v>
      </c>
      <c r="H545" s="20">
        <v>2014</v>
      </c>
      <c r="I545" s="20" t="str">
        <f t="shared" si="33"/>
        <v>liss__match_parDivorce..parDivorce.2014</v>
      </c>
      <c r="J545" s="15" t="str">
        <f t="shared" si="34"/>
        <v>cf14g013</v>
      </c>
      <c r="K545" s="34" t="s">
        <v>506</v>
      </c>
      <c r="L545" s="34" t="s">
        <v>507</v>
      </c>
      <c r="N545" s="34" t="s">
        <v>508</v>
      </c>
      <c r="Q545" s="20" t="s">
        <v>219</v>
      </c>
    </row>
    <row r="546" spans="1:17" ht="18" customHeight="1" x14ac:dyDescent="0.2">
      <c r="A546" s="31" t="s">
        <v>25</v>
      </c>
      <c r="B546" s="11" t="str">
        <f t="shared" si="32"/>
        <v>cf15h</v>
      </c>
      <c r="C546" s="31" t="s">
        <v>165</v>
      </c>
      <c r="D546" s="32" t="s">
        <v>400</v>
      </c>
      <c r="E546" s="32" t="s">
        <v>400</v>
      </c>
      <c r="F546" s="33">
        <v>8</v>
      </c>
      <c r="G546" s="15" t="str">
        <f t="shared" si="12"/>
        <v>h</v>
      </c>
      <c r="H546" s="20">
        <v>2015</v>
      </c>
      <c r="I546" s="20" t="str">
        <f t="shared" si="33"/>
        <v>liss__match_parDivorce..parDivorce.2015</v>
      </c>
      <c r="J546" s="15" t="str">
        <f t="shared" si="34"/>
        <v>cf15h013</v>
      </c>
      <c r="K546" s="34" t="s">
        <v>506</v>
      </c>
      <c r="L546" s="34" t="s">
        <v>507</v>
      </c>
      <c r="N546" s="34" t="s">
        <v>508</v>
      </c>
      <c r="Q546" s="20" t="s">
        <v>219</v>
      </c>
    </row>
    <row r="547" spans="1:17" ht="18" customHeight="1" x14ac:dyDescent="0.2">
      <c r="A547" s="31" t="s">
        <v>25</v>
      </c>
      <c r="B547" s="11" t="str">
        <f t="shared" si="32"/>
        <v>cf16i</v>
      </c>
      <c r="C547" s="31" t="s">
        <v>165</v>
      </c>
      <c r="D547" s="32" t="s">
        <v>400</v>
      </c>
      <c r="E547" s="32" t="s">
        <v>400</v>
      </c>
      <c r="F547" s="33">
        <v>9</v>
      </c>
      <c r="G547" s="15" t="str">
        <f t="shared" si="12"/>
        <v>i</v>
      </c>
      <c r="H547" s="20">
        <v>2016</v>
      </c>
      <c r="I547" s="20" t="str">
        <f t="shared" si="33"/>
        <v>liss__match_parDivorce..parDivorce.2016</v>
      </c>
      <c r="J547" s="15" t="str">
        <f t="shared" si="34"/>
        <v>cf16i013</v>
      </c>
      <c r="K547" s="34" t="s">
        <v>506</v>
      </c>
      <c r="L547" s="34" t="s">
        <v>507</v>
      </c>
      <c r="N547" s="34" t="s">
        <v>508</v>
      </c>
      <c r="Q547" s="20" t="s">
        <v>219</v>
      </c>
    </row>
    <row r="548" spans="1:17" ht="18" customHeight="1" x14ac:dyDescent="0.2">
      <c r="A548" s="31" t="s">
        <v>25</v>
      </c>
      <c r="B548" s="11" t="str">
        <f t="shared" si="32"/>
        <v>cf17j</v>
      </c>
      <c r="C548" s="31" t="s">
        <v>165</v>
      </c>
      <c r="D548" s="32" t="s">
        <v>400</v>
      </c>
      <c r="E548" s="32" t="s">
        <v>400</v>
      </c>
      <c r="F548" s="33">
        <v>10</v>
      </c>
      <c r="G548" s="15" t="str">
        <f t="shared" si="12"/>
        <v>j</v>
      </c>
      <c r="H548" s="20">
        <v>2017</v>
      </c>
      <c r="I548" s="20" t="str">
        <f t="shared" si="33"/>
        <v>liss__match_parDivorce..parDivorce.2017</v>
      </c>
      <c r="J548" s="15" t="str">
        <f t="shared" si="34"/>
        <v>cf17j013</v>
      </c>
      <c r="K548" s="34" t="s">
        <v>506</v>
      </c>
      <c r="L548" s="34" t="s">
        <v>507</v>
      </c>
      <c r="N548" s="34" t="s">
        <v>508</v>
      </c>
      <c r="Q548" s="20" t="s">
        <v>219</v>
      </c>
    </row>
    <row r="549" spans="1:17" ht="18" customHeight="1" x14ac:dyDescent="0.2">
      <c r="A549" s="11" t="s">
        <v>25</v>
      </c>
      <c r="B549" s="11" t="s">
        <v>511</v>
      </c>
      <c r="C549" s="11" t="s">
        <v>165</v>
      </c>
      <c r="D549" s="11" t="s">
        <v>208</v>
      </c>
      <c r="E549" s="11" t="s">
        <v>512</v>
      </c>
      <c r="F549" s="15"/>
      <c r="G549" s="15"/>
      <c r="H549" s="20">
        <v>2008</v>
      </c>
      <c r="I549" s="20" t="str">
        <f t="shared" si="33"/>
        <v>liss__match_education..edcDgr.2008</v>
      </c>
      <c r="J549" s="15" t="str">
        <f>B549&amp;"009"</f>
        <v>cw08a009</v>
      </c>
      <c r="K549" s="20" t="s">
        <v>513</v>
      </c>
      <c r="L549" s="34" t="s">
        <v>514</v>
      </c>
      <c r="N549" t="s">
        <v>9049</v>
      </c>
      <c r="Q549" s="20" t="s">
        <v>219</v>
      </c>
    </row>
    <row r="550" spans="1:17" ht="18" customHeight="1" x14ac:dyDescent="0.2">
      <c r="A550" s="11" t="s">
        <v>25</v>
      </c>
      <c r="B550" s="11" t="s">
        <v>515</v>
      </c>
      <c r="C550" s="11" t="s">
        <v>165</v>
      </c>
      <c r="D550" s="11" t="s">
        <v>208</v>
      </c>
      <c r="E550" s="11" t="s">
        <v>512</v>
      </c>
      <c r="F550" s="15"/>
      <c r="G550" s="15"/>
      <c r="H550" s="20">
        <v>2009</v>
      </c>
      <c r="I550" s="20" t="str">
        <f t="shared" si="33"/>
        <v>liss__match_education..edcDgr.2009</v>
      </c>
      <c r="J550" s="15" t="s">
        <v>516</v>
      </c>
      <c r="K550" s="20" t="s">
        <v>513</v>
      </c>
      <c r="L550" s="34" t="s">
        <v>514</v>
      </c>
      <c r="N550" s="56" t="s">
        <v>9049</v>
      </c>
      <c r="Q550" s="20" t="s">
        <v>219</v>
      </c>
    </row>
    <row r="551" spans="1:17" ht="18" customHeight="1" x14ac:dyDescent="0.2">
      <c r="A551" s="11" t="s">
        <v>25</v>
      </c>
      <c r="B551" s="11" t="s">
        <v>517</v>
      </c>
      <c r="C551" s="11" t="s">
        <v>165</v>
      </c>
      <c r="D551" s="11" t="s">
        <v>208</v>
      </c>
      <c r="E551" s="11" t="s">
        <v>512</v>
      </c>
      <c r="F551" s="15"/>
      <c r="G551" s="15"/>
      <c r="H551" s="20">
        <v>2010</v>
      </c>
      <c r="I551" s="20" t="str">
        <f t="shared" si="33"/>
        <v>liss__match_education..edcDgr.2010</v>
      </c>
      <c r="J551" s="15" t="s">
        <v>518</v>
      </c>
      <c r="K551" s="20" t="s">
        <v>513</v>
      </c>
      <c r="L551" s="34" t="s">
        <v>514</v>
      </c>
      <c r="N551" s="56" t="s">
        <v>9049</v>
      </c>
      <c r="Q551" s="20" t="s">
        <v>219</v>
      </c>
    </row>
    <row r="552" spans="1:17" ht="18" customHeight="1" x14ac:dyDescent="0.2">
      <c r="A552" s="11" t="s">
        <v>25</v>
      </c>
      <c r="B552" s="11" t="s">
        <v>519</v>
      </c>
      <c r="C552" s="11" t="s">
        <v>165</v>
      </c>
      <c r="D552" s="11" t="s">
        <v>208</v>
      </c>
      <c r="E552" s="11" t="s">
        <v>512</v>
      </c>
      <c r="F552" s="15"/>
      <c r="G552" s="15"/>
      <c r="H552" s="20">
        <v>2011</v>
      </c>
      <c r="I552" s="20" t="str">
        <f t="shared" si="33"/>
        <v>liss__match_education..edcDgr.2011</v>
      </c>
      <c r="J552" s="15" t="s">
        <v>520</v>
      </c>
      <c r="K552" s="20" t="s">
        <v>513</v>
      </c>
      <c r="L552" s="34" t="s">
        <v>514</v>
      </c>
      <c r="N552" s="56" t="s">
        <v>9049</v>
      </c>
      <c r="Q552" s="20" t="s">
        <v>219</v>
      </c>
    </row>
    <row r="553" spans="1:17" ht="18" customHeight="1" x14ac:dyDescent="0.2">
      <c r="A553" s="11" t="s">
        <v>25</v>
      </c>
      <c r="B553" s="11" t="s">
        <v>521</v>
      </c>
      <c r="C553" s="11" t="s">
        <v>165</v>
      </c>
      <c r="D553" s="11" t="s">
        <v>208</v>
      </c>
      <c r="E553" s="11" t="s">
        <v>512</v>
      </c>
      <c r="F553" s="15"/>
      <c r="G553" s="15"/>
      <c r="H553" s="20">
        <v>2012</v>
      </c>
      <c r="I553" s="20" t="str">
        <f t="shared" si="33"/>
        <v>liss__match_education..edcDgr.2012</v>
      </c>
      <c r="J553" s="15" t="s">
        <v>522</v>
      </c>
      <c r="K553" s="20" t="s">
        <v>513</v>
      </c>
      <c r="L553" s="58" t="s">
        <v>514</v>
      </c>
      <c r="N553" s="56" t="s">
        <v>9049</v>
      </c>
      <c r="Q553" s="20" t="s">
        <v>219</v>
      </c>
    </row>
    <row r="554" spans="1:17" ht="18" customHeight="1" x14ac:dyDescent="0.2">
      <c r="A554" s="11" t="s">
        <v>25</v>
      </c>
      <c r="B554" s="11" t="s">
        <v>523</v>
      </c>
      <c r="C554" s="11" t="s">
        <v>165</v>
      </c>
      <c r="D554" s="11" t="s">
        <v>208</v>
      </c>
      <c r="E554" s="11" t="s">
        <v>512</v>
      </c>
      <c r="F554" s="15"/>
      <c r="G554" s="15"/>
      <c r="H554" s="20">
        <v>2013</v>
      </c>
      <c r="I554" s="20" t="str">
        <f t="shared" si="33"/>
        <v>liss__match_education..edcDgr.2013</v>
      </c>
      <c r="J554" s="15" t="s">
        <v>524</v>
      </c>
      <c r="K554" s="20" t="s">
        <v>513</v>
      </c>
      <c r="L554" s="34" t="s">
        <v>514</v>
      </c>
      <c r="N554" s="56" t="s">
        <v>9049</v>
      </c>
      <c r="Q554" s="20" t="s">
        <v>219</v>
      </c>
    </row>
    <row r="555" spans="1:17" ht="18" customHeight="1" x14ac:dyDescent="0.2">
      <c r="A555" s="11" t="s">
        <v>25</v>
      </c>
      <c r="B555" s="11" t="s">
        <v>525</v>
      </c>
      <c r="C555" s="11" t="s">
        <v>165</v>
      </c>
      <c r="D555" s="11" t="s">
        <v>208</v>
      </c>
      <c r="E555" s="11" t="s">
        <v>512</v>
      </c>
      <c r="F555" s="15"/>
      <c r="G555" s="15"/>
      <c r="H555" s="20">
        <v>2014</v>
      </c>
      <c r="I555" s="20" t="str">
        <f t="shared" si="33"/>
        <v>liss__match_education..edcDgr.2014</v>
      </c>
      <c r="J555" s="15" t="s">
        <v>526</v>
      </c>
      <c r="K555" s="20" t="s">
        <v>513</v>
      </c>
      <c r="L555" s="34" t="s">
        <v>514</v>
      </c>
      <c r="N555" s="56" t="s">
        <v>9049</v>
      </c>
      <c r="Q555" s="20" t="s">
        <v>219</v>
      </c>
    </row>
    <row r="556" spans="1:17" ht="18" customHeight="1" x14ac:dyDescent="0.2">
      <c r="A556" s="11" t="s">
        <v>25</v>
      </c>
      <c r="B556" s="11" t="s">
        <v>527</v>
      </c>
      <c r="C556" s="11" t="s">
        <v>165</v>
      </c>
      <c r="D556" s="11" t="s">
        <v>208</v>
      </c>
      <c r="E556" s="11" t="s">
        <v>512</v>
      </c>
      <c r="F556" s="15"/>
      <c r="G556" s="15"/>
      <c r="H556" s="20">
        <v>2015</v>
      </c>
      <c r="I556" s="20" t="str">
        <f t="shared" si="33"/>
        <v>liss__match_education..edcDgr.2015</v>
      </c>
      <c r="J556" s="15" t="s">
        <v>528</v>
      </c>
      <c r="K556" s="20" t="s">
        <v>513</v>
      </c>
      <c r="L556" s="34" t="s">
        <v>514</v>
      </c>
      <c r="N556" s="56" t="s">
        <v>9049</v>
      </c>
      <c r="Q556" s="20" t="s">
        <v>219</v>
      </c>
    </row>
    <row r="557" spans="1:17" ht="18" customHeight="1" x14ac:dyDescent="0.2">
      <c r="A557" s="11" t="s">
        <v>25</v>
      </c>
      <c r="B557" s="11" t="s">
        <v>529</v>
      </c>
      <c r="C557" s="11" t="s">
        <v>165</v>
      </c>
      <c r="D557" s="11" t="s">
        <v>208</v>
      </c>
      <c r="E557" s="11" t="s">
        <v>512</v>
      </c>
      <c r="F557" s="15"/>
      <c r="G557" s="15"/>
      <c r="H557" s="20">
        <v>2016</v>
      </c>
      <c r="I557" s="20" t="str">
        <f t="shared" si="33"/>
        <v>liss__match_education..edcDgr.2016</v>
      </c>
      <c r="J557" s="15" t="s">
        <v>531</v>
      </c>
      <c r="K557" s="20" t="s">
        <v>513</v>
      </c>
      <c r="L557" s="34" t="s">
        <v>514</v>
      </c>
      <c r="N557" s="56" t="s">
        <v>9049</v>
      </c>
      <c r="Q557" s="20" t="s">
        <v>219</v>
      </c>
    </row>
    <row r="558" spans="1:17" ht="18" customHeight="1" x14ac:dyDescent="0.2">
      <c r="A558" s="11" t="s">
        <v>25</v>
      </c>
      <c r="B558" s="11" t="s">
        <v>532</v>
      </c>
      <c r="C558" s="11" t="s">
        <v>165</v>
      </c>
      <c r="D558" s="11" t="s">
        <v>208</v>
      </c>
      <c r="E558" s="11" t="s">
        <v>512</v>
      </c>
      <c r="F558" s="15"/>
      <c r="G558" s="15"/>
      <c r="H558" s="20">
        <v>2017</v>
      </c>
      <c r="I558" s="20" t="str">
        <f t="shared" si="33"/>
        <v>liss__match_education..edcDgr.2017</v>
      </c>
      <c r="J558" s="15" t="s">
        <v>533</v>
      </c>
      <c r="K558" s="20" t="s">
        <v>513</v>
      </c>
      <c r="L558" s="34" t="s">
        <v>514</v>
      </c>
      <c r="N558" s="56" t="s">
        <v>9049</v>
      </c>
      <c r="Q558" s="20" t="s">
        <v>219</v>
      </c>
    </row>
    <row r="559" spans="1:17" ht="18" customHeight="1" x14ac:dyDescent="0.2">
      <c r="A559" s="11" t="s">
        <v>25</v>
      </c>
      <c r="B559" s="11" t="s">
        <v>534</v>
      </c>
      <c r="C559" s="11" t="s">
        <v>165</v>
      </c>
      <c r="D559" s="11" t="s">
        <v>208</v>
      </c>
      <c r="E559" s="11" t="s">
        <v>512</v>
      </c>
      <c r="F559" s="15"/>
      <c r="G559" s="15"/>
      <c r="H559" s="20">
        <v>2018</v>
      </c>
      <c r="I559" s="20" t="str">
        <f t="shared" si="33"/>
        <v>liss__match_education..edcDgr.2018</v>
      </c>
      <c r="J559" s="15" t="s">
        <v>535</v>
      </c>
      <c r="K559" s="20" t="s">
        <v>513</v>
      </c>
      <c r="L559" s="34" t="s">
        <v>514</v>
      </c>
      <c r="N559" s="56" t="s">
        <v>9049</v>
      </c>
      <c r="Q559" s="20" t="s">
        <v>219</v>
      </c>
    </row>
    <row r="560" spans="1:17" ht="18" customHeight="1" x14ac:dyDescent="0.2">
      <c r="A560" s="11" t="s">
        <v>25</v>
      </c>
      <c r="B560" s="11" t="str">
        <f t="shared" ref="B560:B570" si="35">"cw" &amp; RIGHT(H560, 2) &amp; G560</f>
        <v>cw08a</v>
      </c>
      <c r="C560" s="11" t="s">
        <v>165</v>
      </c>
      <c r="D560" s="32" t="s">
        <v>203</v>
      </c>
      <c r="E560" s="11" t="s">
        <v>536</v>
      </c>
      <c r="F560" s="15">
        <v>1</v>
      </c>
      <c r="G560" s="15" t="str">
        <f t="shared" ref="G560:G571" si="36">MID("abcdefghijklmnopqrstuvwxyz",F560,1)</f>
        <v>a</v>
      </c>
      <c r="H560" s="20">
        <v>2008</v>
      </c>
      <c r="J560" s="20" t="str">
        <f t="shared" ref="J560:J570" si="37">B560&amp;"088"</f>
        <v>cw08a088</v>
      </c>
      <c r="K560" s="20" t="s">
        <v>537</v>
      </c>
      <c r="L560" s="15" t="s">
        <v>393</v>
      </c>
      <c r="N560" s="20" t="s">
        <v>220</v>
      </c>
      <c r="Q560" s="20" t="s">
        <v>178</v>
      </c>
    </row>
    <row r="561" spans="1:17" ht="18" customHeight="1" x14ac:dyDescent="0.2">
      <c r="A561" s="11" t="s">
        <v>25</v>
      </c>
      <c r="B561" s="11" t="str">
        <f t="shared" si="35"/>
        <v>cw09b</v>
      </c>
      <c r="C561" s="11" t="s">
        <v>165</v>
      </c>
      <c r="D561" s="32" t="s">
        <v>203</v>
      </c>
      <c r="E561" s="11" t="s">
        <v>536</v>
      </c>
      <c r="F561" s="15">
        <v>2</v>
      </c>
      <c r="G561" s="15" t="str">
        <f t="shared" si="36"/>
        <v>b</v>
      </c>
      <c r="H561" s="20">
        <v>2009</v>
      </c>
      <c r="J561" s="20" t="str">
        <f t="shared" si="37"/>
        <v>cw09b088</v>
      </c>
      <c r="K561" s="20" t="s">
        <v>537</v>
      </c>
      <c r="L561" s="15" t="s">
        <v>393</v>
      </c>
      <c r="N561" s="20" t="s">
        <v>220</v>
      </c>
      <c r="Q561" s="20" t="s">
        <v>178</v>
      </c>
    </row>
    <row r="562" spans="1:17" ht="18" customHeight="1" x14ac:dyDescent="0.2">
      <c r="A562" s="11" t="s">
        <v>25</v>
      </c>
      <c r="B562" s="11" t="str">
        <f t="shared" si="35"/>
        <v>cw10c</v>
      </c>
      <c r="C562" s="11" t="s">
        <v>165</v>
      </c>
      <c r="D562" s="32" t="s">
        <v>203</v>
      </c>
      <c r="E562" s="11" t="s">
        <v>536</v>
      </c>
      <c r="F562" s="15">
        <v>3</v>
      </c>
      <c r="G562" s="15" t="str">
        <f t="shared" si="36"/>
        <v>c</v>
      </c>
      <c r="H562" s="20">
        <v>2010</v>
      </c>
      <c r="J562" s="20" t="str">
        <f t="shared" si="37"/>
        <v>cw10c088</v>
      </c>
      <c r="K562" s="20" t="s">
        <v>537</v>
      </c>
      <c r="L562" s="15" t="s">
        <v>393</v>
      </c>
      <c r="N562" s="20" t="s">
        <v>220</v>
      </c>
      <c r="Q562" s="20" t="s">
        <v>178</v>
      </c>
    </row>
    <row r="563" spans="1:17" ht="18" customHeight="1" x14ac:dyDescent="0.2">
      <c r="A563" s="11" t="s">
        <v>25</v>
      </c>
      <c r="B563" s="11" t="str">
        <f t="shared" si="35"/>
        <v>cw11d</v>
      </c>
      <c r="C563" s="11" t="s">
        <v>165</v>
      </c>
      <c r="D563" s="32" t="s">
        <v>203</v>
      </c>
      <c r="E563" s="11" t="s">
        <v>536</v>
      </c>
      <c r="F563" s="15">
        <v>4</v>
      </c>
      <c r="G563" s="15" t="str">
        <f t="shared" si="36"/>
        <v>d</v>
      </c>
      <c r="H563" s="20">
        <v>2011</v>
      </c>
      <c r="J563" s="20" t="str">
        <f t="shared" si="37"/>
        <v>cw11d088</v>
      </c>
      <c r="K563" s="20" t="s">
        <v>537</v>
      </c>
      <c r="L563" s="15" t="s">
        <v>393</v>
      </c>
      <c r="N563" s="20" t="s">
        <v>220</v>
      </c>
      <c r="Q563" s="20" t="s">
        <v>178</v>
      </c>
    </row>
    <row r="564" spans="1:17" ht="18" customHeight="1" x14ac:dyDescent="0.2">
      <c r="A564" s="11" t="s">
        <v>25</v>
      </c>
      <c r="B564" s="11" t="str">
        <f t="shared" si="35"/>
        <v>cw12e</v>
      </c>
      <c r="C564" s="11" t="s">
        <v>165</v>
      </c>
      <c r="D564" s="32" t="s">
        <v>203</v>
      </c>
      <c r="E564" s="11" t="s">
        <v>536</v>
      </c>
      <c r="F564" s="15">
        <v>5</v>
      </c>
      <c r="G564" s="15" t="str">
        <f t="shared" si="36"/>
        <v>e</v>
      </c>
      <c r="H564" s="20">
        <v>2012</v>
      </c>
      <c r="J564" s="20" t="str">
        <f t="shared" si="37"/>
        <v>cw12e088</v>
      </c>
      <c r="K564" s="20" t="s">
        <v>537</v>
      </c>
      <c r="L564" s="15" t="s">
        <v>393</v>
      </c>
      <c r="N564" s="20" t="s">
        <v>220</v>
      </c>
      <c r="Q564" s="20" t="s">
        <v>178</v>
      </c>
    </row>
    <row r="565" spans="1:17" ht="18" customHeight="1" x14ac:dyDescent="0.2">
      <c r="A565" s="11" t="s">
        <v>25</v>
      </c>
      <c r="B565" s="11" t="str">
        <f t="shared" si="35"/>
        <v>cw13f</v>
      </c>
      <c r="C565" s="11" t="s">
        <v>165</v>
      </c>
      <c r="D565" s="32" t="s">
        <v>203</v>
      </c>
      <c r="E565" s="11" t="s">
        <v>536</v>
      </c>
      <c r="F565" s="15">
        <v>6</v>
      </c>
      <c r="G565" s="15" t="str">
        <f t="shared" si="36"/>
        <v>f</v>
      </c>
      <c r="H565" s="20">
        <v>2013</v>
      </c>
      <c r="J565" s="20" t="str">
        <f t="shared" si="37"/>
        <v>cw13f088</v>
      </c>
      <c r="K565" s="20" t="s">
        <v>537</v>
      </c>
      <c r="L565" s="15" t="s">
        <v>393</v>
      </c>
      <c r="N565" s="20" t="s">
        <v>220</v>
      </c>
      <c r="Q565" s="20" t="s">
        <v>178</v>
      </c>
    </row>
    <row r="566" spans="1:17" ht="18" customHeight="1" x14ac:dyDescent="0.2">
      <c r="A566" s="11" t="s">
        <v>25</v>
      </c>
      <c r="B566" s="11" t="str">
        <f t="shared" si="35"/>
        <v>cw14g</v>
      </c>
      <c r="C566" s="11" t="s">
        <v>165</v>
      </c>
      <c r="D566" s="32" t="s">
        <v>203</v>
      </c>
      <c r="E566" s="11" t="s">
        <v>536</v>
      </c>
      <c r="F566" s="15">
        <v>7</v>
      </c>
      <c r="G566" s="15" t="str">
        <f t="shared" si="36"/>
        <v>g</v>
      </c>
      <c r="H566" s="20">
        <v>2014</v>
      </c>
      <c r="J566" s="20" t="str">
        <f t="shared" si="37"/>
        <v>cw14g088</v>
      </c>
      <c r="K566" s="20" t="s">
        <v>537</v>
      </c>
      <c r="L566" s="15" t="s">
        <v>393</v>
      </c>
      <c r="N566" s="20" t="s">
        <v>220</v>
      </c>
      <c r="Q566" s="20" t="s">
        <v>178</v>
      </c>
    </row>
    <row r="567" spans="1:17" ht="18" customHeight="1" x14ac:dyDescent="0.2">
      <c r="A567" s="11" t="s">
        <v>25</v>
      </c>
      <c r="B567" s="11" t="str">
        <f t="shared" si="35"/>
        <v>cw15h</v>
      </c>
      <c r="C567" s="11" t="s">
        <v>165</v>
      </c>
      <c r="D567" s="32" t="s">
        <v>203</v>
      </c>
      <c r="E567" s="11" t="s">
        <v>536</v>
      </c>
      <c r="F567" s="15">
        <v>8</v>
      </c>
      <c r="G567" s="15" t="str">
        <f t="shared" si="36"/>
        <v>h</v>
      </c>
      <c r="H567" s="20">
        <v>2015</v>
      </c>
      <c r="J567" s="20" t="str">
        <f t="shared" si="37"/>
        <v>cw15h088</v>
      </c>
      <c r="K567" s="20" t="s">
        <v>537</v>
      </c>
      <c r="L567" s="15" t="s">
        <v>393</v>
      </c>
      <c r="N567" s="20" t="s">
        <v>220</v>
      </c>
      <c r="Q567" s="20" t="s">
        <v>178</v>
      </c>
    </row>
    <row r="568" spans="1:17" ht="18" customHeight="1" x14ac:dyDescent="0.2">
      <c r="A568" s="11" t="s">
        <v>25</v>
      </c>
      <c r="B568" s="11" t="str">
        <f t="shared" si="35"/>
        <v>cw16i</v>
      </c>
      <c r="C568" s="11" t="s">
        <v>165</v>
      </c>
      <c r="D568" s="32" t="s">
        <v>203</v>
      </c>
      <c r="E568" s="11" t="s">
        <v>536</v>
      </c>
      <c r="F568" s="15">
        <v>9</v>
      </c>
      <c r="G568" s="15" t="str">
        <f t="shared" si="36"/>
        <v>i</v>
      </c>
      <c r="H568" s="20">
        <v>2016</v>
      </c>
      <c r="J568" s="20" t="str">
        <f t="shared" si="37"/>
        <v>cw16i088</v>
      </c>
      <c r="K568" s="20" t="s">
        <v>537</v>
      </c>
      <c r="L568" s="15" t="s">
        <v>393</v>
      </c>
      <c r="N568" s="20" t="s">
        <v>220</v>
      </c>
      <c r="Q568" s="20" t="s">
        <v>178</v>
      </c>
    </row>
    <row r="569" spans="1:17" ht="18" customHeight="1" x14ac:dyDescent="0.2">
      <c r="A569" s="11" t="s">
        <v>25</v>
      </c>
      <c r="B569" s="11" t="str">
        <f t="shared" si="35"/>
        <v>cw17j</v>
      </c>
      <c r="C569" s="11" t="s">
        <v>165</v>
      </c>
      <c r="D569" s="32" t="s">
        <v>203</v>
      </c>
      <c r="E569" s="11" t="s">
        <v>536</v>
      </c>
      <c r="F569" s="15">
        <v>10</v>
      </c>
      <c r="G569" s="15" t="str">
        <f t="shared" si="36"/>
        <v>j</v>
      </c>
      <c r="H569" s="20">
        <v>2017</v>
      </c>
      <c r="J569" s="20" t="str">
        <f t="shared" si="37"/>
        <v>cw17j088</v>
      </c>
      <c r="K569" s="20" t="s">
        <v>537</v>
      </c>
      <c r="L569" s="15" t="s">
        <v>393</v>
      </c>
      <c r="N569" s="20" t="s">
        <v>220</v>
      </c>
      <c r="Q569" s="20" t="s">
        <v>178</v>
      </c>
    </row>
    <row r="570" spans="1:17" ht="18" customHeight="1" x14ac:dyDescent="0.2">
      <c r="A570" s="11" t="s">
        <v>25</v>
      </c>
      <c r="B570" s="11" t="str">
        <f t="shared" si="35"/>
        <v>cw18k</v>
      </c>
      <c r="C570" s="11" t="s">
        <v>165</v>
      </c>
      <c r="D570" s="32" t="s">
        <v>203</v>
      </c>
      <c r="E570" s="11" t="s">
        <v>536</v>
      </c>
      <c r="F570" s="15">
        <v>11</v>
      </c>
      <c r="G570" s="15" t="str">
        <f t="shared" si="36"/>
        <v>k</v>
      </c>
      <c r="H570" s="20">
        <v>2018</v>
      </c>
      <c r="J570" s="20" t="str">
        <f t="shared" si="37"/>
        <v>cw18k088</v>
      </c>
      <c r="K570" s="20" t="s">
        <v>537</v>
      </c>
      <c r="L570" s="15" t="s">
        <v>393</v>
      </c>
      <c r="N570" s="20" t="s">
        <v>220</v>
      </c>
      <c r="Q570" s="20" t="s">
        <v>178</v>
      </c>
    </row>
    <row r="571" spans="1:17" ht="18" customHeight="1" x14ac:dyDescent="0.2">
      <c r="A571" s="11" t="s">
        <v>25</v>
      </c>
      <c r="B571" s="11" t="str">
        <f t="shared" ref="B571:B615" si="38">"cr" &amp; RIGHT(H571, 2) &amp; G571</f>
        <v>cr08a</v>
      </c>
      <c r="C571" s="11" t="s">
        <v>165</v>
      </c>
      <c r="D571" s="11" t="s">
        <v>133</v>
      </c>
      <c r="E571" s="11" t="s">
        <v>539</v>
      </c>
      <c r="F571" s="15">
        <v>1</v>
      </c>
      <c r="G571" s="15" t="str">
        <f t="shared" si="36"/>
        <v>a</v>
      </c>
      <c r="H571" s="20">
        <v>2008</v>
      </c>
      <c r="J571" s="20" t="str">
        <f>B571&amp;"074"</f>
        <v>cr08a074</v>
      </c>
      <c r="K571" s="20" t="s">
        <v>540</v>
      </c>
      <c r="L571" s="15" t="s">
        <v>393</v>
      </c>
      <c r="N571" s="15" t="s">
        <v>10562</v>
      </c>
      <c r="Q571" s="20" t="s">
        <v>178</v>
      </c>
    </row>
    <row r="572" spans="1:17" ht="18" customHeight="1" x14ac:dyDescent="0.2">
      <c r="A572" s="11" t="s">
        <v>25</v>
      </c>
      <c r="B572" s="11" t="str">
        <f t="shared" si="38"/>
        <v>cr09b</v>
      </c>
      <c r="C572" s="11" t="s">
        <v>165</v>
      </c>
      <c r="D572" s="11" t="s">
        <v>133</v>
      </c>
      <c r="E572" s="11" t="s">
        <v>539</v>
      </c>
      <c r="F572" s="15">
        <v>2</v>
      </c>
      <c r="G572" s="15" t="s">
        <v>541</v>
      </c>
      <c r="H572" s="20">
        <v>2009</v>
      </c>
      <c r="J572" s="20" t="str">
        <f>B572&amp;"074"</f>
        <v>cr09b074</v>
      </c>
      <c r="K572" s="20" t="s">
        <v>540</v>
      </c>
      <c r="L572" s="15" t="s">
        <v>393</v>
      </c>
      <c r="N572" s="15" t="s">
        <v>10562</v>
      </c>
      <c r="Q572" s="20" t="s">
        <v>178</v>
      </c>
    </row>
    <row r="573" spans="1:17" ht="18" customHeight="1" x14ac:dyDescent="0.2">
      <c r="A573" s="11" t="s">
        <v>25</v>
      </c>
      <c r="B573" s="11" t="str">
        <f t="shared" si="38"/>
        <v>cr10c</v>
      </c>
      <c r="C573" s="11" t="s">
        <v>165</v>
      </c>
      <c r="D573" s="11" t="s">
        <v>133</v>
      </c>
      <c r="E573" s="11" t="s">
        <v>539</v>
      </c>
      <c r="F573" s="15">
        <v>3</v>
      </c>
      <c r="G573" s="15" t="str">
        <f>MID("abcdefghijklmnopqrstuvwxyz",F573,1)</f>
        <v>c</v>
      </c>
      <c r="H573" s="20">
        <v>2010</v>
      </c>
      <c r="J573" s="20" t="str">
        <f>B573&amp;"074"</f>
        <v>cr10c074</v>
      </c>
      <c r="K573" s="20" t="s">
        <v>540</v>
      </c>
      <c r="L573" s="15" t="s">
        <v>393</v>
      </c>
      <c r="N573" s="15" t="s">
        <v>10562</v>
      </c>
      <c r="Q573" s="20" t="s">
        <v>178</v>
      </c>
    </row>
    <row r="574" spans="1:17" ht="18" customHeight="1" x14ac:dyDescent="0.2">
      <c r="A574" s="11" t="s">
        <v>25</v>
      </c>
      <c r="B574" s="11" t="str">
        <f t="shared" si="38"/>
        <v>cr08a</v>
      </c>
      <c r="C574" s="11" t="s">
        <v>165</v>
      </c>
      <c r="D574" s="11" t="s">
        <v>133</v>
      </c>
      <c r="E574" s="11" t="s">
        <v>543</v>
      </c>
      <c r="F574" s="15">
        <v>1</v>
      </c>
      <c r="G574" s="15" t="str">
        <f>MID("abcdefghijklmnopqrstuvwxyz",F574,1)</f>
        <v>a</v>
      </c>
      <c r="H574" s="20">
        <v>2008</v>
      </c>
      <c r="J574" s="20" t="str">
        <f>B574&amp;"066"</f>
        <v>cr08a066</v>
      </c>
      <c r="K574" s="20" t="s">
        <v>544</v>
      </c>
      <c r="L574" s="15" t="s">
        <v>393</v>
      </c>
      <c r="N574" s="15" t="s">
        <v>10562</v>
      </c>
      <c r="Q574" s="20" t="s">
        <v>178</v>
      </c>
    </row>
    <row r="575" spans="1:17" ht="18" customHeight="1" x14ac:dyDescent="0.2">
      <c r="A575" s="11" t="s">
        <v>25</v>
      </c>
      <c r="B575" s="11" t="str">
        <f t="shared" si="38"/>
        <v>cr09b</v>
      </c>
      <c r="C575" s="11" t="s">
        <v>165</v>
      </c>
      <c r="D575" s="11" t="s">
        <v>133</v>
      </c>
      <c r="E575" s="11" t="s">
        <v>543</v>
      </c>
      <c r="F575" s="15">
        <v>2</v>
      </c>
      <c r="G575" s="15" t="s">
        <v>541</v>
      </c>
      <c r="H575" s="20">
        <v>2009</v>
      </c>
      <c r="J575" s="20" t="str">
        <f>B575&amp;"066"</f>
        <v>cr09b066</v>
      </c>
      <c r="K575" s="20" t="s">
        <v>544</v>
      </c>
      <c r="L575" s="15" t="s">
        <v>393</v>
      </c>
      <c r="N575" s="15" t="s">
        <v>10562</v>
      </c>
      <c r="Q575" s="20" t="s">
        <v>178</v>
      </c>
    </row>
    <row r="576" spans="1:17" ht="18" customHeight="1" x14ac:dyDescent="0.2">
      <c r="A576" s="11" t="s">
        <v>25</v>
      </c>
      <c r="B576" s="11" t="str">
        <f t="shared" si="38"/>
        <v>cr10c</v>
      </c>
      <c r="C576" s="11" t="s">
        <v>165</v>
      </c>
      <c r="D576" s="11" t="s">
        <v>133</v>
      </c>
      <c r="E576" s="11" t="s">
        <v>543</v>
      </c>
      <c r="F576" s="15">
        <v>3</v>
      </c>
      <c r="G576" s="15" t="str">
        <f>MID("abcdefghijklmnopqrstuvwxyz",F576,1)</f>
        <v>c</v>
      </c>
      <c r="H576" s="20">
        <v>2010</v>
      </c>
      <c r="J576" s="20" t="str">
        <f>B576&amp;"066"</f>
        <v>cr10c066</v>
      </c>
      <c r="K576" s="20" t="s">
        <v>544</v>
      </c>
      <c r="L576" s="15" t="s">
        <v>393</v>
      </c>
      <c r="N576" s="15" t="s">
        <v>10562</v>
      </c>
      <c r="Q576" s="20" t="s">
        <v>178</v>
      </c>
    </row>
    <row r="577" spans="1:17" ht="18" customHeight="1" x14ac:dyDescent="0.2">
      <c r="A577" s="11" t="s">
        <v>25</v>
      </c>
      <c r="B577" s="11" t="str">
        <f t="shared" si="38"/>
        <v>cr08a</v>
      </c>
      <c r="C577" s="11" t="s">
        <v>165</v>
      </c>
      <c r="D577" s="11" t="s">
        <v>133</v>
      </c>
      <c r="E577" s="11" t="s">
        <v>546</v>
      </c>
      <c r="F577" s="15">
        <v>1</v>
      </c>
      <c r="G577" s="15" t="str">
        <f>MID("abcdefghijklmnopqrstuvwxyz",F577,1)</f>
        <v>a</v>
      </c>
      <c r="H577" s="20">
        <v>2008</v>
      </c>
      <c r="J577" s="20" t="str">
        <f>B577&amp;"076"</f>
        <v>cr08a076</v>
      </c>
      <c r="K577" s="20" t="s">
        <v>547</v>
      </c>
      <c r="L577" s="15" t="s">
        <v>393</v>
      </c>
      <c r="N577" s="15" t="s">
        <v>10562</v>
      </c>
      <c r="Q577" s="20" t="s">
        <v>178</v>
      </c>
    </row>
    <row r="578" spans="1:17" ht="18" customHeight="1" x14ac:dyDescent="0.2">
      <c r="A578" s="11" t="s">
        <v>25</v>
      </c>
      <c r="B578" s="11" t="str">
        <f t="shared" si="38"/>
        <v>cr09b</v>
      </c>
      <c r="C578" s="11" t="s">
        <v>165</v>
      </c>
      <c r="D578" s="11" t="s">
        <v>133</v>
      </c>
      <c r="E578" s="11" t="s">
        <v>546</v>
      </c>
      <c r="F578" s="15">
        <v>2</v>
      </c>
      <c r="G578" s="15" t="s">
        <v>541</v>
      </c>
      <c r="H578" s="20">
        <v>2009</v>
      </c>
      <c r="J578" s="20" t="str">
        <f>B578&amp;"076"</f>
        <v>cr09b076</v>
      </c>
      <c r="K578" s="20" t="s">
        <v>547</v>
      </c>
      <c r="L578" s="15" t="s">
        <v>393</v>
      </c>
      <c r="N578" s="15" t="s">
        <v>10562</v>
      </c>
      <c r="Q578" s="20" t="s">
        <v>178</v>
      </c>
    </row>
    <row r="579" spans="1:17" ht="18" customHeight="1" x14ac:dyDescent="0.2">
      <c r="A579" s="11" t="s">
        <v>25</v>
      </c>
      <c r="B579" s="11" t="str">
        <f t="shared" si="38"/>
        <v>cr10c</v>
      </c>
      <c r="C579" s="11" t="s">
        <v>165</v>
      </c>
      <c r="D579" s="11" t="s">
        <v>133</v>
      </c>
      <c r="E579" s="11" t="s">
        <v>546</v>
      </c>
      <c r="F579" s="15">
        <v>3</v>
      </c>
      <c r="G579" s="15" t="str">
        <f>MID("abcdefghijklmnopqrstuvwxyz",F579,1)</f>
        <v>c</v>
      </c>
      <c r="H579" s="20">
        <v>2010</v>
      </c>
      <c r="J579" s="20" t="str">
        <f>B579&amp;"076"</f>
        <v>cr10c076</v>
      </c>
      <c r="K579" s="20" t="s">
        <v>547</v>
      </c>
      <c r="L579" s="15" t="s">
        <v>393</v>
      </c>
      <c r="N579" s="15" t="s">
        <v>10562</v>
      </c>
      <c r="Q579" s="20" t="s">
        <v>178</v>
      </c>
    </row>
    <row r="580" spans="1:17" ht="18" customHeight="1" x14ac:dyDescent="0.2">
      <c r="A580" s="11" t="s">
        <v>25</v>
      </c>
      <c r="B580" s="11" t="str">
        <f t="shared" si="38"/>
        <v>cr08a</v>
      </c>
      <c r="C580" s="11" t="s">
        <v>165</v>
      </c>
      <c r="D580" s="11" t="s">
        <v>133</v>
      </c>
      <c r="E580" s="11" t="s">
        <v>548</v>
      </c>
      <c r="F580" s="15">
        <v>1</v>
      </c>
      <c r="G580" s="15" t="str">
        <f>MID("abcdefghijklmnopqrstuvwxyz",F580,1)</f>
        <v>a</v>
      </c>
      <c r="H580" s="20">
        <v>2008</v>
      </c>
      <c r="J580" s="20" t="str">
        <f>B580&amp;"068"</f>
        <v>cr08a068</v>
      </c>
      <c r="K580" s="20" t="s">
        <v>550</v>
      </c>
      <c r="L580" s="15" t="s">
        <v>393</v>
      </c>
      <c r="N580" s="15" t="s">
        <v>10562</v>
      </c>
      <c r="Q580" s="20" t="s">
        <v>178</v>
      </c>
    </row>
    <row r="581" spans="1:17" ht="18" customHeight="1" x14ac:dyDescent="0.2">
      <c r="A581" s="11" t="s">
        <v>25</v>
      </c>
      <c r="B581" s="11" t="str">
        <f t="shared" si="38"/>
        <v>cr09b</v>
      </c>
      <c r="C581" s="11" t="s">
        <v>165</v>
      </c>
      <c r="D581" s="11" t="s">
        <v>133</v>
      </c>
      <c r="E581" s="11" t="s">
        <v>548</v>
      </c>
      <c r="F581" s="15">
        <v>2</v>
      </c>
      <c r="G581" s="15" t="s">
        <v>541</v>
      </c>
      <c r="H581" s="20">
        <v>2009</v>
      </c>
      <c r="J581" s="20" t="str">
        <f>B581&amp;"068"</f>
        <v>cr09b068</v>
      </c>
      <c r="K581" s="20" t="s">
        <v>550</v>
      </c>
      <c r="L581" s="15" t="s">
        <v>393</v>
      </c>
      <c r="N581" s="15" t="s">
        <v>10562</v>
      </c>
      <c r="Q581" s="20" t="s">
        <v>178</v>
      </c>
    </row>
    <row r="582" spans="1:17" ht="18" customHeight="1" x14ac:dyDescent="0.2">
      <c r="A582" s="11" t="s">
        <v>25</v>
      </c>
      <c r="B582" s="11" t="str">
        <f t="shared" si="38"/>
        <v>cr10c</v>
      </c>
      <c r="C582" s="11" t="s">
        <v>165</v>
      </c>
      <c r="D582" s="11" t="s">
        <v>133</v>
      </c>
      <c r="E582" s="11" t="s">
        <v>548</v>
      </c>
      <c r="F582" s="15">
        <v>3</v>
      </c>
      <c r="G582" s="15" t="str">
        <f>MID("abcdefghijklmnopqrstuvwxyz",F582,1)</f>
        <v>c</v>
      </c>
      <c r="H582" s="20">
        <v>2010</v>
      </c>
      <c r="J582" s="20" t="str">
        <f>B582&amp;"068"</f>
        <v>cr10c068</v>
      </c>
      <c r="K582" s="20" t="s">
        <v>550</v>
      </c>
      <c r="L582" s="15" t="s">
        <v>393</v>
      </c>
      <c r="N582" s="15" t="s">
        <v>10562</v>
      </c>
      <c r="Q582" s="20" t="s">
        <v>178</v>
      </c>
    </row>
    <row r="583" spans="1:17" ht="18" customHeight="1" x14ac:dyDescent="0.2">
      <c r="A583" s="11" t="s">
        <v>25</v>
      </c>
      <c r="B583" s="11" t="str">
        <f t="shared" si="38"/>
        <v>cr08a</v>
      </c>
      <c r="C583" s="11" t="s">
        <v>165</v>
      </c>
      <c r="D583" s="11" t="s">
        <v>133</v>
      </c>
      <c r="E583" s="11" t="s">
        <v>552</v>
      </c>
      <c r="F583" s="15">
        <v>1</v>
      </c>
      <c r="G583" s="15" t="str">
        <f>MID("abcdefghijklmnopqrstuvwxyz",F583,1)</f>
        <v>a</v>
      </c>
      <c r="H583" s="20">
        <v>2008</v>
      </c>
      <c r="J583" s="20" t="str">
        <f>B583&amp;"072"</f>
        <v>cr08a072</v>
      </c>
      <c r="K583" s="20" t="s">
        <v>553</v>
      </c>
      <c r="L583" s="15" t="s">
        <v>393</v>
      </c>
      <c r="N583" s="15" t="s">
        <v>10562</v>
      </c>
      <c r="Q583" s="20" t="s">
        <v>178</v>
      </c>
    </row>
    <row r="584" spans="1:17" ht="18" customHeight="1" x14ac:dyDescent="0.2">
      <c r="A584" s="11" t="s">
        <v>25</v>
      </c>
      <c r="B584" s="11" t="str">
        <f t="shared" si="38"/>
        <v>cr09b</v>
      </c>
      <c r="C584" s="11" t="s">
        <v>165</v>
      </c>
      <c r="D584" s="11" t="s">
        <v>133</v>
      </c>
      <c r="E584" s="11" t="s">
        <v>552</v>
      </c>
      <c r="F584" s="15">
        <v>2</v>
      </c>
      <c r="G584" s="15" t="s">
        <v>541</v>
      </c>
      <c r="H584" s="20">
        <v>2009</v>
      </c>
      <c r="J584" s="20" t="str">
        <f>B584&amp;"072"</f>
        <v>cr09b072</v>
      </c>
      <c r="K584" s="20" t="s">
        <v>553</v>
      </c>
      <c r="L584" s="15" t="s">
        <v>393</v>
      </c>
      <c r="N584" s="15" t="s">
        <v>10562</v>
      </c>
      <c r="Q584" s="20" t="s">
        <v>178</v>
      </c>
    </row>
    <row r="585" spans="1:17" ht="18" customHeight="1" x14ac:dyDescent="0.2">
      <c r="A585" s="11" t="s">
        <v>25</v>
      </c>
      <c r="B585" s="11" t="str">
        <f t="shared" si="38"/>
        <v>cr10c</v>
      </c>
      <c r="C585" s="11" t="s">
        <v>165</v>
      </c>
      <c r="D585" s="11" t="s">
        <v>133</v>
      </c>
      <c r="E585" s="11" t="s">
        <v>552</v>
      </c>
      <c r="F585" s="15">
        <v>3</v>
      </c>
      <c r="G585" s="15" t="str">
        <f>MID("abcdefghijklmnopqrstuvwxyz",F585,1)</f>
        <v>c</v>
      </c>
      <c r="H585" s="20">
        <v>2010</v>
      </c>
      <c r="J585" s="20" t="str">
        <f>B585&amp;"072"</f>
        <v>cr10c072</v>
      </c>
      <c r="K585" s="20" t="s">
        <v>553</v>
      </c>
      <c r="L585" s="15" t="s">
        <v>393</v>
      </c>
      <c r="N585" s="15" t="s">
        <v>10562</v>
      </c>
      <c r="Q585" s="20" t="s">
        <v>178</v>
      </c>
    </row>
    <row r="586" spans="1:17" ht="18" customHeight="1" x14ac:dyDescent="0.2">
      <c r="A586" s="11" t="s">
        <v>25</v>
      </c>
      <c r="B586" s="11" t="str">
        <f t="shared" si="38"/>
        <v>cr08a</v>
      </c>
      <c r="C586" s="11" t="s">
        <v>165</v>
      </c>
      <c r="D586" s="11" t="s">
        <v>133</v>
      </c>
      <c r="E586" s="11" t="s">
        <v>555</v>
      </c>
      <c r="F586" s="15">
        <v>1</v>
      </c>
      <c r="G586" s="15" t="str">
        <f>MID("abcdefghijklmnopqrstuvwxyz",F586,1)</f>
        <v>a</v>
      </c>
      <c r="H586" s="20">
        <v>2008</v>
      </c>
      <c r="J586" s="20" t="str">
        <f>B586&amp;"070"</f>
        <v>cr08a070</v>
      </c>
      <c r="K586" s="20" t="s">
        <v>556</v>
      </c>
      <c r="L586" s="15" t="s">
        <v>393</v>
      </c>
      <c r="N586" s="15" t="s">
        <v>10562</v>
      </c>
      <c r="Q586" s="20" t="s">
        <v>178</v>
      </c>
    </row>
    <row r="587" spans="1:17" ht="18" customHeight="1" x14ac:dyDescent="0.2">
      <c r="A587" s="11" t="s">
        <v>25</v>
      </c>
      <c r="B587" s="11" t="str">
        <f t="shared" si="38"/>
        <v>cr09b</v>
      </c>
      <c r="C587" s="11" t="s">
        <v>165</v>
      </c>
      <c r="D587" s="11" t="s">
        <v>133</v>
      </c>
      <c r="E587" s="11" t="s">
        <v>555</v>
      </c>
      <c r="F587" s="15">
        <v>2</v>
      </c>
      <c r="G587" s="15" t="s">
        <v>541</v>
      </c>
      <c r="H587" s="20">
        <v>2009</v>
      </c>
      <c r="J587" s="20" t="str">
        <f>B587&amp;"070"</f>
        <v>cr09b070</v>
      </c>
      <c r="K587" s="20" t="s">
        <v>556</v>
      </c>
      <c r="L587" s="15" t="s">
        <v>393</v>
      </c>
      <c r="N587" s="15" t="s">
        <v>10562</v>
      </c>
      <c r="Q587" s="20" t="s">
        <v>178</v>
      </c>
    </row>
    <row r="588" spans="1:17" ht="18" customHeight="1" x14ac:dyDescent="0.2">
      <c r="A588" s="11" t="s">
        <v>25</v>
      </c>
      <c r="B588" s="11" t="str">
        <f t="shared" si="38"/>
        <v>cr10c</v>
      </c>
      <c r="C588" s="11" t="s">
        <v>165</v>
      </c>
      <c r="D588" s="11" t="s">
        <v>133</v>
      </c>
      <c r="E588" s="11" t="s">
        <v>555</v>
      </c>
      <c r="F588" s="15">
        <v>3</v>
      </c>
      <c r="G588" s="15" t="str">
        <f>MID("abcdefghijklmnopqrstuvwxyz",F588,1)</f>
        <v>c</v>
      </c>
      <c r="H588" s="20">
        <v>2010</v>
      </c>
      <c r="J588" s="20" t="str">
        <f>B588&amp;"070"</f>
        <v>cr10c070</v>
      </c>
      <c r="K588" s="20" t="s">
        <v>556</v>
      </c>
      <c r="L588" s="15" t="s">
        <v>393</v>
      </c>
      <c r="N588" s="15" t="s">
        <v>10562</v>
      </c>
      <c r="Q588" s="20" t="s">
        <v>178</v>
      </c>
    </row>
    <row r="589" spans="1:17" ht="18" customHeight="1" x14ac:dyDescent="0.2">
      <c r="A589" s="11" t="s">
        <v>25</v>
      </c>
      <c r="B589" s="11" t="str">
        <f t="shared" si="38"/>
        <v>cr08a</v>
      </c>
      <c r="C589" s="11" t="s">
        <v>165</v>
      </c>
      <c r="D589" s="11" t="s">
        <v>133</v>
      </c>
      <c r="E589" s="11" t="s">
        <v>559</v>
      </c>
      <c r="F589" s="15">
        <v>1</v>
      </c>
      <c r="G589" s="15" t="str">
        <f>MID("abcdefghijklmnopqrstuvwxyz",F589,1)</f>
        <v>a</v>
      </c>
      <c r="H589" s="20">
        <v>2008</v>
      </c>
      <c r="J589" s="20" t="str">
        <f>B589&amp;"075"</f>
        <v>cr08a075</v>
      </c>
      <c r="K589" s="20" t="s">
        <v>560</v>
      </c>
      <c r="L589" s="15" t="s">
        <v>393</v>
      </c>
      <c r="N589" s="15" t="s">
        <v>10562</v>
      </c>
      <c r="Q589" s="20" t="s">
        <v>178</v>
      </c>
    </row>
    <row r="590" spans="1:17" ht="18" customHeight="1" x14ac:dyDescent="0.2">
      <c r="A590" s="11" t="s">
        <v>25</v>
      </c>
      <c r="B590" s="11" t="str">
        <f t="shared" si="38"/>
        <v>cr09b</v>
      </c>
      <c r="C590" s="11" t="s">
        <v>165</v>
      </c>
      <c r="D590" s="11" t="s">
        <v>133</v>
      </c>
      <c r="E590" s="11" t="s">
        <v>559</v>
      </c>
      <c r="F590" s="15">
        <v>2</v>
      </c>
      <c r="G590" s="15" t="s">
        <v>541</v>
      </c>
      <c r="H590" s="20">
        <v>2009</v>
      </c>
      <c r="J590" s="20" t="str">
        <f>B590&amp;"075"</f>
        <v>cr09b075</v>
      </c>
      <c r="K590" s="20" t="s">
        <v>560</v>
      </c>
      <c r="L590" s="15" t="s">
        <v>393</v>
      </c>
      <c r="N590" s="15" t="s">
        <v>10562</v>
      </c>
      <c r="Q590" s="20" t="s">
        <v>178</v>
      </c>
    </row>
    <row r="591" spans="1:17" ht="18" customHeight="1" x14ac:dyDescent="0.2">
      <c r="A591" s="11" t="s">
        <v>25</v>
      </c>
      <c r="B591" s="11" t="str">
        <f t="shared" si="38"/>
        <v>cr10c</v>
      </c>
      <c r="C591" s="11" t="s">
        <v>165</v>
      </c>
      <c r="D591" s="11" t="s">
        <v>133</v>
      </c>
      <c r="E591" s="11" t="s">
        <v>559</v>
      </c>
      <c r="F591" s="15">
        <v>3</v>
      </c>
      <c r="G591" s="15" t="str">
        <f>MID("abcdefghijklmnopqrstuvwxyz",F591,1)</f>
        <v>c</v>
      </c>
      <c r="H591" s="20">
        <v>2010</v>
      </c>
      <c r="J591" s="20" t="str">
        <f>B591&amp;"075"</f>
        <v>cr10c075</v>
      </c>
      <c r="K591" s="20" t="s">
        <v>560</v>
      </c>
      <c r="L591" s="15" t="s">
        <v>393</v>
      </c>
      <c r="N591" s="15" t="s">
        <v>10562</v>
      </c>
      <c r="Q591" s="20" t="s">
        <v>178</v>
      </c>
    </row>
    <row r="592" spans="1:17" ht="18" customHeight="1" x14ac:dyDescent="0.2">
      <c r="A592" s="11" t="s">
        <v>25</v>
      </c>
      <c r="B592" s="11" t="str">
        <f t="shared" si="38"/>
        <v>cr08a</v>
      </c>
      <c r="C592" s="11" t="s">
        <v>165</v>
      </c>
      <c r="D592" s="11" t="s">
        <v>133</v>
      </c>
      <c r="E592" s="11" t="s">
        <v>561</v>
      </c>
      <c r="F592" s="15">
        <v>1</v>
      </c>
      <c r="G592" s="15" t="str">
        <f>MID("abcdefghijklmnopqrstuvwxyz",F592,1)</f>
        <v>a</v>
      </c>
      <c r="H592" s="20">
        <v>2008</v>
      </c>
      <c r="J592" s="20" t="str">
        <f>B592&amp;"063"</f>
        <v>cr08a063</v>
      </c>
      <c r="K592" s="20" t="s">
        <v>562</v>
      </c>
      <c r="L592" s="15" t="s">
        <v>393</v>
      </c>
      <c r="N592" s="15" t="s">
        <v>10562</v>
      </c>
      <c r="Q592" s="20" t="s">
        <v>178</v>
      </c>
    </row>
    <row r="593" spans="1:17" ht="18" customHeight="1" x14ac:dyDescent="0.2">
      <c r="A593" s="11" t="s">
        <v>25</v>
      </c>
      <c r="B593" s="11" t="str">
        <f t="shared" si="38"/>
        <v>cr09b</v>
      </c>
      <c r="C593" s="11" t="s">
        <v>165</v>
      </c>
      <c r="D593" s="11" t="s">
        <v>133</v>
      </c>
      <c r="E593" s="11" t="s">
        <v>561</v>
      </c>
      <c r="F593" s="15">
        <v>2</v>
      </c>
      <c r="G593" s="15" t="s">
        <v>541</v>
      </c>
      <c r="H593" s="20">
        <v>2009</v>
      </c>
      <c r="J593" s="20" t="str">
        <f>B593&amp;"063"</f>
        <v>cr09b063</v>
      </c>
      <c r="K593" s="20" t="s">
        <v>562</v>
      </c>
      <c r="L593" s="15" t="s">
        <v>393</v>
      </c>
      <c r="N593" s="15" t="s">
        <v>10562</v>
      </c>
      <c r="Q593" s="20" t="s">
        <v>178</v>
      </c>
    </row>
    <row r="594" spans="1:17" ht="18" customHeight="1" x14ac:dyDescent="0.2">
      <c r="A594" s="11" t="s">
        <v>25</v>
      </c>
      <c r="B594" s="11" t="str">
        <f t="shared" si="38"/>
        <v>cr10c</v>
      </c>
      <c r="C594" s="11" t="s">
        <v>165</v>
      </c>
      <c r="D594" s="11" t="s">
        <v>133</v>
      </c>
      <c r="E594" s="11" t="s">
        <v>561</v>
      </c>
      <c r="F594" s="15">
        <v>3</v>
      </c>
      <c r="G594" s="15" t="str">
        <f>MID("abcdefghijklmnopqrstuvwxyz",F594,1)</f>
        <v>c</v>
      </c>
      <c r="H594" s="20">
        <v>2010</v>
      </c>
      <c r="J594" s="20" t="str">
        <f>B594&amp;"063"</f>
        <v>cr10c063</v>
      </c>
      <c r="K594" s="20" t="s">
        <v>562</v>
      </c>
      <c r="L594" s="15" t="s">
        <v>393</v>
      </c>
      <c r="N594" s="15" t="s">
        <v>10562</v>
      </c>
      <c r="Q594" s="20" t="s">
        <v>178</v>
      </c>
    </row>
    <row r="595" spans="1:17" ht="18" customHeight="1" x14ac:dyDescent="0.2">
      <c r="A595" s="11" t="s">
        <v>25</v>
      </c>
      <c r="B595" s="11" t="str">
        <f t="shared" si="38"/>
        <v>cr08a</v>
      </c>
      <c r="C595" s="11" t="s">
        <v>165</v>
      </c>
      <c r="D595" s="11" t="s">
        <v>133</v>
      </c>
      <c r="E595" s="11" t="s">
        <v>564</v>
      </c>
      <c r="F595" s="15">
        <v>1</v>
      </c>
      <c r="G595" s="15" t="str">
        <f>MID("abcdefghijklmnopqrstuvwxyz",F595,1)</f>
        <v>a</v>
      </c>
      <c r="H595" s="20">
        <v>2008</v>
      </c>
      <c r="J595" s="20" t="str">
        <f>B595&amp;"069"</f>
        <v>cr08a069</v>
      </c>
      <c r="K595" s="20" t="s">
        <v>565</v>
      </c>
      <c r="L595" s="15" t="s">
        <v>393</v>
      </c>
      <c r="N595" s="15" t="s">
        <v>10562</v>
      </c>
      <c r="Q595" s="20" t="s">
        <v>178</v>
      </c>
    </row>
    <row r="596" spans="1:17" ht="18" customHeight="1" x14ac:dyDescent="0.2">
      <c r="A596" s="11" t="s">
        <v>25</v>
      </c>
      <c r="B596" s="11" t="str">
        <f t="shared" si="38"/>
        <v>cr09b</v>
      </c>
      <c r="C596" s="11" t="s">
        <v>165</v>
      </c>
      <c r="D596" s="11" t="s">
        <v>133</v>
      </c>
      <c r="E596" s="11" t="s">
        <v>564</v>
      </c>
      <c r="F596" s="15">
        <v>2</v>
      </c>
      <c r="G596" s="15" t="s">
        <v>541</v>
      </c>
      <c r="H596" s="20">
        <v>2009</v>
      </c>
      <c r="J596" s="20" t="str">
        <f>B596&amp;"069"</f>
        <v>cr09b069</v>
      </c>
      <c r="K596" s="20" t="s">
        <v>565</v>
      </c>
      <c r="L596" s="15" t="s">
        <v>393</v>
      </c>
      <c r="N596" s="15" t="s">
        <v>10562</v>
      </c>
      <c r="Q596" s="20" t="s">
        <v>178</v>
      </c>
    </row>
    <row r="597" spans="1:17" ht="18" customHeight="1" x14ac:dyDescent="0.2">
      <c r="A597" s="11" t="s">
        <v>25</v>
      </c>
      <c r="B597" s="11" t="str">
        <f t="shared" si="38"/>
        <v>cr10c</v>
      </c>
      <c r="C597" s="11" t="s">
        <v>165</v>
      </c>
      <c r="D597" s="11" t="s">
        <v>133</v>
      </c>
      <c r="E597" s="11" t="s">
        <v>564</v>
      </c>
      <c r="F597" s="15">
        <v>3</v>
      </c>
      <c r="G597" s="15" t="str">
        <f>MID("abcdefghijklmnopqrstuvwxyz",F597,1)</f>
        <v>c</v>
      </c>
      <c r="H597" s="20">
        <v>2010</v>
      </c>
      <c r="J597" s="20" t="str">
        <f>B597&amp;"069"</f>
        <v>cr10c069</v>
      </c>
      <c r="K597" s="20" t="s">
        <v>565</v>
      </c>
      <c r="L597" s="15" t="s">
        <v>393</v>
      </c>
      <c r="N597" s="15" t="s">
        <v>10562</v>
      </c>
      <c r="Q597" s="20" t="s">
        <v>178</v>
      </c>
    </row>
    <row r="598" spans="1:17" ht="18" customHeight="1" x14ac:dyDescent="0.2">
      <c r="A598" s="11" t="s">
        <v>25</v>
      </c>
      <c r="B598" s="11" t="str">
        <f t="shared" si="38"/>
        <v>cr08a</v>
      </c>
      <c r="C598" s="11" t="s">
        <v>165</v>
      </c>
      <c r="D598" s="11" t="s">
        <v>133</v>
      </c>
      <c r="E598" s="11" t="s">
        <v>566</v>
      </c>
      <c r="F598" s="15">
        <v>1</v>
      </c>
      <c r="G598" s="15" t="str">
        <f>MID("abcdefghijklmnopqrstuvwxyz",F598,1)</f>
        <v>a</v>
      </c>
      <c r="H598" s="20">
        <v>2008</v>
      </c>
      <c r="J598" s="20" t="str">
        <f>B598&amp;"071"</f>
        <v>cr08a071</v>
      </c>
      <c r="K598" s="20" t="s">
        <v>567</v>
      </c>
      <c r="L598" s="15" t="s">
        <v>393</v>
      </c>
      <c r="N598" s="15" t="s">
        <v>10562</v>
      </c>
      <c r="Q598" s="20" t="s">
        <v>178</v>
      </c>
    </row>
    <row r="599" spans="1:17" ht="18" customHeight="1" x14ac:dyDescent="0.2">
      <c r="A599" s="11" t="s">
        <v>25</v>
      </c>
      <c r="B599" s="11" t="str">
        <f t="shared" si="38"/>
        <v>cr09b</v>
      </c>
      <c r="C599" s="11" t="s">
        <v>165</v>
      </c>
      <c r="D599" s="11" t="s">
        <v>133</v>
      </c>
      <c r="E599" s="11" t="s">
        <v>566</v>
      </c>
      <c r="F599" s="15">
        <v>2</v>
      </c>
      <c r="G599" s="15" t="s">
        <v>541</v>
      </c>
      <c r="H599" s="20">
        <v>2009</v>
      </c>
      <c r="J599" s="20" t="str">
        <f>B599&amp;"071"</f>
        <v>cr09b071</v>
      </c>
      <c r="K599" s="20" t="s">
        <v>567</v>
      </c>
      <c r="L599" s="15" t="s">
        <v>393</v>
      </c>
      <c r="N599" s="15" t="s">
        <v>10562</v>
      </c>
      <c r="Q599" s="20" t="s">
        <v>178</v>
      </c>
    </row>
    <row r="600" spans="1:17" ht="18" customHeight="1" x14ac:dyDescent="0.2">
      <c r="A600" s="11" t="s">
        <v>25</v>
      </c>
      <c r="B600" s="11" t="str">
        <f t="shared" si="38"/>
        <v>cr10c</v>
      </c>
      <c r="C600" s="11" t="s">
        <v>165</v>
      </c>
      <c r="D600" s="11" t="s">
        <v>133</v>
      </c>
      <c r="E600" s="11" t="s">
        <v>566</v>
      </c>
      <c r="F600" s="15">
        <v>3</v>
      </c>
      <c r="G600" s="15" t="str">
        <f>MID("abcdefghijklmnopqrstuvwxyz",F600,1)</f>
        <v>c</v>
      </c>
      <c r="H600" s="20">
        <v>2010</v>
      </c>
      <c r="J600" s="20" t="str">
        <f>B600&amp;"071"</f>
        <v>cr10c071</v>
      </c>
      <c r="K600" s="20" t="s">
        <v>567</v>
      </c>
      <c r="L600" s="15" t="s">
        <v>393</v>
      </c>
      <c r="N600" s="15" t="s">
        <v>10562</v>
      </c>
      <c r="Q600" s="20" t="s">
        <v>178</v>
      </c>
    </row>
    <row r="601" spans="1:17" ht="18" customHeight="1" x14ac:dyDescent="0.2">
      <c r="A601" s="11" t="s">
        <v>25</v>
      </c>
      <c r="B601" s="11" t="str">
        <f t="shared" si="38"/>
        <v>cr08a</v>
      </c>
      <c r="C601" s="11" t="s">
        <v>165</v>
      </c>
      <c r="D601" s="11" t="s">
        <v>133</v>
      </c>
      <c r="E601" s="11" t="s">
        <v>569</v>
      </c>
      <c r="F601" s="15">
        <v>1</v>
      </c>
      <c r="G601" s="15" t="str">
        <f>MID("abcdefghijklmnopqrstuvwxyz",F601,1)</f>
        <v>a</v>
      </c>
      <c r="H601" s="20">
        <v>2008</v>
      </c>
      <c r="J601" s="20" t="str">
        <f>B601&amp;"065"</f>
        <v>cr08a065</v>
      </c>
      <c r="K601" s="20" t="s">
        <v>570</v>
      </c>
      <c r="L601" s="15" t="s">
        <v>393</v>
      </c>
      <c r="N601" s="15" t="s">
        <v>10562</v>
      </c>
      <c r="Q601" s="20" t="s">
        <v>178</v>
      </c>
    </row>
    <row r="602" spans="1:17" ht="18" customHeight="1" x14ac:dyDescent="0.2">
      <c r="A602" s="11" t="s">
        <v>25</v>
      </c>
      <c r="B602" s="11" t="str">
        <f t="shared" si="38"/>
        <v>cr09b</v>
      </c>
      <c r="C602" s="11" t="s">
        <v>165</v>
      </c>
      <c r="D602" s="11" t="s">
        <v>133</v>
      </c>
      <c r="E602" s="11" t="s">
        <v>569</v>
      </c>
      <c r="F602" s="15">
        <v>2</v>
      </c>
      <c r="G602" s="15" t="s">
        <v>541</v>
      </c>
      <c r="H602" s="20">
        <v>2009</v>
      </c>
      <c r="J602" s="20" t="str">
        <f>B602&amp;"065"</f>
        <v>cr09b065</v>
      </c>
      <c r="K602" s="20" t="s">
        <v>570</v>
      </c>
      <c r="L602" s="15" t="s">
        <v>393</v>
      </c>
      <c r="N602" s="15" t="s">
        <v>10562</v>
      </c>
      <c r="Q602" s="20" t="s">
        <v>178</v>
      </c>
    </row>
    <row r="603" spans="1:17" ht="18" customHeight="1" x14ac:dyDescent="0.2">
      <c r="A603" s="11" t="s">
        <v>25</v>
      </c>
      <c r="B603" s="11" t="str">
        <f t="shared" si="38"/>
        <v>cr10c</v>
      </c>
      <c r="C603" s="11" t="s">
        <v>165</v>
      </c>
      <c r="D603" s="11" t="s">
        <v>133</v>
      </c>
      <c r="E603" s="11" t="s">
        <v>569</v>
      </c>
      <c r="F603" s="15">
        <v>3</v>
      </c>
      <c r="G603" s="15" t="str">
        <f>MID("abcdefghijklmnopqrstuvwxyz",F603,1)</f>
        <v>c</v>
      </c>
      <c r="H603" s="20">
        <v>2010</v>
      </c>
      <c r="J603" s="20" t="str">
        <f>B603&amp;"065"</f>
        <v>cr10c065</v>
      </c>
      <c r="K603" s="20" t="s">
        <v>570</v>
      </c>
      <c r="L603" s="15" t="s">
        <v>393</v>
      </c>
      <c r="N603" s="15" t="s">
        <v>10562</v>
      </c>
      <c r="Q603" s="20" t="s">
        <v>178</v>
      </c>
    </row>
    <row r="604" spans="1:17" ht="18" customHeight="1" x14ac:dyDescent="0.2">
      <c r="A604" s="11" t="s">
        <v>25</v>
      </c>
      <c r="B604" s="11" t="str">
        <f t="shared" si="38"/>
        <v>cr08a</v>
      </c>
      <c r="C604" s="11" t="s">
        <v>165</v>
      </c>
      <c r="D604" s="11" t="s">
        <v>133</v>
      </c>
      <c r="E604" s="11" t="s">
        <v>572</v>
      </c>
      <c r="F604" s="15">
        <v>1</v>
      </c>
      <c r="G604" s="15" t="str">
        <f>MID("abcdefghijklmnopqrstuvwxyz",F604,1)</f>
        <v>a</v>
      </c>
      <c r="H604" s="20">
        <v>2008</v>
      </c>
      <c r="J604" s="20" t="str">
        <f>B604&amp;"067"</f>
        <v>cr08a067</v>
      </c>
      <c r="K604" s="20" t="s">
        <v>574</v>
      </c>
      <c r="L604" s="15" t="s">
        <v>393</v>
      </c>
      <c r="N604" s="15" t="s">
        <v>10562</v>
      </c>
      <c r="Q604" s="20" t="s">
        <v>178</v>
      </c>
    </row>
    <row r="605" spans="1:17" ht="18" customHeight="1" x14ac:dyDescent="0.2">
      <c r="A605" s="11" t="s">
        <v>25</v>
      </c>
      <c r="B605" s="11" t="str">
        <f t="shared" si="38"/>
        <v>cr09b</v>
      </c>
      <c r="C605" s="11" t="s">
        <v>165</v>
      </c>
      <c r="D605" s="11" t="s">
        <v>133</v>
      </c>
      <c r="E605" s="11" t="s">
        <v>572</v>
      </c>
      <c r="F605" s="15">
        <v>2</v>
      </c>
      <c r="G605" s="15" t="s">
        <v>541</v>
      </c>
      <c r="H605" s="20">
        <v>2009</v>
      </c>
      <c r="J605" s="20" t="str">
        <f>B605&amp;"067"</f>
        <v>cr09b067</v>
      </c>
      <c r="K605" s="20" t="s">
        <v>574</v>
      </c>
      <c r="L605" s="15" t="s">
        <v>393</v>
      </c>
      <c r="N605" s="15" t="s">
        <v>10562</v>
      </c>
      <c r="Q605" s="20" t="s">
        <v>178</v>
      </c>
    </row>
    <row r="606" spans="1:17" ht="18" customHeight="1" x14ac:dyDescent="0.2">
      <c r="A606" s="11" t="s">
        <v>25</v>
      </c>
      <c r="B606" s="11" t="str">
        <f t="shared" si="38"/>
        <v>cr10c</v>
      </c>
      <c r="C606" s="11" t="s">
        <v>165</v>
      </c>
      <c r="D606" s="11" t="s">
        <v>133</v>
      </c>
      <c r="E606" s="11" t="s">
        <v>572</v>
      </c>
      <c r="F606" s="15">
        <v>3</v>
      </c>
      <c r="G606" s="15" t="str">
        <f>MID("abcdefghijklmnopqrstuvwxyz",F606,1)</f>
        <v>c</v>
      </c>
      <c r="H606" s="20">
        <v>2010</v>
      </c>
      <c r="J606" s="20" t="str">
        <f>B606&amp;"067"</f>
        <v>cr10c067</v>
      </c>
      <c r="K606" s="20" t="s">
        <v>574</v>
      </c>
      <c r="L606" s="15" t="s">
        <v>393</v>
      </c>
      <c r="N606" s="15" t="s">
        <v>10562</v>
      </c>
      <c r="Q606" s="20" t="s">
        <v>178</v>
      </c>
    </row>
    <row r="607" spans="1:17" ht="18" customHeight="1" x14ac:dyDescent="0.2">
      <c r="A607" s="11" t="s">
        <v>25</v>
      </c>
      <c r="B607" s="11" t="str">
        <f t="shared" si="38"/>
        <v>cr08a</v>
      </c>
      <c r="C607" s="11" t="s">
        <v>165</v>
      </c>
      <c r="D607" s="11" t="s">
        <v>133</v>
      </c>
      <c r="E607" s="11" t="s">
        <v>575</v>
      </c>
      <c r="F607" s="15">
        <v>1</v>
      </c>
      <c r="G607" s="15" t="str">
        <f>MID("abcdefghijklmnopqrstuvwxyz",F607,1)</f>
        <v>a</v>
      </c>
      <c r="H607" s="20">
        <v>2008</v>
      </c>
      <c r="J607" s="20" t="str">
        <f>B607&amp;"077"</f>
        <v>cr08a077</v>
      </c>
      <c r="K607" s="20" t="s">
        <v>575</v>
      </c>
      <c r="L607" s="15" t="s">
        <v>393</v>
      </c>
      <c r="N607" s="15" t="s">
        <v>10562</v>
      </c>
      <c r="Q607" s="20" t="s">
        <v>178</v>
      </c>
    </row>
    <row r="608" spans="1:17" ht="18" customHeight="1" x14ac:dyDescent="0.2">
      <c r="A608" s="11" t="s">
        <v>25</v>
      </c>
      <c r="B608" s="11" t="str">
        <f t="shared" si="38"/>
        <v>cr09b</v>
      </c>
      <c r="C608" s="11" t="s">
        <v>165</v>
      </c>
      <c r="D608" s="11" t="s">
        <v>133</v>
      </c>
      <c r="E608" s="11" t="s">
        <v>575</v>
      </c>
      <c r="F608" s="15">
        <v>2</v>
      </c>
      <c r="G608" s="15" t="s">
        <v>541</v>
      </c>
      <c r="H608" s="20">
        <v>2009</v>
      </c>
      <c r="J608" s="20" t="str">
        <f>B608&amp;"077"</f>
        <v>cr09b077</v>
      </c>
      <c r="K608" s="20" t="s">
        <v>575</v>
      </c>
      <c r="L608" s="15" t="s">
        <v>393</v>
      </c>
      <c r="N608" s="15" t="s">
        <v>10562</v>
      </c>
      <c r="Q608" s="20" t="s">
        <v>178</v>
      </c>
    </row>
    <row r="609" spans="1:17" ht="18" customHeight="1" x14ac:dyDescent="0.2">
      <c r="A609" s="11" t="s">
        <v>25</v>
      </c>
      <c r="B609" s="11" t="str">
        <f t="shared" si="38"/>
        <v>cr10c</v>
      </c>
      <c r="C609" s="11" t="s">
        <v>165</v>
      </c>
      <c r="D609" s="11" t="s">
        <v>133</v>
      </c>
      <c r="E609" s="11" t="s">
        <v>575</v>
      </c>
      <c r="F609" s="15">
        <v>3</v>
      </c>
      <c r="G609" s="15" t="str">
        <f>MID("abcdefghijklmnopqrstuvwxyz",F609,1)</f>
        <v>c</v>
      </c>
      <c r="H609" s="20">
        <v>2010</v>
      </c>
      <c r="J609" s="20" t="str">
        <f>B609&amp;"077"</f>
        <v>cr10c077</v>
      </c>
      <c r="K609" s="20" t="s">
        <v>575</v>
      </c>
      <c r="L609" s="15" t="s">
        <v>393</v>
      </c>
      <c r="N609" s="15" t="s">
        <v>10562</v>
      </c>
      <c r="Q609" s="20" t="s">
        <v>178</v>
      </c>
    </row>
    <row r="610" spans="1:17" ht="18" customHeight="1" x14ac:dyDescent="0.2">
      <c r="A610" s="11" t="s">
        <v>25</v>
      </c>
      <c r="B610" s="11" t="str">
        <f t="shared" si="38"/>
        <v>cr08a</v>
      </c>
      <c r="C610" s="11" t="s">
        <v>165</v>
      </c>
      <c r="D610" s="11" t="s">
        <v>133</v>
      </c>
      <c r="E610" s="11" t="s">
        <v>577</v>
      </c>
      <c r="F610" s="15">
        <v>1</v>
      </c>
      <c r="G610" s="15" t="str">
        <f>MID("abcdefghijklmnopqrstuvwxyz",F610,1)</f>
        <v>a</v>
      </c>
      <c r="H610" s="20">
        <v>2008</v>
      </c>
      <c r="J610" s="20" t="str">
        <f>B610&amp;"073"</f>
        <v>cr08a073</v>
      </c>
      <c r="K610" s="20" t="s">
        <v>578</v>
      </c>
      <c r="L610" s="15" t="s">
        <v>393</v>
      </c>
      <c r="N610" s="15" t="s">
        <v>10562</v>
      </c>
      <c r="Q610" s="20" t="s">
        <v>178</v>
      </c>
    </row>
    <row r="611" spans="1:17" ht="18" customHeight="1" x14ac:dyDescent="0.2">
      <c r="A611" s="11" t="s">
        <v>25</v>
      </c>
      <c r="B611" s="11" t="str">
        <f t="shared" si="38"/>
        <v>cr09b</v>
      </c>
      <c r="C611" s="11" t="s">
        <v>165</v>
      </c>
      <c r="D611" s="11" t="s">
        <v>133</v>
      </c>
      <c r="E611" s="11" t="s">
        <v>577</v>
      </c>
      <c r="F611" s="15">
        <v>2</v>
      </c>
      <c r="G611" s="15" t="s">
        <v>541</v>
      </c>
      <c r="H611" s="20">
        <v>2009</v>
      </c>
      <c r="J611" s="20" t="str">
        <f>B611&amp;"073"</f>
        <v>cr09b073</v>
      </c>
      <c r="K611" s="20" t="s">
        <v>578</v>
      </c>
      <c r="L611" s="15" t="s">
        <v>393</v>
      </c>
      <c r="N611" s="15" t="s">
        <v>10562</v>
      </c>
      <c r="Q611" s="20" t="s">
        <v>178</v>
      </c>
    </row>
    <row r="612" spans="1:17" ht="18" customHeight="1" x14ac:dyDescent="0.2">
      <c r="A612" s="11" t="s">
        <v>25</v>
      </c>
      <c r="B612" s="11" t="str">
        <f t="shared" si="38"/>
        <v>cr10c</v>
      </c>
      <c r="C612" s="11" t="s">
        <v>165</v>
      </c>
      <c r="D612" s="11" t="s">
        <v>133</v>
      </c>
      <c r="E612" s="11" t="s">
        <v>577</v>
      </c>
      <c r="F612" s="15">
        <v>3</v>
      </c>
      <c r="G612" s="15" t="str">
        <f>MID("abcdefghijklmnopqrstuvwxyz",F612,1)</f>
        <v>c</v>
      </c>
      <c r="H612" s="20">
        <v>2010</v>
      </c>
      <c r="J612" s="20" t="str">
        <f>B612&amp;"073"</f>
        <v>cr10c073</v>
      </c>
      <c r="K612" s="20" t="s">
        <v>578</v>
      </c>
      <c r="L612" s="15" t="s">
        <v>393</v>
      </c>
      <c r="N612" s="15" t="s">
        <v>10562</v>
      </c>
      <c r="Q612" s="20" t="s">
        <v>178</v>
      </c>
    </row>
    <row r="613" spans="1:17" ht="18" customHeight="1" x14ac:dyDescent="0.2">
      <c r="A613" s="11" t="s">
        <v>25</v>
      </c>
      <c r="B613" s="11" t="str">
        <f t="shared" si="38"/>
        <v>cr08a</v>
      </c>
      <c r="C613" s="11" t="s">
        <v>165</v>
      </c>
      <c r="D613" s="11" t="s">
        <v>133</v>
      </c>
      <c r="E613" s="11" t="s">
        <v>579</v>
      </c>
      <c r="F613" s="15">
        <v>1</v>
      </c>
      <c r="G613" s="15" t="str">
        <f>MID("abcdefghijklmnopqrstuvwxyz",F613,1)</f>
        <v>a</v>
      </c>
      <c r="H613" s="20">
        <v>2008</v>
      </c>
      <c r="J613" s="20" t="str">
        <f>B613&amp;"064"</f>
        <v>cr08a064</v>
      </c>
      <c r="K613" s="20" t="s">
        <v>580</v>
      </c>
      <c r="L613" s="15" t="s">
        <v>393</v>
      </c>
      <c r="N613" s="15" t="s">
        <v>10562</v>
      </c>
      <c r="Q613" s="20" t="s">
        <v>178</v>
      </c>
    </row>
    <row r="614" spans="1:17" ht="18" customHeight="1" x14ac:dyDescent="0.2">
      <c r="A614" s="11" t="s">
        <v>25</v>
      </c>
      <c r="B614" s="11" t="str">
        <f t="shared" si="38"/>
        <v>cr09b</v>
      </c>
      <c r="C614" s="11" t="s">
        <v>165</v>
      </c>
      <c r="D614" s="11" t="s">
        <v>133</v>
      </c>
      <c r="E614" s="11" t="s">
        <v>579</v>
      </c>
      <c r="F614" s="15">
        <v>2</v>
      </c>
      <c r="G614" s="15" t="s">
        <v>541</v>
      </c>
      <c r="H614" s="20">
        <v>2009</v>
      </c>
      <c r="J614" s="20" t="str">
        <f>B614&amp;"064"</f>
        <v>cr09b064</v>
      </c>
      <c r="K614" s="20" t="s">
        <v>580</v>
      </c>
      <c r="L614" s="15" t="s">
        <v>393</v>
      </c>
      <c r="N614" s="15" t="s">
        <v>10562</v>
      </c>
      <c r="Q614" s="20" t="s">
        <v>178</v>
      </c>
    </row>
    <row r="615" spans="1:17" ht="18" customHeight="1" x14ac:dyDescent="0.2">
      <c r="A615" s="11" t="s">
        <v>25</v>
      </c>
      <c r="B615" s="11" t="str">
        <f t="shared" si="38"/>
        <v>cr10c</v>
      </c>
      <c r="C615" s="11" t="s">
        <v>165</v>
      </c>
      <c r="D615" s="11" t="s">
        <v>133</v>
      </c>
      <c r="E615" s="11" t="s">
        <v>579</v>
      </c>
      <c r="F615" s="15">
        <v>3</v>
      </c>
      <c r="G615" s="15" t="str">
        <f t="shared" ref="G615:G626" si="39">MID("abcdefghijklmnopqrstuvwxyz",F615,1)</f>
        <v>c</v>
      </c>
      <c r="H615" s="20">
        <v>2010</v>
      </c>
      <c r="J615" s="20" t="str">
        <f>B615&amp;"064"</f>
        <v>cr10c064</v>
      </c>
      <c r="K615" s="20" t="s">
        <v>580</v>
      </c>
      <c r="L615" s="15" t="s">
        <v>393</v>
      </c>
      <c r="N615" s="15" t="s">
        <v>10562</v>
      </c>
      <c r="Q615" s="20" t="s">
        <v>178</v>
      </c>
    </row>
    <row r="616" spans="1:17" ht="18" customHeight="1" x14ac:dyDescent="0.2">
      <c r="A616" s="11" t="s">
        <v>25</v>
      </c>
      <c r="B616" s="11" t="str">
        <f t="shared" ref="B616:B626" si="40">"ci" &amp; RIGHT(H616, 2) &amp; G616</f>
        <v>ci08a</v>
      </c>
      <c r="C616" s="11" t="s">
        <v>165</v>
      </c>
      <c r="D616" s="11" t="s">
        <v>209</v>
      </c>
      <c r="E616" s="11" t="s">
        <v>581</v>
      </c>
      <c r="F616" s="15">
        <v>1</v>
      </c>
      <c r="G616" s="15" t="str">
        <f t="shared" si="39"/>
        <v>a</v>
      </c>
      <c r="H616" s="20">
        <v>2008</v>
      </c>
      <c r="J616" s="20" t="str">
        <f t="shared" ref="J616:J626" si="41">B616&amp;I616&amp;185</f>
        <v>ci08a185</v>
      </c>
      <c r="K616" s="20" t="s">
        <v>582</v>
      </c>
      <c r="L616" s="15" t="s">
        <v>583</v>
      </c>
      <c r="N616" s="15" t="s">
        <v>9050</v>
      </c>
      <c r="Q616" s="20" t="s">
        <v>224</v>
      </c>
    </row>
    <row r="617" spans="1:17" ht="18" customHeight="1" x14ac:dyDescent="0.2">
      <c r="A617" s="11" t="s">
        <v>25</v>
      </c>
      <c r="B617" s="11" t="str">
        <f t="shared" si="40"/>
        <v>ci09b</v>
      </c>
      <c r="C617" s="11" t="s">
        <v>165</v>
      </c>
      <c r="D617" s="11" t="s">
        <v>209</v>
      </c>
      <c r="E617" s="11" t="s">
        <v>581</v>
      </c>
      <c r="F617" s="15">
        <v>2</v>
      </c>
      <c r="G617" s="15" t="str">
        <f t="shared" si="39"/>
        <v>b</v>
      </c>
      <c r="H617" s="20">
        <v>2009</v>
      </c>
      <c r="J617" s="20" t="str">
        <f t="shared" si="41"/>
        <v>ci09b185</v>
      </c>
      <c r="K617" s="20" t="s">
        <v>582</v>
      </c>
      <c r="L617" s="15" t="s">
        <v>583</v>
      </c>
      <c r="N617" s="15" t="s">
        <v>9050</v>
      </c>
      <c r="Q617" s="20" t="s">
        <v>224</v>
      </c>
    </row>
    <row r="618" spans="1:17" ht="18" customHeight="1" x14ac:dyDescent="0.2">
      <c r="A618" s="11" t="s">
        <v>25</v>
      </c>
      <c r="B618" s="11" t="str">
        <f t="shared" si="40"/>
        <v>ci10c</v>
      </c>
      <c r="C618" s="11" t="s">
        <v>165</v>
      </c>
      <c r="D618" s="11" t="s">
        <v>209</v>
      </c>
      <c r="E618" s="11" t="s">
        <v>581</v>
      </c>
      <c r="F618" s="15">
        <v>3</v>
      </c>
      <c r="G618" s="15" t="str">
        <f t="shared" si="39"/>
        <v>c</v>
      </c>
      <c r="H618" s="20">
        <v>2010</v>
      </c>
      <c r="J618" s="20" t="str">
        <f t="shared" si="41"/>
        <v>ci10c185</v>
      </c>
      <c r="K618" s="20" t="s">
        <v>582</v>
      </c>
      <c r="L618" s="15" t="s">
        <v>583</v>
      </c>
      <c r="N618" s="15" t="s">
        <v>9050</v>
      </c>
      <c r="Q618" s="20" t="s">
        <v>224</v>
      </c>
    </row>
    <row r="619" spans="1:17" ht="18" customHeight="1" x14ac:dyDescent="0.2">
      <c r="A619" s="11" t="s">
        <v>25</v>
      </c>
      <c r="B619" s="11" t="str">
        <f t="shared" si="40"/>
        <v>ci11d</v>
      </c>
      <c r="C619" s="11" t="s">
        <v>165</v>
      </c>
      <c r="D619" s="11" t="s">
        <v>209</v>
      </c>
      <c r="E619" s="11" t="s">
        <v>581</v>
      </c>
      <c r="F619" s="15">
        <v>4</v>
      </c>
      <c r="G619" s="15" t="str">
        <f t="shared" si="39"/>
        <v>d</v>
      </c>
      <c r="H619" s="20">
        <v>2011</v>
      </c>
      <c r="J619" s="20" t="str">
        <f t="shared" si="41"/>
        <v>ci11d185</v>
      </c>
      <c r="K619" s="20" t="s">
        <v>582</v>
      </c>
      <c r="L619" s="15" t="s">
        <v>583</v>
      </c>
      <c r="N619" s="15" t="s">
        <v>9050</v>
      </c>
      <c r="Q619" s="20" t="s">
        <v>224</v>
      </c>
    </row>
    <row r="620" spans="1:17" ht="18" customHeight="1" x14ac:dyDescent="0.2">
      <c r="A620" s="11" t="s">
        <v>25</v>
      </c>
      <c r="B620" s="11" t="str">
        <f t="shared" si="40"/>
        <v>ci12e</v>
      </c>
      <c r="C620" s="11" t="s">
        <v>165</v>
      </c>
      <c r="D620" s="11" t="s">
        <v>209</v>
      </c>
      <c r="E620" s="11" t="s">
        <v>581</v>
      </c>
      <c r="F620" s="15">
        <v>5</v>
      </c>
      <c r="G620" s="15" t="str">
        <f t="shared" si="39"/>
        <v>e</v>
      </c>
      <c r="H620" s="20">
        <v>2012</v>
      </c>
      <c r="J620" s="20" t="str">
        <f t="shared" si="41"/>
        <v>ci12e185</v>
      </c>
      <c r="K620" s="20" t="s">
        <v>582</v>
      </c>
      <c r="L620" s="15" t="s">
        <v>583</v>
      </c>
      <c r="N620" s="15" t="s">
        <v>9050</v>
      </c>
      <c r="Q620" s="20" t="s">
        <v>224</v>
      </c>
    </row>
    <row r="621" spans="1:17" ht="18" customHeight="1" x14ac:dyDescent="0.2">
      <c r="A621" s="11" t="s">
        <v>25</v>
      </c>
      <c r="B621" s="11" t="str">
        <f t="shared" si="40"/>
        <v>ci13f</v>
      </c>
      <c r="C621" s="11" t="s">
        <v>165</v>
      </c>
      <c r="D621" s="11" t="s">
        <v>209</v>
      </c>
      <c r="E621" s="11" t="s">
        <v>581</v>
      </c>
      <c r="F621" s="15">
        <v>6</v>
      </c>
      <c r="G621" s="15" t="str">
        <f t="shared" si="39"/>
        <v>f</v>
      </c>
      <c r="H621" s="20">
        <v>2013</v>
      </c>
      <c r="J621" s="20" t="str">
        <f t="shared" si="41"/>
        <v>ci13f185</v>
      </c>
      <c r="K621" s="20" t="s">
        <v>582</v>
      </c>
      <c r="L621" s="15" t="s">
        <v>583</v>
      </c>
      <c r="N621" s="15" t="s">
        <v>9050</v>
      </c>
      <c r="Q621" s="20" t="s">
        <v>224</v>
      </c>
    </row>
    <row r="622" spans="1:17" ht="18" customHeight="1" x14ac:dyDescent="0.2">
      <c r="A622" s="11" t="s">
        <v>25</v>
      </c>
      <c r="B622" s="11" t="str">
        <f t="shared" si="40"/>
        <v>ci14g</v>
      </c>
      <c r="C622" s="11" t="s">
        <v>165</v>
      </c>
      <c r="D622" s="11" t="s">
        <v>209</v>
      </c>
      <c r="E622" s="11" t="s">
        <v>581</v>
      </c>
      <c r="F622" s="15">
        <v>7</v>
      </c>
      <c r="G622" s="15" t="str">
        <f t="shared" si="39"/>
        <v>g</v>
      </c>
      <c r="H622" s="20">
        <v>2014</v>
      </c>
      <c r="J622" s="20" t="str">
        <f t="shared" si="41"/>
        <v>ci14g185</v>
      </c>
      <c r="K622" s="20" t="s">
        <v>582</v>
      </c>
      <c r="L622" s="15" t="s">
        <v>583</v>
      </c>
      <c r="N622" s="15" t="s">
        <v>9050</v>
      </c>
      <c r="Q622" s="20" t="s">
        <v>224</v>
      </c>
    </row>
    <row r="623" spans="1:17" ht="18" customHeight="1" x14ac:dyDescent="0.2">
      <c r="A623" s="11" t="s">
        <v>25</v>
      </c>
      <c r="B623" s="11" t="str">
        <f t="shared" si="40"/>
        <v>ci15h</v>
      </c>
      <c r="C623" s="11" t="s">
        <v>165</v>
      </c>
      <c r="D623" s="11" t="s">
        <v>209</v>
      </c>
      <c r="E623" s="11" t="s">
        <v>581</v>
      </c>
      <c r="F623" s="15">
        <v>8</v>
      </c>
      <c r="G623" s="15" t="str">
        <f t="shared" si="39"/>
        <v>h</v>
      </c>
      <c r="H623" s="20">
        <v>2015</v>
      </c>
      <c r="J623" s="20" t="str">
        <f t="shared" si="41"/>
        <v>ci15h185</v>
      </c>
      <c r="K623" s="20" t="s">
        <v>582</v>
      </c>
      <c r="L623" s="15" t="s">
        <v>583</v>
      </c>
      <c r="N623" s="15" t="s">
        <v>9050</v>
      </c>
      <c r="Q623" s="20" t="s">
        <v>224</v>
      </c>
    </row>
    <row r="624" spans="1:17" ht="18" customHeight="1" x14ac:dyDescent="0.2">
      <c r="A624" s="11" t="s">
        <v>25</v>
      </c>
      <c r="B624" s="11" t="str">
        <f t="shared" si="40"/>
        <v>ci16i</v>
      </c>
      <c r="C624" s="11" t="s">
        <v>165</v>
      </c>
      <c r="D624" s="11" t="s">
        <v>209</v>
      </c>
      <c r="E624" s="11" t="s">
        <v>581</v>
      </c>
      <c r="F624" s="15">
        <v>9</v>
      </c>
      <c r="G624" s="15" t="str">
        <f t="shared" si="39"/>
        <v>i</v>
      </c>
      <c r="H624" s="20">
        <v>2016</v>
      </c>
      <c r="J624" s="20" t="str">
        <f t="shared" si="41"/>
        <v>ci16i185</v>
      </c>
      <c r="K624" s="20" t="s">
        <v>582</v>
      </c>
      <c r="L624" s="15" t="s">
        <v>583</v>
      </c>
      <c r="N624" s="15" t="s">
        <v>9050</v>
      </c>
      <c r="Q624" s="20" t="s">
        <v>224</v>
      </c>
    </row>
    <row r="625" spans="1:17" ht="18" customHeight="1" x14ac:dyDescent="0.2">
      <c r="A625" s="11" t="s">
        <v>25</v>
      </c>
      <c r="B625" s="11" t="str">
        <f t="shared" si="40"/>
        <v>ci17j</v>
      </c>
      <c r="C625" s="11" t="s">
        <v>165</v>
      </c>
      <c r="D625" s="11" t="s">
        <v>209</v>
      </c>
      <c r="E625" s="11" t="s">
        <v>581</v>
      </c>
      <c r="F625" s="15">
        <v>10</v>
      </c>
      <c r="G625" s="15" t="str">
        <f t="shared" si="39"/>
        <v>j</v>
      </c>
      <c r="H625" s="20">
        <v>2017</v>
      </c>
      <c r="J625" s="20" t="str">
        <f t="shared" si="41"/>
        <v>ci17j185</v>
      </c>
      <c r="K625" s="20" t="s">
        <v>582</v>
      </c>
      <c r="L625" s="15" t="s">
        <v>583</v>
      </c>
      <c r="N625" s="15" t="s">
        <v>9050</v>
      </c>
      <c r="Q625" s="20" t="s">
        <v>224</v>
      </c>
    </row>
    <row r="626" spans="1:17" ht="18" customHeight="1" x14ac:dyDescent="0.2">
      <c r="A626" s="11" t="s">
        <v>25</v>
      </c>
      <c r="B626" s="11" t="str">
        <f t="shared" si="40"/>
        <v>ci18k</v>
      </c>
      <c r="C626" s="11" t="s">
        <v>165</v>
      </c>
      <c r="D626" s="11" t="s">
        <v>209</v>
      </c>
      <c r="E626" s="11" t="s">
        <v>581</v>
      </c>
      <c r="F626" s="15">
        <v>11</v>
      </c>
      <c r="G626" s="15" t="str">
        <f t="shared" si="39"/>
        <v>k</v>
      </c>
      <c r="H626" s="20">
        <v>2018</v>
      </c>
      <c r="J626" s="20" t="str">
        <f t="shared" si="41"/>
        <v>ci18k185</v>
      </c>
      <c r="K626" s="20" t="s">
        <v>582</v>
      </c>
      <c r="L626" s="15" t="s">
        <v>583</v>
      </c>
      <c r="N626" s="15" t="s">
        <v>9050</v>
      </c>
      <c r="Q626" s="20" t="s">
        <v>224</v>
      </c>
    </row>
    <row r="627" spans="1:17" ht="18" customHeight="1" x14ac:dyDescent="0.2">
      <c r="A627" s="11" t="s">
        <v>25</v>
      </c>
      <c r="B627" s="11" t="s">
        <v>246</v>
      </c>
      <c r="C627" s="11" t="s">
        <v>165</v>
      </c>
      <c r="D627" s="11" t="s">
        <v>209</v>
      </c>
      <c r="E627" s="11" t="s">
        <v>584</v>
      </c>
      <c r="F627" s="15"/>
      <c r="G627" s="15"/>
      <c r="H627" s="20">
        <v>2009</v>
      </c>
      <c r="I627" s="20" t="str">
        <f t="shared" ref="I627:I676" si="42">CONCATENATE(A627,"__",C627,"_", D627, "..", E627, ".", H627)</f>
        <v>liss__match_exercise..hrsActv.2009</v>
      </c>
      <c r="J627" s="15" t="s">
        <v>585</v>
      </c>
      <c r="K627" s="20" t="s">
        <v>586</v>
      </c>
      <c r="L627" s="20" t="s">
        <v>587</v>
      </c>
      <c r="N627" s="20" t="s">
        <v>588</v>
      </c>
      <c r="Q627" s="20" t="s">
        <v>221</v>
      </c>
    </row>
    <row r="628" spans="1:17" ht="18" customHeight="1" x14ac:dyDescent="0.2">
      <c r="A628" s="11" t="s">
        <v>25</v>
      </c>
      <c r="B628" s="11" t="s">
        <v>253</v>
      </c>
      <c r="C628" s="11" t="s">
        <v>165</v>
      </c>
      <c r="D628" s="11" t="s">
        <v>209</v>
      </c>
      <c r="E628" s="11" t="s">
        <v>584</v>
      </c>
      <c r="F628" s="15"/>
      <c r="G628" s="15"/>
      <c r="H628" s="20">
        <v>2008</v>
      </c>
      <c r="I628" s="20" t="str">
        <f t="shared" si="42"/>
        <v>liss__match_exercise..hrsActv.2008</v>
      </c>
      <c r="J628" s="15" t="s">
        <v>589</v>
      </c>
      <c r="K628" s="20" t="s">
        <v>586</v>
      </c>
      <c r="L628" s="20" t="s">
        <v>587</v>
      </c>
      <c r="N628" s="20" t="s">
        <v>588</v>
      </c>
      <c r="Q628" s="20" t="s">
        <v>221</v>
      </c>
    </row>
    <row r="629" spans="1:17" ht="18" customHeight="1" x14ac:dyDescent="0.2">
      <c r="A629" s="11" t="s">
        <v>25</v>
      </c>
      <c r="B629" s="11" t="s">
        <v>255</v>
      </c>
      <c r="C629" s="11" t="s">
        <v>165</v>
      </c>
      <c r="D629" s="11" t="s">
        <v>209</v>
      </c>
      <c r="E629" s="11" t="s">
        <v>584</v>
      </c>
      <c r="F629" s="15"/>
      <c r="G629" s="15"/>
      <c r="H629" s="20">
        <v>2007</v>
      </c>
      <c r="I629" s="20" t="str">
        <f t="shared" si="42"/>
        <v>liss__match_exercise..hrsActv.2007</v>
      </c>
      <c r="J629" s="15" t="s">
        <v>590</v>
      </c>
      <c r="K629" s="20" t="s">
        <v>586</v>
      </c>
      <c r="L629" s="20" t="s">
        <v>587</v>
      </c>
      <c r="N629" s="20" t="s">
        <v>588</v>
      </c>
      <c r="Q629" s="20" t="s">
        <v>221</v>
      </c>
    </row>
    <row r="630" spans="1:17" ht="18" customHeight="1" x14ac:dyDescent="0.2">
      <c r="A630" s="11" t="s">
        <v>25</v>
      </c>
      <c r="B630" s="11" t="s">
        <v>257</v>
      </c>
      <c r="C630" s="11" t="s">
        <v>165</v>
      </c>
      <c r="D630" s="11" t="s">
        <v>209</v>
      </c>
      <c r="E630" s="11" t="s">
        <v>584</v>
      </c>
      <c r="F630" s="15"/>
      <c r="G630" s="15"/>
      <c r="H630" s="20">
        <v>2010</v>
      </c>
      <c r="I630" s="20" t="str">
        <f t="shared" si="42"/>
        <v>liss__match_exercise..hrsActv.2010</v>
      </c>
      <c r="J630" s="15" t="s">
        <v>591</v>
      </c>
      <c r="K630" s="20" t="s">
        <v>586</v>
      </c>
      <c r="L630" s="20" t="s">
        <v>587</v>
      </c>
      <c r="N630" s="20" t="s">
        <v>588</v>
      </c>
      <c r="Q630" s="20" t="s">
        <v>221</v>
      </c>
    </row>
    <row r="631" spans="1:17" ht="18" customHeight="1" x14ac:dyDescent="0.2">
      <c r="A631" s="11" t="s">
        <v>25</v>
      </c>
      <c r="B631" s="11" t="s">
        <v>259</v>
      </c>
      <c r="C631" s="11" t="s">
        <v>165</v>
      </c>
      <c r="D631" s="11" t="s">
        <v>209</v>
      </c>
      <c r="E631" s="11" t="s">
        <v>584</v>
      </c>
      <c r="F631" s="15"/>
      <c r="G631" s="15"/>
      <c r="H631" s="20">
        <v>2011</v>
      </c>
      <c r="I631" s="20" t="str">
        <f t="shared" si="42"/>
        <v>liss__match_exercise..hrsActv.2011</v>
      </c>
      <c r="J631" s="15" t="s">
        <v>592</v>
      </c>
      <c r="K631" s="20" t="s">
        <v>586</v>
      </c>
      <c r="L631" s="20" t="s">
        <v>587</v>
      </c>
      <c r="N631" s="20" t="s">
        <v>588</v>
      </c>
      <c r="Q631" s="20" t="s">
        <v>221</v>
      </c>
    </row>
    <row r="632" spans="1:17" ht="18" customHeight="1" x14ac:dyDescent="0.2">
      <c r="A632" s="11" t="s">
        <v>25</v>
      </c>
      <c r="B632" s="11" t="s">
        <v>261</v>
      </c>
      <c r="C632" s="11" t="s">
        <v>165</v>
      </c>
      <c r="D632" s="11" t="s">
        <v>209</v>
      </c>
      <c r="E632" s="11" t="s">
        <v>584</v>
      </c>
      <c r="F632" s="15"/>
      <c r="G632" s="15"/>
      <c r="H632" s="20">
        <v>2012</v>
      </c>
      <c r="I632" s="20" t="str">
        <f t="shared" si="42"/>
        <v>liss__match_exercise..hrsActv.2012</v>
      </c>
      <c r="J632" s="15" t="s">
        <v>593</v>
      </c>
      <c r="K632" s="20" t="s">
        <v>586</v>
      </c>
      <c r="L632" s="20" t="s">
        <v>587</v>
      </c>
      <c r="N632" s="20" t="s">
        <v>588</v>
      </c>
      <c r="Q632" s="20" t="s">
        <v>221</v>
      </c>
    </row>
    <row r="633" spans="1:17" ht="18" customHeight="1" x14ac:dyDescent="0.2">
      <c r="A633" s="11" t="s">
        <v>25</v>
      </c>
      <c r="B633" s="11" t="s">
        <v>263</v>
      </c>
      <c r="C633" s="11" t="s">
        <v>165</v>
      </c>
      <c r="D633" s="11" t="s">
        <v>209</v>
      </c>
      <c r="E633" s="11" t="s">
        <v>584</v>
      </c>
      <c r="F633" s="15"/>
      <c r="G633" s="15"/>
      <c r="H633" s="20">
        <v>2013</v>
      </c>
      <c r="I633" s="20" t="str">
        <f t="shared" si="42"/>
        <v>liss__match_exercise..hrsActv.2013</v>
      </c>
      <c r="J633" s="15" t="s">
        <v>594</v>
      </c>
      <c r="K633" s="20" t="s">
        <v>586</v>
      </c>
      <c r="L633" s="20" t="s">
        <v>587</v>
      </c>
      <c r="N633" s="20" t="s">
        <v>588</v>
      </c>
      <c r="Q633" s="20" t="s">
        <v>221</v>
      </c>
    </row>
    <row r="634" spans="1:17" ht="18" customHeight="1" x14ac:dyDescent="0.2">
      <c r="A634" s="11" t="s">
        <v>25</v>
      </c>
      <c r="B634" s="11" t="s">
        <v>265</v>
      </c>
      <c r="C634" s="11" t="s">
        <v>165</v>
      </c>
      <c r="D634" s="11" t="s">
        <v>209</v>
      </c>
      <c r="E634" s="11" t="s">
        <v>584</v>
      </c>
      <c r="F634" s="15"/>
      <c r="G634" s="15"/>
      <c r="H634" s="20">
        <v>2015</v>
      </c>
      <c r="I634" s="20" t="str">
        <f t="shared" si="42"/>
        <v>liss__match_exercise..hrsActv.2015</v>
      </c>
      <c r="J634" s="15" t="s">
        <v>595</v>
      </c>
      <c r="K634" s="20" t="s">
        <v>586</v>
      </c>
      <c r="L634" s="20" t="s">
        <v>587</v>
      </c>
      <c r="N634" s="20" t="s">
        <v>588</v>
      </c>
      <c r="Q634" s="20" t="s">
        <v>221</v>
      </c>
    </row>
    <row r="635" spans="1:17" ht="18" customHeight="1" x14ac:dyDescent="0.2">
      <c r="A635" s="11" t="s">
        <v>25</v>
      </c>
      <c r="B635" s="11" t="s">
        <v>267</v>
      </c>
      <c r="C635" s="11" t="s">
        <v>165</v>
      </c>
      <c r="D635" s="11" t="s">
        <v>209</v>
      </c>
      <c r="E635" s="11" t="s">
        <v>584</v>
      </c>
      <c r="F635" s="15"/>
      <c r="G635" s="15"/>
      <c r="H635" s="20">
        <v>2016</v>
      </c>
      <c r="I635" s="20" t="str">
        <f t="shared" si="42"/>
        <v>liss__match_exercise..hrsActv.2016</v>
      </c>
      <c r="J635" s="15" t="s">
        <v>596</v>
      </c>
      <c r="K635" s="20" t="s">
        <v>586</v>
      </c>
      <c r="L635" s="20" t="s">
        <v>587</v>
      </c>
      <c r="N635" s="20" t="s">
        <v>588</v>
      </c>
      <c r="Q635" s="20" t="s">
        <v>221</v>
      </c>
    </row>
    <row r="636" spans="1:17" ht="18" customHeight="1" x14ac:dyDescent="0.2">
      <c r="A636" s="11" t="s">
        <v>25</v>
      </c>
      <c r="B636" s="11" t="s">
        <v>269</v>
      </c>
      <c r="C636" s="11" t="s">
        <v>165</v>
      </c>
      <c r="D636" s="11" t="s">
        <v>209</v>
      </c>
      <c r="E636" s="11" t="s">
        <v>584</v>
      </c>
      <c r="F636" s="15"/>
      <c r="G636" s="15"/>
      <c r="H636" s="20">
        <v>2017</v>
      </c>
      <c r="I636" s="20" t="str">
        <f t="shared" si="42"/>
        <v>liss__match_exercise..hrsActv.2017</v>
      </c>
      <c r="J636" s="15" t="s">
        <v>597</v>
      </c>
      <c r="K636" s="20" t="s">
        <v>586</v>
      </c>
      <c r="L636" s="20" t="s">
        <v>587</v>
      </c>
      <c r="N636" s="20" t="s">
        <v>588</v>
      </c>
      <c r="Q636" s="20" t="s">
        <v>221</v>
      </c>
    </row>
    <row r="637" spans="1:17" ht="18" customHeight="1" x14ac:dyDescent="0.2">
      <c r="A637" s="11" t="s">
        <v>25</v>
      </c>
      <c r="B637" s="11" t="s">
        <v>246</v>
      </c>
      <c r="C637" s="11" t="s">
        <v>165</v>
      </c>
      <c r="D637" s="11" t="s">
        <v>209</v>
      </c>
      <c r="E637" s="11" t="s">
        <v>598</v>
      </c>
      <c r="F637" s="15"/>
      <c r="G637" s="15"/>
      <c r="H637" s="20">
        <v>2009</v>
      </c>
      <c r="I637" s="20" t="str">
        <f t="shared" si="42"/>
        <v>liss__match_exercise..hrsMod.2009</v>
      </c>
      <c r="J637" s="15" t="s">
        <v>599</v>
      </c>
      <c r="K637" s="20" t="s">
        <v>600</v>
      </c>
      <c r="L637" s="20" t="s">
        <v>587</v>
      </c>
      <c r="N637" s="20" t="s">
        <v>588</v>
      </c>
      <c r="Q637" s="20" t="s">
        <v>221</v>
      </c>
    </row>
    <row r="638" spans="1:17" ht="18" customHeight="1" x14ac:dyDescent="0.2">
      <c r="A638" s="11" t="s">
        <v>25</v>
      </c>
      <c r="B638" s="11" t="s">
        <v>253</v>
      </c>
      <c r="C638" s="11" t="s">
        <v>165</v>
      </c>
      <c r="D638" s="11" t="s">
        <v>209</v>
      </c>
      <c r="E638" s="11" t="s">
        <v>598</v>
      </c>
      <c r="F638" s="15"/>
      <c r="G638" s="15"/>
      <c r="H638" s="20">
        <v>2008</v>
      </c>
      <c r="I638" s="20" t="str">
        <f t="shared" si="42"/>
        <v>liss__match_exercise..hrsMod.2008</v>
      </c>
      <c r="J638" s="15" t="s">
        <v>601</v>
      </c>
      <c r="K638" s="20" t="s">
        <v>600</v>
      </c>
      <c r="L638" s="20" t="s">
        <v>587</v>
      </c>
      <c r="N638" s="20" t="s">
        <v>588</v>
      </c>
      <c r="Q638" s="20" t="s">
        <v>221</v>
      </c>
    </row>
    <row r="639" spans="1:17" ht="18" customHeight="1" x14ac:dyDescent="0.2">
      <c r="A639" s="11" t="s">
        <v>25</v>
      </c>
      <c r="B639" s="11" t="s">
        <v>255</v>
      </c>
      <c r="C639" s="11" t="s">
        <v>165</v>
      </c>
      <c r="D639" s="11" t="s">
        <v>209</v>
      </c>
      <c r="E639" s="11" t="s">
        <v>598</v>
      </c>
      <c r="F639" s="15"/>
      <c r="G639" s="15"/>
      <c r="H639" s="20">
        <v>2007</v>
      </c>
      <c r="I639" s="20" t="str">
        <f t="shared" si="42"/>
        <v>liss__match_exercise..hrsMod.2007</v>
      </c>
      <c r="J639" s="15" t="s">
        <v>602</v>
      </c>
      <c r="K639" s="20" t="s">
        <v>600</v>
      </c>
      <c r="L639" s="20" t="s">
        <v>587</v>
      </c>
      <c r="N639" s="20" t="s">
        <v>588</v>
      </c>
      <c r="Q639" s="20" t="s">
        <v>221</v>
      </c>
    </row>
    <row r="640" spans="1:17" ht="18" customHeight="1" x14ac:dyDescent="0.2">
      <c r="A640" s="11" t="s">
        <v>25</v>
      </c>
      <c r="B640" s="11" t="s">
        <v>257</v>
      </c>
      <c r="C640" s="11" t="s">
        <v>165</v>
      </c>
      <c r="D640" s="11" t="s">
        <v>209</v>
      </c>
      <c r="E640" s="11" t="s">
        <v>598</v>
      </c>
      <c r="F640" s="15"/>
      <c r="G640" s="15"/>
      <c r="H640" s="20">
        <v>2010</v>
      </c>
      <c r="I640" s="20" t="str">
        <f t="shared" si="42"/>
        <v>liss__match_exercise..hrsMod.2010</v>
      </c>
      <c r="J640" s="15" t="s">
        <v>603</v>
      </c>
      <c r="K640" s="20" t="s">
        <v>600</v>
      </c>
      <c r="L640" s="20" t="s">
        <v>587</v>
      </c>
      <c r="N640" s="20" t="s">
        <v>588</v>
      </c>
      <c r="Q640" s="20" t="s">
        <v>221</v>
      </c>
    </row>
    <row r="641" spans="1:17" ht="18" customHeight="1" x14ac:dyDescent="0.2">
      <c r="A641" s="11" t="s">
        <v>25</v>
      </c>
      <c r="B641" s="11" t="s">
        <v>259</v>
      </c>
      <c r="C641" s="11" t="s">
        <v>165</v>
      </c>
      <c r="D641" s="11" t="s">
        <v>209</v>
      </c>
      <c r="E641" s="11" t="s">
        <v>598</v>
      </c>
      <c r="F641" s="15"/>
      <c r="G641" s="15"/>
      <c r="H641" s="20">
        <v>2011</v>
      </c>
      <c r="I641" s="20" t="str">
        <f t="shared" si="42"/>
        <v>liss__match_exercise..hrsMod.2011</v>
      </c>
      <c r="J641" s="15" t="s">
        <v>604</v>
      </c>
      <c r="K641" s="20" t="s">
        <v>600</v>
      </c>
      <c r="L641" s="20" t="s">
        <v>587</v>
      </c>
      <c r="N641" s="20" t="s">
        <v>588</v>
      </c>
      <c r="Q641" s="20" t="s">
        <v>221</v>
      </c>
    </row>
    <row r="642" spans="1:17" ht="18" customHeight="1" x14ac:dyDescent="0.2">
      <c r="A642" s="11" t="s">
        <v>25</v>
      </c>
      <c r="B642" s="11" t="s">
        <v>261</v>
      </c>
      <c r="C642" s="11" t="s">
        <v>165</v>
      </c>
      <c r="D642" s="11" t="s">
        <v>209</v>
      </c>
      <c r="E642" s="11" t="s">
        <v>598</v>
      </c>
      <c r="F642" s="15"/>
      <c r="G642" s="15"/>
      <c r="H642" s="20">
        <v>2012</v>
      </c>
      <c r="I642" s="20" t="str">
        <f t="shared" si="42"/>
        <v>liss__match_exercise..hrsMod.2012</v>
      </c>
      <c r="J642" s="15" t="s">
        <v>605</v>
      </c>
      <c r="K642" s="20" t="s">
        <v>600</v>
      </c>
      <c r="L642" s="20" t="s">
        <v>587</v>
      </c>
      <c r="N642" s="20" t="s">
        <v>588</v>
      </c>
      <c r="Q642" s="20" t="s">
        <v>221</v>
      </c>
    </row>
    <row r="643" spans="1:17" ht="18" customHeight="1" x14ac:dyDescent="0.2">
      <c r="A643" s="11" t="s">
        <v>25</v>
      </c>
      <c r="B643" s="11" t="s">
        <v>263</v>
      </c>
      <c r="C643" s="11" t="s">
        <v>165</v>
      </c>
      <c r="D643" s="11" t="s">
        <v>209</v>
      </c>
      <c r="E643" s="11" t="s">
        <v>598</v>
      </c>
      <c r="F643" s="15"/>
      <c r="G643" s="15"/>
      <c r="H643" s="20">
        <v>2013</v>
      </c>
      <c r="I643" s="20" t="str">
        <f t="shared" si="42"/>
        <v>liss__match_exercise..hrsMod.2013</v>
      </c>
      <c r="J643" s="15" t="s">
        <v>606</v>
      </c>
      <c r="K643" s="20" t="s">
        <v>600</v>
      </c>
      <c r="L643" s="20" t="s">
        <v>587</v>
      </c>
      <c r="N643" s="20" t="s">
        <v>588</v>
      </c>
      <c r="Q643" s="20" t="s">
        <v>221</v>
      </c>
    </row>
    <row r="644" spans="1:17" ht="18" customHeight="1" x14ac:dyDescent="0.2">
      <c r="A644" s="11" t="s">
        <v>25</v>
      </c>
      <c r="B644" s="11" t="s">
        <v>265</v>
      </c>
      <c r="C644" s="11" t="s">
        <v>165</v>
      </c>
      <c r="D644" s="11" t="s">
        <v>209</v>
      </c>
      <c r="E644" s="11" t="s">
        <v>598</v>
      </c>
      <c r="F644" s="15"/>
      <c r="G644" s="15"/>
      <c r="H644" s="20">
        <v>2015</v>
      </c>
      <c r="I644" s="20" t="str">
        <f t="shared" si="42"/>
        <v>liss__match_exercise..hrsMod.2015</v>
      </c>
      <c r="J644" s="15" t="s">
        <v>607</v>
      </c>
      <c r="K644" s="20" t="s">
        <v>600</v>
      </c>
      <c r="L644" s="20" t="s">
        <v>587</v>
      </c>
      <c r="N644" s="20" t="s">
        <v>588</v>
      </c>
      <c r="Q644" s="20" t="s">
        <v>221</v>
      </c>
    </row>
    <row r="645" spans="1:17" ht="18" customHeight="1" x14ac:dyDescent="0.2">
      <c r="A645" s="11" t="s">
        <v>25</v>
      </c>
      <c r="B645" s="11" t="s">
        <v>267</v>
      </c>
      <c r="C645" s="11" t="s">
        <v>165</v>
      </c>
      <c r="D645" s="11" t="s">
        <v>209</v>
      </c>
      <c r="E645" s="11" t="s">
        <v>598</v>
      </c>
      <c r="F645" s="15"/>
      <c r="G645" s="15"/>
      <c r="H645" s="20">
        <v>2016</v>
      </c>
      <c r="I645" s="20" t="str">
        <f t="shared" si="42"/>
        <v>liss__match_exercise..hrsMod.2016</v>
      </c>
      <c r="J645" s="15" t="s">
        <v>609</v>
      </c>
      <c r="K645" s="20" t="s">
        <v>600</v>
      </c>
      <c r="L645" s="20" t="s">
        <v>587</v>
      </c>
      <c r="N645" s="20" t="s">
        <v>588</v>
      </c>
      <c r="Q645" s="20" t="s">
        <v>221</v>
      </c>
    </row>
    <row r="646" spans="1:17" ht="18" customHeight="1" x14ac:dyDescent="0.2">
      <c r="A646" s="11" t="s">
        <v>25</v>
      </c>
      <c r="B646" s="11" t="s">
        <v>269</v>
      </c>
      <c r="C646" s="11" t="s">
        <v>165</v>
      </c>
      <c r="D646" s="11" t="s">
        <v>209</v>
      </c>
      <c r="E646" s="11" t="s">
        <v>598</v>
      </c>
      <c r="F646" s="15"/>
      <c r="G646" s="15"/>
      <c r="H646" s="20">
        <v>2017</v>
      </c>
      <c r="I646" s="20" t="str">
        <f t="shared" si="42"/>
        <v>liss__match_exercise..hrsMod.2017</v>
      </c>
      <c r="J646" s="15" t="s">
        <v>610</v>
      </c>
      <c r="K646" s="20" t="s">
        <v>600</v>
      </c>
      <c r="L646" s="20" t="s">
        <v>587</v>
      </c>
      <c r="N646" s="20" t="s">
        <v>588</v>
      </c>
      <c r="Q646" s="20" t="s">
        <v>221</v>
      </c>
    </row>
    <row r="647" spans="1:17" ht="18" customHeight="1" x14ac:dyDescent="0.2">
      <c r="A647" s="11" t="s">
        <v>25</v>
      </c>
      <c r="B647" s="11" t="s">
        <v>246</v>
      </c>
      <c r="C647" s="11" t="s">
        <v>165</v>
      </c>
      <c r="D647" s="11" t="s">
        <v>209</v>
      </c>
      <c r="E647" s="11" t="s">
        <v>611</v>
      </c>
      <c r="F647" s="15"/>
      <c r="G647" s="15"/>
      <c r="H647" s="20">
        <v>2009</v>
      </c>
      <c r="I647" s="20" t="str">
        <f t="shared" si="42"/>
        <v>liss__match_exercise..mntsActv.2009</v>
      </c>
      <c r="J647" s="15" t="s">
        <v>612</v>
      </c>
      <c r="K647" s="20" t="s">
        <v>613</v>
      </c>
      <c r="L647" s="20" t="s">
        <v>587</v>
      </c>
      <c r="N647" s="20" t="s">
        <v>614</v>
      </c>
      <c r="Q647" s="20" t="s">
        <v>221</v>
      </c>
    </row>
    <row r="648" spans="1:17" ht="18" customHeight="1" x14ac:dyDescent="0.2">
      <c r="A648" s="11" t="s">
        <v>25</v>
      </c>
      <c r="B648" s="11" t="s">
        <v>253</v>
      </c>
      <c r="C648" s="11" t="s">
        <v>165</v>
      </c>
      <c r="D648" s="11" t="s">
        <v>209</v>
      </c>
      <c r="E648" s="11" t="s">
        <v>611</v>
      </c>
      <c r="F648" s="15"/>
      <c r="G648" s="15"/>
      <c r="H648" s="20">
        <v>2008</v>
      </c>
      <c r="I648" s="20" t="str">
        <f t="shared" si="42"/>
        <v>liss__match_exercise..mntsActv.2008</v>
      </c>
      <c r="J648" s="15" t="s">
        <v>615</v>
      </c>
      <c r="K648" s="20" t="s">
        <v>613</v>
      </c>
      <c r="L648" s="20" t="s">
        <v>587</v>
      </c>
      <c r="N648" s="20" t="s">
        <v>614</v>
      </c>
      <c r="Q648" s="20" t="s">
        <v>221</v>
      </c>
    </row>
    <row r="649" spans="1:17" ht="18" customHeight="1" x14ac:dyDescent="0.2">
      <c r="A649" s="11" t="s">
        <v>25</v>
      </c>
      <c r="B649" s="11" t="s">
        <v>255</v>
      </c>
      <c r="C649" s="11" t="s">
        <v>165</v>
      </c>
      <c r="D649" s="11" t="s">
        <v>209</v>
      </c>
      <c r="E649" s="11" t="s">
        <v>611</v>
      </c>
      <c r="F649" s="15"/>
      <c r="G649" s="15"/>
      <c r="H649" s="20">
        <v>2007</v>
      </c>
      <c r="I649" s="20" t="str">
        <f t="shared" si="42"/>
        <v>liss__match_exercise..mntsActv.2007</v>
      </c>
      <c r="J649" s="15" t="s">
        <v>616</v>
      </c>
      <c r="K649" s="20" t="s">
        <v>613</v>
      </c>
      <c r="L649" s="20" t="s">
        <v>587</v>
      </c>
      <c r="N649" s="20" t="s">
        <v>614</v>
      </c>
      <c r="Q649" s="20" t="s">
        <v>221</v>
      </c>
    </row>
    <row r="650" spans="1:17" ht="18" customHeight="1" x14ac:dyDescent="0.2">
      <c r="A650" s="11" t="s">
        <v>25</v>
      </c>
      <c r="B650" s="11" t="s">
        <v>257</v>
      </c>
      <c r="C650" s="11" t="s">
        <v>165</v>
      </c>
      <c r="D650" s="11" t="s">
        <v>209</v>
      </c>
      <c r="E650" s="11" t="s">
        <v>611</v>
      </c>
      <c r="F650" s="15"/>
      <c r="G650" s="15"/>
      <c r="H650" s="20">
        <v>2010</v>
      </c>
      <c r="I650" s="20" t="str">
        <f t="shared" si="42"/>
        <v>liss__match_exercise..mntsActv.2010</v>
      </c>
      <c r="J650" s="15" t="s">
        <v>617</v>
      </c>
      <c r="K650" s="20" t="s">
        <v>613</v>
      </c>
      <c r="L650" s="20" t="s">
        <v>587</v>
      </c>
      <c r="N650" s="20" t="s">
        <v>614</v>
      </c>
      <c r="Q650" s="20" t="s">
        <v>221</v>
      </c>
    </row>
    <row r="651" spans="1:17" ht="18" customHeight="1" x14ac:dyDescent="0.2">
      <c r="A651" s="11" t="s">
        <v>25</v>
      </c>
      <c r="B651" s="11" t="s">
        <v>259</v>
      </c>
      <c r="C651" s="11" t="s">
        <v>165</v>
      </c>
      <c r="D651" s="11" t="s">
        <v>209</v>
      </c>
      <c r="E651" s="11" t="s">
        <v>611</v>
      </c>
      <c r="F651" s="15"/>
      <c r="G651" s="15"/>
      <c r="H651" s="20">
        <v>2011</v>
      </c>
      <c r="I651" s="20" t="str">
        <f t="shared" si="42"/>
        <v>liss__match_exercise..mntsActv.2011</v>
      </c>
      <c r="J651" s="15" t="s">
        <v>618</v>
      </c>
      <c r="K651" s="20" t="s">
        <v>613</v>
      </c>
      <c r="L651" s="20" t="s">
        <v>587</v>
      </c>
      <c r="N651" s="20" t="s">
        <v>614</v>
      </c>
      <c r="Q651" s="20" t="s">
        <v>221</v>
      </c>
    </row>
    <row r="652" spans="1:17" ht="18" customHeight="1" x14ac:dyDescent="0.2">
      <c r="A652" s="11" t="s">
        <v>25</v>
      </c>
      <c r="B652" s="11" t="s">
        <v>261</v>
      </c>
      <c r="C652" s="11" t="s">
        <v>165</v>
      </c>
      <c r="D652" s="11" t="s">
        <v>209</v>
      </c>
      <c r="E652" s="11" t="s">
        <v>611</v>
      </c>
      <c r="F652" s="15"/>
      <c r="G652" s="15"/>
      <c r="H652" s="20">
        <v>2012</v>
      </c>
      <c r="I652" s="20" t="str">
        <f t="shared" si="42"/>
        <v>liss__match_exercise..mntsActv.2012</v>
      </c>
      <c r="J652" s="15" t="s">
        <v>619</v>
      </c>
      <c r="K652" s="20" t="s">
        <v>613</v>
      </c>
      <c r="L652" s="20" t="s">
        <v>587</v>
      </c>
      <c r="N652" s="20" t="s">
        <v>614</v>
      </c>
      <c r="Q652" s="20" t="s">
        <v>221</v>
      </c>
    </row>
    <row r="653" spans="1:17" ht="18" customHeight="1" x14ac:dyDescent="0.2">
      <c r="A653" s="11" t="s">
        <v>25</v>
      </c>
      <c r="B653" s="11" t="s">
        <v>263</v>
      </c>
      <c r="C653" s="11" t="s">
        <v>165</v>
      </c>
      <c r="D653" s="11" t="s">
        <v>209</v>
      </c>
      <c r="E653" s="11" t="s">
        <v>611</v>
      </c>
      <c r="F653" s="15"/>
      <c r="G653" s="15"/>
      <c r="H653" s="20">
        <v>2013</v>
      </c>
      <c r="I653" s="20" t="str">
        <f t="shared" si="42"/>
        <v>liss__match_exercise..mntsActv.2013</v>
      </c>
      <c r="J653" s="15" t="s">
        <v>620</v>
      </c>
      <c r="K653" s="20" t="s">
        <v>613</v>
      </c>
      <c r="L653" s="20" t="s">
        <v>587</v>
      </c>
      <c r="N653" s="20" t="s">
        <v>614</v>
      </c>
      <c r="Q653" s="20" t="s">
        <v>221</v>
      </c>
    </row>
    <row r="654" spans="1:17" ht="18" customHeight="1" x14ac:dyDescent="0.2">
      <c r="A654" s="11" t="s">
        <v>25</v>
      </c>
      <c r="B654" s="11" t="s">
        <v>265</v>
      </c>
      <c r="C654" s="11" t="s">
        <v>165</v>
      </c>
      <c r="D654" s="11" t="s">
        <v>209</v>
      </c>
      <c r="E654" s="11" t="s">
        <v>611</v>
      </c>
      <c r="F654" s="15"/>
      <c r="G654" s="15"/>
      <c r="H654" s="20">
        <v>2015</v>
      </c>
      <c r="I654" s="20" t="str">
        <f t="shared" si="42"/>
        <v>liss__match_exercise..mntsActv.2015</v>
      </c>
      <c r="J654" s="15" t="s">
        <v>621</v>
      </c>
      <c r="K654" s="20" t="s">
        <v>613</v>
      </c>
      <c r="L654" s="20" t="s">
        <v>587</v>
      </c>
      <c r="N654" s="20" t="s">
        <v>614</v>
      </c>
      <c r="Q654" s="20" t="s">
        <v>221</v>
      </c>
    </row>
    <row r="655" spans="1:17" ht="18" customHeight="1" x14ac:dyDescent="0.2">
      <c r="A655" s="11" t="s">
        <v>25</v>
      </c>
      <c r="B655" s="11" t="s">
        <v>267</v>
      </c>
      <c r="C655" s="11" t="s">
        <v>165</v>
      </c>
      <c r="D655" s="11" t="s">
        <v>209</v>
      </c>
      <c r="E655" s="11" t="s">
        <v>611</v>
      </c>
      <c r="F655" s="15"/>
      <c r="G655" s="15"/>
      <c r="H655" s="20">
        <v>2016</v>
      </c>
      <c r="I655" s="20" t="str">
        <f t="shared" si="42"/>
        <v>liss__match_exercise..mntsActv.2016</v>
      </c>
      <c r="J655" s="15" t="s">
        <v>622</v>
      </c>
      <c r="K655" s="20" t="s">
        <v>613</v>
      </c>
      <c r="L655" s="20" t="s">
        <v>587</v>
      </c>
      <c r="N655" s="20" t="s">
        <v>614</v>
      </c>
      <c r="Q655" s="20" t="s">
        <v>221</v>
      </c>
    </row>
    <row r="656" spans="1:17" ht="18" customHeight="1" x14ac:dyDescent="0.2">
      <c r="A656" s="11" t="s">
        <v>25</v>
      </c>
      <c r="B656" s="11" t="s">
        <v>269</v>
      </c>
      <c r="C656" s="11" t="s">
        <v>165</v>
      </c>
      <c r="D656" s="11" t="s">
        <v>209</v>
      </c>
      <c r="E656" s="11" t="s">
        <v>611</v>
      </c>
      <c r="F656" s="15"/>
      <c r="G656" s="15"/>
      <c r="H656" s="20">
        <v>2017</v>
      </c>
      <c r="I656" s="20" t="str">
        <f t="shared" si="42"/>
        <v>liss__match_exercise..mntsActv.2017</v>
      </c>
      <c r="J656" s="15" t="s">
        <v>623</v>
      </c>
      <c r="K656" s="20" t="s">
        <v>613</v>
      </c>
      <c r="L656" s="20" t="s">
        <v>587</v>
      </c>
      <c r="N656" s="20" t="s">
        <v>614</v>
      </c>
      <c r="Q656" s="20" t="s">
        <v>221</v>
      </c>
    </row>
    <row r="657" spans="1:17" ht="18" customHeight="1" x14ac:dyDescent="0.2">
      <c r="A657" s="11" t="s">
        <v>25</v>
      </c>
      <c r="B657" s="11" t="s">
        <v>246</v>
      </c>
      <c r="C657" s="11" t="s">
        <v>165</v>
      </c>
      <c r="D657" s="11" t="s">
        <v>209</v>
      </c>
      <c r="E657" s="11" t="s">
        <v>624</v>
      </c>
      <c r="F657" s="15"/>
      <c r="G657" s="15"/>
      <c r="H657" s="20">
        <v>2009</v>
      </c>
      <c r="I657" s="20" t="str">
        <f t="shared" si="42"/>
        <v>liss__match_exercise..mntsMod.2009</v>
      </c>
      <c r="J657" s="15" t="s">
        <v>625</v>
      </c>
      <c r="K657" s="20" t="s">
        <v>626</v>
      </c>
      <c r="L657" s="20" t="s">
        <v>587</v>
      </c>
      <c r="N657" s="20" t="s">
        <v>614</v>
      </c>
      <c r="Q657" s="20" t="s">
        <v>221</v>
      </c>
    </row>
    <row r="658" spans="1:17" ht="18" customHeight="1" x14ac:dyDescent="0.2">
      <c r="A658" s="11" t="s">
        <v>25</v>
      </c>
      <c r="B658" s="11" t="s">
        <v>253</v>
      </c>
      <c r="C658" s="11" t="s">
        <v>165</v>
      </c>
      <c r="D658" s="11" t="s">
        <v>209</v>
      </c>
      <c r="E658" s="11" t="s">
        <v>624</v>
      </c>
      <c r="F658" s="15"/>
      <c r="G658" s="15"/>
      <c r="H658" s="20">
        <v>2008</v>
      </c>
      <c r="I658" s="20" t="str">
        <f t="shared" si="42"/>
        <v>liss__match_exercise..mntsMod.2008</v>
      </c>
      <c r="J658" s="15" t="s">
        <v>627</v>
      </c>
      <c r="K658" s="20" t="s">
        <v>626</v>
      </c>
      <c r="L658" s="20" t="s">
        <v>587</v>
      </c>
      <c r="N658" s="20" t="s">
        <v>614</v>
      </c>
      <c r="Q658" s="20" t="s">
        <v>221</v>
      </c>
    </row>
    <row r="659" spans="1:17" ht="18" customHeight="1" x14ac:dyDescent="0.2">
      <c r="A659" s="11" t="s">
        <v>25</v>
      </c>
      <c r="B659" s="11" t="s">
        <v>255</v>
      </c>
      <c r="C659" s="11" t="s">
        <v>165</v>
      </c>
      <c r="D659" s="11" t="s">
        <v>209</v>
      </c>
      <c r="E659" s="11" t="s">
        <v>624</v>
      </c>
      <c r="F659" s="15"/>
      <c r="G659" s="15"/>
      <c r="H659" s="20">
        <v>2007</v>
      </c>
      <c r="I659" s="20" t="str">
        <f t="shared" si="42"/>
        <v>liss__match_exercise..mntsMod.2007</v>
      </c>
      <c r="J659" s="15" t="s">
        <v>628</v>
      </c>
      <c r="K659" s="20" t="s">
        <v>626</v>
      </c>
      <c r="L659" s="20" t="s">
        <v>587</v>
      </c>
      <c r="N659" s="20" t="s">
        <v>614</v>
      </c>
      <c r="Q659" s="20" t="s">
        <v>221</v>
      </c>
    </row>
    <row r="660" spans="1:17" ht="18" customHeight="1" x14ac:dyDescent="0.2">
      <c r="A660" s="11" t="s">
        <v>25</v>
      </c>
      <c r="B660" s="11" t="s">
        <v>257</v>
      </c>
      <c r="C660" s="11" t="s">
        <v>165</v>
      </c>
      <c r="D660" s="11" t="s">
        <v>209</v>
      </c>
      <c r="E660" s="11" t="s">
        <v>624</v>
      </c>
      <c r="F660" s="15"/>
      <c r="G660" s="15"/>
      <c r="H660" s="20">
        <v>2010</v>
      </c>
      <c r="I660" s="20" t="str">
        <f t="shared" si="42"/>
        <v>liss__match_exercise..mntsMod.2010</v>
      </c>
      <c r="J660" s="15" t="s">
        <v>629</v>
      </c>
      <c r="K660" s="20" t="s">
        <v>626</v>
      </c>
      <c r="L660" s="20" t="s">
        <v>587</v>
      </c>
      <c r="N660" s="20" t="s">
        <v>614</v>
      </c>
      <c r="Q660" s="20" t="s">
        <v>221</v>
      </c>
    </row>
    <row r="661" spans="1:17" ht="18" customHeight="1" x14ac:dyDescent="0.2">
      <c r="A661" s="11" t="s">
        <v>25</v>
      </c>
      <c r="B661" s="11" t="s">
        <v>259</v>
      </c>
      <c r="C661" s="11" t="s">
        <v>165</v>
      </c>
      <c r="D661" s="11" t="s">
        <v>209</v>
      </c>
      <c r="E661" s="11" t="s">
        <v>624</v>
      </c>
      <c r="F661" s="15"/>
      <c r="G661" s="15"/>
      <c r="H661" s="20">
        <v>2011</v>
      </c>
      <c r="I661" s="20" t="str">
        <f t="shared" si="42"/>
        <v>liss__match_exercise..mntsMod.2011</v>
      </c>
      <c r="J661" s="15" t="s">
        <v>630</v>
      </c>
      <c r="K661" s="20" t="s">
        <v>626</v>
      </c>
      <c r="L661" s="20" t="s">
        <v>587</v>
      </c>
      <c r="N661" s="20" t="s">
        <v>614</v>
      </c>
      <c r="Q661" s="20" t="s">
        <v>221</v>
      </c>
    </row>
    <row r="662" spans="1:17" ht="18" customHeight="1" x14ac:dyDescent="0.2">
      <c r="A662" s="11" t="s">
        <v>25</v>
      </c>
      <c r="B662" s="11" t="s">
        <v>261</v>
      </c>
      <c r="C662" s="11" t="s">
        <v>165</v>
      </c>
      <c r="D662" s="11" t="s">
        <v>209</v>
      </c>
      <c r="E662" s="11" t="s">
        <v>624</v>
      </c>
      <c r="F662" s="15"/>
      <c r="G662" s="15"/>
      <c r="H662" s="20">
        <v>2012</v>
      </c>
      <c r="I662" s="20" t="str">
        <f t="shared" si="42"/>
        <v>liss__match_exercise..mntsMod.2012</v>
      </c>
      <c r="J662" s="15" t="s">
        <v>631</v>
      </c>
      <c r="K662" s="20" t="s">
        <v>626</v>
      </c>
      <c r="L662" s="20" t="s">
        <v>587</v>
      </c>
      <c r="N662" s="20" t="s">
        <v>614</v>
      </c>
      <c r="Q662" s="20" t="s">
        <v>221</v>
      </c>
    </row>
    <row r="663" spans="1:17" ht="18" customHeight="1" x14ac:dyDescent="0.2">
      <c r="A663" s="11" t="s">
        <v>25</v>
      </c>
      <c r="B663" s="11" t="s">
        <v>263</v>
      </c>
      <c r="C663" s="11" t="s">
        <v>165</v>
      </c>
      <c r="D663" s="11" t="s">
        <v>209</v>
      </c>
      <c r="E663" s="11" t="s">
        <v>624</v>
      </c>
      <c r="F663" s="15"/>
      <c r="G663" s="15"/>
      <c r="H663" s="20">
        <v>2013</v>
      </c>
      <c r="I663" s="20" t="str">
        <f t="shared" si="42"/>
        <v>liss__match_exercise..mntsMod.2013</v>
      </c>
      <c r="J663" s="15" t="s">
        <v>632</v>
      </c>
      <c r="K663" s="20" t="s">
        <v>626</v>
      </c>
      <c r="L663" s="20" t="s">
        <v>587</v>
      </c>
      <c r="N663" s="20" t="s">
        <v>614</v>
      </c>
      <c r="Q663" s="20" t="s">
        <v>221</v>
      </c>
    </row>
    <row r="664" spans="1:17" ht="18" customHeight="1" x14ac:dyDescent="0.2">
      <c r="A664" s="11" t="s">
        <v>25</v>
      </c>
      <c r="B664" s="11" t="s">
        <v>265</v>
      </c>
      <c r="C664" s="11" t="s">
        <v>165</v>
      </c>
      <c r="D664" s="11" t="s">
        <v>209</v>
      </c>
      <c r="E664" s="11" t="s">
        <v>624</v>
      </c>
      <c r="F664" s="15"/>
      <c r="G664" s="15"/>
      <c r="H664" s="20">
        <v>2015</v>
      </c>
      <c r="I664" s="20" t="str">
        <f t="shared" si="42"/>
        <v>liss__match_exercise..mntsMod.2015</v>
      </c>
      <c r="J664" s="15" t="s">
        <v>633</v>
      </c>
      <c r="K664" s="20" t="s">
        <v>626</v>
      </c>
      <c r="L664" s="20" t="s">
        <v>587</v>
      </c>
      <c r="N664" s="20" t="s">
        <v>614</v>
      </c>
      <c r="Q664" s="20" t="s">
        <v>221</v>
      </c>
    </row>
    <row r="665" spans="1:17" ht="18" customHeight="1" x14ac:dyDescent="0.2">
      <c r="A665" s="11" t="s">
        <v>25</v>
      </c>
      <c r="B665" s="11" t="s">
        <v>267</v>
      </c>
      <c r="C665" s="11" t="s">
        <v>165</v>
      </c>
      <c r="D665" s="11" t="s">
        <v>209</v>
      </c>
      <c r="E665" s="11" t="s">
        <v>624</v>
      </c>
      <c r="F665" s="15"/>
      <c r="G665" s="15"/>
      <c r="H665" s="20">
        <v>2016</v>
      </c>
      <c r="I665" s="20" t="str">
        <f t="shared" si="42"/>
        <v>liss__match_exercise..mntsMod.2016</v>
      </c>
      <c r="J665" s="15" t="s">
        <v>634</v>
      </c>
      <c r="K665" s="20" t="s">
        <v>626</v>
      </c>
      <c r="L665" s="20" t="s">
        <v>587</v>
      </c>
      <c r="N665" s="20" t="s">
        <v>614</v>
      </c>
      <c r="Q665" s="20" t="s">
        <v>221</v>
      </c>
    </row>
    <row r="666" spans="1:17" ht="18" customHeight="1" x14ac:dyDescent="0.2">
      <c r="A666" s="11" t="s">
        <v>25</v>
      </c>
      <c r="B666" s="11" t="s">
        <v>269</v>
      </c>
      <c r="C666" s="11" t="s">
        <v>165</v>
      </c>
      <c r="D666" s="11" t="s">
        <v>209</v>
      </c>
      <c r="E666" s="11" t="s">
        <v>624</v>
      </c>
      <c r="F666" s="15"/>
      <c r="G666" s="15"/>
      <c r="H666" s="20">
        <v>2017</v>
      </c>
      <c r="I666" s="20" t="str">
        <f t="shared" si="42"/>
        <v>liss__match_exercise..mntsMod.2017</v>
      </c>
      <c r="J666" s="15" t="s">
        <v>635</v>
      </c>
      <c r="K666" s="20" t="s">
        <v>626</v>
      </c>
      <c r="L666" s="20" t="s">
        <v>587</v>
      </c>
      <c r="N666" s="20" t="s">
        <v>614</v>
      </c>
      <c r="Q666" s="20" t="s">
        <v>221</v>
      </c>
    </row>
    <row r="667" spans="1:17" ht="18" customHeight="1" x14ac:dyDescent="0.2">
      <c r="A667" s="11" t="s">
        <v>25</v>
      </c>
      <c r="B667" s="11" t="s">
        <v>246</v>
      </c>
      <c r="C667" s="11" t="s">
        <v>165</v>
      </c>
      <c r="D667" s="11" t="s">
        <v>209</v>
      </c>
      <c r="E667" s="11" t="s">
        <v>636</v>
      </c>
      <c r="F667" s="15"/>
      <c r="G667" s="15"/>
      <c r="H667" s="20">
        <v>2009</v>
      </c>
      <c r="I667" s="20" t="str">
        <f t="shared" si="42"/>
        <v>liss__match_exercise..mntsWlk.2009</v>
      </c>
      <c r="J667" s="15" t="s">
        <v>637</v>
      </c>
      <c r="K667" s="20" t="s">
        <v>638</v>
      </c>
      <c r="L667" s="20" t="s">
        <v>587</v>
      </c>
      <c r="N667" s="20" t="s">
        <v>614</v>
      </c>
      <c r="Q667" s="20" t="s">
        <v>221</v>
      </c>
    </row>
    <row r="668" spans="1:17" ht="18" customHeight="1" x14ac:dyDescent="0.2">
      <c r="A668" s="11" t="s">
        <v>25</v>
      </c>
      <c r="B668" s="11" t="s">
        <v>253</v>
      </c>
      <c r="C668" s="11" t="s">
        <v>165</v>
      </c>
      <c r="D668" s="11" t="s">
        <v>209</v>
      </c>
      <c r="E668" s="11" t="s">
        <v>636</v>
      </c>
      <c r="F668" s="15"/>
      <c r="G668" s="15"/>
      <c r="H668" s="20">
        <v>2008</v>
      </c>
      <c r="I668" s="20" t="str">
        <f t="shared" si="42"/>
        <v>liss__match_exercise..mntsWlk.2008</v>
      </c>
      <c r="J668" s="15" t="s">
        <v>639</v>
      </c>
      <c r="K668" s="20" t="s">
        <v>638</v>
      </c>
      <c r="L668" s="20" t="s">
        <v>587</v>
      </c>
      <c r="N668" s="20" t="s">
        <v>614</v>
      </c>
      <c r="Q668" s="20" t="s">
        <v>221</v>
      </c>
    </row>
    <row r="669" spans="1:17" ht="18" customHeight="1" x14ac:dyDescent="0.2">
      <c r="A669" s="11" t="s">
        <v>25</v>
      </c>
      <c r="B669" s="11" t="s">
        <v>255</v>
      </c>
      <c r="C669" s="11" t="s">
        <v>165</v>
      </c>
      <c r="D669" s="11" t="s">
        <v>209</v>
      </c>
      <c r="E669" s="11" t="s">
        <v>636</v>
      </c>
      <c r="F669" s="15"/>
      <c r="G669" s="15"/>
      <c r="H669" s="20">
        <v>2007</v>
      </c>
      <c r="I669" s="20" t="str">
        <f t="shared" si="42"/>
        <v>liss__match_exercise..mntsWlk.2007</v>
      </c>
      <c r="J669" s="15" t="s">
        <v>640</v>
      </c>
      <c r="K669" s="20" t="s">
        <v>638</v>
      </c>
      <c r="L669" s="20" t="s">
        <v>587</v>
      </c>
      <c r="N669" s="20" t="s">
        <v>614</v>
      </c>
      <c r="Q669" s="20" t="s">
        <v>221</v>
      </c>
    </row>
    <row r="670" spans="1:17" ht="18" customHeight="1" x14ac:dyDescent="0.2">
      <c r="A670" s="11" t="s">
        <v>25</v>
      </c>
      <c r="B670" s="11" t="s">
        <v>257</v>
      </c>
      <c r="C670" s="11" t="s">
        <v>165</v>
      </c>
      <c r="D670" s="11" t="s">
        <v>209</v>
      </c>
      <c r="E670" s="11" t="s">
        <v>636</v>
      </c>
      <c r="F670" s="15"/>
      <c r="G670" s="15"/>
      <c r="H670" s="20">
        <v>2010</v>
      </c>
      <c r="I670" s="20" t="str">
        <f t="shared" si="42"/>
        <v>liss__match_exercise..mntsWlk.2010</v>
      </c>
      <c r="J670" s="15" t="s">
        <v>641</v>
      </c>
      <c r="K670" s="20" t="s">
        <v>638</v>
      </c>
      <c r="L670" s="20" t="s">
        <v>587</v>
      </c>
      <c r="N670" s="20" t="s">
        <v>614</v>
      </c>
      <c r="Q670" s="20" t="s">
        <v>221</v>
      </c>
    </row>
    <row r="671" spans="1:17" ht="18" customHeight="1" x14ac:dyDescent="0.2">
      <c r="A671" s="11" t="s">
        <v>25</v>
      </c>
      <c r="B671" s="11" t="s">
        <v>259</v>
      </c>
      <c r="C671" s="11" t="s">
        <v>165</v>
      </c>
      <c r="D671" s="11" t="s">
        <v>209</v>
      </c>
      <c r="E671" s="11" t="s">
        <v>636</v>
      </c>
      <c r="F671" s="15"/>
      <c r="G671" s="15"/>
      <c r="H671" s="20">
        <v>2011</v>
      </c>
      <c r="I671" s="20" t="str">
        <f t="shared" si="42"/>
        <v>liss__match_exercise..mntsWlk.2011</v>
      </c>
      <c r="J671" s="15" t="s">
        <v>642</v>
      </c>
      <c r="K671" s="20" t="s">
        <v>638</v>
      </c>
      <c r="L671" s="20" t="s">
        <v>587</v>
      </c>
      <c r="N671" s="20" t="s">
        <v>614</v>
      </c>
      <c r="Q671" s="20" t="s">
        <v>221</v>
      </c>
    </row>
    <row r="672" spans="1:17" ht="18" customHeight="1" x14ac:dyDescent="0.2">
      <c r="A672" s="11" t="s">
        <v>25</v>
      </c>
      <c r="B672" s="11" t="s">
        <v>261</v>
      </c>
      <c r="C672" s="11" t="s">
        <v>165</v>
      </c>
      <c r="D672" s="11" t="s">
        <v>209</v>
      </c>
      <c r="E672" s="11" t="s">
        <v>636</v>
      </c>
      <c r="F672" s="15"/>
      <c r="G672" s="15"/>
      <c r="H672" s="20">
        <v>2012</v>
      </c>
      <c r="I672" s="20" t="str">
        <f t="shared" si="42"/>
        <v>liss__match_exercise..mntsWlk.2012</v>
      </c>
      <c r="J672" s="15" t="s">
        <v>643</v>
      </c>
      <c r="K672" s="20" t="s">
        <v>638</v>
      </c>
      <c r="L672" s="20" t="s">
        <v>587</v>
      </c>
      <c r="N672" s="20" t="s">
        <v>614</v>
      </c>
      <c r="Q672" s="20" t="s">
        <v>221</v>
      </c>
    </row>
    <row r="673" spans="1:17" ht="18" customHeight="1" x14ac:dyDescent="0.2">
      <c r="A673" s="11" t="s">
        <v>25</v>
      </c>
      <c r="B673" s="11" t="s">
        <v>263</v>
      </c>
      <c r="C673" s="11" t="s">
        <v>165</v>
      </c>
      <c r="D673" s="11" t="s">
        <v>209</v>
      </c>
      <c r="E673" s="11" t="s">
        <v>636</v>
      </c>
      <c r="F673" s="15"/>
      <c r="G673" s="15"/>
      <c r="H673" s="20">
        <v>2013</v>
      </c>
      <c r="I673" s="20" t="str">
        <f t="shared" si="42"/>
        <v>liss__match_exercise..mntsWlk.2013</v>
      </c>
      <c r="J673" s="15" t="s">
        <v>644</v>
      </c>
      <c r="K673" s="20" t="s">
        <v>638</v>
      </c>
      <c r="L673" s="20" t="s">
        <v>587</v>
      </c>
      <c r="N673" s="20" t="s">
        <v>614</v>
      </c>
      <c r="Q673" s="20" t="s">
        <v>221</v>
      </c>
    </row>
    <row r="674" spans="1:17" ht="18" customHeight="1" x14ac:dyDescent="0.2">
      <c r="A674" s="11" t="s">
        <v>25</v>
      </c>
      <c r="B674" s="11" t="s">
        <v>265</v>
      </c>
      <c r="C674" s="11" t="s">
        <v>165</v>
      </c>
      <c r="D674" s="11" t="s">
        <v>209</v>
      </c>
      <c r="E674" s="11" t="s">
        <v>636</v>
      </c>
      <c r="F674" s="15"/>
      <c r="G674" s="15"/>
      <c r="H674" s="20">
        <v>2015</v>
      </c>
      <c r="I674" s="20" t="str">
        <f t="shared" si="42"/>
        <v>liss__match_exercise..mntsWlk.2015</v>
      </c>
      <c r="J674" s="15" t="s">
        <v>645</v>
      </c>
      <c r="K674" s="20" t="s">
        <v>638</v>
      </c>
      <c r="L674" s="20" t="s">
        <v>587</v>
      </c>
      <c r="N674" s="20" t="s">
        <v>614</v>
      </c>
      <c r="Q674" s="20" t="s">
        <v>221</v>
      </c>
    </row>
    <row r="675" spans="1:17" ht="18" customHeight="1" x14ac:dyDescent="0.2">
      <c r="A675" s="11" t="s">
        <v>25</v>
      </c>
      <c r="B675" s="11" t="s">
        <v>267</v>
      </c>
      <c r="C675" s="11" t="s">
        <v>165</v>
      </c>
      <c r="D675" s="11" t="s">
        <v>209</v>
      </c>
      <c r="E675" s="11" t="s">
        <v>636</v>
      </c>
      <c r="F675" s="15"/>
      <c r="G675" s="15"/>
      <c r="H675" s="20">
        <v>2016</v>
      </c>
      <c r="I675" s="20" t="str">
        <f t="shared" si="42"/>
        <v>liss__match_exercise..mntsWlk.2016</v>
      </c>
      <c r="J675" s="15" t="s">
        <v>646</v>
      </c>
      <c r="K675" s="20" t="s">
        <v>638</v>
      </c>
      <c r="L675" s="20" t="s">
        <v>587</v>
      </c>
      <c r="N675" s="20" t="s">
        <v>614</v>
      </c>
      <c r="Q675" s="20" t="s">
        <v>221</v>
      </c>
    </row>
    <row r="676" spans="1:17" ht="18" customHeight="1" x14ac:dyDescent="0.2">
      <c r="A676" s="11" t="s">
        <v>25</v>
      </c>
      <c r="B676" s="11" t="s">
        <v>269</v>
      </c>
      <c r="C676" s="11" t="s">
        <v>165</v>
      </c>
      <c r="D676" s="11" t="s">
        <v>209</v>
      </c>
      <c r="E676" s="11" t="s">
        <v>636</v>
      </c>
      <c r="F676" s="15"/>
      <c r="G676" s="15"/>
      <c r="H676" s="20">
        <v>2017</v>
      </c>
      <c r="I676" s="20" t="str">
        <f t="shared" si="42"/>
        <v>liss__match_exercise..mntsWlk.2017</v>
      </c>
      <c r="J676" s="15" t="s">
        <v>647</v>
      </c>
      <c r="K676" s="20" t="s">
        <v>638</v>
      </c>
      <c r="L676" s="20" t="s">
        <v>587</v>
      </c>
      <c r="N676" s="20" t="s">
        <v>614</v>
      </c>
      <c r="Q676" s="20" t="s">
        <v>221</v>
      </c>
    </row>
    <row r="677" spans="1:17" ht="18" customHeight="1" x14ac:dyDescent="0.2">
      <c r="A677" s="11" t="s">
        <v>25</v>
      </c>
      <c r="B677" s="15" t="str">
        <f>"avars_" &amp;  H677</f>
        <v>avars_2008</v>
      </c>
      <c r="C677" s="11" t="s">
        <v>165</v>
      </c>
      <c r="D677" s="11" t="s">
        <v>131</v>
      </c>
      <c r="E677" s="11" t="s">
        <v>648</v>
      </c>
      <c r="F677" s="15">
        <v>1</v>
      </c>
      <c r="G677" s="15" t="str">
        <f t="shared" ref="G677:G820" si="43">MID("abcdefghijklmnopqrstuvwxyz",F677,1)</f>
        <v>a</v>
      </c>
      <c r="H677" s="20">
        <v>2008</v>
      </c>
      <c r="J677" s="20" t="s">
        <v>649</v>
      </c>
      <c r="K677" s="20" t="s">
        <v>32</v>
      </c>
      <c r="L677" s="15" t="s">
        <v>650</v>
      </c>
      <c r="N677" s="20" t="s">
        <v>651</v>
      </c>
      <c r="Q677" s="20" t="s">
        <v>232</v>
      </c>
    </row>
    <row r="678" spans="1:17" ht="18" customHeight="1" x14ac:dyDescent="0.2">
      <c r="A678" s="11" t="s">
        <v>25</v>
      </c>
      <c r="B678" s="11" t="str">
        <f t="shared" ref="B678:B741" si="44">"avars_" &amp;  H678</f>
        <v>avars_2009</v>
      </c>
      <c r="C678" s="11" t="s">
        <v>165</v>
      </c>
      <c r="D678" s="11" t="s">
        <v>131</v>
      </c>
      <c r="E678" s="11" t="s">
        <v>648</v>
      </c>
      <c r="F678" s="15">
        <v>2</v>
      </c>
      <c r="G678" s="15" t="str">
        <f t="shared" si="43"/>
        <v>b</v>
      </c>
      <c r="H678" s="20">
        <v>2009</v>
      </c>
      <c r="J678" s="20" t="s">
        <v>649</v>
      </c>
      <c r="K678" s="20" t="s">
        <v>32</v>
      </c>
      <c r="L678" s="15" t="s">
        <v>650</v>
      </c>
      <c r="N678" s="20" t="s">
        <v>651</v>
      </c>
      <c r="Q678" s="20" t="s">
        <v>232</v>
      </c>
    </row>
    <row r="679" spans="1:17" ht="18" customHeight="1" x14ac:dyDescent="0.2">
      <c r="A679" s="11" t="s">
        <v>25</v>
      </c>
      <c r="B679" s="11" t="str">
        <f t="shared" si="44"/>
        <v>avars_2010</v>
      </c>
      <c r="C679" s="11" t="s">
        <v>165</v>
      </c>
      <c r="D679" s="11" t="s">
        <v>131</v>
      </c>
      <c r="E679" s="11" t="s">
        <v>648</v>
      </c>
      <c r="F679" s="15">
        <v>3</v>
      </c>
      <c r="G679" s="15" t="str">
        <f t="shared" si="43"/>
        <v>c</v>
      </c>
      <c r="H679" s="20">
        <v>2010</v>
      </c>
      <c r="J679" s="20" t="s">
        <v>649</v>
      </c>
      <c r="K679" s="20" t="s">
        <v>32</v>
      </c>
      <c r="L679" s="15" t="s">
        <v>650</v>
      </c>
      <c r="N679" s="20" t="s">
        <v>651</v>
      </c>
      <c r="Q679" s="20" t="s">
        <v>232</v>
      </c>
    </row>
    <row r="680" spans="1:17" ht="18" customHeight="1" x14ac:dyDescent="0.2">
      <c r="A680" s="11" t="s">
        <v>25</v>
      </c>
      <c r="B680" s="11" t="str">
        <f t="shared" si="44"/>
        <v>avars_2011</v>
      </c>
      <c r="C680" s="11" t="s">
        <v>165</v>
      </c>
      <c r="D680" s="11" t="s">
        <v>131</v>
      </c>
      <c r="E680" s="11" t="s">
        <v>648</v>
      </c>
      <c r="F680" s="15">
        <v>4</v>
      </c>
      <c r="G680" s="15" t="str">
        <f t="shared" si="43"/>
        <v>d</v>
      </c>
      <c r="H680" s="20">
        <v>2011</v>
      </c>
      <c r="J680" s="20" t="s">
        <v>649</v>
      </c>
      <c r="K680" s="20" t="s">
        <v>32</v>
      </c>
      <c r="L680" s="15" t="s">
        <v>650</v>
      </c>
      <c r="N680" s="20" t="s">
        <v>651</v>
      </c>
      <c r="Q680" s="20" t="s">
        <v>232</v>
      </c>
    </row>
    <row r="681" spans="1:17" ht="18" customHeight="1" x14ac:dyDescent="0.2">
      <c r="A681" s="11" t="s">
        <v>25</v>
      </c>
      <c r="B681" s="11" t="str">
        <f t="shared" si="44"/>
        <v>avars_2012</v>
      </c>
      <c r="C681" s="11" t="s">
        <v>165</v>
      </c>
      <c r="D681" s="11" t="s">
        <v>131</v>
      </c>
      <c r="E681" s="11" t="s">
        <v>648</v>
      </c>
      <c r="F681" s="15">
        <v>5</v>
      </c>
      <c r="G681" s="15" t="str">
        <f t="shared" si="43"/>
        <v>e</v>
      </c>
      <c r="H681" s="20">
        <v>2012</v>
      </c>
      <c r="J681" s="20" t="s">
        <v>649</v>
      </c>
      <c r="K681" s="20" t="s">
        <v>32</v>
      </c>
      <c r="L681" s="15" t="s">
        <v>650</v>
      </c>
      <c r="N681" s="20" t="s">
        <v>651</v>
      </c>
      <c r="Q681" s="20" t="s">
        <v>232</v>
      </c>
    </row>
    <row r="682" spans="1:17" ht="18" customHeight="1" x14ac:dyDescent="0.2">
      <c r="A682" s="11" t="s">
        <v>25</v>
      </c>
      <c r="B682" s="11" t="str">
        <f t="shared" si="44"/>
        <v>avars_2013</v>
      </c>
      <c r="C682" s="11" t="s">
        <v>165</v>
      </c>
      <c r="D682" s="11" t="s">
        <v>131</v>
      </c>
      <c r="E682" s="11" t="s">
        <v>648</v>
      </c>
      <c r="F682" s="15">
        <v>6</v>
      </c>
      <c r="G682" s="15" t="str">
        <f t="shared" si="43"/>
        <v>f</v>
      </c>
      <c r="H682" s="20">
        <v>2013</v>
      </c>
      <c r="J682" s="20" t="s">
        <v>649</v>
      </c>
      <c r="K682" s="20" t="s">
        <v>32</v>
      </c>
      <c r="L682" s="15" t="s">
        <v>650</v>
      </c>
      <c r="N682" s="20" t="s">
        <v>651</v>
      </c>
      <c r="Q682" s="20" t="s">
        <v>232</v>
      </c>
    </row>
    <row r="683" spans="1:17" ht="18" customHeight="1" x14ac:dyDescent="0.2">
      <c r="A683" s="11" t="s">
        <v>25</v>
      </c>
      <c r="B683" s="11" t="str">
        <f t="shared" si="44"/>
        <v>avars_2014</v>
      </c>
      <c r="C683" s="11" t="s">
        <v>165</v>
      </c>
      <c r="D683" s="11" t="s">
        <v>131</v>
      </c>
      <c r="E683" s="11" t="s">
        <v>648</v>
      </c>
      <c r="F683" s="15">
        <v>7</v>
      </c>
      <c r="G683" s="15" t="str">
        <f t="shared" si="43"/>
        <v>g</v>
      </c>
      <c r="H683" s="20">
        <v>2014</v>
      </c>
      <c r="J683" s="20" t="s">
        <v>649</v>
      </c>
      <c r="K683" s="20" t="s">
        <v>32</v>
      </c>
      <c r="L683" s="15" t="s">
        <v>650</v>
      </c>
      <c r="N683" s="20" t="s">
        <v>651</v>
      </c>
      <c r="Q683" s="20" t="s">
        <v>232</v>
      </c>
    </row>
    <row r="684" spans="1:17" ht="18" customHeight="1" x14ac:dyDescent="0.2">
      <c r="A684" s="11" t="s">
        <v>25</v>
      </c>
      <c r="B684" s="11" t="str">
        <f t="shared" si="44"/>
        <v>avars_2015</v>
      </c>
      <c r="C684" s="11" t="s">
        <v>165</v>
      </c>
      <c r="D684" s="11" t="s">
        <v>131</v>
      </c>
      <c r="E684" s="11" t="s">
        <v>648</v>
      </c>
      <c r="F684" s="15">
        <v>8</v>
      </c>
      <c r="G684" s="15" t="str">
        <f t="shared" si="43"/>
        <v>h</v>
      </c>
      <c r="H684" s="20">
        <v>2015</v>
      </c>
      <c r="J684" s="20" t="s">
        <v>649</v>
      </c>
      <c r="K684" s="20" t="s">
        <v>32</v>
      </c>
      <c r="L684" s="15" t="s">
        <v>650</v>
      </c>
      <c r="N684" s="20" t="s">
        <v>651</v>
      </c>
      <c r="Q684" s="20" t="s">
        <v>232</v>
      </c>
    </row>
    <row r="685" spans="1:17" ht="18" customHeight="1" x14ac:dyDescent="0.2">
      <c r="A685" s="11" t="s">
        <v>25</v>
      </c>
      <c r="B685" s="11" t="str">
        <f t="shared" si="44"/>
        <v>avars_2016</v>
      </c>
      <c r="C685" s="11" t="s">
        <v>165</v>
      </c>
      <c r="D685" s="11" t="s">
        <v>131</v>
      </c>
      <c r="E685" s="11" t="s">
        <v>648</v>
      </c>
      <c r="F685" s="15">
        <v>9</v>
      </c>
      <c r="G685" s="15" t="str">
        <f t="shared" si="43"/>
        <v>i</v>
      </c>
      <c r="H685" s="20">
        <v>2016</v>
      </c>
      <c r="J685" s="20" t="s">
        <v>649</v>
      </c>
      <c r="K685" s="20" t="s">
        <v>32</v>
      </c>
      <c r="L685" s="15" t="s">
        <v>650</v>
      </c>
      <c r="N685" s="20" t="s">
        <v>651</v>
      </c>
      <c r="Q685" s="20" t="s">
        <v>232</v>
      </c>
    </row>
    <row r="686" spans="1:17" ht="18" customHeight="1" x14ac:dyDescent="0.2">
      <c r="A686" s="11" t="s">
        <v>25</v>
      </c>
      <c r="B686" s="11" t="str">
        <f t="shared" si="44"/>
        <v>avars_2017</v>
      </c>
      <c r="C686" s="11" t="s">
        <v>165</v>
      </c>
      <c r="D686" s="11" t="s">
        <v>131</v>
      </c>
      <c r="E686" s="11" t="s">
        <v>648</v>
      </c>
      <c r="F686" s="15">
        <v>10</v>
      </c>
      <c r="G686" s="15" t="str">
        <f t="shared" si="43"/>
        <v>j</v>
      </c>
      <c r="H686" s="20">
        <v>2017</v>
      </c>
      <c r="J686" s="20" t="s">
        <v>649</v>
      </c>
      <c r="K686" s="20" t="s">
        <v>32</v>
      </c>
      <c r="L686" s="15" t="s">
        <v>650</v>
      </c>
      <c r="N686" s="20" t="s">
        <v>651</v>
      </c>
      <c r="Q686" s="20" t="s">
        <v>232</v>
      </c>
    </row>
    <row r="687" spans="1:17" ht="18" customHeight="1" x14ac:dyDescent="0.2">
      <c r="A687" s="11" t="s">
        <v>25</v>
      </c>
      <c r="B687" s="11" t="str">
        <f t="shared" si="44"/>
        <v>avars_2018</v>
      </c>
      <c r="C687" s="11" t="s">
        <v>165</v>
      </c>
      <c r="D687" s="11" t="s">
        <v>131</v>
      </c>
      <c r="E687" s="11" t="s">
        <v>648</v>
      </c>
      <c r="F687" s="15">
        <v>11</v>
      </c>
      <c r="G687" s="15" t="str">
        <f t="shared" si="43"/>
        <v>k</v>
      </c>
      <c r="H687" s="20">
        <v>2018</v>
      </c>
      <c r="J687" s="20" t="s">
        <v>649</v>
      </c>
      <c r="K687" s="20" t="s">
        <v>32</v>
      </c>
      <c r="L687" s="15" t="s">
        <v>650</v>
      </c>
      <c r="N687" s="20" t="s">
        <v>651</v>
      </c>
      <c r="Q687" s="20" t="s">
        <v>232</v>
      </c>
    </row>
    <row r="688" spans="1:17" ht="18" customHeight="1" x14ac:dyDescent="0.2">
      <c r="A688" s="11" t="s">
        <v>25</v>
      </c>
      <c r="B688" s="11" t="str">
        <f t="shared" si="44"/>
        <v>avars_2008</v>
      </c>
      <c r="C688" s="11" t="s">
        <v>165</v>
      </c>
      <c r="D688" s="11" t="s">
        <v>131</v>
      </c>
      <c r="E688" s="11" t="s">
        <v>652</v>
      </c>
      <c r="F688" s="15">
        <v>1</v>
      </c>
      <c r="G688" s="15" t="str">
        <f t="shared" si="43"/>
        <v>a</v>
      </c>
      <c r="H688" s="20">
        <v>2008</v>
      </c>
      <c r="J688" s="20" t="s">
        <v>649</v>
      </c>
      <c r="K688" s="20" t="s">
        <v>32</v>
      </c>
      <c r="L688" s="15" t="s">
        <v>650</v>
      </c>
      <c r="N688" s="20" t="s">
        <v>651</v>
      </c>
      <c r="Q688" s="20" t="s">
        <v>232</v>
      </c>
    </row>
    <row r="689" spans="1:17" ht="18" customHeight="1" x14ac:dyDescent="0.2">
      <c r="A689" s="11" t="s">
        <v>25</v>
      </c>
      <c r="B689" s="11" t="str">
        <f t="shared" si="44"/>
        <v>avars_2009</v>
      </c>
      <c r="C689" s="11" t="s">
        <v>165</v>
      </c>
      <c r="D689" s="11" t="s">
        <v>131</v>
      </c>
      <c r="E689" s="11" t="s">
        <v>652</v>
      </c>
      <c r="F689" s="15">
        <v>2</v>
      </c>
      <c r="G689" s="15" t="str">
        <f t="shared" si="43"/>
        <v>b</v>
      </c>
      <c r="H689" s="20">
        <v>2009</v>
      </c>
      <c r="J689" s="20" t="s">
        <v>649</v>
      </c>
      <c r="K689" s="20" t="s">
        <v>32</v>
      </c>
      <c r="L689" s="15" t="s">
        <v>650</v>
      </c>
      <c r="N689" s="20" t="s">
        <v>651</v>
      </c>
      <c r="Q689" s="20" t="s">
        <v>232</v>
      </c>
    </row>
    <row r="690" spans="1:17" ht="18" customHeight="1" x14ac:dyDescent="0.2">
      <c r="A690" s="11" t="s">
        <v>25</v>
      </c>
      <c r="B690" s="11" t="str">
        <f t="shared" si="44"/>
        <v>avars_2010</v>
      </c>
      <c r="C690" s="11" t="s">
        <v>165</v>
      </c>
      <c r="D690" s="11" t="s">
        <v>131</v>
      </c>
      <c r="E690" s="11" t="s">
        <v>652</v>
      </c>
      <c r="F690" s="15">
        <v>3</v>
      </c>
      <c r="G690" s="15" t="str">
        <f t="shared" si="43"/>
        <v>c</v>
      </c>
      <c r="H690" s="20">
        <v>2010</v>
      </c>
      <c r="J690" s="20" t="s">
        <v>649</v>
      </c>
      <c r="K690" s="20" t="s">
        <v>32</v>
      </c>
      <c r="L690" s="15" t="s">
        <v>650</v>
      </c>
      <c r="N690" s="20" t="s">
        <v>651</v>
      </c>
      <c r="Q690" s="20" t="s">
        <v>232</v>
      </c>
    </row>
    <row r="691" spans="1:17" ht="18" customHeight="1" x14ac:dyDescent="0.2">
      <c r="A691" s="11" t="s">
        <v>25</v>
      </c>
      <c r="B691" s="11" t="str">
        <f t="shared" si="44"/>
        <v>avars_2011</v>
      </c>
      <c r="C691" s="11" t="s">
        <v>165</v>
      </c>
      <c r="D691" s="11" t="s">
        <v>131</v>
      </c>
      <c r="E691" s="11" t="s">
        <v>652</v>
      </c>
      <c r="F691" s="15">
        <v>4</v>
      </c>
      <c r="G691" s="15" t="str">
        <f t="shared" si="43"/>
        <v>d</v>
      </c>
      <c r="H691" s="20">
        <v>2011</v>
      </c>
      <c r="J691" s="20" t="s">
        <v>649</v>
      </c>
      <c r="K691" s="20" t="s">
        <v>32</v>
      </c>
      <c r="L691" s="15" t="s">
        <v>650</v>
      </c>
      <c r="N691" s="20" t="s">
        <v>651</v>
      </c>
      <c r="Q691" s="20" t="s">
        <v>232</v>
      </c>
    </row>
    <row r="692" spans="1:17" ht="18" customHeight="1" x14ac:dyDescent="0.2">
      <c r="A692" s="11" t="s">
        <v>25</v>
      </c>
      <c r="B692" s="11" t="str">
        <f t="shared" si="44"/>
        <v>avars_2012</v>
      </c>
      <c r="C692" s="11" t="s">
        <v>165</v>
      </c>
      <c r="D692" s="11" t="s">
        <v>131</v>
      </c>
      <c r="E692" s="11" t="s">
        <v>652</v>
      </c>
      <c r="F692" s="15">
        <v>5</v>
      </c>
      <c r="G692" s="15" t="str">
        <f t="shared" si="43"/>
        <v>e</v>
      </c>
      <c r="H692" s="20">
        <v>2012</v>
      </c>
      <c r="J692" s="20" t="s">
        <v>649</v>
      </c>
      <c r="K692" s="20" t="s">
        <v>32</v>
      </c>
      <c r="L692" s="15" t="s">
        <v>650</v>
      </c>
      <c r="N692" s="20" t="s">
        <v>651</v>
      </c>
      <c r="Q692" s="20" t="s">
        <v>232</v>
      </c>
    </row>
    <row r="693" spans="1:17" ht="18" customHeight="1" x14ac:dyDescent="0.2">
      <c r="A693" s="11" t="s">
        <v>25</v>
      </c>
      <c r="B693" s="11" t="str">
        <f t="shared" si="44"/>
        <v>avars_2013</v>
      </c>
      <c r="C693" s="11" t="s">
        <v>165</v>
      </c>
      <c r="D693" s="11" t="s">
        <v>131</v>
      </c>
      <c r="E693" s="11" t="s">
        <v>652</v>
      </c>
      <c r="F693" s="15">
        <v>6</v>
      </c>
      <c r="G693" s="15" t="str">
        <f t="shared" si="43"/>
        <v>f</v>
      </c>
      <c r="H693" s="20">
        <v>2013</v>
      </c>
      <c r="J693" s="20" t="s">
        <v>649</v>
      </c>
      <c r="K693" s="20" t="s">
        <v>32</v>
      </c>
      <c r="L693" s="15" t="s">
        <v>650</v>
      </c>
      <c r="N693" s="20" t="s">
        <v>651</v>
      </c>
      <c r="Q693" s="20" t="s">
        <v>232</v>
      </c>
    </row>
    <row r="694" spans="1:17" ht="18" customHeight="1" x14ac:dyDescent="0.2">
      <c r="A694" s="11" t="s">
        <v>25</v>
      </c>
      <c r="B694" s="11" t="str">
        <f t="shared" si="44"/>
        <v>avars_2014</v>
      </c>
      <c r="C694" s="11" t="s">
        <v>165</v>
      </c>
      <c r="D694" s="11" t="s">
        <v>131</v>
      </c>
      <c r="E694" s="11" t="s">
        <v>652</v>
      </c>
      <c r="F694" s="15">
        <v>7</v>
      </c>
      <c r="G694" s="15" t="str">
        <f t="shared" si="43"/>
        <v>g</v>
      </c>
      <c r="H694" s="20">
        <v>2014</v>
      </c>
      <c r="J694" s="20" t="s">
        <v>649</v>
      </c>
      <c r="K694" s="20" t="s">
        <v>32</v>
      </c>
      <c r="L694" s="15" t="s">
        <v>650</v>
      </c>
      <c r="N694" s="20" t="s">
        <v>651</v>
      </c>
      <c r="Q694" s="20" t="s">
        <v>232</v>
      </c>
    </row>
    <row r="695" spans="1:17" ht="18" customHeight="1" x14ac:dyDescent="0.2">
      <c r="A695" s="11" t="s">
        <v>25</v>
      </c>
      <c r="B695" s="11" t="str">
        <f t="shared" si="44"/>
        <v>avars_2015</v>
      </c>
      <c r="C695" s="11" t="s">
        <v>165</v>
      </c>
      <c r="D695" s="11" t="s">
        <v>131</v>
      </c>
      <c r="E695" s="11" t="s">
        <v>652</v>
      </c>
      <c r="F695" s="15">
        <v>8</v>
      </c>
      <c r="G695" s="15" t="str">
        <f t="shared" si="43"/>
        <v>h</v>
      </c>
      <c r="H695" s="20">
        <v>2015</v>
      </c>
      <c r="J695" s="20" t="s">
        <v>649</v>
      </c>
      <c r="K695" s="20" t="s">
        <v>32</v>
      </c>
      <c r="L695" s="15" t="s">
        <v>650</v>
      </c>
      <c r="N695" s="20" t="s">
        <v>651</v>
      </c>
      <c r="Q695" s="20" t="s">
        <v>232</v>
      </c>
    </row>
    <row r="696" spans="1:17" ht="18" customHeight="1" x14ac:dyDescent="0.2">
      <c r="A696" s="11" t="s">
        <v>25</v>
      </c>
      <c r="B696" s="11" t="str">
        <f t="shared" si="44"/>
        <v>avars_2016</v>
      </c>
      <c r="C696" s="11" t="s">
        <v>165</v>
      </c>
      <c r="D696" s="11" t="s">
        <v>131</v>
      </c>
      <c r="E696" s="11" t="s">
        <v>652</v>
      </c>
      <c r="F696" s="15">
        <v>9</v>
      </c>
      <c r="G696" s="15" t="str">
        <f t="shared" si="43"/>
        <v>i</v>
      </c>
      <c r="H696" s="20">
        <v>2016</v>
      </c>
      <c r="J696" s="20" t="s">
        <v>649</v>
      </c>
      <c r="K696" s="20" t="s">
        <v>32</v>
      </c>
      <c r="L696" s="15" t="s">
        <v>650</v>
      </c>
      <c r="N696" s="20" t="s">
        <v>651</v>
      </c>
      <c r="Q696" s="20" t="s">
        <v>232</v>
      </c>
    </row>
    <row r="697" spans="1:17" ht="18" customHeight="1" x14ac:dyDescent="0.2">
      <c r="A697" s="11" t="s">
        <v>25</v>
      </c>
      <c r="B697" s="11" t="str">
        <f t="shared" si="44"/>
        <v>avars_2017</v>
      </c>
      <c r="C697" s="11" t="s">
        <v>165</v>
      </c>
      <c r="D697" s="11" t="s">
        <v>131</v>
      </c>
      <c r="E697" s="11" t="s">
        <v>652</v>
      </c>
      <c r="F697" s="15">
        <v>10</v>
      </c>
      <c r="G697" s="15" t="str">
        <f t="shared" si="43"/>
        <v>j</v>
      </c>
      <c r="H697" s="20">
        <v>2017</v>
      </c>
      <c r="J697" s="20" t="s">
        <v>649</v>
      </c>
      <c r="K697" s="20" t="s">
        <v>32</v>
      </c>
      <c r="L697" s="15" t="s">
        <v>650</v>
      </c>
      <c r="N697" s="20" t="s">
        <v>651</v>
      </c>
      <c r="Q697" s="20" t="s">
        <v>232</v>
      </c>
    </row>
    <row r="698" spans="1:17" ht="18" customHeight="1" x14ac:dyDescent="0.2">
      <c r="A698" s="11" t="s">
        <v>25</v>
      </c>
      <c r="B698" s="11" t="str">
        <f t="shared" si="44"/>
        <v>avars_2018</v>
      </c>
      <c r="C698" s="11" t="s">
        <v>165</v>
      </c>
      <c r="D698" s="11" t="s">
        <v>131</v>
      </c>
      <c r="E698" s="11" t="s">
        <v>652</v>
      </c>
      <c r="F698" s="15">
        <v>11</v>
      </c>
      <c r="G698" s="15" t="str">
        <f t="shared" si="43"/>
        <v>k</v>
      </c>
      <c r="H698" s="20">
        <v>2018</v>
      </c>
      <c r="J698" s="20" t="s">
        <v>649</v>
      </c>
      <c r="K698" s="20" t="s">
        <v>32</v>
      </c>
      <c r="L698" s="15" t="s">
        <v>650</v>
      </c>
      <c r="N698" s="20" t="s">
        <v>651</v>
      </c>
      <c r="Q698" s="20" t="s">
        <v>232</v>
      </c>
    </row>
    <row r="699" spans="1:17" ht="18" customHeight="1" x14ac:dyDescent="0.2">
      <c r="A699" s="11" t="s">
        <v>25</v>
      </c>
      <c r="B699" s="11" t="str">
        <f t="shared" si="44"/>
        <v>avars_2008</v>
      </c>
      <c r="C699" s="11" t="s">
        <v>165</v>
      </c>
      <c r="D699" s="11" t="s">
        <v>131</v>
      </c>
      <c r="E699" s="11" t="s">
        <v>653</v>
      </c>
      <c r="F699" s="15">
        <v>1</v>
      </c>
      <c r="G699" s="15" t="str">
        <f t="shared" si="43"/>
        <v>a</v>
      </c>
      <c r="H699" s="20">
        <v>2008</v>
      </c>
      <c r="J699" s="20" t="s">
        <v>649</v>
      </c>
      <c r="K699" s="20" t="s">
        <v>32</v>
      </c>
      <c r="L699" s="15" t="s">
        <v>650</v>
      </c>
      <c r="N699" s="20" t="s">
        <v>651</v>
      </c>
      <c r="Q699" s="20" t="s">
        <v>232</v>
      </c>
    </row>
    <row r="700" spans="1:17" ht="18" customHeight="1" x14ac:dyDescent="0.2">
      <c r="A700" s="11" t="s">
        <v>25</v>
      </c>
      <c r="B700" s="11" t="str">
        <f t="shared" si="44"/>
        <v>avars_2009</v>
      </c>
      <c r="C700" s="11" t="s">
        <v>165</v>
      </c>
      <c r="D700" s="11" t="s">
        <v>131</v>
      </c>
      <c r="E700" s="11" t="s">
        <v>653</v>
      </c>
      <c r="F700" s="15">
        <v>2</v>
      </c>
      <c r="G700" s="15" t="str">
        <f t="shared" si="43"/>
        <v>b</v>
      </c>
      <c r="H700" s="20">
        <v>2009</v>
      </c>
      <c r="J700" s="20" t="s">
        <v>649</v>
      </c>
      <c r="K700" s="20" t="s">
        <v>32</v>
      </c>
      <c r="L700" s="15" t="s">
        <v>650</v>
      </c>
      <c r="N700" s="20" t="s">
        <v>651</v>
      </c>
      <c r="Q700" s="20" t="s">
        <v>232</v>
      </c>
    </row>
    <row r="701" spans="1:17" ht="18" customHeight="1" x14ac:dyDescent="0.2">
      <c r="A701" s="11" t="s">
        <v>25</v>
      </c>
      <c r="B701" s="11" t="str">
        <f t="shared" si="44"/>
        <v>avars_2010</v>
      </c>
      <c r="C701" s="11" t="s">
        <v>165</v>
      </c>
      <c r="D701" s="11" t="s">
        <v>131</v>
      </c>
      <c r="E701" s="11" t="s">
        <v>653</v>
      </c>
      <c r="F701" s="15">
        <v>3</v>
      </c>
      <c r="G701" s="15" t="str">
        <f t="shared" si="43"/>
        <v>c</v>
      </c>
      <c r="H701" s="20">
        <v>2010</v>
      </c>
      <c r="J701" s="20" t="s">
        <v>649</v>
      </c>
      <c r="K701" s="20" t="s">
        <v>32</v>
      </c>
      <c r="L701" s="15" t="s">
        <v>650</v>
      </c>
      <c r="N701" s="20" t="s">
        <v>651</v>
      </c>
      <c r="Q701" s="20" t="s">
        <v>232</v>
      </c>
    </row>
    <row r="702" spans="1:17" ht="18" customHeight="1" x14ac:dyDescent="0.2">
      <c r="A702" s="11" t="s">
        <v>25</v>
      </c>
      <c r="B702" s="11" t="str">
        <f t="shared" si="44"/>
        <v>avars_2011</v>
      </c>
      <c r="C702" s="11" t="s">
        <v>165</v>
      </c>
      <c r="D702" s="11" t="s">
        <v>131</v>
      </c>
      <c r="E702" s="11" t="s">
        <v>653</v>
      </c>
      <c r="F702" s="15">
        <v>4</v>
      </c>
      <c r="G702" s="15" t="str">
        <f t="shared" si="43"/>
        <v>d</v>
      </c>
      <c r="H702" s="20">
        <v>2011</v>
      </c>
      <c r="J702" s="20" t="s">
        <v>649</v>
      </c>
      <c r="K702" s="20" t="s">
        <v>32</v>
      </c>
      <c r="L702" s="15" t="s">
        <v>650</v>
      </c>
      <c r="N702" s="20" t="s">
        <v>651</v>
      </c>
      <c r="Q702" s="20" t="s">
        <v>232</v>
      </c>
    </row>
    <row r="703" spans="1:17" ht="18" customHeight="1" x14ac:dyDescent="0.2">
      <c r="A703" s="11" t="s">
        <v>25</v>
      </c>
      <c r="B703" s="11" t="str">
        <f t="shared" si="44"/>
        <v>avars_2012</v>
      </c>
      <c r="C703" s="11" t="s">
        <v>165</v>
      </c>
      <c r="D703" s="11" t="s">
        <v>131</v>
      </c>
      <c r="E703" s="11" t="s">
        <v>653</v>
      </c>
      <c r="F703" s="15">
        <v>5</v>
      </c>
      <c r="G703" s="15" t="str">
        <f t="shared" si="43"/>
        <v>e</v>
      </c>
      <c r="H703" s="20">
        <v>2012</v>
      </c>
      <c r="J703" s="20" t="s">
        <v>649</v>
      </c>
      <c r="K703" s="20" t="s">
        <v>32</v>
      </c>
      <c r="L703" s="15" t="s">
        <v>650</v>
      </c>
      <c r="N703" s="20" t="s">
        <v>651</v>
      </c>
      <c r="Q703" s="20" t="s">
        <v>232</v>
      </c>
    </row>
    <row r="704" spans="1:17" ht="18" customHeight="1" x14ac:dyDescent="0.2">
      <c r="A704" s="11" t="s">
        <v>25</v>
      </c>
      <c r="B704" s="11" t="str">
        <f t="shared" si="44"/>
        <v>avars_2013</v>
      </c>
      <c r="C704" s="11" t="s">
        <v>165</v>
      </c>
      <c r="D704" s="11" t="s">
        <v>131</v>
      </c>
      <c r="E704" s="11" t="s">
        <v>653</v>
      </c>
      <c r="F704" s="15">
        <v>6</v>
      </c>
      <c r="G704" s="15" t="str">
        <f t="shared" si="43"/>
        <v>f</v>
      </c>
      <c r="H704" s="20">
        <v>2013</v>
      </c>
      <c r="J704" s="20" t="s">
        <v>649</v>
      </c>
      <c r="K704" s="20" t="s">
        <v>32</v>
      </c>
      <c r="L704" s="15" t="s">
        <v>650</v>
      </c>
      <c r="N704" s="20" t="s">
        <v>651</v>
      </c>
      <c r="Q704" s="20" t="s">
        <v>232</v>
      </c>
    </row>
    <row r="705" spans="1:17" ht="18" customHeight="1" x14ac:dyDescent="0.2">
      <c r="A705" s="11" t="s">
        <v>25</v>
      </c>
      <c r="B705" s="11" t="str">
        <f t="shared" si="44"/>
        <v>avars_2014</v>
      </c>
      <c r="C705" s="11" t="s">
        <v>165</v>
      </c>
      <c r="D705" s="11" t="s">
        <v>131</v>
      </c>
      <c r="E705" s="11" t="s">
        <v>653</v>
      </c>
      <c r="F705" s="15">
        <v>7</v>
      </c>
      <c r="G705" s="15" t="str">
        <f t="shared" si="43"/>
        <v>g</v>
      </c>
      <c r="H705" s="20">
        <v>2014</v>
      </c>
      <c r="J705" s="20" t="s">
        <v>649</v>
      </c>
      <c r="K705" s="20" t="s">
        <v>32</v>
      </c>
      <c r="L705" s="15" t="s">
        <v>650</v>
      </c>
      <c r="N705" s="20" t="s">
        <v>651</v>
      </c>
      <c r="Q705" s="20" t="s">
        <v>232</v>
      </c>
    </row>
    <row r="706" spans="1:17" ht="18" customHeight="1" x14ac:dyDescent="0.2">
      <c r="A706" s="11" t="s">
        <v>25</v>
      </c>
      <c r="B706" s="11" t="str">
        <f t="shared" si="44"/>
        <v>avars_2015</v>
      </c>
      <c r="C706" s="11" t="s">
        <v>165</v>
      </c>
      <c r="D706" s="11" t="s">
        <v>131</v>
      </c>
      <c r="E706" s="11" t="s">
        <v>653</v>
      </c>
      <c r="F706" s="15">
        <v>8</v>
      </c>
      <c r="G706" s="15" t="str">
        <f t="shared" si="43"/>
        <v>h</v>
      </c>
      <c r="H706" s="20">
        <v>2015</v>
      </c>
      <c r="J706" s="20" t="s">
        <v>649</v>
      </c>
      <c r="K706" s="20" t="s">
        <v>32</v>
      </c>
      <c r="L706" s="15" t="s">
        <v>650</v>
      </c>
      <c r="N706" s="20" t="s">
        <v>651</v>
      </c>
      <c r="Q706" s="20" t="s">
        <v>232</v>
      </c>
    </row>
    <row r="707" spans="1:17" ht="18" customHeight="1" x14ac:dyDescent="0.2">
      <c r="A707" s="11" t="s">
        <v>25</v>
      </c>
      <c r="B707" s="11" t="str">
        <f t="shared" si="44"/>
        <v>avars_2016</v>
      </c>
      <c r="C707" s="11" t="s">
        <v>165</v>
      </c>
      <c r="D707" s="11" t="s">
        <v>131</v>
      </c>
      <c r="E707" s="11" t="s">
        <v>653</v>
      </c>
      <c r="F707" s="15">
        <v>9</v>
      </c>
      <c r="G707" s="15" t="str">
        <f t="shared" si="43"/>
        <v>i</v>
      </c>
      <c r="H707" s="20">
        <v>2016</v>
      </c>
      <c r="J707" s="20" t="s">
        <v>649</v>
      </c>
      <c r="K707" s="20" t="s">
        <v>32</v>
      </c>
      <c r="L707" s="15" t="s">
        <v>650</v>
      </c>
      <c r="N707" s="20" t="s">
        <v>651</v>
      </c>
      <c r="Q707" s="20" t="s">
        <v>232</v>
      </c>
    </row>
    <row r="708" spans="1:17" ht="18" customHeight="1" x14ac:dyDescent="0.2">
      <c r="A708" s="11" t="s">
        <v>25</v>
      </c>
      <c r="B708" s="11" t="str">
        <f t="shared" si="44"/>
        <v>avars_2017</v>
      </c>
      <c r="C708" s="11" t="s">
        <v>165</v>
      </c>
      <c r="D708" s="11" t="s">
        <v>131</v>
      </c>
      <c r="E708" s="11" t="s">
        <v>653</v>
      </c>
      <c r="F708" s="15">
        <v>10</v>
      </c>
      <c r="G708" s="15" t="str">
        <f t="shared" si="43"/>
        <v>j</v>
      </c>
      <c r="H708" s="20">
        <v>2017</v>
      </c>
      <c r="J708" s="20" t="s">
        <v>649</v>
      </c>
      <c r="K708" s="20" t="s">
        <v>32</v>
      </c>
      <c r="L708" s="15" t="s">
        <v>650</v>
      </c>
      <c r="N708" s="20" t="s">
        <v>651</v>
      </c>
      <c r="Q708" s="20" t="s">
        <v>232</v>
      </c>
    </row>
    <row r="709" spans="1:17" ht="18" customHeight="1" x14ac:dyDescent="0.2">
      <c r="A709" s="11" t="s">
        <v>25</v>
      </c>
      <c r="B709" s="11" t="str">
        <f t="shared" si="44"/>
        <v>avars_2018</v>
      </c>
      <c r="C709" s="11" t="s">
        <v>165</v>
      </c>
      <c r="D709" s="11" t="s">
        <v>131</v>
      </c>
      <c r="E709" s="11" t="s">
        <v>653</v>
      </c>
      <c r="F709" s="15">
        <v>11</v>
      </c>
      <c r="G709" s="15" t="str">
        <f t="shared" si="43"/>
        <v>k</v>
      </c>
      <c r="H709" s="20">
        <v>2018</v>
      </c>
      <c r="J709" s="20" t="s">
        <v>649</v>
      </c>
      <c r="K709" s="20" t="s">
        <v>32</v>
      </c>
      <c r="L709" s="15" t="s">
        <v>650</v>
      </c>
      <c r="N709" s="20" t="s">
        <v>651</v>
      </c>
      <c r="Q709" s="20" t="s">
        <v>232</v>
      </c>
    </row>
    <row r="710" spans="1:17" ht="18" customHeight="1" x14ac:dyDescent="0.2">
      <c r="A710" s="11" t="s">
        <v>25</v>
      </c>
      <c r="B710" s="11" t="str">
        <f t="shared" si="44"/>
        <v>avars_2008</v>
      </c>
      <c r="C710" s="11" t="s">
        <v>165</v>
      </c>
      <c r="D710" s="11" t="s">
        <v>131</v>
      </c>
      <c r="E710" s="11" t="s">
        <v>656</v>
      </c>
      <c r="F710" s="15">
        <v>1</v>
      </c>
      <c r="G710" s="15" t="str">
        <f t="shared" si="43"/>
        <v>a</v>
      </c>
      <c r="H710" s="20">
        <v>2008</v>
      </c>
      <c r="J710" s="20" t="s">
        <v>649</v>
      </c>
      <c r="K710" s="20" t="s">
        <v>32</v>
      </c>
      <c r="L710" s="15" t="s">
        <v>650</v>
      </c>
      <c r="N710" s="20" t="s">
        <v>651</v>
      </c>
      <c r="Q710" s="20" t="s">
        <v>232</v>
      </c>
    </row>
    <row r="711" spans="1:17" ht="18" customHeight="1" x14ac:dyDescent="0.2">
      <c r="A711" s="11" t="s">
        <v>25</v>
      </c>
      <c r="B711" s="11" t="str">
        <f t="shared" si="44"/>
        <v>avars_2009</v>
      </c>
      <c r="C711" s="11" t="s">
        <v>165</v>
      </c>
      <c r="D711" s="11" t="s">
        <v>131</v>
      </c>
      <c r="E711" s="11" t="s">
        <v>656</v>
      </c>
      <c r="F711" s="15">
        <v>2</v>
      </c>
      <c r="G711" s="15" t="str">
        <f t="shared" si="43"/>
        <v>b</v>
      </c>
      <c r="H711" s="20">
        <v>2009</v>
      </c>
      <c r="J711" s="20" t="s">
        <v>649</v>
      </c>
      <c r="K711" s="20" t="s">
        <v>32</v>
      </c>
      <c r="L711" s="15" t="s">
        <v>650</v>
      </c>
      <c r="N711" s="20" t="s">
        <v>651</v>
      </c>
      <c r="Q711" s="20" t="s">
        <v>232</v>
      </c>
    </row>
    <row r="712" spans="1:17" ht="18" customHeight="1" x14ac:dyDescent="0.2">
      <c r="A712" s="11" t="s">
        <v>25</v>
      </c>
      <c r="B712" s="11" t="str">
        <f t="shared" si="44"/>
        <v>avars_2010</v>
      </c>
      <c r="C712" s="11" t="s">
        <v>165</v>
      </c>
      <c r="D712" s="11" t="s">
        <v>131</v>
      </c>
      <c r="E712" s="11" t="s">
        <v>656</v>
      </c>
      <c r="F712" s="15">
        <v>3</v>
      </c>
      <c r="G712" s="15" t="str">
        <f t="shared" si="43"/>
        <v>c</v>
      </c>
      <c r="H712" s="20">
        <v>2010</v>
      </c>
      <c r="J712" s="20" t="s">
        <v>649</v>
      </c>
      <c r="K712" s="20" t="s">
        <v>32</v>
      </c>
      <c r="L712" s="15" t="s">
        <v>650</v>
      </c>
      <c r="N712" s="20" t="s">
        <v>651</v>
      </c>
      <c r="Q712" s="20" t="s">
        <v>232</v>
      </c>
    </row>
    <row r="713" spans="1:17" ht="18" customHeight="1" x14ac:dyDescent="0.2">
      <c r="A713" s="11" t="s">
        <v>25</v>
      </c>
      <c r="B713" s="11" t="str">
        <f t="shared" si="44"/>
        <v>avars_2011</v>
      </c>
      <c r="C713" s="11" t="s">
        <v>165</v>
      </c>
      <c r="D713" s="11" t="s">
        <v>131</v>
      </c>
      <c r="E713" s="11" t="s">
        <v>656</v>
      </c>
      <c r="F713" s="15">
        <v>4</v>
      </c>
      <c r="G713" s="15" t="str">
        <f t="shared" si="43"/>
        <v>d</v>
      </c>
      <c r="H713" s="20">
        <v>2011</v>
      </c>
      <c r="J713" s="20" t="s">
        <v>649</v>
      </c>
      <c r="K713" s="20" t="s">
        <v>32</v>
      </c>
      <c r="L713" s="15" t="s">
        <v>650</v>
      </c>
      <c r="N713" s="20" t="s">
        <v>651</v>
      </c>
      <c r="Q713" s="20" t="s">
        <v>232</v>
      </c>
    </row>
    <row r="714" spans="1:17" ht="18" customHeight="1" x14ac:dyDescent="0.2">
      <c r="A714" s="11" t="s">
        <v>25</v>
      </c>
      <c r="B714" s="11" t="str">
        <f t="shared" si="44"/>
        <v>avars_2012</v>
      </c>
      <c r="C714" s="11" t="s">
        <v>165</v>
      </c>
      <c r="D714" s="11" t="s">
        <v>131</v>
      </c>
      <c r="E714" s="11" t="s">
        <v>656</v>
      </c>
      <c r="F714" s="15">
        <v>5</v>
      </c>
      <c r="G714" s="15" t="str">
        <f t="shared" si="43"/>
        <v>e</v>
      </c>
      <c r="H714" s="20">
        <v>2012</v>
      </c>
      <c r="J714" s="20" t="s">
        <v>649</v>
      </c>
      <c r="K714" s="20" t="s">
        <v>32</v>
      </c>
      <c r="L714" s="15" t="s">
        <v>650</v>
      </c>
      <c r="N714" s="20" t="s">
        <v>651</v>
      </c>
      <c r="Q714" s="20" t="s">
        <v>232</v>
      </c>
    </row>
    <row r="715" spans="1:17" ht="18" customHeight="1" x14ac:dyDescent="0.2">
      <c r="A715" s="11" t="s">
        <v>25</v>
      </c>
      <c r="B715" s="11" t="str">
        <f t="shared" si="44"/>
        <v>avars_2013</v>
      </c>
      <c r="C715" s="11" t="s">
        <v>165</v>
      </c>
      <c r="D715" s="11" t="s">
        <v>131</v>
      </c>
      <c r="E715" s="11" t="s">
        <v>656</v>
      </c>
      <c r="F715" s="15">
        <v>6</v>
      </c>
      <c r="G715" s="15" t="str">
        <f t="shared" si="43"/>
        <v>f</v>
      </c>
      <c r="H715" s="20">
        <v>2013</v>
      </c>
      <c r="J715" s="20" t="s">
        <v>649</v>
      </c>
      <c r="K715" s="20" t="s">
        <v>32</v>
      </c>
      <c r="L715" s="15" t="s">
        <v>650</v>
      </c>
      <c r="N715" s="20" t="s">
        <v>651</v>
      </c>
      <c r="Q715" s="20" t="s">
        <v>232</v>
      </c>
    </row>
    <row r="716" spans="1:17" ht="18" customHeight="1" x14ac:dyDescent="0.2">
      <c r="A716" s="11" t="s">
        <v>25</v>
      </c>
      <c r="B716" s="11" t="str">
        <f t="shared" si="44"/>
        <v>avars_2014</v>
      </c>
      <c r="C716" s="11" t="s">
        <v>165</v>
      </c>
      <c r="D716" s="11" t="s">
        <v>131</v>
      </c>
      <c r="E716" s="11" t="s">
        <v>656</v>
      </c>
      <c r="F716" s="15">
        <v>7</v>
      </c>
      <c r="G716" s="15" t="str">
        <f t="shared" si="43"/>
        <v>g</v>
      </c>
      <c r="H716" s="20">
        <v>2014</v>
      </c>
      <c r="J716" s="20" t="s">
        <v>649</v>
      </c>
      <c r="K716" s="20" t="s">
        <v>32</v>
      </c>
      <c r="L716" s="15" t="s">
        <v>650</v>
      </c>
      <c r="N716" s="20" t="s">
        <v>651</v>
      </c>
      <c r="Q716" s="20" t="s">
        <v>232</v>
      </c>
    </row>
    <row r="717" spans="1:17" ht="18" customHeight="1" x14ac:dyDescent="0.2">
      <c r="A717" s="11" t="s">
        <v>25</v>
      </c>
      <c r="B717" s="11" t="str">
        <f t="shared" si="44"/>
        <v>avars_2015</v>
      </c>
      <c r="C717" s="11" t="s">
        <v>165</v>
      </c>
      <c r="D717" s="11" t="s">
        <v>131</v>
      </c>
      <c r="E717" s="11" t="s">
        <v>656</v>
      </c>
      <c r="F717" s="15">
        <v>8</v>
      </c>
      <c r="G717" s="15" t="str">
        <f t="shared" si="43"/>
        <v>h</v>
      </c>
      <c r="H717" s="20">
        <v>2015</v>
      </c>
      <c r="J717" s="20" t="s">
        <v>649</v>
      </c>
      <c r="K717" s="20" t="s">
        <v>32</v>
      </c>
      <c r="L717" s="15" t="s">
        <v>650</v>
      </c>
      <c r="N717" s="20" t="s">
        <v>651</v>
      </c>
      <c r="Q717" s="20" t="s">
        <v>232</v>
      </c>
    </row>
    <row r="718" spans="1:17" ht="18" customHeight="1" x14ac:dyDescent="0.2">
      <c r="A718" s="11" t="s">
        <v>25</v>
      </c>
      <c r="B718" s="11" t="str">
        <f t="shared" si="44"/>
        <v>avars_2016</v>
      </c>
      <c r="C718" s="11" t="s">
        <v>165</v>
      </c>
      <c r="D718" s="11" t="s">
        <v>131</v>
      </c>
      <c r="E718" s="11" t="s">
        <v>656</v>
      </c>
      <c r="F718" s="15">
        <v>9</v>
      </c>
      <c r="G718" s="15" t="str">
        <f t="shared" si="43"/>
        <v>i</v>
      </c>
      <c r="H718" s="20">
        <v>2016</v>
      </c>
      <c r="J718" s="20" t="s">
        <v>649</v>
      </c>
      <c r="K718" s="20" t="s">
        <v>32</v>
      </c>
      <c r="L718" s="15" t="s">
        <v>650</v>
      </c>
      <c r="N718" s="20" t="s">
        <v>651</v>
      </c>
      <c r="Q718" s="20" t="s">
        <v>232</v>
      </c>
    </row>
    <row r="719" spans="1:17" ht="18" customHeight="1" x14ac:dyDescent="0.2">
      <c r="A719" s="11" t="s">
        <v>25</v>
      </c>
      <c r="B719" s="11" t="str">
        <f t="shared" si="44"/>
        <v>avars_2017</v>
      </c>
      <c r="C719" s="11" t="s">
        <v>165</v>
      </c>
      <c r="D719" s="11" t="s">
        <v>131</v>
      </c>
      <c r="E719" s="11" t="s">
        <v>656</v>
      </c>
      <c r="F719" s="15">
        <v>10</v>
      </c>
      <c r="G719" s="15" t="str">
        <f t="shared" si="43"/>
        <v>j</v>
      </c>
      <c r="H719" s="20">
        <v>2017</v>
      </c>
      <c r="J719" s="20" t="s">
        <v>649</v>
      </c>
      <c r="K719" s="20" t="s">
        <v>32</v>
      </c>
      <c r="L719" s="15" t="s">
        <v>650</v>
      </c>
      <c r="N719" s="20" t="s">
        <v>651</v>
      </c>
      <c r="Q719" s="20" t="s">
        <v>232</v>
      </c>
    </row>
    <row r="720" spans="1:17" ht="18" customHeight="1" x14ac:dyDescent="0.2">
      <c r="A720" s="11" t="s">
        <v>25</v>
      </c>
      <c r="B720" s="11" t="str">
        <f t="shared" si="44"/>
        <v>avars_2018</v>
      </c>
      <c r="C720" s="11" t="s">
        <v>165</v>
      </c>
      <c r="D720" s="11" t="s">
        <v>131</v>
      </c>
      <c r="E720" s="11" t="s">
        <v>656</v>
      </c>
      <c r="F720" s="15">
        <v>11</v>
      </c>
      <c r="G720" s="15" t="str">
        <f t="shared" si="43"/>
        <v>k</v>
      </c>
      <c r="H720" s="20">
        <v>2018</v>
      </c>
      <c r="J720" s="20" t="s">
        <v>649</v>
      </c>
      <c r="K720" s="20" t="s">
        <v>32</v>
      </c>
      <c r="L720" s="15" t="s">
        <v>650</v>
      </c>
      <c r="N720" s="20" t="s">
        <v>651</v>
      </c>
      <c r="Q720" s="20" t="s">
        <v>232</v>
      </c>
    </row>
    <row r="721" spans="1:17" ht="18" customHeight="1" x14ac:dyDescent="0.2">
      <c r="A721" s="11" t="s">
        <v>25</v>
      </c>
      <c r="B721" s="11" t="str">
        <f t="shared" si="44"/>
        <v>avars_2008</v>
      </c>
      <c r="C721" s="11" t="s">
        <v>165</v>
      </c>
      <c r="D721" s="11" t="s">
        <v>131</v>
      </c>
      <c r="E721" s="11" t="s">
        <v>670</v>
      </c>
      <c r="F721" s="15">
        <v>1</v>
      </c>
      <c r="G721" s="15" t="str">
        <f t="shared" si="43"/>
        <v>a</v>
      </c>
      <c r="H721" s="20">
        <v>2008</v>
      </c>
      <c r="J721" s="20" t="s">
        <v>649</v>
      </c>
      <c r="K721" s="20" t="s">
        <v>32</v>
      </c>
      <c r="L721" s="15" t="s">
        <v>650</v>
      </c>
      <c r="N721" s="20" t="s">
        <v>651</v>
      </c>
      <c r="Q721" s="20" t="s">
        <v>232</v>
      </c>
    </row>
    <row r="722" spans="1:17" ht="18" customHeight="1" x14ac:dyDescent="0.2">
      <c r="A722" s="11" t="s">
        <v>25</v>
      </c>
      <c r="B722" s="11" t="str">
        <f t="shared" si="44"/>
        <v>avars_2009</v>
      </c>
      <c r="C722" s="11" t="s">
        <v>165</v>
      </c>
      <c r="D722" s="11" t="s">
        <v>131</v>
      </c>
      <c r="E722" s="11" t="s">
        <v>670</v>
      </c>
      <c r="F722" s="15">
        <v>2</v>
      </c>
      <c r="G722" s="15" t="str">
        <f t="shared" si="43"/>
        <v>b</v>
      </c>
      <c r="H722" s="20">
        <v>2009</v>
      </c>
      <c r="J722" s="20" t="s">
        <v>649</v>
      </c>
      <c r="K722" s="20" t="s">
        <v>32</v>
      </c>
      <c r="L722" s="15" t="s">
        <v>650</v>
      </c>
      <c r="N722" s="20" t="s">
        <v>651</v>
      </c>
      <c r="Q722" s="20" t="s">
        <v>232</v>
      </c>
    </row>
    <row r="723" spans="1:17" ht="18" customHeight="1" x14ac:dyDescent="0.2">
      <c r="A723" s="11" t="s">
        <v>25</v>
      </c>
      <c r="B723" s="11" t="str">
        <f t="shared" si="44"/>
        <v>avars_2010</v>
      </c>
      <c r="C723" s="11" t="s">
        <v>165</v>
      </c>
      <c r="D723" s="11" t="s">
        <v>131</v>
      </c>
      <c r="E723" s="11" t="s">
        <v>670</v>
      </c>
      <c r="F723" s="15">
        <v>3</v>
      </c>
      <c r="G723" s="15" t="str">
        <f t="shared" si="43"/>
        <v>c</v>
      </c>
      <c r="H723" s="20">
        <v>2010</v>
      </c>
      <c r="J723" s="20" t="s">
        <v>649</v>
      </c>
      <c r="K723" s="20" t="s">
        <v>32</v>
      </c>
      <c r="L723" s="15" t="s">
        <v>650</v>
      </c>
      <c r="N723" s="20" t="s">
        <v>651</v>
      </c>
      <c r="Q723" s="20" t="s">
        <v>232</v>
      </c>
    </row>
    <row r="724" spans="1:17" ht="18" customHeight="1" x14ac:dyDescent="0.2">
      <c r="A724" s="11" t="s">
        <v>25</v>
      </c>
      <c r="B724" s="11" t="str">
        <f t="shared" si="44"/>
        <v>avars_2011</v>
      </c>
      <c r="C724" s="11" t="s">
        <v>165</v>
      </c>
      <c r="D724" s="11" t="s">
        <v>131</v>
      </c>
      <c r="E724" s="11" t="s">
        <v>670</v>
      </c>
      <c r="F724" s="15">
        <v>4</v>
      </c>
      <c r="G724" s="15" t="str">
        <f t="shared" si="43"/>
        <v>d</v>
      </c>
      <c r="H724" s="20">
        <v>2011</v>
      </c>
      <c r="J724" s="20" t="s">
        <v>649</v>
      </c>
      <c r="K724" s="20" t="s">
        <v>32</v>
      </c>
      <c r="L724" s="15" t="s">
        <v>650</v>
      </c>
      <c r="N724" s="20" t="s">
        <v>651</v>
      </c>
      <c r="Q724" s="20" t="s">
        <v>232</v>
      </c>
    </row>
    <row r="725" spans="1:17" ht="18" customHeight="1" x14ac:dyDescent="0.2">
      <c r="A725" s="11" t="s">
        <v>25</v>
      </c>
      <c r="B725" s="11" t="str">
        <f t="shared" si="44"/>
        <v>avars_2012</v>
      </c>
      <c r="C725" s="11" t="s">
        <v>165</v>
      </c>
      <c r="D725" s="11" t="s">
        <v>131</v>
      </c>
      <c r="E725" s="11" t="s">
        <v>670</v>
      </c>
      <c r="F725" s="15">
        <v>5</v>
      </c>
      <c r="G725" s="15" t="str">
        <f t="shared" si="43"/>
        <v>e</v>
      </c>
      <c r="H725" s="20">
        <v>2012</v>
      </c>
      <c r="J725" s="20" t="s">
        <v>649</v>
      </c>
      <c r="K725" s="20" t="s">
        <v>32</v>
      </c>
      <c r="L725" s="15" t="s">
        <v>650</v>
      </c>
      <c r="N725" s="20" t="s">
        <v>651</v>
      </c>
      <c r="Q725" s="20" t="s">
        <v>232</v>
      </c>
    </row>
    <row r="726" spans="1:17" ht="18" customHeight="1" x14ac:dyDescent="0.2">
      <c r="A726" s="11" t="s">
        <v>25</v>
      </c>
      <c r="B726" s="11" t="str">
        <f t="shared" si="44"/>
        <v>avars_2013</v>
      </c>
      <c r="C726" s="11" t="s">
        <v>165</v>
      </c>
      <c r="D726" s="11" t="s">
        <v>131</v>
      </c>
      <c r="E726" s="11" t="s">
        <v>670</v>
      </c>
      <c r="F726" s="15">
        <v>6</v>
      </c>
      <c r="G726" s="15" t="str">
        <f t="shared" si="43"/>
        <v>f</v>
      </c>
      <c r="H726" s="20">
        <v>2013</v>
      </c>
      <c r="J726" s="20" t="s">
        <v>649</v>
      </c>
      <c r="K726" s="20" t="s">
        <v>32</v>
      </c>
      <c r="L726" s="15" t="s">
        <v>650</v>
      </c>
      <c r="N726" s="20" t="s">
        <v>651</v>
      </c>
      <c r="Q726" s="20" t="s">
        <v>232</v>
      </c>
    </row>
    <row r="727" spans="1:17" ht="18" customHeight="1" x14ac:dyDescent="0.2">
      <c r="A727" s="11" t="s">
        <v>25</v>
      </c>
      <c r="B727" s="11" t="str">
        <f t="shared" si="44"/>
        <v>avars_2014</v>
      </c>
      <c r="C727" s="11" t="s">
        <v>165</v>
      </c>
      <c r="D727" s="11" t="s">
        <v>131</v>
      </c>
      <c r="E727" s="11" t="s">
        <v>670</v>
      </c>
      <c r="F727" s="15">
        <v>7</v>
      </c>
      <c r="G727" s="15" t="str">
        <f t="shared" si="43"/>
        <v>g</v>
      </c>
      <c r="H727" s="20">
        <v>2014</v>
      </c>
      <c r="J727" s="20" t="s">
        <v>649</v>
      </c>
      <c r="K727" s="20" t="s">
        <v>32</v>
      </c>
      <c r="L727" s="15" t="s">
        <v>650</v>
      </c>
      <c r="N727" s="20" t="s">
        <v>651</v>
      </c>
      <c r="Q727" s="20" t="s">
        <v>232</v>
      </c>
    </row>
    <row r="728" spans="1:17" ht="18" customHeight="1" x14ac:dyDescent="0.2">
      <c r="A728" s="11" t="s">
        <v>25</v>
      </c>
      <c r="B728" s="11" t="str">
        <f t="shared" si="44"/>
        <v>avars_2015</v>
      </c>
      <c r="C728" s="11" t="s">
        <v>165</v>
      </c>
      <c r="D728" s="11" t="s">
        <v>131</v>
      </c>
      <c r="E728" s="11" t="s">
        <v>670</v>
      </c>
      <c r="F728" s="15">
        <v>8</v>
      </c>
      <c r="G728" s="15" t="str">
        <f t="shared" si="43"/>
        <v>h</v>
      </c>
      <c r="H728" s="20">
        <v>2015</v>
      </c>
      <c r="J728" s="20" t="s">
        <v>649</v>
      </c>
      <c r="K728" s="20" t="s">
        <v>32</v>
      </c>
      <c r="L728" s="15" t="s">
        <v>650</v>
      </c>
      <c r="N728" s="20" t="s">
        <v>651</v>
      </c>
      <c r="Q728" s="20" t="s">
        <v>232</v>
      </c>
    </row>
    <row r="729" spans="1:17" ht="18" customHeight="1" x14ac:dyDescent="0.2">
      <c r="A729" s="11" t="s">
        <v>25</v>
      </c>
      <c r="B729" s="11" t="str">
        <f t="shared" si="44"/>
        <v>avars_2016</v>
      </c>
      <c r="C729" s="11" t="s">
        <v>165</v>
      </c>
      <c r="D729" s="11" t="s">
        <v>131</v>
      </c>
      <c r="E729" s="11" t="s">
        <v>670</v>
      </c>
      <c r="F729" s="15">
        <v>9</v>
      </c>
      <c r="G729" s="15" t="str">
        <f t="shared" si="43"/>
        <v>i</v>
      </c>
      <c r="H729" s="20">
        <v>2016</v>
      </c>
      <c r="J729" s="20" t="s">
        <v>649</v>
      </c>
      <c r="K729" s="20" t="s">
        <v>32</v>
      </c>
      <c r="L729" s="15" t="s">
        <v>650</v>
      </c>
      <c r="N729" s="20" t="s">
        <v>651</v>
      </c>
      <c r="Q729" s="20" t="s">
        <v>232</v>
      </c>
    </row>
    <row r="730" spans="1:17" ht="18" customHeight="1" x14ac:dyDescent="0.2">
      <c r="A730" s="11" t="s">
        <v>25</v>
      </c>
      <c r="B730" s="11" t="str">
        <f t="shared" si="44"/>
        <v>avars_2017</v>
      </c>
      <c r="C730" s="11" t="s">
        <v>165</v>
      </c>
      <c r="D730" s="11" t="s">
        <v>131</v>
      </c>
      <c r="E730" s="11" t="s">
        <v>670</v>
      </c>
      <c r="F730" s="15">
        <v>10</v>
      </c>
      <c r="G730" s="15" t="str">
        <f t="shared" si="43"/>
        <v>j</v>
      </c>
      <c r="H730" s="20">
        <v>2017</v>
      </c>
      <c r="J730" s="20" t="s">
        <v>649</v>
      </c>
      <c r="K730" s="20" t="s">
        <v>32</v>
      </c>
      <c r="L730" s="15" t="s">
        <v>650</v>
      </c>
      <c r="N730" s="20" t="s">
        <v>651</v>
      </c>
      <c r="Q730" s="20" t="s">
        <v>232</v>
      </c>
    </row>
    <row r="731" spans="1:17" ht="18" customHeight="1" x14ac:dyDescent="0.2">
      <c r="A731" s="11" t="s">
        <v>25</v>
      </c>
      <c r="B731" s="11" t="str">
        <f t="shared" si="44"/>
        <v>avars_2018</v>
      </c>
      <c r="C731" s="11" t="s">
        <v>165</v>
      </c>
      <c r="D731" s="11" t="s">
        <v>131</v>
      </c>
      <c r="E731" s="11" t="s">
        <v>670</v>
      </c>
      <c r="F731" s="15">
        <v>11</v>
      </c>
      <c r="G731" s="15" t="str">
        <f t="shared" si="43"/>
        <v>k</v>
      </c>
      <c r="H731" s="20">
        <v>2018</v>
      </c>
      <c r="J731" s="20" t="s">
        <v>649</v>
      </c>
      <c r="K731" s="20" t="s">
        <v>32</v>
      </c>
      <c r="L731" s="15" t="s">
        <v>650</v>
      </c>
      <c r="N731" s="20" t="s">
        <v>651</v>
      </c>
      <c r="Q731" s="20" t="s">
        <v>232</v>
      </c>
    </row>
    <row r="732" spans="1:17" ht="18" customHeight="1" x14ac:dyDescent="0.2">
      <c r="A732" s="11" t="s">
        <v>25</v>
      </c>
      <c r="B732" s="11" t="str">
        <f t="shared" si="44"/>
        <v>avars_2008</v>
      </c>
      <c r="C732" s="11" t="s">
        <v>165</v>
      </c>
      <c r="D732" s="11" t="s">
        <v>131</v>
      </c>
      <c r="E732" s="11" t="s">
        <v>703</v>
      </c>
      <c r="F732" s="15">
        <v>1</v>
      </c>
      <c r="G732" s="15" t="str">
        <f t="shared" si="43"/>
        <v>a</v>
      </c>
      <c r="H732" s="20">
        <v>2008</v>
      </c>
      <c r="J732" s="20" t="s">
        <v>649</v>
      </c>
      <c r="K732" s="20" t="s">
        <v>32</v>
      </c>
      <c r="L732" s="15" t="s">
        <v>650</v>
      </c>
      <c r="N732" s="20" t="s">
        <v>651</v>
      </c>
      <c r="Q732" s="20" t="s">
        <v>232</v>
      </c>
    </row>
    <row r="733" spans="1:17" ht="18" customHeight="1" x14ac:dyDescent="0.2">
      <c r="A733" s="11" t="s">
        <v>25</v>
      </c>
      <c r="B733" s="11" t="str">
        <f t="shared" si="44"/>
        <v>avars_2009</v>
      </c>
      <c r="C733" s="11" t="s">
        <v>165</v>
      </c>
      <c r="D733" s="11" t="s">
        <v>131</v>
      </c>
      <c r="E733" s="11" t="s">
        <v>703</v>
      </c>
      <c r="F733" s="15">
        <v>2</v>
      </c>
      <c r="G733" s="15" t="str">
        <f t="shared" si="43"/>
        <v>b</v>
      </c>
      <c r="H733" s="20">
        <v>2009</v>
      </c>
      <c r="J733" s="20" t="s">
        <v>649</v>
      </c>
      <c r="K733" s="20" t="s">
        <v>32</v>
      </c>
      <c r="L733" s="15" t="s">
        <v>650</v>
      </c>
      <c r="N733" s="20" t="s">
        <v>651</v>
      </c>
      <c r="Q733" s="20" t="s">
        <v>232</v>
      </c>
    </row>
    <row r="734" spans="1:17" ht="18" customHeight="1" x14ac:dyDescent="0.2">
      <c r="A734" s="11" t="s">
        <v>25</v>
      </c>
      <c r="B734" s="11" t="str">
        <f t="shared" si="44"/>
        <v>avars_2010</v>
      </c>
      <c r="C734" s="11" t="s">
        <v>165</v>
      </c>
      <c r="D734" s="11" t="s">
        <v>131</v>
      </c>
      <c r="E734" s="11" t="s">
        <v>703</v>
      </c>
      <c r="F734" s="15">
        <v>3</v>
      </c>
      <c r="G734" s="15" t="str">
        <f t="shared" si="43"/>
        <v>c</v>
      </c>
      <c r="H734" s="20">
        <v>2010</v>
      </c>
      <c r="J734" s="20" t="s">
        <v>649</v>
      </c>
      <c r="K734" s="20" t="s">
        <v>32</v>
      </c>
      <c r="L734" s="15" t="s">
        <v>650</v>
      </c>
      <c r="N734" s="20" t="s">
        <v>651</v>
      </c>
      <c r="Q734" s="20" t="s">
        <v>232</v>
      </c>
    </row>
    <row r="735" spans="1:17" ht="18" customHeight="1" x14ac:dyDescent="0.2">
      <c r="A735" s="11" t="s">
        <v>25</v>
      </c>
      <c r="B735" s="11" t="str">
        <f t="shared" si="44"/>
        <v>avars_2011</v>
      </c>
      <c r="C735" s="11" t="s">
        <v>165</v>
      </c>
      <c r="D735" s="11" t="s">
        <v>131</v>
      </c>
      <c r="E735" s="11" t="s">
        <v>703</v>
      </c>
      <c r="F735" s="15">
        <v>4</v>
      </c>
      <c r="G735" s="15" t="str">
        <f t="shared" si="43"/>
        <v>d</v>
      </c>
      <c r="H735" s="20">
        <v>2011</v>
      </c>
      <c r="J735" s="20" t="s">
        <v>649</v>
      </c>
      <c r="K735" s="20" t="s">
        <v>32</v>
      </c>
      <c r="L735" s="15" t="s">
        <v>650</v>
      </c>
      <c r="N735" s="20" t="s">
        <v>651</v>
      </c>
      <c r="Q735" s="20" t="s">
        <v>232</v>
      </c>
    </row>
    <row r="736" spans="1:17" ht="18" customHeight="1" x14ac:dyDescent="0.2">
      <c r="A736" s="11" t="s">
        <v>25</v>
      </c>
      <c r="B736" s="11" t="str">
        <f t="shared" si="44"/>
        <v>avars_2012</v>
      </c>
      <c r="C736" s="11" t="s">
        <v>165</v>
      </c>
      <c r="D736" s="11" t="s">
        <v>131</v>
      </c>
      <c r="E736" s="11" t="s">
        <v>703</v>
      </c>
      <c r="F736" s="15">
        <v>5</v>
      </c>
      <c r="G736" s="15" t="str">
        <f t="shared" si="43"/>
        <v>e</v>
      </c>
      <c r="H736" s="20">
        <v>2012</v>
      </c>
      <c r="J736" s="20" t="s">
        <v>649</v>
      </c>
      <c r="K736" s="20" t="s">
        <v>32</v>
      </c>
      <c r="L736" s="15" t="s">
        <v>650</v>
      </c>
      <c r="N736" s="20" t="s">
        <v>651</v>
      </c>
      <c r="Q736" s="20" t="s">
        <v>232</v>
      </c>
    </row>
    <row r="737" spans="1:17" ht="18" customHeight="1" x14ac:dyDescent="0.2">
      <c r="A737" s="11" t="s">
        <v>25</v>
      </c>
      <c r="B737" s="11" t="str">
        <f t="shared" si="44"/>
        <v>avars_2013</v>
      </c>
      <c r="C737" s="11" t="s">
        <v>165</v>
      </c>
      <c r="D737" s="11" t="s">
        <v>131</v>
      </c>
      <c r="E737" s="11" t="s">
        <v>703</v>
      </c>
      <c r="F737" s="15">
        <v>6</v>
      </c>
      <c r="G737" s="15" t="str">
        <f t="shared" si="43"/>
        <v>f</v>
      </c>
      <c r="H737" s="20">
        <v>2013</v>
      </c>
      <c r="J737" s="20" t="s">
        <v>649</v>
      </c>
      <c r="K737" s="20" t="s">
        <v>32</v>
      </c>
      <c r="L737" s="15" t="s">
        <v>650</v>
      </c>
      <c r="N737" s="20" t="s">
        <v>651</v>
      </c>
      <c r="Q737" s="20" t="s">
        <v>232</v>
      </c>
    </row>
    <row r="738" spans="1:17" ht="18" customHeight="1" x14ac:dyDescent="0.2">
      <c r="A738" s="11" t="s">
        <v>25</v>
      </c>
      <c r="B738" s="11" t="str">
        <f t="shared" si="44"/>
        <v>avars_2014</v>
      </c>
      <c r="C738" s="11" t="s">
        <v>165</v>
      </c>
      <c r="D738" s="11" t="s">
        <v>131</v>
      </c>
      <c r="E738" s="11" t="s">
        <v>703</v>
      </c>
      <c r="F738" s="15">
        <v>7</v>
      </c>
      <c r="G738" s="15" t="str">
        <f t="shared" si="43"/>
        <v>g</v>
      </c>
      <c r="H738" s="20">
        <v>2014</v>
      </c>
      <c r="J738" s="20" t="s">
        <v>649</v>
      </c>
      <c r="K738" s="20" t="s">
        <v>32</v>
      </c>
      <c r="L738" s="15" t="s">
        <v>650</v>
      </c>
      <c r="N738" s="20" t="s">
        <v>651</v>
      </c>
      <c r="Q738" s="20" t="s">
        <v>232</v>
      </c>
    </row>
    <row r="739" spans="1:17" ht="18" customHeight="1" x14ac:dyDescent="0.2">
      <c r="A739" s="11" t="s">
        <v>25</v>
      </c>
      <c r="B739" s="11" t="str">
        <f t="shared" si="44"/>
        <v>avars_2015</v>
      </c>
      <c r="C739" s="11" t="s">
        <v>165</v>
      </c>
      <c r="D739" s="11" t="s">
        <v>131</v>
      </c>
      <c r="E739" s="11" t="s">
        <v>703</v>
      </c>
      <c r="F739" s="15">
        <v>8</v>
      </c>
      <c r="G739" s="15" t="str">
        <f t="shared" si="43"/>
        <v>h</v>
      </c>
      <c r="H739" s="20">
        <v>2015</v>
      </c>
      <c r="J739" s="20" t="s">
        <v>649</v>
      </c>
      <c r="K739" s="20" t="s">
        <v>32</v>
      </c>
      <c r="L739" s="15" t="s">
        <v>650</v>
      </c>
      <c r="N739" s="20" t="s">
        <v>651</v>
      </c>
      <c r="Q739" s="20" t="s">
        <v>232</v>
      </c>
    </row>
    <row r="740" spans="1:17" ht="18" customHeight="1" x14ac:dyDescent="0.2">
      <c r="A740" s="11" t="s">
        <v>25</v>
      </c>
      <c r="B740" s="11" t="str">
        <f t="shared" si="44"/>
        <v>avars_2016</v>
      </c>
      <c r="C740" s="11" t="s">
        <v>165</v>
      </c>
      <c r="D740" s="11" t="s">
        <v>131</v>
      </c>
      <c r="E740" s="11" t="s">
        <v>703</v>
      </c>
      <c r="F740" s="15">
        <v>9</v>
      </c>
      <c r="G740" s="15" t="str">
        <f t="shared" si="43"/>
        <v>i</v>
      </c>
      <c r="H740" s="20">
        <v>2016</v>
      </c>
      <c r="J740" s="20" t="s">
        <v>649</v>
      </c>
      <c r="K740" s="20" t="s">
        <v>32</v>
      </c>
      <c r="L740" s="15" t="s">
        <v>650</v>
      </c>
      <c r="N740" s="20" t="s">
        <v>651</v>
      </c>
      <c r="Q740" s="20" t="s">
        <v>232</v>
      </c>
    </row>
    <row r="741" spans="1:17" ht="18" customHeight="1" x14ac:dyDescent="0.2">
      <c r="A741" s="11" t="s">
        <v>25</v>
      </c>
      <c r="B741" s="11" t="str">
        <f t="shared" si="44"/>
        <v>avars_2017</v>
      </c>
      <c r="C741" s="11" t="s">
        <v>165</v>
      </c>
      <c r="D741" s="11" t="s">
        <v>131</v>
      </c>
      <c r="E741" s="11" t="s">
        <v>703</v>
      </c>
      <c r="F741" s="15">
        <v>10</v>
      </c>
      <c r="G741" s="15" t="str">
        <f t="shared" si="43"/>
        <v>j</v>
      </c>
      <c r="H741" s="20">
        <v>2017</v>
      </c>
      <c r="J741" s="20" t="s">
        <v>649</v>
      </c>
      <c r="K741" s="20" t="s">
        <v>32</v>
      </c>
      <c r="L741" s="15" t="s">
        <v>650</v>
      </c>
      <c r="N741" s="20" t="s">
        <v>651</v>
      </c>
      <c r="Q741" s="20" t="s">
        <v>232</v>
      </c>
    </row>
    <row r="742" spans="1:17" ht="18" customHeight="1" x14ac:dyDescent="0.2">
      <c r="A742" s="11" t="s">
        <v>25</v>
      </c>
      <c r="B742" s="11" t="str">
        <f t="shared" ref="B742:B805" si="45">"avars_" &amp;  H742</f>
        <v>avars_2018</v>
      </c>
      <c r="C742" s="11" t="s">
        <v>165</v>
      </c>
      <c r="D742" s="11" t="s">
        <v>131</v>
      </c>
      <c r="E742" s="11" t="s">
        <v>703</v>
      </c>
      <c r="F742" s="15">
        <v>11</v>
      </c>
      <c r="G742" s="15" t="str">
        <f t="shared" si="43"/>
        <v>k</v>
      </c>
      <c r="H742" s="20">
        <v>2018</v>
      </c>
      <c r="J742" s="20" t="s">
        <v>649</v>
      </c>
      <c r="K742" s="20" t="s">
        <v>32</v>
      </c>
      <c r="L742" s="15" t="s">
        <v>650</v>
      </c>
      <c r="N742" s="20" t="s">
        <v>651</v>
      </c>
      <c r="Q742" s="20" t="s">
        <v>232</v>
      </c>
    </row>
    <row r="743" spans="1:17" ht="18" customHeight="1" x14ac:dyDescent="0.2">
      <c r="A743" s="11" t="s">
        <v>25</v>
      </c>
      <c r="B743" s="11" t="str">
        <f t="shared" si="45"/>
        <v>avars_2008</v>
      </c>
      <c r="C743" s="11" t="s">
        <v>165</v>
      </c>
      <c r="D743" s="11" t="s">
        <v>131</v>
      </c>
      <c r="E743" s="11" t="s">
        <v>736</v>
      </c>
      <c r="F743" s="15">
        <v>1</v>
      </c>
      <c r="G743" s="15" t="str">
        <f t="shared" si="43"/>
        <v>a</v>
      </c>
      <c r="H743" s="20">
        <v>2008</v>
      </c>
      <c r="J743" s="20" t="s">
        <v>649</v>
      </c>
      <c r="K743" s="20" t="s">
        <v>32</v>
      </c>
      <c r="L743" s="15" t="s">
        <v>650</v>
      </c>
      <c r="N743" s="20" t="s">
        <v>651</v>
      </c>
      <c r="Q743" s="20" t="s">
        <v>232</v>
      </c>
    </row>
    <row r="744" spans="1:17" ht="18" customHeight="1" x14ac:dyDescent="0.2">
      <c r="A744" s="11" t="s">
        <v>25</v>
      </c>
      <c r="B744" s="11" t="str">
        <f t="shared" si="45"/>
        <v>avars_2009</v>
      </c>
      <c r="C744" s="11" t="s">
        <v>165</v>
      </c>
      <c r="D744" s="11" t="s">
        <v>131</v>
      </c>
      <c r="E744" s="11" t="s">
        <v>736</v>
      </c>
      <c r="F744" s="15">
        <v>2</v>
      </c>
      <c r="G744" s="15" t="str">
        <f t="shared" si="43"/>
        <v>b</v>
      </c>
      <c r="H744" s="20">
        <v>2009</v>
      </c>
      <c r="J744" s="20" t="s">
        <v>649</v>
      </c>
      <c r="K744" s="20" t="s">
        <v>32</v>
      </c>
      <c r="L744" s="15" t="s">
        <v>650</v>
      </c>
      <c r="N744" s="20" t="s">
        <v>651</v>
      </c>
      <c r="Q744" s="20" t="s">
        <v>232</v>
      </c>
    </row>
    <row r="745" spans="1:17" ht="18" customHeight="1" x14ac:dyDescent="0.2">
      <c r="A745" s="11" t="s">
        <v>25</v>
      </c>
      <c r="B745" s="11" t="str">
        <f t="shared" si="45"/>
        <v>avars_2010</v>
      </c>
      <c r="C745" s="11" t="s">
        <v>165</v>
      </c>
      <c r="D745" s="11" t="s">
        <v>131</v>
      </c>
      <c r="E745" s="11" t="s">
        <v>736</v>
      </c>
      <c r="F745" s="15">
        <v>3</v>
      </c>
      <c r="G745" s="15" t="str">
        <f t="shared" si="43"/>
        <v>c</v>
      </c>
      <c r="H745" s="20">
        <v>2010</v>
      </c>
      <c r="J745" s="20" t="s">
        <v>649</v>
      </c>
      <c r="K745" s="20" t="s">
        <v>32</v>
      </c>
      <c r="L745" s="15" t="s">
        <v>650</v>
      </c>
      <c r="N745" s="20" t="s">
        <v>651</v>
      </c>
      <c r="Q745" s="20" t="s">
        <v>232</v>
      </c>
    </row>
    <row r="746" spans="1:17" ht="18" customHeight="1" x14ac:dyDescent="0.2">
      <c r="A746" s="11" t="s">
        <v>25</v>
      </c>
      <c r="B746" s="11" t="str">
        <f t="shared" si="45"/>
        <v>avars_2011</v>
      </c>
      <c r="C746" s="11" t="s">
        <v>165</v>
      </c>
      <c r="D746" s="11" t="s">
        <v>131</v>
      </c>
      <c r="E746" s="11" t="s">
        <v>736</v>
      </c>
      <c r="F746" s="15">
        <v>4</v>
      </c>
      <c r="G746" s="15" t="str">
        <f t="shared" si="43"/>
        <v>d</v>
      </c>
      <c r="H746" s="20">
        <v>2011</v>
      </c>
      <c r="J746" s="20" t="s">
        <v>649</v>
      </c>
      <c r="K746" s="20" t="s">
        <v>32</v>
      </c>
      <c r="L746" s="15" t="s">
        <v>650</v>
      </c>
      <c r="N746" s="20" t="s">
        <v>651</v>
      </c>
      <c r="Q746" s="20" t="s">
        <v>232</v>
      </c>
    </row>
    <row r="747" spans="1:17" ht="18" customHeight="1" x14ac:dyDescent="0.2">
      <c r="A747" s="11" t="s">
        <v>25</v>
      </c>
      <c r="B747" s="11" t="str">
        <f t="shared" si="45"/>
        <v>avars_2012</v>
      </c>
      <c r="C747" s="11" t="s">
        <v>165</v>
      </c>
      <c r="D747" s="11" t="s">
        <v>131</v>
      </c>
      <c r="E747" s="11" t="s">
        <v>736</v>
      </c>
      <c r="F747" s="15">
        <v>5</v>
      </c>
      <c r="G747" s="15" t="str">
        <f t="shared" si="43"/>
        <v>e</v>
      </c>
      <c r="H747" s="20">
        <v>2012</v>
      </c>
      <c r="J747" s="20" t="s">
        <v>649</v>
      </c>
      <c r="K747" s="20" t="s">
        <v>32</v>
      </c>
      <c r="L747" s="15" t="s">
        <v>650</v>
      </c>
      <c r="N747" s="20" t="s">
        <v>651</v>
      </c>
      <c r="Q747" s="20" t="s">
        <v>232</v>
      </c>
    </row>
    <row r="748" spans="1:17" ht="18" customHeight="1" x14ac:dyDescent="0.2">
      <c r="A748" s="11" t="s">
        <v>25</v>
      </c>
      <c r="B748" s="11" t="str">
        <f t="shared" si="45"/>
        <v>avars_2013</v>
      </c>
      <c r="C748" s="11" t="s">
        <v>165</v>
      </c>
      <c r="D748" s="11" t="s">
        <v>131</v>
      </c>
      <c r="E748" s="11" t="s">
        <v>736</v>
      </c>
      <c r="F748" s="15">
        <v>6</v>
      </c>
      <c r="G748" s="15" t="str">
        <f t="shared" si="43"/>
        <v>f</v>
      </c>
      <c r="H748" s="20">
        <v>2013</v>
      </c>
      <c r="J748" s="20" t="s">
        <v>649</v>
      </c>
      <c r="K748" s="20" t="s">
        <v>32</v>
      </c>
      <c r="L748" s="15" t="s">
        <v>650</v>
      </c>
      <c r="N748" s="20" t="s">
        <v>651</v>
      </c>
      <c r="Q748" s="20" t="s">
        <v>232</v>
      </c>
    </row>
    <row r="749" spans="1:17" ht="18" customHeight="1" x14ac:dyDescent="0.2">
      <c r="A749" s="11" t="s">
        <v>25</v>
      </c>
      <c r="B749" s="11" t="str">
        <f t="shared" si="45"/>
        <v>avars_2014</v>
      </c>
      <c r="C749" s="11" t="s">
        <v>165</v>
      </c>
      <c r="D749" s="11" t="s">
        <v>131</v>
      </c>
      <c r="E749" s="11" t="s">
        <v>736</v>
      </c>
      <c r="F749" s="15">
        <v>7</v>
      </c>
      <c r="G749" s="15" t="str">
        <f t="shared" si="43"/>
        <v>g</v>
      </c>
      <c r="H749" s="20">
        <v>2014</v>
      </c>
      <c r="J749" s="20" t="s">
        <v>649</v>
      </c>
      <c r="K749" s="20" t="s">
        <v>32</v>
      </c>
      <c r="L749" s="15" t="s">
        <v>650</v>
      </c>
      <c r="N749" s="20" t="s">
        <v>651</v>
      </c>
      <c r="Q749" s="20" t="s">
        <v>232</v>
      </c>
    </row>
    <row r="750" spans="1:17" ht="18" customHeight="1" x14ac:dyDescent="0.2">
      <c r="A750" s="11" t="s">
        <v>25</v>
      </c>
      <c r="B750" s="11" t="str">
        <f t="shared" si="45"/>
        <v>avars_2015</v>
      </c>
      <c r="C750" s="11" t="s">
        <v>165</v>
      </c>
      <c r="D750" s="11" t="s">
        <v>131</v>
      </c>
      <c r="E750" s="11" t="s">
        <v>736</v>
      </c>
      <c r="F750" s="15">
        <v>8</v>
      </c>
      <c r="G750" s="15" t="str">
        <f t="shared" si="43"/>
        <v>h</v>
      </c>
      <c r="H750" s="20">
        <v>2015</v>
      </c>
      <c r="J750" s="20" t="s">
        <v>649</v>
      </c>
      <c r="K750" s="20" t="s">
        <v>32</v>
      </c>
      <c r="L750" s="15" t="s">
        <v>650</v>
      </c>
      <c r="N750" s="20" t="s">
        <v>651</v>
      </c>
      <c r="Q750" s="20" t="s">
        <v>232</v>
      </c>
    </row>
    <row r="751" spans="1:17" ht="18" customHeight="1" x14ac:dyDescent="0.2">
      <c r="A751" s="11" t="s">
        <v>25</v>
      </c>
      <c r="B751" s="11" t="str">
        <f t="shared" si="45"/>
        <v>avars_2016</v>
      </c>
      <c r="C751" s="11" t="s">
        <v>165</v>
      </c>
      <c r="D751" s="11" t="s">
        <v>131</v>
      </c>
      <c r="E751" s="11" t="s">
        <v>736</v>
      </c>
      <c r="F751" s="15">
        <v>9</v>
      </c>
      <c r="G751" s="15" t="str">
        <f t="shared" si="43"/>
        <v>i</v>
      </c>
      <c r="H751" s="20">
        <v>2016</v>
      </c>
      <c r="J751" s="20" t="s">
        <v>649</v>
      </c>
      <c r="K751" s="20" t="s">
        <v>32</v>
      </c>
      <c r="L751" s="15" t="s">
        <v>650</v>
      </c>
      <c r="N751" s="20" t="s">
        <v>651</v>
      </c>
      <c r="Q751" s="20" t="s">
        <v>232</v>
      </c>
    </row>
    <row r="752" spans="1:17" ht="18" customHeight="1" x14ac:dyDescent="0.2">
      <c r="A752" s="11" t="s">
        <v>25</v>
      </c>
      <c r="B752" s="11" t="str">
        <f t="shared" si="45"/>
        <v>avars_2017</v>
      </c>
      <c r="C752" s="11" t="s">
        <v>165</v>
      </c>
      <c r="D752" s="11" t="s">
        <v>131</v>
      </c>
      <c r="E752" s="11" t="s">
        <v>736</v>
      </c>
      <c r="F752" s="15">
        <v>10</v>
      </c>
      <c r="G752" s="15" t="str">
        <f t="shared" si="43"/>
        <v>j</v>
      </c>
      <c r="H752" s="20">
        <v>2017</v>
      </c>
      <c r="J752" s="20" t="s">
        <v>649</v>
      </c>
      <c r="K752" s="20" t="s">
        <v>32</v>
      </c>
      <c r="L752" s="15" t="s">
        <v>650</v>
      </c>
      <c r="N752" s="20" t="s">
        <v>651</v>
      </c>
      <c r="Q752" s="20" t="s">
        <v>232</v>
      </c>
    </row>
    <row r="753" spans="1:17" ht="18" customHeight="1" x14ac:dyDescent="0.2">
      <c r="A753" s="11" t="s">
        <v>25</v>
      </c>
      <c r="B753" s="11" t="str">
        <f t="shared" si="45"/>
        <v>avars_2018</v>
      </c>
      <c r="C753" s="11" t="s">
        <v>165</v>
      </c>
      <c r="D753" s="11" t="s">
        <v>131</v>
      </c>
      <c r="E753" s="11" t="s">
        <v>736</v>
      </c>
      <c r="F753" s="15">
        <v>11</v>
      </c>
      <c r="G753" s="15" t="str">
        <f t="shared" si="43"/>
        <v>k</v>
      </c>
      <c r="H753" s="20">
        <v>2018</v>
      </c>
      <c r="J753" s="20" t="s">
        <v>649</v>
      </c>
      <c r="K753" s="20" t="s">
        <v>32</v>
      </c>
      <c r="L753" s="15" t="s">
        <v>650</v>
      </c>
      <c r="N753" s="20" t="s">
        <v>651</v>
      </c>
      <c r="Q753" s="20" t="s">
        <v>232</v>
      </c>
    </row>
    <row r="754" spans="1:17" ht="18" customHeight="1" x14ac:dyDescent="0.2">
      <c r="A754" s="11" t="s">
        <v>25</v>
      </c>
      <c r="B754" s="11" t="str">
        <f t="shared" si="45"/>
        <v>avars_2008</v>
      </c>
      <c r="C754" s="11" t="s">
        <v>165</v>
      </c>
      <c r="D754" s="11" t="s">
        <v>131</v>
      </c>
      <c r="E754" s="11" t="s">
        <v>762</v>
      </c>
      <c r="F754" s="15">
        <v>1</v>
      </c>
      <c r="G754" s="15" t="str">
        <f t="shared" si="43"/>
        <v>a</v>
      </c>
      <c r="H754" s="20">
        <v>2008</v>
      </c>
      <c r="J754" s="20" t="s">
        <v>649</v>
      </c>
      <c r="K754" s="20" t="s">
        <v>32</v>
      </c>
      <c r="L754" s="15" t="s">
        <v>650</v>
      </c>
      <c r="N754" s="20" t="s">
        <v>651</v>
      </c>
      <c r="Q754" s="20" t="s">
        <v>232</v>
      </c>
    </row>
    <row r="755" spans="1:17" ht="18" customHeight="1" x14ac:dyDescent="0.2">
      <c r="A755" s="11" t="s">
        <v>25</v>
      </c>
      <c r="B755" s="11" t="str">
        <f t="shared" si="45"/>
        <v>avars_2009</v>
      </c>
      <c r="C755" s="11" t="s">
        <v>165</v>
      </c>
      <c r="D755" s="11" t="s">
        <v>131</v>
      </c>
      <c r="E755" s="11" t="s">
        <v>762</v>
      </c>
      <c r="F755" s="15">
        <v>2</v>
      </c>
      <c r="G755" s="15" t="str">
        <f t="shared" si="43"/>
        <v>b</v>
      </c>
      <c r="H755" s="20">
        <v>2009</v>
      </c>
      <c r="J755" s="20" t="s">
        <v>649</v>
      </c>
      <c r="K755" s="20" t="s">
        <v>32</v>
      </c>
      <c r="L755" s="15" t="s">
        <v>650</v>
      </c>
      <c r="N755" s="20" t="s">
        <v>651</v>
      </c>
      <c r="Q755" s="20" t="s">
        <v>232</v>
      </c>
    </row>
    <row r="756" spans="1:17" ht="18" customHeight="1" x14ac:dyDescent="0.2">
      <c r="A756" s="11" t="s">
        <v>25</v>
      </c>
      <c r="B756" s="11" t="str">
        <f t="shared" si="45"/>
        <v>avars_2010</v>
      </c>
      <c r="C756" s="11" t="s">
        <v>165</v>
      </c>
      <c r="D756" s="11" t="s">
        <v>131</v>
      </c>
      <c r="E756" s="11" t="s">
        <v>762</v>
      </c>
      <c r="F756" s="15">
        <v>3</v>
      </c>
      <c r="G756" s="15" t="str">
        <f t="shared" si="43"/>
        <v>c</v>
      </c>
      <c r="H756" s="20">
        <v>2010</v>
      </c>
      <c r="J756" s="20" t="s">
        <v>649</v>
      </c>
      <c r="K756" s="20" t="s">
        <v>32</v>
      </c>
      <c r="L756" s="15" t="s">
        <v>650</v>
      </c>
      <c r="N756" s="20" t="s">
        <v>651</v>
      </c>
      <c r="Q756" s="20" t="s">
        <v>232</v>
      </c>
    </row>
    <row r="757" spans="1:17" ht="18" customHeight="1" x14ac:dyDescent="0.2">
      <c r="A757" s="11" t="s">
        <v>25</v>
      </c>
      <c r="B757" s="11" t="str">
        <f t="shared" si="45"/>
        <v>avars_2011</v>
      </c>
      <c r="C757" s="11" t="s">
        <v>165</v>
      </c>
      <c r="D757" s="11" t="s">
        <v>131</v>
      </c>
      <c r="E757" s="11" t="s">
        <v>762</v>
      </c>
      <c r="F757" s="15">
        <v>4</v>
      </c>
      <c r="G757" s="15" t="str">
        <f t="shared" si="43"/>
        <v>d</v>
      </c>
      <c r="H757" s="20">
        <v>2011</v>
      </c>
      <c r="J757" s="20" t="s">
        <v>649</v>
      </c>
      <c r="K757" s="20" t="s">
        <v>32</v>
      </c>
      <c r="L757" s="15" t="s">
        <v>650</v>
      </c>
      <c r="N757" s="20" t="s">
        <v>651</v>
      </c>
      <c r="Q757" s="20" t="s">
        <v>232</v>
      </c>
    </row>
    <row r="758" spans="1:17" ht="18" customHeight="1" x14ac:dyDescent="0.2">
      <c r="A758" s="11" t="s">
        <v>25</v>
      </c>
      <c r="B758" s="11" t="str">
        <f t="shared" si="45"/>
        <v>avars_2012</v>
      </c>
      <c r="C758" s="11" t="s">
        <v>165</v>
      </c>
      <c r="D758" s="11" t="s">
        <v>131</v>
      </c>
      <c r="E758" s="11" t="s">
        <v>762</v>
      </c>
      <c r="F758" s="15">
        <v>5</v>
      </c>
      <c r="G758" s="15" t="str">
        <f t="shared" si="43"/>
        <v>e</v>
      </c>
      <c r="H758" s="20">
        <v>2012</v>
      </c>
      <c r="J758" s="20" t="s">
        <v>649</v>
      </c>
      <c r="K758" s="20" t="s">
        <v>32</v>
      </c>
      <c r="L758" s="15" t="s">
        <v>650</v>
      </c>
      <c r="N758" s="20" t="s">
        <v>651</v>
      </c>
      <c r="Q758" s="20" t="s">
        <v>232</v>
      </c>
    </row>
    <row r="759" spans="1:17" ht="18" customHeight="1" x14ac:dyDescent="0.2">
      <c r="A759" s="11" t="s">
        <v>25</v>
      </c>
      <c r="B759" s="11" t="str">
        <f t="shared" si="45"/>
        <v>avars_2013</v>
      </c>
      <c r="C759" s="11" t="s">
        <v>165</v>
      </c>
      <c r="D759" s="11" t="s">
        <v>131</v>
      </c>
      <c r="E759" s="11" t="s">
        <v>762</v>
      </c>
      <c r="F759" s="15">
        <v>6</v>
      </c>
      <c r="G759" s="15" t="str">
        <f t="shared" si="43"/>
        <v>f</v>
      </c>
      <c r="H759" s="20">
        <v>2013</v>
      </c>
      <c r="J759" s="20" t="s">
        <v>649</v>
      </c>
      <c r="K759" s="20" t="s">
        <v>32</v>
      </c>
      <c r="L759" s="15" t="s">
        <v>650</v>
      </c>
      <c r="N759" s="20" t="s">
        <v>651</v>
      </c>
      <c r="Q759" s="20" t="s">
        <v>232</v>
      </c>
    </row>
    <row r="760" spans="1:17" ht="18" customHeight="1" x14ac:dyDescent="0.2">
      <c r="A760" s="11" t="s">
        <v>25</v>
      </c>
      <c r="B760" s="11" t="str">
        <f t="shared" si="45"/>
        <v>avars_2014</v>
      </c>
      <c r="C760" s="11" t="s">
        <v>165</v>
      </c>
      <c r="D760" s="11" t="s">
        <v>131</v>
      </c>
      <c r="E760" s="11" t="s">
        <v>762</v>
      </c>
      <c r="F760" s="15">
        <v>7</v>
      </c>
      <c r="G760" s="15" t="str">
        <f t="shared" si="43"/>
        <v>g</v>
      </c>
      <c r="H760" s="20">
        <v>2014</v>
      </c>
      <c r="J760" s="20" t="s">
        <v>649</v>
      </c>
      <c r="K760" s="20" t="s">
        <v>32</v>
      </c>
      <c r="L760" s="15" t="s">
        <v>650</v>
      </c>
      <c r="N760" s="20" t="s">
        <v>651</v>
      </c>
      <c r="Q760" s="20" t="s">
        <v>232</v>
      </c>
    </row>
    <row r="761" spans="1:17" ht="18" customHeight="1" x14ac:dyDescent="0.2">
      <c r="A761" s="11" t="s">
        <v>25</v>
      </c>
      <c r="B761" s="11" t="str">
        <f t="shared" si="45"/>
        <v>avars_2015</v>
      </c>
      <c r="C761" s="11" t="s">
        <v>165</v>
      </c>
      <c r="D761" s="11" t="s">
        <v>131</v>
      </c>
      <c r="E761" s="11" t="s">
        <v>762</v>
      </c>
      <c r="F761" s="15">
        <v>8</v>
      </c>
      <c r="G761" s="15" t="str">
        <f t="shared" si="43"/>
        <v>h</v>
      </c>
      <c r="H761" s="20">
        <v>2015</v>
      </c>
      <c r="J761" s="20" t="s">
        <v>649</v>
      </c>
      <c r="K761" s="20" t="s">
        <v>32</v>
      </c>
      <c r="L761" s="15" t="s">
        <v>650</v>
      </c>
      <c r="N761" s="20" t="s">
        <v>651</v>
      </c>
      <c r="Q761" s="20" t="s">
        <v>232</v>
      </c>
    </row>
    <row r="762" spans="1:17" ht="18" customHeight="1" x14ac:dyDescent="0.2">
      <c r="A762" s="11" t="s">
        <v>25</v>
      </c>
      <c r="B762" s="11" t="str">
        <f t="shared" si="45"/>
        <v>avars_2016</v>
      </c>
      <c r="C762" s="11" t="s">
        <v>165</v>
      </c>
      <c r="D762" s="11" t="s">
        <v>131</v>
      </c>
      <c r="E762" s="11" t="s">
        <v>762</v>
      </c>
      <c r="F762" s="15">
        <v>9</v>
      </c>
      <c r="G762" s="15" t="str">
        <f t="shared" si="43"/>
        <v>i</v>
      </c>
      <c r="H762" s="20">
        <v>2016</v>
      </c>
      <c r="J762" s="20" t="s">
        <v>649</v>
      </c>
      <c r="K762" s="20" t="s">
        <v>32</v>
      </c>
      <c r="L762" s="15" t="s">
        <v>650</v>
      </c>
      <c r="N762" s="20" t="s">
        <v>651</v>
      </c>
      <c r="Q762" s="20" t="s">
        <v>232</v>
      </c>
    </row>
    <row r="763" spans="1:17" ht="18" customHeight="1" x14ac:dyDescent="0.2">
      <c r="A763" s="11" t="s">
        <v>25</v>
      </c>
      <c r="B763" s="11" t="str">
        <f t="shared" si="45"/>
        <v>avars_2017</v>
      </c>
      <c r="C763" s="11" t="s">
        <v>165</v>
      </c>
      <c r="D763" s="11" t="s">
        <v>131</v>
      </c>
      <c r="E763" s="11" t="s">
        <v>762</v>
      </c>
      <c r="F763" s="15">
        <v>10</v>
      </c>
      <c r="G763" s="15" t="str">
        <f t="shared" si="43"/>
        <v>j</v>
      </c>
      <c r="H763" s="20">
        <v>2017</v>
      </c>
      <c r="J763" s="20" t="s">
        <v>649</v>
      </c>
      <c r="K763" s="20" t="s">
        <v>32</v>
      </c>
      <c r="L763" s="15" t="s">
        <v>650</v>
      </c>
      <c r="N763" s="20" t="s">
        <v>651</v>
      </c>
      <c r="Q763" s="20" t="s">
        <v>232</v>
      </c>
    </row>
    <row r="764" spans="1:17" ht="18" customHeight="1" x14ac:dyDescent="0.2">
      <c r="A764" s="11" t="s">
        <v>25</v>
      </c>
      <c r="B764" s="11" t="str">
        <f t="shared" si="45"/>
        <v>avars_2018</v>
      </c>
      <c r="C764" s="11" t="s">
        <v>165</v>
      </c>
      <c r="D764" s="11" t="s">
        <v>131</v>
      </c>
      <c r="E764" s="11" t="s">
        <v>762</v>
      </c>
      <c r="F764" s="15">
        <v>11</v>
      </c>
      <c r="G764" s="15" t="str">
        <f t="shared" si="43"/>
        <v>k</v>
      </c>
      <c r="H764" s="20">
        <v>2018</v>
      </c>
      <c r="J764" s="20" t="s">
        <v>649</v>
      </c>
      <c r="K764" s="20" t="s">
        <v>32</v>
      </c>
      <c r="L764" s="15" t="s">
        <v>650</v>
      </c>
      <c r="N764" s="20" t="s">
        <v>651</v>
      </c>
      <c r="Q764" s="20" t="s">
        <v>232</v>
      </c>
    </row>
    <row r="765" spans="1:17" ht="18" customHeight="1" x14ac:dyDescent="0.2">
      <c r="A765" s="11" t="s">
        <v>25</v>
      </c>
      <c r="B765" s="11" t="str">
        <f t="shared" si="45"/>
        <v>avars_2008</v>
      </c>
      <c r="C765" s="11" t="s">
        <v>165</v>
      </c>
      <c r="D765" s="11" t="s">
        <v>131</v>
      </c>
      <c r="E765" s="11" t="s">
        <v>790</v>
      </c>
      <c r="F765" s="15">
        <v>1</v>
      </c>
      <c r="G765" s="15" t="str">
        <f t="shared" si="43"/>
        <v>a</v>
      </c>
      <c r="H765" s="20">
        <v>2008</v>
      </c>
      <c r="J765" s="20" t="s">
        <v>649</v>
      </c>
      <c r="K765" s="20" t="s">
        <v>32</v>
      </c>
      <c r="L765" s="15" t="s">
        <v>650</v>
      </c>
      <c r="N765" s="20" t="s">
        <v>651</v>
      </c>
      <c r="Q765" s="20" t="s">
        <v>232</v>
      </c>
    </row>
    <row r="766" spans="1:17" ht="18" customHeight="1" x14ac:dyDescent="0.2">
      <c r="A766" s="11" t="s">
        <v>25</v>
      </c>
      <c r="B766" s="11" t="str">
        <f t="shared" si="45"/>
        <v>avars_2009</v>
      </c>
      <c r="C766" s="11" t="s">
        <v>165</v>
      </c>
      <c r="D766" s="11" t="s">
        <v>131</v>
      </c>
      <c r="E766" s="11" t="s">
        <v>790</v>
      </c>
      <c r="F766" s="15">
        <v>2</v>
      </c>
      <c r="G766" s="15" t="str">
        <f t="shared" si="43"/>
        <v>b</v>
      </c>
      <c r="H766" s="20">
        <v>2009</v>
      </c>
      <c r="J766" s="20" t="s">
        <v>649</v>
      </c>
      <c r="K766" s="20" t="s">
        <v>32</v>
      </c>
      <c r="L766" s="15" t="s">
        <v>650</v>
      </c>
      <c r="N766" s="20" t="s">
        <v>651</v>
      </c>
      <c r="Q766" s="20" t="s">
        <v>232</v>
      </c>
    </row>
    <row r="767" spans="1:17" ht="18" customHeight="1" x14ac:dyDescent="0.2">
      <c r="A767" s="11" t="s">
        <v>25</v>
      </c>
      <c r="B767" s="11" t="str">
        <f t="shared" si="45"/>
        <v>avars_2010</v>
      </c>
      <c r="C767" s="11" t="s">
        <v>165</v>
      </c>
      <c r="D767" s="11" t="s">
        <v>131</v>
      </c>
      <c r="E767" s="11" t="s">
        <v>790</v>
      </c>
      <c r="F767" s="15">
        <v>3</v>
      </c>
      <c r="G767" s="15" t="str">
        <f t="shared" si="43"/>
        <v>c</v>
      </c>
      <c r="H767" s="20">
        <v>2010</v>
      </c>
      <c r="J767" s="20" t="s">
        <v>649</v>
      </c>
      <c r="K767" s="20" t="s">
        <v>32</v>
      </c>
      <c r="L767" s="15" t="s">
        <v>650</v>
      </c>
      <c r="N767" s="20" t="s">
        <v>651</v>
      </c>
      <c r="Q767" s="20" t="s">
        <v>232</v>
      </c>
    </row>
    <row r="768" spans="1:17" ht="18" customHeight="1" x14ac:dyDescent="0.2">
      <c r="A768" s="11" t="s">
        <v>25</v>
      </c>
      <c r="B768" s="11" t="str">
        <f t="shared" si="45"/>
        <v>avars_2011</v>
      </c>
      <c r="C768" s="11" t="s">
        <v>165</v>
      </c>
      <c r="D768" s="11" t="s">
        <v>131</v>
      </c>
      <c r="E768" s="11" t="s">
        <v>790</v>
      </c>
      <c r="F768" s="15">
        <v>4</v>
      </c>
      <c r="G768" s="15" t="str">
        <f t="shared" si="43"/>
        <v>d</v>
      </c>
      <c r="H768" s="20">
        <v>2011</v>
      </c>
      <c r="J768" s="20" t="s">
        <v>649</v>
      </c>
      <c r="K768" s="20" t="s">
        <v>32</v>
      </c>
      <c r="L768" s="15" t="s">
        <v>650</v>
      </c>
      <c r="N768" s="20" t="s">
        <v>651</v>
      </c>
      <c r="Q768" s="20" t="s">
        <v>232</v>
      </c>
    </row>
    <row r="769" spans="1:17" ht="18" customHeight="1" x14ac:dyDescent="0.2">
      <c r="A769" s="11" t="s">
        <v>25</v>
      </c>
      <c r="B769" s="11" t="str">
        <f t="shared" si="45"/>
        <v>avars_2012</v>
      </c>
      <c r="C769" s="11" t="s">
        <v>165</v>
      </c>
      <c r="D769" s="11" t="s">
        <v>131</v>
      </c>
      <c r="E769" s="11" t="s">
        <v>790</v>
      </c>
      <c r="F769" s="15">
        <v>5</v>
      </c>
      <c r="G769" s="15" t="str">
        <f t="shared" si="43"/>
        <v>e</v>
      </c>
      <c r="H769" s="20">
        <v>2012</v>
      </c>
      <c r="J769" s="20" t="s">
        <v>649</v>
      </c>
      <c r="K769" s="20" t="s">
        <v>32</v>
      </c>
      <c r="L769" s="15" t="s">
        <v>650</v>
      </c>
      <c r="N769" s="20" t="s">
        <v>651</v>
      </c>
      <c r="Q769" s="20" t="s">
        <v>232</v>
      </c>
    </row>
    <row r="770" spans="1:17" ht="18" customHeight="1" x14ac:dyDescent="0.2">
      <c r="A770" s="11" t="s">
        <v>25</v>
      </c>
      <c r="B770" s="11" t="str">
        <f t="shared" si="45"/>
        <v>avars_2013</v>
      </c>
      <c r="C770" s="11" t="s">
        <v>165</v>
      </c>
      <c r="D770" s="11" t="s">
        <v>131</v>
      </c>
      <c r="E770" s="11" t="s">
        <v>790</v>
      </c>
      <c r="F770" s="15">
        <v>6</v>
      </c>
      <c r="G770" s="15" t="str">
        <f t="shared" si="43"/>
        <v>f</v>
      </c>
      <c r="H770" s="20">
        <v>2013</v>
      </c>
      <c r="J770" s="20" t="s">
        <v>649</v>
      </c>
      <c r="K770" s="20" t="s">
        <v>32</v>
      </c>
      <c r="L770" s="15" t="s">
        <v>650</v>
      </c>
      <c r="N770" s="20" t="s">
        <v>651</v>
      </c>
      <c r="Q770" s="20" t="s">
        <v>232</v>
      </c>
    </row>
    <row r="771" spans="1:17" ht="18" customHeight="1" x14ac:dyDescent="0.2">
      <c r="A771" s="11" t="s">
        <v>25</v>
      </c>
      <c r="B771" s="11" t="str">
        <f t="shared" si="45"/>
        <v>avars_2014</v>
      </c>
      <c r="C771" s="11" t="s">
        <v>165</v>
      </c>
      <c r="D771" s="11" t="s">
        <v>131</v>
      </c>
      <c r="E771" s="11" t="s">
        <v>790</v>
      </c>
      <c r="F771" s="15">
        <v>7</v>
      </c>
      <c r="G771" s="15" t="str">
        <f t="shared" si="43"/>
        <v>g</v>
      </c>
      <c r="H771" s="20">
        <v>2014</v>
      </c>
      <c r="J771" s="20" t="s">
        <v>649</v>
      </c>
      <c r="K771" s="20" t="s">
        <v>32</v>
      </c>
      <c r="L771" s="15" t="s">
        <v>650</v>
      </c>
      <c r="N771" s="20" t="s">
        <v>651</v>
      </c>
      <c r="Q771" s="20" t="s">
        <v>232</v>
      </c>
    </row>
    <row r="772" spans="1:17" ht="18" customHeight="1" x14ac:dyDescent="0.2">
      <c r="A772" s="11" t="s">
        <v>25</v>
      </c>
      <c r="B772" s="11" t="str">
        <f t="shared" si="45"/>
        <v>avars_2015</v>
      </c>
      <c r="C772" s="11" t="s">
        <v>165</v>
      </c>
      <c r="D772" s="11" t="s">
        <v>131</v>
      </c>
      <c r="E772" s="11" t="s">
        <v>790</v>
      </c>
      <c r="F772" s="15">
        <v>8</v>
      </c>
      <c r="G772" s="15" t="str">
        <f t="shared" si="43"/>
        <v>h</v>
      </c>
      <c r="H772" s="20">
        <v>2015</v>
      </c>
      <c r="J772" s="20" t="s">
        <v>649</v>
      </c>
      <c r="K772" s="20" t="s">
        <v>32</v>
      </c>
      <c r="L772" s="15" t="s">
        <v>650</v>
      </c>
      <c r="N772" s="20" t="s">
        <v>651</v>
      </c>
      <c r="Q772" s="20" t="s">
        <v>232</v>
      </c>
    </row>
    <row r="773" spans="1:17" ht="18" customHeight="1" x14ac:dyDescent="0.2">
      <c r="A773" s="11" t="s">
        <v>25</v>
      </c>
      <c r="B773" s="11" t="str">
        <f t="shared" si="45"/>
        <v>avars_2016</v>
      </c>
      <c r="C773" s="11" t="s">
        <v>165</v>
      </c>
      <c r="D773" s="11" t="s">
        <v>131</v>
      </c>
      <c r="E773" s="11" t="s">
        <v>790</v>
      </c>
      <c r="F773" s="15">
        <v>9</v>
      </c>
      <c r="G773" s="15" t="str">
        <f t="shared" si="43"/>
        <v>i</v>
      </c>
      <c r="H773" s="20">
        <v>2016</v>
      </c>
      <c r="J773" s="20" t="s">
        <v>649</v>
      </c>
      <c r="K773" s="20" t="s">
        <v>32</v>
      </c>
      <c r="L773" s="15" t="s">
        <v>650</v>
      </c>
      <c r="N773" s="20" t="s">
        <v>651</v>
      </c>
      <c r="Q773" s="20" t="s">
        <v>232</v>
      </c>
    </row>
    <row r="774" spans="1:17" ht="18" customHeight="1" x14ac:dyDescent="0.2">
      <c r="A774" s="11" t="s">
        <v>25</v>
      </c>
      <c r="B774" s="11" t="str">
        <f t="shared" si="45"/>
        <v>avars_2017</v>
      </c>
      <c r="C774" s="11" t="s">
        <v>165</v>
      </c>
      <c r="D774" s="11" t="s">
        <v>131</v>
      </c>
      <c r="E774" s="11" t="s">
        <v>790</v>
      </c>
      <c r="F774" s="15">
        <v>10</v>
      </c>
      <c r="G774" s="15" t="str">
        <f t="shared" si="43"/>
        <v>j</v>
      </c>
      <c r="H774" s="20">
        <v>2017</v>
      </c>
      <c r="J774" s="20" t="s">
        <v>649</v>
      </c>
      <c r="K774" s="20" t="s">
        <v>32</v>
      </c>
      <c r="L774" s="15" t="s">
        <v>650</v>
      </c>
      <c r="N774" s="20" t="s">
        <v>651</v>
      </c>
      <c r="Q774" s="20" t="s">
        <v>232</v>
      </c>
    </row>
    <row r="775" spans="1:17" ht="18" customHeight="1" x14ac:dyDescent="0.2">
      <c r="A775" s="11" t="s">
        <v>25</v>
      </c>
      <c r="B775" s="11" t="str">
        <f t="shared" si="45"/>
        <v>avars_2018</v>
      </c>
      <c r="C775" s="11" t="s">
        <v>165</v>
      </c>
      <c r="D775" s="11" t="s">
        <v>131</v>
      </c>
      <c r="E775" s="11" t="s">
        <v>790</v>
      </c>
      <c r="F775" s="15">
        <v>11</v>
      </c>
      <c r="G775" s="15" t="str">
        <f t="shared" si="43"/>
        <v>k</v>
      </c>
      <c r="H775" s="20">
        <v>2018</v>
      </c>
      <c r="J775" s="20" t="s">
        <v>649</v>
      </c>
      <c r="K775" s="20" t="s">
        <v>32</v>
      </c>
      <c r="L775" s="15" t="s">
        <v>650</v>
      </c>
      <c r="N775" s="20" t="s">
        <v>651</v>
      </c>
      <c r="Q775" s="20" t="s">
        <v>232</v>
      </c>
    </row>
    <row r="776" spans="1:17" ht="18" customHeight="1" x14ac:dyDescent="0.2">
      <c r="A776" s="11" t="s">
        <v>25</v>
      </c>
      <c r="B776" s="11" t="str">
        <f t="shared" si="45"/>
        <v>avars_2008</v>
      </c>
      <c r="C776" s="11" t="s">
        <v>165</v>
      </c>
      <c r="D776" s="11" t="s">
        <v>131</v>
      </c>
      <c r="E776" s="11" t="s">
        <v>809</v>
      </c>
      <c r="F776" s="15">
        <v>1</v>
      </c>
      <c r="G776" s="15" t="str">
        <f t="shared" si="43"/>
        <v>a</v>
      </c>
      <c r="H776" s="20">
        <v>2008</v>
      </c>
      <c r="J776" s="20" t="s">
        <v>649</v>
      </c>
      <c r="K776" s="20" t="s">
        <v>32</v>
      </c>
      <c r="L776" s="15" t="s">
        <v>650</v>
      </c>
      <c r="N776" s="20" t="s">
        <v>651</v>
      </c>
      <c r="Q776" s="20" t="s">
        <v>232</v>
      </c>
    </row>
    <row r="777" spans="1:17" ht="18" customHeight="1" x14ac:dyDescent="0.2">
      <c r="A777" s="11" t="s">
        <v>25</v>
      </c>
      <c r="B777" s="11" t="str">
        <f t="shared" si="45"/>
        <v>avars_2009</v>
      </c>
      <c r="C777" s="11" t="s">
        <v>165</v>
      </c>
      <c r="D777" s="11" t="s">
        <v>131</v>
      </c>
      <c r="E777" s="11" t="s">
        <v>809</v>
      </c>
      <c r="F777" s="15">
        <v>2</v>
      </c>
      <c r="G777" s="15" t="str">
        <f t="shared" si="43"/>
        <v>b</v>
      </c>
      <c r="H777" s="20">
        <v>2009</v>
      </c>
      <c r="J777" s="20" t="s">
        <v>649</v>
      </c>
      <c r="K777" s="20" t="s">
        <v>32</v>
      </c>
      <c r="L777" s="15" t="s">
        <v>650</v>
      </c>
      <c r="N777" s="20" t="s">
        <v>651</v>
      </c>
      <c r="Q777" s="20" t="s">
        <v>232</v>
      </c>
    </row>
    <row r="778" spans="1:17" ht="18" customHeight="1" x14ac:dyDescent="0.2">
      <c r="A778" s="11" t="s">
        <v>25</v>
      </c>
      <c r="B778" s="11" t="str">
        <f t="shared" si="45"/>
        <v>avars_2010</v>
      </c>
      <c r="C778" s="11" t="s">
        <v>165</v>
      </c>
      <c r="D778" s="11" t="s">
        <v>131</v>
      </c>
      <c r="E778" s="11" t="s">
        <v>809</v>
      </c>
      <c r="F778" s="15">
        <v>3</v>
      </c>
      <c r="G778" s="15" t="str">
        <f t="shared" si="43"/>
        <v>c</v>
      </c>
      <c r="H778" s="20">
        <v>2010</v>
      </c>
      <c r="J778" s="20" t="s">
        <v>649</v>
      </c>
      <c r="K778" s="20" t="s">
        <v>32</v>
      </c>
      <c r="L778" s="15" t="s">
        <v>650</v>
      </c>
      <c r="N778" s="20" t="s">
        <v>651</v>
      </c>
      <c r="Q778" s="20" t="s">
        <v>232</v>
      </c>
    </row>
    <row r="779" spans="1:17" ht="18" customHeight="1" x14ac:dyDescent="0.2">
      <c r="A779" s="11" t="s">
        <v>25</v>
      </c>
      <c r="B779" s="11" t="str">
        <f t="shared" si="45"/>
        <v>avars_2011</v>
      </c>
      <c r="C779" s="11" t="s">
        <v>165</v>
      </c>
      <c r="D779" s="11" t="s">
        <v>131</v>
      </c>
      <c r="E779" s="11" t="s">
        <v>809</v>
      </c>
      <c r="F779" s="15">
        <v>4</v>
      </c>
      <c r="G779" s="15" t="str">
        <f t="shared" si="43"/>
        <v>d</v>
      </c>
      <c r="H779" s="20">
        <v>2011</v>
      </c>
      <c r="J779" s="20" t="s">
        <v>649</v>
      </c>
      <c r="K779" s="20" t="s">
        <v>32</v>
      </c>
      <c r="L779" s="15" t="s">
        <v>650</v>
      </c>
      <c r="N779" s="20" t="s">
        <v>651</v>
      </c>
      <c r="Q779" s="20" t="s">
        <v>232</v>
      </c>
    </row>
    <row r="780" spans="1:17" ht="18" customHeight="1" x14ac:dyDescent="0.2">
      <c r="A780" s="11" t="s">
        <v>25</v>
      </c>
      <c r="B780" s="11" t="str">
        <f t="shared" si="45"/>
        <v>avars_2012</v>
      </c>
      <c r="C780" s="11" t="s">
        <v>165</v>
      </c>
      <c r="D780" s="11" t="s">
        <v>131</v>
      </c>
      <c r="E780" s="11" t="s">
        <v>809</v>
      </c>
      <c r="F780" s="15">
        <v>5</v>
      </c>
      <c r="G780" s="15" t="str">
        <f t="shared" si="43"/>
        <v>e</v>
      </c>
      <c r="H780" s="20">
        <v>2012</v>
      </c>
      <c r="J780" s="20" t="s">
        <v>649</v>
      </c>
      <c r="K780" s="20" t="s">
        <v>32</v>
      </c>
      <c r="L780" s="15" t="s">
        <v>650</v>
      </c>
      <c r="N780" s="20" t="s">
        <v>651</v>
      </c>
      <c r="Q780" s="20" t="s">
        <v>232</v>
      </c>
    </row>
    <row r="781" spans="1:17" ht="18" customHeight="1" x14ac:dyDescent="0.2">
      <c r="A781" s="11" t="s">
        <v>25</v>
      </c>
      <c r="B781" s="11" t="str">
        <f t="shared" si="45"/>
        <v>avars_2013</v>
      </c>
      <c r="C781" s="11" t="s">
        <v>165</v>
      </c>
      <c r="D781" s="11" t="s">
        <v>131</v>
      </c>
      <c r="E781" s="11" t="s">
        <v>809</v>
      </c>
      <c r="F781" s="15">
        <v>6</v>
      </c>
      <c r="G781" s="15" t="str">
        <f t="shared" si="43"/>
        <v>f</v>
      </c>
      <c r="H781" s="20">
        <v>2013</v>
      </c>
      <c r="J781" s="20" t="s">
        <v>649</v>
      </c>
      <c r="K781" s="20" t="s">
        <v>32</v>
      </c>
      <c r="L781" s="15" t="s">
        <v>650</v>
      </c>
      <c r="N781" s="20" t="s">
        <v>651</v>
      </c>
      <c r="Q781" s="20" t="s">
        <v>232</v>
      </c>
    </row>
    <row r="782" spans="1:17" ht="18" customHeight="1" x14ac:dyDescent="0.2">
      <c r="A782" s="11" t="s">
        <v>25</v>
      </c>
      <c r="B782" s="11" t="str">
        <f t="shared" si="45"/>
        <v>avars_2014</v>
      </c>
      <c r="C782" s="11" t="s">
        <v>165</v>
      </c>
      <c r="D782" s="11" t="s">
        <v>131</v>
      </c>
      <c r="E782" s="11" t="s">
        <v>809</v>
      </c>
      <c r="F782" s="15">
        <v>7</v>
      </c>
      <c r="G782" s="15" t="str">
        <f t="shared" si="43"/>
        <v>g</v>
      </c>
      <c r="H782" s="20">
        <v>2014</v>
      </c>
      <c r="J782" s="20" t="s">
        <v>649</v>
      </c>
      <c r="K782" s="20" t="s">
        <v>32</v>
      </c>
      <c r="L782" s="15" t="s">
        <v>650</v>
      </c>
      <c r="N782" s="20" t="s">
        <v>651</v>
      </c>
      <c r="Q782" s="20" t="s">
        <v>232</v>
      </c>
    </row>
    <row r="783" spans="1:17" ht="18" customHeight="1" x14ac:dyDescent="0.2">
      <c r="A783" s="11" t="s">
        <v>25</v>
      </c>
      <c r="B783" s="11" t="str">
        <f t="shared" si="45"/>
        <v>avars_2015</v>
      </c>
      <c r="C783" s="11" t="s">
        <v>165</v>
      </c>
      <c r="D783" s="11" t="s">
        <v>131</v>
      </c>
      <c r="E783" s="11" t="s">
        <v>809</v>
      </c>
      <c r="F783" s="15">
        <v>8</v>
      </c>
      <c r="G783" s="15" t="str">
        <f t="shared" si="43"/>
        <v>h</v>
      </c>
      <c r="H783" s="20">
        <v>2015</v>
      </c>
      <c r="J783" s="20" t="s">
        <v>649</v>
      </c>
      <c r="K783" s="20" t="s">
        <v>32</v>
      </c>
      <c r="L783" s="15" t="s">
        <v>650</v>
      </c>
      <c r="N783" s="20" t="s">
        <v>651</v>
      </c>
      <c r="Q783" s="20" t="s">
        <v>232</v>
      </c>
    </row>
    <row r="784" spans="1:17" ht="18" customHeight="1" x14ac:dyDescent="0.2">
      <c r="A784" s="11" t="s">
        <v>25</v>
      </c>
      <c r="B784" s="11" t="str">
        <f t="shared" si="45"/>
        <v>avars_2016</v>
      </c>
      <c r="C784" s="11" t="s">
        <v>165</v>
      </c>
      <c r="D784" s="11" t="s">
        <v>131</v>
      </c>
      <c r="E784" s="11" t="s">
        <v>809</v>
      </c>
      <c r="F784" s="15">
        <v>9</v>
      </c>
      <c r="G784" s="15" t="str">
        <f t="shared" si="43"/>
        <v>i</v>
      </c>
      <c r="H784" s="20">
        <v>2016</v>
      </c>
      <c r="J784" s="20" t="s">
        <v>649</v>
      </c>
      <c r="K784" s="20" t="s">
        <v>32</v>
      </c>
      <c r="L784" s="15" t="s">
        <v>650</v>
      </c>
      <c r="N784" s="20" t="s">
        <v>651</v>
      </c>
      <c r="Q784" s="20" t="s">
        <v>232</v>
      </c>
    </row>
    <row r="785" spans="1:17" ht="18" customHeight="1" x14ac:dyDescent="0.2">
      <c r="A785" s="11" t="s">
        <v>25</v>
      </c>
      <c r="B785" s="11" t="str">
        <f t="shared" si="45"/>
        <v>avars_2017</v>
      </c>
      <c r="C785" s="11" t="s">
        <v>165</v>
      </c>
      <c r="D785" s="11" t="s">
        <v>131</v>
      </c>
      <c r="E785" s="11" t="s">
        <v>809</v>
      </c>
      <c r="F785" s="15">
        <v>10</v>
      </c>
      <c r="G785" s="15" t="str">
        <f t="shared" si="43"/>
        <v>j</v>
      </c>
      <c r="H785" s="20">
        <v>2017</v>
      </c>
      <c r="J785" s="20" t="s">
        <v>649</v>
      </c>
      <c r="K785" s="20" t="s">
        <v>32</v>
      </c>
      <c r="L785" s="15" t="s">
        <v>650</v>
      </c>
      <c r="N785" s="20" t="s">
        <v>651</v>
      </c>
      <c r="Q785" s="20" t="s">
        <v>232</v>
      </c>
    </row>
    <row r="786" spans="1:17" ht="18" customHeight="1" x14ac:dyDescent="0.2">
      <c r="A786" s="11" t="s">
        <v>25</v>
      </c>
      <c r="B786" s="11" t="str">
        <f t="shared" si="45"/>
        <v>avars_2018</v>
      </c>
      <c r="C786" s="11" t="s">
        <v>165</v>
      </c>
      <c r="D786" s="11" t="s">
        <v>131</v>
      </c>
      <c r="E786" s="11" t="s">
        <v>809</v>
      </c>
      <c r="F786" s="15">
        <v>11</v>
      </c>
      <c r="G786" s="15" t="str">
        <f t="shared" si="43"/>
        <v>k</v>
      </c>
      <c r="H786" s="20">
        <v>2018</v>
      </c>
      <c r="J786" s="20" t="s">
        <v>649</v>
      </c>
      <c r="K786" s="20" t="s">
        <v>32</v>
      </c>
      <c r="L786" s="15" t="s">
        <v>650</v>
      </c>
      <c r="N786" s="20" t="s">
        <v>651</v>
      </c>
      <c r="Q786" s="20" t="s">
        <v>232</v>
      </c>
    </row>
    <row r="787" spans="1:17" ht="18" customHeight="1" x14ac:dyDescent="0.2">
      <c r="A787" s="11" t="s">
        <v>25</v>
      </c>
      <c r="B787" s="11" t="str">
        <f t="shared" si="45"/>
        <v>avars_2008</v>
      </c>
      <c r="C787" s="11" t="s">
        <v>165</v>
      </c>
      <c r="D787" s="11" t="s">
        <v>131</v>
      </c>
      <c r="E787" s="11" t="s">
        <v>825</v>
      </c>
      <c r="F787" s="15">
        <v>1</v>
      </c>
      <c r="G787" s="15" t="str">
        <f t="shared" si="43"/>
        <v>a</v>
      </c>
      <c r="H787" s="20">
        <v>2008</v>
      </c>
      <c r="J787" s="20" t="s">
        <v>649</v>
      </c>
      <c r="K787" s="20" t="s">
        <v>32</v>
      </c>
      <c r="L787" s="15" t="s">
        <v>650</v>
      </c>
      <c r="N787" s="20" t="s">
        <v>651</v>
      </c>
      <c r="Q787" s="20" t="s">
        <v>232</v>
      </c>
    </row>
    <row r="788" spans="1:17" ht="18" customHeight="1" x14ac:dyDescent="0.2">
      <c r="A788" s="11" t="s">
        <v>25</v>
      </c>
      <c r="B788" s="11" t="str">
        <f t="shared" si="45"/>
        <v>avars_2009</v>
      </c>
      <c r="C788" s="11" t="s">
        <v>165</v>
      </c>
      <c r="D788" s="11" t="s">
        <v>131</v>
      </c>
      <c r="E788" s="11" t="s">
        <v>825</v>
      </c>
      <c r="F788" s="15">
        <v>2</v>
      </c>
      <c r="G788" s="15" t="str">
        <f t="shared" si="43"/>
        <v>b</v>
      </c>
      <c r="H788" s="20">
        <v>2009</v>
      </c>
      <c r="J788" s="20" t="s">
        <v>649</v>
      </c>
      <c r="K788" s="20" t="s">
        <v>32</v>
      </c>
      <c r="L788" s="15" t="s">
        <v>650</v>
      </c>
      <c r="N788" s="20" t="s">
        <v>651</v>
      </c>
      <c r="Q788" s="20" t="s">
        <v>232</v>
      </c>
    </row>
    <row r="789" spans="1:17" ht="18" customHeight="1" x14ac:dyDescent="0.2">
      <c r="A789" s="11" t="s">
        <v>25</v>
      </c>
      <c r="B789" s="11" t="str">
        <f t="shared" si="45"/>
        <v>avars_2010</v>
      </c>
      <c r="C789" s="11" t="s">
        <v>165</v>
      </c>
      <c r="D789" s="11" t="s">
        <v>131</v>
      </c>
      <c r="E789" s="11" t="s">
        <v>825</v>
      </c>
      <c r="F789" s="15">
        <v>3</v>
      </c>
      <c r="G789" s="15" t="str">
        <f t="shared" si="43"/>
        <v>c</v>
      </c>
      <c r="H789" s="20">
        <v>2010</v>
      </c>
      <c r="J789" s="20" t="s">
        <v>649</v>
      </c>
      <c r="K789" s="20" t="s">
        <v>32</v>
      </c>
      <c r="L789" s="15" t="s">
        <v>650</v>
      </c>
      <c r="N789" s="20" t="s">
        <v>651</v>
      </c>
      <c r="Q789" s="20" t="s">
        <v>232</v>
      </c>
    </row>
    <row r="790" spans="1:17" ht="18" customHeight="1" x14ac:dyDescent="0.2">
      <c r="A790" s="11" t="s">
        <v>25</v>
      </c>
      <c r="B790" s="11" t="str">
        <f t="shared" si="45"/>
        <v>avars_2011</v>
      </c>
      <c r="C790" s="11" t="s">
        <v>165</v>
      </c>
      <c r="D790" s="11" t="s">
        <v>131</v>
      </c>
      <c r="E790" s="11" t="s">
        <v>825</v>
      </c>
      <c r="F790" s="15">
        <v>4</v>
      </c>
      <c r="G790" s="15" t="str">
        <f t="shared" si="43"/>
        <v>d</v>
      </c>
      <c r="H790" s="20">
        <v>2011</v>
      </c>
      <c r="J790" s="20" t="s">
        <v>649</v>
      </c>
      <c r="K790" s="20" t="s">
        <v>32</v>
      </c>
      <c r="L790" s="15" t="s">
        <v>650</v>
      </c>
      <c r="N790" s="20" t="s">
        <v>651</v>
      </c>
      <c r="Q790" s="20" t="s">
        <v>232</v>
      </c>
    </row>
    <row r="791" spans="1:17" ht="18" customHeight="1" x14ac:dyDescent="0.2">
      <c r="A791" s="11" t="s">
        <v>25</v>
      </c>
      <c r="B791" s="11" t="str">
        <f t="shared" si="45"/>
        <v>avars_2012</v>
      </c>
      <c r="C791" s="11" t="s">
        <v>165</v>
      </c>
      <c r="D791" s="11" t="s">
        <v>131</v>
      </c>
      <c r="E791" s="11" t="s">
        <v>825</v>
      </c>
      <c r="F791" s="15">
        <v>5</v>
      </c>
      <c r="G791" s="15" t="str">
        <f t="shared" si="43"/>
        <v>e</v>
      </c>
      <c r="H791" s="20">
        <v>2012</v>
      </c>
      <c r="J791" s="20" t="s">
        <v>649</v>
      </c>
      <c r="K791" s="20" t="s">
        <v>32</v>
      </c>
      <c r="L791" s="15" t="s">
        <v>650</v>
      </c>
      <c r="N791" s="20" t="s">
        <v>651</v>
      </c>
      <c r="Q791" s="20" t="s">
        <v>232</v>
      </c>
    </row>
    <row r="792" spans="1:17" ht="18" customHeight="1" x14ac:dyDescent="0.2">
      <c r="A792" s="11" t="s">
        <v>25</v>
      </c>
      <c r="B792" s="11" t="str">
        <f t="shared" si="45"/>
        <v>avars_2013</v>
      </c>
      <c r="C792" s="11" t="s">
        <v>165</v>
      </c>
      <c r="D792" s="11" t="s">
        <v>131</v>
      </c>
      <c r="E792" s="11" t="s">
        <v>825</v>
      </c>
      <c r="F792" s="15">
        <v>6</v>
      </c>
      <c r="G792" s="15" t="str">
        <f t="shared" si="43"/>
        <v>f</v>
      </c>
      <c r="H792" s="20">
        <v>2013</v>
      </c>
      <c r="J792" s="20" t="s">
        <v>649</v>
      </c>
      <c r="K792" s="20" t="s">
        <v>32</v>
      </c>
      <c r="L792" s="15" t="s">
        <v>650</v>
      </c>
      <c r="N792" s="20" t="s">
        <v>651</v>
      </c>
      <c r="Q792" s="20" t="s">
        <v>232</v>
      </c>
    </row>
    <row r="793" spans="1:17" ht="18" customHeight="1" x14ac:dyDescent="0.2">
      <c r="A793" s="11" t="s">
        <v>25</v>
      </c>
      <c r="B793" s="11" t="str">
        <f t="shared" si="45"/>
        <v>avars_2014</v>
      </c>
      <c r="C793" s="11" t="s">
        <v>165</v>
      </c>
      <c r="D793" s="11" t="s">
        <v>131</v>
      </c>
      <c r="E793" s="11" t="s">
        <v>825</v>
      </c>
      <c r="F793" s="15">
        <v>7</v>
      </c>
      <c r="G793" s="15" t="str">
        <f t="shared" si="43"/>
        <v>g</v>
      </c>
      <c r="H793" s="20">
        <v>2014</v>
      </c>
      <c r="J793" s="20" t="s">
        <v>649</v>
      </c>
      <c r="K793" s="20" t="s">
        <v>32</v>
      </c>
      <c r="L793" s="15" t="s">
        <v>650</v>
      </c>
      <c r="N793" s="20" t="s">
        <v>651</v>
      </c>
      <c r="Q793" s="20" t="s">
        <v>232</v>
      </c>
    </row>
    <row r="794" spans="1:17" ht="18" customHeight="1" x14ac:dyDescent="0.2">
      <c r="A794" s="11" t="s">
        <v>25</v>
      </c>
      <c r="B794" s="11" t="str">
        <f t="shared" si="45"/>
        <v>avars_2015</v>
      </c>
      <c r="C794" s="11" t="s">
        <v>165</v>
      </c>
      <c r="D794" s="11" t="s">
        <v>131</v>
      </c>
      <c r="E794" s="11" t="s">
        <v>825</v>
      </c>
      <c r="F794" s="15">
        <v>8</v>
      </c>
      <c r="G794" s="15" t="str">
        <f t="shared" si="43"/>
        <v>h</v>
      </c>
      <c r="H794" s="20">
        <v>2015</v>
      </c>
      <c r="J794" s="20" t="s">
        <v>649</v>
      </c>
      <c r="K794" s="20" t="s">
        <v>32</v>
      </c>
      <c r="L794" s="15" t="s">
        <v>650</v>
      </c>
      <c r="N794" s="20" t="s">
        <v>651</v>
      </c>
      <c r="Q794" s="20" t="s">
        <v>232</v>
      </c>
    </row>
    <row r="795" spans="1:17" ht="18" customHeight="1" x14ac:dyDescent="0.2">
      <c r="A795" s="11" t="s">
        <v>25</v>
      </c>
      <c r="B795" s="11" t="str">
        <f t="shared" si="45"/>
        <v>avars_2016</v>
      </c>
      <c r="C795" s="11" t="s">
        <v>165</v>
      </c>
      <c r="D795" s="11" t="s">
        <v>131</v>
      </c>
      <c r="E795" s="11" t="s">
        <v>825</v>
      </c>
      <c r="F795" s="15">
        <v>9</v>
      </c>
      <c r="G795" s="15" t="str">
        <f t="shared" si="43"/>
        <v>i</v>
      </c>
      <c r="H795" s="20">
        <v>2016</v>
      </c>
      <c r="J795" s="20" t="s">
        <v>649</v>
      </c>
      <c r="K795" s="20" t="s">
        <v>32</v>
      </c>
      <c r="L795" s="15" t="s">
        <v>650</v>
      </c>
      <c r="N795" s="20" t="s">
        <v>651</v>
      </c>
      <c r="Q795" s="20" t="s">
        <v>232</v>
      </c>
    </row>
    <row r="796" spans="1:17" ht="18" customHeight="1" x14ac:dyDescent="0.2">
      <c r="A796" s="11" t="s">
        <v>25</v>
      </c>
      <c r="B796" s="11" t="str">
        <f t="shared" si="45"/>
        <v>avars_2017</v>
      </c>
      <c r="C796" s="11" t="s">
        <v>165</v>
      </c>
      <c r="D796" s="11" t="s">
        <v>131</v>
      </c>
      <c r="E796" s="11" t="s">
        <v>825</v>
      </c>
      <c r="F796" s="15">
        <v>10</v>
      </c>
      <c r="G796" s="15" t="str">
        <f t="shared" si="43"/>
        <v>j</v>
      </c>
      <c r="H796" s="20">
        <v>2017</v>
      </c>
      <c r="J796" s="20" t="s">
        <v>649</v>
      </c>
      <c r="K796" s="20" t="s">
        <v>32</v>
      </c>
      <c r="L796" s="15" t="s">
        <v>650</v>
      </c>
      <c r="N796" s="20" t="s">
        <v>651</v>
      </c>
      <c r="Q796" s="20" t="s">
        <v>232</v>
      </c>
    </row>
    <row r="797" spans="1:17" ht="18" customHeight="1" x14ac:dyDescent="0.2">
      <c r="A797" s="11" t="s">
        <v>25</v>
      </c>
      <c r="B797" s="11" t="str">
        <f t="shared" si="45"/>
        <v>avars_2018</v>
      </c>
      <c r="C797" s="11" t="s">
        <v>165</v>
      </c>
      <c r="D797" s="11" t="s">
        <v>131</v>
      </c>
      <c r="E797" s="11" t="s">
        <v>825</v>
      </c>
      <c r="F797" s="15">
        <v>11</v>
      </c>
      <c r="G797" s="15" t="str">
        <f t="shared" si="43"/>
        <v>k</v>
      </c>
      <c r="H797" s="20">
        <v>2018</v>
      </c>
      <c r="J797" s="20" t="s">
        <v>649</v>
      </c>
      <c r="K797" s="20" t="s">
        <v>32</v>
      </c>
      <c r="L797" s="15" t="s">
        <v>650</v>
      </c>
      <c r="N797" s="20" t="s">
        <v>651</v>
      </c>
      <c r="Q797" s="20" t="s">
        <v>232</v>
      </c>
    </row>
    <row r="798" spans="1:17" ht="18" customHeight="1" x14ac:dyDescent="0.2">
      <c r="A798" s="11" t="s">
        <v>25</v>
      </c>
      <c r="B798" s="11" t="str">
        <f t="shared" si="45"/>
        <v>avars_2008</v>
      </c>
      <c r="C798" s="11" t="s">
        <v>165</v>
      </c>
      <c r="D798" s="11" t="s">
        <v>131</v>
      </c>
      <c r="E798" s="11" t="s">
        <v>847</v>
      </c>
      <c r="F798" s="15">
        <v>1</v>
      </c>
      <c r="G798" s="15" t="str">
        <f t="shared" si="43"/>
        <v>a</v>
      </c>
      <c r="H798" s="20">
        <v>2008</v>
      </c>
      <c r="J798" s="20" t="s">
        <v>649</v>
      </c>
      <c r="K798" s="20" t="s">
        <v>32</v>
      </c>
      <c r="L798" s="15" t="s">
        <v>650</v>
      </c>
      <c r="N798" s="20" t="s">
        <v>651</v>
      </c>
      <c r="Q798" s="20" t="s">
        <v>232</v>
      </c>
    </row>
    <row r="799" spans="1:17" ht="18" customHeight="1" x14ac:dyDescent="0.2">
      <c r="A799" s="11" t="s">
        <v>25</v>
      </c>
      <c r="B799" s="11" t="str">
        <f t="shared" si="45"/>
        <v>avars_2009</v>
      </c>
      <c r="C799" s="11" t="s">
        <v>165</v>
      </c>
      <c r="D799" s="11" t="s">
        <v>131</v>
      </c>
      <c r="E799" s="11" t="s">
        <v>847</v>
      </c>
      <c r="F799" s="15">
        <v>2</v>
      </c>
      <c r="G799" s="15" t="str">
        <f t="shared" si="43"/>
        <v>b</v>
      </c>
      <c r="H799" s="20">
        <v>2009</v>
      </c>
      <c r="J799" s="20" t="s">
        <v>649</v>
      </c>
      <c r="K799" s="20" t="s">
        <v>32</v>
      </c>
      <c r="L799" s="15" t="s">
        <v>650</v>
      </c>
      <c r="N799" s="20" t="s">
        <v>651</v>
      </c>
      <c r="Q799" s="20" t="s">
        <v>232</v>
      </c>
    </row>
    <row r="800" spans="1:17" ht="18" customHeight="1" x14ac:dyDescent="0.2">
      <c r="A800" s="11" t="s">
        <v>25</v>
      </c>
      <c r="B800" s="11" t="str">
        <f t="shared" si="45"/>
        <v>avars_2010</v>
      </c>
      <c r="C800" s="11" t="s">
        <v>165</v>
      </c>
      <c r="D800" s="11" t="s">
        <v>131</v>
      </c>
      <c r="E800" s="11" t="s">
        <v>847</v>
      </c>
      <c r="F800" s="15">
        <v>3</v>
      </c>
      <c r="G800" s="15" t="str">
        <f t="shared" si="43"/>
        <v>c</v>
      </c>
      <c r="H800" s="20">
        <v>2010</v>
      </c>
      <c r="J800" s="20" t="s">
        <v>649</v>
      </c>
      <c r="K800" s="20" t="s">
        <v>32</v>
      </c>
      <c r="L800" s="15" t="s">
        <v>650</v>
      </c>
      <c r="N800" s="20" t="s">
        <v>651</v>
      </c>
      <c r="Q800" s="20" t="s">
        <v>232</v>
      </c>
    </row>
    <row r="801" spans="1:17" ht="18" customHeight="1" x14ac:dyDescent="0.2">
      <c r="A801" s="11" t="s">
        <v>25</v>
      </c>
      <c r="B801" s="11" t="str">
        <f t="shared" si="45"/>
        <v>avars_2011</v>
      </c>
      <c r="C801" s="11" t="s">
        <v>165</v>
      </c>
      <c r="D801" s="11" t="s">
        <v>131</v>
      </c>
      <c r="E801" s="11" t="s">
        <v>847</v>
      </c>
      <c r="F801" s="15">
        <v>4</v>
      </c>
      <c r="G801" s="15" t="str">
        <f t="shared" si="43"/>
        <v>d</v>
      </c>
      <c r="H801" s="20">
        <v>2011</v>
      </c>
      <c r="J801" s="20" t="s">
        <v>649</v>
      </c>
      <c r="K801" s="20" t="s">
        <v>32</v>
      </c>
      <c r="L801" s="15" t="s">
        <v>650</v>
      </c>
      <c r="N801" s="20" t="s">
        <v>651</v>
      </c>
      <c r="Q801" s="20" t="s">
        <v>232</v>
      </c>
    </row>
    <row r="802" spans="1:17" ht="18" customHeight="1" x14ac:dyDescent="0.2">
      <c r="A802" s="11" t="s">
        <v>25</v>
      </c>
      <c r="B802" s="11" t="str">
        <f t="shared" si="45"/>
        <v>avars_2012</v>
      </c>
      <c r="C802" s="11" t="s">
        <v>165</v>
      </c>
      <c r="D802" s="11" t="s">
        <v>131</v>
      </c>
      <c r="E802" s="11" t="s">
        <v>847</v>
      </c>
      <c r="F802" s="15">
        <v>5</v>
      </c>
      <c r="G802" s="15" t="str">
        <f t="shared" si="43"/>
        <v>e</v>
      </c>
      <c r="H802" s="20">
        <v>2012</v>
      </c>
      <c r="J802" s="20" t="s">
        <v>649</v>
      </c>
      <c r="K802" s="20" t="s">
        <v>32</v>
      </c>
      <c r="L802" s="15" t="s">
        <v>650</v>
      </c>
      <c r="N802" s="20" t="s">
        <v>651</v>
      </c>
      <c r="Q802" s="20" t="s">
        <v>232</v>
      </c>
    </row>
    <row r="803" spans="1:17" ht="18" customHeight="1" x14ac:dyDescent="0.2">
      <c r="A803" s="11" t="s">
        <v>25</v>
      </c>
      <c r="B803" s="11" t="str">
        <f t="shared" si="45"/>
        <v>avars_2013</v>
      </c>
      <c r="C803" s="11" t="s">
        <v>165</v>
      </c>
      <c r="D803" s="11" t="s">
        <v>131</v>
      </c>
      <c r="E803" s="11" t="s">
        <v>847</v>
      </c>
      <c r="F803" s="15">
        <v>6</v>
      </c>
      <c r="G803" s="15" t="str">
        <f t="shared" si="43"/>
        <v>f</v>
      </c>
      <c r="H803" s="20">
        <v>2013</v>
      </c>
      <c r="J803" s="20" t="s">
        <v>649</v>
      </c>
      <c r="K803" s="20" t="s">
        <v>32</v>
      </c>
      <c r="L803" s="15" t="s">
        <v>650</v>
      </c>
      <c r="N803" s="20" t="s">
        <v>651</v>
      </c>
      <c r="Q803" s="20" t="s">
        <v>232</v>
      </c>
    </row>
    <row r="804" spans="1:17" ht="18" customHeight="1" x14ac:dyDescent="0.2">
      <c r="A804" s="11" t="s">
        <v>25</v>
      </c>
      <c r="B804" s="11" t="str">
        <f t="shared" si="45"/>
        <v>avars_2014</v>
      </c>
      <c r="C804" s="11" t="s">
        <v>165</v>
      </c>
      <c r="D804" s="11" t="s">
        <v>131</v>
      </c>
      <c r="E804" s="11" t="s">
        <v>847</v>
      </c>
      <c r="F804" s="15">
        <v>7</v>
      </c>
      <c r="G804" s="15" t="str">
        <f t="shared" si="43"/>
        <v>g</v>
      </c>
      <c r="H804" s="20">
        <v>2014</v>
      </c>
      <c r="J804" s="20" t="s">
        <v>649</v>
      </c>
      <c r="K804" s="20" t="s">
        <v>32</v>
      </c>
      <c r="L804" s="15" t="s">
        <v>650</v>
      </c>
      <c r="N804" s="20" t="s">
        <v>651</v>
      </c>
      <c r="Q804" s="20" t="s">
        <v>232</v>
      </c>
    </row>
    <row r="805" spans="1:17" ht="18" customHeight="1" x14ac:dyDescent="0.2">
      <c r="A805" s="11" t="s">
        <v>25</v>
      </c>
      <c r="B805" s="11" t="str">
        <f t="shared" si="45"/>
        <v>avars_2015</v>
      </c>
      <c r="C805" s="11" t="s">
        <v>165</v>
      </c>
      <c r="D805" s="11" t="s">
        <v>131</v>
      </c>
      <c r="E805" s="11" t="s">
        <v>847</v>
      </c>
      <c r="F805" s="15">
        <v>8</v>
      </c>
      <c r="G805" s="15" t="str">
        <f t="shared" si="43"/>
        <v>h</v>
      </c>
      <c r="H805" s="20">
        <v>2015</v>
      </c>
      <c r="J805" s="20" t="s">
        <v>649</v>
      </c>
      <c r="K805" s="20" t="s">
        <v>32</v>
      </c>
      <c r="L805" s="15" t="s">
        <v>650</v>
      </c>
      <c r="N805" s="20" t="s">
        <v>651</v>
      </c>
      <c r="Q805" s="20" t="s">
        <v>232</v>
      </c>
    </row>
    <row r="806" spans="1:17" ht="18" customHeight="1" x14ac:dyDescent="0.2">
      <c r="A806" s="11" t="s">
        <v>25</v>
      </c>
      <c r="B806" s="11" t="str">
        <f>"avars_" &amp;  H806</f>
        <v>avars_2016</v>
      </c>
      <c r="C806" s="11" t="s">
        <v>165</v>
      </c>
      <c r="D806" s="11" t="s">
        <v>131</v>
      </c>
      <c r="E806" s="11" t="s">
        <v>847</v>
      </c>
      <c r="F806" s="15">
        <v>9</v>
      </c>
      <c r="G806" s="15" t="str">
        <f t="shared" si="43"/>
        <v>i</v>
      </c>
      <c r="H806" s="20">
        <v>2016</v>
      </c>
      <c r="J806" s="20" t="s">
        <v>649</v>
      </c>
      <c r="K806" s="20" t="s">
        <v>32</v>
      </c>
      <c r="L806" s="15" t="s">
        <v>650</v>
      </c>
      <c r="N806" s="20" t="s">
        <v>651</v>
      </c>
      <c r="Q806" s="20" t="s">
        <v>232</v>
      </c>
    </row>
    <row r="807" spans="1:17" ht="18" customHeight="1" x14ac:dyDescent="0.2">
      <c r="A807" s="11" t="s">
        <v>25</v>
      </c>
      <c r="B807" s="11" t="str">
        <f>"avars_" &amp;  H807</f>
        <v>avars_2017</v>
      </c>
      <c r="C807" s="11" t="s">
        <v>165</v>
      </c>
      <c r="D807" s="11" t="s">
        <v>131</v>
      </c>
      <c r="E807" s="11" t="s">
        <v>847</v>
      </c>
      <c r="F807" s="15">
        <v>10</v>
      </c>
      <c r="G807" s="15" t="str">
        <f t="shared" si="43"/>
        <v>j</v>
      </c>
      <c r="H807" s="20">
        <v>2017</v>
      </c>
      <c r="J807" s="20" t="s">
        <v>649</v>
      </c>
      <c r="K807" s="20" t="s">
        <v>32</v>
      </c>
      <c r="L807" s="15" t="s">
        <v>650</v>
      </c>
      <c r="N807" s="20" t="s">
        <v>651</v>
      </c>
      <c r="Q807" s="20" t="s">
        <v>232</v>
      </c>
    </row>
    <row r="808" spans="1:17" ht="18" customHeight="1" x14ac:dyDescent="0.2">
      <c r="A808" s="11" t="s">
        <v>25</v>
      </c>
      <c r="B808" s="11" t="str">
        <f>"avars_" &amp;  H808</f>
        <v>avars_2018</v>
      </c>
      <c r="C808" s="11" t="s">
        <v>165</v>
      </c>
      <c r="D808" s="11" t="s">
        <v>131</v>
      </c>
      <c r="E808" s="11" t="s">
        <v>847</v>
      </c>
      <c r="F808" s="15">
        <v>11</v>
      </c>
      <c r="G808" s="15" t="str">
        <f t="shared" si="43"/>
        <v>k</v>
      </c>
      <c r="H808" s="20">
        <v>2018</v>
      </c>
      <c r="J808" s="20" t="s">
        <v>649</v>
      </c>
      <c r="K808" s="20" t="s">
        <v>32</v>
      </c>
      <c r="L808" s="15" t="s">
        <v>650</v>
      </c>
      <c r="N808" s="20" t="s">
        <v>651</v>
      </c>
      <c r="Q808" s="20" t="s">
        <v>232</v>
      </c>
    </row>
    <row r="809" spans="1:17" ht="18" customHeight="1" x14ac:dyDescent="0.2">
      <c r="A809" s="11" t="s">
        <v>25</v>
      </c>
      <c r="B809" s="11" t="s">
        <v>861</v>
      </c>
      <c r="C809" s="11" t="s">
        <v>165</v>
      </c>
      <c r="D809" s="11" t="s">
        <v>183</v>
      </c>
      <c r="E809" s="11" t="s">
        <v>862</v>
      </c>
      <c r="F809" s="15">
        <v>1</v>
      </c>
      <c r="G809" s="15" t="str">
        <f t="shared" si="43"/>
        <v>a</v>
      </c>
      <c r="H809" s="20">
        <v>2008</v>
      </c>
      <c r="J809" s="20" t="s">
        <v>865</v>
      </c>
      <c r="K809" s="20" t="s">
        <v>866</v>
      </c>
      <c r="L809" s="15" t="s">
        <v>230</v>
      </c>
      <c r="N809" s="20" t="s">
        <v>867</v>
      </c>
      <c r="Q809" s="20" t="s">
        <v>219</v>
      </c>
    </row>
    <row r="810" spans="1:17" ht="18" customHeight="1" x14ac:dyDescent="0.2">
      <c r="A810" s="11" t="s">
        <v>25</v>
      </c>
      <c r="B810" s="11" t="s">
        <v>868</v>
      </c>
      <c r="C810" s="11" t="s">
        <v>165</v>
      </c>
      <c r="D810" s="11" t="s">
        <v>183</v>
      </c>
      <c r="E810" s="11" t="s">
        <v>862</v>
      </c>
      <c r="F810" s="15">
        <v>2</v>
      </c>
      <c r="G810" s="15" t="str">
        <f t="shared" si="43"/>
        <v>b</v>
      </c>
      <c r="H810" s="20">
        <v>2009</v>
      </c>
      <c r="J810" s="20" t="s">
        <v>869</v>
      </c>
      <c r="K810" s="20" t="s">
        <v>866</v>
      </c>
      <c r="L810" s="15" t="s">
        <v>230</v>
      </c>
      <c r="N810" s="20" t="s">
        <v>867</v>
      </c>
      <c r="Q810" s="20" t="s">
        <v>219</v>
      </c>
    </row>
    <row r="811" spans="1:17" ht="18" customHeight="1" x14ac:dyDescent="0.2">
      <c r="A811" s="11" t="s">
        <v>25</v>
      </c>
      <c r="B811" s="11" t="s">
        <v>870</v>
      </c>
      <c r="C811" s="11" t="s">
        <v>165</v>
      </c>
      <c r="D811" s="11" t="s">
        <v>183</v>
      </c>
      <c r="E811" s="11" t="s">
        <v>862</v>
      </c>
      <c r="F811" s="15">
        <v>3</v>
      </c>
      <c r="G811" s="15" t="str">
        <f t="shared" si="43"/>
        <v>c</v>
      </c>
      <c r="H811" s="20">
        <v>2010</v>
      </c>
      <c r="J811" s="20" t="s">
        <v>873</v>
      </c>
      <c r="K811" s="20" t="s">
        <v>866</v>
      </c>
      <c r="L811" s="15" t="s">
        <v>230</v>
      </c>
      <c r="N811" s="20" t="s">
        <v>867</v>
      </c>
      <c r="Q811" s="20" t="s">
        <v>219</v>
      </c>
    </row>
    <row r="812" spans="1:17" ht="18" customHeight="1" x14ac:dyDescent="0.2">
      <c r="A812" s="11" t="s">
        <v>25</v>
      </c>
      <c r="B812" s="11" t="s">
        <v>874</v>
      </c>
      <c r="C812" s="11" t="s">
        <v>165</v>
      </c>
      <c r="D812" s="11" t="s">
        <v>183</v>
      </c>
      <c r="E812" s="11" t="s">
        <v>862</v>
      </c>
      <c r="F812" s="15">
        <v>4</v>
      </c>
      <c r="G812" s="15" t="str">
        <f t="shared" si="43"/>
        <v>d</v>
      </c>
      <c r="H812" s="20">
        <v>2011</v>
      </c>
      <c r="J812" s="20" t="s">
        <v>875</v>
      </c>
      <c r="K812" s="20" t="s">
        <v>866</v>
      </c>
      <c r="L812" s="15" t="s">
        <v>230</v>
      </c>
      <c r="N812" s="20" t="s">
        <v>867</v>
      </c>
      <c r="Q812" s="20" t="s">
        <v>219</v>
      </c>
    </row>
    <row r="813" spans="1:17" ht="18" customHeight="1" x14ac:dyDescent="0.2">
      <c r="A813" s="11" t="s">
        <v>25</v>
      </c>
      <c r="B813" s="11" t="s">
        <v>877</v>
      </c>
      <c r="C813" s="11" t="s">
        <v>165</v>
      </c>
      <c r="D813" s="11" t="s">
        <v>183</v>
      </c>
      <c r="E813" s="11" t="s">
        <v>862</v>
      </c>
      <c r="F813" s="15">
        <v>5</v>
      </c>
      <c r="G813" s="15" t="str">
        <f t="shared" si="43"/>
        <v>e</v>
      </c>
      <c r="H813" s="20">
        <v>2012</v>
      </c>
      <c r="J813" s="20" t="s">
        <v>879</v>
      </c>
      <c r="K813" s="20" t="s">
        <v>866</v>
      </c>
      <c r="L813" s="15" t="s">
        <v>230</v>
      </c>
      <c r="N813" s="20" t="s">
        <v>867</v>
      </c>
      <c r="Q813" s="20" t="s">
        <v>219</v>
      </c>
    </row>
    <row r="814" spans="1:17" ht="18" customHeight="1" x14ac:dyDescent="0.2">
      <c r="A814" s="11" t="s">
        <v>25</v>
      </c>
      <c r="B814" s="11" t="s">
        <v>880</v>
      </c>
      <c r="C814" s="11" t="s">
        <v>165</v>
      </c>
      <c r="D814" s="11" t="s">
        <v>183</v>
      </c>
      <c r="E814" s="11" t="s">
        <v>862</v>
      </c>
      <c r="F814" s="15">
        <v>6</v>
      </c>
      <c r="G814" s="15" t="str">
        <f t="shared" si="43"/>
        <v>f</v>
      </c>
      <c r="H814" s="20">
        <v>2013</v>
      </c>
      <c r="J814" s="20" t="s">
        <v>881</v>
      </c>
      <c r="K814" s="20" t="s">
        <v>866</v>
      </c>
      <c r="L814" s="15" t="s">
        <v>230</v>
      </c>
      <c r="N814" s="20" t="s">
        <v>867</v>
      </c>
      <c r="Q814" s="20" t="s">
        <v>219</v>
      </c>
    </row>
    <row r="815" spans="1:17" ht="18" customHeight="1" x14ac:dyDescent="0.2">
      <c r="A815" s="11" t="s">
        <v>25</v>
      </c>
      <c r="B815" s="11" t="s">
        <v>884</v>
      </c>
      <c r="C815" s="11" t="s">
        <v>165</v>
      </c>
      <c r="D815" s="11" t="s">
        <v>183</v>
      </c>
      <c r="E815" s="11" t="s">
        <v>862</v>
      </c>
      <c r="F815" s="15">
        <v>7</v>
      </c>
      <c r="G815" s="15" t="str">
        <f t="shared" si="43"/>
        <v>g</v>
      </c>
      <c r="H815" s="20">
        <v>2014</v>
      </c>
      <c r="J815" s="20" t="s">
        <v>885</v>
      </c>
      <c r="K815" s="20" t="s">
        <v>886</v>
      </c>
      <c r="L815" s="15" t="s">
        <v>230</v>
      </c>
      <c r="N815" s="20" t="s">
        <v>867</v>
      </c>
      <c r="Q815" s="20" t="s">
        <v>219</v>
      </c>
    </row>
    <row r="816" spans="1:17" ht="18" customHeight="1" x14ac:dyDescent="0.2">
      <c r="A816" s="11" t="s">
        <v>25</v>
      </c>
      <c r="B816" s="11" t="s">
        <v>887</v>
      </c>
      <c r="C816" s="11" t="s">
        <v>165</v>
      </c>
      <c r="D816" s="11" t="s">
        <v>183</v>
      </c>
      <c r="E816" s="11" t="s">
        <v>862</v>
      </c>
      <c r="F816" s="15">
        <v>8</v>
      </c>
      <c r="G816" s="15" t="str">
        <f t="shared" si="43"/>
        <v>h</v>
      </c>
      <c r="H816" s="20">
        <v>2015</v>
      </c>
      <c r="J816" s="20" t="s">
        <v>888</v>
      </c>
      <c r="K816" s="20" t="s">
        <v>890</v>
      </c>
      <c r="L816" s="15" t="s">
        <v>230</v>
      </c>
      <c r="N816" s="20" t="s">
        <v>867</v>
      </c>
      <c r="Q816" s="20" t="s">
        <v>219</v>
      </c>
    </row>
    <row r="817" spans="1:17" ht="18" customHeight="1" x14ac:dyDescent="0.2">
      <c r="A817" s="11" t="s">
        <v>25</v>
      </c>
      <c r="B817" s="11" t="s">
        <v>892</v>
      </c>
      <c r="C817" s="11" t="s">
        <v>165</v>
      </c>
      <c r="D817" s="11" t="s">
        <v>183</v>
      </c>
      <c r="E817" s="11" t="s">
        <v>862</v>
      </c>
      <c r="F817" s="15">
        <v>9</v>
      </c>
      <c r="G817" s="15" t="str">
        <f t="shared" si="43"/>
        <v>i</v>
      </c>
      <c r="H817" s="20">
        <v>2016</v>
      </c>
      <c r="J817" s="20" t="s">
        <v>893</v>
      </c>
      <c r="K817" s="20" t="s">
        <v>894</v>
      </c>
      <c r="L817" s="15" t="s">
        <v>230</v>
      </c>
      <c r="N817" s="20" t="s">
        <v>867</v>
      </c>
      <c r="Q817" s="20" t="s">
        <v>219</v>
      </c>
    </row>
    <row r="818" spans="1:17" ht="18" customHeight="1" x14ac:dyDescent="0.2">
      <c r="A818" s="11" t="s">
        <v>25</v>
      </c>
      <c r="B818" s="11" t="s">
        <v>895</v>
      </c>
      <c r="C818" s="11" t="s">
        <v>165</v>
      </c>
      <c r="D818" s="11" t="s">
        <v>183</v>
      </c>
      <c r="E818" s="11" t="s">
        <v>862</v>
      </c>
      <c r="F818" s="15">
        <v>10</v>
      </c>
      <c r="G818" s="15" t="str">
        <f t="shared" si="43"/>
        <v>j</v>
      </c>
      <c r="H818" s="20">
        <v>2017</v>
      </c>
      <c r="J818" s="20" t="s">
        <v>896</v>
      </c>
      <c r="K818" s="20" t="s">
        <v>897</v>
      </c>
      <c r="L818" s="15" t="s">
        <v>230</v>
      </c>
      <c r="N818" s="20" t="s">
        <v>867</v>
      </c>
      <c r="Q818" s="20" t="s">
        <v>219</v>
      </c>
    </row>
    <row r="819" spans="1:17" ht="18" customHeight="1" x14ac:dyDescent="0.2">
      <c r="A819" s="11" t="s">
        <v>25</v>
      </c>
      <c r="B819" s="11" t="s">
        <v>900</v>
      </c>
      <c r="C819" s="11" t="s">
        <v>165</v>
      </c>
      <c r="D819" s="11" t="s">
        <v>183</v>
      </c>
      <c r="E819" s="11" t="s">
        <v>862</v>
      </c>
      <c r="F819" s="15">
        <v>11</v>
      </c>
      <c r="G819" s="15" t="str">
        <f t="shared" si="43"/>
        <v>k</v>
      </c>
      <c r="H819" s="20">
        <v>2018</v>
      </c>
      <c r="J819" s="20" t="s">
        <v>901</v>
      </c>
      <c r="K819" s="20" t="s">
        <v>902</v>
      </c>
      <c r="L819" s="15" t="s">
        <v>230</v>
      </c>
      <c r="N819" s="20" t="s">
        <v>867</v>
      </c>
      <c r="Q819" s="20" t="s">
        <v>219</v>
      </c>
    </row>
    <row r="820" spans="1:17" ht="18" customHeight="1" x14ac:dyDescent="0.2">
      <c r="A820" s="11" t="s">
        <v>25</v>
      </c>
      <c r="B820" s="11" t="s">
        <v>903</v>
      </c>
      <c r="C820" s="11" t="s">
        <v>165</v>
      </c>
      <c r="D820" s="11" t="s">
        <v>183</v>
      </c>
      <c r="E820" s="11" t="s">
        <v>862</v>
      </c>
      <c r="F820" s="15">
        <v>12</v>
      </c>
      <c r="G820" s="15" t="str">
        <f t="shared" si="43"/>
        <v>l</v>
      </c>
      <c r="H820" s="20">
        <v>2019</v>
      </c>
      <c r="J820" s="20" t="s">
        <v>904</v>
      </c>
      <c r="K820" s="20" t="s">
        <v>905</v>
      </c>
      <c r="L820" s="15" t="s">
        <v>230</v>
      </c>
      <c r="N820" s="20" t="s">
        <v>867</v>
      </c>
      <c r="Q820" s="20" t="s">
        <v>219</v>
      </c>
    </row>
    <row r="821" spans="1:17" ht="18" customHeight="1" x14ac:dyDescent="0.2">
      <c r="A821" s="11" t="s">
        <v>25</v>
      </c>
      <c r="B821" s="11" t="s">
        <v>246</v>
      </c>
      <c r="C821" s="11" t="s">
        <v>165</v>
      </c>
      <c r="D821" s="11" t="s">
        <v>205</v>
      </c>
      <c r="E821" s="11" t="s">
        <v>205</v>
      </c>
      <c r="F821" s="15"/>
      <c r="G821" s="15"/>
      <c r="H821" s="20">
        <v>2009</v>
      </c>
      <c r="I821" s="20" t="str">
        <f t="shared" ref="I821:I830" si="46">CONCATENATE(A821,"__",C821,"_", D821, "..", E821, ".", H821)</f>
        <v>liss__match_height..height.2009</v>
      </c>
      <c r="J821" s="15" t="s">
        <v>910</v>
      </c>
      <c r="K821" s="20" t="s">
        <v>911</v>
      </c>
      <c r="L821" s="20" t="s">
        <v>912</v>
      </c>
      <c r="N821" s="20" t="s">
        <v>913</v>
      </c>
      <c r="Q821" s="20" t="s">
        <v>219</v>
      </c>
    </row>
    <row r="822" spans="1:17" ht="18" customHeight="1" x14ac:dyDescent="0.2">
      <c r="A822" s="11" t="s">
        <v>25</v>
      </c>
      <c r="B822" s="11" t="s">
        <v>253</v>
      </c>
      <c r="C822" s="11" t="s">
        <v>165</v>
      </c>
      <c r="D822" s="11" t="s">
        <v>205</v>
      </c>
      <c r="E822" s="11" t="s">
        <v>205</v>
      </c>
      <c r="F822" s="15"/>
      <c r="G822" s="15"/>
      <c r="H822" s="20">
        <v>2008</v>
      </c>
      <c r="I822" s="20" t="str">
        <f t="shared" si="46"/>
        <v>liss__match_height..height.2008</v>
      </c>
      <c r="J822" s="15" t="s">
        <v>916</v>
      </c>
      <c r="K822" s="20" t="s">
        <v>911</v>
      </c>
      <c r="L822" s="20" t="s">
        <v>912</v>
      </c>
      <c r="N822" s="20" t="s">
        <v>913</v>
      </c>
      <c r="Q822" s="20" t="s">
        <v>219</v>
      </c>
    </row>
    <row r="823" spans="1:17" ht="18" customHeight="1" x14ac:dyDescent="0.2">
      <c r="A823" s="11" t="s">
        <v>25</v>
      </c>
      <c r="B823" s="11" t="s">
        <v>255</v>
      </c>
      <c r="C823" s="11" t="s">
        <v>165</v>
      </c>
      <c r="D823" s="11" t="s">
        <v>205</v>
      </c>
      <c r="E823" s="11" t="s">
        <v>205</v>
      </c>
      <c r="F823" s="15"/>
      <c r="G823" s="15"/>
      <c r="H823" s="20">
        <v>2007</v>
      </c>
      <c r="I823" s="20" t="str">
        <f t="shared" si="46"/>
        <v>liss__match_height..height.2007</v>
      </c>
      <c r="J823" s="15" t="s">
        <v>917</v>
      </c>
      <c r="K823" s="20" t="s">
        <v>911</v>
      </c>
      <c r="L823" s="20" t="s">
        <v>912</v>
      </c>
      <c r="N823" s="20" t="s">
        <v>913</v>
      </c>
      <c r="Q823" s="20" t="s">
        <v>219</v>
      </c>
    </row>
    <row r="824" spans="1:17" ht="18" customHeight="1" x14ac:dyDescent="0.2">
      <c r="A824" s="11" t="s">
        <v>25</v>
      </c>
      <c r="B824" s="11" t="s">
        <v>257</v>
      </c>
      <c r="C824" s="11" t="s">
        <v>165</v>
      </c>
      <c r="D824" s="11" t="s">
        <v>205</v>
      </c>
      <c r="E824" s="11" t="s">
        <v>205</v>
      </c>
      <c r="F824" s="15"/>
      <c r="G824" s="15"/>
      <c r="H824" s="20">
        <v>2010</v>
      </c>
      <c r="I824" s="20" t="str">
        <f t="shared" si="46"/>
        <v>liss__match_height..height.2010</v>
      </c>
      <c r="J824" s="15" t="s">
        <v>920</v>
      </c>
      <c r="K824" s="20" t="s">
        <v>911</v>
      </c>
      <c r="L824" s="20" t="s">
        <v>912</v>
      </c>
      <c r="N824" s="20" t="s">
        <v>913</v>
      </c>
      <c r="Q824" s="20" t="s">
        <v>219</v>
      </c>
    </row>
    <row r="825" spans="1:17" ht="18" customHeight="1" x14ac:dyDescent="0.2">
      <c r="A825" s="11" t="s">
        <v>25</v>
      </c>
      <c r="B825" s="11" t="s">
        <v>259</v>
      </c>
      <c r="C825" s="11" t="s">
        <v>165</v>
      </c>
      <c r="D825" s="11" t="s">
        <v>205</v>
      </c>
      <c r="E825" s="11" t="s">
        <v>205</v>
      </c>
      <c r="F825" s="15"/>
      <c r="G825" s="15"/>
      <c r="H825" s="20">
        <v>2011</v>
      </c>
      <c r="I825" s="20" t="str">
        <f t="shared" si="46"/>
        <v>liss__match_height..height.2011</v>
      </c>
      <c r="J825" s="15" t="s">
        <v>922</v>
      </c>
      <c r="K825" s="20" t="s">
        <v>911</v>
      </c>
      <c r="L825" s="20" t="s">
        <v>912</v>
      </c>
      <c r="N825" s="20" t="s">
        <v>913</v>
      </c>
      <c r="Q825" s="20" t="s">
        <v>219</v>
      </c>
    </row>
    <row r="826" spans="1:17" ht="18" customHeight="1" x14ac:dyDescent="0.2">
      <c r="A826" s="11" t="s">
        <v>25</v>
      </c>
      <c r="B826" s="11" t="s">
        <v>261</v>
      </c>
      <c r="C826" s="11" t="s">
        <v>165</v>
      </c>
      <c r="D826" s="11" t="s">
        <v>205</v>
      </c>
      <c r="E826" s="11" t="s">
        <v>205</v>
      </c>
      <c r="F826" s="15"/>
      <c r="G826" s="15"/>
      <c r="H826" s="20">
        <v>2012</v>
      </c>
      <c r="I826" s="20" t="str">
        <f t="shared" si="46"/>
        <v>liss__match_height..height.2012</v>
      </c>
      <c r="J826" s="15" t="s">
        <v>927</v>
      </c>
      <c r="K826" s="20" t="s">
        <v>911</v>
      </c>
      <c r="L826" s="20" t="s">
        <v>912</v>
      </c>
      <c r="N826" s="20" t="s">
        <v>913</v>
      </c>
      <c r="Q826" s="20" t="s">
        <v>219</v>
      </c>
    </row>
    <row r="827" spans="1:17" ht="18" customHeight="1" x14ac:dyDescent="0.2">
      <c r="A827" s="11" t="s">
        <v>25</v>
      </c>
      <c r="B827" s="11" t="s">
        <v>263</v>
      </c>
      <c r="C827" s="11" t="s">
        <v>165</v>
      </c>
      <c r="D827" s="11" t="s">
        <v>205</v>
      </c>
      <c r="E827" s="11" t="s">
        <v>205</v>
      </c>
      <c r="F827" s="15"/>
      <c r="G827" s="15"/>
      <c r="H827" s="20">
        <v>2013</v>
      </c>
      <c r="I827" s="20" t="str">
        <f t="shared" si="46"/>
        <v>liss__match_height..height.2013</v>
      </c>
      <c r="J827" s="15" t="s">
        <v>928</v>
      </c>
      <c r="K827" s="20" t="s">
        <v>911</v>
      </c>
      <c r="L827" s="20" t="s">
        <v>912</v>
      </c>
      <c r="N827" s="20" t="s">
        <v>913</v>
      </c>
      <c r="Q827" s="20" t="s">
        <v>219</v>
      </c>
    </row>
    <row r="828" spans="1:17" ht="18" customHeight="1" x14ac:dyDescent="0.2">
      <c r="A828" s="11" t="s">
        <v>25</v>
      </c>
      <c r="B828" s="11" t="s">
        <v>265</v>
      </c>
      <c r="C828" s="11" t="s">
        <v>165</v>
      </c>
      <c r="D828" s="11" t="s">
        <v>205</v>
      </c>
      <c r="E828" s="11" t="s">
        <v>205</v>
      </c>
      <c r="F828" s="15"/>
      <c r="G828" s="15"/>
      <c r="H828" s="20">
        <v>2015</v>
      </c>
      <c r="I828" s="20" t="str">
        <f t="shared" si="46"/>
        <v>liss__match_height..height.2015</v>
      </c>
      <c r="J828" s="15" t="s">
        <v>931</v>
      </c>
      <c r="K828" s="20" t="s">
        <v>911</v>
      </c>
      <c r="L828" s="20" t="s">
        <v>912</v>
      </c>
      <c r="N828" s="20" t="s">
        <v>913</v>
      </c>
      <c r="Q828" s="20" t="s">
        <v>219</v>
      </c>
    </row>
    <row r="829" spans="1:17" ht="18" customHeight="1" x14ac:dyDescent="0.2">
      <c r="A829" s="11" t="s">
        <v>25</v>
      </c>
      <c r="B829" s="11" t="s">
        <v>267</v>
      </c>
      <c r="C829" s="11" t="s">
        <v>165</v>
      </c>
      <c r="D829" s="11" t="s">
        <v>205</v>
      </c>
      <c r="E829" s="11" t="s">
        <v>205</v>
      </c>
      <c r="F829" s="15"/>
      <c r="G829" s="15"/>
      <c r="H829" s="20">
        <v>2016</v>
      </c>
      <c r="I829" s="20" t="str">
        <f t="shared" si="46"/>
        <v>liss__match_height..height.2016</v>
      </c>
      <c r="J829" s="15" t="s">
        <v>934</v>
      </c>
      <c r="K829" s="20" t="s">
        <v>911</v>
      </c>
      <c r="L829" s="20" t="s">
        <v>912</v>
      </c>
      <c r="N829" s="20" t="s">
        <v>913</v>
      </c>
      <c r="Q829" s="20" t="s">
        <v>219</v>
      </c>
    </row>
    <row r="830" spans="1:17" ht="18" customHeight="1" x14ac:dyDescent="0.2">
      <c r="A830" s="11" t="s">
        <v>25</v>
      </c>
      <c r="B830" s="11" t="s">
        <v>269</v>
      </c>
      <c r="C830" s="11" t="s">
        <v>165</v>
      </c>
      <c r="D830" s="11" t="s">
        <v>205</v>
      </c>
      <c r="E830" s="11" t="s">
        <v>205</v>
      </c>
      <c r="F830" s="15"/>
      <c r="G830" s="15"/>
      <c r="H830" s="20">
        <v>2017</v>
      </c>
      <c r="I830" s="20" t="str">
        <f t="shared" si="46"/>
        <v>liss__match_height..height.2017</v>
      </c>
      <c r="J830" s="15" t="s">
        <v>935</v>
      </c>
      <c r="K830" s="20" t="s">
        <v>911</v>
      </c>
      <c r="L830" s="20" t="s">
        <v>912</v>
      </c>
      <c r="N830" s="20" t="s">
        <v>913</v>
      </c>
      <c r="Q830" s="20" t="s">
        <v>219</v>
      </c>
    </row>
    <row r="831" spans="1:17" s="53" customFormat="1" ht="18" customHeight="1" x14ac:dyDescent="0.2">
      <c r="A831" s="11" t="s">
        <v>25</v>
      </c>
      <c r="B831" s="11"/>
      <c r="C831" s="11" t="s">
        <v>5647</v>
      </c>
      <c r="D831" s="11" t="s">
        <v>6526</v>
      </c>
      <c r="E831" s="11" t="s">
        <v>6526</v>
      </c>
      <c r="F831" s="15"/>
      <c r="G831" s="15"/>
      <c r="H831" s="20">
        <v>0</v>
      </c>
      <c r="J831" s="15" t="s">
        <v>9044</v>
      </c>
      <c r="K831" s="15" t="s">
        <v>9045</v>
      </c>
      <c r="L831" s="15" t="s">
        <v>371</v>
      </c>
      <c r="N831" s="20"/>
      <c r="Q831" s="20"/>
    </row>
    <row r="832" spans="1:17" ht="18" customHeight="1" x14ac:dyDescent="0.2">
      <c r="A832" s="11" t="s">
        <v>25</v>
      </c>
      <c r="B832" s="11"/>
      <c r="C832" s="11" t="s">
        <v>5647</v>
      </c>
      <c r="D832" s="11" t="s">
        <v>171</v>
      </c>
      <c r="E832" s="11" t="s">
        <v>171</v>
      </c>
      <c r="F832" s="15"/>
      <c r="G832" s="15"/>
      <c r="H832" s="20">
        <v>0</v>
      </c>
      <c r="J832" s="20" t="s">
        <v>938</v>
      </c>
      <c r="K832" s="20" t="s">
        <v>939</v>
      </c>
      <c r="L832" s="15" t="s">
        <v>371</v>
      </c>
      <c r="N832" s="20"/>
      <c r="Q832" s="20"/>
    </row>
    <row r="833" spans="1:17" ht="18" customHeight="1" x14ac:dyDescent="0.2">
      <c r="A833" s="11" t="s">
        <v>25</v>
      </c>
      <c r="B833" s="11" t="str">
        <f t="shared" ref="B833:B892" si="47">"avars_" &amp;  H833</f>
        <v>avars_2008</v>
      </c>
      <c r="C833" s="11" t="s">
        <v>165</v>
      </c>
      <c r="D833" s="11" t="s">
        <v>185</v>
      </c>
      <c r="E833" s="11" t="s">
        <v>1088</v>
      </c>
      <c r="F833" s="15">
        <v>1</v>
      </c>
      <c r="G833" s="15" t="s">
        <v>659</v>
      </c>
      <c r="H833" s="20">
        <v>2008</v>
      </c>
      <c r="J833" s="20" t="s">
        <v>1089</v>
      </c>
      <c r="K833" s="20" t="s">
        <v>1090</v>
      </c>
      <c r="L833" s="20" t="s">
        <v>1091</v>
      </c>
      <c r="N833" s="20" t="s">
        <v>867</v>
      </c>
      <c r="Q833" s="20" t="s">
        <v>224</v>
      </c>
    </row>
    <row r="834" spans="1:17" ht="18" customHeight="1" x14ac:dyDescent="0.2">
      <c r="A834" s="11" t="s">
        <v>25</v>
      </c>
      <c r="B834" s="11" t="str">
        <f t="shared" si="47"/>
        <v>avars_2009</v>
      </c>
      <c r="C834" s="11" t="s">
        <v>165</v>
      </c>
      <c r="D834" s="11" t="s">
        <v>185</v>
      </c>
      <c r="E834" s="11" t="s">
        <v>1088</v>
      </c>
      <c r="F834" s="15">
        <v>2</v>
      </c>
      <c r="G834" s="15" t="s">
        <v>541</v>
      </c>
      <c r="H834" s="20">
        <v>2009</v>
      </c>
      <c r="J834" s="20" t="s">
        <v>1089</v>
      </c>
      <c r="K834" s="20" t="s">
        <v>1090</v>
      </c>
      <c r="L834" s="20" t="s">
        <v>1091</v>
      </c>
      <c r="N834" s="20" t="s">
        <v>867</v>
      </c>
      <c r="Q834" s="20" t="s">
        <v>224</v>
      </c>
    </row>
    <row r="835" spans="1:17" ht="18" customHeight="1" x14ac:dyDescent="0.2">
      <c r="A835" s="11" t="s">
        <v>25</v>
      </c>
      <c r="B835" s="11" t="str">
        <f t="shared" si="47"/>
        <v>avars_2010</v>
      </c>
      <c r="C835" s="11" t="s">
        <v>165</v>
      </c>
      <c r="D835" s="11" t="s">
        <v>185</v>
      </c>
      <c r="E835" s="11" t="s">
        <v>1088</v>
      </c>
      <c r="F835" s="15">
        <v>3</v>
      </c>
      <c r="G835" s="15" t="s">
        <v>667</v>
      </c>
      <c r="H835" s="20">
        <v>2010</v>
      </c>
      <c r="J835" s="20" t="s">
        <v>1089</v>
      </c>
      <c r="K835" s="20" t="s">
        <v>1090</v>
      </c>
      <c r="L835" s="20" t="s">
        <v>1091</v>
      </c>
      <c r="N835" s="20" t="s">
        <v>867</v>
      </c>
      <c r="Q835" s="20" t="s">
        <v>224</v>
      </c>
    </row>
    <row r="836" spans="1:17" ht="18" customHeight="1" x14ac:dyDescent="0.2">
      <c r="A836" s="11" t="s">
        <v>25</v>
      </c>
      <c r="B836" s="11" t="str">
        <f t="shared" si="47"/>
        <v>avars_2011</v>
      </c>
      <c r="C836" s="11" t="s">
        <v>165</v>
      </c>
      <c r="D836" s="11" t="s">
        <v>185</v>
      </c>
      <c r="E836" s="11" t="s">
        <v>1088</v>
      </c>
      <c r="F836" s="15">
        <v>4</v>
      </c>
      <c r="G836" s="15" t="s">
        <v>672</v>
      </c>
      <c r="H836" s="20">
        <v>2011</v>
      </c>
      <c r="J836" s="20" t="s">
        <v>1089</v>
      </c>
      <c r="K836" s="20" t="s">
        <v>1090</v>
      </c>
      <c r="L836" s="20" t="s">
        <v>1091</v>
      </c>
      <c r="N836" s="20" t="s">
        <v>867</v>
      </c>
      <c r="Q836" s="20" t="s">
        <v>224</v>
      </c>
    </row>
    <row r="837" spans="1:17" ht="18" customHeight="1" x14ac:dyDescent="0.2">
      <c r="A837" s="11" t="s">
        <v>25</v>
      </c>
      <c r="B837" s="11" t="str">
        <f t="shared" si="47"/>
        <v>avars_2012</v>
      </c>
      <c r="C837" s="11" t="s">
        <v>165</v>
      </c>
      <c r="D837" s="11" t="s">
        <v>185</v>
      </c>
      <c r="E837" s="11" t="s">
        <v>1088</v>
      </c>
      <c r="F837" s="15">
        <v>5</v>
      </c>
      <c r="G837" s="15" t="s">
        <v>676</v>
      </c>
      <c r="H837" s="20">
        <v>2012</v>
      </c>
      <c r="J837" s="20" t="s">
        <v>1089</v>
      </c>
      <c r="K837" s="20" t="s">
        <v>1090</v>
      </c>
      <c r="L837" s="20" t="s">
        <v>1091</v>
      </c>
      <c r="N837" s="20" t="s">
        <v>867</v>
      </c>
      <c r="Q837" s="20" t="s">
        <v>224</v>
      </c>
    </row>
    <row r="838" spans="1:17" ht="18" customHeight="1" x14ac:dyDescent="0.2">
      <c r="A838" s="11" t="s">
        <v>25</v>
      </c>
      <c r="B838" s="11" t="str">
        <f t="shared" si="47"/>
        <v>avars_2013</v>
      </c>
      <c r="C838" s="11" t="s">
        <v>165</v>
      </c>
      <c r="D838" s="11" t="s">
        <v>185</v>
      </c>
      <c r="E838" s="11" t="s">
        <v>1088</v>
      </c>
      <c r="F838" s="15">
        <v>6</v>
      </c>
      <c r="G838" s="15" t="s">
        <v>680</v>
      </c>
      <c r="H838" s="20">
        <v>2013</v>
      </c>
      <c r="J838" s="20" t="s">
        <v>1089</v>
      </c>
      <c r="K838" s="20" t="s">
        <v>1090</v>
      </c>
      <c r="L838" s="20" t="s">
        <v>1091</v>
      </c>
      <c r="N838" s="20" t="s">
        <v>867</v>
      </c>
      <c r="Q838" s="20" t="s">
        <v>224</v>
      </c>
    </row>
    <row r="839" spans="1:17" ht="18" customHeight="1" x14ac:dyDescent="0.2">
      <c r="A839" s="11" t="s">
        <v>25</v>
      </c>
      <c r="B839" s="11" t="str">
        <f t="shared" si="47"/>
        <v>avars_2014</v>
      </c>
      <c r="C839" s="11" t="s">
        <v>165</v>
      </c>
      <c r="D839" s="11" t="s">
        <v>185</v>
      </c>
      <c r="E839" s="11" t="s">
        <v>1088</v>
      </c>
      <c r="F839" s="15">
        <v>7</v>
      </c>
      <c r="G839" s="15" t="s">
        <v>684</v>
      </c>
      <c r="H839" s="20">
        <v>2014</v>
      </c>
      <c r="J839" s="20" t="s">
        <v>1089</v>
      </c>
      <c r="K839" s="20" t="s">
        <v>1090</v>
      </c>
      <c r="L839" s="20" t="s">
        <v>1091</v>
      </c>
      <c r="N839" s="20" t="s">
        <v>867</v>
      </c>
      <c r="Q839" s="20" t="s">
        <v>224</v>
      </c>
    </row>
    <row r="840" spans="1:17" ht="18" customHeight="1" x14ac:dyDescent="0.2">
      <c r="A840" s="11" t="s">
        <v>25</v>
      </c>
      <c r="B840" s="11" t="str">
        <f t="shared" si="47"/>
        <v>avars_2015</v>
      </c>
      <c r="C840" s="11" t="s">
        <v>165</v>
      </c>
      <c r="D840" s="11" t="s">
        <v>185</v>
      </c>
      <c r="E840" s="11" t="s">
        <v>1088</v>
      </c>
      <c r="F840" s="15">
        <v>8</v>
      </c>
      <c r="G840" s="15" t="s">
        <v>688</v>
      </c>
      <c r="H840" s="20">
        <v>2015</v>
      </c>
      <c r="J840" s="20" t="s">
        <v>1089</v>
      </c>
      <c r="K840" s="20" t="s">
        <v>1090</v>
      </c>
      <c r="L840" s="20" t="s">
        <v>1091</v>
      </c>
      <c r="N840" s="20" t="s">
        <v>867</v>
      </c>
      <c r="Q840" s="20" t="s">
        <v>224</v>
      </c>
    </row>
    <row r="841" spans="1:17" ht="18" customHeight="1" x14ac:dyDescent="0.2">
      <c r="A841" s="11" t="s">
        <v>25</v>
      </c>
      <c r="B841" s="11" t="str">
        <f t="shared" si="47"/>
        <v>avars_2016</v>
      </c>
      <c r="C841" s="11" t="s">
        <v>165</v>
      </c>
      <c r="D841" s="11" t="s">
        <v>185</v>
      </c>
      <c r="E841" s="11" t="s">
        <v>1088</v>
      </c>
      <c r="F841" s="15">
        <v>9</v>
      </c>
      <c r="G841" s="15" t="s">
        <v>692</v>
      </c>
      <c r="H841" s="20">
        <v>2016</v>
      </c>
      <c r="J841" s="20" t="s">
        <v>1089</v>
      </c>
      <c r="K841" s="20" t="s">
        <v>1090</v>
      </c>
      <c r="L841" s="20" t="s">
        <v>1091</v>
      </c>
      <c r="N841" s="20" t="s">
        <v>867</v>
      </c>
      <c r="Q841" s="20" t="s">
        <v>224</v>
      </c>
    </row>
    <row r="842" spans="1:17" ht="18" customHeight="1" x14ac:dyDescent="0.2">
      <c r="A842" s="11" t="s">
        <v>25</v>
      </c>
      <c r="B842" s="11" t="str">
        <f t="shared" si="47"/>
        <v>avars_2017</v>
      </c>
      <c r="C842" s="11" t="s">
        <v>165</v>
      </c>
      <c r="D842" s="11" t="s">
        <v>185</v>
      </c>
      <c r="E842" s="11" t="s">
        <v>1088</v>
      </c>
      <c r="F842" s="15">
        <v>10</v>
      </c>
      <c r="G842" s="15" t="s">
        <v>696</v>
      </c>
      <c r="H842" s="20">
        <v>2017</v>
      </c>
      <c r="J842" s="20" t="s">
        <v>1089</v>
      </c>
      <c r="K842" s="20" t="s">
        <v>1090</v>
      </c>
      <c r="L842" s="20" t="s">
        <v>1091</v>
      </c>
      <c r="N842" s="20" t="s">
        <v>867</v>
      </c>
      <c r="Q842" s="20" t="s">
        <v>224</v>
      </c>
    </row>
    <row r="843" spans="1:17" ht="18" customHeight="1" x14ac:dyDescent="0.2">
      <c r="A843" s="11" t="s">
        <v>25</v>
      </c>
      <c r="B843" s="11" t="str">
        <f t="shared" si="47"/>
        <v>avars_2018</v>
      </c>
      <c r="C843" s="11" t="s">
        <v>165</v>
      </c>
      <c r="D843" s="11" t="s">
        <v>185</v>
      </c>
      <c r="E843" s="11" t="s">
        <v>1088</v>
      </c>
      <c r="F843" s="15">
        <v>11</v>
      </c>
      <c r="G843" s="15" t="s">
        <v>700</v>
      </c>
      <c r="H843" s="20">
        <v>2018</v>
      </c>
      <c r="J843" s="20" t="s">
        <v>1089</v>
      </c>
      <c r="K843" s="20" t="s">
        <v>1090</v>
      </c>
      <c r="L843" s="20" t="s">
        <v>1091</v>
      </c>
      <c r="N843" s="20" t="s">
        <v>867</v>
      </c>
      <c r="Q843" s="20" t="s">
        <v>224</v>
      </c>
    </row>
    <row r="844" spans="1:17" ht="18" customHeight="1" x14ac:dyDescent="0.2">
      <c r="A844" s="11" t="s">
        <v>25</v>
      </c>
      <c r="B844" s="11" t="str">
        <f t="shared" si="47"/>
        <v>avars_2008</v>
      </c>
      <c r="C844" s="11" t="s">
        <v>165</v>
      </c>
      <c r="D844" s="11" t="s">
        <v>185</v>
      </c>
      <c r="E844" s="11" t="s">
        <v>1102</v>
      </c>
      <c r="F844" s="15">
        <v>1</v>
      </c>
      <c r="G844" s="15" t="s">
        <v>659</v>
      </c>
      <c r="H844" s="20">
        <v>2008</v>
      </c>
      <c r="J844" s="20" t="s">
        <v>1089</v>
      </c>
      <c r="K844" s="20" t="s">
        <v>1090</v>
      </c>
      <c r="L844" s="20" t="s">
        <v>1091</v>
      </c>
      <c r="N844" s="20" t="s">
        <v>867</v>
      </c>
      <c r="Q844" s="20" t="s">
        <v>224</v>
      </c>
    </row>
    <row r="845" spans="1:17" ht="18" customHeight="1" x14ac:dyDescent="0.2">
      <c r="A845" s="11" t="s">
        <v>25</v>
      </c>
      <c r="B845" s="11" t="str">
        <f t="shared" si="47"/>
        <v>avars_2009</v>
      </c>
      <c r="C845" s="11" t="s">
        <v>165</v>
      </c>
      <c r="D845" s="11" t="s">
        <v>185</v>
      </c>
      <c r="E845" s="11" t="s">
        <v>1102</v>
      </c>
      <c r="F845" s="15">
        <v>2</v>
      </c>
      <c r="G845" s="15" t="s">
        <v>541</v>
      </c>
      <c r="H845" s="20">
        <v>2009</v>
      </c>
      <c r="J845" s="20" t="s">
        <v>1089</v>
      </c>
      <c r="K845" s="20" t="s">
        <v>1090</v>
      </c>
      <c r="L845" s="20" t="s">
        <v>1091</v>
      </c>
      <c r="N845" s="20" t="s">
        <v>867</v>
      </c>
      <c r="Q845" s="20" t="s">
        <v>224</v>
      </c>
    </row>
    <row r="846" spans="1:17" ht="18" customHeight="1" x14ac:dyDescent="0.2">
      <c r="A846" s="11" t="s">
        <v>25</v>
      </c>
      <c r="B846" s="11" t="str">
        <f t="shared" si="47"/>
        <v>avars_2010</v>
      </c>
      <c r="C846" s="11" t="s">
        <v>165</v>
      </c>
      <c r="D846" s="11" t="s">
        <v>185</v>
      </c>
      <c r="E846" s="11" t="s">
        <v>1102</v>
      </c>
      <c r="F846" s="15">
        <v>3</v>
      </c>
      <c r="G846" s="15" t="s">
        <v>667</v>
      </c>
      <c r="H846" s="20">
        <v>2010</v>
      </c>
      <c r="J846" s="20" t="s">
        <v>1089</v>
      </c>
      <c r="K846" s="20" t="s">
        <v>1090</v>
      </c>
      <c r="L846" s="20" t="s">
        <v>1091</v>
      </c>
      <c r="N846" s="20" t="s">
        <v>867</v>
      </c>
      <c r="Q846" s="20" t="s">
        <v>224</v>
      </c>
    </row>
    <row r="847" spans="1:17" ht="18" customHeight="1" x14ac:dyDescent="0.2">
      <c r="A847" s="11" t="s">
        <v>25</v>
      </c>
      <c r="B847" s="11" t="str">
        <f t="shared" si="47"/>
        <v>avars_2011</v>
      </c>
      <c r="C847" s="11" t="s">
        <v>165</v>
      </c>
      <c r="D847" s="11" t="s">
        <v>185</v>
      </c>
      <c r="E847" s="11" t="s">
        <v>1102</v>
      </c>
      <c r="F847" s="15">
        <v>4</v>
      </c>
      <c r="G847" s="15" t="s">
        <v>672</v>
      </c>
      <c r="H847" s="20">
        <v>2011</v>
      </c>
      <c r="J847" s="20" t="s">
        <v>1089</v>
      </c>
      <c r="K847" s="20" t="s">
        <v>1090</v>
      </c>
      <c r="L847" s="20" t="s">
        <v>1091</v>
      </c>
      <c r="N847" s="20" t="s">
        <v>867</v>
      </c>
      <c r="Q847" s="20" t="s">
        <v>224</v>
      </c>
    </row>
    <row r="848" spans="1:17" ht="18" customHeight="1" x14ac:dyDescent="0.2">
      <c r="A848" s="11" t="s">
        <v>25</v>
      </c>
      <c r="B848" s="11" t="str">
        <f t="shared" si="47"/>
        <v>avars_2012</v>
      </c>
      <c r="C848" s="11" t="s">
        <v>165</v>
      </c>
      <c r="D848" s="11" t="s">
        <v>185</v>
      </c>
      <c r="E848" s="11" t="s">
        <v>1102</v>
      </c>
      <c r="F848" s="15">
        <v>5</v>
      </c>
      <c r="G848" s="15" t="s">
        <v>676</v>
      </c>
      <c r="H848" s="20">
        <v>2012</v>
      </c>
      <c r="J848" s="20" t="s">
        <v>1089</v>
      </c>
      <c r="K848" s="20" t="s">
        <v>1090</v>
      </c>
      <c r="L848" s="20" t="s">
        <v>1091</v>
      </c>
      <c r="N848" s="20" t="s">
        <v>867</v>
      </c>
      <c r="Q848" s="20" t="s">
        <v>224</v>
      </c>
    </row>
    <row r="849" spans="1:17" ht="18" customHeight="1" x14ac:dyDescent="0.2">
      <c r="A849" s="11" t="s">
        <v>25</v>
      </c>
      <c r="B849" s="11" t="str">
        <f t="shared" si="47"/>
        <v>avars_2013</v>
      </c>
      <c r="C849" s="11" t="s">
        <v>165</v>
      </c>
      <c r="D849" s="11" t="s">
        <v>185</v>
      </c>
      <c r="E849" s="11" t="s">
        <v>1102</v>
      </c>
      <c r="F849" s="15">
        <v>6</v>
      </c>
      <c r="G849" s="15" t="s">
        <v>680</v>
      </c>
      <c r="H849" s="20">
        <v>2013</v>
      </c>
      <c r="J849" s="20" t="s">
        <v>1089</v>
      </c>
      <c r="K849" s="20" t="s">
        <v>1090</v>
      </c>
      <c r="L849" s="20" t="s">
        <v>1091</v>
      </c>
      <c r="N849" s="20" t="s">
        <v>867</v>
      </c>
      <c r="Q849" s="20" t="s">
        <v>224</v>
      </c>
    </row>
    <row r="850" spans="1:17" ht="18" customHeight="1" x14ac:dyDescent="0.2">
      <c r="A850" s="11" t="s">
        <v>25</v>
      </c>
      <c r="B850" s="11" t="str">
        <f t="shared" si="47"/>
        <v>avars_2014</v>
      </c>
      <c r="C850" s="11" t="s">
        <v>165</v>
      </c>
      <c r="D850" s="11" t="s">
        <v>185</v>
      </c>
      <c r="E850" s="11" t="s">
        <v>1102</v>
      </c>
      <c r="F850" s="15">
        <v>7</v>
      </c>
      <c r="G850" s="15" t="s">
        <v>684</v>
      </c>
      <c r="H850" s="20">
        <v>2014</v>
      </c>
      <c r="J850" s="20" t="s">
        <v>1089</v>
      </c>
      <c r="K850" s="20" t="s">
        <v>1090</v>
      </c>
      <c r="L850" s="20" t="s">
        <v>1091</v>
      </c>
      <c r="N850" s="20" t="s">
        <v>867</v>
      </c>
      <c r="Q850" s="20" t="s">
        <v>224</v>
      </c>
    </row>
    <row r="851" spans="1:17" ht="18" customHeight="1" x14ac:dyDescent="0.2">
      <c r="A851" s="11" t="s">
        <v>25</v>
      </c>
      <c r="B851" s="11" t="str">
        <f t="shared" si="47"/>
        <v>avars_2015</v>
      </c>
      <c r="C851" s="11" t="s">
        <v>165</v>
      </c>
      <c r="D851" s="11" t="s">
        <v>185</v>
      </c>
      <c r="E851" s="11" t="s">
        <v>1102</v>
      </c>
      <c r="F851" s="15">
        <v>8</v>
      </c>
      <c r="G851" s="15" t="s">
        <v>688</v>
      </c>
      <c r="H851" s="20">
        <v>2015</v>
      </c>
      <c r="J851" s="20" t="s">
        <v>1089</v>
      </c>
      <c r="K851" s="20" t="s">
        <v>1090</v>
      </c>
      <c r="L851" s="20" t="s">
        <v>1091</v>
      </c>
      <c r="N851" s="20" t="s">
        <v>867</v>
      </c>
      <c r="Q851" s="20" t="s">
        <v>224</v>
      </c>
    </row>
    <row r="852" spans="1:17" ht="18" customHeight="1" x14ac:dyDescent="0.2">
      <c r="A852" s="11" t="s">
        <v>25</v>
      </c>
      <c r="B852" s="11" t="str">
        <f t="shared" si="47"/>
        <v>avars_2016</v>
      </c>
      <c r="C852" s="11" t="s">
        <v>165</v>
      </c>
      <c r="D852" s="11" t="s">
        <v>185</v>
      </c>
      <c r="E852" s="11" t="s">
        <v>1102</v>
      </c>
      <c r="F852" s="15">
        <v>9</v>
      </c>
      <c r="G852" s="15" t="s">
        <v>692</v>
      </c>
      <c r="H852" s="20">
        <v>2016</v>
      </c>
      <c r="J852" s="20" t="s">
        <v>1089</v>
      </c>
      <c r="K852" s="20" t="s">
        <v>1090</v>
      </c>
      <c r="L852" s="20" t="s">
        <v>1091</v>
      </c>
      <c r="N852" s="20" t="s">
        <v>867</v>
      </c>
      <c r="Q852" s="20" t="s">
        <v>224</v>
      </c>
    </row>
    <row r="853" spans="1:17" ht="18" customHeight="1" x14ac:dyDescent="0.2">
      <c r="A853" s="11" t="s">
        <v>25</v>
      </c>
      <c r="B853" s="11" t="str">
        <f t="shared" si="47"/>
        <v>avars_2017</v>
      </c>
      <c r="C853" s="11" t="s">
        <v>165</v>
      </c>
      <c r="D853" s="11" t="s">
        <v>185</v>
      </c>
      <c r="E853" s="11" t="s">
        <v>1102</v>
      </c>
      <c r="F853" s="15">
        <v>10</v>
      </c>
      <c r="G853" s="15" t="s">
        <v>696</v>
      </c>
      <c r="H853" s="20">
        <v>2017</v>
      </c>
      <c r="J853" s="20" t="s">
        <v>1089</v>
      </c>
      <c r="K853" s="20" t="s">
        <v>1090</v>
      </c>
      <c r="L853" s="20" t="s">
        <v>1091</v>
      </c>
      <c r="N853" s="20" t="s">
        <v>867</v>
      </c>
      <c r="Q853" s="20" t="s">
        <v>224</v>
      </c>
    </row>
    <row r="854" spans="1:17" ht="18" customHeight="1" x14ac:dyDescent="0.2">
      <c r="A854" s="11" t="s">
        <v>25</v>
      </c>
      <c r="B854" s="11" t="str">
        <f t="shared" si="47"/>
        <v>avars_2018</v>
      </c>
      <c r="C854" s="11" t="s">
        <v>165</v>
      </c>
      <c r="D854" s="11" t="s">
        <v>185</v>
      </c>
      <c r="E854" s="11" t="s">
        <v>1102</v>
      </c>
      <c r="F854" s="15">
        <v>11</v>
      </c>
      <c r="G854" s="15" t="s">
        <v>700</v>
      </c>
      <c r="H854" s="20">
        <v>2018</v>
      </c>
      <c r="J854" s="20" t="s">
        <v>1089</v>
      </c>
      <c r="K854" s="20" t="s">
        <v>1090</v>
      </c>
      <c r="L854" s="20" t="s">
        <v>1091</v>
      </c>
      <c r="N854" s="20" t="s">
        <v>867</v>
      </c>
      <c r="Q854" s="20" t="s">
        <v>224</v>
      </c>
    </row>
    <row r="855" spans="1:17" ht="18" customHeight="1" x14ac:dyDescent="0.2">
      <c r="A855" s="11" t="s">
        <v>25</v>
      </c>
      <c r="B855" s="11" t="str">
        <f t="shared" si="47"/>
        <v>avars_2008</v>
      </c>
      <c r="C855" s="11" t="s">
        <v>165</v>
      </c>
      <c r="D855" s="11" t="s">
        <v>185</v>
      </c>
      <c r="E855" s="11" t="s">
        <v>1113</v>
      </c>
      <c r="F855" s="15">
        <v>1</v>
      </c>
      <c r="G855" s="15" t="s">
        <v>659</v>
      </c>
      <c r="H855" s="20">
        <v>2008</v>
      </c>
      <c r="J855" s="20" t="s">
        <v>1089</v>
      </c>
      <c r="K855" s="20" t="s">
        <v>1090</v>
      </c>
      <c r="L855" s="20" t="s">
        <v>1091</v>
      </c>
      <c r="N855" s="20" t="s">
        <v>867</v>
      </c>
      <c r="Q855" s="20" t="s">
        <v>224</v>
      </c>
    </row>
    <row r="856" spans="1:17" ht="18" customHeight="1" x14ac:dyDescent="0.2">
      <c r="A856" s="11" t="s">
        <v>25</v>
      </c>
      <c r="B856" s="11" t="str">
        <f t="shared" si="47"/>
        <v>avars_2009</v>
      </c>
      <c r="C856" s="11" t="s">
        <v>165</v>
      </c>
      <c r="D856" s="11" t="s">
        <v>185</v>
      </c>
      <c r="E856" s="11" t="s">
        <v>1113</v>
      </c>
      <c r="F856" s="15">
        <v>2</v>
      </c>
      <c r="G856" s="15" t="s">
        <v>541</v>
      </c>
      <c r="H856" s="20">
        <v>2009</v>
      </c>
      <c r="J856" s="20" t="s">
        <v>1089</v>
      </c>
      <c r="K856" s="20" t="s">
        <v>1090</v>
      </c>
      <c r="L856" s="20" t="s">
        <v>1091</v>
      </c>
      <c r="N856" s="20" t="s">
        <v>867</v>
      </c>
      <c r="Q856" s="20" t="s">
        <v>224</v>
      </c>
    </row>
    <row r="857" spans="1:17" ht="18" customHeight="1" x14ac:dyDescent="0.2">
      <c r="A857" s="11" t="s">
        <v>25</v>
      </c>
      <c r="B857" s="11" t="str">
        <f t="shared" si="47"/>
        <v>avars_2010</v>
      </c>
      <c r="C857" s="11" t="s">
        <v>165</v>
      </c>
      <c r="D857" s="11" t="s">
        <v>185</v>
      </c>
      <c r="E857" s="11" t="s">
        <v>1113</v>
      </c>
      <c r="F857" s="15">
        <v>3</v>
      </c>
      <c r="G857" s="15" t="s">
        <v>667</v>
      </c>
      <c r="H857" s="20">
        <v>2010</v>
      </c>
      <c r="J857" s="20" t="s">
        <v>1089</v>
      </c>
      <c r="K857" s="20" t="s">
        <v>1090</v>
      </c>
      <c r="L857" s="20" t="s">
        <v>1091</v>
      </c>
      <c r="N857" s="20" t="s">
        <v>867</v>
      </c>
      <c r="Q857" s="20" t="s">
        <v>224</v>
      </c>
    </row>
    <row r="858" spans="1:17" ht="18" customHeight="1" x14ac:dyDescent="0.2">
      <c r="A858" s="11" t="s">
        <v>25</v>
      </c>
      <c r="B858" s="11" t="str">
        <f t="shared" si="47"/>
        <v>avars_2011</v>
      </c>
      <c r="C858" s="11" t="s">
        <v>165</v>
      </c>
      <c r="D858" s="11" t="s">
        <v>185</v>
      </c>
      <c r="E858" s="11" t="s">
        <v>1113</v>
      </c>
      <c r="F858" s="15">
        <v>4</v>
      </c>
      <c r="G858" s="15" t="s">
        <v>672</v>
      </c>
      <c r="H858" s="20">
        <v>2011</v>
      </c>
      <c r="J858" s="20" t="s">
        <v>1089</v>
      </c>
      <c r="K858" s="20" t="s">
        <v>1090</v>
      </c>
      <c r="L858" s="20" t="s">
        <v>1091</v>
      </c>
      <c r="N858" s="20" t="s">
        <v>867</v>
      </c>
      <c r="Q858" s="20" t="s">
        <v>224</v>
      </c>
    </row>
    <row r="859" spans="1:17" ht="18" customHeight="1" x14ac:dyDescent="0.2">
      <c r="A859" s="11" t="s">
        <v>25</v>
      </c>
      <c r="B859" s="11" t="str">
        <f t="shared" si="47"/>
        <v>avars_2012</v>
      </c>
      <c r="C859" s="11" t="s">
        <v>165</v>
      </c>
      <c r="D859" s="11" t="s">
        <v>185</v>
      </c>
      <c r="E859" s="11" t="s">
        <v>1113</v>
      </c>
      <c r="F859" s="15">
        <v>5</v>
      </c>
      <c r="G859" s="15" t="s">
        <v>676</v>
      </c>
      <c r="H859" s="20">
        <v>2012</v>
      </c>
      <c r="J859" s="20" t="s">
        <v>1089</v>
      </c>
      <c r="K859" s="20" t="s">
        <v>1090</v>
      </c>
      <c r="L859" s="20" t="s">
        <v>1091</v>
      </c>
      <c r="N859" s="20" t="s">
        <v>867</v>
      </c>
      <c r="Q859" s="20" t="s">
        <v>224</v>
      </c>
    </row>
    <row r="860" spans="1:17" ht="18" customHeight="1" x14ac:dyDescent="0.2">
      <c r="A860" s="11" t="s">
        <v>25</v>
      </c>
      <c r="B860" s="11" t="str">
        <f t="shared" si="47"/>
        <v>avars_2013</v>
      </c>
      <c r="C860" s="11" t="s">
        <v>165</v>
      </c>
      <c r="D860" s="11" t="s">
        <v>185</v>
      </c>
      <c r="E860" s="11" t="s">
        <v>1113</v>
      </c>
      <c r="F860" s="15">
        <v>6</v>
      </c>
      <c r="G860" s="15" t="s">
        <v>680</v>
      </c>
      <c r="H860" s="20">
        <v>2013</v>
      </c>
      <c r="J860" s="20" t="s">
        <v>1089</v>
      </c>
      <c r="K860" s="20" t="s">
        <v>1090</v>
      </c>
      <c r="L860" s="20" t="s">
        <v>1091</v>
      </c>
      <c r="N860" s="20" t="s">
        <v>867</v>
      </c>
      <c r="Q860" s="20" t="s">
        <v>224</v>
      </c>
    </row>
    <row r="861" spans="1:17" ht="18" customHeight="1" x14ac:dyDescent="0.2">
      <c r="A861" s="11" t="s">
        <v>25</v>
      </c>
      <c r="B861" s="11" t="str">
        <f t="shared" si="47"/>
        <v>avars_2014</v>
      </c>
      <c r="C861" s="11" t="s">
        <v>165</v>
      </c>
      <c r="D861" s="11" t="s">
        <v>185</v>
      </c>
      <c r="E861" s="11" t="s">
        <v>1113</v>
      </c>
      <c r="F861" s="15">
        <v>7</v>
      </c>
      <c r="G861" s="15" t="s">
        <v>684</v>
      </c>
      <c r="H861" s="20">
        <v>2014</v>
      </c>
      <c r="J861" s="20" t="s">
        <v>1089</v>
      </c>
      <c r="K861" s="20" t="s">
        <v>1090</v>
      </c>
      <c r="L861" s="20" t="s">
        <v>1091</v>
      </c>
      <c r="N861" s="20" t="s">
        <v>867</v>
      </c>
      <c r="Q861" s="20" t="s">
        <v>224</v>
      </c>
    </row>
    <row r="862" spans="1:17" ht="18" customHeight="1" x14ac:dyDescent="0.2">
      <c r="A862" s="11" t="s">
        <v>25</v>
      </c>
      <c r="B862" s="11" t="str">
        <f t="shared" si="47"/>
        <v>avars_2015</v>
      </c>
      <c r="C862" s="11" t="s">
        <v>165</v>
      </c>
      <c r="D862" s="11" t="s">
        <v>185</v>
      </c>
      <c r="E862" s="11" t="s">
        <v>1113</v>
      </c>
      <c r="F862" s="15">
        <v>8</v>
      </c>
      <c r="G862" s="15" t="s">
        <v>688</v>
      </c>
      <c r="H862" s="20">
        <v>2015</v>
      </c>
      <c r="J862" s="20" t="s">
        <v>1089</v>
      </c>
      <c r="K862" s="20" t="s">
        <v>1090</v>
      </c>
      <c r="L862" s="20" t="s">
        <v>1091</v>
      </c>
      <c r="N862" s="20" t="s">
        <v>867</v>
      </c>
      <c r="Q862" s="20" t="s">
        <v>224</v>
      </c>
    </row>
    <row r="863" spans="1:17" ht="18" customHeight="1" x14ac:dyDescent="0.2">
      <c r="A863" s="11" t="s">
        <v>25</v>
      </c>
      <c r="B863" s="11" t="str">
        <f t="shared" si="47"/>
        <v>avars_2016</v>
      </c>
      <c r="C863" s="11" t="s">
        <v>165</v>
      </c>
      <c r="D863" s="11" t="s">
        <v>185</v>
      </c>
      <c r="E863" s="11" t="s">
        <v>1113</v>
      </c>
      <c r="F863" s="15">
        <v>9</v>
      </c>
      <c r="G863" s="15" t="s">
        <v>692</v>
      </c>
      <c r="H863" s="20">
        <v>2016</v>
      </c>
      <c r="J863" s="20" t="s">
        <v>1089</v>
      </c>
      <c r="K863" s="20" t="s">
        <v>1090</v>
      </c>
      <c r="L863" s="20" t="s">
        <v>1091</v>
      </c>
      <c r="N863" s="20" t="s">
        <v>867</v>
      </c>
      <c r="Q863" s="20" t="s">
        <v>224</v>
      </c>
    </row>
    <row r="864" spans="1:17" ht="18" customHeight="1" x14ac:dyDescent="0.2">
      <c r="A864" s="11" t="s">
        <v>25</v>
      </c>
      <c r="B864" s="11" t="str">
        <f t="shared" si="47"/>
        <v>avars_2017</v>
      </c>
      <c r="C864" s="11" t="s">
        <v>165</v>
      </c>
      <c r="D864" s="11" t="s">
        <v>185</v>
      </c>
      <c r="E864" s="11" t="s">
        <v>1113</v>
      </c>
      <c r="F864" s="15">
        <v>10</v>
      </c>
      <c r="G864" s="15" t="s">
        <v>696</v>
      </c>
      <c r="H864" s="20">
        <v>2017</v>
      </c>
      <c r="J864" s="20" t="s">
        <v>1089</v>
      </c>
      <c r="K864" s="20" t="s">
        <v>1090</v>
      </c>
      <c r="L864" s="20" t="s">
        <v>1091</v>
      </c>
      <c r="N864" s="20" t="s">
        <v>867</v>
      </c>
      <c r="Q864" s="20" t="s">
        <v>224</v>
      </c>
    </row>
    <row r="865" spans="1:17" ht="18" customHeight="1" x14ac:dyDescent="0.2">
      <c r="A865" s="11" t="s">
        <v>25</v>
      </c>
      <c r="B865" s="11" t="str">
        <f t="shared" si="47"/>
        <v>avars_2018</v>
      </c>
      <c r="C865" s="11" t="s">
        <v>165</v>
      </c>
      <c r="D865" s="11" t="s">
        <v>185</v>
      </c>
      <c r="E865" s="11" t="s">
        <v>1113</v>
      </c>
      <c r="F865" s="15">
        <v>11</v>
      </c>
      <c r="G865" s="15" t="s">
        <v>700</v>
      </c>
      <c r="H865" s="20">
        <v>2018</v>
      </c>
      <c r="J865" s="20" t="s">
        <v>1089</v>
      </c>
      <c r="K865" s="20" t="s">
        <v>1090</v>
      </c>
      <c r="L865" s="20" t="s">
        <v>1091</v>
      </c>
      <c r="N865" s="20" t="s">
        <v>867</v>
      </c>
      <c r="Q865" s="20" t="s">
        <v>224</v>
      </c>
    </row>
    <row r="866" spans="1:17" ht="18" customHeight="1" x14ac:dyDescent="0.2">
      <c r="A866" s="11" t="s">
        <v>25</v>
      </c>
      <c r="B866" s="11" t="str">
        <f t="shared" si="47"/>
        <v>avars_2008</v>
      </c>
      <c r="C866" s="11" t="s">
        <v>165</v>
      </c>
      <c r="D866" s="11" t="s">
        <v>185</v>
      </c>
      <c r="E866" s="11" t="s">
        <v>1124</v>
      </c>
      <c r="F866" s="15">
        <v>1</v>
      </c>
      <c r="G866" s="15" t="s">
        <v>659</v>
      </c>
      <c r="H866" s="20">
        <v>2008</v>
      </c>
      <c r="J866" s="20" t="s">
        <v>1089</v>
      </c>
      <c r="K866" s="20" t="s">
        <v>1090</v>
      </c>
      <c r="L866" s="20" t="s">
        <v>1091</v>
      </c>
      <c r="N866" s="20" t="s">
        <v>867</v>
      </c>
      <c r="Q866" s="20" t="s">
        <v>224</v>
      </c>
    </row>
    <row r="867" spans="1:17" ht="18" customHeight="1" x14ac:dyDescent="0.2">
      <c r="A867" s="11" t="s">
        <v>25</v>
      </c>
      <c r="B867" s="11" t="str">
        <f t="shared" si="47"/>
        <v>avars_2009</v>
      </c>
      <c r="C867" s="11" t="s">
        <v>165</v>
      </c>
      <c r="D867" s="11" t="s">
        <v>185</v>
      </c>
      <c r="E867" s="11" t="s">
        <v>1124</v>
      </c>
      <c r="F867" s="15">
        <v>2</v>
      </c>
      <c r="G867" s="15" t="s">
        <v>541</v>
      </c>
      <c r="H867" s="20">
        <v>2009</v>
      </c>
      <c r="J867" s="20" t="s">
        <v>1089</v>
      </c>
      <c r="K867" s="20" t="s">
        <v>1090</v>
      </c>
      <c r="L867" s="20" t="s">
        <v>1091</v>
      </c>
      <c r="N867" s="20" t="s">
        <v>867</v>
      </c>
      <c r="Q867" s="20" t="s">
        <v>224</v>
      </c>
    </row>
    <row r="868" spans="1:17" ht="18" customHeight="1" x14ac:dyDescent="0.2">
      <c r="A868" s="11" t="s">
        <v>25</v>
      </c>
      <c r="B868" s="11" t="str">
        <f t="shared" si="47"/>
        <v>avars_2010</v>
      </c>
      <c r="C868" s="11" t="s">
        <v>165</v>
      </c>
      <c r="D868" s="11" t="s">
        <v>185</v>
      </c>
      <c r="E868" s="11" t="s">
        <v>1124</v>
      </c>
      <c r="F868" s="15">
        <v>3</v>
      </c>
      <c r="G868" s="15" t="s">
        <v>667</v>
      </c>
      <c r="H868" s="20">
        <v>2010</v>
      </c>
      <c r="J868" s="20" t="s">
        <v>1089</v>
      </c>
      <c r="K868" s="20" t="s">
        <v>1090</v>
      </c>
      <c r="L868" s="20" t="s">
        <v>1091</v>
      </c>
      <c r="N868" s="20" t="s">
        <v>867</v>
      </c>
      <c r="Q868" s="20" t="s">
        <v>224</v>
      </c>
    </row>
    <row r="869" spans="1:17" ht="18" customHeight="1" x14ac:dyDescent="0.2">
      <c r="A869" s="11" t="s">
        <v>25</v>
      </c>
      <c r="B869" s="11" t="str">
        <f t="shared" si="47"/>
        <v>avars_2011</v>
      </c>
      <c r="C869" s="11" t="s">
        <v>165</v>
      </c>
      <c r="D869" s="11" t="s">
        <v>185</v>
      </c>
      <c r="E869" s="11" t="s">
        <v>1124</v>
      </c>
      <c r="F869" s="15">
        <v>4</v>
      </c>
      <c r="G869" s="15" t="s">
        <v>672</v>
      </c>
      <c r="H869" s="20">
        <v>2011</v>
      </c>
      <c r="J869" s="20" t="s">
        <v>1089</v>
      </c>
      <c r="K869" s="20" t="s">
        <v>1090</v>
      </c>
      <c r="L869" s="20" t="s">
        <v>1091</v>
      </c>
      <c r="N869" s="20" t="s">
        <v>867</v>
      </c>
      <c r="Q869" s="20" t="s">
        <v>224</v>
      </c>
    </row>
    <row r="870" spans="1:17" ht="18" customHeight="1" x14ac:dyDescent="0.2">
      <c r="A870" s="11" t="s">
        <v>25</v>
      </c>
      <c r="B870" s="11" t="str">
        <f t="shared" si="47"/>
        <v>avars_2012</v>
      </c>
      <c r="C870" s="11" t="s">
        <v>165</v>
      </c>
      <c r="D870" s="11" t="s">
        <v>185</v>
      </c>
      <c r="E870" s="11" t="s">
        <v>1124</v>
      </c>
      <c r="F870" s="15">
        <v>5</v>
      </c>
      <c r="G870" s="15" t="s">
        <v>676</v>
      </c>
      <c r="H870" s="20">
        <v>2012</v>
      </c>
      <c r="J870" s="20" t="s">
        <v>1089</v>
      </c>
      <c r="K870" s="20" t="s">
        <v>1090</v>
      </c>
      <c r="L870" s="20" t="s">
        <v>1091</v>
      </c>
      <c r="N870" s="20" t="s">
        <v>867</v>
      </c>
      <c r="Q870" s="20" t="s">
        <v>224</v>
      </c>
    </row>
    <row r="871" spans="1:17" ht="18" customHeight="1" x14ac:dyDescent="0.2">
      <c r="A871" s="11" t="s">
        <v>25</v>
      </c>
      <c r="B871" s="11" t="str">
        <f t="shared" si="47"/>
        <v>avars_2013</v>
      </c>
      <c r="C871" s="11" t="s">
        <v>165</v>
      </c>
      <c r="D871" s="11" t="s">
        <v>185</v>
      </c>
      <c r="E871" s="11" t="s">
        <v>1124</v>
      </c>
      <c r="F871" s="15">
        <v>6</v>
      </c>
      <c r="G871" s="15" t="s">
        <v>680</v>
      </c>
      <c r="H871" s="20">
        <v>2013</v>
      </c>
      <c r="J871" s="20" t="s">
        <v>1089</v>
      </c>
      <c r="K871" s="20" t="s">
        <v>1090</v>
      </c>
      <c r="L871" s="20" t="s">
        <v>1091</v>
      </c>
      <c r="N871" s="20" t="s">
        <v>867</v>
      </c>
      <c r="Q871" s="20" t="s">
        <v>224</v>
      </c>
    </row>
    <row r="872" spans="1:17" ht="18" customHeight="1" x14ac:dyDescent="0.2">
      <c r="A872" s="11" t="s">
        <v>25</v>
      </c>
      <c r="B872" s="11" t="str">
        <f t="shared" si="47"/>
        <v>avars_2014</v>
      </c>
      <c r="C872" s="11" t="s">
        <v>165</v>
      </c>
      <c r="D872" s="11" t="s">
        <v>185</v>
      </c>
      <c r="E872" s="11" t="s">
        <v>1124</v>
      </c>
      <c r="F872" s="15">
        <v>7</v>
      </c>
      <c r="G872" s="15" t="s">
        <v>684</v>
      </c>
      <c r="H872" s="20">
        <v>2014</v>
      </c>
      <c r="J872" s="20" t="s">
        <v>1089</v>
      </c>
      <c r="K872" s="20" t="s">
        <v>1090</v>
      </c>
      <c r="L872" s="20" t="s">
        <v>1091</v>
      </c>
      <c r="N872" s="20" t="s">
        <v>867</v>
      </c>
      <c r="Q872" s="20" t="s">
        <v>224</v>
      </c>
    </row>
    <row r="873" spans="1:17" ht="18" customHeight="1" x14ac:dyDescent="0.2">
      <c r="A873" s="11" t="s">
        <v>25</v>
      </c>
      <c r="B873" s="11" t="str">
        <f t="shared" si="47"/>
        <v>avars_2015</v>
      </c>
      <c r="C873" s="11" t="s">
        <v>165</v>
      </c>
      <c r="D873" s="11" t="s">
        <v>185</v>
      </c>
      <c r="E873" s="11" t="s">
        <v>1124</v>
      </c>
      <c r="F873" s="15">
        <v>8</v>
      </c>
      <c r="G873" s="15" t="s">
        <v>688</v>
      </c>
      <c r="H873" s="20">
        <v>2015</v>
      </c>
      <c r="J873" s="20" t="s">
        <v>1089</v>
      </c>
      <c r="K873" s="20" t="s">
        <v>1090</v>
      </c>
      <c r="L873" s="20" t="s">
        <v>1091</v>
      </c>
      <c r="N873" s="20" t="s">
        <v>867</v>
      </c>
      <c r="Q873" s="20" t="s">
        <v>224</v>
      </c>
    </row>
    <row r="874" spans="1:17" ht="18" customHeight="1" x14ac:dyDescent="0.2">
      <c r="A874" s="11" t="s">
        <v>25</v>
      </c>
      <c r="B874" s="11" t="str">
        <f t="shared" si="47"/>
        <v>avars_2016</v>
      </c>
      <c r="C874" s="11" t="s">
        <v>165</v>
      </c>
      <c r="D874" s="11" t="s">
        <v>185</v>
      </c>
      <c r="E874" s="11" t="s">
        <v>1124</v>
      </c>
      <c r="F874" s="15">
        <v>9</v>
      </c>
      <c r="G874" s="15" t="s">
        <v>692</v>
      </c>
      <c r="H874" s="20">
        <v>2016</v>
      </c>
      <c r="J874" s="20" t="s">
        <v>1089</v>
      </c>
      <c r="K874" s="20" t="s">
        <v>1090</v>
      </c>
      <c r="L874" s="20" t="s">
        <v>1091</v>
      </c>
      <c r="N874" s="20" t="s">
        <v>867</v>
      </c>
      <c r="Q874" s="20" t="s">
        <v>224</v>
      </c>
    </row>
    <row r="875" spans="1:17" ht="18" customHeight="1" x14ac:dyDescent="0.2">
      <c r="A875" s="11" t="s">
        <v>25</v>
      </c>
      <c r="B875" s="11" t="str">
        <f t="shared" si="47"/>
        <v>avars_2017</v>
      </c>
      <c r="C875" s="11" t="s">
        <v>165</v>
      </c>
      <c r="D875" s="11" t="s">
        <v>185</v>
      </c>
      <c r="E875" s="11" t="s">
        <v>1124</v>
      </c>
      <c r="F875" s="15">
        <v>10</v>
      </c>
      <c r="G875" s="15" t="s">
        <v>696</v>
      </c>
      <c r="H875" s="20">
        <v>2017</v>
      </c>
      <c r="J875" s="20" t="s">
        <v>1089</v>
      </c>
      <c r="K875" s="20" t="s">
        <v>1090</v>
      </c>
      <c r="L875" s="20" t="s">
        <v>1091</v>
      </c>
      <c r="N875" s="20" t="s">
        <v>867</v>
      </c>
      <c r="Q875" s="20" t="s">
        <v>224</v>
      </c>
    </row>
    <row r="876" spans="1:17" ht="18" customHeight="1" x14ac:dyDescent="0.2">
      <c r="A876" s="11" t="s">
        <v>25</v>
      </c>
      <c r="B876" s="11" t="str">
        <f t="shared" si="47"/>
        <v>avars_2018</v>
      </c>
      <c r="C876" s="11" t="s">
        <v>165</v>
      </c>
      <c r="D876" s="11" t="s">
        <v>185</v>
      </c>
      <c r="E876" s="11" t="s">
        <v>1124</v>
      </c>
      <c r="F876" s="15">
        <v>11</v>
      </c>
      <c r="G876" s="15" t="s">
        <v>700</v>
      </c>
      <c r="H876" s="20">
        <v>2018</v>
      </c>
      <c r="J876" s="20" t="s">
        <v>1089</v>
      </c>
      <c r="K876" s="20" t="s">
        <v>1090</v>
      </c>
      <c r="L876" s="20" t="s">
        <v>1091</v>
      </c>
      <c r="N876" s="20" t="s">
        <v>867</v>
      </c>
      <c r="Q876" s="20" t="s">
        <v>224</v>
      </c>
    </row>
    <row r="877" spans="1:17" ht="18" customHeight="1" x14ac:dyDescent="0.2">
      <c r="A877" s="11" t="s">
        <v>25</v>
      </c>
      <c r="B877" s="11" t="str">
        <f t="shared" si="47"/>
        <v>avars_2008</v>
      </c>
      <c r="C877" s="11" t="s">
        <v>165</v>
      </c>
      <c r="D877" s="11" t="s">
        <v>185</v>
      </c>
      <c r="E877" s="11" t="s">
        <v>1137</v>
      </c>
      <c r="F877" s="15">
        <v>1</v>
      </c>
      <c r="G877" s="15" t="s">
        <v>659</v>
      </c>
      <c r="H877" s="20">
        <v>2008</v>
      </c>
      <c r="J877" s="20" t="s">
        <v>1089</v>
      </c>
      <c r="K877" s="20" t="s">
        <v>1090</v>
      </c>
      <c r="L877" s="20" t="s">
        <v>1091</v>
      </c>
      <c r="N877" s="20" t="s">
        <v>867</v>
      </c>
      <c r="Q877" s="20" t="s">
        <v>224</v>
      </c>
    </row>
    <row r="878" spans="1:17" ht="18" customHeight="1" x14ac:dyDescent="0.2">
      <c r="A878" s="11" t="s">
        <v>25</v>
      </c>
      <c r="B878" s="11" t="str">
        <f t="shared" si="47"/>
        <v>avars_2009</v>
      </c>
      <c r="C878" s="11" t="s">
        <v>165</v>
      </c>
      <c r="D878" s="11" t="s">
        <v>185</v>
      </c>
      <c r="E878" s="11" t="s">
        <v>1137</v>
      </c>
      <c r="F878" s="15">
        <v>2</v>
      </c>
      <c r="G878" s="15" t="s">
        <v>541</v>
      </c>
      <c r="H878" s="20">
        <v>2009</v>
      </c>
      <c r="J878" s="20" t="s">
        <v>1089</v>
      </c>
      <c r="K878" s="20" t="s">
        <v>1090</v>
      </c>
      <c r="L878" s="20" t="s">
        <v>1091</v>
      </c>
      <c r="N878" s="20" t="s">
        <v>867</v>
      </c>
      <c r="Q878" s="20" t="s">
        <v>224</v>
      </c>
    </row>
    <row r="879" spans="1:17" ht="18" customHeight="1" x14ac:dyDescent="0.2">
      <c r="A879" s="11" t="s">
        <v>25</v>
      </c>
      <c r="B879" s="11" t="str">
        <f t="shared" si="47"/>
        <v>avars_2010</v>
      </c>
      <c r="C879" s="11" t="s">
        <v>165</v>
      </c>
      <c r="D879" s="11" t="s">
        <v>185</v>
      </c>
      <c r="E879" s="11" t="s">
        <v>1137</v>
      </c>
      <c r="F879" s="15">
        <v>3</v>
      </c>
      <c r="G879" s="15" t="s">
        <v>667</v>
      </c>
      <c r="H879" s="20">
        <v>2010</v>
      </c>
      <c r="J879" s="20" t="s">
        <v>1089</v>
      </c>
      <c r="K879" s="20" t="s">
        <v>1090</v>
      </c>
      <c r="L879" s="20" t="s">
        <v>1091</v>
      </c>
      <c r="N879" s="20" t="s">
        <v>867</v>
      </c>
      <c r="Q879" s="20" t="s">
        <v>224</v>
      </c>
    </row>
    <row r="880" spans="1:17" ht="18" customHeight="1" x14ac:dyDescent="0.2">
      <c r="A880" s="11" t="s">
        <v>25</v>
      </c>
      <c r="B880" s="11" t="str">
        <f t="shared" si="47"/>
        <v>avars_2011</v>
      </c>
      <c r="C880" s="11" t="s">
        <v>165</v>
      </c>
      <c r="D880" s="11" t="s">
        <v>185</v>
      </c>
      <c r="E880" s="11" t="s">
        <v>1137</v>
      </c>
      <c r="F880" s="15">
        <v>4</v>
      </c>
      <c r="G880" s="15" t="s">
        <v>672</v>
      </c>
      <c r="H880" s="20">
        <v>2011</v>
      </c>
      <c r="J880" s="20" t="s">
        <v>1089</v>
      </c>
      <c r="K880" s="20" t="s">
        <v>1090</v>
      </c>
      <c r="L880" s="20" t="s">
        <v>1091</v>
      </c>
      <c r="N880" s="20" t="s">
        <v>867</v>
      </c>
      <c r="Q880" s="20" t="s">
        <v>224</v>
      </c>
    </row>
    <row r="881" spans="1:17" ht="18" customHeight="1" x14ac:dyDescent="0.2">
      <c r="A881" s="11" t="s">
        <v>25</v>
      </c>
      <c r="B881" s="11" t="str">
        <f t="shared" si="47"/>
        <v>avars_2012</v>
      </c>
      <c r="C881" s="11" t="s">
        <v>165</v>
      </c>
      <c r="D881" s="11" t="s">
        <v>185</v>
      </c>
      <c r="E881" s="11" t="s">
        <v>1137</v>
      </c>
      <c r="F881" s="15">
        <v>5</v>
      </c>
      <c r="G881" s="15" t="s">
        <v>676</v>
      </c>
      <c r="H881" s="20">
        <v>2012</v>
      </c>
      <c r="J881" s="20" t="s">
        <v>1089</v>
      </c>
      <c r="K881" s="20" t="s">
        <v>1090</v>
      </c>
      <c r="L881" s="20" t="s">
        <v>1091</v>
      </c>
      <c r="N881" s="20" t="s">
        <v>867</v>
      </c>
      <c r="Q881" s="20" t="s">
        <v>224</v>
      </c>
    </row>
    <row r="882" spans="1:17" ht="18" customHeight="1" x14ac:dyDescent="0.2">
      <c r="A882" s="11" t="s">
        <v>25</v>
      </c>
      <c r="B882" s="11" t="str">
        <f t="shared" si="47"/>
        <v>avars_2013</v>
      </c>
      <c r="C882" s="11" t="s">
        <v>165</v>
      </c>
      <c r="D882" s="11" t="s">
        <v>185</v>
      </c>
      <c r="E882" s="11" t="s">
        <v>1137</v>
      </c>
      <c r="F882" s="15">
        <v>6</v>
      </c>
      <c r="G882" s="15" t="s">
        <v>680</v>
      </c>
      <c r="H882" s="20">
        <v>2013</v>
      </c>
      <c r="J882" s="20" t="s">
        <v>1089</v>
      </c>
      <c r="K882" s="20" t="s">
        <v>1090</v>
      </c>
      <c r="L882" s="20" t="s">
        <v>1091</v>
      </c>
      <c r="N882" s="20" t="s">
        <v>867</v>
      </c>
      <c r="Q882" s="20" t="s">
        <v>224</v>
      </c>
    </row>
    <row r="883" spans="1:17" ht="18" customHeight="1" x14ac:dyDescent="0.2">
      <c r="A883" s="11" t="s">
        <v>25</v>
      </c>
      <c r="B883" s="11" t="str">
        <f t="shared" si="47"/>
        <v>avars_2014</v>
      </c>
      <c r="C883" s="11" t="s">
        <v>165</v>
      </c>
      <c r="D883" s="11" t="s">
        <v>185</v>
      </c>
      <c r="E883" s="11" t="s">
        <v>1137</v>
      </c>
      <c r="F883" s="15">
        <v>7</v>
      </c>
      <c r="G883" s="15" t="s">
        <v>684</v>
      </c>
      <c r="H883" s="20">
        <v>2014</v>
      </c>
      <c r="J883" s="20" t="s">
        <v>1089</v>
      </c>
      <c r="K883" s="20" t="s">
        <v>1090</v>
      </c>
      <c r="L883" s="20" t="s">
        <v>1091</v>
      </c>
      <c r="N883" s="20" t="s">
        <v>867</v>
      </c>
      <c r="Q883" s="20" t="s">
        <v>224</v>
      </c>
    </row>
    <row r="884" spans="1:17" ht="18" customHeight="1" x14ac:dyDescent="0.2">
      <c r="A884" s="11" t="s">
        <v>25</v>
      </c>
      <c r="B884" s="11" t="str">
        <f t="shared" si="47"/>
        <v>avars_2015</v>
      </c>
      <c r="C884" s="11" t="s">
        <v>165</v>
      </c>
      <c r="D884" s="11" t="s">
        <v>185</v>
      </c>
      <c r="E884" s="11" t="s">
        <v>1137</v>
      </c>
      <c r="F884" s="15">
        <v>8</v>
      </c>
      <c r="G884" s="15" t="s">
        <v>688</v>
      </c>
      <c r="H884" s="20">
        <v>2015</v>
      </c>
      <c r="J884" s="20" t="s">
        <v>1089</v>
      </c>
      <c r="K884" s="20" t="s">
        <v>1090</v>
      </c>
      <c r="L884" s="20" t="s">
        <v>1091</v>
      </c>
      <c r="N884" s="20" t="s">
        <v>867</v>
      </c>
      <c r="Q884" s="20" t="s">
        <v>224</v>
      </c>
    </row>
    <row r="885" spans="1:17" ht="18" customHeight="1" x14ac:dyDescent="0.2">
      <c r="A885" s="11" t="s">
        <v>25</v>
      </c>
      <c r="B885" s="11" t="str">
        <f t="shared" si="47"/>
        <v>avars_2016</v>
      </c>
      <c r="C885" s="11" t="s">
        <v>165</v>
      </c>
      <c r="D885" s="11" t="s">
        <v>185</v>
      </c>
      <c r="E885" s="11" t="s">
        <v>1137</v>
      </c>
      <c r="F885" s="15">
        <v>9</v>
      </c>
      <c r="G885" s="15" t="s">
        <v>692</v>
      </c>
      <c r="H885" s="20">
        <v>2016</v>
      </c>
      <c r="J885" s="20" t="s">
        <v>1089</v>
      </c>
      <c r="K885" s="20" t="s">
        <v>1090</v>
      </c>
      <c r="L885" s="20" t="s">
        <v>1091</v>
      </c>
      <c r="N885" s="20" t="s">
        <v>867</v>
      </c>
      <c r="Q885" s="20" t="s">
        <v>224</v>
      </c>
    </row>
    <row r="886" spans="1:17" ht="18" customHeight="1" x14ac:dyDescent="0.2">
      <c r="A886" s="11" t="s">
        <v>25</v>
      </c>
      <c r="B886" s="11" t="str">
        <f t="shared" si="47"/>
        <v>avars_2017</v>
      </c>
      <c r="C886" s="11" t="s">
        <v>165</v>
      </c>
      <c r="D886" s="11" t="s">
        <v>185</v>
      </c>
      <c r="E886" s="11" t="s">
        <v>1137</v>
      </c>
      <c r="F886" s="15">
        <v>10</v>
      </c>
      <c r="G886" s="15" t="s">
        <v>696</v>
      </c>
      <c r="H886" s="20">
        <v>2017</v>
      </c>
      <c r="J886" s="20" t="s">
        <v>1089</v>
      </c>
      <c r="K886" s="20" t="s">
        <v>1090</v>
      </c>
      <c r="L886" s="20" t="s">
        <v>1091</v>
      </c>
      <c r="N886" s="20" t="s">
        <v>867</v>
      </c>
      <c r="Q886" s="20" t="s">
        <v>224</v>
      </c>
    </row>
    <row r="887" spans="1:17" ht="18" customHeight="1" x14ac:dyDescent="0.2">
      <c r="A887" s="11" t="s">
        <v>25</v>
      </c>
      <c r="B887" s="11" t="str">
        <f t="shared" si="47"/>
        <v>avars_2018</v>
      </c>
      <c r="C887" s="11" t="s">
        <v>165</v>
      </c>
      <c r="D887" s="11" t="s">
        <v>185</v>
      </c>
      <c r="E887" s="11" t="s">
        <v>1137</v>
      </c>
      <c r="F887" s="15">
        <v>11</v>
      </c>
      <c r="G887" s="15" t="s">
        <v>700</v>
      </c>
      <c r="H887" s="20">
        <v>2018</v>
      </c>
      <c r="J887" s="20" t="s">
        <v>1089</v>
      </c>
      <c r="K887" s="20" t="s">
        <v>1090</v>
      </c>
      <c r="L887" s="20" t="s">
        <v>1091</v>
      </c>
      <c r="N887" s="20" t="s">
        <v>867</v>
      </c>
      <c r="Q887" s="20" t="s">
        <v>224</v>
      </c>
    </row>
    <row r="888" spans="1:17" ht="18" customHeight="1" x14ac:dyDescent="0.2">
      <c r="A888" s="11" t="s">
        <v>25</v>
      </c>
      <c r="B888" s="11" t="str">
        <f t="shared" si="47"/>
        <v>avars_2008</v>
      </c>
      <c r="C888" s="11" t="s">
        <v>165</v>
      </c>
      <c r="D888" s="11" t="s">
        <v>185</v>
      </c>
      <c r="E888" s="11" t="s">
        <v>1149</v>
      </c>
      <c r="F888" s="15">
        <v>1</v>
      </c>
      <c r="G888" s="15" t="s">
        <v>659</v>
      </c>
      <c r="H888" s="20">
        <v>2008</v>
      </c>
      <c r="J888" s="20" t="s">
        <v>1089</v>
      </c>
      <c r="K888" s="20" t="s">
        <v>1090</v>
      </c>
      <c r="L888" s="20" t="s">
        <v>1091</v>
      </c>
      <c r="N888" s="20" t="s">
        <v>867</v>
      </c>
      <c r="Q888" s="20" t="s">
        <v>224</v>
      </c>
    </row>
    <row r="889" spans="1:17" ht="18" customHeight="1" x14ac:dyDescent="0.2">
      <c r="A889" s="11" t="s">
        <v>25</v>
      </c>
      <c r="B889" s="11" t="str">
        <f t="shared" si="47"/>
        <v>avars_2009</v>
      </c>
      <c r="C889" s="11" t="s">
        <v>165</v>
      </c>
      <c r="D889" s="11" t="s">
        <v>185</v>
      </c>
      <c r="E889" s="11" t="s">
        <v>1149</v>
      </c>
      <c r="F889" s="15">
        <v>2</v>
      </c>
      <c r="G889" s="15" t="s">
        <v>541</v>
      </c>
      <c r="H889" s="20">
        <v>2009</v>
      </c>
      <c r="J889" s="20" t="s">
        <v>1089</v>
      </c>
      <c r="K889" s="20" t="s">
        <v>1090</v>
      </c>
      <c r="L889" s="20" t="s">
        <v>1091</v>
      </c>
      <c r="N889" s="20" t="s">
        <v>867</v>
      </c>
      <c r="Q889" s="20" t="s">
        <v>224</v>
      </c>
    </row>
    <row r="890" spans="1:17" ht="18" customHeight="1" x14ac:dyDescent="0.2">
      <c r="A890" s="11" t="s">
        <v>25</v>
      </c>
      <c r="B890" s="11" t="str">
        <f t="shared" si="47"/>
        <v>avars_2010</v>
      </c>
      <c r="C890" s="11" t="s">
        <v>165</v>
      </c>
      <c r="D890" s="11" t="s">
        <v>185</v>
      </c>
      <c r="E890" s="11" t="s">
        <v>1149</v>
      </c>
      <c r="F890" s="15">
        <v>3</v>
      </c>
      <c r="G890" s="15" t="s">
        <v>667</v>
      </c>
      <c r="H890" s="20">
        <v>2010</v>
      </c>
      <c r="J890" s="20" t="s">
        <v>1089</v>
      </c>
      <c r="K890" s="20" t="s">
        <v>1090</v>
      </c>
      <c r="L890" s="20" t="s">
        <v>1091</v>
      </c>
      <c r="N890" s="20" t="s">
        <v>867</v>
      </c>
      <c r="Q890" s="20" t="s">
        <v>224</v>
      </c>
    </row>
    <row r="891" spans="1:17" ht="18" customHeight="1" x14ac:dyDescent="0.2">
      <c r="A891" s="11" t="s">
        <v>25</v>
      </c>
      <c r="B891" s="11" t="str">
        <f t="shared" si="47"/>
        <v>avars_2011</v>
      </c>
      <c r="C891" s="11" t="s">
        <v>165</v>
      </c>
      <c r="D891" s="11" t="s">
        <v>185</v>
      </c>
      <c r="E891" s="11" t="s">
        <v>1149</v>
      </c>
      <c r="F891" s="15">
        <v>4</v>
      </c>
      <c r="G891" s="15" t="s">
        <v>672</v>
      </c>
      <c r="H891" s="20">
        <v>2011</v>
      </c>
      <c r="J891" s="20" t="s">
        <v>1089</v>
      </c>
      <c r="K891" s="20" t="s">
        <v>1090</v>
      </c>
      <c r="L891" s="20" t="s">
        <v>1091</v>
      </c>
      <c r="N891" s="20" t="s">
        <v>867</v>
      </c>
      <c r="Q891" s="20" t="s">
        <v>224</v>
      </c>
    </row>
    <row r="892" spans="1:17" ht="18" customHeight="1" x14ac:dyDescent="0.2">
      <c r="A892" s="11" t="s">
        <v>25</v>
      </c>
      <c r="B892" s="11" t="str">
        <f t="shared" si="47"/>
        <v>avars_2012</v>
      </c>
      <c r="C892" s="11" t="s">
        <v>165</v>
      </c>
      <c r="D892" s="11" t="s">
        <v>185</v>
      </c>
      <c r="E892" s="11" t="s">
        <v>1149</v>
      </c>
      <c r="F892" s="15">
        <v>5</v>
      </c>
      <c r="G892" s="15" t="s">
        <v>676</v>
      </c>
      <c r="H892" s="20">
        <v>2012</v>
      </c>
      <c r="J892" s="20" t="s">
        <v>1089</v>
      </c>
      <c r="K892" s="20" t="s">
        <v>1090</v>
      </c>
      <c r="L892" s="20" t="s">
        <v>1091</v>
      </c>
      <c r="N892" s="20" t="s">
        <v>867</v>
      </c>
      <c r="Q892" s="20" t="s">
        <v>224</v>
      </c>
    </row>
    <row r="893" spans="1:17" ht="18" customHeight="1" x14ac:dyDescent="0.2">
      <c r="A893" s="11" t="s">
        <v>25</v>
      </c>
      <c r="B893" s="11" t="str">
        <f t="shared" ref="B893:B956" si="48">"avars_" &amp;  H893</f>
        <v>avars_2013</v>
      </c>
      <c r="C893" s="11" t="s">
        <v>165</v>
      </c>
      <c r="D893" s="11" t="s">
        <v>185</v>
      </c>
      <c r="E893" s="11" t="s">
        <v>1149</v>
      </c>
      <c r="F893" s="15">
        <v>6</v>
      </c>
      <c r="G893" s="15" t="e">
        <f>#N/A</f>
        <v>#N/A</v>
      </c>
      <c r="H893" s="20">
        <v>2013</v>
      </c>
      <c r="J893" s="20" t="s">
        <v>1089</v>
      </c>
      <c r="K893" s="20" t="s">
        <v>1090</v>
      </c>
      <c r="L893" s="20" t="s">
        <v>1091</v>
      </c>
      <c r="N893" s="20" t="s">
        <v>867</v>
      </c>
      <c r="Q893" s="20" t="s">
        <v>224</v>
      </c>
    </row>
    <row r="894" spans="1:17" ht="18" customHeight="1" x14ac:dyDescent="0.2">
      <c r="A894" s="11" t="s">
        <v>25</v>
      </c>
      <c r="B894" s="11" t="str">
        <f t="shared" si="48"/>
        <v>avars_2014</v>
      </c>
      <c r="C894" s="11" t="s">
        <v>165</v>
      </c>
      <c r="D894" s="11" t="s">
        <v>185</v>
      </c>
      <c r="E894" s="11" t="s">
        <v>1149</v>
      </c>
      <c r="F894" s="15">
        <v>7</v>
      </c>
      <c r="G894" s="15" t="e">
        <f>#N/A</f>
        <v>#N/A</v>
      </c>
      <c r="H894" s="20">
        <v>2014</v>
      </c>
      <c r="J894" s="20" t="s">
        <v>1089</v>
      </c>
      <c r="K894" s="20" t="s">
        <v>1090</v>
      </c>
      <c r="L894" s="20" t="s">
        <v>1091</v>
      </c>
      <c r="N894" s="20" t="s">
        <v>867</v>
      </c>
      <c r="Q894" s="20" t="s">
        <v>224</v>
      </c>
    </row>
    <row r="895" spans="1:17" ht="18" customHeight="1" x14ac:dyDescent="0.2">
      <c r="A895" s="11" t="s">
        <v>25</v>
      </c>
      <c r="B895" s="11" t="str">
        <f t="shared" si="48"/>
        <v>avars_2015</v>
      </c>
      <c r="C895" s="11" t="s">
        <v>165</v>
      </c>
      <c r="D895" s="11" t="s">
        <v>185</v>
      </c>
      <c r="E895" s="11" t="s">
        <v>1149</v>
      </c>
      <c r="F895" s="15">
        <v>8</v>
      </c>
      <c r="G895" s="15" t="e">
        <f>#N/A</f>
        <v>#N/A</v>
      </c>
      <c r="H895" s="20">
        <v>2015</v>
      </c>
      <c r="J895" s="20" t="s">
        <v>1089</v>
      </c>
      <c r="K895" s="20" t="s">
        <v>1090</v>
      </c>
      <c r="L895" s="20" t="s">
        <v>1091</v>
      </c>
      <c r="N895" s="20" t="s">
        <v>867</v>
      </c>
      <c r="Q895" s="20" t="s">
        <v>224</v>
      </c>
    </row>
    <row r="896" spans="1:17" ht="18" customHeight="1" x14ac:dyDescent="0.2">
      <c r="A896" s="11" t="s">
        <v>25</v>
      </c>
      <c r="B896" s="11" t="str">
        <f t="shared" si="48"/>
        <v>avars_2016</v>
      </c>
      <c r="C896" s="11" t="s">
        <v>165</v>
      </c>
      <c r="D896" s="11" t="s">
        <v>185</v>
      </c>
      <c r="E896" s="11" t="s">
        <v>1149</v>
      </c>
      <c r="F896" s="15">
        <v>9</v>
      </c>
      <c r="G896" s="15" t="e">
        <f>#N/A</f>
        <v>#N/A</v>
      </c>
      <c r="H896" s="20">
        <v>2016</v>
      </c>
      <c r="J896" s="20" t="s">
        <v>1089</v>
      </c>
      <c r="K896" s="20" t="s">
        <v>1090</v>
      </c>
      <c r="L896" s="20" t="s">
        <v>1091</v>
      </c>
      <c r="N896" s="20" t="s">
        <v>867</v>
      </c>
      <c r="Q896" s="20" t="s">
        <v>224</v>
      </c>
    </row>
    <row r="897" spans="1:17" ht="18" customHeight="1" x14ac:dyDescent="0.2">
      <c r="A897" s="11" t="s">
        <v>25</v>
      </c>
      <c r="B897" s="11" t="str">
        <f t="shared" si="48"/>
        <v>avars_2017</v>
      </c>
      <c r="C897" s="11" t="s">
        <v>165</v>
      </c>
      <c r="D897" s="11" t="s">
        <v>185</v>
      </c>
      <c r="E897" s="11" t="s">
        <v>1149</v>
      </c>
      <c r="F897" s="15">
        <v>10</v>
      </c>
      <c r="G897" s="15" t="e">
        <f>#N/A</f>
        <v>#N/A</v>
      </c>
      <c r="H897" s="20">
        <v>2017</v>
      </c>
      <c r="J897" s="20" t="s">
        <v>1089</v>
      </c>
      <c r="K897" s="20" t="s">
        <v>1090</v>
      </c>
      <c r="L897" s="20" t="s">
        <v>1091</v>
      </c>
      <c r="N897" s="20" t="s">
        <v>867</v>
      </c>
      <c r="Q897" s="20" t="s">
        <v>224</v>
      </c>
    </row>
    <row r="898" spans="1:17" ht="18" customHeight="1" x14ac:dyDescent="0.2">
      <c r="A898" s="11" t="s">
        <v>25</v>
      </c>
      <c r="B898" s="11" t="str">
        <f t="shared" si="48"/>
        <v>avars_2018</v>
      </c>
      <c r="C898" s="11" t="s">
        <v>165</v>
      </c>
      <c r="D898" s="11" t="s">
        <v>185</v>
      </c>
      <c r="E898" s="11" t="s">
        <v>1149</v>
      </c>
      <c r="F898" s="15">
        <v>11</v>
      </c>
      <c r="G898" s="15" t="e">
        <f>#N/A</f>
        <v>#N/A</v>
      </c>
      <c r="H898" s="20">
        <v>2018</v>
      </c>
      <c r="J898" s="20" t="s">
        <v>1089</v>
      </c>
      <c r="K898" s="20" t="s">
        <v>1090</v>
      </c>
      <c r="L898" s="20" t="s">
        <v>1091</v>
      </c>
      <c r="N898" s="20" t="s">
        <v>867</v>
      </c>
      <c r="Q898" s="20" t="s">
        <v>224</v>
      </c>
    </row>
    <row r="899" spans="1:17" ht="18" customHeight="1" x14ac:dyDescent="0.2">
      <c r="A899" s="11" t="s">
        <v>25</v>
      </c>
      <c r="B899" s="11" t="str">
        <f t="shared" si="48"/>
        <v>avars_2008</v>
      </c>
      <c r="C899" s="11" t="s">
        <v>165</v>
      </c>
      <c r="D899" s="11" t="s">
        <v>185</v>
      </c>
      <c r="E899" s="11" t="s">
        <v>1162</v>
      </c>
      <c r="F899" s="15">
        <v>1</v>
      </c>
      <c r="G899" s="15" t="e">
        <f>#N/A</f>
        <v>#N/A</v>
      </c>
      <c r="H899" s="20">
        <v>2008</v>
      </c>
      <c r="J899" s="20" t="s">
        <v>1089</v>
      </c>
      <c r="K899" s="20" t="s">
        <v>1090</v>
      </c>
      <c r="L899" s="20" t="s">
        <v>1091</v>
      </c>
      <c r="N899" s="20" t="s">
        <v>867</v>
      </c>
      <c r="Q899" s="20" t="s">
        <v>224</v>
      </c>
    </row>
    <row r="900" spans="1:17" ht="18" customHeight="1" x14ac:dyDescent="0.2">
      <c r="A900" s="11" t="s">
        <v>25</v>
      </c>
      <c r="B900" s="11" t="str">
        <f t="shared" si="48"/>
        <v>avars_2009</v>
      </c>
      <c r="C900" s="11" t="s">
        <v>165</v>
      </c>
      <c r="D900" s="11" t="s">
        <v>185</v>
      </c>
      <c r="E900" s="11" t="s">
        <v>1162</v>
      </c>
      <c r="F900" s="15">
        <v>2</v>
      </c>
      <c r="G900" s="15" t="e">
        <f>#N/A</f>
        <v>#N/A</v>
      </c>
      <c r="H900" s="20">
        <v>2009</v>
      </c>
      <c r="J900" s="20" t="s">
        <v>1089</v>
      </c>
      <c r="K900" s="20" t="s">
        <v>1090</v>
      </c>
      <c r="L900" s="20" t="s">
        <v>1091</v>
      </c>
      <c r="N900" s="20" t="s">
        <v>867</v>
      </c>
      <c r="Q900" s="20" t="s">
        <v>224</v>
      </c>
    </row>
    <row r="901" spans="1:17" ht="18" customHeight="1" x14ac:dyDescent="0.2">
      <c r="A901" s="11" t="s">
        <v>25</v>
      </c>
      <c r="B901" s="11" t="str">
        <f t="shared" si="48"/>
        <v>avars_2010</v>
      </c>
      <c r="C901" s="11" t="s">
        <v>165</v>
      </c>
      <c r="D901" s="11" t="s">
        <v>185</v>
      </c>
      <c r="E901" s="11" t="s">
        <v>1162</v>
      </c>
      <c r="F901" s="15">
        <v>3</v>
      </c>
      <c r="G901" s="15" t="e">
        <f>#N/A</f>
        <v>#N/A</v>
      </c>
      <c r="H901" s="20">
        <v>2010</v>
      </c>
      <c r="J901" s="20" t="s">
        <v>1089</v>
      </c>
      <c r="K901" s="20" t="s">
        <v>1090</v>
      </c>
      <c r="L901" s="20" t="s">
        <v>1091</v>
      </c>
      <c r="N901" s="20" t="s">
        <v>867</v>
      </c>
      <c r="Q901" s="20" t="s">
        <v>224</v>
      </c>
    </row>
    <row r="902" spans="1:17" ht="18" customHeight="1" x14ac:dyDescent="0.2">
      <c r="A902" s="11" t="s">
        <v>25</v>
      </c>
      <c r="B902" s="11" t="str">
        <f t="shared" si="48"/>
        <v>avars_2011</v>
      </c>
      <c r="C902" s="11" t="s">
        <v>165</v>
      </c>
      <c r="D902" s="11" t="s">
        <v>185</v>
      </c>
      <c r="E902" s="11" t="s">
        <v>1162</v>
      </c>
      <c r="F902" s="15">
        <v>4</v>
      </c>
      <c r="G902" s="15" t="e">
        <f>#N/A</f>
        <v>#N/A</v>
      </c>
      <c r="H902" s="20">
        <v>2011</v>
      </c>
      <c r="J902" s="20" t="s">
        <v>1089</v>
      </c>
      <c r="K902" s="20" t="s">
        <v>1090</v>
      </c>
      <c r="L902" s="20" t="s">
        <v>1091</v>
      </c>
      <c r="N902" s="20" t="s">
        <v>867</v>
      </c>
      <c r="Q902" s="20" t="s">
        <v>224</v>
      </c>
    </row>
    <row r="903" spans="1:17" ht="18" customHeight="1" x14ac:dyDescent="0.2">
      <c r="A903" s="11" t="s">
        <v>25</v>
      </c>
      <c r="B903" s="11" t="str">
        <f t="shared" si="48"/>
        <v>avars_2012</v>
      </c>
      <c r="C903" s="11" t="s">
        <v>165</v>
      </c>
      <c r="D903" s="11" t="s">
        <v>185</v>
      </c>
      <c r="E903" s="11" t="s">
        <v>1162</v>
      </c>
      <c r="F903" s="15">
        <v>5</v>
      </c>
      <c r="G903" s="15" t="e">
        <f>#N/A</f>
        <v>#N/A</v>
      </c>
      <c r="H903" s="20">
        <v>2012</v>
      </c>
      <c r="J903" s="20" t="s">
        <v>1089</v>
      </c>
      <c r="K903" s="20" t="s">
        <v>1090</v>
      </c>
      <c r="L903" s="20" t="s">
        <v>1091</v>
      </c>
      <c r="N903" s="20" t="s">
        <v>867</v>
      </c>
      <c r="Q903" s="20" t="s">
        <v>224</v>
      </c>
    </row>
    <row r="904" spans="1:17" ht="18" customHeight="1" x14ac:dyDescent="0.2">
      <c r="A904" s="11" t="s">
        <v>25</v>
      </c>
      <c r="B904" s="11" t="str">
        <f t="shared" si="48"/>
        <v>avars_2013</v>
      </c>
      <c r="C904" s="11" t="s">
        <v>165</v>
      </c>
      <c r="D904" s="11" t="s">
        <v>185</v>
      </c>
      <c r="E904" s="11" t="s">
        <v>1162</v>
      </c>
      <c r="F904" s="15">
        <v>6</v>
      </c>
      <c r="G904" s="15" t="e">
        <f>#N/A</f>
        <v>#N/A</v>
      </c>
      <c r="H904" s="20">
        <v>2013</v>
      </c>
      <c r="J904" s="20" t="s">
        <v>1089</v>
      </c>
      <c r="K904" s="20" t="s">
        <v>1090</v>
      </c>
      <c r="L904" s="20" t="s">
        <v>1091</v>
      </c>
      <c r="N904" s="20" t="s">
        <v>867</v>
      </c>
      <c r="Q904" s="20" t="s">
        <v>224</v>
      </c>
    </row>
    <row r="905" spans="1:17" ht="18" customHeight="1" x14ac:dyDescent="0.2">
      <c r="A905" s="11" t="s">
        <v>25</v>
      </c>
      <c r="B905" s="11" t="str">
        <f t="shared" si="48"/>
        <v>avars_2014</v>
      </c>
      <c r="C905" s="11" t="s">
        <v>165</v>
      </c>
      <c r="D905" s="11" t="s">
        <v>185</v>
      </c>
      <c r="E905" s="11" t="s">
        <v>1162</v>
      </c>
      <c r="F905" s="15">
        <v>7</v>
      </c>
      <c r="G905" s="15" t="e">
        <f>#N/A</f>
        <v>#N/A</v>
      </c>
      <c r="H905" s="20">
        <v>2014</v>
      </c>
      <c r="J905" s="20" t="s">
        <v>1089</v>
      </c>
      <c r="K905" s="20" t="s">
        <v>1090</v>
      </c>
      <c r="L905" s="20" t="s">
        <v>1091</v>
      </c>
      <c r="N905" s="20" t="s">
        <v>867</v>
      </c>
      <c r="Q905" s="20" t="s">
        <v>224</v>
      </c>
    </row>
    <row r="906" spans="1:17" ht="18" customHeight="1" x14ac:dyDescent="0.2">
      <c r="A906" s="11" t="s">
        <v>25</v>
      </c>
      <c r="B906" s="11" t="str">
        <f t="shared" si="48"/>
        <v>avars_2015</v>
      </c>
      <c r="C906" s="11" t="s">
        <v>165</v>
      </c>
      <c r="D906" s="11" t="s">
        <v>185</v>
      </c>
      <c r="E906" s="11" t="s">
        <v>1162</v>
      </c>
      <c r="F906" s="15">
        <v>8</v>
      </c>
      <c r="G906" s="15" t="e">
        <f>#N/A</f>
        <v>#N/A</v>
      </c>
      <c r="H906" s="20">
        <v>2015</v>
      </c>
      <c r="J906" s="20" t="s">
        <v>1089</v>
      </c>
      <c r="K906" s="20" t="s">
        <v>1090</v>
      </c>
      <c r="L906" s="20" t="s">
        <v>1091</v>
      </c>
      <c r="N906" s="20" t="s">
        <v>867</v>
      </c>
      <c r="Q906" s="20" t="s">
        <v>224</v>
      </c>
    </row>
    <row r="907" spans="1:17" ht="18" customHeight="1" x14ac:dyDescent="0.2">
      <c r="A907" s="11" t="s">
        <v>25</v>
      </c>
      <c r="B907" s="11" t="str">
        <f t="shared" si="48"/>
        <v>avars_2016</v>
      </c>
      <c r="C907" s="11" t="s">
        <v>165</v>
      </c>
      <c r="D907" s="11" t="s">
        <v>185</v>
      </c>
      <c r="E907" s="11" t="s">
        <v>1162</v>
      </c>
      <c r="F907" s="15">
        <v>9</v>
      </c>
      <c r="G907" s="15" t="e">
        <f>#N/A</f>
        <v>#N/A</v>
      </c>
      <c r="H907" s="20">
        <v>2016</v>
      </c>
      <c r="J907" s="20" t="s">
        <v>1089</v>
      </c>
      <c r="K907" s="20" t="s">
        <v>1090</v>
      </c>
      <c r="L907" s="20" t="s">
        <v>1091</v>
      </c>
      <c r="N907" s="20" t="s">
        <v>867</v>
      </c>
      <c r="Q907" s="20" t="s">
        <v>224</v>
      </c>
    </row>
    <row r="908" spans="1:17" ht="18" customHeight="1" x14ac:dyDescent="0.2">
      <c r="A908" s="11" t="s">
        <v>25</v>
      </c>
      <c r="B908" s="11" t="str">
        <f t="shared" si="48"/>
        <v>avars_2017</v>
      </c>
      <c r="C908" s="11" t="s">
        <v>165</v>
      </c>
      <c r="D908" s="11" t="s">
        <v>185</v>
      </c>
      <c r="E908" s="11" t="s">
        <v>1162</v>
      </c>
      <c r="F908" s="15">
        <v>10</v>
      </c>
      <c r="G908" s="15" t="e">
        <f>#N/A</f>
        <v>#N/A</v>
      </c>
      <c r="H908" s="20">
        <v>2017</v>
      </c>
      <c r="J908" s="20" t="s">
        <v>1089</v>
      </c>
      <c r="K908" s="20" t="s">
        <v>1090</v>
      </c>
      <c r="L908" s="20" t="s">
        <v>1091</v>
      </c>
      <c r="N908" s="20" t="s">
        <v>867</v>
      </c>
      <c r="Q908" s="20" t="s">
        <v>224</v>
      </c>
    </row>
    <row r="909" spans="1:17" ht="18" customHeight="1" x14ac:dyDescent="0.2">
      <c r="A909" s="11" t="s">
        <v>25</v>
      </c>
      <c r="B909" s="11" t="str">
        <f t="shared" si="48"/>
        <v>avars_2018</v>
      </c>
      <c r="C909" s="11" t="s">
        <v>165</v>
      </c>
      <c r="D909" s="11" t="s">
        <v>185</v>
      </c>
      <c r="E909" s="11" t="s">
        <v>1162</v>
      </c>
      <c r="F909" s="15">
        <v>11</v>
      </c>
      <c r="G909" s="15" t="e">
        <f>#N/A</f>
        <v>#N/A</v>
      </c>
      <c r="H909" s="20">
        <v>2018</v>
      </c>
      <c r="J909" s="20" t="s">
        <v>1089</v>
      </c>
      <c r="K909" s="20" t="s">
        <v>1090</v>
      </c>
      <c r="L909" s="20" t="s">
        <v>1091</v>
      </c>
      <c r="N909" s="20" t="s">
        <v>867</v>
      </c>
      <c r="Q909" s="20" t="s">
        <v>224</v>
      </c>
    </row>
    <row r="910" spans="1:17" ht="18" customHeight="1" x14ac:dyDescent="0.2">
      <c r="A910" s="11" t="s">
        <v>25</v>
      </c>
      <c r="B910" s="11" t="str">
        <f t="shared" si="48"/>
        <v>avars_2008</v>
      </c>
      <c r="C910" s="11" t="s">
        <v>165</v>
      </c>
      <c r="D910" s="11" t="s">
        <v>185</v>
      </c>
      <c r="E910" s="11" t="s">
        <v>1175</v>
      </c>
      <c r="F910" s="15">
        <v>1</v>
      </c>
      <c r="G910" s="15" t="e">
        <f>#N/A</f>
        <v>#N/A</v>
      </c>
      <c r="H910" s="20">
        <v>2008</v>
      </c>
      <c r="J910" s="20" t="s">
        <v>1089</v>
      </c>
      <c r="K910" s="20" t="s">
        <v>1090</v>
      </c>
      <c r="L910" s="20" t="s">
        <v>1091</v>
      </c>
      <c r="N910" s="20" t="s">
        <v>867</v>
      </c>
      <c r="Q910" s="20" t="s">
        <v>224</v>
      </c>
    </row>
    <row r="911" spans="1:17" ht="18" customHeight="1" x14ac:dyDescent="0.2">
      <c r="A911" s="11" t="s">
        <v>25</v>
      </c>
      <c r="B911" s="11" t="str">
        <f t="shared" si="48"/>
        <v>avars_2009</v>
      </c>
      <c r="C911" s="11" t="s">
        <v>165</v>
      </c>
      <c r="D911" s="11" t="s">
        <v>185</v>
      </c>
      <c r="E911" s="11" t="s">
        <v>1175</v>
      </c>
      <c r="F911" s="15">
        <v>2</v>
      </c>
      <c r="G911" s="15" t="e">
        <f>#N/A</f>
        <v>#N/A</v>
      </c>
      <c r="H911" s="20">
        <v>2009</v>
      </c>
      <c r="J911" s="20" t="s">
        <v>1089</v>
      </c>
      <c r="K911" s="20" t="s">
        <v>1090</v>
      </c>
      <c r="L911" s="20" t="s">
        <v>1091</v>
      </c>
      <c r="N911" s="20" t="s">
        <v>867</v>
      </c>
      <c r="Q911" s="20" t="s">
        <v>224</v>
      </c>
    </row>
    <row r="912" spans="1:17" ht="18" customHeight="1" x14ac:dyDescent="0.2">
      <c r="A912" s="11" t="s">
        <v>25</v>
      </c>
      <c r="B912" s="11" t="str">
        <f t="shared" si="48"/>
        <v>avars_2010</v>
      </c>
      <c r="C912" s="11" t="s">
        <v>165</v>
      </c>
      <c r="D912" s="11" t="s">
        <v>185</v>
      </c>
      <c r="E912" s="11" t="s">
        <v>1175</v>
      </c>
      <c r="F912" s="15">
        <v>3</v>
      </c>
      <c r="G912" s="15" t="e">
        <f>#N/A</f>
        <v>#N/A</v>
      </c>
      <c r="H912" s="20">
        <v>2010</v>
      </c>
      <c r="J912" s="20" t="s">
        <v>1089</v>
      </c>
      <c r="K912" s="20" t="s">
        <v>1090</v>
      </c>
      <c r="L912" s="20" t="s">
        <v>1091</v>
      </c>
      <c r="N912" s="20" t="s">
        <v>867</v>
      </c>
      <c r="Q912" s="20" t="s">
        <v>224</v>
      </c>
    </row>
    <row r="913" spans="1:17" ht="18" customHeight="1" x14ac:dyDescent="0.2">
      <c r="A913" s="11" t="s">
        <v>25</v>
      </c>
      <c r="B913" s="11" t="str">
        <f t="shared" si="48"/>
        <v>avars_2011</v>
      </c>
      <c r="C913" s="11" t="s">
        <v>165</v>
      </c>
      <c r="D913" s="11" t="s">
        <v>185</v>
      </c>
      <c r="E913" s="11" t="s">
        <v>1175</v>
      </c>
      <c r="F913" s="15">
        <v>4</v>
      </c>
      <c r="G913" s="15" t="e">
        <f>#N/A</f>
        <v>#N/A</v>
      </c>
      <c r="H913" s="20">
        <v>2011</v>
      </c>
      <c r="J913" s="20" t="s">
        <v>1089</v>
      </c>
      <c r="K913" s="20" t="s">
        <v>1090</v>
      </c>
      <c r="L913" s="20" t="s">
        <v>1091</v>
      </c>
      <c r="N913" s="20" t="s">
        <v>867</v>
      </c>
      <c r="Q913" s="20" t="s">
        <v>224</v>
      </c>
    </row>
    <row r="914" spans="1:17" ht="18" customHeight="1" x14ac:dyDescent="0.2">
      <c r="A914" s="11" t="s">
        <v>25</v>
      </c>
      <c r="B914" s="11" t="str">
        <f t="shared" si="48"/>
        <v>avars_2012</v>
      </c>
      <c r="C914" s="11" t="s">
        <v>165</v>
      </c>
      <c r="D914" s="11" t="s">
        <v>185</v>
      </c>
      <c r="E914" s="11" t="s">
        <v>1175</v>
      </c>
      <c r="F914" s="15">
        <v>5</v>
      </c>
      <c r="G914" s="15" t="e">
        <f>#N/A</f>
        <v>#N/A</v>
      </c>
      <c r="H914" s="20">
        <v>2012</v>
      </c>
      <c r="J914" s="20" t="s">
        <v>1089</v>
      </c>
      <c r="K914" s="20" t="s">
        <v>1090</v>
      </c>
      <c r="L914" s="20" t="s">
        <v>1091</v>
      </c>
      <c r="N914" s="20" t="s">
        <v>867</v>
      </c>
      <c r="Q914" s="20" t="s">
        <v>224</v>
      </c>
    </row>
    <row r="915" spans="1:17" ht="18" customHeight="1" x14ac:dyDescent="0.2">
      <c r="A915" s="11" t="s">
        <v>25</v>
      </c>
      <c r="B915" s="11" t="str">
        <f t="shared" si="48"/>
        <v>avars_2013</v>
      </c>
      <c r="C915" s="11" t="s">
        <v>165</v>
      </c>
      <c r="D915" s="11" t="s">
        <v>185</v>
      </c>
      <c r="E915" s="11" t="s">
        <v>1175</v>
      </c>
      <c r="F915" s="15">
        <v>6</v>
      </c>
      <c r="G915" s="15" t="e">
        <f>#N/A</f>
        <v>#N/A</v>
      </c>
      <c r="H915" s="20">
        <v>2013</v>
      </c>
      <c r="J915" s="20" t="s">
        <v>1089</v>
      </c>
      <c r="K915" s="20" t="s">
        <v>1090</v>
      </c>
      <c r="L915" s="20" t="s">
        <v>1091</v>
      </c>
      <c r="N915" s="20" t="s">
        <v>867</v>
      </c>
      <c r="Q915" s="20" t="s">
        <v>224</v>
      </c>
    </row>
    <row r="916" spans="1:17" ht="18" customHeight="1" x14ac:dyDescent="0.2">
      <c r="A916" s="11" t="s">
        <v>25</v>
      </c>
      <c r="B916" s="11" t="str">
        <f t="shared" si="48"/>
        <v>avars_2014</v>
      </c>
      <c r="C916" s="11" t="s">
        <v>165</v>
      </c>
      <c r="D916" s="11" t="s">
        <v>185</v>
      </c>
      <c r="E916" s="11" t="s">
        <v>1175</v>
      </c>
      <c r="F916" s="15">
        <v>7</v>
      </c>
      <c r="G916" s="15" t="e">
        <f>#N/A</f>
        <v>#N/A</v>
      </c>
      <c r="H916" s="20">
        <v>2014</v>
      </c>
      <c r="J916" s="20" t="s">
        <v>1089</v>
      </c>
      <c r="K916" s="20" t="s">
        <v>1090</v>
      </c>
      <c r="L916" s="20" t="s">
        <v>1091</v>
      </c>
      <c r="N916" s="20" t="s">
        <v>867</v>
      </c>
      <c r="Q916" s="20" t="s">
        <v>224</v>
      </c>
    </row>
    <row r="917" spans="1:17" ht="18" customHeight="1" x14ac:dyDescent="0.2">
      <c r="A917" s="11" t="s">
        <v>25</v>
      </c>
      <c r="B917" s="11" t="str">
        <f t="shared" si="48"/>
        <v>avars_2015</v>
      </c>
      <c r="C917" s="11" t="s">
        <v>165</v>
      </c>
      <c r="D917" s="11" t="s">
        <v>185</v>
      </c>
      <c r="E917" s="11" t="s">
        <v>1175</v>
      </c>
      <c r="F917" s="15">
        <v>8</v>
      </c>
      <c r="G917" s="15" t="e">
        <f>#N/A</f>
        <v>#N/A</v>
      </c>
      <c r="H917" s="20">
        <v>2015</v>
      </c>
      <c r="J917" s="20" t="s">
        <v>1089</v>
      </c>
      <c r="K917" s="20" t="s">
        <v>1090</v>
      </c>
      <c r="L917" s="20" t="s">
        <v>1091</v>
      </c>
      <c r="N917" s="20" t="s">
        <v>867</v>
      </c>
      <c r="Q917" s="20" t="s">
        <v>224</v>
      </c>
    </row>
    <row r="918" spans="1:17" ht="18" customHeight="1" x14ac:dyDescent="0.2">
      <c r="A918" s="11" t="s">
        <v>25</v>
      </c>
      <c r="B918" s="11" t="str">
        <f t="shared" si="48"/>
        <v>avars_2016</v>
      </c>
      <c r="C918" s="11" t="s">
        <v>165</v>
      </c>
      <c r="D918" s="11" t="s">
        <v>185</v>
      </c>
      <c r="E918" s="11" t="s">
        <v>1175</v>
      </c>
      <c r="F918" s="15">
        <v>9</v>
      </c>
      <c r="G918" s="15" t="e">
        <f>#N/A</f>
        <v>#N/A</v>
      </c>
      <c r="H918" s="20">
        <v>2016</v>
      </c>
      <c r="J918" s="20" t="s">
        <v>1089</v>
      </c>
      <c r="K918" s="20" t="s">
        <v>1090</v>
      </c>
      <c r="L918" s="20" t="s">
        <v>1091</v>
      </c>
      <c r="N918" s="20" t="s">
        <v>867</v>
      </c>
      <c r="Q918" s="20" t="s">
        <v>224</v>
      </c>
    </row>
    <row r="919" spans="1:17" ht="18" customHeight="1" x14ac:dyDescent="0.2">
      <c r="A919" s="11" t="s">
        <v>25</v>
      </c>
      <c r="B919" s="11" t="str">
        <f t="shared" si="48"/>
        <v>avars_2017</v>
      </c>
      <c r="C919" s="11" t="s">
        <v>165</v>
      </c>
      <c r="D919" s="11" t="s">
        <v>185</v>
      </c>
      <c r="E919" s="11" t="s">
        <v>1175</v>
      </c>
      <c r="F919" s="15">
        <v>10</v>
      </c>
      <c r="G919" s="15" t="e">
        <f>#N/A</f>
        <v>#N/A</v>
      </c>
      <c r="H919" s="20">
        <v>2017</v>
      </c>
      <c r="J919" s="20" t="s">
        <v>1089</v>
      </c>
      <c r="K919" s="20" t="s">
        <v>1090</v>
      </c>
      <c r="L919" s="20" t="s">
        <v>1091</v>
      </c>
      <c r="N919" s="20" t="s">
        <v>867</v>
      </c>
      <c r="Q919" s="20" t="s">
        <v>224</v>
      </c>
    </row>
    <row r="920" spans="1:17" ht="18" customHeight="1" x14ac:dyDescent="0.2">
      <c r="A920" s="11" t="s">
        <v>25</v>
      </c>
      <c r="B920" s="11" t="str">
        <f t="shared" si="48"/>
        <v>avars_2018</v>
      </c>
      <c r="C920" s="11" t="s">
        <v>165</v>
      </c>
      <c r="D920" s="11" t="s">
        <v>185</v>
      </c>
      <c r="E920" s="11" t="s">
        <v>1175</v>
      </c>
      <c r="F920" s="15">
        <v>11</v>
      </c>
      <c r="G920" s="15" t="e">
        <f>#N/A</f>
        <v>#N/A</v>
      </c>
      <c r="H920" s="20">
        <v>2018</v>
      </c>
      <c r="J920" s="20" t="s">
        <v>1089</v>
      </c>
      <c r="K920" s="20" t="s">
        <v>1090</v>
      </c>
      <c r="L920" s="20" t="s">
        <v>1091</v>
      </c>
      <c r="N920" s="20" t="s">
        <v>867</v>
      </c>
      <c r="Q920" s="20" t="s">
        <v>224</v>
      </c>
    </row>
    <row r="921" spans="1:17" ht="18" customHeight="1" x14ac:dyDescent="0.2">
      <c r="A921" s="11" t="s">
        <v>25</v>
      </c>
      <c r="B921" s="11" t="str">
        <f t="shared" si="48"/>
        <v>avars_2008</v>
      </c>
      <c r="C921" s="11" t="s">
        <v>165</v>
      </c>
      <c r="D921" s="11" t="s">
        <v>185</v>
      </c>
      <c r="E921" s="11" t="s">
        <v>1186</v>
      </c>
      <c r="F921" s="15">
        <v>1</v>
      </c>
      <c r="G921" s="15" t="e">
        <f>#N/A</f>
        <v>#N/A</v>
      </c>
      <c r="H921" s="20">
        <v>2008</v>
      </c>
      <c r="J921" s="20" t="s">
        <v>1089</v>
      </c>
      <c r="K921" s="20" t="s">
        <v>1090</v>
      </c>
      <c r="L921" s="20" t="s">
        <v>1091</v>
      </c>
      <c r="N921" s="20" t="s">
        <v>867</v>
      </c>
      <c r="Q921" s="20" t="s">
        <v>224</v>
      </c>
    </row>
    <row r="922" spans="1:17" ht="18" customHeight="1" x14ac:dyDescent="0.2">
      <c r="A922" s="11" t="s">
        <v>25</v>
      </c>
      <c r="B922" s="11" t="str">
        <f t="shared" si="48"/>
        <v>avars_2009</v>
      </c>
      <c r="C922" s="11" t="s">
        <v>165</v>
      </c>
      <c r="D922" s="11" t="s">
        <v>185</v>
      </c>
      <c r="E922" s="11" t="s">
        <v>1186</v>
      </c>
      <c r="F922" s="15">
        <v>2</v>
      </c>
      <c r="G922" s="15" t="e">
        <f>#N/A</f>
        <v>#N/A</v>
      </c>
      <c r="H922" s="20">
        <v>2009</v>
      </c>
      <c r="J922" s="20" t="s">
        <v>1089</v>
      </c>
      <c r="K922" s="20" t="s">
        <v>1090</v>
      </c>
      <c r="L922" s="20" t="s">
        <v>1091</v>
      </c>
      <c r="N922" s="20" t="s">
        <v>867</v>
      </c>
      <c r="Q922" s="20" t="s">
        <v>224</v>
      </c>
    </row>
    <row r="923" spans="1:17" ht="18" customHeight="1" x14ac:dyDescent="0.2">
      <c r="A923" s="11" t="s">
        <v>25</v>
      </c>
      <c r="B923" s="11" t="str">
        <f t="shared" si="48"/>
        <v>avars_2010</v>
      </c>
      <c r="C923" s="11" t="s">
        <v>165</v>
      </c>
      <c r="D923" s="11" t="s">
        <v>185</v>
      </c>
      <c r="E923" s="11" t="s">
        <v>1186</v>
      </c>
      <c r="F923" s="15">
        <v>3</v>
      </c>
      <c r="G923" s="15" t="e">
        <f>#N/A</f>
        <v>#N/A</v>
      </c>
      <c r="H923" s="20">
        <v>2010</v>
      </c>
      <c r="J923" s="20" t="s">
        <v>1089</v>
      </c>
      <c r="K923" s="20" t="s">
        <v>1090</v>
      </c>
      <c r="L923" s="20" t="s">
        <v>1091</v>
      </c>
      <c r="N923" s="20" t="s">
        <v>867</v>
      </c>
      <c r="Q923" s="20" t="s">
        <v>224</v>
      </c>
    </row>
    <row r="924" spans="1:17" ht="18" customHeight="1" x14ac:dyDescent="0.2">
      <c r="A924" s="11" t="s">
        <v>25</v>
      </c>
      <c r="B924" s="11" t="str">
        <f t="shared" si="48"/>
        <v>avars_2011</v>
      </c>
      <c r="C924" s="11" t="s">
        <v>165</v>
      </c>
      <c r="D924" s="11" t="s">
        <v>185</v>
      </c>
      <c r="E924" s="11" t="s">
        <v>1186</v>
      </c>
      <c r="F924" s="15">
        <v>4</v>
      </c>
      <c r="G924" s="15" t="e">
        <f>#N/A</f>
        <v>#N/A</v>
      </c>
      <c r="H924" s="20">
        <v>2011</v>
      </c>
      <c r="J924" s="20" t="s">
        <v>1089</v>
      </c>
      <c r="K924" s="20" t="s">
        <v>1090</v>
      </c>
      <c r="L924" s="20" t="s">
        <v>1091</v>
      </c>
      <c r="N924" s="20" t="s">
        <v>867</v>
      </c>
      <c r="Q924" s="20" t="s">
        <v>224</v>
      </c>
    </row>
    <row r="925" spans="1:17" ht="18" customHeight="1" x14ac:dyDescent="0.2">
      <c r="A925" s="11" t="s">
        <v>25</v>
      </c>
      <c r="B925" s="11" t="str">
        <f t="shared" si="48"/>
        <v>avars_2012</v>
      </c>
      <c r="C925" s="11" t="s">
        <v>165</v>
      </c>
      <c r="D925" s="11" t="s">
        <v>185</v>
      </c>
      <c r="E925" s="11" t="s">
        <v>1186</v>
      </c>
      <c r="F925" s="15">
        <v>5</v>
      </c>
      <c r="G925" s="15" t="e">
        <f>#N/A</f>
        <v>#N/A</v>
      </c>
      <c r="H925" s="20">
        <v>2012</v>
      </c>
      <c r="J925" s="20" t="s">
        <v>1089</v>
      </c>
      <c r="K925" s="20" t="s">
        <v>1090</v>
      </c>
      <c r="L925" s="20" t="s">
        <v>1091</v>
      </c>
      <c r="N925" s="20" t="s">
        <v>867</v>
      </c>
      <c r="Q925" s="20" t="s">
        <v>224</v>
      </c>
    </row>
    <row r="926" spans="1:17" ht="18" customHeight="1" x14ac:dyDescent="0.2">
      <c r="A926" s="11" t="s">
        <v>25</v>
      </c>
      <c r="B926" s="11" t="str">
        <f t="shared" si="48"/>
        <v>avars_2013</v>
      </c>
      <c r="C926" s="11" t="s">
        <v>165</v>
      </c>
      <c r="D926" s="11" t="s">
        <v>185</v>
      </c>
      <c r="E926" s="11" t="s">
        <v>1186</v>
      </c>
      <c r="F926" s="15">
        <v>6</v>
      </c>
      <c r="G926" s="15" t="e">
        <f>#N/A</f>
        <v>#N/A</v>
      </c>
      <c r="H926" s="20">
        <v>2013</v>
      </c>
      <c r="J926" s="20" t="s">
        <v>1089</v>
      </c>
      <c r="K926" s="20" t="s">
        <v>1090</v>
      </c>
      <c r="L926" s="20" t="s">
        <v>1091</v>
      </c>
      <c r="N926" s="20" t="s">
        <v>867</v>
      </c>
      <c r="Q926" s="20" t="s">
        <v>224</v>
      </c>
    </row>
    <row r="927" spans="1:17" ht="18" customHeight="1" x14ac:dyDescent="0.2">
      <c r="A927" s="11" t="s">
        <v>25</v>
      </c>
      <c r="B927" s="11" t="str">
        <f t="shared" si="48"/>
        <v>avars_2014</v>
      </c>
      <c r="C927" s="11" t="s">
        <v>165</v>
      </c>
      <c r="D927" s="11" t="s">
        <v>185</v>
      </c>
      <c r="E927" s="11" t="s">
        <v>1186</v>
      </c>
      <c r="F927" s="15">
        <v>7</v>
      </c>
      <c r="G927" s="15" t="e">
        <f>#N/A</f>
        <v>#N/A</v>
      </c>
      <c r="H927" s="20">
        <v>2014</v>
      </c>
      <c r="J927" s="20" t="s">
        <v>1089</v>
      </c>
      <c r="K927" s="20" t="s">
        <v>1090</v>
      </c>
      <c r="L927" s="20" t="s">
        <v>1091</v>
      </c>
      <c r="N927" s="20" t="s">
        <v>867</v>
      </c>
      <c r="Q927" s="20" t="s">
        <v>224</v>
      </c>
    </row>
    <row r="928" spans="1:17" ht="18" customHeight="1" x14ac:dyDescent="0.2">
      <c r="A928" s="11" t="s">
        <v>25</v>
      </c>
      <c r="B928" s="11" t="str">
        <f t="shared" si="48"/>
        <v>avars_2015</v>
      </c>
      <c r="C928" s="11" t="s">
        <v>165</v>
      </c>
      <c r="D928" s="11" t="s">
        <v>185</v>
      </c>
      <c r="E928" s="11" t="s">
        <v>1186</v>
      </c>
      <c r="F928" s="15">
        <v>8</v>
      </c>
      <c r="G928" s="15" t="e">
        <f>#N/A</f>
        <v>#N/A</v>
      </c>
      <c r="H928" s="20">
        <v>2015</v>
      </c>
      <c r="J928" s="20" t="s">
        <v>1089</v>
      </c>
      <c r="K928" s="20" t="s">
        <v>1090</v>
      </c>
      <c r="L928" s="20" t="s">
        <v>1091</v>
      </c>
      <c r="N928" s="20" t="s">
        <v>867</v>
      </c>
      <c r="Q928" s="20" t="s">
        <v>224</v>
      </c>
    </row>
    <row r="929" spans="1:17" ht="18" customHeight="1" x14ac:dyDescent="0.2">
      <c r="A929" s="11" t="s">
        <v>25</v>
      </c>
      <c r="B929" s="11" t="str">
        <f t="shared" si="48"/>
        <v>avars_2016</v>
      </c>
      <c r="C929" s="11" t="s">
        <v>165</v>
      </c>
      <c r="D929" s="11" t="s">
        <v>185</v>
      </c>
      <c r="E929" s="11" t="s">
        <v>1186</v>
      </c>
      <c r="F929" s="15">
        <v>9</v>
      </c>
      <c r="G929" s="15" t="e">
        <f>#N/A</f>
        <v>#N/A</v>
      </c>
      <c r="H929" s="20">
        <v>2016</v>
      </c>
      <c r="J929" s="20" t="s">
        <v>1089</v>
      </c>
      <c r="K929" s="20" t="s">
        <v>1090</v>
      </c>
      <c r="L929" s="20" t="s">
        <v>1091</v>
      </c>
      <c r="N929" s="20" t="s">
        <v>867</v>
      </c>
      <c r="Q929" s="20" t="s">
        <v>224</v>
      </c>
    </row>
    <row r="930" spans="1:17" ht="18" customHeight="1" x14ac:dyDescent="0.2">
      <c r="A930" s="11" t="s">
        <v>25</v>
      </c>
      <c r="B930" s="11" t="str">
        <f t="shared" si="48"/>
        <v>avars_2017</v>
      </c>
      <c r="C930" s="11" t="s">
        <v>165</v>
      </c>
      <c r="D930" s="11" t="s">
        <v>185</v>
      </c>
      <c r="E930" s="11" t="s">
        <v>1186</v>
      </c>
      <c r="F930" s="15">
        <v>10</v>
      </c>
      <c r="G930" s="15" t="e">
        <f>#N/A</f>
        <v>#N/A</v>
      </c>
      <c r="H930" s="20">
        <v>2017</v>
      </c>
      <c r="J930" s="20" t="s">
        <v>1089</v>
      </c>
      <c r="K930" s="20" t="s">
        <v>1090</v>
      </c>
      <c r="L930" s="20" t="s">
        <v>1091</v>
      </c>
      <c r="N930" s="20" t="s">
        <v>867</v>
      </c>
      <c r="Q930" s="20" t="s">
        <v>224</v>
      </c>
    </row>
    <row r="931" spans="1:17" ht="18" customHeight="1" x14ac:dyDescent="0.2">
      <c r="A931" s="11" t="s">
        <v>25</v>
      </c>
      <c r="B931" s="11" t="str">
        <f t="shared" si="48"/>
        <v>avars_2018</v>
      </c>
      <c r="C931" s="11" t="s">
        <v>165</v>
      </c>
      <c r="D931" s="11" t="s">
        <v>185</v>
      </c>
      <c r="E931" s="11" t="s">
        <v>1186</v>
      </c>
      <c r="F931" s="15">
        <v>11</v>
      </c>
      <c r="G931" s="15" t="e">
        <f>#N/A</f>
        <v>#N/A</v>
      </c>
      <c r="H931" s="20">
        <v>2018</v>
      </c>
      <c r="J931" s="20" t="s">
        <v>1089</v>
      </c>
      <c r="K931" s="20" t="s">
        <v>1090</v>
      </c>
      <c r="L931" s="20" t="s">
        <v>1091</v>
      </c>
      <c r="N931" s="20" t="s">
        <v>867</v>
      </c>
      <c r="Q931" s="20" t="s">
        <v>224</v>
      </c>
    </row>
    <row r="932" spans="1:17" ht="18" customHeight="1" x14ac:dyDescent="0.2">
      <c r="A932" s="11" t="s">
        <v>25</v>
      </c>
      <c r="B932" s="11" t="str">
        <f t="shared" si="48"/>
        <v>avars_2008</v>
      </c>
      <c r="C932" s="11" t="s">
        <v>165</v>
      </c>
      <c r="D932" s="11" t="s">
        <v>185</v>
      </c>
      <c r="E932" s="11" t="s">
        <v>1200</v>
      </c>
      <c r="F932" s="15">
        <v>1</v>
      </c>
      <c r="G932" s="15" t="e">
        <f>#N/A</f>
        <v>#N/A</v>
      </c>
      <c r="H932" s="20">
        <v>2008</v>
      </c>
      <c r="J932" s="20" t="s">
        <v>1089</v>
      </c>
      <c r="K932" s="20" t="s">
        <v>1090</v>
      </c>
      <c r="L932" s="20" t="s">
        <v>1091</v>
      </c>
      <c r="N932" s="20" t="s">
        <v>867</v>
      </c>
      <c r="Q932" s="20" t="s">
        <v>224</v>
      </c>
    </row>
    <row r="933" spans="1:17" ht="18" customHeight="1" x14ac:dyDescent="0.2">
      <c r="A933" s="11" t="s">
        <v>25</v>
      </c>
      <c r="B933" s="11" t="str">
        <f t="shared" si="48"/>
        <v>avars_2009</v>
      </c>
      <c r="C933" s="11" t="s">
        <v>165</v>
      </c>
      <c r="D933" s="11" t="s">
        <v>185</v>
      </c>
      <c r="E933" s="11" t="s">
        <v>1200</v>
      </c>
      <c r="F933" s="15">
        <v>2</v>
      </c>
      <c r="G933" s="15" t="e">
        <f>#N/A</f>
        <v>#N/A</v>
      </c>
      <c r="H933" s="20">
        <v>2009</v>
      </c>
      <c r="J933" s="20" t="s">
        <v>1089</v>
      </c>
      <c r="K933" s="20" t="s">
        <v>1090</v>
      </c>
      <c r="L933" s="20" t="s">
        <v>1091</v>
      </c>
      <c r="N933" s="20" t="s">
        <v>867</v>
      </c>
      <c r="Q933" s="20" t="s">
        <v>224</v>
      </c>
    </row>
    <row r="934" spans="1:17" ht="18" customHeight="1" x14ac:dyDescent="0.2">
      <c r="A934" s="11" t="s">
        <v>25</v>
      </c>
      <c r="B934" s="11" t="str">
        <f t="shared" si="48"/>
        <v>avars_2010</v>
      </c>
      <c r="C934" s="11" t="s">
        <v>165</v>
      </c>
      <c r="D934" s="11" t="s">
        <v>185</v>
      </c>
      <c r="E934" s="11" t="s">
        <v>1200</v>
      </c>
      <c r="F934" s="15">
        <v>3</v>
      </c>
      <c r="G934" s="15" t="e">
        <f>#N/A</f>
        <v>#N/A</v>
      </c>
      <c r="H934" s="20">
        <v>2010</v>
      </c>
      <c r="J934" s="20" t="s">
        <v>1089</v>
      </c>
      <c r="K934" s="20" t="s">
        <v>1090</v>
      </c>
      <c r="L934" s="20" t="s">
        <v>1091</v>
      </c>
      <c r="N934" s="20" t="s">
        <v>867</v>
      </c>
      <c r="Q934" s="20" t="s">
        <v>224</v>
      </c>
    </row>
    <row r="935" spans="1:17" ht="18" customHeight="1" x14ac:dyDescent="0.2">
      <c r="A935" s="11" t="s">
        <v>25</v>
      </c>
      <c r="B935" s="11" t="str">
        <f t="shared" si="48"/>
        <v>avars_2011</v>
      </c>
      <c r="C935" s="11" t="s">
        <v>165</v>
      </c>
      <c r="D935" s="11" t="s">
        <v>185</v>
      </c>
      <c r="E935" s="11" t="s">
        <v>1200</v>
      </c>
      <c r="F935" s="15">
        <v>4</v>
      </c>
      <c r="G935" s="15" t="e">
        <f>#N/A</f>
        <v>#N/A</v>
      </c>
      <c r="H935" s="20">
        <v>2011</v>
      </c>
      <c r="J935" s="20" t="s">
        <v>1089</v>
      </c>
      <c r="K935" s="20" t="s">
        <v>1090</v>
      </c>
      <c r="L935" s="20" t="s">
        <v>1091</v>
      </c>
      <c r="N935" s="20" t="s">
        <v>867</v>
      </c>
      <c r="Q935" s="20" t="s">
        <v>224</v>
      </c>
    </row>
    <row r="936" spans="1:17" ht="18" customHeight="1" x14ac:dyDescent="0.2">
      <c r="A936" s="11" t="s">
        <v>25</v>
      </c>
      <c r="B936" s="11" t="str">
        <f t="shared" si="48"/>
        <v>avars_2012</v>
      </c>
      <c r="C936" s="11" t="s">
        <v>165</v>
      </c>
      <c r="D936" s="11" t="s">
        <v>185</v>
      </c>
      <c r="E936" s="11" t="s">
        <v>1200</v>
      </c>
      <c r="F936" s="15">
        <v>5</v>
      </c>
      <c r="G936" s="15" t="e">
        <f>#N/A</f>
        <v>#N/A</v>
      </c>
      <c r="H936" s="20">
        <v>2012</v>
      </c>
      <c r="J936" s="20" t="s">
        <v>1089</v>
      </c>
      <c r="K936" s="20" t="s">
        <v>1090</v>
      </c>
      <c r="L936" s="20" t="s">
        <v>1091</v>
      </c>
      <c r="N936" s="20" t="s">
        <v>867</v>
      </c>
      <c r="Q936" s="20" t="s">
        <v>224</v>
      </c>
    </row>
    <row r="937" spans="1:17" ht="18" customHeight="1" x14ac:dyDescent="0.2">
      <c r="A937" s="11" t="s">
        <v>25</v>
      </c>
      <c r="B937" s="11" t="str">
        <f t="shared" si="48"/>
        <v>avars_2013</v>
      </c>
      <c r="C937" s="11" t="s">
        <v>165</v>
      </c>
      <c r="D937" s="11" t="s">
        <v>185</v>
      </c>
      <c r="E937" s="11" t="s">
        <v>1200</v>
      </c>
      <c r="F937" s="15">
        <v>6</v>
      </c>
      <c r="G937" s="15" t="e">
        <f>#N/A</f>
        <v>#N/A</v>
      </c>
      <c r="H937" s="20">
        <v>2013</v>
      </c>
      <c r="J937" s="20" t="s">
        <v>1089</v>
      </c>
      <c r="K937" s="20" t="s">
        <v>1090</v>
      </c>
      <c r="L937" s="20" t="s">
        <v>1091</v>
      </c>
      <c r="N937" s="20" t="s">
        <v>867</v>
      </c>
      <c r="Q937" s="20" t="s">
        <v>224</v>
      </c>
    </row>
    <row r="938" spans="1:17" ht="18" customHeight="1" x14ac:dyDescent="0.2">
      <c r="A938" s="11" t="s">
        <v>25</v>
      </c>
      <c r="B938" s="11" t="str">
        <f t="shared" si="48"/>
        <v>avars_2014</v>
      </c>
      <c r="C938" s="11" t="s">
        <v>165</v>
      </c>
      <c r="D938" s="11" t="s">
        <v>185</v>
      </c>
      <c r="E938" s="11" t="s">
        <v>1200</v>
      </c>
      <c r="F938" s="15">
        <v>7</v>
      </c>
      <c r="G938" s="15" t="e">
        <f>#N/A</f>
        <v>#N/A</v>
      </c>
      <c r="H938" s="20">
        <v>2014</v>
      </c>
      <c r="J938" s="20" t="s">
        <v>1089</v>
      </c>
      <c r="K938" s="20" t="s">
        <v>1090</v>
      </c>
      <c r="L938" s="20" t="s">
        <v>1091</v>
      </c>
      <c r="N938" s="20" t="s">
        <v>867</v>
      </c>
      <c r="Q938" s="20" t="s">
        <v>224</v>
      </c>
    </row>
    <row r="939" spans="1:17" ht="18" customHeight="1" x14ac:dyDescent="0.2">
      <c r="A939" s="11" t="s">
        <v>25</v>
      </c>
      <c r="B939" s="11" t="str">
        <f t="shared" si="48"/>
        <v>avars_2015</v>
      </c>
      <c r="C939" s="11" t="s">
        <v>165</v>
      </c>
      <c r="D939" s="11" t="s">
        <v>185</v>
      </c>
      <c r="E939" s="11" t="s">
        <v>1200</v>
      </c>
      <c r="F939" s="15">
        <v>8</v>
      </c>
      <c r="G939" s="15" t="e">
        <f>#N/A</f>
        <v>#N/A</v>
      </c>
      <c r="H939" s="20">
        <v>2015</v>
      </c>
      <c r="J939" s="20" t="s">
        <v>1089</v>
      </c>
      <c r="K939" s="20" t="s">
        <v>1090</v>
      </c>
      <c r="L939" s="20" t="s">
        <v>1091</v>
      </c>
      <c r="N939" s="20" t="s">
        <v>867</v>
      </c>
      <c r="Q939" s="20" t="s">
        <v>224</v>
      </c>
    </row>
    <row r="940" spans="1:17" ht="18" customHeight="1" x14ac:dyDescent="0.2">
      <c r="A940" s="11" t="s">
        <v>25</v>
      </c>
      <c r="B940" s="11" t="str">
        <f t="shared" si="48"/>
        <v>avars_2016</v>
      </c>
      <c r="C940" s="11" t="s">
        <v>165</v>
      </c>
      <c r="D940" s="11" t="s">
        <v>185</v>
      </c>
      <c r="E940" s="11" t="s">
        <v>1200</v>
      </c>
      <c r="F940" s="15">
        <v>9</v>
      </c>
      <c r="G940" s="15" t="e">
        <f>#N/A</f>
        <v>#N/A</v>
      </c>
      <c r="H940" s="20">
        <v>2016</v>
      </c>
      <c r="J940" s="20" t="s">
        <v>1089</v>
      </c>
      <c r="K940" s="20" t="s">
        <v>1090</v>
      </c>
      <c r="L940" s="20" t="s">
        <v>1091</v>
      </c>
      <c r="N940" s="20" t="s">
        <v>867</v>
      </c>
      <c r="Q940" s="20" t="s">
        <v>224</v>
      </c>
    </row>
    <row r="941" spans="1:17" ht="18" customHeight="1" x14ac:dyDescent="0.2">
      <c r="A941" s="11" t="s">
        <v>25</v>
      </c>
      <c r="B941" s="11" t="str">
        <f t="shared" si="48"/>
        <v>avars_2017</v>
      </c>
      <c r="C941" s="11" t="s">
        <v>165</v>
      </c>
      <c r="D941" s="11" t="s">
        <v>185</v>
      </c>
      <c r="E941" s="11" t="s">
        <v>1200</v>
      </c>
      <c r="F941" s="15">
        <v>10</v>
      </c>
      <c r="G941" s="15" t="e">
        <f>#N/A</f>
        <v>#N/A</v>
      </c>
      <c r="H941" s="20">
        <v>2017</v>
      </c>
      <c r="J941" s="20" t="s">
        <v>1089</v>
      </c>
      <c r="K941" s="20" t="s">
        <v>1090</v>
      </c>
      <c r="L941" s="20" t="s">
        <v>1091</v>
      </c>
      <c r="N941" s="20" t="s">
        <v>867</v>
      </c>
      <c r="Q941" s="20" t="s">
        <v>224</v>
      </c>
    </row>
    <row r="942" spans="1:17" ht="18" customHeight="1" x14ac:dyDescent="0.2">
      <c r="A942" s="11" t="s">
        <v>25</v>
      </c>
      <c r="B942" s="11" t="str">
        <f t="shared" si="48"/>
        <v>avars_2018</v>
      </c>
      <c r="C942" s="11" t="s">
        <v>165</v>
      </c>
      <c r="D942" s="11" t="s">
        <v>185</v>
      </c>
      <c r="E942" s="11" t="s">
        <v>1200</v>
      </c>
      <c r="F942" s="15">
        <v>11</v>
      </c>
      <c r="G942" s="15" t="e">
        <f>#N/A</f>
        <v>#N/A</v>
      </c>
      <c r="H942" s="20">
        <v>2018</v>
      </c>
      <c r="J942" s="20" t="s">
        <v>1089</v>
      </c>
      <c r="K942" s="20" t="s">
        <v>1090</v>
      </c>
      <c r="L942" s="20" t="s">
        <v>1091</v>
      </c>
      <c r="N942" s="20" t="s">
        <v>867</v>
      </c>
      <c r="Q942" s="20" t="s">
        <v>224</v>
      </c>
    </row>
    <row r="943" spans="1:17" ht="18" customHeight="1" x14ac:dyDescent="0.2">
      <c r="A943" s="11" t="s">
        <v>25</v>
      </c>
      <c r="B943" s="11" t="str">
        <f t="shared" si="48"/>
        <v>avars_2008</v>
      </c>
      <c r="C943" s="11" t="s">
        <v>165</v>
      </c>
      <c r="D943" s="11" t="s">
        <v>185</v>
      </c>
      <c r="E943" s="11" t="s">
        <v>1217</v>
      </c>
      <c r="F943" s="15">
        <v>1</v>
      </c>
      <c r="G943" s="15" t="e">
        <f>#N/A</f>
        <v>#N/A</v>
      </c>
      <c r="H943" s="20">
        <v>2008</v>
      </c>
      <c r="J943" s="20" t="s">
        <v>1089</v>
      </c>
      <c r="K943" s="20" t="s">
        <v>1090</v>
      </c>
      <c r="L943" s="20" t="s">
        <v>1091</v>
      </c>
      <c r="N943" s="20" t="s">
        <v>867</v>
      </c>
      <c r="Q943" s="20" t="s">
        <v>224</v>
      </c>
    </row>
    <row r="944" spans="1:17" ht="18" customHeight="1" x14ac:dyDescent="0.2">
      <c r="A944" s="11" t="s">
        <v>25</v>
      </c>
      <c r="B944" s="11" t="str">
        <f t="shared" si="48"/>
        <v>avars_2009</v>
      </c>
      <c r="C944" s="11" t="s">
        <v>165</v>
      </c>
      <c r="D944" s="11" t="s">
        <v>185</v>
      </c>
      <c r="E944" s="11" t="s">
        <v>1217</v>
      </c>
      <c r="F944" s="15">
        <v>2</v>
      </c>
      <c r="G944" s="15" t="e">
        <f>#N/A</f>
        <v>#N/A</v>
      </c>
      <c r="H944" s="20">
        <v>2009</v>
      </c>
      <c r="J944" s="20" t="s">
        <v>1089</v>
      </c>
      <c r="K944" s="20" t="s">
        <v>1090</v>
      </c>
      <c r="L944" s="20" t="s">
        <v>1091</v>
      </c>
      <c r="N944" s="20" t="s">
        <v>867</v>
      </c>
      <c r="Q944" s="20" t="s">
        <v>224</v>
      </c>
    </row>
    <row r="945" spans="1:17" ht="18" customHeight="1" x14ac:dyDescent="0.2">
      <c r="A945" s="11" t="s">
        <v>25</v>
      </c>
      <c r="B945" s="11" t="str">
        <f t="shared" si="48"/>
        <v>avars_2010</v>
      </c>
      <c r="C945" s="11" t="s">
        <v>165</v>
      </c>
      <c r="D945" s="11" t="s">
        <v>185</v>
      </c>
      <c r="E945" s="11" t="s">
        <v>1217</v>
      </c>
      <c r="F945" s="15">
        <v>3</v>
      </c>
      <c r="G945" s="15" t="e">
        <f>#N/A</f>
        <v>#N/A</v>
      </c>
      <c r="H945" s="20">
        <v>2010</v>
      </c>
      <c r="J945" s="20" t="s">
        <v>1089</v>
      </c>
      <c r="K945" s="20" t="s">
        <v>1090</v>
      </c>
      <c r="L945" s="20" t="s">
        <v>1091</v>
      </c>
      <c r="N945" s="20" t="s">
        <v>867</v>
      </c>
      <c r="Q945" s="20" t="s">
        <v>224</v>
      </c>
    </row>
    <row r="946" spans="1:17" ht="18" customHeight="1" x14ac:dyDescent="0.2">
      <c r="A946" s="11" t="s">
        <v>25</v>
      </c>
      <c r="B946" s="11" t="str">
        <f t="shared" si="48"/>
        <v>avars_2011</v>
      </c>
      <c r="C946" s="11" t="s">
        <v>165</v>
      </c>
      <c r="D946" s="11" t="s">
        <v>185</v>
      </c>
      <c r="E946" s="11" t="s">
        <v>1217</v>
      </c>
      <c r="F946" s="15">
        <v>4</v>
      </c>
      <c r="G946" s="15" t="e">
        <f>#N/A</f>
        <v>#N/A</v>
      </c>
      <c r="H946" s="20">
        <v>2011</v>
      </c>
      <c r="J946" s="20" t="s">
        <v>1089</v>
      </c>
      <c r="K946" s="20" t="s">
        <v>1090</v>
      </c>
      <c r="L946" s="20" t="s">
        <v>1091</v>
      </c>
      <c r="N946" s="20" t="s">
        <v>867</v>
      </c>
      <c r="Q946" s="20" t="s">
        <v>224</v>
      </c>
    </row>
    <row r="947" spans="1:17" ht="18" customHeight="1" x14ac:dyDescent="0.2">
      <c r="A947" s="11" t="s">
        <v>25</v>
      </c>
      <c r="B947" s="11" t="str">
        <f t="shared" si="48"/>
        <v>avars_2012</v>
      </c>
      <c r="C947" s="11" t="s">
        <v>165</v>
      </c>
      <c r="D947" s="11" t="s">
        <v>185</v>
      </c>
      <c r="E947" s="11" t="s">
        <v>1217</v>
      </c>
      <c r="F947" s="15">
        <v>5</v>
      </c>
      <c r="G947" s="15" t="e">
        <f>#N/A</f>
        <v>#N/A</v>
      </c>
      <c r="H947" s="20">
        <v>2012</v>
      </c>
      <c r="J947" s="20" t="s">
        <v>1089</v>
      </c>
      <c r="K947" s="20" t="s">
        <v>1090</v>
      </c>
      <c r="L947" s="20" t="s">
        <v>1091</v>
      </c>
      <c r="N947" s="20" t="s">
        <v>867</v>
      </c>
      <c r="Q947" s="20" t="s">
        <v>224</v>
      </c>
    </row>
    <row r="948" spans="1:17" ht="18" customHeight="1" x14ac:dyDescent="0.2">
      <c r="A948" s="11" t="s">
        <v>25</v>
      </c>
      <c r="B948" s="11" t="str">
        <f t="shared" si="48"/>
        <v>avars_2013</v>
      </c>
      <c r="C948" s="11" t="s">
        <v>165</v>
      </c>
      <c r="D948" s="11" t="s">
        <v>185</v>
      </c>
      <c r="E948" s="11" t="s">
        <v>1217</v>
      </c>
      <c r="F948" s="15">
        <v>6</v>
      </c>
      <c r="G948" s="15" t="e">
        <f>#N/A</f>
        <v>#N/A</v>
      </c>
      <c r="H948" s="20">
        <v>2013</v>
      </c>
      <c r="J948" s="20" t="s">
        <v>1089</v>
      </c>
      <c r="K948" s="20" t="s">
        <v>1090</v>
      </c>
      <c r="L948" s="20" t="s">
        <v>1091</v>
      </c>
      <c r="N948" s="20" t="s">
        <v>867</v>
      </c>
      <c r="Q948" s="20" t="s">
        <v>224</v>
      </c>
    </row>
    <row r="949" spans="1:17" ht="18" customHeight="1" x14ac:dyDescent="0.2">
      <c r="A949" s="11" t="s">
        <v>25</v>
      </c>
      <c r="B949" s="11" t="str">
        <f t="shared" si="48"/>
        <v>avars_2014</v>
      </c>
      <c r="C949" s="11" t="s">
        <v>165</v>
      </c>
      <c r="D949" s="11" t="s">
        <v>185</v>
      </c>
      <c r="E949" s="11" t="s">
        <v>1217</v>
      </c>
      <c r="F949" s="15">
        <v>7</v>
      </c>
      <c r="G949" s="15" t="e">
        <f>#N/A</f>
        <v>#N/A</v>
      </c>
      <c r="H949" s="20">
        <v>2014</v>
      </c>
      <c r="J949" s="20" t="s">
        <v>1089</v>
      </c>
      <c r="K949" s="20" t="s">
        <v>1090</v>
      </c>
      <c r="L949" s="20" t="s">
        <v>1091</v>
      </c>
      <c r="N949" s="20" t="s">
        <v>867</v>
      </c>
      <c r="Q949" s="20" t="s">
        <v>224</v>
      </c>
    </row>
    <row r="950" spans="1:17" ht="18" customHeight="1" x14ac:dyDescent="0.2">
      <c r="A950" s="11" t="s">
        <v>25</v>
      </c>
      <c r="B950" s="11" t="str">
        <f t="shared" si="48"/>
        <v>avars_2015</v>
      </c>
      <c r="C950" s="11" t="s">
        <v>165</v>
      </c>
      <c r="D950" s="11" t="s">
        <v>185</v>
      </c>
      <c r="E950" s="11" t="s">
        <v>1217</v>
      </c>
      <c r="F950" s="15">
        <v>8</v>
      </c>
      <c r="G950" s="15" t="e">
        <f>#N/A</f>
        <v>#N/A</v>
      </c>
      <c r="H950" s="20">
        <v>2015</v>
      </c>
      <c r="J950" s="20" t="s">
        <v>1089</v>
      </c>
      <c r="K950" s="20" t="s">
        <v>1090</v>
      </c>
      <c r="L950" s="20" t="s">
        <v>1091</v>
      </c>
      <c r="N950" s="20" t="s">
        <v>867</v>
      </c>
      <c r="Q950" s="20" t="s">
        <v>224</v>
      </c>
    </row>
    <row r="951" spans="1:17" ht="18" customHeight="1" x14ac:dyDescent="0.2">
      <c r="A951" s="11" t="s">
        <v>25</v>
      </c>
      <c r="B951" s="11" t="str">
        <f t="shared" si="48"/>
        <v>avars_2016</v>
      </c>
      <c r="C951" s="11" t="s">
        <v>165</v>
      </c>
      <c r="D951" s="11" t="s">
        <v>185</v>
      </c>
      <c r="E951" s="11" t="s">
        <v>1217</v>
      </c>
      <c r="F951" s="15">
        <v>9</v>
      </c>
      <c r="G951" s="15" t="e">
        <f>#N/A</f>
        <v>#N/A</v>
      </c>
      <c r="H951" s="20">
        <v>2016</v>
      </c>
      <c r="J951" s="20" t="s">
        <v>1089</v>
      </c>
      <c r="K951" s="20" t="s">
        <v>1090</v>
      </c>
      <c r="L951" s="20" t="s">
        <v>1091</v>
      </c>
      <c r="N951" s="20" t="s">
        <v>867</v>
      </c>
      <c r="Q951" s="20" t="s">
        <v>224</v>
      </c>
    </row>
    <row r="952" spans="1:17" ht="18" customHeight="1" x14ac:dyDescent="0.2">
      <c r="A952" s="11" t="s">
        <v>25</v>
      </c>
      <c r="B952" s="11" t="str">
        <f t="shared" si="48"/>
        <v>avars_2017</v>
      </c>
      <c r="C952" s="11" t="s">
        <v>165</v>
      </c>
      <c r="D952" s="11" t="s">
        <v>185</v>
      </c>
      <c r="E952" s="11" t="s">
        <v>1217</v>
      </c>
      <c r="F952" s="15">
        <v>10</v>
      </c>
      <c r="G952" s="15" t="e">
        <f>#N/A</f>
        <v>#N/A</v>
      </c>
      <c r="H952" s="20">
        <v>2017</v>
      </c>
      <c r="J952" s="20" t="s">
        <v>1089</v>
      </c>
      <c r="K952" s="20" t="s">
        <v>1090</v>
      </c>
      <c r="L952" s="20" t="s">
        <v>1091</v>
      </c>
      <c r="N952" s="20" t="s">
        <v>867</v>
      </c>
      <c r="Q952" s="20" t="s">
        <v>224</v>
      </c>
    </row>
    <row r="953" spans="1:17" ht="18" customHeight="1" x14ac:dyDescent="0.2">
      <c r="A953" s="11" t="s">
        <v>25</v>
      </c>
      <c r="B953" s="11" t="str">
        <f t="shared" si="48"/>
        <v>avars_2018</v>
      </c>
      <c r="C953" s="11" t="s">
        <v>165</v>
      </c>
      <c r="D953" s="11" t="s">
        <v>185</v>
      </c>
      <c r="E953" s="11" t="s">
        <v>1217</v>
      </c>
      <c r="F953" s="15">
        <v>11</v>
      </c>
      <c r="G953" s="15" t="e">
        <f>#N/A</f>
        <v>#N/A</v>
      </c>
      <c r="H953" s="20">
        <v>2018</v>
      </c>
      <c r="J953" s="20" t="s">
        <v>1089</v>
      </c>
      <c r="K953" s="20" t="s">
        <v>1090</v>
      </c>
      <c r="L953" s="20" t="s">
        <v>1091</v>
      </c>
      <c r="N953" s="20" t="s">
        <v>867</v>
      </c>
      <c r="Q953" s="20" t="s">
        <v>224</v>
      </c>
    </row>
    <row r="954" spans="1:17" ht="18" customHeight="1" x14ac:dyDescent="0.2">
      <c r="A954" s="11" t="s">
        <v>25</v>
      </c>
      <c r="B954" s="11" t="str">
        <f t="shared" si="48"/>
        <v>avars_2008</v>
      </c>
      <c r="C954" s="11" t="s">
        <v>165</v>
      </c>
      <c r="D954" s="11" t="s">
        <v>185</v>
      </c>
      <c r="E954" s="11" t="s">
        <v>1230</v>
      </c>
      <c r="F954" s="15">
        <v>1</v>
      </c>
      <c r="G954" s="15" t="e">
        <f>#N/A</f>
        <v>#N/A</v>
      </c>
      <c r="H954" s="20">
        <v>2008</v>
      </c>
      <c r="J954" s="20" t="s">
        <v>1089</v>
      </c>
      <c r="K954" s="20" t="s">
        <v>1090</v>
      </c>
      <c r="L954" s="20" t="s">
        <v>1091</v>
      </c>
      <c r="N954" s="20" t="s">
        <v>867</v>
      </c>
      <c r="Q954" s="20" t="s">
        <v>224</v>
      </c>
    </row>
    <row r="955" spans="1:17" ht="18" customHeight="1" x14ac:dyDescent="0.2">
      <c r="A955" s="11" t="s">
        <v>25</v>
      </c>
      <c r="B955" s="11" t="str">
        <f t="shared" si="48"/>
        <v>avars_2009</v>
      </c>
      <c r="C955" s="11" t="s">
        <v>165</v>
      </c>
      <c r="D955" s="11" t="s">
        <v>185</v>
      </c>
      <c r="E955" s="11" t="s">
        <v>1230</v>
      </c>
      <c r="F955" s="15">
        <v>2</v>
      </c>
      <c r="G955" s="15" t="e">
        <f>#N/A</f>
        <v>#N/A</v>
      </c>
      <c r="H955" s="20">
        <v>2009</v>
      </c>
      <c r="J955" s="20" t="s">
        <v>1089</v>
      </c>
      <c r="K955" s="20" t="s">
        <v>1090</v>
      </c>
      <c r="L955" s="20" t="s">
        <v>1091</v>
      </c>
      <c r="N955" s="20" t="s">
        <v>867</v>
      </c>
      <c r="Q955" s="20" t="s">
        <v>224</v>
      </c>
    </row>
    <row r="956" spans="1:17" ht="18" customHeight="1" x14ac:dyDescent="0.2">
      <c r="A956" s="11" t="s">
        <v>25</v>
      </c>
      <c r="B956" s="11" t="str">
        <f t="shared" si="48"/>
        <v>avars_2010</v>
      </c>
      <c r="C956" s="11" t="s">
        <v>165</v>
      </c>
      <c r="D956" s="11" t="s">
        <v>185</v>
      </c>
      <c r="E956" s="11" t="s">
        <v>1230</v>
      </c>
      <c r="F956" s="15">
        <v>3</v>
      </c>
      <c r="G956" s="15" t="e">
        <f>#N/A</f>
        <v>#N/A</v>
      </c>
      <c r="H956" s="20">
        <v>2010</v>
      </c>
      <c r="J956" s="20" t="s">
        <v>1089</v>
      </c>
      <c r="K956" s="20" t="s">
        <v>1090</v>
      </c>
      <c r="L956" s="20" t="s">
        <v>1091</v>
      </c>
      <c r="N956" s="20" t="s">
        <v>867</v>
      </c>
      <c r="Q956" s="20" t="s">
        <v>224</v>
      </c>
    </row>
    <row r="957" spans="1:17" ht="18" customHeight="1" x14ac:dyDescent="0.2">
      <c r="A957" s="11" t="s">
        <v>25</v>
      </c>
      <c r="B957" s="11" t="str">
        <f t="shared" ref="B957:B964" si="49">"avars_" &amp;  H957</f>
        <v>avars_2011</v>
      </c>
      <c r="C957" s="11" t="s">
        <v>165</v>
      </c>
      <c r="D957" s="11" t="s">
        <v>185</v>
      </c>
      <c r="E957" s="11" t="s">
        <v>1230</v>
      </c>
      <c r="F957" s="15">
        <v>4</v>
      </c>
      <c r="G957" s="15" t="e">
        <f>#N/A</f>
        <v>#N/A</v>
      </c>
      <c r="H957" s="20">
        <v>2011</v>
      </c>
      <c r="J957" s="20" t="s">
        <v>1089</v>
      </c>
      <c r="K957" s="20" t="s">
        <v>1090</v>
      </c>
      <c r="L957" s="20" t="s">
        <v>1091</v>
      </c>
      <c r="N957" s="20" t="s">
        <v>867</v>
      </c>
      <c r="Q957" s="20" t="s">
        <v>224</v>
      </c>
    </row>
    <row r="958" spans="1:17" ht="18" customHeight="1" x14ac:dyDescent="0.2">
      <c r="A958" s="11" t="s">
        <v>25</v>
      </c>
      <c r="B958" s="11" t="str">
        <f t="shared" si="49"/>
        <v>avars_2012</v>
      </c>
      <c r="C958" s="11" t="s">
        <v>165</v>
      </c>
      <c r="D958" s="11" t="s">
        <v>185</v>
      </c>
      <c r="E958" s="11" t="s">
        <v>1230</v>
      </c>
      <c r="F958" s="15">
        <v>5</v>
      </c>
      <c r="G958" s="15" t="e">
        <f>#N/A</f>
        <v>#N/A</v>
      </c>
      <c r="H958" s="20">
        <v>2012</v>
      </c>
      <c r="J958" s="20" t="s">
        <v>1089</v>
      </c>
      <c r="K958" s="20" t="s">
        <v>1090</v>
      </c>
      <c r="L958" s="20" t="s">
        <v>1091</v>
      </c>
      <c r="N958" s="20" t="s">
        <v>867</v>
      </c>
      <c r="Q958" s="20" t="s">
        <v>224</v>
      </c>
    </row>
    <row r="959" spans="1:17" ht="18" customHeight="1" x14ac:dyDescent="0.2">
      <c r="A959" s="11" t="s">
        <v>25</v>
      </c>
      <c r="B959" s="11" t="str">
        <f t="shared" si="49"/>
        <v>avars_2013</v>
      </c>
      <c r="C959" s="11" t="s">
        <v>165</v>
      </c>
      <c r="D959" s="11" t="s">
        <v>185</v>
      </c>
      <c r="E959" s="11" t="s">
        <v>1230</v>
      </c>
      <c r="F959" s="15">
        <v>6</v>
      </c>
      <c r="G959" s="15" t="e">
        <f>#N/A</f>
        <v>#N/A</v>
      </c>
      <c r="H959" s="20">
        <v>2013</v>
      </c>
      <c r="J959" s="20" t="s">
        <v>1089</v>
      </c>
      <c r="K959" s="20" t="s">
        <v>1090</v>
      </c>
      <c r="L959" s="20" t="s">
        <v>1091</v>
      </c>
      <c r="N959" s="20" t="s">
        <v>867</v>
      </c>
      <c r="Q959" s="20" t="s">
        <v>224</v>
      </c>
    </row>
    <row r="960" spans="1:17" ht="18" customHeight="1" x14ac:dyDescent="0.2">
      <c r="A960" s="11" t="s">
        <v>25</v>
      </c>
      <c r="B960" s="11" t="str">
        <f t="shared" si="49"/>
        <v>avars_2014</v>
      </c>
      <c r="C960" s="11" t="s">
        <v>165</v>
      </c>
      <c r="D960" s="11" t="s">
        <v>185</v>
      </c>
      <c r="E960" s="11" t="s">
        <v>1230</v>
      </c>
      <c r="F960" s="15">
        <v>7</v>
      </c>
      <c r="G960" s="15" t="e">
        <f>#N/A</f>
        <v>#N/A</v>
      </c>
      <c r="H960" s="20">
        <v>2014</v>
      </c>
      <c r="J960" s="20" t="s">
        <v>1089</v>
      </c>
      <c r="K960" s="20" t="s">
        <v>1090</v>
      </c>
      <c r="L960" s="20" t="s">
        <v>1091</v>
      </c>
      <c r="N960" s="20" t="s">
        <v>867</v>
      </c>
      <c r="Q960" s="20" t="s">
        <v>224</v>
      </c>
    </row>
    <row r="961" spans="1:17" ht="18" customHeight="1" x14ac:dyDescent="0.2">
      <c r="A961" s="11" t="s">
        <v>25</v>
      </c>
      <c r="B961" s="11" t="str">
        <f t="shared" si="49"/>
        <v>avars_2015</v>
      </c>
      <c r="C961" s="11" t="s">
        <v>165</v>
      </c>
      <c r="D961" s="11" t="s">
        <v>185</v>
      </c>
      <c r="E961" s="11" t="s">
        <v>1230</v>
      </c>
      <c r="F961" s="15">
        <v>8</v>
      </c>
      <c r="G961" s="15" t="e">
        <f>#N/A</f>
        <v>#N/A</v>
      </c>
      <c r="H961" s="20">
        <v>2015</v>
      </c>
      <c r="J961" s="20" t="s">
        <v>1089</v>
      </c>
      <c r="K961" s="20" t="s">
        <v>1090</v>
      </c>
      <c r="L961" s="20" t="s">
        <v>1091</v>
      </c>
      <c r="N961" s="20" t="s">
        <v>867</v>
      </c>
      <c r="Q961" s="20" t="s">
        <v>224</v>
      </c>
    </row>
    <row r="962" spans="1:17" ht="18" customHeight="1" x14ac:dyDescent="0.2">
      <c r="A962" s="11" t="s">
        <v>25</v>
      </c>
      <c r="B962" s="11" t="str">
        <f t="shared" si="49"/>
        <v>avars_2016</v>
      </c>
      <c r="C962" s="11" t="s">
        <v>165</v>
      </c>
      <c r="D962" s="11" t="s">
        <v>185</v>
      </c>
      <c r="E962" s="11" t="s">
        <v>1230</v>
      </c>
      <c r="F962" s="15">
        <v>9</v>
      </c>
      <c r="G962" s="15" t="e">
        <f>#N/A</f>
        <v>#N/A</v>
      </c>
      <c r="H962" s="20">
        <v>2016</v>
      </c>
      <c r="J962" s="20" t="s">
        <v>1089</v>
      </c>
      <c r="K962" s="20" t="s">
        <v>1090</v>
      </c>
      <c r="L962" s="20" t="s">
        <v>1091</v>
      </c>
      <c r="N962" s="20" t="s">
        <v>867</v>
      </c>
      <c r="Q962" s="20" t="s">
        <v>224</v>
      </c>
    </row>
    <row r="963" spans="1:17" ht="18" customHeight="1" x14ac:dyDescent="0.2">
      <c r="A963" s="11" t="s">
        <v>25</v>
      </c>
      <c r="B963" s="11" t="str">
        <f t="shared" si="49"/>
        <v>avars_2017</v>
      </c>
      <c r="C963" s="11" t="s">
        <v>165</v>
      </c>
      <c r="D963" s="11" t="s">
        <v>185</v>
      </c>
      <c r="E963" s="11" t="s">
        <v>1230</v>
      </c>
      <c r="F963" s="15">
        <v>10</v>
      </c>
      <c r="G963" s="15" t="e">
        <f>#N/A</f>
        <v>#N/A</v>
      </c>
      <c r="H963" s="20">
        <v>2017</v>
      </c>
      <c r="J963" s="20" t="s">
        <v>1089</v>
      </c>
      <c r="K963" s="20" t="s">
        <v>1090</v>
      </c>
      <c r="L963" s="20" t="s">
        <v>1091</v>
      </c>
      <c r="N963" s="20" t="s">
        <v>867</v>
      </c>
      <c r="Q963" s="20" t="s">
        <v>224</v>
      </c>
    </row>
    <row r="964" spans="1:17" ht="18" customHeight="1" x14ac:dyDescent="0.2">
      <c r="A964" s="11" t="s">
        <v>25</v>
      </c>
      <c r="B964" s="11" t="str">
        <f t="shared" si="49"/>
        <v>avars_2018</v>
      </c>
      <c r="C964" s="11" t="s">
        <v>165</v>
      </c>
      <c r="D964" s="11" t="s">
        <v>185</v>
      </c>
      <c r="E964" s="11" t="s">
        <v>1230</v>
      </c>
      <c r="F964" s="15">
        <v>11</v>
      </c>
      <c r="G964" s="15" t="e">
        <f>#N/A</f>
        <v>#N/A</v>
      </c>
      <c r="H964" s="20">
        <v>2018</v>
      </c>
      <c r="J964" s="20" t="s">
        <v>1089</v>
      </c>
      <c r="K964" s="20" t="s">
        <v>1090</v>
      </c>
      <c r="L964" s="20" t="s">
        <v>1091</v>
      </c>
      <c r="N964" s="20" t="s">
        <v>867</v>
      </c>
      <c r="Q964" s="20" t="s">
        <v>224</v>
      </c>
    </row>
    <row r="965" spans="1:17" ht="18" customHeight="1" x14ac:dyDescent="0.2">
      <c r="A965" s="11" t="s">
        <v>25</v>
      </c>
      <c r="B965" s="11" t="s">
        <v>1245</v>
      </c>
      <c r="C965" s="11" t="s">
        <v>165</v>
      </c>
      <c r="D965" s="11" t="s">
        <v>214</v>
      </c>
      <c r="E965" s="11" t="s">
        <v>1246</v>
      </c>
      <c r="F965" s="15"/>
      <c r="G965" s="15"/>
      <c r="H965" s="20">
        <v>2008</v>
      </c>
      <c r="I965" s="20" t="str">
        <f t="shared" ref="I965:I1024" si="50">CONCATENATE(A965,"__",C965,"_", D965, "..", E965, ".", H965)</f>
        <v>liss__match_loneliness..empty.2008</v>
      </c>
      <c r="J965" s="15" t="s">
        <v>1249</v>
      </c>
      <c r="K965" s="20" t="s">
        <v>1250</v>
      </c>
      <c r="L965" s="20" t="s">
        <v>1251</v>
      </c>
      <c r="M965" s="20" t="s">
        <v>223</v>
      </c>
      <c r="N965" s="20" t="s">
        <v>290</v>
      </c>
      <c r="O965" s="20">
        <v>1</v>
      </c>
      <c r="P965" s="20">
        <v>3</v>
      </c>
      <c r="Q965" s="20" t="s">
        <v>224</v>
      </c>
    </row>
    <row r="966" spans="1:17" ht="18" customHeight="1" x14ac:dyDescent="0.2">
      <c r="A966" s="11" t="s">
        <v>25</v>
      </c>
      <c r="B966" s="11" t="s">
        <v>1252</v>
      </c>
      <c r="C966" s="11" t="s">
        <v>165</v>
      </c>
      <c r="D966" s="11" t="s">
        <v>214</v>
      </c>
      <c r="E966" s="11" t="s">
        <v>1246</v>
      </c>
      <c r="F966" s="15"/>
      <c r="G966" s="15"/>
      <c r="H966" s="20">
        <v>2009</v>
      </c>
      <c r="I966" s="20" t="str">
        <f t="shared" si="50"/>
        <v>liss__match_loneliness..empty.2009</v>
      </c>
      <c r="J966" s="15" t="s">
        <v>1254</v>
      </c>
      <c r="K966" s="20" t="s">
        <v>1250</v>
      </c>
      <c r="L966" s="20" t="s">
        <v>1251</v>
      </c>
      <c r="M966" s="20" t="s">
        <v>223</v>
      </c>
      <c r="N966" s="20" t="s">
        <v>290</v>
      </c>
      <c r="O966" s="20">
        <v>1</v>
      </c>
      <c r="P966" s="20">
        <v>3</v>
      </c>
      <c r="Q966" s="20" t="s">
        <v>224</v>
      </c>
    </row>
    <row r="967" spans="1:17" ht="18" customHeight="1" x14ac:dyDescent="0.2">
      <c r="A967" s="11" t="s">
        <v>25</v>
      </c>
      <c r="B967" s="11" t="s">
        <v>1256</v>
      </c>
      <c r="C967" s="11" t="s">
        <v>165</v>
      </c>
      <c r="D967" s="11" t="s">
        <v>214</v>
      </c>
      <c r="E967" s="11" t="s">
        <v>1246</v>
      </c>
      <c r="F967" s="15"/>
      <c r="G967" s="15"/>
      <c r="H967" s="20">
        <v>2010</v>
      </c>
      <c r="I967" s="20" t="str">
        <f t="shared" si="50"/>
        <v>liss__match_loneliness..empty.2010</v>
      </c>
      <c r="J967" s="15" t="s">
        <v>1257</v>
      </c>
      <c r="K967" s="20" t="s">
        <v>1250</v>
      </c>
      <c r="L967" s="20" t="s">
        <v>1251</v>
      </c>
      <c r="M967" s="20" t="s">
        <v>223</v>
      </c>
      <c r="N967" s="20" t="s">
        <v>290</v>
      </c>
      <c r="O967" s="20">
        <v>1</v>
      </c>
      <c r="P967" s="20">
        <v>3</v>
      </c>
      <c r="Q967" s="20" t="s">
        <v>224</v>
      </c>
    </row>
    <row r="968" spans="1:17" ht="18" customHeight="1" x14ac:dyDescent="0.2">
      <c r="A968" s="11" t="s">
        <v>25</v>
      </c>
      <c r="B968" s="11" t="s">
        <v>1260</v>
      </c>
      <c r="C968" s="11" t="s">
        <v>165</v>
      </c>
      <c r="D968" s="11" t="s">
        <v>214</v>
      </c>
      <c r="E968" s="11" t="s">
        <v>1246</v>
      </c>
      <c r="F968" s="15"/>
      <c r="G968" s="15"/>
      <c r="H968" s="20">
        <v>2011</v>
      </c>
      <c r="I968" s="20" t="str">
        <f t="shared" si="50"/>
        <v>liss__match_loneliness..empty.2011</v>
      </c>
      <c r="J968" s="15" t="s">
        <v>1261</v>
      </c>
      <c r="K968" s="20" t="s">
        <v>1250</v>
      </c>
      <c r="L968" s="20" t="s">
        <v>1251</v>
      </c>
      <c r="M968" s="20" t="s">
        <v>223</v>
      </c>
      <c r="N968" s="20" t="s">
        <v>290</v>
      </c>
      <c r="O968" s="20">
        <v>1</v>
      </c>
      <c r="P968" s="20">
        <v>3</v>
      </c>
      <c r="Q968" s="20" t="s">
        <v>224</v>
      </c>
    </row>
    <row r="969" spans="1:17" ht="18" customHeight="1" x14ac:dyDescent="0.2">
      <c r="A969" s="11" t="s">
        <v>25</v>
      </c>
      <c r="B969" s="11" t="s">
        <v>1262</v>
      </c>
      <c r="C969" s="11" t="s">
        <v>165</v>
      </c>
      <c r="D969" s="11" t="s">
        <v>214</v>
      </c>
      <c r="E969" s="11" t="s">
        <v>1246</v>
      </c>
      <c r="F969" s="15"/>
      <c r="G969" s="15"/>
      <c r="H969" s="20">
        <v>2012</v>
      </c>
      <c r="I969" s="20" t="str">
        <f t="shared" si="50"/>
        <v>liss__match_loneliness..empty.2012</v>
      </c>
      <c r="J969" s="15" t="s">
        <v>1265</v>
      </c>
      <c r="K969" s="20" t="s">
        <v>1250</v>
      </c>
      <c r="L969" s="20" t="s">
        <v>1251</v>
      </c>
      <c r="M969" s="20" t="s">
        <v>223</v>
      </c>
      <c r="N969" s="20" t="s">
        <v>290</v>
      </c>
      <c r="O969" s="20">
        <v>1</v>
      </c>
      <c r="P969" s="20">
        <v>3</v>
      </c>
      <c r="Q969" s="20" t="s">
        <v>224</v>
      </c>
    </row>
    <row r="970" spans="1:17" ht="18" customHeight="1" x14ac:dyDescent="0.2">
      <c r="A970" s="11" t="s">
        <v>25</v>
      </c>
      <c r="B970" s="11" t="s">
        <v>1266</v>
      </c>
      <c r="C970" s="11" t="s">
        <v>165</v>
      </c>
      <c r="D970" s="11" t="s">
        <v>214</v>
      </c>
      <c r="E970" s="11" t="s">
        <v>1246</v>
      </c>
      <c r="F970" s="15"/>
      <c r="G970" s="15"/>
      <c r="H970" s="20">
        <v>2013</v>
      </c>
      <c r="I970" s="20" t="str">
        <f t="shared" si="50"/>
        <v>liss__match_loneliness..empty.2013</v>
      </c>
      <c r="J970" s="15" t="s">
        <v>1269</v>
      </c>
      <c r="K970" s="20" t="s">
        <v>1250</v>
      </c>
      <c r="L970" s="20" t="s">
        <v>1251</v>
      </c>
      <c r="M970" s="20" t="s">
        <v>223</v>
      </c>
      <c r="N970" s="20" t="s">
        <v>290</v>
      </c>
      <c r="O970" s="20">
        <v>1</v>
      </c>
      <c r="P970" s="20">
        <v>3</v>
      </c>
      <c r="Q970" s="20" t="s">
        <v>224</v>
      </c>
    </row>
    <row r="971" spans="1:17" ht="18" customHeight="1" x14ac:dyDescent="0.2">
      <c r="A971" s="11" t="s">
        <v>25</v>
      </c>
      <c r="B971" s="11" t="s">
        <v>1270</v>
      </c>
      <c r="C971" s="11" t="s">
        <v>165</v>
      </c>
      <c r="D971" s="11" t="s">
        <v>214</v>
      </c>
      <c r="E971" s="11" t="s">
        <v>1246</v>
      </c>
      <c r="F971" s="15"/>
      <c r="G971" s="15"/>
      <c r="H971" s="20">
        <v>2014</v>
      </c>
      <c r="I971" s="20" t="str">
        <f t="shared" si="50"/>
        <v>liss__match_loneliness..empty.2014</v>
      </c>
      <c r="J971" s="15" t="s">
        <v>1271</v>
      </c>
      <c r="K971" s="20" t="s">
        <v>1250</v>
      </c>
      <c r="L971" s="20" t="s">
        <v>1251</v>
      </c>
      <c r="M971" s="20" t="s">
        <v>223</v>
      </c>
      <c r="N971" s="20" t="s">
        <v>290</v>
      </c>
      <c r="O971" s="20">
        <v>1</v>
      </c>
      <c r="P971" s="20">
        <v>3</v>
      </c>
      <c r="Q971" s="20" t="s">
        <v>224</v>
      </c>
    </row>
    <row r="972" spans="1:17" ht="18" customHeight="1" x14ac:dyDescent="0.2">
      <c r="A972" s="11" t="s">
        <v>25</v>
      </c>
      <c r="B972" s="11" t="s">
        <v>1272</v>
      </c>
      <c r="C972" s="11" t="s">
        <v>165</v>
      </c>
      <c r="D972" s="11" t="s">
        <v>214</v>
      </c>
      <c r="E972" s="11" t="s">
        <v>1246</v>
      </c>
      <c r="F972" s="15"/>
      <c r="G972" s="15"/>
      <c r="H972" s="20">
        <v>2015</v>
      </c>
      <c r="I972" s="20" t="str">
        <f t="shared" si="50"/>
        <v>liss__match_loneliness..empty.2015</v>
      </c>
      <c r="J972" s="15" t="s">
        <v>1275</v>
      </c>
      <c r="K972" s="20" t="s">
        <v>1250</v>
      </c>
      <c r="L972" s="20" t="s">
        <v>1251</v>
      </c>
      <c r="M972" s="20" t="s">
        <v>223</v>
      </c>
      <c r="N972" s="20" t="s">
        <v>290</v>
      </c>
      <c r="O972" s="20">
        <v>1</v>
      </c>
      <c r="P972" s="20">
        <v>3</v>
      </c>
      <c r="Q972" s="20" t="s">
        <v>224</v>
      </c>
    </row>
    <row r="973" spans="1:17" ht="18" customHeight="1" x14ac:dyDescent="0.2">
      <c r="A973" s="11" t="s">
        <v>25</v>
      </c>
      <c r="B973" s="11" t="s">
        <v>1276</v>
      </c>
      <c r="C973" s="11" t="s">
        <v>165</v>
      </c>
      <c r="D973" s="11" t="s">
        <v>214</v>
      </c>
      <c r="E973" s="11" t="s">
        <v>1246</v>
      </c>
      <c r="F973" s="15"/>
      <c r="G973" s="15"/>
      <c r="H973" s="20">
        <v>2016</v>
      </c>
      <c r="I973" s="20" t="str">
        <f t="shared" si="50"/>
        <v>liss__match_loneliness..empty.2016</v>
      </c>
      <c r="J973" s="15" t="s">
        <v>1277</v>
      </c>
      <c r="K973" s="20" t="s">
        <v>1250</v>
      </c>
      <c r="L973" s="20" t="s">
        <v>1251</v>
      </c>
      <c r="M973" s="20" t="s">
        <v>223</v>
      </c>
      <c r="N973" s="20" t="s">
        <v>290</v>
      </c>
      <c r="O973" s="20">
        <v>1</v>
      </c>
      <c r="P973" s="20">
        <v>3</v>
      </c>
      <c r="Q973" s="20" t="s">
        <v>224</v>
      </c>
    </row>
    <row r="974" spans="1:17" ht="18" customHeight="1" x14ac:dyDescent="0.2">
      <c r="A974" s="11" t="s">
        <v>25</v>
      </c>
      <c r="B974" s="11" t="s">
        <v>1278</v>
      </c>
      <c r="C974" s="11" t="s">
        <v>165</v>
      </c>
      <c r="D974" s="11" t="s">
        <v>214</v>
      </c>
      <c r="E974" s="11" t="s">
        <v>1246</v>
      </c>
      <c r="F974" s="15"/>
      <c r="G974" s="15"/>
      <c r="H974" s="20">
        <v>2017</v>
      </c>
      <c r="I974" s="20" t="str">
        <f t="shared" si="50"/>
        <v>liss__match_loneliness..empty.2017</v>
      </c>
      <c r="J974" s="15" t="s">
        <v>1281</v>
      </c>
      <c r="K974" s="20" t="s">
        <v>1250</v>
      </c>
      <c r="L974" s="20" t="s">
        <v>1251</v>
      </c>
      <c r="M974" s="20" t="s">
        <v>223</v>
      </c>
      <c r="N974" s="20" t="s">
        <v>290</v>
      </c>
      <c r="O974" s="20">
        <v>1</v>
      </c>
      <c r="P974" s="20">
        <v>3</v>
      </c>
      <c r="Q974" s="20" t="s">
        <v>224</v>
      </c>
    </row>
    <row r="975" spans="1:17" ht="18" customHeight="1" x14ac:dyDescent="0.2">
      <c r="A975" s="11" t="s">
        <v>25</v>
      </c>
      <c r="B975" s="11" t="s">
        <v>1245</v>
      </c>
      <c r="C975" s="11" t="s">
        <v>165</v>
      </c>
      <c r="D975" s="11" t="s">
        <v>214</v>
      </c>
      <c r="E975" s="11" t="s">
        <v>1284</v>
      </c>
      <c r="F975" s="15"/>
      <c r="G975" s="15"/>
      <c r="H975" s="20">
        <v>2008</v>
      </c>
      <c r="I975" s="20" t="str">
        <f t="shared" si="50"/>
        <v>liss__match_loneliness..flDsrtd.2008</v>
      </c>
      <c r="J975" s="15" t="s">
        <v>1285</v>
      </c>
      <c r="K975" s="20" t="s">
        <v>1286</v>
      </c>
      <c r="L975" s="20" t="s">
        <v>1251</v>
      </c>
      <c r="M975" s="20" t="s">
        <v>251</v>
      </c>
      <c r="N975" s="20" t="s">
        <v>290</v>
      </c>
      <c r="O975" s="20">
        <v>1</v>
      </c>
      <c r="P975" s="20">
        <v>3</v>
      </c>
      <c r="Q975" s="20" t="s">
        <v>224</v>
      </c>
    </row>
    <row r="976" spans="1:17" ht="18" customHeight="1" x14ac:dyDescent="0.2">
      <c r="A976" s="11" t="s">
        <v>25</v>
      </c>
      <c r="B976" s="11" t="s">
        <v>1252</v>
      </c>
      <c r="C976" s="11" t="s">
        <v>165</v>
      </c>
      <c r="D976" s="11" t="s">
        <v>214</v>
      </c>
      <c r="E976" s="11" t="s">
        <v>1284</v>
      </c>
      <c r="F976" s="15"/>
      <c r="G976" s="15"/>
      <c r="H976" s="20">
        <v>2009</v>
      </c>
      <c r="I976" s="20" t="str">
        <f t="shared" si="50"/>
        <v>liss__match_loneliness..flDsrtd.2009</v>
      </c>
      <c r="J976" s="15" t="s">
        <v>1287</v>
      </c>
      <c r="K976" s="20" t="s">
        <v>1286</v>
      </c>
      <c r="L976" s="20" t="s">
        <v>1251</v>
      </c>
      <c r="M976" s="20" t="s">
        <v>251</v>
      </c>
      <c r="N976" s="20" t="s">
        <v>290</v>
      </c>
      <c r="O976" s="20">
        <v>1</v>
      </c>
      <c r="P976" s="20">
        <v>3</v>
      </c>
      <c r="Q976" s="20" t="s">
        <v>224</v>
      </c>
    </row>
    <row r="977" spans="1:17" ht="18" customHeight="1" x14ac:dyDescent="0.2">
      <c r="A977" s="11" t="s">
        <v>25</v>
      </c>
      <c r="B977" s="11" t="s">
        <v>1256</v>
      </c>
      <c r="C977" s="11" t="s">
        <v>165</v>
      </c>
      <c r="D977" s="11" t="s">
        <v>214</v>
      </c>
      <c r="E977" s="11" t="s">
        <v>1284</v>
      </c>
      <c r="F977" s="15"/>
      <c r="G977" s="15"/>
      <c r="H977" s="20">
        <v>2010</v>
      </c>
      <c r="I977" s="20" t="str">
        <f t="shared" si="50"/>
        <v>liss__match_loneliness..flDsrtd.2010</v>
      </c>
      <c r="J977" s="15" t="s">
        <v>1290</v>
      </c>
      <c r="K977" s="20" t="s">
        <v>1286</v>
      </c>
      <c r="L977" s="20" t="s">
        <v>1251</v>
      </c>
      <c r="M977" s="20" t="s">
        <v>251</v>
      </c>
      <c r="N977" s="20" t="s">
        <v>290</v>
      </c>
      <c r="O977" s="20">
        <v>1</v>
      </c>
      <c r="P977" s="20">
        <v>3</v>
      </c>
      <c r="Q977" s="20" t="s">
        <v>224</v>
      </c>
    </row>
    <row r="978" spans="1:17" ht="18" customHeight="1" x14ac:dyDescent="0.2">
      <c r="A978" s="11" t="s">
        <v>25</v>
      </c>
      <c r="B978" s="11" t="s">
        <v>1260</v>
      </c>
      <c r="C978" s="11" t="s">
        <v>165</v>
      </c>
      <c r="D978" s="11" t="s">
        <v>214</v>
      </c>
      <c r="E978" s="11" t="s">
        <v>1284</v>
      </c>
      <c r="F978" s="15"/>
      <c r="G978" s="15"/>
      <c r="H978" s="20">
        <v>2011</v>
      </c>
      <c r="I978" s="20" t="str">
        <f t="shared" si="50"/>
        <v>liss__match_loneliness..flDsrtd.2011</v>
      </c>
      <c r="J978" s="15" t="s">
        <v>1291</v>
      </c>
      <c r="K978" s="20" t="s">
        <v>1286</v>
      </c>
      <c r="L978" s="20" t="s">
        <v>1251</v>
      </c>
      <c r="M978" s="20" t="s">
        <v>251</v>
      </c>
      <c r="N978" s="20" t="s">
        <v>290</v>
      </c>
      <c r="O978" s="20">
        <v>1</v>
      </c>
      <c r="P978" s="20">
        <v>3</v>
      </c>
      <c r="Q978" s="20" t="s">
        <v>224</v>
      </c>
    </row>
    <row r="979" spans="1:17" ht="18" customHeight="1" x14ac:dyDescent="0.2">
      <c r="A979" s="11" t="s">
        <v>25</v>
      </c>
      <c r="B979" s="11" t="s">
        <v>1262</v>
      </c>
      <c r="C979" s="11" t="s">
        <v>165</v>
      </c>
      <c r="D979" s="11" t="s">
        <v>214</v>
      </c>
      <c r="E979" s="11" t="s">
        <v>1284</v>
      </c>
      <c r="F979" s="15"/>
      <c r="G979" s="15"/>
      <c r="H979" s="20">
        <v>2012</v>
      </c>
      <c r="I979" s="20" t="str">
        <f t="shared" si="50"/>
        <v>liss__match_loneliness..flDsrtd.2012</v>
      </c>
      <c r="J979" s="15" t="s">
        <v>1294</v>
      </c>
      <c r="K979" s="20" t="s">
        <v>1286</v>
      </c>
      <c r="L979" s="20" t="s">
        <v>1251</v>
      </c>
      <c r="M979" s="20" t="s">
        <v>251</v>
      </c>
      <c r="N979" s="20" t="s">
        <v>290</v>
      </c>
      <c r="O979" s="20">
        <v>1</v>
      </c>
      <c r="P979" s="20">
        <v>3</v>
      </c>
      <c r="Q979" s="20" t="s">
        <v>224</v>
      </c>
    </row>
    <row r="980" spans="1:17" ht="18" customHeight="1" x14ac:dyDescent="0.2">
      <c r="A980" s="11" t="s">
        <v>25</v>
      </c>
      <c r="B980" s="11" t="s">
        <v>1266</v>
      </c>
      <c r="C980" s="11" t="s">
        <v>165</v>
      </c>
      <c r="D980" s="11" t="s">
        <v>214</v>
      </c>
      <c r="E980" s="11" t="s">
        <v>1284</v>
      </c>
      <c r="F980" s="15"/>
      <c r="G980" s="15"/>
      <c r="H980" s="20">
        <v>2013</v>
      </c>
      <c r="I980" s="20" t="str">
        <f t="shared" si="50"/>
        <v>liss__match_loneliness..flDsrtd.2013</v>
      </c>
      <c r="J980" s="15" t="s">
        <v>1297</v>
      </c>
      <c r="K980" s="20" t="s">
        <v>1286</v>
      </c>
      <c r="L980" s="20" t="s">
        <v>1251</v>
      </c>
      <c r="M980" s="20" t="s">
        <v>251</v>
      </c>
      <c r="N980" s="20" t="s">
        <v>290</v>
      </c>
      <c r="O980" s="20">
        <v>1</v>
      </c>
      <c r="P980" s="20">
        <v>3</v>
      </c>
      <c r="Q980" s="20" t="s">
        <v>224</v>
      </c>
    </row>
    <row r="981" spans="1:17" ht="18" customHeight="1" x14ac:dyDescent="0.2">
      <c r="A981" s="11" t="s">
        <v>25</v>
      </c>
      <c r="B981" s="11" t="s">
        <v>1270</v>
      </c>
      <c r="C981" s="11" t="s">
        <v>165</v>
      </c>
      <c r="D981" s="11" t="s">
        <v>214</v>
      </c>
      <c r="E981" s="11" t="s">
        <v>1284</v>
      </c>
      <c r="F981" s="15"/>
      <c r="G981" s="15"/>
      <c r="H981" s="20">
        <v>2014</v>
      </c>
      <c r="I981" s="20" t="str">
        <f t="shared" si="50"/>
        <v>liss__match_loneliness..flDsrtd.2014</v>
      </c>
      <c r="J981" s="15" t="s">
        <v>1298</v>
      </c>
      <c r="K981" s="20" t="s">
        <v>1286</v>
      </c>
      <c r="L981" s="20" t="s">
        <v>1251</v>
      </c>
      <c r="M981" s="20" t="s">
        <v>251</v>
      </c>
      <c r="N981" s="20" t="s">
        <v>290</v>
      </c>
      <c r="O981" s="20">
        <v>1</v>
      </c>
      <c r="P981" s="20">
        <v>3</v>
      </c>
      <c r="Q981" s="20" t="s">
        <v>224</v>
      </c>
    </row>
    <row r="982" spans="1:17" ht="18" customHeight="1" x14ac:dyDescent="0.2">
      <c r="A982" s="11" t="s">
        <v>25</v>
      </c>
      <c r="B982" s="11" t="s">
        <v>1272</v>
      </c>
      <c r="C982" s="11" t="s">
        <v>165</v>
      </c>
      <c r="D982" s="11" t="s">
        <v>214</v>
      </c>
      <c r="E982" s="11" t="s">
        <v>1284</v>
      </c>
      <c r="F982" s="15"/>
      <c r="G982" s="15"/>
      <c r="H982" s="20">
        <v>2015</v>
      </c>
      <c r="I982" s="20" t="str">
        <f t="shared" si="50"/>
        <v>liss__match_loneliness..flDsrtd.2015</v>
      </c>
      <c r="J982" s="15" t="s">
        <v>1301</v>
      </c>
      <c r="K982" s="20" t="s">
        <v>1286</v>
      </c>
      <c r="L982" s="20" t="s">
        <v>1251</v>
      </c>
      <c r="M982" s="20" t="s">
        <v>251</v>
      </c>
      <c r="N982" s="20" t="s">
        <v>290</v>
      </c>
      <c r="O982" s="20">
        <v>1</v>
      </c>
      <c r="P982" s="20">
        <v>3</v>
      </c>
      <c r="Q982" s="20" t="s">
        <v>224</v>
      </c>
    </row>
    <row r="983" spans="1:17" ht="18" customHeight="1" x14ac:dyDescent="0.2">
      <c r="A983" s="11" t="s">
        <v>25</v>
      </c>
      <c r="B983" s="11" t="s">
        <v>1276</v>
      </c>
      <c r="C983" s="11" t="s">
        <v>165</v>
      </c>
      <c r="D983" s="11" t="s">
        <v>214</v>
      </c>
      <c r="E983" s="11" t="s">
        <v>1284</v>
      </c>
      <c r="F983" s="15"/>
      <c r="G983" s="15"/>
      <c r="H983" s="20">
        <v>2016</v>
      </c>
      <c r="I983" s="20" t="str">
        <f t="shared" si="50"/>
        <v>liss__match_loneliness..flDsrtd.2016</v>
      </c>
      <c r="J983" s="15" t="s">
        <v>1304</v>
      </c>
      <c r="K983" s="20" t="s">
        <v>1286</v>
      </c>
      <c r="L983" s="20" t="s">
        <v>1251</v>
      </c>
      <c r="M983" s="20" t="s">
        <v>251</v>
      </c>
      <c r="N983" s="20" t="s">
        <v>290</v>
      </c>
      <c r="O983" s="20">
        <v>1</v>
      </c>
      <c r="P983" s="20">
        <v>3</v>
      </c>
      <c r="Q983" s="20" t="s">
        <v>224</v>
      </c>
    </row>
    <row r="984" spans="1:17" ht="18" customHeight="1" x14ac:dyDescent="0.2">
      <c r="A984" s="11" t="s">
        <v>25</v>
      </c>
      <c r="B984" s="11" t="s">
        <v>1278</v>
      </c>
      <c r="C984" s="11" t="s">
        <v>165</v>
      </c>
      <c r="D984" s="11" t="s">
        <v>214</v>
      </c>
      <c r="E984" s="11" t="s">
        <v>1284</v>
      </c>
      <c r="F984" s="15"/>
      <c r="G984" s="15"/>
      <c r="H984" s="20">
        <v>2017</v>
      </c>
      <c r="I984" s="20" t="str">
        <f t="shared" si="50"/>
        <v>liss__match_loneliness..flDsrtd.2017</v>
      </c>
      <c r="J984" s="15" t="s">
        <v>1305</v>
      </c>
      <c r="K984" s="20" t="s">
        <v>1286</v>
      </c>
      <c r="L984" s="20" t="s">
        <v>1251</v>
      </c>
      <c r="M984" s="20" t="s">
        <v>251</v>
      </c>
      <c r="N984" s="20" t="s">
        <v>290</v>
      </c>
      <c r="O984" s="20">
        <v>1</v>
      </c>
      <c r="P984" s="20">
        <v>3</v>
      </c>
      <c r="Q984" s="20" t="s">
        <v>224</v>
      </c>
    </row>
    <row r="985" spans="1:17" ht="18" customHeight="1" x14ac:dyDescent="0.2">
      <c r="A985" s="11" t="s">
        <v>25</v>
      </c>
      <c r="B985" s="11" t="s">
        <v>1245</v>
      </c>
      <c r="C985" s="11" t="s">
        <v>165</v>
      </c>
      <c r="D985" s="11" t="s">
        <v>214</v>
      </c>
      <c r="E985" s="11" t="s">
        <v>1308</v>
      </c>
      <c r="F985" s="15"/>
      <c r="G985" s="15"/>
      <c r="H985" s="20">
        <v>2008</v>
      </c>
      <c r="I985" s="20" t="str">
        <f t="shared" si="50"/>
        <v>liss__match_loneliness..ltPpl.2008</v>
      </c>
      <c r="J985" s="15" t="s">
        <v>1309</v>
      </c>
      <c r="K985" s="20" t="s">
        <v>1310</v>
      </c>
      <c r="L985" s="20" t="s">
        <v>1251</v>
      </c>
      <c r="M985" s="20" t="s">
        <v>1311</v>
      </c>
      <c r="N985" s="20" t="s">
        <v>290</v>
      </c>
      <c r="O985" s="20">
        <v>1</v>
      </c>
      <c r="P985" s="20">
        <v>3</v>
      </c>
      <c r="Q985" s="20" t="s">
        <v>224</v>
      </c>
    </row>
    <row r="986" spans="1:17" ht="18" customHeight="1" x14ac:dyDescent="0.2">
      <c r="A986" s="11" t="s">
        <v>25</v>
      </c>
      <c r="B986" s="11" t="s">
        <v>1252</v>
      </c>
      <c r="C986" s="11" t="s">
        <v>165</v>
      </c>
      <c r="D986" s="11" t="s">
        <v>214</v>
      </c>
      <c r="E986" s="11" t="s">
        <v>1308</v>
      </c>
      <c r="F986" s="15"/>
      <c r="G986" s="15"/>
      <c r="H986" s="20">
        <v>2009</v>
      </c>
      <c r="I986" s="20" t="str">
        <f t="shared" si="50"/>
        <v>liss__match_loneliness..ltPpl.2009</v>
      </c>
      <c r="J986" s="15" t="s">
        <v>1314</v>
      </c>
      <c r="K986" s="20" t="s">
        <v>1310</v>
      </c>
      <c r="L986" s="20" t="s">
        <v>1251</v>
      </c>
      <c r="M986" s="20" t="s">
        <v>1311</v>
      </c>
      <c r="N986" s="20" t="s">
        <v>290</v>
      </c>
      <c r="O986" s="20">
        <v>1</v>
      </c>
      <c r="P986" s="20">
        <v>3</v>
      </c>
      <c r="Q986" s="20" t="s">
        <v>224</v>
      </c>
    </row>
    <row r="987" spans="1:17" ht="18" customHeight="1" x14ac:dyDescent="0.2">
      <c r="A987" s="11" t="s">
        <v>25</v>
      </c>
      <c r="B987" s="11" t="s">
        <v>1256</v>
      </c>
      <c r="C987" s="11" t="s">
        <v>165</v>
      </c>
      <c r="D987" s="11" t="s">
        <v>214</v>
      </c>
      <c r="E987" s="11" t="s">
        <v>1308</v>
      </c>
      <c r="F987" s="15"/>
      <c r="G987" s="15"/>
      <c r="H987" s="20">
        <v>2010</v>
      </c>
      <c r="I987" s="20" t="str">
        <f t="shared" si="50"/>
        <v>liss__match_loneliness..ltPpl.2010</v>
      </c>
      <c r="J987" s="15" t="s">
        <v>1315</v>
      </c>
      <c r="K987" s="20" t="s">
        <v>1310</v>
      </c>
      <c r="L987" s="20" t="s">
        <v>1251</v>
      </c>
      <c r="M987" s="20" t="s">
        <v>1311</v>
      </c>
      <c r="N987" s="20" t="s">
        <v>290</v>
      </c>
      <c r="O987" s="20">
        <v>1</v>
      </c>
      <c r="P987" s="20">
        <v>3</v>
      </c>
      <c r="Q987" s="20" t="s">
        <v>224</v>
      </c>
    </row>
    <row r="988" spans="1:17" ht="18" customHeight="1" x14ac:dyDescent="0.2">
      <c r="A988" s="11" t="s">
        <v>25</v>
      </c>
      <c r="B988" s="11" t="s">
        <v>1260</v>
      </c>
      <c r="C988" s="11" t="s">
        <v>165</v>
      </c>
      <c r="D988" s="11" t="s">
        <v>214</v>
      </c>
      <c r="E988" s="11" t="s">
        <v>1308</v>
      </c>
      <c r="F988" s="15"/>
      <c r="G988" s="15"/>
      <c r="H988" s="20">
        <v>2011</v>
      </c>
      <c r="I988" s="20" t="str">
        <f t="shared" si="50"/>
        <v>liss__match_loneliness..ltPpl.2011</v>
      </c>
      <c r="J988" s="15" t="s">
        <v>1318</v>
      </c>
      <c r="K988" s="20" t="s">
        <v>1310</v>
      </c>
      <c r="L988" s="20" t="s">
        <v>1251</v>
      </c>
      <c r="M988" s="20" t="s">
        <v>1311</v>
      </c>
      <c r="N988" s="20" t="s">
        <v>290</v>
      </c>
      <c r="O988" s="20">
        <v>1</v>
      </c>
      <c r="P988" s="20">
        <v>3</v>
      </c>
      <c r="Q988" s="20" t="s">
        <v>224</v>
      </c>
    </row>
    <row r="989" spans="1:17" ht="18" customHeight="1" x14ac:dyDescent="0.2">
      <c r="A989" s="11" t="s">
        <v>25</v>
      </c>
      <c r="B989" s="11" t="s">
        <v>1262</v>
      </c>
      <c r="C989" s="11" t="s">
        <v>165</v>
      </c>
      <c r="D989" s="11" t="s">
        <v>214</v>
      </c>
      <c r="E989" s="11" t="s">
        <v>1308</v>
      </c>
      <c r="F989" s="15"/>
      <c r="G989" s="15"/>
      <c r="H989" s="20">
        <v>2012</v>
      </c>
      <c r="I989" s="20" t="str">
        <f t="shared" si="50"/>
        <v>liss__match_loneliness..ltPpl.2012</v>
      </c>
      <c r="J989" s="15" t="s">
        <v>1319</v>
      </c>
      <c r="K989" s="20" t="s">
        <v>1310</v>
      </c>
      <c r="L989" s="20" t="s">
        <v>1251</v>
      </c>
      <c r="M989" s="20" t="s">
        <v>1311</v>
      </c>
      <c r="N989" s="20" t="s">
        <v>290</v>
      </c>
      <c r="O989" s="20">
        <v>1</v>
      </c>
      <c r="P989" s="20">
        <v>3</v>
      </c>
      <c r="Q989" s="20" t="s">
        <v>224</v>
      </c>
    </row>
    <row r="990" spans="1:17" ht="18" customHeight="1" x14ac:dyDescent="0.2">
      <c r="A990" s="11" t="s">
        <v>25</v>
      </c>
      <c r="B990" s="11" t="s">
        <v>1266</v>
      </c>
      <c r="C990" s="11" t="s">
        <v>165</v>
      </c>
      <c r="D990" s="11" t="s">
        <v>214</v>
      </c>
      <c r="E990" s="11" t="s">
        <v>1308</v>
      </c>
      <c r="F990" s="15"/>
      <c r="G990" s="15"/>
      <c r="H990" s="20">
        <v>2013</v>
      </c>
      <c r="I990" s="20" t="str">
        <f t="shared" si="50"/>
        <v>liss__match_loneliness..ltPpl.2013</v>
      </c>
      <c r="J990" s="15" t="s">
        <v>1322</v>
      </c>
      <c r="K990" s="20" t="s">
        <v>1310</v>
      </c>
      <c r="L990" s="20" t="s">
        <v>1251</v>
      </c>
      <c r="M990" s="20" t="s">
        <v>1311</v>
      </c>
      <c r="N990" s="20" t="s">
        <v>290</v>
      </c>
      <c r="O990" s="20">
        <v>1</v>
      </c>
      <c r="P990" s="20">
        <v>3</v>
      </c>
      <c r="Q990" s="20" t="s">
        <v>224</v>
      </c>
    </row>
    <row r="991" spans="1:17" ht="18" customHeight="1" x14ac:dyDescent="0.2">
      <c r="A991" s="11" t="s">
        <v>25</v>
      </c>
      <c r="B991" s="11" t="s">
        <v>1270</v>
      </c>
      <c r="C991" s="11" t="s">
        <v>165</v>
      </c>
      <c r="D991" s="11" t="s">
        <v>214</v>
      </c>
      <c r="E991" s="11" t="s">
        <v>1308</v>
      </c>
      <c r="F991" s="15"/>
      <c r="G991" s="15"/>
      <c r="H991" s="20">
        <v>2014</v>
      </c>
      <c r="I991" s="20" t="str">
        <f t="shared" si="50"/>
        <v>liss__match_loneliness..ltPpl.2014</v>
      </c>
      <c r="J991" s="15" t="s">
        <v>1323</v>
      </c>
      <c r="K991" s="20" t="s">
        <v>1310</v>
      </c>
      <c r="L991" s="20" t="s">
        <v>1251</v>
      </c>
      <c r="M991" s="20" t="s">
        <v>1311</v>
      </c>
      <c r="N991" s="20" t="s">
        <v>290</v>
      </c>
      <c r="O991" s="20">
        <v>1</v>
      </c>
      <c r="P991" s="20">
        <v>3</v>
      </c>
      <c r="Q991" s="20" t="s">
        <v>224</v>
      </c>
    </row>
    <row r="992" spans="1:17" ht="18" customHeight="1" x14ac:dyDescent="0.2">
      <c r="A992" s="11" t="s">
        <v>25</v>
      </c>
      <c r="B992" s="11" t="s">
        <v>1272</v>
      </c>
      <c r="C992" s="11" t="s">
        <v>165</v>
      </c>
      <c r="D992" s="11" t="s">
        <v>214</v>
      </c>
      <c r="E992" s="11" t="s">
        <v>1308</v>
      </c>
      <c r="F992" s="15"/>
      <c r="G992" s="15"/>
      <c r="H992" s="20">
        <v>2015</v>
      </c>
      <c r="I992" s="20" t="str">
        <f t="shared" si="50"/>
        <v>liss__match_loneliness..ltPpl.2015</v>
      </c>
      <c r="J992" s="15" t="s">
        <v>1326</v>
      </c>
      <c r="K992" s="20" t="s">
        <v>1310</v>
      </c>
      <c r="L992" s="20" t="s">
        <v>1251</v>
      </c>
      <c r="M992" s="20" t="s">
        <v>1311</v>
      </c>
      <c r="N992" s="20" t="s">
        <v>290</v>
      </c>
      <c r="O992" s="20">
        <v>1</v>
      </c>
      <c r="P992" s="20">
        <v>3</v>
      </c>
      <c r="Q992" s="20" t="s">
        <v>224</v>
      </c>
    </row>
    <row r="993" spans="1:17" ht="18" customHeight="1" x14ac:dyDescent="0.2">
      <c r="A993" s="11" t="s">
        <v>25</v>
      </c>
      <c r="B993" s="11" t="s">
        <v>1276</v>
      </c>
      <c r="C993" s="11" t="s">
        <v>165</v>
      </c>
      <c r="D993" s="11" t="s">
        <v>214</v>
      </c>
      <c r="E993" s="11" t="s">
        <v>1308</v>
      </c>
      <c r="F993" s="15"/>
      <c r="G993" s="15"/>
      <c r="H993" s="20">
        <v>2016</v>
      </c>
      <c r="I993" s="20" t="str">
        <f t="shared" si="50"/>
        <v>liss__match_loneliness..ltPpl.2016</v>
      </c>
      <c r="J993" s="15" t="s">
        <v>1329</v>
      </c>
      <c r="K993" s="20" t="s">
        <v>1310</v>
      </c>
      <c r="L993" s="20" t="s">
        <v>1251</v>
      </c>
      <c r="M993" s="20" t="s">
        <v>1311</v>
      </c>
      <c r="N993" s="20" t="s">
        <v>290</v>
      </c>
      <c r="O993" s="20">
        <v>1</v>
      </c>
      <c r="P993" s="20">
        <v>3</v>
      </c>
      <c r="Q993" s="20" t="s">
        <v>224</v>
      </c>
    </row>
    <row r="994" spans="1:17" ht="18" customHeight="1" x14ac:dyDescent="0.2">
      <c r="A994" s="11" t="s">
        <v>25</v>
      </c>
      <c r="B994" s="11" t="s">
        <v>1278</v>
      </c>
      <c r="C994" s="11" t="s">
        <v>165</v>
      </c>
      <c r="D994" s="11" t="s">
        <v>214</v>
      </c>
      <c r="E994" s="11" t="s">
        <v>1308</v>
      </c>
      <c r="F994" s="15"/>
      <c r="G994" s="15"/>
      <c r="H994" s="20">
        <v>2017</v>
      </c>
      <c r="I994" s="20" t="str">
        <f t="shared" si="50"/>
        <v>liss__match_loneliness..ltPpl.2017</v>
      </c>
      <c r="J994" s="15" t="s">
        <v>1330</v>
      </c>
      <c r="K994" s="20" t="s">
        <v>1310</v>
      </c>
      <c r="L994" s="20" t="s">
        <v>1251</v>
      </c>
      <c r="M994" s="20" t="s">
        <v>1311</v>
      </c>
      <c r="N994" s="20" t="s">
        <v>290</v>
      </c>
      <c r="O994" s="20">
        <v>1</v>
      </c>
      <c r="P994" s="20">
        <v>3</v>
      </c>
      <c r="Q994" s="20" t="s">
        <v>224</v>
      </c>
    </row>
    <row r="995" spans="1:17" ht="18" customHeight="1" x14ac:dyDescent="0.2">
      <c r="A995" s="11" t="s">
        <v>25</v>
      </c>
      <c r="B995" s="11" t="s">
        <v>1245</v>
      </c>
      <c r="C995" s="11" t="s">
        <v>165</v>
      </c>
      <c r="D995" s="11" t="s">
        <v>214</v>
      </c>
      <c r="E995" s="11" t="s">
        <v>1333</v>
      </c>
      <c r="F995" s="15"/>
      <c r="G995" s="15"/>
      <c r="H995" s="20">
        <v>2008</v>
      </c>
      <c r="I995" s="20" t="str">
        <f t="shared" si="50"/>
        <v>liss__match_loneliness..mssPpl.2008</v>
      </c>
      <c r="J995" s="15" t="s">
        <v>1334</v>
      </c>
      <c r="K995" s="20" t="s">
        <v>1335</v>
      </c>
      <c r="L995" s="20" t="s">
        <v>1251</v>
      </c>
      <c r="M995" s="20" t="s">
        <v>251</v>
      </c>
      <c r="N995" s="20" t="s">
        <v>290</v>
      </c>
      <c r="O995" s="20">
        <v>1</v>
      </c>
      <c r="P995" s="20">
        <v>3</v>
      </c>
      <c r="Q995" s="20" t="s">
        <v>224</v>
      </c>
    </row>
    <row r="996" spans="1:17" ht="18" customHeight="1" x14ac:dyDescent="0.2">
      <c r="A996" s="11" t="s">
        <v>25</v>
      </c>
      <c r="B996" s="11" t="s">
        <v>1252</v>
      </c>
      <c r="C996" s="11" t="s">
        <v>165</v>
      </c>
      <c r="D996" s="11" t="s">
        <v>214</v>
      </c>
      <c r="E996" s="11" t="s">
        <v>1333</v>
      </c>
      <c r="F996" s="15"/>
      <c r="G996" s="15"/>
      <c r="H996" s="20">
        <v>2009</v>
      </c>
      <c r="I996" s="20" t="str">
        <f t="shared" si="50"/>
        <v>liss__match_loneliness..mssPpl.2009</v>
      </c>
      <c r="J996" s="15" t="s">
        <v>1336</v>
      </c>
      <c r="K996" s="20" t="s">
        <v>1335</v>
      </c>
      <c r="L996" s="20" t="s">
        <v>1251</v>
      </c>
      <c r="M996" s="20" t="s">
        <v>251</v>
      </c>
      <c r="N996" s="20" t="s">
        <v>290</v>
      </c>
      <c r="O996" s="20">
        <v>1</v>
      </c>
      <c r="P996" s="20">
        <v>3</v>
      </c>
      <c r="Q996" s="20" t="s">
        <v>224</v>
      </c>
    </row>
    <row r="997" spans="1:17" ht="18" customHeight="1" x14ac:dyDescent="0.2">
      <c r="A997" s="11" t="s">
        <v>25</v>
      </c>
      <c r="B997" s="11" t="s">
        <v>1256</v>
      </c>
      <c r="C997" s="11" t="s">
        <v>165</v>
      </c>
      <c r="D997" s="11" t="s">
        <v>214</v>
      </c>
      <c r="E997" s="11" t="s">
        <v>1333</v>
      </c>
      <c r="F997" s="15"/>
      <c r="G997" s="15"/>
      <c r="H997" s="20">
        <v>2010</v>
      </c>
      <c r="I997" s="20" t="str">
        <f t="shared" si="50"/>
        <v>liss__match_loneliness..mssPpl.2010</v>
      </c>
      <c r="J997" s="15" t="s">
        <v>1339</v>
      </c>
      <c r="K997" s="20" t="s">
        <v>1335</v>
      </c>
      <c r="L997" s="20" t="s">
        <v>1251</v>
      </c>
      <c r="M997" s="20" t="s">
        <v>251</v>
      </c>
      <c r="N997" s="20" t="s">
        <v>290</v>
      </c>
      <c r="O997" s="20">
        <v>1</v>
      </c>
      <c r="P997" s="20">
        <v>3</v>
      </c>
      <c r="Q997" s="20" t="s">
        <v>224</v>
      </c>
    </row>
    <row r="998" spans="1:17" ht="18" customHeight="1" x14ac:dyDescent="0.2">
      <c r="A998" s="11" t="s">
        <v>25</v>
      </c>
      <c r="B998" s="11" t="s">
        <v>1260</v>
      </c>
      <c r="C998" s="11" t="s">
        <v>165</v>
      </c>
      <c r="D998" s="11" t="s">
        <v>214</v>
      </c>
      <c r="E998" s="11" t="s">
        <v>1333</v>
      </c>
      <c r="F998" s="15"/>
      <c r="G998" s="15"/>
      <c r="H998" s="20">
        <v>2011</v>
      </c>
      <c r="I998" s="20" t="str">
        <f t="shared" si="50"/>
        <v>liss__match_loneliness..mssPpl.2011</v>
      </c>
      <c r="J998" s="15" t="s">
        <v>1341</v>
      </c>
      <c r="K998" s="20" t="s">
        <v>1335</v>
      </c>
      <c r="L998" s="20" t="s">
        <v>1251</v>
      </c>
      <c r="M998" s="20" t="s">
        <v>251</v>
      </c>
      <c r="N998" s="20" t="s">
        <v>290</v>
      </c>
      <c r="O998" s="20">
        <v>1</v>
      </c>
      <c r="P998" s="20">
        <v>3</v>
      </c>
      <c r="Q998" s="20" t="s">
        <v>224</v>
      </c>
    </row>
    <row r="999" spans="1:17" ht="18" customHeight="1" x14ac:dyDescent="0.2">
      <c r="A999" s="11" t="s">
        <v>25</v>
      </c>
      <c r="B999" s="11" t="s">
        <v>1262</v>
      </c>
      <c r="C999" s="11" t="s">
        <v>165</v>
      </c>
      <c r="D999" s="11" t="s">
        <v>214</v>
      </c>
      <c r="E999" s="11" t="s">
        <v>1333</v>
      </c>
      <c r="F999" s="15"/>
      <c r="G999" s="15"/>
      <c r="H999" s="20">
        <v>2012</v>
      </c>
      <c r="I999" s="20" t="str">
        <f t="shared" si="50"/>
        <v>liss__match_loneliness..mssPpl.2012</v>
      </c>
      <c r="J999" s="15" t="s">
        <v>1343</v>
      </c>
      <c r="K999" s="20" t="s">
        <v>1335</v>
      </c>
      <c r="L999" s="20" t="s">
        <v>1251</v>
      </c>
      <c r="M999" s="20" t="s">
        <v>251</v>
      </c>
      <c r="N999" s="20" t="s">
        <v>290</v>
      </c>
      <c r="O999" s="20">
        <v>1</v>
      </c>
      <c r="P999" s="20">
        <v>3</v>
      </c>
      <c r="Q999" s="20" t="s">
        <v>224</v>
      </c>
    </row>
    <row r="1000" spans="1:17" ht="18" customHeight="1" x14ac:dyDescent="0.2">
      <c r="A1000" s="11" t="s">
        <v>25</v>
      </c>
      <c r="B1000" s="11" t="s">
        <v>1266</v>
      </c>
      <c r="C1000" s="11" t="s">
        <v>165</v>
      </c>
      <c r="D1000" s="11" t="s">
        <v>214</v>
      </c>
      <c r="E1000" s="11" t="s">
        <v>1333</v>
      </c>
      <c r="F1000" s="15"/>
      <c r="G1000" s="15"/>
      <c r="H1000" s="20">
        <v>2013</v>
      </c>
      <c r="I1000" s="20" t="str">
        <f t="shared" si="50"/>
        <v>liss__match_loneliness..mssPpl.2013</v>
      </c>
      <c r="J1000" s="15" t="s">
        <v>1346</v>
      </c>
      <c r="K1000" s="20" t="s">
        <v>1335</v>
      </c>
      <c r="L1000" s="20" t="s">
        <v>1251</v>
      </c>
      <c r="M1000" s="20" t="s">
        <v>251</v>
      </c>
      <c r="N1000" s="20" t="s">
        <v>290</v>
      </c>
      <c r="O1000" s="20">
        <v>1</v>
      </c>
      <c r="P1000" s="20">
        <v>3</v>
      </c>
      <c r="Q1000" s="20" t="s">
        <v>224</v>
      </c>
    </row>
    <row r="1001" spans="1:17" ht="18" customHeight="1" x14ac:dyDescent="0.2">
      <c r="A1001" s="11" t="s">
        <v>25</v>
      </c>
      <c r="B1001" s="11" t="s">
        <v>1270</v>
      </c>
      <c r="C1001" s="11" t="s">
        <v>165</v>
      </c>
      <c r="D1001" s="11" t="s">
        <v>214</v>
      </c>
      <c r="E1001" s="11" t="s">
        <v>1333</v>
      </c>
      <c r="F1001" s="15"/>
      <c r="G1001" s="15"/>
      <c r="H1001" s="20">
        <v>2014</v>
      </c>
      <c r="I1001" s="20" t="str">
        <f t="shared" si="50"/>
        <v>liss__match_loneliness..mssPpl.2014</v>
      </c>
      <c r="J1001" s="15" t="s">
        <v>1347</v>
      </c>
      <c r="K1001" s="20" t="s">
        <v>1335</v>
      </c>
      <c r="L1001" s="20" t="s">
        <v>1251</v>
      </c>
      <c r="M1001" s="20" t="s">
        <v>251</v>
      </c>
      <c r="N1001" s="20" t="s">
        <v>290</v>
      </c>
      <c r="O1001" s="20">
        <v>1</v>
      </c>
      <c r="P1001" s="20">
        <v>3</v>
      </c>
      <c r="Q1001" s="20" t="s">
        <v>224</v>
      </c>
    </row>
    <row r="1002" spans="1:17" ht="18" customHeight="1" x14ac:dyDescent="0.2">
      <c r="A1002" s="11" t="s">
        <v>25</v>
      </c>
      <c r="B1002" s="11" t="s">
        <v>1272</v>
      </c>
      <c r="C1002" s="11" t="s">
        <v>165</v>
      </c>
      <c r="D1002" s="11" t="s">
        <v>214</v>
      </c>
      <c r="E1002" s="11" t="s">
        <v>1333</v>
      </c>
      <c r="F1002" s="15"/>
      <c r="G1002" s="15"/>
      <c r="H1002" s="20">
        <v>2015</v>
      </c>
      <c r="I1002" s="20" t="str">
        <f t="shared" si="50"/>
        <v>liss__match_loneliness..mssPpl.2015</v>
      </c>
      <c r="J1002" s="15" t="s">
        <v>1350</v>
      </c>
      <c r="K1002" s="20" t="s">
        <v>1335</v>
      </c>
      <c r="L1002" s="20" t="s">
        <v>1251</v>
      </c>
      <c r="M1002" s="20" t="s">
        <v>251</v>
      </c>
      <c r="N1002" s="20" t="s">
        <v>290</v>
      </c>
      <c r="O1002" s="20">
        <v>1</v>
      </c>
      <c r="P1002" s="20">
        <v>3</v>
      </c>
      <c r="Q1002" s="20" t="s">
        <v>224</v>
      </c>
    </row>
    <row r="1003" spans="1:17" ht="18" customHeight="1" x14ac:dyDescent="0.2">
      <c r="A1003" s="11" t="s">
        <v>25</v>
      </c>
      <c r="B1003" s="11" t="s">
        <v>1276</v>
      </c>
      <c r="C1003" s="11" t="s">
        <v>165</v>
      </c>
      <c r="D1003" s="11" t="s">
        <v>214</v>
      </c>
      <c r="E1003" s="11" t="s">
        <v>1333</v>
      </c>
      <c r="F1003" s="15"/>
      <c r="G1003" s="15"/>
      <c r="H1003" s="20">
        <v>2016</v>
      </c>
      <c r="I1003" s="20" t="str">
        <f t="shared" si="50"/>
        <v>liss__match_loneliness..mssPpl.2016</v>
      </c>
      <c r="J1003" s="15" t="s">
        <v>1353</v>
      </c>
      <c r="K1003" s="20" t="s">
        <v>1335</v>
      </c>
      <c r="L1003" s="20" t="s">
        <v>1251</v>
      </c>
      <c r="M1003" s="20" t="s">
        <v>251</v>
      </c>
      <c r="N1003" s="20" t="s">
        <v>290</v>
      </c>
      <c r="O1003" s="20">
        <v>1</v>
      </c>
      <c r="P1003" s="20">
        <v>3</v>
      </c>
      <c r="Q1003" s="20" t="s">
        <v>224</v>
      </c>
    </row>
    <row r="1004" spans="1:17" ht="18" customHeight="1" x14ac:dyDescent="0.2">
      <c r="A1004" s="11" t="s">
        <v>25</v>
      </c>
      <c r="B1004" s="11" t="s">
        <v>1278</v>
      </c>
      <c r="C1004" s="11" t="s">
        <v>165</v>
      </c>
      <c r="D1004" s="11" t="s">
        <v>214</v>
      </c>
      <c r="E1004" s="11" t="s">
        <v>1333</v>
      </c>
      <c r="F1004" s="15"/>
      <c r="G1004" s="15"/>
      <c r="H1004" s="20">
        <v>2017</v>
      </c>
      <c r="I1004" s="20" t="str">
        <f t="shared" si="50"/>
        <v>liss__match_loneliness..mssPpl.2017</v>
      </c>
      <c r="J1004" s="15" t="s">
        <v>1354</v>
      </c>
      <c r="K1004" s="20" t="s">
        <v>1335</v>
      </c>
      <c r="L1004" s="20" t="s">
        <v>1251</v>
      </c>
      <c r="M1004" s="20" t="s">
        <v>251</v>
      </c>
      <c r="N1004" s="20" t="s">
        <v>290</v>
      </c>
      <c r="O1004" s="20">
        <v>1</v>
      </c>
      <c r="P1004" s="20">
        <v>3</v>
      </c>
      <c r="Q1004" s="20" t="s">
        <v>224</v>
      </c>
    </row>
    <row r="1005" spans="1:17" ht="18" customHeight="1" x14ac:dyDescent="0.2">
      <c r="A1005" s="11" t="s">
        <v>25</v>
      </c>
      <c r="B1005" s="11" t="s">
        <v>1245</v>
      </c>
      <c r="C1005" s="11" t="s">
        <v>165</v>
      </c>
      <c r="D1005" s="11" t="s">
        <v>214</v>
      </c>
      <c r="E1005" s="11" t="s">
        <v>1357</v>
      </c>
      <c r="F1005" s="15"/>
      <c r="G1005" s="15"/>
      <c r="H1005" s="20">
        <v>2008</v>
      </c>
      <c r="I1005" s="20" t="str">
        <f t="shared" si="50"/>
        <v>liss__match_loneliness..pplCnnct.2008</v>
      </c>
      <c r="J1005" s="15" t="s">
        <v>1358</v>
      </c>
      <c r="K1005" s="20" t="s">
        <v>1359</v>
      </c>
      <c r="L1005" s="20" t="s">
        <v>1251</v>
      </c>
      <c r="M1005" s="20" t="s">
        <v>1311</v>
      </c>
      <c r="N1005" s="20" t="s">
        <v>290</v>
      </c>
      <c r="O1005" s="20">
        <v>1</v>
      </c>
      <c r="P1005" s="20">
        <v>3</v>
      </c>
      <c r="Q1005" s="20" t="s">
        <v>224</v>
      </c>
    </row>
    <row r="1006" spans="1:17" ht="18" customHeight="1" x14ac:dyDescent="0.2">
      <c r="A1006" s="11" t="s">
        <v>25</v>
      </c>
      <c r="B1006" s="11" t="s">
        <v>1252</v>
      </c>
      <c r="C1006" s="11" t="s">
        <v>165</v>
      </c>
      <c r="D1006" s="11" t="s">
        <v>214</v>
      </c>
      <c r="E1006" s="11" t="s">
        <v>1357</v>
      </c>
      <c r="F1006" s="15"/>
      <c r="G1006" s="15"/>
      <c r="H1006" s="20">
        <v>2009</v>
      </c>
      <c r="I1006" s="20" t="str">
        <f t="shared" si="50"/>
        <v>liss__match_loneliness..pplCnnct.2009</v>
      </c>
      <c r="J1006" s="15" t="s">
        <v>1363</v>
      </c>
      <c r="K1006" s="20" t="s">
        <v>1359</v>
      </c>
      <c r="L1006" s="20" t="s">
        <v>1251</v>
      </c>
      <c r="M1006" s="20" t="s">
        <v>1311</v>
      </c>
      <c r="N1006" s="20" t="s">
        <v>290</v>
      </c>
      <c r="O1006" s="20">
        <v>1</v>
      </c>
      <c r="P1006" s="20">
        <v>3</v>
      </c>
      <c r="Q1006" s="20" t="s">
        <v>224</v>
      </c>
    </row>
    <row r="1007" spans="1:17" ht="18" customHeight="1" x14ac:dyDescent="0.2">
      <c r="A1007" s="11" t="s">
        <v>25</v>
      </c>
      <c r="B1007" s="11" t="s">
        <v>1256</v>
      </c>
      <c r="C1007" s="11" t="s">
        <v>165</v>
      </c>
      <c r="D1007" s="11" t="s">
        <v>214</v>
      </c>
      <c r="E1007" s="11" t="s">
        <v>1357</v>
      </c>
      <c r="F1007" s="15"/>
      <c r="G1007" s="15"/>
      <c r="H1007" s="20">
        <v>2010</v>
      </c>
      <c r="I1007" s="20" t="str">
        <f t="shared" si="50"/>
        <v>liss__match_loneliness..pplCnnct.2010</v>
      </c>
      <c r="J1007" s="15" t="s">
        <v>1367</v>
      </c>
      <c r="K1007" s="20" t="s">
        <v>1359</v>
      </c>
      <c r="L1007" s="20" t="s">
        <v>1251</v>
      </c>
      <c r="M1007" s="20" t="s">
        <v>1311</v>
      </c>
      <c r="N1007" s="20" t="s">
        <v>290</v>
      </c>
      <c r="O1007" s="20">
        <v>1</v>
      </c>
      <c r="P1007" s="20">
        <v>3</v>
      </c>
      <c r="Q1007" s="20" t="s">
        <v>224</v>
      </c>
    </row>
    <row r="1008" spans="1:17" ht="18" customHeight="1" x14ac:dyDescent="0.2">
      <c r="A1008" s="11" t="s">
        <v>25</v>
      </c>
      <c r="B1008" s="11" t="s">
        <v>1260</v>
      </c>
      <c r="C1008" s="11" t="s">
        <v>165</v>
      </c>
      <c r="D1008" s="11" t="s">
        <v>214</v>
      </c>
      <c r="E1008" s="11" t="s">
        <v>1357</v>
      </c>
      <c r="F1008" s="15"/>
      <c r="G1008" s="15"/>
      <c r="H1008" s="20">
        <v>2011</v>
      </c>
      <c r="I1008" s="20" t="str">
        <f t="shared" si="50"/>
        <v>liss__match_loneliness..pplCnnct.2011</v>
      </c>
      <c r="J1008" s="15" t="s">
        <v>1371</v>
      </c>
      <c r="K1008" s="20" t="s">
        <v>1359</v>
      </c>
      <c r="L1008" s="20" t="s">
        <v>1251</v>
      </c>
      <c r="M1008" s="20" t="s">
        <v>1311</v>
      </c>
      <c r="N1008" s="20" t="s">
        <v>290</v>
      </c>
      <c r="O1008" s="20">
        <v>1</v>
      </c>
      <c r="P1008" s="20">
        <v>3</v>
      </c>
      <c r="Q1008" s="20" t="s">
        <v>224</v>
      </c>
    </row>
    <row r="1009" spans="1:17" ht="18" customHeight="1" x14ac:dyDescent="0.2">
      <c r="A1009" s="11" t="s">
        <v>25</v>
      </c>
      <c r="B1009" s="11" t="s">
        <v>1262</v>
      </c>
      <c r="C1009" s="11" t="s">
        <v>165</v>
      </c>
      <c r="D1009" s="11" t="s">
        <v>214</v>
      </c>
      <c r="E1009" s="11" t="s">
        <v>1357</v>
      </c>
      <c r="F1009" s="15"/>
      <c r="G1009" s="15"/>
      <c r="H1009" s="20">
        <v>2012</v>
      </c>
      <c r="I1009" s="20" t="str">
        <f t="shared" si="50"/>
        <v>liss__match_loneliness..pplCnnct.2012</v>
      </c>
      <c r="J1009" s="15" t="s">
        <v>1373</v>
      </c>
      <c r="K1009" s="20" t="s">
        <v>1359</v>
      </c>
      <c r="L1009" s="20" t="s">
        <v>1251</v>
      </c>
      <c r="M1009" s="20" t="s">
        <v>1311</v>
      </c>
      <c r="N1009" s="20" t="s">
        <v>290</v>
      </c>
      <c r="O1009" s="20">
        <v>1</v>
      </c>
      <c r="P1009" s="20">
        <v>3</v>
      </c>
      <c r="Q1009" s="20" t="s">
        <v>224</v>
      </c>
    </row>
    <row r="1010" spans="1:17" ht="18" customHeight="1" x14ac:dyDescent="0.2">
      <c r="A1010" s="11" t="s">
        <v>25</v>
      </c>
      <c r="B1010" s="11" t="s">
        <v>1266</v>
      </c>
      <c r="C1010" s="11" t="s">
        <v>165</v>
      </c>
      <c r="D1010" s="11" t="s">
        <v>214</v>
      </c>
      <c r="E1010" s="11" t="s">
        <v>1357</v>
      </c>
      <c r="F1010" s="15"/>
      <c r="G1010" s="15"/>
      <c r="H1010" s="20">
        <v>2013</v>
      </c>
      <c r="I1010" s="20" t="str">
        <f t="shared" si="50"/>
        <v>liss__match_loneliness..pplCnnct.2013</v>
      </c>
      <c r="J1010" s="15" t="s">
        <v>1380</v>
      </c>
      <c r="K1010" s="20" t="s">
        <v>1359</v>
      </c>
      <c r="L1010" s="20" t="s">
        <v>1251</v>
      </c>
      <c r="M1010" s="20" t="s">
        <v>1311</v>
      </c>
      <c r="N1010" s="20" t="s">
        <v>290</v>
      </c>
      <c r="O1010" s="20">
        <v>1</v>
      </c>
      <c r="P1010" s="20">
        <v>3</v>
      </c>
      <c r="Q1010" s="20" t="s">
        <v>224</v>
      </c>
    </row>
    <row r="1011" spans="1:17" ht="18" customHeight="1" x14ac:dyDescent="0.2">
      <c r="A1011" s="11" t="s">
        <v>25</v>
      </c>
      <c r="B1011" s="11" t="s">
        <v>1270</v>
      </c>
      <c r="C1011" s="11" t="s">
        <v>165</v>
      </c>
      <c r="D1011" s="11" t="s">
        <v>214</v>
      </c>
      <c r="E1011" s="11" t="s">
        <v>1357</v>
      </c>
      <c r="F1011" s="15"/>
      <c r="G1011" s="15"/>
      <c r="H1011" s="20">
        <v>2014</v>
      </c>
      <c r="I1011" s="20" t="str">
        <f t="shared" si="50"/>
        <v>liss__match_loneliness..pplCnnct.2014</v>
      </c>
      <c r="J1011" s="15" t="s">
        <v>1381</v>
      </c>
      <c r="K1011" s="20" t="s">
        <v>1359</v>
      </c>
      <c r="L1011" s="20" t="s">
        <v>1251</v>
      </c>
      <c r="M1011" s="20" t="s">
        <v>1311</v>
      </c>
      <c r="N1011" s="20" t="s">
        <v>290</v>
      </c>
      <c r="O1011" s="20">
        <v>1</v>
      </c>
      <c r="P1011" s="20">
        <v>3</v>
      </c>
      <c r="Q1011" s="20" t="s">
        <v>224</v>
      </c>
    </row>
    <row r="1012" spans="1:17" ht="18" customHeight="1" x14ac:dyDescent="0.2">
      <c r="A1012" s="11" t="s">
        <v>25</v>
      </c>
      <c r="B1012" s="11" t="s">
        <v>1272</v>
      </c>
      <c r="C1012" s="11" t="s">
        <v>165</v>
      </c>
      <c r="D1012" s="11" t="s">
        <v>214</v>
      </c>
      <c r="E1012" s="11" t="s">
        <v>1357</v>
      </c>
      <c r="F1012" s="15"/>
      <c r="G1012" s="15"/>
      <c r="H1012" s="20">
        <v>2015</v>
      </c>
      <c r="I1012" s="20" t="str">
        <f t="shared" si="50"/>
        <v>liss__match_loneliness..pplCnnct.2015</v>
      </c>
      <c r="J1012" s="15" t="s">
        <v>1386</v>
      </c>
      <c r="K1012" s="20" t="s">
        <v>1359</v>
      </c>
      <c r="L1012" s="20" t="s">
        <v>1251</v>
      </c>
      <c r="M1012" s="20" t="s">
        <v>1311</v>
      </c>
      <c r="N1012" s="20" t="s">
        <v>290</v>
      </c>
      <c r="O1012" s="20">
        <v>1</v>
      </c>
      <c r="P1012" s="20">
        <v>3</v>
      </c>
      <c r="Q1012" s="20" t="s">
        <v>224</v>
      </c>
    </row>
    <row r="1013" spans="1:17" ht="18" customHeight="1" x14ac:dyDescent="0.2">
      <c r="A1013" s="11" t="s">
        <v>25</v>
      </c>
      <c r="B1013" s="11" t="s">
        <v>1276</v>
      </c>
      <c r="C1013" s="11" t="s">
        <v>165</v>
      </c>
      <c r="D1013" s="11" t="s">
        <v>214</v>
      </c>
      <c r="E1013" s="11" t="s">
        <v>1357</v>
      </c>
      <c r="F1013" s="15"/>
      <c r="G1013" s="15"/>
      <c r="H1013" s="20">
        <v>2016</v>
      </c>
      <c r="I1013" s="20" t="str">
        <f t="shared" si="50"/>
        <v>liss__match_loneliness..pplCnnct.2016</v>
      </c>
      <c r="J1013" s="15" t="s">
        <v>1389</v>
      </c>
      <c r="K1013" s="20" t="s">
        <v>1359</v>
      </c>
      <c r="L1013" s="20" t="s">
        <v>1251</v>
      </c>
      <c r="M1013" s="20" t="s">
        <v>1311</v>
      </c>
      <c r="N1013" s="20" t="s">
        <v>290</v>
      </c>
      <c r="O1013" s="20">
        <v>1</v>
      </c>
      <c r="P1013" s="20">
        <v>3</v>
      </c>
      <c r="Q1013" s="20" t="s">
        <v>224</v>
      </c>
    </row>
    <row r="1014" spans="1:17" ht="18" customHeight="1" x14ac:dyDescent="0.2">
      <c r="A1014" s="11" t="s">
        <v>25</v>
      </c>
      <c r="B1014" s="11" t="s">
        <v>1278</v>
      </c>
      <c r="C1014" s="11" t="s">
        <v>165</v>
      </c>
      <c r="D1014" s="11" t="s">
        <v>214</v>
      </c>
      <c r="E1014" s="11" t="s">
        <v>1357</v>
      </c>
      <c r="F1014" s="15"/>
      <c r="G1014" s="15"/>
      <c r="H1014" s="20">
        <v>2017</v>
      </c>
      <c r="I1014" s="20" t="str">
        <f t="shared" si="50"/>
        <v>liss__match_loneliness..pplCnnct.2017</v>
      </c>
      <c r="J1014" s="15" t="s">
        <v>1393</v>
      </c>
      <c r="K1014" s="20" t="s">
        <v>1359</v>
      </c>
      <c r="L1014" s="20" t="s">
        <v>1251</v>
      </c>
      <c r="M1014" s="20" t="s">
        <v>1311</v>
      </c>
      <c r="N1014" s="20" t="s">
        <v>290</v>
      </c>
      <c r="O1014" s="20">
        <v>1</v>
      </c>
      <c r="P1014" s="20">
        <v>3</v>
      </c>
      <c r="Q1014" s="20" t="s">
        <v>224</v>
      </c>
    </row>
    <row r="1015" spans="1:17" ht="18" customHeight="1" x14ac:dyDescent="0.2">
      <c r="A1015" s="11" t="s">
        <v>25</v>
      </c>
      <c r="B1015" s="11" t="s">
        <v>1245</v>
      </c>
      <c r="C1015" s="11" t="s">
        <v>165</v>
      </c>
      <c r="D1015" s="11" t="s">
        <v>214</v>
      </c>
      <c r="E1015" s="11" t="s">
        <v>1396</v>
      </c>
      <c r="F1015" s="15"/>
      <c r="G1015" s="15"/>
      <c r="H1015" s="20">
        <v>2008</v>
      </c>
      <c r="I1015" s="20" t="str">
        <f t="shared" si="50"/>
        <v>liss__match_loneliness..pplRnd.2008</v>
      </c>
      <c r="J1015" s="15" t="s">
        <v>1398</v>
      </c>
      <c r="K1015" s="20" t="s">
        <v>1399</v>
      </c>
      <c r="L1015" s="20" t="s">
        <v>1251</v>
      </c>
      <c r="M1015" s="20" t="s">
        <v>1311</v>
      </c>
      <c r="N1015" s="20" t="s">
        <v>290</v>
      </c>
      <c r="O1015" s="20">
        <v>1</v>
      </c>
      <c r="P1015" s="20">
        <v>3</v>
      </c>
      <c r="Q1015" s="20" t="s">
        <v>224</v>
      </c>
    </row>
    <row r="1016" spans="1:17" ht="18" customHeight="1" x14ac:dyDescent="0.2">
      <c r="A1016" s="11" t="s">
        <v>25</v>
      </c>
      <c r="B1016" s="11" t="s">
        <v>1252</v>
      </c>
      <c r="C1016" s="11" t="s">
        <v>165</v>
      </c>
      <c r="D1016" s="11" t="s">
        <v>214</v>
      </c>
      <c r="E1016" s="11" t="s">
        <v>1396</v>
      </c>
      <c r="F1016" s="15"/>
      <c r="G1016" s="15"/>
      <c r="H1016" s="20">
        <v>2009</v>
      </c>
      <c r="I1016" s="20" t="str">
        <f t="shared" si="50"/>
        <v>liss__match_loneliness..pplRnd.2009</v>
      </c>
      <c r="J1016" s="15" t="s">
        <v>1402</v>
      </c>
      <c r="K1016" s="20" t="s">
        <v>1399</v>
      </c>
      <c r="L1016" s="20" t="s">
        <v>1251</v>
      </c>
      <c r="M1016" s="20" t="s">
        <v>1311</v>
      </c>
      <c r="N1016" s="20" t="s">
        <v>290</v>
      </c>
      <c r="O1016" s="20">
        <v>1</v>
      </c>
      <c r="P1016" s="20">
        <v>3</v>
      </c>
      <c r="Q1016" s="20" t="s">
        <v>224</v>
      </c>
    </row>
    <row r="1017" spans="1:17" ht="18" customHeight="1" x14ac:dyDescent="0.2">
      <c r="A1017" s="11" t="s">
        <v>25</v>
      </c>
      <c r="B1017" s="11" t="s">
        <v>1256</v>
      </c>
      <c r="C1017" s="11" t="s">
        <v>165</v>
      </c>
      <c r="D1017" s="11" t="s">
        <v>214</v>
      </c>
      <c r="E1017" s="11" t="s">
        <v>1396</v>
      </c>
      <c r="F1017" s="15"/>
      <c r="G1017" s="15"/>
      <c r="H1017" s="20">
        <v>2010</v>
      </c>
      <c r="I1017" s="20" t="str">
        <f t="shared" si="50"/>
        <v>liss__match_loneliness..pplRnd.2010</v>
      </c>
      <c r="J1017" s="15" t="s">
        <v>1406</v>
      </c>
      <c r="K1017" s="20" t="s">
        <v>1399</v>
      </c>
      <c r="L1017" s="20" t="s">
        <v>1251</v>
      </c>
      <c r="M1017" s="20" t="s">
        <v>1311</v>
      </c>
      <c r="N1017" s="20" t="s">
        <v>290</v>
      </c>
      <c r="O1017" s="20">
        <v>1</v>
      </c>
      <c r="P1017" s="20">
        <v>3</v>
      </c>
      <c r="Q1017" s="20" t="s">
        <v>224</v>
      </c>
    </row>
    <row r="1018" spans="1:17" ht="18" customHeight="1" x14ac:dyDescent="0.2">
      <c r="A1018" s="11" t="s">
        <v>25</v>
      </c>
      <c r="B1018" s="11" t="s">
        <v>1260</v>
      </c>
      <c r="C1018" s="11" t="s">
        <v>165</v>
      </c>
      <c r="D1018" s="11" t="s">
        <v>214</v>
      </c>
      <c r="E1018" s="11" t="s">
        <v>1396</v>
      </c>
      <c r="F1018" s="15"/>
      <c r="G1018" s="15"/>
      <c r="H1018" s="20">
        <v>2011</v>
      </c>
      <c r="I1018" s="20" t="str">
        <f t="shared" si="50"/>
        <v>liss__match_loneliness..pplRnd.2011</v>
      </c>
      <c r="J1018" s="15" t="s">
        <v>1410</v>
      </c>
      <c r="K1018" s="20" t="s">
        <v>1399</v>
      </c>
      <c r="L1018" s="20" t="s">
        <v>1251</v>
      </c>
      <c r="M1018" s="20" t="s">
        <v>1311</v>
      </c>
      <c r="N1018" s="20" t="s">
        <v>290</v>
      </c>
      <c r="O1018" s="20">
        <v>1</v>
      </c>
      <c r="P1018" s="20">
        <v>3</v>
      </c>
      <c r="Q1018" s="20" t="s">
        <v>224</v>
      </c>
    </row>
    <row r="1019" spans="1:17" ht="18" customHeight="1" x14ac:dyDescent="0.2">
      <c r="A1019" s="11" t="s">
        <v>25</v>
      </c>
      <c r="B1019" s="11" t="s">
        <v>1262</v>
      </c>
      <c r="C1019" s="11" t="s">
        <v>165</v>
      </c>
      <c r="D1019" s="11" t="s">
        <v>214</v>
      </c>
      <c r="E1019" s="11" t="s">
        <v>1396</v>
      </c>
      <c r="F1019" s="15"/>
      <c r="G1019" s="15"/>
      <c r="H1019" s="20">
        <v>2012</v>
      </c>
      <c r="I1019" s="20" t="str">
        <f t="shared" si="50"/>
        <v>liss__match_loneliness..pplRnd.2012</v>
      </c>
      <c r="J1019" s="15" t="s">
        <v>1413</v>
      </c>
      <c r="K1019" s="20" t="s">
        <v>1399</v>
      </c>
      <c r="L1019" s="20" t="s">
        <v>1251</v>
      </c>
      <c r="M1019" s="20" t="s">
        <v>1311</v>
      </c>
      <c r="N1019" s="20" t="s">
        <v>290</v>
      </c>
      <c r="O1019" s="20">
        <v>1</v>
      </c>
      <c r="P1019" s="20">
        <v>3</v>
      </c>
      <c r="Q1019" s="20" t="s">
        <v>224</v>
      </c>
    </row>
    <row r="1020" spans="1:17" ht="18" customHeight="1" x14ac:dyDescent="0.2">
      <c r="A1020" s="11" t="s">
        <v>25</v>
      </c>
      <c r="B1020" s="11" t="s">
        <v>1266</v>
      </c>
      <c r="C1020" s="11" t="s">
        <v>165</v>
      </c>
      <c r="D1020" s="11" t="s">
        <v>214</v>
      </c>
      <c r="E1020" s="11" t="s">
        <v>1396</v>
      </c>
      <c r="F1020" s="15"/>
      <c r="G1020" s="15"/>
      <c r="H1020" s="20">
        <v>2013</v>
      </c>
      <c r="I1020" s="20" t="str">
        <f t="shared" si="50"/>
        <v>liss__match_loneliness..pplRnd.2013</v>
      </c>
      <c r="J1020" s="15" t="s">
        <v>1417</v>
      </c>
      <c r="K1020" s="20" t="s">
        <v>1399</v>
      </c>
      <c r="L1020" s="20" t="s">
        <v>1251</v>
      </c>
      <c r="M1020" s="20" t="s">
        <v>1311</v>
      </c>
      <c r="N1020" s="20" t="s">
        <v>290</v>
      </c>
      <c r="O1020" s="20">
        <v>1</v>
      </c>
      <c r="P1020" s="20">
        <v>3</v>
      </c>
      <c r="Q1020" s="20" t="s">
        <v>224</v>
      </c>
    </row>
    <row r="1021" spans="1:17" ht="18" customHeight="1" x14ac:dyDescent="0.2">
      <c r="A1021" s="11" t="s">
        <v>25</v>
      </c>
      <c r="B1021" s="11" t="s">
        <v>1270</v>
      </c>
      <c r="C1021" s="11" t="s">
        <v>165</v>
      </c>
      <c r="D1021" s="11" t="s">
        <v>214</v>
      </c>
      <c r="E1021" s="11" t="s">
        <v>1396</v>
      </c>
      <c r="F1021" s="15"/>
      <c r="G1021" s="15"/>
      <c r="H1021" s="20">
        <v>2014</v>
      </c>
      <c r="I1021" s="20" t="str">
        <f t="shared" si="50"/>
        <v>liss__match_loneliness..pplRnd.2014</v>
      </c>
      <c r="J1021" s="15" t="s">
        <v>1421</v>
      </c>
      <c r="K1021" s="20" t="s">
        <v>1399</v>
      </c>
      <c r="L1021" s="20" t="s">
        <v>1251</v>
      </c>
      <c r="M1021" s="20" t="s">
        <v>1311</v>
      </c>
      <c r="N1021" s="20" t="s">
        <v>290</v>
      </c>
      <c r="O1021" s="20">
        <v>1</v>
      </c>
      <c r="P1021" s="20">
        <v>3</v>
      </c>
      <c r="Q1021" s="20" t="s">
        <v>224</v>
      </c>
    </row>
    <row r="1022" spans="1:17" ht="18" customHeight="1" x14ac:dyDescent="0.2">
      <c r="A1022" s="11" t="s">
        <v>25</v>
      </c>
      <c r="B1022" s="11" t="s">
        <v>1272</v>
      </c>
      <c r="C1022" s="11" t="s">
        <v>165</v>
      </c>
      <c r="D1022" s="11" t="s">
        <v>214</v>
      </c>
      <c r="E1022" s="11" t="s">
        <v>1396</v>
      </c>
      <c r="F1022" s="15"/>
      <c r="G1022" s="15"/>
      <c r="H1022" s="20">
        <v>2015</v>
      </c>
      <c r="I1022" s="20" t="str">
        <f t="shared" si="50"/>
        <v>liss__match_loneliness..pplRnd.2015</v>
      </c>
      <c r="J1022" s="15" t="s">
        <v>1424</v>
      </c>
      <c r="K1022" s="20" t="s">
        <v>1399</v>
      </c>
      <c r="L1022" s="20" t="s">
        <v>1251</v>
      </c>
      <c r="M1022" s="20" t="s">
        <v>1311</v>
      </c>
      <c r="N1022" s="20" t="s">
        <v>290</v>
      </c>
      <c r="O1022" s="20">
        <v>1</v>
      </c>
      <c r="P1022" s="20">
        <v>3</v>
      </c>
      <c r="Q1022" s="20" t="s">
        <v>224</v>
      </c>
    </row>
    <row r="1023" spans="1:17" ht="18" customHeight="1" x14ac:dyDescent="0.2">
      <c r="A1023" s="11" t="s">
        <v>25</v>
      </c>
      <c r="B1023" s="11" t="s">
        <v>1276</v>
      </c>
      <c r="C1023" s="11" t="s">
        <v>165</v>
      </c>
      <c r="D1023" s="11" t="s">
        <v>214</v>
      </c>
      <c r="E1023" s="11" t="s">
        <v>1396</v>
      </c>
      <c r="F1023" s="15"/>
      <c r="G1023" s="15"/>
      <c r="H1023" s="20">
        <v>2016</v>
      </c>
      <c r="I1023" s="20" t="str">
        <f t="shared" si="50"/>
        <v>liss__match_loneliness..pplRnd.2016</v>
      </c>
      <c r="J1023" s="15" t="s">
        <v>1426</v>
      </c>
      <c r="K1023" s="20" t="s">
        <v>1399</v>
      </c>
      <c r="L1023" s="20" t="s">
        <v>1251</v>
      </c>
      <c r="M1023" s="20" t="s">
        <v>1311</v>
      </c>
      <c r="N1023" s="20" t="s">
        <v>290</v>
      </c>
      <c r="O1023" s="20">
        <v>1</v>
      </c>
      <c r="P1023" s="20">
        <v>3</v>
      </c>
      <c r="Q1023" s="20" t="s">
        <v>224</v>
      </c>
    </row>
    <row r="1024" spans="1:17" ht="18" customHeight="1" x14ac:dyDescent="0.2">
      <c r="A1024" s="11" t="s">
        <v>25</v>
      </c>
      <c r="B1024" s="11" t="s">
        <v>1278</v>
      </c>
      <c r="C1024" s="11" t="s">
        <v>165</v>
      </c>
      <c r="D1024" s="11" t="s">
        <v>214</v>
      </c>
      <c r="E1024" s="11" t="s">
        <v>1396</v>
      </c>
      <c r="F1024" s="15"/>
      <c r="G1024" s="15"/>
      <c r="H1024" s="20">
        <v>2017</v>
      </c>
      <c r="I1024" s="20" t="str">
        <f t="shared" si="50"/>
        <v>liss__match_loneliness..pplRnd.2017</v>
      </c>
      <c r="J1024" s="15" t="s">
        <v>1429</v>
      </c>
      <c r="K1024" s="20" t="s">
        <v>1399</v>
      </c>
      <c r="L1024" s="20" t="s">
        <v>1251</v>
      </c>
      <c r="M1024" s="20" t="s">
        <v>1311</v>
      </c>
      <c r="N1024" s="20" t="s">
        <v>290</v>
      </c>
      <c r="O1024" s="20">
        <v>1</v>
      </c>
      <c r="P1024" s="20">
        <v>3</v>
      </c>
      <c r="Q1024" s="20" t="s">
        <v>224</v>
      </c>
    </row>
    <row r="1025" spans="1:17" ht="18" customHeight="1" x14ac:dyDescent="0.2">
      <c r="A1025" s="11" t="s">
        <v>25</v>
      </c>
      <c r="B1025" s="11" t="str">
        <f t="shared" ref="B1025:B1034" si="51">"cf" &amp; RIGHT(H1025, 2) &amp; G1025</f>
        <v>cf08a</v>
      </c>
      <c r="C1025" s="11" t="s">
        <v>165</v>
      </c>
      <c r="D1025" s="11" t="s">
        <v>139</v>
      </c>
      <c r="E1025" s="11" t="s">
        <v>655</v>
      </c>
      <c r="F1025" s="15">
        <v>1</v>
      </c>
      <c r="G1025" s="20" t="str">
        <f t="shared" ref="G1025:G1034" si="52">MID("abcdefghijklmnopqrstuvwxyz",F1025,1)</f>
        <v>a</v>
      </c>
      <c r="H1025" s="20">
        <v>2008</v>
      </c>
      <c r="J1025" s="20" t="str">
        <f t="shared" ref="J1025:J1034" si="53">B1025&amp;"031"</f>
        <v>cf08a031</v>
      </c>
      <c r="K1025" s="20" t="s">
        <v>1436</v>
      </c>
      <c r="L1025" s="15" t="s">
        <v>1091</v>
      </c>
      <c r="N1025" s="15" t="s">
        <v>10563</v>
      </c>
      <c r="Q1025" s="20" t="s">
        <v>232</v>
      </c>
    </row>
    <row r="1026" spans="1:17" ht="18" customHeight="1" x14ac:dyDescent="0.2">
      <c r="A1026" s="11" t="s">
        <v>25</v>
      </c>
      <c r="B1026" s="11" t="str">
        <f t="shared" si="51"/>
        <v>cf09b</v>
      </c>
      <c r="C1026" s="11" t="s">
        <v>165</v>
      </c>
      <c r="D1026" s="11" t="s">
        <v>139</v>
      </c>
      <c r="E1026" s="11" t="s">
        <v>655</v>
      </c>
      <c r="F1026" s="15">
        <v>2</v>
      </c>
      <c r="G1026" s="20" t="str">
        <f t="shared" si="52"/>
        <v>b</v>
      </c>
      <c r="H1026" s="20">
        <v>2009</v>
      </c>
      <c r="J1026" s="20" t="str">
        <f t="shared" si="53"/>
        <v>cf09b031</v>
      </c>
      <c r="K1026" s="20" t="s">
        <v>1436</v>
      </c>
      <c r="L1026" s="15" t="s">
        <v>1091</v>
      </c>
      <c r="N1026" s="15" t="s">
        <v>10563</v>
      </c>
      <c r="Q1026" s="20" t="s">
        <v>232</v>
      </c>
    </row>
    <row r="1027" spans="1:17" ht="18" customHeight="1" x14ac:dyDescent="0.2">
      <c r="A1027" s="11" t="s">
        <v>25</v>
      </c>
      <c r="B1027" s="11" t="str">
        <f t="shared" si="51"/>
        <v>cf10c</v>
      </c>
      <c r="C1027" s="11" t="s">
        <v>165</v>
      </c>
      <c r="D1027" s="11" t="s">
        <v>139</v>
      </c>
      <c r="E1027" s="11" t="s">
        <v>655</v>
      </c>
      <c r="F1027" s="15">
        <v>3</v>
      </c>
      <c r="G1027" s="20" t="str">
        <f t="shared" si="52"/>
        <v>c</v>
      </c>
      <c r="H1027" s="20">
        <v>2010</v>
      </c>
      <c r="J1027" s="20" t="str">
        <f t="shared" si="53"/>
        <v>cf10c031</v>
      </c>
      <c r="K1027" s="20" t="s">
        <v>1436</v>
      </c>
      <c r="L1027" s="15" t="s">
        <v>1091</v>
      </c>
      <c r="N1027" s="15" t="s">
        <v>10563</v>
      </c>
      <c r="Q1027" s="20" t="s">
        <v>232</v>
      </c>
    </row>
    <row r="1028" spans="1:17" ht="18" customHeight="1" x14ac:dyDescent="0.2">
      <c r="A1028" s="11" t="s">
        <v>25</v>
      </c>
      <c r="B1028" s="11" t="str">
        <f t="shared" si="51"/>
        <v>cf11d</v>
      </c>
      <c r="C1028" s="11" t="s">
        <v>165</v>
      </c>
      <c r="D1028" s="11" t="s">
        <v>139</v>
      </c>
      <c r="E1028" s="11" t="s">
        <v>655</v>
      </c>
      <c r="F1028" s="15">
        <v>4</v>
      </c>
      <c r="G1028" s="20" t="str">
        <f t="shared" si="52"/>
        <v>d</v>
      </c>
      <c r="H1028" s="20">
        <v>2011</v>
      </c>
      <c r="J1028" s="20" t="str">
        <f t="shared" si="53"/>
        <v>cf11d031</v>
      </c>
      <c r="K1028" s="20" t="s">
        <v>1436</v>
      </c>
      <c r="L1028" s="15" t="s">
        <v>1091</v>
      </c>
      <c r="N1028" s="15" t="s">
        <v>10563</v>
      </c>
      <c r="Q1028" s="20" t="s">
        <v>232</v>
      </c>
    </row>
    <row r="1029" spans="1:17" ht="18" customHeight="1" x14ac:dyDescent="0.2">
      <c r="A1029" s="11" t="s">
        <v>25</v>
      </c>
      <c r="B1029" s="11" t="str">
        <f t="shared" si="51"/>
        <v>cf12e</v>
      </c>
      <c r="C1029" s="11" t="s">
        <v>165</v>
      </c>
      <c r="D1029" s="11" t="s">
        <v>139</v>
      </c>
      <c r="E1029" s="11" t="s">
        <v>655</v>
      </c>
      <c r="F1029" s="15">
        <v>5</v>
      </c>
      <c r="G1029" s="20" t="str">
        <f t="shared" si="52"/>
        <v>e</v>
      </c>
      <c r="H1029" s="20">
        <v>2012</v>
      </c>
      <c r="J1029" s="20" t="str">
        <f t="shared" si="53"/>
        <v>cf12e031</v>
      </c>
      <c r="K1029" s="20" t="s">
        <v>1436</v>
      </c>
      <c r="L1029" s="15" t="s">
        <v>1091</v>
      </c>
      <c r="N1029" s="15" t="s">
        <v>10563</v>
      </c>
      <c r="Q1029" s="20" t="s">
        <v>232</v>
      </c>
    </row>
    <row r="1030" spans="1:17" ht="18" customHeight="1" x14ac:dyDescent="0.2">
      <c r="A1030" s="11" t="s">
        <v>25</v>
      </c>
      <c r="B1030" s="11" t="str">
        <f t="shared" si="51"/>
        <v>cf13f</v>
      </c>
      <c r="C1030" s="11" t="s">
        <v>165</v>
      </c>
      <c r="D1030" s="11" t="s">
        <v>139</v>
      </c>
      <c r="E1030" s="11" t="s">
        <v>655</v>
      </c>
      <c r="F1030" s="15">
        <v>6</v>
      </c>
      <c r="G1030" s="20" t="str">
        <f t="shared" si="52"/>
        <v>f</v>
      </c>
      <c r="H1030" s="20">
        <v>2013</v>
      </c>
      <c r="J1030" s="20" t="str">
        <f t="shared" si="53"/>
        <v>cf13f031</v>
      </c>
      <c r="K1030" s="20" t="s">
        <v>1436</v>
      </c>
      <c r="L1030" s="15" t="s">
        <v>1091</v>
      </c>
      <c r="N1030" s="15" t="s">
        <v>10563</v>
      </c>
      <c r="Q1030" s="20" t="s">
        <v>232</v>
      </c>
    </row>
    <row r="1031" spans="1:17" ht="18" customHeight="1" x14ac:dyDescent="0.2">
      <c r="A1031" s="11" t="s">
        <v>25</v>
      </c>
      <c r="B1031" s="11" t="str">
        <f t="shared" si="51"/>
        <v>cf14g</v>
      </c>
      <c r="C1031" s="11" t="s">
        <v>165</v>
      </c>
      <c r="D1031" s="11" t="s">
        <v>139</v>
      </c>
      <c r="E1031" s="11" t="s">
        <v>655</v>
      </c>
      <c r="F1031" s="15">
        <v>7</v>
      </c>
      <c r="G1031" s="20" t="str">
        <f t="shared" si="52"/>
        <v>g</v>
      </c>
      <c r="H1031" s="20">
        <v>2014</v>
      </c>
      <c r="J1031" s="20" t="str">
        <f t="shared" si="53"/>
        <v>cf14g031</v>
      </c>
      <c r="K1031" s="20" t="s">
        <v>1436</v>
      </c>
      <c r="L1031" s="15" t="s">
        <v>1091</v>
      </c>
      <c r="N1031" s="15" t="s">
        <v>10563</v>
      </c>
      <c r="Q1031" s="20" t="s">
        <v>232</v>
      </c>
    </row>
    <row r="1032" spans="1:17" ht="18" customHeight="1" x14ac:dyDescent="0.2">
      <c r="A1032" s="11" t="s">
        <v>25</v>
      </c>
      <c r="B1032" s="11" t="str">
        <f t="shared" si="51"/>
        <v>cf15h</v>
      </c>
      <c r="C1032" s="11" t="s">
        <v>165</v>
      </c>
      <c r="D1032" s="11" t="s">
        <v>139</v>
      </c>
      <c r="E1032" s="11" t="s">
        <v>655</v>
      </c>
      <c r="F1032" s="15">
        <v>8</v>
      </c>
      <c r="G1032" s="20" t="str">
        <f t="shared" si="52"/>
        <v>h</v>
      </c>
      <c r="H1032" s="20">
        <v>2015</v>
      </c>
      <c r="J1032" s="20" t="str">
        <f t="shared" si="53"/>
        <v>cf15h031</v>
      </c>
      <c r="K1032" s="20" t="s">
        <v>1436</v>
      </c>
      <c r="L1032" s="15" t="s">
        <v>1091</v>
      </c>
      <c r="N1032" s="15" t="s">
        <v>10563</v>
      </c>
      <c r="Q1032" s="20" t="s">
        <v>232</v>
      </c>
    </row>
    <row r="1033" spans="1:17" ht="18" customHeight="1" x14ac:dyDescent="0.2">
      <c r="A1033" s="11" t="s">
        <v>25</v>
      </c>
      <c r="B1033" s="11" t="str">
        <f t="shared" si="51"/>
        <v>cf16i</v>
      </c>
      <c r="C1033" s="11" t="s">
        <v>165</v>
      </c>
      <c r="D1033" s="11" t="s">
        <v>139</v>
      </c>
      <c r="E1033" s="11" t="s">
        <v>655</v>
      </c>
      <c r="F1033" s="15">
        <v>9</v>
      </c>
      <c r="G1033" s="20" t="str">
        <f t="shared" si="52"/>
        <v>i</v>
      </c>
      <c r="H1033" s="20">
        <v>2016</v>
      </c>
      <c r="J1033" s="20" t="str">
        <f t="shared" si="53"/>
        <v>cf16i031</v>
      </c>
      <c r="K1033" s="20" t="s">
        <v>1436</v>
      </c>
      <c r="L1033" s="15" t="s">
        <v>1091</v>
      </c>
      <c r="N1033" s="15" t="s">
        <v>10563</v>
      </c>
      <c r="Q1033" s="20" t="s">
        <v>232</v>
      </c>
    </row>
    <row r="1034" spans="1:17" ht="18" customHeight="1" x14ac:dyDescent="0.2">
      <c r="A1034" s="11" t="s">
        <v>25</v>
      </c>
      <c r="B1034" s="11" t="str">
        <f t="shared" si="51"/>
        <v>cf17j</v>
      </c>
      <c r="C1034" s="11" t="s">
        <v>165</v>
      </c>
      <c r="D1034" s="11" t="s">
        <v>139</v>
      </c>
      <c r="E1034" s="11" t="s">
        <v>655</v>
      </c>
      <c r="F1034" s="15">
        <v>10</v>
      </c>
      <c r="G1034" s="20" t="str">
        <f t="shared" si="52"/>
        <v>j</v>
      </c>
      <c r="H1034" s="20">
        <v>2017</v>
      </c>
      <c r="J1034" s="20" t="str">
        <f t="shared" si="53"/>
        <v>cf17j031</v>
      </c>
      <c r="K1034" s="20" t="s">
        <v>1436</v>
      </c>
      <c r="L1034" s="15" t="s">
        <v>1091</v>
      </c>
      <c r="N1034" s="15" t="s">
        <v>10563</v>
      </c>
      <c r="Q1034" s="20" t="s">
        <v>232</v>
      </c>
    </row>
    <row r="1035" spans="1:17" ht="18" customHeight="1" x14ac:dyDescent="0.2">
      <c r="A1035" s="11" t="s">
        <v>25</v>
      </c>
      <c r="B1035" s="11" t="s">
        <v>1450</v>
      </c>
      <c r="C1035" s="11" t="s">
        <v>165</v>
      </c>
      <c r="D1035" s="11" t="s">
        <v>180</v>
      </c>
      <c r="E1035" s="11" t="s">
        <v>180</v>
      </c>
      <c r="F1035" s="15"/>
      <c r="G1035" s="15"/>
      <c r="H1035" s="20">
        <v>2008</v>
      </c>
      <c r="I1035" s="20" t="str">
        <f t="shared" ref="I1035:I1061" si="54">CONCATENATE(A1035,"__",C1035,"_", D1035, "..", E1035, ".", H1035)</f>
        <v>liss__match_momAlive..momAlive.2008</v>
      </c>
      <c r="J1035" s="15" t="s">
        <v>1453</v>
      </c>
      <c r="K1035" s="20" t="s">
        <v>1454</v>
      </c>
      <c r="L1035" s="20" t="s">
        <v>373</v>
      </c>
      <c r="N1035" s="20" t="s">
        <v>374</v>
      </c>
      <c r="Q1035" s="20" t="s">
        <v>219</v>
      </c>
    </row>
    <row r="1036" spans="1:17" ht="18" customHeight="1" x14ac:dyDescent="0.2">
      <c r="A1036" s="11" t="s">
        <v>25</v>
      </c>
      <c r="B1036" s="11" t="s">
        <v>1457</v>
      </c>
      <c r="C1036" s="11" t="s">
        <v>165</v>
      </c>
      <c r="D1036" s="11" t="s">
        <v>180</v>
      </c>
      <c r="E1036" s="11" t="s">
        <v>180</v>
      </c>
      <c r="F1036" s="15"/>
      <c r="G1036" s="15"/>
      <c r="H1036" s="20">
        <v>2009</v>
      </c>
      <c r="I1036" s="20" t="str">
        <f t="shared" si="54"/>
        <v>liss__match_momAlive..momAlive.2009</v>
      </c>
      <c r="J1036" s="15" t="s">
        <v>1458</v>
      </c>
      <c r="K1036" s="20" t="s">
        <v>1454</v>
      </c>
      <c r="L1036" s="20" t="s">
        <v>373</v>
      </c>
      <c r="N1036" s="20" t="s">
        <v>374</v>
      </c>
      <c r="Q1036" s="20" t="s">
        <v>219</v>
      </c>
    </row>
    <row r="1037" spans="1:17" ht="18" customHeight="1" x14ac:dyDescent="0.2">
      <c r="A1037" s="11" t="s">
        <v>25</v>
      </c>
      <c r="B1037" s="11" t="s">
        <v>1460</v>
      </c>
      <c r="C1037" s="11" t="s">
        <v>165</v>
      </c>
      <c r="D1037" s="11" t="s">
        <v>180</v>
      </c>
      <c r="E1037" s="11" t="s">
        <v>180</v>
      </c>
      <c r="F1037" s="15"/>
      <c r="G1037" s="15"/>
      <c r="H1037" s="20">
        <v>2010</v>
      </c>
      <c r="I1037" s="20" t="str">
        <f t="shared" si="54"/>
        <v>liss__match_momAlive..momAlive.2010</v>
      </c>
      <c r="J1037" s="15" t="s">
        <v>1463</v>
      </c>
      <c r="K1037" s="20" t="s">
        <v>1454</v>
      </c>
      <c r="L1037" s="20" t="s">
        <v>373</v>
      </c>
      <c r="N1037" s="20" t="s">
        <v>374</v>
      </c>
      <c r="Q1037" s="20" t="s">
        <v>219</v>
      </c>
    </row>
    <row r="1038" spans="1:17" ht="18" customHeight="1" x14ac:dyDescent="0.2">
      <c r="A1038" s="11" t="s">
        <v>25</v>
      </c>
      <c r="B1038" s="11" t="s">
        <v>1464</v>
      </c>
      <c r="C1038" s="11" t="s">
        <v>165</v>
      </c>
      <c r="D1038" s="11" t="s">
        <v>180</v>
      </c>
      <c r="E1038" s="11" t="s">
        <v>180</v>
      </c>
      <c r="F1038" s="15"/>
      <c r="G1038" s="15"/>
      <c r="H1038" s="20">
        <v>2011</v>
      </c>
      <c r="I1038" s="20" t="str">
        <f t="shared" si="54"/>
        <v>liss__match_momAlive..momAlive.2011</v>
      </c>
      <c r="J1038" s="15" t="s">
        <v>1466</v>
      </c>
      <c r="K1038" s="20" t="s">
        <v>1454</v>
      </c>
      <c r="L1038" s="20" t="s">
        <v>373</v>
      </c>
      <c r="N1038" s="20" t="s">
        <v>374</v>
      </c>
      <c r="Q1038" s="20" t="s">
        <v>219</v>
      </c>
    </row>
    <row r="1039" spans="1:17" ht="18" customHeight="1" x14ac:dyDescent="0.2">
      <c r="A1039" s="11" t="s">
        <v>25</v>
      </c>
      <c r="B1039" s="11" t="s">
        <v>1469</v>
      </c>
      <c r="C1039" s="11" t="s">
        <v>165</v>
      </c>
      <c r="D1039" s="11" t="s">
        <v>180</v>
      </c>
      <c r="E1039" s="11" t="s">
        <v>180</v>
      </c>
      <c r="F1039" s="15"/>
      <c r="G1039" s="15"/>
      <c r="H1039" s="20">
        <v>2012</v>
      </c>
      <c r="I1039" s="20" t="str">
        <f t="shared" si="54"/>
        <v>liss__match_momAlive..momAlive.2012</v>
      </c>
      <c r="J1039" s="15" t="s">
        <v>1470</v>
      </c>
      <c r="K1039" s="20" t="s">
        <v>1454</v>
      </c>
      <c r="L1039" s="20" t="s">
        <v>373</v>
      </c>
      <c r="N1039" s="20" t="s">
        <v>374</v>
      </c>
      <c r="Q1039" s="20" t="s">
        <v>219</v>
      </c>
    </row>
    <row r="1040" spans="1:17" ht="18" customHeight="1" x14ac:dyDescent="0.2">
      <c r="A1040" s="11" t="s">
        <v>25</v>
      </c>
      <c r="B1040" s="11" t="s">
        <v>1472</v>
      </c>
      <c r="C1040" s="11" t="s">
        <v>165</v>
      </c>
      <c r="D1040" s="11" t="s">
        <v>180</v>
      </c>
      <c r="E1040" s="11" t="s">
        <v>180</v>
      </c>
      <c r="F1040" s="15"/>
      <c r="G1040" s="15"/>
      <c r="H1040" s="20">
        <v>2013</v>
      </c>
      <c r="I1040" s="20" t="str">
        <f t="shared" si="54"/>
        <v>liss__match_momAlive..momAlive.2013</v>
      </c>
      <c r="J1040" s="15" t="s">
        <v>1475</v>
      </c>
      <c r="K1040" s="20" t="s">
        <v>1454</v>
      </c>
      <c r="L1040" s="20" t="s">
        <v>373</v>
      </c>
      <c r="N1040" s="20" t="s">
        <v>374</v>
      </c>
      <c r="Q1040" s="20" t="s">
        <v>219</v>
      </c>
    </row>
    <row r="1041" spans="1:18" ht="18" customHeight="1" x14ac:dyDescent="0.2">
      <c r="A1041" s="11" t="s">
        <v>25</v>
      </c>
      <c r="B1041" s="11" t="s">
        <v>1476</v>
      </c>
      <c r="C1041" s="11" t="s">
        <v>165</v>
      </c>
      <c r="D1041" s="11" t="s">
        <v>180</v>
      </c>
      <c r="E1041" s="11" t="s">
        <v>180</v>
      </c>
      <c r="F1041" s="15"/>
      <c r="G1041" s="15"/>
      <c r="H1041" s="20">
        <v>2014</v>
      </c>
      <c r="I1041" s="20" t="str">
        <f t="shared" si="54"/>
        <v>liss__match_momAlive..momAlive.2014</v>
      </c>
      <c r="J1041" s="15" t="s">
        <v>1477</v>
      </c>
      <c r="K1041" s="20" t="s">
        <v>1454</v>
      </c>
      <c r="L1041" s="20" t="s">
        <v>373</v>
      </c>
      <c r="N1041" s="20" t="s">
        <v>374</v>
      </c>
      <c r="Q1041" s="20" t="s">
        <v>219</v>
      </c>
    </row>
    <row r="1042" spans="1:18" ht="18" customHeight="1" x14ac:dyDescent="0.2">
      <c r="A1042" s="11" t="s">
        <v>25</v>
      </c>
      <c r="B1042" s="11" t="s">
        <v>1479</v>
      </c>
      <c r="C1042" s="11" t="s">
        <v>165</v>
      </c>
      <c r="D1042" s="11" t="s">
        <v>180</v>
      </c>
      <c r="E1042" s="11" t="s">
        <v>180</v>
      </c>
      <c r="F1042" s="15"/>
      <c r="G1042" s="15"/>
      <c r="H1042" s="20">
        <v>2015</v>
      </c>
      <c r="I1042" s="20" t="str">
        <f t="shared" si="54"/>
        <v>liss__match_momAlive..momAlive.2015</v>
      </c>
      <c r="J1042" s="15" t="s">
        <v>1482</v>
      </c>
      <c r="K1042" s="20" t="s">
        <v>1454</v>
      </c>
      <c r="L1042" s="20" t="s">
        <v>373</v>
      </c>
      <c r="N1042" s="20" t="s">
        <v>374</v>
      </c>
      <c r="Q1042" s="20" t="s">
        <v>219</v>
      </c>
    </row>
    <row r="1043" spans="1:18" ht="18" customHeight="1" x14ac:dyDescent="0.2">
      <c r="A1043" s="11" t="s">
        <v>25</v>
      </c>
      <c r="B1043" s="11" t="s">
        <v>1483</v>
      </c>
      <c r="C1043" s="11" t="s">
        <v>165</v>
      </c>
      <c r="D1043" s="11" t="s">
        <v>180</v>
      </c>
      <c r="E1043" s="11" t="s">
        <v>180</v>
      </c>
      <c r="F1043" s="15"/>
      <c r="G1043" s="15"/>
      <c r="H1043" s="20">
        <v>2016</v>
      </c>
      <c r="I1043" s="20" t="str">
        <f t="shared" si="54"/>
        <v>liss__match_momAlive..momAlive.2016</v>
      </c>
      <c r="J1043" s="15" t="s">
        <v>1484</v>
      </c>
      <c r="K1043" s="20" t="s">
        <v>1454</v>
      </c>
      <c r="L1043" s="20" t="s">
        <v>373</v>
      </c>
      <c r="N1043" s="20" t="s">
        <v>374</v>
      </c>
      <c r="Q1043" s="20" t="s">
        <v>219</v>
      </c>
    </row>
    <row r="1044" spans="1:18" ht="18" customHeight="1" x14ac:dyDescent="0.2">
      <c r="A1044" s="11" t="s">
        <v>25</v>
      </c>
      <c r="B1044" s="11" t="s">
        <v>1485</v>
      </c>
      <c r="C1044" s="11" t="s">
        <v>165</v>
      </c>
      <c r="D1044" s="11" t="s">
        <v>180</v>
      </c>
      <c r="E1044" s="11" t="s">
        <v>180</v>
      </c>
      <c r="F1044" s="15"/>
      <c r="G1044" s="15"/>
      <c r="H1044" s="20">
        <v>2017</v>
      </c>
      <c r="I1044" s="20" t="str">
        <f t="shared" si="54"/>
        <v>liss__match_momAlive..momAlive.2017</v>
      </c>
      <c r="J1044" s="15" t="s">
        <v>1487</v>
      </c>
      <c r="K1044" s="20" t="s">
        <v>1454</v>
      </c>
      <c r="L1044" s="20" t="s">
        <v>373</v>
      </c>
      <c r="N1044" s="20" t="s">
        <v>374</v>
      </c>
      <c r="Q1044" s="20" t="s">
        <v>219</v>
      </c>
    </row>
    <row r="1045" spans="1:18" s="75" customFormat="1" ht="18" customHeight="1" x14ac:dyDescent="0.2">
      <c r="A1045" s="11" t="s">
        <v>25</v>
      </c>
      <c r="B1045" s="11" t="str">
        <f>"cb" &amp; RIGHT(H1045, 2) &amp; G1045</f>
        <v>cb12a</v>
      </c>
      <c r="C1045" s="11" t="s">
        <v>165</v>
      </c>
      <c r="D1045" s="11" t="s">
        <v>10447</v>
      </c>
      <c r="E1045" s="11" t="s">
        <v>10459</v>
      </c>
      <c r="F1045" s="15">
        <v>1</v>
      </c>
      <c r="G1045" s="15" t="str">
        <f>MID("abcdefghijklmnopqrstuvwxyz",F1045,1)</f>
        <v>a</v>
      </c>
      <c r="H1045" s="20">
        <v>2012</v>
      </c>
      <c r="I1045" s="20" t="str">
        <f t="shared" si="54"/>
        <v>liss__match_momOccPrstg..momOcc.2012</v>
      </c>
      <c r="J1045" s="20" t="str">
        <f>B1045&amp;"047"</f>
        <v>cb12a047</v>
      </c>
      <c r="K1045" s="15" t="s">
        <v>10510</v>
      </c>
      <c r="L1045" s="13" t="s">
        <v>10511</v>
      </c>
      <c r="N1045" s="15" t="s">
        <v>10512</v>
      </c>
      <c r="Q1045" s="20" t="s">
        <v>178</v>
      </c>
      <c r="R1045" s="75" t="s">
        <v>225</v>
      </c>
    </row>
    <row r="1046" spans="1:18" s="75" customFormat="1" ht="18" customHeight="1" x14ac:dyDescent="0.2">
      <c r="A1046" s="11" t="s">
        <v>25</v>
      </c>
      <c r="B1046" s="11" t="str">
        <f>"cb" &amp; RIGHT(H1046, 2) &amp; G1046</f>
        <v>cb13b</v>
      </c>
      <c r="C1046" s="11" t="s">
        <v>165</v>
      </c>
      <c r="D1046" s="11" t="s">
        <v>10447</v>
      </c>
      <c r="E1046" s="11" t="s">
        <v>10459</v>
      </c>
      <c r="F1046" s="15">
        <v>2</v>
      </c>
      <c r="G1046" s="15" t="str">
        <f>MID("abcdefghijklmnopqrstuvwxyz",F1046,1)</f>
        <v>b</v>
      </c>
      <c r="H1046" s="20">
        <v>2013</v>
      </c>
      <c r="I1046" s="20" t="str">
        <f t="shared" si="54"/>
        <v>liss__match_momOccPrstg..momOcc.2013</v>
      </c>
      <c r="J1046" s="20" t="str">
        <f>B1046&amp;"047"</f>
        <v>cb13b047</v>
      </c>
      <c r="K1046" s="15" t="s">
        <v>10510</v>
      </c>
      <c r="L1046" s="13" t="s">
        <v>10511</v>
      </c>
      <c r="N1046" s="15" t="s">
        <v>10512</v>
      </c>
      <c r="Q1046" s="20" t="s">
        <v>178</v>
      </c>
      <c r="R1046" s="75" t="s">
        <v>225</v>
      </c>
    </row>
    <row r="1047" spans="1:18" ht="18" customHeight="1" x14ac:dyDescent="0.2">
      <c r="A1047" s="11" t="s">
        <v>25</v>
      </c>
      <c r="B1047" s="57" t="str">
        <f>"cb" &amp; RIGHT(H1047, 2) &amp; G1047</f>
        <v>cb12a</v>
      </c>
      <c r="C1047" s="11" t="s">
        <v>165</v>
      </c>
      <c r="D1047" s="11" t="s">
        <v>198</v>
      </c>
      <c r="E1047" s="11" t="s">
        <v>198</v>
      </c>
      <c r="F1047" s="15">
        <v>1</v>
      </c>
      <c r="G1047" s="15" t="str">
        <f>MID("abcdefghijklmnopqrstuvwxyz",F1047,1)</f>
        <v>a</v>
      </c>
      <c r="H1047" s="20">
        <v>2012</v>
      </c>
      <c r="I1047" s="20" t="str">
        <f t="shared" si="54"/>
        <v>liss__match_momEdu..momEdu.2012</v>
      </c>
      <c r="J1047" s="20" t="str">
        <f>B1047&amp;"048"</f>
        <v>cb12a048</v>
      </c>
      <c r="K1047" s="20" t="s">
        <v>375</v>
      </c>
      <c r="L1047" s="15" t="s">
        <v>376</v>
      </c>
      <c r="N1047" s="15" t="s">
        <v>9053</v>
      </c>
      <c r="Q1047" s="20" t="s">
        <v>178</v>
      </c>
      <c r="R1047" t="s">
        <v>225</v>
      </c>
    </row>
    <row r="1048" spans="1:18" ht="18" customHeight="1" x14ac:dyDescent="0.2">
      <c r="A1048" s="11" t="s">
        <v>25</v>
      </c>
      <c r="B1048" s="57" t="str">
        <f>"cb" &amp; RIGHT(H1048, 2) &amp; G1048</f>
        <v>cb13b</v>
      </c>
      <c r="C1048" s="11" t="s">
        <v>165</v>
      </c>
      <c r="D1048" s="11" t="s">
        <v>198</v>
      </c>
      <c r="E1048" s="11" t="s">
        <v>198</v>
      </c>
      <c r="F1048" s="15">
        <v>2</v>
      </c>
      <c r="G1048" s="15" t="str">
        <f>MID("abcdefghijklmnopqrstuvwxyz",F1048,1)</f>
        <v>b</v>
      </c>
      <c r="H1048" s="20">
        <v>2013</v>
      </c>
      <c r="I1048" s="20" t="str">
        <f t="shared" si="54"/>
        <v>liss__match_momEdu..momEdu.2013</v>
      </c>
      <c r="J1048" s="20" t="str">
        <f>B1048&amp;"048"</f>
        <v>cb13b048</v>
      </c>
      <c r="K1048" s="20" t="s">
        <v>375</v>
      </c>
      <c r="L1048" s="15" t="s">
        <v>376</v>
      </c>
      <c r="N1048" s="15" t="s">
        <v>9053</v>
      </c>
      <c r="Q1048" s="20" t="s">
        <v>178</v>
      </c>
      <c r="R1048" t="s">
        <v>225</v>
      </c>
    </row>
    <row r="1049" spans="1:18" ht="18" customHeight="1" x14ac:dyDescent="0.2">
      <c r="A1049" s="11" t="s">
        <v>25</v>
      </c>
      <c r="B1049" s="11" t="s">
        <v>1479</v>
      </c>
      <c r="C1049" s="11" t="s">
        <v>165</v>
      </c>
      <c r="D1049" s="11" t="s">
        <v>202</v>
      </c>
      <c r="E1049" s="11" t="s">
        <v>1495</v>
      </c>
      <c r="F1049" s="15"/>
      <c r="G1049" s="15"/>
      <c r="H1049" s="20">
        <v>2015</v>
      </c>
      <c r="I1049" s="20" t="str">
        <f t="shared" si="54"/>
        <v>liss__match_numKids..numDdKids.2015</v>
      </c>
      <c r="J1049" s="15" t="s">
        <v>1498</v>
      </c>
      <c r="K1049" s="20" t="s">
        <v>1499</v>
      </c>
      <c r="L1049" s="20" t="s">
        <v>1500</v>
      </c>
      <c r="N1049" s="20" t="s">
        <v>1501</v>
      </c>
      <c r="Q1049" s="20" t="s">
        <v>219</v>
      </c>
    </row>
    <row r="1050" spans="1:18" ht="18" customHeight="1" x14ac:dyDescent="0.2">
      <c r="A1050" s="11" t="s">
        <v>25</v>
      </c>
      <c r="B1050" s="11" t="s">
        <v>1483</v>
      </c>
      <c r="C1050" s="11" t="s">
        <v>165</v>
      </c>
      <c r="D1050" s="11" t="s">
        <v>202</v>
      </c>
      <c r="E1050" s="11" t="s">
        <v>1495</v>
      </c>
      <c r="F1050" s="15"/>
      <c r="G1050" s="15"/>
      <c r="H1050" s="20">
        <v>2016</v>
      </c>
      <c r="I1050" s="20" t="str">
        <f t="shared" si="54"/>
        <v>liss__match_numKids..numDdKids.2016</v>
      </c>
      <c r="J1050" s="15" t="s">
        <v>1502</v>
      </c>
      <c r="K1050" s="20" t="s">
        <v>1499</v>
      </c>
      <c r="L1050" s="20" t="s">
        <v>1500</v>
      </c>
      <c r="N1050" s="20" t="s">
        <v>1501</v>
      </c>
      <c r="Q1050" s="20" t="s">
        <v>219</v>
      </c>
    </row>
    <row r="1051" spans="1:18" ht="18" customHeight="1" x14ac:dyDescent="0.2">
      <c r="A1051" s="11" t="s">
        <v>25</v>
      </c>
      <c r="B1051" s="11" t="s">
        <v>1485</v>
      </c>
      <c r="C1051" s="11" t="s">
        <v>165</v>
      </c>
      <c r="D1051" s="11" t="s">
        <v>202</v>
      </c>
      <c r="E1051" s="11" t="s">
        <v>1495</v>
      </c>
      <c r="F1051" s="15"/>
      <c r="G1051" s="15"/>
      <c r="H1051" s="20">
        <v>2017</v>
      </c>
      <c r="I1051" s="20" t="str">
        <f t="shared" si="54"/>
        <v>liss__match_numKids..numDdKids.2017</v>
      </c>
      <c r="J1051" s="15" t="s">
        <v>1505</v>
      </c>
      <c r="K1051" s="20" t="s">
        <v>1499</v>
      </c>
      <c r="L1051" s="20" t="s">
        <v>1500</v>
      </c>
      <c r="N1051" s="20" t="s">
        <v>1501</v>
      </c>
      <c r="Q1051" s="20" t="s">
        <v>219</v>
      </c>
    </row>
    <row r="1052" spans="1:18" ht="18" customHeight="1" x14ac:dyDescent="0.2">
      <c r="A1052" s="11" t="s">
        <v>25</v>
      </c>
      <c r="B1052" s="11" t="s">
        <v>1450</v>
      </c>
      <c r="C1052" s="11" t="s">
        <v>165</v>
      </c>
      <c r="D1052" s="11" t="s">
        <v>202</v>
      </c>
      <c r="E1052" s="11" t="s">
        <v>202</v>
      </c>
      <c r="F1052" s="15"/>
      <c r="G1052" s="15"/>
      <c r="H1052" s="20">
        <v>2008</v>
      </c>
      <c r="I1052" s="20" t="str">
        <f t="shared" si="54"/>
        <v>liss__match_numKids..numKids.2008</v>
      </c>
      <c r="J1052" s="15" t="s">
        <v>1506</v>
      </c>
      <c r="K1052" s="20" t="s">
        <v>1507</v>
      </c>
      <c r="L1052" s="20" t="s">
        <v>1500</v>
      </c>
      <c r="N1052" s="20" t="s">
        <v>1501</v>
      </c>
      <c r="Q1052" s="20" t="s">
        <v>219</v>
      </c>
    </row>
    <row r="1053" spans="1:18" ht="18" customHeight="1" x14ac:dyDescent="0.2">
      <c r="A1053" s="11" t="s">
        <v>25</v>
      </c>
      <c r="B1053" s="11" t="s">
        <v>1457</v>
      </c>
      <c r="C1053" s="11" t="s">
        <v>165</v>
      </c>
      <c r="D1053" s="11" t="s">
        <v>202</v>
      </c>
      <c r="E1053" s="11" t="s">
        <v>202</v>
      </c>
      <c r="F1053" s="15"/>
      <c r="G1053" s="15"/>
      <c r="H1053" s="20">
        <v>2009</v>
      </c>
      <c r="I1053" s="20" t="str">
        <f t="shared" si="54"/>
        <v>liss__match_numKids..numKids.2009</v>
      </c>
      <c r="J1053" s="15" t="s">
        <v>1510</v>
      </c>
      <c r="K1053" s="20" t="s">
        <v>1507</v>
      </c>
      <c r="L1053" s="20" t="s">
        <v>1500</v>
      </c>
      <c r="N1053" s="20" t="s">
        <v>1501</v>
      </c>
      <c r="Q1053" s="20" t="s">
        <v>219</v>
      </c>
    </row>
    <row r="1054" spans="1:18" ht="18" customHeight="1" x14ac:dyDescent="0.2">
      <c r="A1054" s="11" t="s">
        <v>25</v>
      </c>
      <c r="B1054" s="11" t="s">
        <v>1460</v>
      </c>
      <c r="C1054" s="11" t="s">
        <v>165</v>
      </c>
      <c r="D1054" s="11" t="s">
        <v>202</v>
      </c>
      <c r="E1054" s="11" t="s">
        <v>202</v>
      </c>
      <c r="F1054" s="15"/>
      <c r="G1054" s="15"/>
      <c r="H1054" s="20">
        <v>2010</v>
      </c>
      <c r="I1054" s="20" t="str">
        <f t="shared" si="54"/>
        <v>liss__match_numKids..numKids.2010</v>
      </c>
      <c r="J1054" s="15" t="s">
        <v>1511</v>
      </c>
      <c r="K1054" s="20" t="s">
        <v>1507</v>
      </c>
      <c r="L1054" s="20" t="s">
        <v>1500</v>
      </c>
      <c r="N1054" s="20" t="s">
        <v>1501</v>
      </c>
      <c r="Q1054" s="20" t="s">
        <v>219</v>
      </c>
    </row>
    <row r="1055" spans="1:18" ht="18" customHeight="1" x14ac:dyDescent="0.2">
      <c r="A1055" s="11" t="s">
        <v>25</v>
      </c>
      <c r="B1055" s="11" t="s">
        <v>1464</v>
      </c>
      <c r="C1055" s="11" t="s">
        <v>165</v>
      </c>
      <c r="D1055" s="11" t="s">
        <v>202</v>
      </c>
      <c r="E1055" s="11" t="s">
        <v>202</v>
      </c>
      <c r="F1055" s="15"/>
      <c r="G1055" s="15"/>
      <c r="H1055" s="20">
        <v>2011</v>
      </c>
      <c r="I1055" s="20" t="str">
        <f t="shared" si="54"/>
        <v>liss__match_numKids..numKids.2011</v>
      </c>
      <c r="J1055" s="15" t="s">
        <v>1514</v>
      </c>
      <c r="K1055" s="20" t="s">
        <v>1507</v>
      </c>
      <c r="L1055" s="20" t="s">
        <v>1500</v>
      </c>
      <c r="N1055" s="20" t="s">
        <v>1501</v>
      </c>
      <c r="Q1055" s="20" t="s">
        <v>219</v>
      </c>
    </row>
    <row r="1056" spans="1:18" ht="18" customHeight="1" x14ac:dyDescent="0.2">
      <c r="A1056" s="11" t="s">
        <v>25</v>
      </c>
      <c r="B1056" s="11" t="s">
        <v>1469</v>
      </c>
      <c r="C1056" s="11" t="s">
        <v>165</v>
      </c>
      <c r="D1056" s="11" t="s">
        <v>202</v>
      </c>
      <c r="E1056" s="11" t="s">
        <v>202</v>
      </c>
      <c r="F1056" s="15"/>
      <c r="G1056" s="15"/>
      <c r="H1056" s="20">
        <v>2012</v>
      </c>
      <c r="I1056" s="20" t="str">
        <f t="shared" si="54"/>
        <v>liss__match_numKids..numKids.2012</v>
      </c>
      <c r="J1056" s="15" t="s">
        <v>1515</v>
      </c>
      <c r="K1056" s="20" t="s">
        <v>1507</v>
      </c>
      <c r="L1056" s="20" t="s">
        <v>1500</v>
      </c>
      <c r="N1056" s="20" t="s">
        <v>1501</v>
      </c>
      <c r="Q1056" s="20" t="s">
        <v>219</v>
      </c>
    </row>
    <row r="1057" spans="1:17" ht="18" customHeight="1" x14ac:dyDescent="0.2">
      <c r="A1057" s="11" t="s">
        <v>25</v>
      </c>
      <c r="B1057" s="11" t="s">
        <v>1472</v>
      </c>
      <c r="C1057" s="11" t="s">
        <v>165</v>
      </c>
      <c r="D1057" s="11" t="s">
        <v>202</v>
      </c>
      <c r="E1057" s="11" t="s">
        <v>202</v>
      </c>
      <c r="F1057" s="15"/>
      <c r="G1057" s="15"/>
      <c r="H1057" s="20">
        <v>2013</v>
      </c>
      <c r="I1057" s="20" t="str">
        <f t="shared" si="54"/>
        <v>liss__match_numKids..numKids.2013</v>
      </c>
      <c r="J1057" s="15" t="s">
        <v>1518</v>
      </c>
      <c r="K1057" s="20" t="s">
        <v>1507</v>
      </c>
      <c r="L1057" s="20" t="s">
        <v>1500</v>
      </c>
      <c r="N1057" s="20" t="s">
        <v>1501</v>
      </c>
      <c r="Q1057" s="20" t="s">
        <v>219</v>
      </c>
    </row>
    <row r="1058" spans="1:17" ht="18" customHeight="1" x14ac:dyDescent="0.2">
      <c r="A1058" s="11" t="s">
        <v>25</v>
      </c>
      <c r="B1058" s="11" t="s">
        <v>1476</v>
      </c>
      <c r="C1058" s="11" t="s">
        <v>165</v>
      </c>
      <c r="D1058" s="11" t="s">
        <v>202</v>
      </c>
      <c r="E1058" s="11" t="s">
        <v>202</v>
      </c>
      <c r="F1058" s="15"/>
      <c r="G1058" s="15"/>
      <c r="H1058" s="20">
        <v>2014</v>
      </c>
      <c r="I1058" s="20" t="str">
        <f t="shared" si="54"/>
        <v>liss__match_numKids..numKids.2014</v>
      </c>
      <c r="J1058" s="15" t="s">
        <v>1519</v>
      </c>
      <c r="K1058" s="20" t="s">
        <v>1507</v>
      </c>
      <c r="L1058" s="20" t="s">
        <v>1500</v>
      </c>
      <c r="N1058" s="20" t="s">
        <v>1501</v>
      </c>
      <c r="Q1058" s="20" t="s">
        <v>219</v>
      </c>
    </row>
    <row r="1059" spans="1:17" ht="18" customHeight="1" x14ac:dyDescent="0.2">
      <c r="A1059" s="11" t="s">
        <v>25</v>
      </c>
      <c r="B1059" s="11" t="s">
        <v>1479</v>
      </c>
      <c r="C1059" s="11" t="s">
        <v>165</v>
      </c>
      <c r="D1059" s="11" t="s">
        <v>202</v>
      </c>
      <c r="E1059" s="11" t="s">
        <v>1520</v>
      </c>
      <c r="F1059" s="15"/>
      <c r="G1059" s="15"/>
      <c r="H1059" s="20">
        <v>2015</v>
      </c>
      <c r="I1059" s="20" t="str">
        <f t="shared" si="54"/>
        <v>liss__match_numKids..numLvKids.2015</v>
      </c>
      <c r="J1059" s="15" t="s">
        <v>1521</v>
      </c>
      <c r="K1059" s="20" t="s">
        <v>1522</v>
      </c>
      <c r="L1059" s="20" t="s">
        <v>1500</v>
      </c>
      <c r="N1059" s="20" t="s">
        <v>1501</v>
      </c>
      <c r="Q1059" s="20" t="s">
        <v>219</v>
      </c>
    </row>
    <row r="1060" spans="1:17" ht="18" customHeight="1" x14ac:dyDescent="0.2">
      <c r="A1060" s="11" t="s">
        <v>25</v>
      </c>
      <c r="B1060" s="11" t="s">
        <v>1483</v>
      </c>
      <c r="C1060" s="11" t="s">
        <v>165</v>
      </c>
      <c r="D1060" s="11" t="s">
        <v>202</v>
      </c>
      <c r="E1060" s="11" t="s">
        <v>1520</v>
      </c>
      <c r="F1060" s="15"/>
      <c r="G1060" s="15"/>
      <c r="H1060" s="20">
        <v>2016</v>
      </c>
      <c r="I1060" s="20" t="str">
        <f t="shared" si="54"/>
        <v>liss__match_numKids..numLvKids.2016</v>
      </c>
      <c r="J1060" s="15" t="s">
        <v>1525</v>
      </c>
      <c r="K1060" s="20" t="s">
        <v>1522</v>
      </c>
      <c r="L1060" s="20" t="s">
        <v>1500</v>
      </c>
      <c r="N1060" s="20" t="s">
        <v>1501</v>
      </c>
      <c r="Q1060" s="20" t="s">
        <v>219</v>
      </c>
    </row>
    <row r="1061" spans="1:17" ht="18" customHeight="1" x14ac:dyDescent="0.2">
      <c r="A1061" s="11" t="s">
        <v>25</v>
      </c>
      <c r="B1061" s="11" t="s">
        <v>1485</v>
      </c>
      <c r="C1061" s="11" t="s">
        <v>165</v>
      </c>
      <c r="D1061" s="11" t="s">
        <v>202</v>
      </c>
      <c r="E1061" s="11" t="s">
        <v>1520</v>
      </c>
      <c r="F1061" s="15"/>
      <c r="G1061" s="15"/>
      <c r="H1061" s="20">
        <v>2017</v>
      </c>
      <c r="I1061" s="20" t="str">
        <f t="shared" si="54"/>
        <v>liss__match_numKids..numLvKids.2017</v>
      </c>
      <c r="J1061" s="15" t="s">
        <v>1528</v>
      </c>
      <c r="K1061" s="20" t="s">
        <v>1522</v>
      </c>
      <c r="L1061" s="20" t="s">
        <v>1500</v>
      </c>
      <c r="N1061" s="20" t="s">
        <v>1501</v>
      </c>
      <c r="Q1061" s="20" t="s">
        <v>219</v>
      </c>
    </row>
    <row r="1062" spans="1:17" ht="18" customHeight="1" x14ac:dyDescent="0.2">
      <c r="A1062" s="11" t="s">
        <v>25</v>
      </c>
      <c r="B1062" s="11" t="str">
        <f>"aw" &amp; RIGHT(H1062, 2) &amp; G1062</f>
        <v>aw09a</v>
      </c>
      <c r="C1062" s="11" t="s">
        <v>165</v>
      </c>
      <c r="D1062" s="11" t="s">
        <v>1529</v>
      </c>
      <c r="E1062" s="11" t="s">
        <v>1532</v>
      </c>
      <c r="F1062" s="15">
        <v>1</v>
      </c>
      <c r="G1062" s="15" t="str">
        <f>MID("abcdefghijklmnopqrstuvwxyz",F1062,1)</f>
        <v>a</v>
      </c>
      <c r="H1062" s="20">
        <v>2009</v>
      </c>
      <c r="J1062" s="20" t="str">
        <f>B1062&amp;"072"</f>
        <v>aw09a072</v>
      </c>
      <c r="K1062" s="15" t="s">
        <v>1533</v>
      </c>
      <c r="L1062" s="15" t="s">
        <v>1091</v>
      </c>
      <c r="N1062" s="20" t="s">
        <v>1534</v>
      </c>
      <c r="Q1062" s="20" t="s">
        <v>178</v>
      </c>
    </row>
    <row r="1063" spans="1:17" ht="18" customHeight="1" x14ac:dyDescent="0.2">
      <c r="A1063" s="11" t="s">
        <v>25</v>
      </c>
      <c r="B1063" s="11" t="s">
        <v>246</v>
      </c>
      <c r="C1063" s="11" t="s">
        <v>165</v>
      </c>
      <c r="D1063" s="11" t="s">
        <v>218</v>
      </c>
      <c r="E1063" s="11" t="s">
        <v>1537</v>
      </c>
      <c r="F1063" s="15"/>
      <c r="G1063" s="15"/>
      <c r="H1063" s="20">
        <v>2009</v>
      </c>
      <c r="I1063" s="20" t="str">
        <f t="shared" ref="I1063:I1082" si="55">CONCATENATE(A1063,"__",C1063,"_", D1063, "..", E1063, ".", H1063)</f>
        <v>liss__match_physAct..dysActv.2009</v>
      </c>
      <c r="J1063" s="15" t="s">
        <v>1540</v>
      </c>
      <c r="K1063" s="20" t="s">
        <v>1541</v>
      </c>
      <c r="L1063" s="20" t="s">
        <v>1542</v>
      </c>
      <c r="N1063" s="20" t="s">
        <v>1543</v>
      </c>
      <c r="Q1063" s="20" t="s">
        <v>224</v>
      </c>
    </row>
    <row r="1064" spans="1:17" ht="18" customHeight="1" x14ac:dyDescent="0.2">
      <c r="A1064" s="11" t="s">
        <v>25</v>
      </c>
      <c r="B1064" s="11" t="s">
        <v>253</v>
      </c>
      <c r="C1064" s="11" t="s">
        <v>165</v>
      </c>
      <c r="D1064" s="11" t="s">
        <v>218</v>
      </c>
      <c r="E1064" s="11" t="s">
        <v>1537</v>
      </c>
      <c r="F1064" s="15"/>
      <c r="G1064" s="15"/>
      <c r="H1064" s="20">
        <v>2008</v>
      </c>
      <c r="I1064" s="20" t="str">
        <f t="shared" si="55"/>
        <v>liss__match_physAct..dysActv.2008</v>
      </c>
      <c r="J1064" s="15" t="s">
        <v>1546</v>
      </c>
      <c r="K1064" s="20" t="s">
        <v>1541</v>
      </c>
      <c r="L1064" s="20" t="s">
        <v>1542</v>
      </c>
      <c r="N1064" s="20" t="s">
        <v>1543</v>
      </c>
      <c r="Q1064" s="20" t="s">
        <v>224</v>
      </c>
    </row>
    <row r="1065" spans="1:17" ht="18" customHeight="1" x14ac:dyDescent="0.2">
      <c r="A1065" s="11" t="s">
        <v>25</v>
      </c>
      <c r="B1065" s="11" t="s">
        <v>255</v>
      </c>
      <c r="C1065" s="11" t="s">
        <v>165</v>
      </c>
      <c r="D1065" s="11" t="s">
        <v>218</v>
      </c>
      <c r="E1065" s="11" t="s">
        <v>1537</v>
      </c>
      <c r="F1065" s="15"/>
      <c r="G1065" s="15"/>
      <c r="H1065" s="20">
        <v>2007</v>
      </c>
      <c r="I1065" s="20" t="str">
        <f t="shared" si="55"/>
        <v>liss__match_physAct..dysActv.2007</v>
      </c>
      <c r="J1065" s="15" t="s">
        <v>1549</v>
      </c>
      <c r="K1065" s="20" t="s">
        <v>1541</v>
      </c>
      <c r="L1065" s="20" t="s">
        <v>1542</v>
      </c>
      <c r="N1065" s="20" t="s">
        <v>1543</v>
      </c>
      <c r="Q1065" s="20" t="s">
        <v>224</v>
      </c>
    </row>
    <row r="1066" spans="1:17" ht="18" customHeight="1" x14ac:dyDescent="0.2">
      <c r="A1066" s="11" t="s">
        <v>25</v>
      </c>
      <c r="B1066" s="11" t="s">
        <v>257</v>
      </c>
      <c r="C1066" s="11" t="s">
        <v>165</v>
      </c>
      <c r="D1066" s="11" t="s">
        <v>218</v>
      </c>
      <c r="E1066" s="11" t="s">
        <v>1537</v>
      </c>
      <c r="F1066" s="15"/>
      <c r="G1066" s="15"/>
      <c r="H1066" s="20">
        <v>2010</v>
      </c>
      <c r="I1066" s="20" t="str">
        <f t="shared" si="55"/>
        <v>liss__match_physAct..dysActv.2010</v>
      </c>
      <c r="J1066" s="15" t="s">
        <v>1550</v>
      </c>
      <c r="K1066" s="20" t="s">
        <v>1541</v>
      </c>
      <c r="L1066" s="20" t="s">
        <v>1542</v>
      </c>
      <c r="N1066" s="20" t="s">
        <v>1543</v>
      </c>
      <c r="Q1066" s="20" t="s">
        <v>224</v>
      </c>
    </row>
    <row r="1067" spans="1:17" ht="18" customHeight="1" x14ac:dyDescent="0.2">
      <c r="A1067" s="11" t="s">
        <v>25</v>
      </c>
      <c r="B1067" s="11" t="s">
        <v>259</v>
      </c>
      <c r="C1067" s="11" t="s">
        <v>165</v>
      </c>
      <c r="D1067" s="11" t="s">
        <v>218</v>
      </c>
      <c r="E1067" s="11" t="s">
        <v>1537</v>
      </c>
      <c r="F1067" s="15"/>
      <c r="G1067" s="15"/>
      <c r="H1067" s="20">
        <v>2011</v>
      </c>
      <c r="I1067" s="20" t="str">
        <f t="shared" si="55"/>
        <v>liss__match_physAct..dysActv.2011</v>
      </c>
      <c r="J1067" s="15" t="s">
        <v>1553</v>
      </c>
      <c r="K1067" s="20" t="s">
        <v>1541</v>
      </c>
      <c r="L1067" s="20" t="s">
        <v>1542</v>
      </c>
      <c r="N1067" s="20" t="s">
        <v>1543</v>
      </c>
      <c r="Q1067" s="20" t="s">
        <v>224</v>
      </c>
    </row>
    <row r="1068" spans="1:17" ht="18" customHeight="1" x14ac:dyDescent="0.2">
      <c r="A1068" s="11" t="s">
        <v>25</v>
      </c>
      <c r="B1068" s="11" t="s">
        <v>261</v>
      </c>
      <c r="C1068" s="11" t="s">
        <v>165</v>
      </c>
      <c r="D1068" s="11" t="s">
        <v>218</v>
      </c>
      <c r="E1068" s="11" t="s">
        <v>1537</v>
      </c>
      <c r="F1068" s="15"/>
      <c r="G1068" s="15"/>
      <c r="H1068" s="20">
        <v>2012</v>
      </c>
      <c r="I1068" s="20" t="str">
        <f t="shared" si="55"/>
        <v>liss__match_physAct..dysActv.2012</v>
      </c>
      <c r="J1068" s="15" t="s">
        <v>1555</v>
      </c>
      <c r="K1068" s="20" t="s">
        <v>1541</v>
      </c>
      <c r="L1068" s="20" t="s">
        <v>1542</v>
      </c>
      <c r="N1068" s="20" t="s">
        <v>1543</v>
      </c>
      <c r="Q1068" s="20" t="s">
        <v>224</v>
      </c>
    </row>
    <row r="1069" spans="1:17" ht="18" customHeight="1" x14ac:dyDescent="0.2">
      <c r="A1069" s="11" t="s">
        <v>25</v>
      </c>
      <c r="B1069" s="11" t="s">
        <v>263</v>
      </c>
      <c r="C1069" s="11" t="s">
        <v>165</v>
      </c>
      <c r="D1069" s="11" t="s">
        <v>218</v>
      </c>
      <c r="E1069" s="11" t="s">
        <v>1537</v>
      </c>
      <c r="F1069" s="15"/>
      <c r="G1069" s="15"/>
      <c r="H1069" s="20">
        <v>2013</v>
      </c>
      <c r="I1069" s="20" t="str">
        <f t="shared" si="55"/>
        <v>liss__match_physAct..dysActv.2013</v>
      </c>
      <c r="J1069" s="15" t="s">
        <v>1557</v>
      </c>
      <c r="K1069" s="20" t="s">
        <v>1541</v>
      </c>
      <c r="L1069" s="20" t="s">
        <v>1542</v>
      </c>
      <c r="N1069" s="20" t="s">
        <v>1543</v>
      </c>
      <c r="Q1069" s="20" t="s">
        <v>224</v>
      </c>
    </row>
    <row r="1070" spans="1:17" ht="18" customHeight="1" x14ac:dyDescent="0.2">
      <c r="A1070" s="11" t="s">
        <v>25</v>
      </c>
      <c r="B1070" s="11" t="s">
        <v>265</v>
      </c>
      <c r="C1070" s="11" t="s">
        <v>165</v>
      </c>
      <c r="D1070" s="11" t="s">
        <v>218</v>
      </c>
      <c r="E1070" s="11" t="s">
        <v>1537</v>
      </c>
      <c r="F1070" s="15"/>
      <c r="G1070" s="15"/>
      <c r="H1070" s="20">
        <v>2015</v>
      </c>
      <c r="I1070" s="20" t="str">
        <f t="shared" si="55"/>
        <v>liss__match_physAct..dysActv.2015</v>
      </c>
      <c r="J1070" s="15" t="s">
        <v>1560</v>
      </c>
      <c r="K1070" s="20" t="s">
        <v>1541</v>
      </c>
      <c r="L1070" s="20" t="s">
        <v>1542</v>
      </c>
      <c r="N1070" s="20" t="s">
        <v>1543</v>
      </c>
      <c r="Q1070" s="20" t="s">
        <v>224</v>
      </c>
    </row>
    <row r="1071" spans="1:17" ht="18" customHeight="1" x14ac:dyDescent="0.2">
      <c r="A1071" s="11" t="s">
        <v>25</v>
      </c>
      <c r="B1071" s="11" t="s">
        <v>267</v>
      </c>
      <c r="C1071" s="11" t="s">
        <v>165</v>
      </c>
      <c r="D1071" s="11" t="s">
        <v>218</v>
      </c>
      <c r="E1071" s="11" t="s">
        <v>1537</v>
      </c>
      <c r="F1071" s="15"/>
      <c r="G1071" s="15"/>
      <c r="H1071" s="20">
        <v>2016</v>
      </c>
      <c r="I1071" s="20" t="str">
        <f t="shared" si="55"/>
        <v>liss__match_physAct..dysActv.2016</v>
      </c>
      <c r="J1071" s="15" t="s">
        <v>1561</v>
      </c>
      <c r="K1071" s="20" t="s">
        <v>1541</v>
      </c>
      <c r="L1071" s="20" t="s">
        <v>1542</v>
      </c>
      <c r="N1071" s="20" t="s">
        <v>1543</v>
      </c>
      <c r="Q1071" s="20" t="s">
        <v>224</v>
      </c>
    </row>
    <row r="1072" spans="1:17" ht="18" customHeight="1" x14ac:dyDescent="0.2">
      <c r="A1072" s="11" t="s">
        <v>25</v>
      </c>
      <c r="B1072" s="11" t="s">
        <v>269</v>
      </c>
      <c r="C1072" s="11" t="s">
        <v>165</v>
      </c>
      <c r="D1072" s="11" t="s">
        <v>218</v>
      </c>
      <c r="E1072" s="11" t="s">
        <v>1537</v>
      </c>
      <c r="F1072" s="15"/>
      <c r="G1072" s="15"/>
      <c r="H1072" s="20">
        <v>2017</v>
      </c>
      <c r="I1072" s="20" t="str">
        <f t="shared" si="55"/>
        <v>liss__match_physAct..dysActv.2017</v>
      </c>
      <c r="J1072" s="15" t="s">
        <v>1564</v>
      </c>
      <c r="K1072" s="20" t="s">
        <v>1541</v>
      </c>
      <c r="L1072" s="20" t="s">
        <v>1542</v>
      </c>
      <c r="N1072" s="20" t="s">
        <v>1543</v>
      </c>
      <c r="Q1072" s="20" t="s">
        <v>224</v>
      </c>
    </row>
    <row r="1073" spans="1:17" ht="18" customHeight="1" x14ac:dyDescent="0.2">
      <c r="A1073" s="11" t="s">
        <v>25</v>
      </c>
      <c r="B1073" s="11" t="s">
        <v>246</v>
      </c>
      <c r="C1073" s="11" t="s">
        <v>165</v>
      </c>
      <c r="D1073" s="11" t="s">
        <v>218</v>
      </c>
      <c r="E1073" s="11" t="s">
        <v>1566</v>
      </c>
      <c r="F1073" s="15"/>
      <c r="G1073" s="15"/>
      <c r="H1073" s="20">
        <v>2009</v>
      </c>
      <c r="I1073" s="20" t="str">
        <f t="shared" si="55"/>
        <v>liss__match_physAct..dysMod.2009</v>
      </c>
      <c r="J1073" s="15" t="s">
        <v>1568</v>
      </c>
      <c r="K1073" s="20" t="s">
        <v>1569</v>
      </c>
      <c r="L1073" s="20" t="s">
        <v>1542</v>
      </c>
      <c r="N1073" s="20" t="s">
        <v>1543</v>
      </c>
      <c r="Q1073" s="20" t="s">
        <v>224</v>
      </c>
    </row>
    <row r="1074" spans="1:17" ht="18" customHeight="1" x14ac:dyDescent="0.2">
      <c r="A1074" s="11" t="s">
        <v>25</v>
      </c>
      <c r="B1074" s="11" t="s">
        <v>253</v>
      </c>
      <c r="C1074" s="11" t="s">
        <v>165</v>
      </c>
      <c r="D1074" s="11" t="s">
        <v>218</v>
      </c>
      <c r="E1074" s="11" t="s">
        <v>1566</v>
      </c>
      <c r="F1074" s="15"/>
      <c r="G1074" s="15"/>
      <c r="H1074" s="20">
        <v>2008</v>
      </c>
      <c r="I1074" s="20" t="str">
        <f t="shared" si="55"/>
        <v>liss__match_physAct..dysMod.2008</v>
      </c>
      <c r="J1074" s="15" t="s">
        <v>1572</v>
      </c>
      <c r="K1074" s="20" t="s">
        <v>1569</v>
      </c>
      <c r="L1074" s="20" t="s">
        <v>1542</v>
      </c>
      <c r="N1074" s="20" t="s">
        <v>1543</v>
      </c>
      <c r="Q1074" s="20" t="s">
        <v>224</v>
      </c>
    </row>
    <row r="1075" spans="1:17" ht="18" customHeight="1" x14ac:dyDescent="0.2">
      <c r="A1075" s="11" t="s">
        <v>25</v>
      </c>
      <c r="B1075" s="11" t="s">
        <v>255</v>
      </c>
      <c r="C1075" s="11" t="s">
        <v>165</v>
      </c>
      <c r="D1075" s="11" t="s">
        <v>218</v>
      </c>
      <c r="E1075" s="11" t="s">
        <v>1566</v>
      </c>
      <c r="F1075" s="15"/>
      <c r="G1075" s="15"/>
      <c r="H1075" s="20">
        <v>2007</v>
      </c>
      <c r="I1075" s="20" t="str">
        <f t="shared" si="55"/>
        <v>liss__match_physAct..dysMod.2007</v>
      </c>
      <c r="J1075" s="15" t="s">
        <v>1573</v>
      </c>
      <c r="K1075" s="20" t="s">
        <v>1569</v>
      </c>
      <c r="L1075" s="20" t="s">
        <v>1542</v>
      </c>
      <c r="N1075" s="20" t="s">
        <v>1543</v>
      </c>
      <c r="Q1075" s="20" t="s">
        <v>224</v>
      </c>
    </row>
    <row r="1076" spans="1:17" ht="18" customHeight="1" x14ac:dyDescent="0.2">
      <c r="A1076" s="11" t="s">
        <v>25</v>
      </c>
      <c r="B1076" s="11" t="s">
        <v>257</v>
      </c>
      <c r="C1076" s="11" t="s">
        <v>165</v>
      </c>
      <c r="D1076" s="11" t="s">
        <v>218</v>
      </c>
      <c r="E1076" s="11" t="s">
        <v>1566</v>
      </c>
      <c r="F1076" s="15"/>
      <c r="G1076" s="15"/>
      <c r="H1076" s="20">
        <v>2010</v>
      </c>
      <c r="I1076" s="20" t="str">
        <f t="shared" si="55"/>
        <v>liss__match_physAct..dysMod.2010</v>
      </c>
      <c r="J1076" s="15" t="s">
        <v>1576</v>
      </c>
      <c r="K1076" s="20" t="s">
        <v>1569</v>
      </c>
      <c r="L1076" s="20" t="s">
        <v>1542</v>
      </c>
      <c r="N1076" s="20" t="s">
        <v>1543</v>
      </c>
      <c r="Q1076" s="20" t="s">
        <v>224</v>
      </c>
    </row>
    <row r="1077" spans="1:17" ht="18" customHeight="1" x14ac:dyDescent="0.2">
      <c r="A1077" s="11" t="s">
        <v>25</v>
      </c>
      <c r="B1077" s="11" t="s">
        <v>259</v>
      </c>
      <c r="C1077" s="11" t="s">
        <v>165</v>
      </c>
      <c r="D1077" s="11" t="s">
        <v>218</v>
      </c>
      <c r="E1077" s="11" t="s">
        <v>1566</v>
      </c>
      <c r="F1077" s="15"/>
      <c r="G1077" s="15"/>
      <c r="H1077" s="20">
        <v>2011</v>
      </c>
      <c r="I1077" s="20" t="str">
        <f t="shared" si="55"/>
        <v>liss__match_physAct..dysMod.2011</v>
      </c>
      <c r="J1077" s="15" t="s">
        <v>1579</v>
      </c>
      <c r="K1077" s="20" t="s">
        <v>1569</v>
      </c>
      <c r="L1077" s="20" t="s">
        <v>1542</v>
      </c>
      <c r="N1077" s="20" t="s">
        <v>1543</v>
      </c>
      <c r="Q1077" s="20" t="s">
        <v>224</v>
      </c>
    </row>
    <row r="1078" spans="1:17" ht="18" customHeight="1" x14ac:dyDescent="0.2">
      <c r="A1078" s="11" t="s">
        <v>25</v>
      </c>
      <c r="B1078" s="11" t="s">
        <v>261</v>
      </c>
      <c r="C1078" s="11" t="s">
        <v>165</v>
      </c>
      <c r="D1078" s="11" t="s">
        <v>218</v>
      </c>
      <c r="E1078" s="11" t="s">
        <v>1566</v>
      </c>
      <c r="F1078" s="15"/>
      <c r="G1078" s="15"/>
      <c r="H1078" s="20">
        <v>2012</v>
      </c>
      <c r="I1078" s="20" t="str">
        <f t="shared" si="55"/>
        <v>liss__match_physAct..dysMod.2012</v>
      </c>
      <c r="J1078" s="15" t="s">
        <v>1582</v>
      </c>
      <c r="K1078" s="20" t="s">
        <v>1583</v>
      </c>
      <c r="L1078" s="20" t="s">
        <v>1542</v>
      </c>
      <c r="N1078" s="20" t="s">
        <v>1543</v>
      </c>
      <c r="Q1078" s="20" t="s">
        <v>224</v>
      </c>
    </row>
    <row r="1079" spans="1:17" ht="18" customHeight="1" x14ac:dyDescent="0.2">
      <c r="A1079" s="11" t="s">
        <v>25</v>
      </c>
      <c r="B1079" s="11" t="s">
        <v>263</v>
      </c>
      <c r="C1079" s="11" t="s">
        <v>165</v>
      </c>
      <c r="D1079" s="11" t="s">
        <v>218</v>
      </c>
      <c r="E1079" s="11" t="s">
        <v>1566</v>
      </c>
      <c r="F1079" s="15"/>
      <c r="G1079" s="15"/>
      <c r="H1079" s="20">
        <v>2013</v>
      </c>
      <c r="I1079" s="20" t="str">
        <f t="shared" si="55"/>
        <v>liss__match_physAct..dysMod.2013</v>
      </c>
      <c r="J1079" s="15" t="s">
        <v>1584</v>
      </c>
      <c r="K1079" s="20" t="s">
        <v>1583</v>
      </c>
      <c r="L1079" s="20" t="s">
        <v>1542</v>
      </c>
      <c r="N1079" s="20" t="s">
        <v>1543</v>
      </c>
      <c r="Q1079" s="20" t="s">
        <v>224</v>
      </c>
    </row>
    <row r="1080" spans="1:17" ht="18" customHeight="1" x14ac:dyDescent="0.2">
      <c r="A1080" s="11" t="s">
        <v>25</v>
      </c>
      <c r="B1080" s="11" t="s">
        <v>265</v>
      </c>
      <c r="C1080" s="11" t="s">
        <v>165</v>
      </c>
      <c r="D1080" s="11" t="s">
        <v>218</v>
      </c>
      <c r="E1080" s="11" t="s">
        <v>1566</v>
      </c>
      <c r="F1080" s="15"/>
      <c r="G1080" s="15"/>
      <c r="H1080" s="20">
        <v>2015</v>
      </c>
      <c r="I1080" s="20" t="str">
        <f t="shared" si="55"/>
        <v>liss__match_physAct..dysMod.2015</v>
      </c>
      <c r="J1080" s="15" t="s">
        <v>1587</v>
      </c>
      <c r="K1080" s="20" t="s">
        <v>1583</v>
      </c>
      <c r="L1080" s="20" t="s">
        <v>1542</v>
      </c>
      <c r="N1080" s="20" t="s">
        <v>1543</v>
      </c>
      <c r="Q1080" s="20" t="s">
        <v>224</v>
      </c>
    </row>
    <row r="1081" spans="1:17" ht="18" customHeight="1" x14ac:dyDescent="0.2">
      <c r="A1081" s="11" t="s">
        <v>25</v>
      </c>
      <c r="B1081" s="11" t="s">
        <v>267</v>
      </c>
      <c r="C1081" s="11" t="s">
        <v>165</v>
      </c>
      <c r="D1081" s="11" t="s">
        <v>218</v>
      </c>
      <c r="E1081" s="11" t="s">
        <v>1566</v>
      </c>
      <c r="F1081" s="15"/>
      <c r="G1081" s="15"/>
      <c r="H1081" s="20">
        <v>2016</v>
      </c>
      <c r="I1081" s="20" t="str">
        <f t="shared" si="55"/>
        <v>liss__match_physAct..dysMod.2016</v>
      </c>
      <c r="J1081" s="15" t="s">
        <v>1590</v>
      </c>
      <c r="K1081" s="20" t="s">
        <v>1591</v>
      </c>
      <c r="L1081" s="20" t="s">
        <v>1542</v>
      </c>
      <c r="N1081" s="20" t="s">
        <v>1543</v>
      </c>
      <c r="Q1081" s="20" t="s">
        <v>224</v>
      </c>
    </row>
    <row r="1082" spans="1:17" ht="18" customHeight="1" x14ac:dyDescent="0.2">
      <c r="A1082" s="11" t="s">
        <v>25</v>
      </c>
      <c r="B1082" s="11" t="s">
        <v>269</v>
      </c>
      <c r="C1082" s="11" t="s">
        <v>165</v>
      </c>
      <c r="D1082" s="11" t="s">
        <v>218</v>
      </c>
      <c r="E1082" s="11" t="s">
        <v>1566</v>
      </c>
      <c r="F1082" s="15"/>
      <c r="G1082" s="15"/>
      <c r="H1082" s="20">
        <v>2017</v>
      </c>
      <c r="I1082" s="20" t="str">
        <f t="shared" si="55"/>
        <v>liss__match_physAct..dysMod.2017</v>
      </c>
      <c r="J1082" s="15" t="s">
        <v>1594</v>
      </c>
      <c r="K1082" s="20" t="s">
        <v>1591</v>
      </c>
      <c r="L1082" s="20" t="s">
        <v>1542</v>
      </c>
      <c r="N1082" s="20" t="s">
        <v>1543</v>
      </c>
      <c r="Q1082" s="20" t="s">
        <v>224</v>
      </c>
    </row>
    <row r="1083" spans="1:17" ht="18" customHeight="1" x14ac:dyDescent="0.2">
      <c r="A1083" s="11" t="s">
        <v>25</v>
      </c>
      <c r="B1083" s="11" t="str">
        <f t="shared" ref="B1083:B1335" si="56">"ch" &amp; RIGHT(H1083, 2) &amp; G1083</f>
        <v>ch07a</v>
      </c>
      <c r="C1083" s="11" t="s">
        <v>165</v>
      </c>
      <c r="D1083" s="11" t="s">
        <v>188</v>
      </c>
      <c r="E1083" s="11" t="s">
        <v>1597</v>
      </c>
      <c r="F1083" s="15">
        <v>1</v>
      </c>
      <c r="G1083" s="15" t="str">
        <f t="shared" ref="G1083:G1335" si="57">MID("abcdefghijklmnopqrstuvwxyz",F1083,1)</f>
        <v>a</v>
      </c>
      <c r="H1083" s="20">
        <v>2007</v>
      </c>
      <c r="I1083" s="20">
        <v>35</v>
      </c>
      <c r="J1083" s="20" t="str">
        <f>B1083&amp;"0"&amp;I1083</f>
        <v>ch07a035</v>
      </c>
      <c r="K1083" s="20" t="s">
        <v>1602</v>
      </c>
      <c r="L1083" s="15" t="s">
        <v>1603</v>
      </c>
      <c r="M1083" s="20"/>
      <c r="N1083" s="59" t="s">
        <v>10564</v>
      </c>
      <c r="O1083" s="20"/>
      <c r="P1083" s="20"/>
      <c r="Q1083" s="20" t="s">
        <v>224</v>
      </c>
    </row>
    <row r="1084" spans="1:17" ht="18" customHeight="1" x14ac:dyDescent="0.2">
      <c r="A1084" s="11" t="s">
        <v>25</v>
      </c>
      <c r="B1084" s="11" t="str">
        <f t="shared" si="56"/>
        <v>ch08b</v>
      </c>
      <c r="C1084" s="11" t="s">
        <v>165</v>
      </c>
      <c r="D1084" s="11" t="s">
        <v>188</v>
      </c>
      <c r="E1084" s="11" t="s">
        <v>1597</v>
      </c>
      <c r="F1084" s="15">
        <v>2</v>
      </c>
      <c r="G1084" s="15" t="str">
        <f t="shared" si="57"/>
        <v>b</v>
      </c>
      <c r="H1084" s="20">
        <v>2008</v>
      </c>
      <c r="I1084" s="20">
        <v>35</v>
      </c>
      <c r="J1084" s="20" t="str">
        <f t="shared" ref="J1084:J1147" si="58">B1084&amp;"0"&amp;I1084</f>
        <v>ch08b035</v>
      </c>
      <c r="K1084" s="20" t="s">
        <v>1602</v>
      </c>
      <c r="L1084" s="15" t="s">
        <v>1603</v>
      </c>
      <c r="M1084" s="20"/>
      <c r="N1084" s="59" t="s">
        <v>10564</v>
      </c>
      <c r="O1084" s="20"/>
      <c r="P1084" s="20"/>
      <c r="Q1084" s="20" t="s">
        <v>224</v>
      </c>
    </row>
    <row r="1085" spans="1:17" ht="18" customHeight="1" x14ac:dyDescent="0.2">
      <c r="A1085" s="11" t="s">
        <v>25</v>
      </c>
      <c r="B1085" s="11" t="str">
        <f t="shared" si="56"/>
        <v>ch09c</v>
      </c>
      <c r="C1085" s="11" t="s">
        <v>165</v>
      </c>
      <c r="D1085" s="11" t="s">
        <v>188</v>
      </c>
      <c r="E1085" s="11" t="s">
        <v>1597</v>
      </c>
      <c r="F1085" s="15">
        <v>3</v>
      </c>
      <c r="G1085" s="15" t="str">
        <f t="shared" si="57"/>
        <v>c</v>
      </c>
      <c r="H1085" s="20">
        <v>2009</v>
      </c>
      <c r="I1085" s="20">
        <v>35</v>
      </c>
      <c r="J1085" s="20" t="str">
        <f t="shared" si="58"/>
        <v>ch09c035</v>
      </c>
      <c r="K1085" s="20" t="s">
        <v>1602</v>
      </c>
      <c r="L1085" s="15" t="s">
        <v>1603</v>
      </c>
      <c r="M1085" s="20"/>
      <c r="N1085" s="59" t="s">
        <v>10564</v>
      </c>
      <c r="O1085" s="20"/>
      <c r="P1085" s="20"/>
      <c r="Q1085" s="20" t="s">
        <v>224</v>
      </c>
    </row>
    <row r="1086" spans="1:17" ht="18" customHeight="1" x14ac:dyDescent="0.2">
      <c r="A1086" s="11" t="s">
        <v>25</v>
      </c>
      <c r="B1086" s="11" t="str">
        <f t="shared" si="56"/>
        <v>ch10d</v>
      </c>
      <c r="C1086" s="11" t="s">
        <v>165</v>
      </c>
      <c r="D1086" s="11" t="s">
        <v>188</v>
      </c>
      <c r="E1086" s="11" t="s">
        <v>1597</v>
      </c>
      <c r="F1086" s="15">
        <v>4</v>
      </c>
      <c r="G1086" s="15" t="str">
        <f t="shared" si="57"/>
        <v>d</v>
      </c>
      <c r="H1086" s="20">
        <v>2010</v>
      </c>
      <c r="I1086" s="20">
        <v>35</v>
      </c>
      <c r="J1086" s="20" t="str">
        <f t="shared" si="58"/>
        <v>ch10d035</v>
      </c>
      <c r="K1086" s="20" t="s">
        <v>1602</v>
      </c>
      <c r="L1086" s="15" t="s">
        <v>1603</v>
      </c>
      <c r="M1086" s="20"/>
      <c r="N1086" s="59" t="s">
        <v>10564</v>
      </c>
      <c r="O1086" s="20"/>
      <c r="P1086" s="20"/>
      <c r="Q1086" s="20" t="s">
        <v>224</v>
      </c>
    </row>
    <row r="1087" spans="1:17" ht="18" customHeight="1" x14ac:dyDescent="0.2">
      <c r="A1087" s="11" t="s">
        <v>25</v>
      </c>
      <c r="B1087" s="11" t="str">
        <f t="shared" si="56"/>
        <v>ch11e</v>
      </c>
      <c r="C1087" s="11" t="s">
        <v>165</v>
      </c>
      <c r="D1087" s="11" t="s">
        <v>188</v>
      </c>
      <c r="E1087" s="11" t="s">
        <v>1597</v>
      </c>
      <c r="F1087" s="15">
        <v>5</v>
      </c>
      <c r="G1087" s="15" t="str">
        <f t="shared" si="57"/>
        <v>e</v>
      </c>
      <c r="H1087" s="20">
        <v>2011</v>
      </c>
      <c r="I1087" s="20">
        <v>35</v>
      </c>
      <c r="J1087" s="20" t="str">
        <f t="shared" si="58"/>
        <v>ch11e035</v>
      </c>
      <c r="K1087" s="20" t="s">
        <v>1602</v>
      </c>
      <c r="L1087" s="15" t="s">
        <v>1603</v>
      </c>
      <c r="M1087" s="20"/>
      <c r="N1087" s="59" t="s">
        <v>10564</v>
      </c>
      <c r="O1087" s="20"/>
      <c r="P1087" s="20"/>
      <c r="Q1087" s="20" t="s">
        <v>224</v>
      </c>
    </row>
    <row r="1088" spans="1:17" ht="18" customHeight="1" x14ac:dyDescent="0.2">
      <c r="A1088" s="11" t="s">
        <v>25</v>
      </c>
      <c r="B1088" s="11" t="str">
        <f t="shared" si="56"/>
        <v>ch12f</v>
      </c>
      <c r="C1088" s="11" t="s">
        <v>165</v>
      </c>
      <c r="D1088" s="11" t="s">
        <v>188</v>
      </c>
      <c r="E1088" s="11" t="s">
        <v>1597</v>
      </c>
      <c r="F1088" s="15">
        <v>6</v>
      </c>
      <c r="G1088" s="15" t="str">
        <f t="shared" si="57"/>
        <v>f</v>
      </c>
      <c r="H1088" s="20">
        <v>2012</v>
      </c>
      <c r="I1088" s="20">
        <v>35</v>
      </c>
      <c r="J1088" s="20" t="str">
        <f t="shared" si="58"/>
        <v>ch12f035</v>
      </c>
      <c r="K1088" s="20" t="s">
        <v>1602</v>
      </c>
      <c r="L1088" s="15" t="s">
        <v>1603</v>
      </c>
      <c r="M1088" s="20"/>
      <c r="N1088" s="59" t="s">
        <v>10564</v>
      </c>
      <c r="O1088" s="20"/>
      <c r="P1088" s="20"/>
      <c r="Q1088" s="20" t="s">
        <v>224</v>
      </c>
    </row>
    <row r="1089" spans="1:17" ht="18" customHeight="1" x14ac:dyDescent="0.2">
      <c r="A1089" s="11" t="s">
        <v>25</v>
      </c>
      <c r="B1089" s="11" t="str">
        <f t="shared" si="56"/>
        <v>ch13g</v>
      </c>
      <c r="C1089" s="11" t="s">
        <v>165</v>
      </c>
      <c r="D1089" s="11" t="s">
        <v>188</v>
      </c>
      <c r="E1089" s="11" t="s">
        <v>1597</v>
      </c>
      <c r="F1089" s="15">
        <v>7</v>
      </c>
      <c r="G1089" s="15" t="str">
        <f t="shared" si="57"/>
        <v>g</v>
      </c>
      <c r="H1089" s="20">
        <v>2013</v>
      </c>
      <c r="I1089" s="20">
        <v>35</v>
      </c>
      <c r="J1089" s="20" t="str">
        <f t="shared" si="58"/>
        <v>ch13g035</v>
      </c>
      <c r="K1089" s="20" t="s">
        <v>1602</v>
      </c>
      <c r="L1089" s="15" t="s">
        <v>1603</v>
      </c>
      <c r="M1089" s="20"/>
      <c r="N1089" s="59" t="s">
        <v>10564</v>
      </c>
      <c r="O1089" s="20"/>
      <c r="P1089" s="20"/>
      <c r="Q1089" s="20" t="s">
        <v>224</v>
      </c>
    </row>
    <row r="1090" spans="1:17" ht="18" customHeight="1" x14ac:dyDescent="0.2">
      <c r="A1090" s="11" t="s">
        <v>25</v>
      </c>
      <c r="B1090" s="11" t="str">
        <f t="shared" si="56"/>
        <v>ch15h</v>
      </c>
      <c r="C1090" s="11" t="s">
        <v>165</v>
      </c>
      <c r="D1090" s="11" t="s">
        <v>188</v>
      </c>
      <c r="E1090" s="11" t="s">
        <v>1597</v>
      </c>
      <c r="F1090" s="15">
        <v>8</v>
      </c>
      <c r="G1090" s="15" t="str">
        <f t="shared" si="57"/>
        <v>h</v>
      </c>
      <c r="H1090" s="20">
        <v>2015</v>
      </c>
      <c r="I1090" s="20">
        <v>35</v>
      </c>
      <c r="J1090" s="20" t="str">
        <f t="shared" si="58"/>
        <v>ch15h035</v>
      </c>
      <c r="K1090" s="20" t="s">
        <v>1602</v>
      </c>
      <c r="L1090" s="15" t="s">
        <v>1603</v>
      </c>
      <c r="M1090" s="20"/>
      <c r="N1090" s="59" t="s">
        <v>10564</v>
      </c>
      <c r="O1090" s="20"/>
      <c r="P1090" s="20"/>
      <c r="Q1090" s="20" t="s">
        <v>224</v>
      </c>
    </row>
    <row r="1091" spans="1:17" ht="18" customHeight="1" x14ac:dyDescent="0.2">
      <c r="A1091" s="11" t="s">
        <v>25</v>
      </c>
      <c r="B1091" s="11" t="str">
        <f t="shared" si="56"/>
        <v>ch16i</v>
      </c>
      <c r="C1091" s="11" t="s">
        <v>165</v>
      </c>
      <c r="D1091" s="11" t="s">
        <v>188</v>
      </c>
      <c r="E1091" s="11" t="s">
        <v>1597</v>
      </c>
      <c r="F1091" s="15">
        <v>9</v>
      </c>
      <c r="G1091" s="15" t="str">
        <f t="shared" si="57"/>
        <v>i</v>
      </c>
      <c r="H1091" s="20">
        <v>2016</v>
      </c>
      <c r="I1091" s="20">
        <v>35</v>
      </c>
      <c r="J1091" s="20" t="str">
        <f t="shared" si="58"/>
        <v>ch16i035</v>
      </c>
      <c r="K1091" s="20" t="s">
        <v>1602</v>
      </c>
      <c r="L1091" s="15" t="s">
        <v>1603</v>
      </c>
      <c r="M1091" s="20"/>
      <c r="N1091" s="59" t="s">
        <v>10564</v>
      </c>
      <c r="O1091" s="20"/>
      <c r="P1091" s="20"/>
      <c r="Q1091" s="20" t="s">
        <v>224</v>
      </c>
    </row>
    <row r="1092" spans="1:17" ht="18" customHeight="1" x14ac:dyDescent="0.2">
      <c r="A1092" s="11" t="s">
        <v>25</v>
      </c>
      <c r="B1092" s="11" t="str">
        <f t="shared" si="56"/>
        <v>ch17j</v>
      </c>
      <c r="C1092" s="11" t="s">
        <v>165</v>
      </c>
      <c r="D1092" s="11" t="s">
        <v>188</v>
      </c>
      <c r="E1092" s="11" t="s">
        <v>1597</v>
      </c>
      <c r="F1092" s="15">
        <v>10</v>
      </c>
      <c r="G1092" s="15" t="str">
        <f t="shared" si="57"/>
        <v>j</v>
      </c>
      <c r="H1092" s="20">
        <v>2017</v>
      </c>
      <c r="I1092" s="20">
        <v>35</v>
      </c>
      <c r="J1092" s="20" t="str">
        <f t="shared" si="58"/>
        <v>ch17j035</v>
      </c>
      <c r="K1092" s="20" t="s">
        <v>1602</v>
      </c>
      <c r="L1092" s="15" t="s">
        <v>1603</v>
      </c>
      <c r="M1092" s="20"/>
      <c r="N1092" s="59" t="s">
        <v>10564</v>
      </c>
      <c r="O1092" s="20"/>
      <c r="P1092" s="20"/>
      <c r="Q1092" s="20" t="s">
        <v>224</v>
      </c>
    </row>
    <row r="1093" spans="1:17" ht="18" customHeight="1" x14ac:dyDescent="0.2">
      <c r="A1093" s="11" t="s">
        <v>25</v>
      </c>
      <c r="B1093" s="11" t="str">
        <f t="shared" si="56"/>
        <v>ch18k</v>
      </c>
      <c r="C1093" s="11" t="s">
        <v>165</v>
      </c>
      <c r="D1093" s="11" t="s">
        <v>188</v>
      </c>
      <c r="E1093" s="11" t="s">
        <v>1597</v>
      </c>
      <c r="F1093" s="15">
        <v>11</v>
      </c>
      <c r="G1093" s="15" t="str">
        <f t="shared" si="57"/>
        <v>k</v>
      </c>
      <c r="H1093" s="20">
        <v>2018</v>
      </c>
      <c r="I1093" s="20">
        <v>35</v>
      </c>
      <c r="J1093" s="20" t="str">
        <f t="shared" si="58"/>
        <v>ch18k035</v>
      </c>
      <c r="K1093" s="20" t="s">
        <v>1602</v>
      </c>
      <c r="L1093" s="15" t="s">
        <v>1603</v>
      </c>
      <c r="M1093" s="20"/>
      <c r="N1093" s="59" t="s">
        <v>10564</v>
      </c>
      <c r="O1093" s="20"/>
      <c r="P1093" s="20"/>
      <c r="Q1093" s="20" t="s">
        <v>224</v>
      </c>
    </row>
    <row r="1094" spans="1:17" ht="18" customHeight="1" x14ac:dyDescent="0.2">
      <c r="A1094" s="11" t="s">
        <v>25</v>
      </c>
      <c r="B1094" s="11" t="str">
        <f t="shared" si="56"/>
        <v>ch07a</v>
      </c>
      <c r="C1094" s="11" t="s">
        <v>165</v>
      </c>
      <c r="D1094" s="11" t="s">
        <v>188</v>
      </c>
      <c r="E1094" s="11" t="s">
        <v>1614</v>
      </c>
      <c r="F1094" s="15">
        <v>1</v>
      </c>
      <c r="G1094" s="15" t="str">
        <f t="shared" si="57"/>
        <v>a</v>
      </c>
      <c r="H1094" s="20">
        <v>2007</v>
      </c>
      <c r="I1094" s="20">
        <v>28</v>
      </c>
      <c r="J1094" s="20" t="str">
        <f t="shared" si="58"/>
        <v>ch07a028</v>
      </c>
      <c r="K1094" s="20" t="s">
        <v>1615</v>
      </c>
      <c r="L1094" s="15" t="s">
        <v>1603</v>
      </c>
      <c r="M1094" s="20"/>
      <c r="N1094" s="59" t="s">
        <v>10564</v>
      </c>
      <c r="O1094" s="20"/>
      <c r="P1094" s="20"/>
      <c r="Q1094" s="20" t="s">
        <v>224</v>
      </c>
    </row>
    <row r="1095" spans="1:17" ht="18" customHeight="1" x14ac:dyDescent="0.2">
      <c r="A1095" s="11" t="s">
        <v>25</v>
      </c>
      <c r="B1095" s="11" t="str">
        <f t="shared" si="56"/>
        <v>ch08b</v>
      </c>
      <c r="C1095" s="11" t="s">
        <v>165</v>
      </c>
      <c r="D1095" s="11" t="s">
        <v>188</v>
      </c>
      <c r="E1095" s="11" t="s">
        <v>1614</v>
      </c>
      <c r="F1095" s="15">
        <v>2</v>
      </c>
      <c r="G1095" s="15" t="str">
        <f t="shared" si="57"/>
        <v>b</v>
      </c>
      <c r="H1095" s="20">
        <v>2008</v>
      </c>
      <c r="I1095" s="20">
        <v>28</v>
      </c>
      <c r="J1095" s="20" t="str">
        <f t="shared" si="58"/>
        <v>ch08b028</v>
      </c>
      <c r="K1095" s="20" t="s">
        <v>1615</v>
      </c>
      <c r="L1095" s="15" t="s">
        <v>1603</v>
      </c>
      <c r="M1095" s="20"/>
      <c r="N1095" s="59" t="s">
        <v>10564</v>
      </c>
      <c r="O1095" s="20"/>
      <c r="P1095" s="20"/>
      <c r="Q1095" s="20" t="s">
        <v>224</v>
      </c>
    </row>
    <row r="1096" spans="1:17" ht="18" customHeight="1" x14ac:dyDescent="0.2">
      <c r="A1096" s="11" t="s">
        <v>25</v>
      </c>
      <c r="B1096" s="11" t="str">
        <f t="shared" si="56"/>
        <v>ch09c</v>
      </c>
      <c r="C1096" s="11" t="s">
        <v>165</v>
      </c>
      <c r="D1096" s="11" t="s">
        <v>188</v>
      </c>
      <c r="E1096" s="11" t="s">
        <v>1614</v>
      </c>
      <c r="F1096" s="15">
        <v>3</v>
      </c>
      <c r="G1096" s="15" t="str">
        <f t="shared" si="57"/>
        <v>c</v>
      </c>
      <c r="H1096" s="20">
        <v>2009</v>
      </c>
      <c r="I1096" s="20">
        <v>28</v>
      </c>
      <c r="J1096" s="20" t="str">
        <f t="shared" si="58"/>
        <v>ch09c028</v>
      </c>
      <c r="K1096" s="20" t="s">
        <v>1615</v>
      </c>
      <c r="L1096" s="15" t="s">
        <v>1603</v>
      </c>
      <c r="M1096" s="20"/>
      <c r="N1096" s="59" t="s">
        <v>10564</v>
      </c>
      <c r="O1096" s="20"/>
      <c r="P1096" s="20"/>
      <c r="Q1096" s="20" t="s">
        <v>224</v>
      </c>
    </row>
    <row r="1097" spans="1:17" ht="18" customHeight="1" x14ac:dyDescent="0.2">
      <c r="A1097" s="11" t="s">
        <v>25</v>
      </c>
      <c r="B1097" s="11" t="str">
        <f t="shared" si="56"/>
        <v>ch10d</v>
      </c>
      <c r="C1097" s="11" t="s">
        <v>165</v>
      </c>
      <c r="D1097" s="11" t="s">
        <v>188</v>
      </c>
      <c r="E1097" s="11" t="s">
        <v>1614</v>
      </c>
      <c r="F1097" s="15">
        <v>4</v>
      </c>
      <c r="G1097" s="15" t="str">
        <f t="shared" si="57"/>
        <v>d</v>
      </c>
      <c r="H1097" s="20">
        <v>2010</v>
      </c>
      <c r="I1097" s="20">
        <v>28</v>
      </c>
      <c r="J1097" s="20" t="str">
        <f t="shared" si="58"/>
        <v>ch10d028</v>
      </c>
      <c r="K1097" s="20" t="s">
        <v>1615</v>
      </c>
      <c r="L1097" s="15" t="s">
        <v>1603</v>
      </c>
      <c r="M1097" s="20"/>
      <c r="N1097" s="59" t="s">
        <v>10564</v>
      </c>
      <c r="O1097" s="20"/>
      <c r="P1097" s="20"/>
      <c r="Q1097" s="20" t="s">
        <v>224</v>
      </c>
    </row>
    <row r="1098" spans="1:17" ht="18" customHeight="1" x14ac:dyDescent="0.2">
      <c r="A1098" s="11" t="s">
        <v>25</v>
      </c>
      <c r="B1098" s="11" t="str">
        <f t="shared" si="56"/>
        <v>ch11e</v>
      </c>
      <c r="C1098" s="11" t="s">
        <v>165</v>
      </c>
      <c r="D1098" s="11" t="s">
        <v>188</v>
      </c>
      <c r="E1098" s="11" t="s">
        <v>1614</v>
      </c>
      <c r="F1098" s="15">
        <v>5</v>
      </c>
      <c r="G1098" s="15" t="str">
        <f t="shared" si="57"/>
        <v>e</v>
      </c>
      <c r="H1098" s="20">
        <v>2011</v>
      </c>
      <c r="I1098" s="20">
        <v>28</v>
      </c>
      <c r="J1098" s="20" t="str">
        <f t="shared" si="58"/>
        <v>ch11e028</v>
      </c>
      <c r="K1098" s="20" t="s">
        <v>1615</v>
      </c>
      <c r="L1098" s="15" t="s">
        <v>1603</v>
      </c>
      <c r="M1098" s="20"/>
      <c r="N1098" s="59" t="s">
        <v>10564</v>
      </c>
      <c r="O1098" s="20"/>
      <c r="P1098" s="20"/>
      <c r="Q1098" s="20" t="s">
        <v>224</v>
      </c>
    </row>
    <row r="1099" spans="1:17" ht="18" customHeight="1" x14ac:dyDescent="0.2">
      <c r="A1099" s="11" t="s">
        <v>25</v>
      </c>
      <c r="B1099" s="11" t="str">
        <f t="shared" si="56"/>
        <v>ch12f</v>
      </c>
      <c r="C1099" s="11" t="s">
        <v>165</v>
      </c>
      <c r="D1099" s="11" t="s">
        <v>188</v>
      </c>
      <c r="E1099" s="11" t="s">
        <v>1614</v>
      </c>
      <c r="F1099" s="15">
        <v>6</v>
      </c>
      <c r="G1099" s="15" t="str">
        <f t="shared" si="57"/>
        <v>f</v>
      </c>
      <c r="H1099" s="20">
        <v>2012</v>
      </c>
      <c r="I1099" s="20">
        <v>28</v>
      </c>
      <c r="J1099" s="20" t="str">
        <f t="shared" si="58"/>
        <v>ch12f028</v>
      </c>
      <c r="K1099" s="20" t="s">
        <v>1615</v>
      </c>
      <c r="L1099" s="15" t="s">
        <v>1603</v>
      </c>
      <c r="M1099" s="20"/>
      <c r="N1099" s="59" t="s">
        <v>10564</v>
      </c>
      <c r="O1099" s="20"/>
      <c r="P1099" s="20"/>
      <c r="Q1099" s="20" t="s">
        <v>224</v>
      </c>
    </row>
    <row r="1100" spans="1:17" ht="18" customHeight="1" x14ac:dyDescent="0.2">
      <c r="A1100" s="11" t="s">
        <v>25</v>
      </c>
      <c r="B1100" s="11" t="str">
        <f t="shared" si="56"/>
        <v>ch13g</v>
      </c>
      <c r="C1100" s="11" t="s">
        <v>165</v>
      </c>
      <c r="D1100" s="11" t="s">
        <v>188</v>
      </c>
      <c r="E1100" s="11" t="s">
        <v>1614</v>
      </c>
      <c r="F1100" s="15">
        <v>7</v>
      </c>
      <c r="G1100" s="15" t="str">
        <f t="shared" si="57"/>
        <v>g</v>
      </c>
      <c r="H1100" s="20">
        <v>2013</v>
      </c>
      <c r="I1100" s="20">
        <v>28</v>
      </c>
      <c r="J1100" s="20" t="str">
        <f t="shared" si="58"/>
        <v>ch13g028</v>
      </c>
      <c r="K1100" s="20" t="s">
        <v>1615</v>
      </c>
      <c r="L1100" s="15" t="s">
        <v>1603</v>
      </c>
      <c r="M1100" s="20"/>
      <c r="N1100" s="59" t="s">
        <v>10564</v>
      </c>
      <c r="O1100" s="20"/>
      <c r="P1100" s="20"/>
      <c r="Q1100" s="20" t="s">
        <v>224</v>
      </c>
    </row>
    <row r="1101" spans="1:17" ht="18" customHeight="1" x14ac:dyDescent="0.2">
      <c r="A1101" s="11" t="s">
        <v>25</v>
      </c>
      <c r="B1101" s="11" t="str">
        <f t="shared" si="56"/>
        <v>ch15h</v>
      </c>
      <c r="C1101" s="11" t="s">
        <v>165</v>
      </c>
      <c r="D1101" s="11" t="s">
        <v>188</v>
      </c>
      <c r="E1101" s="11" t="s">
        <v>1614</v>
      </c>
      <c r="F1101" s="15">
        <v>8</v>
      </c>
      <c r="G1101" s="15" t="str">
        <f t="shared" si="57"/>
        <v>h</v>
      </c>
      <c r="H1101" s="20">
        <v>2015</v>
      </c>
      <c r="I1101" s="20">
        <v>28</v>
      </c>
      <c r="J1101" s="20" t="str">
        <f t="shared" si="58"/>
        <v>ch15h028</v>
      </c>
      <c r="K1101" s="20" t="s">
        <v>1615</v>
      </c>
      <c r="L1101" s="15" t="s">
        <v>1603</v>
      </c>
      <c r="M1101" s="20"/>
      <c r="N1101" s="59" t="s">
        <v>10564</v>
      </c>
      <c r="O1101" s="20"/>
      <c r="P1101" s="20"/>
      <c r="Q1101" s="20" t="s">
        <v>224</v>
      </c>
    </row>
    <row r="1102" spans="1:17" ht="18" customHeight="1" x14ac:dyDescent="0.2">
      <c r="A1102" s="11" t="s">
        <v>25</v>
      </c>
      <c r="B1102" s="11" t="str">
        <f t="shared" si="56"/>
        <v>ch16i</v>
      </c>
      <c r="C1102" s="11" t="s">
        <v>165</v>
      </c>
      <c r="D1102" s="11" t="s">
        <v>188</v>
      </c>
      <c r="E1102" s="11" t="s">
        <v>1614</v>
      </c>
      <c r="F1102" s="15">
        <v>9</v>
      </c>
      <c r="G1102" s="15" t="str">
        <f t="shared" si="57"/>
        <v>i</v>
      </c>
      <c r="H1102" s="20">
        <v>2016</v>
      </c>
      <c r="I1102" s="20">
        <v>28</v>
      </c>
      <c r="J1102" s="20" t="str">
        <f t="shared" si="58"/>
        <v>ch16i028</v>
      </c>
      <c r="K1102" s="20" t="s">
        <v>1615</v>
      </c>
      <c r="L1102" s="15" t="s">
        <v>1603</v>
      </c>
      <c r="M1102" s="20"/>
      <c r="N1102" s="59" t="s">
        <v>10564</v>
      </c>
      <c r="O1102" s="20"/>
      <c r="P1102" s="20"/>
      <c r="Q1102" s="20" t="s">
        <v>224</v>
      </c>
    </row>
    <row r="1103" spans="1:17" ht="18" customHeight="1" x14ac:dyDescent="0.2">
      <c r="A1103" s="11" t="s">
        <v>25</v>
      </c>
      <c r="B1103" s="11" t="str">
        <f t="shared" si="56"/>
        <v>ch17j</v>
      </c>
      <c r="C1103" s="11" t="s">
        <v>165</v>
      </c>
      <c r="D1103" s="11" t="s">
        <v>188</v>
      </c>
      <c r="E1103" s="11" t="s">
        <v>1614</v>
      </c>
      <c r="F1103" s="15">
        <v>10</v>
      </c>
      <c r="G1103" s="15" t="str">
        <f t="shared" si="57"/>
        <v>j</v>
      </c>
      <c r="H1103" s="20">
        <v>2017</v>
      </c>
      <c r="I1103" s="20">
        <v>28</v>
      </c>
      <c r="J1103" s="20" t="str">
        <f t="shared" si="58"/>
        <v>ch17j028</v>
      </c>
      <c r="K1103" s="20" t="s">
        <v>1615</v>
      </c>
      <c r="L1103" s="15" t="s">
        <v>1603</v>
      </c>
      <c r="M1103" s="20"/>
      <c r="N1103" s="59" t="s">
        <v>10564</v>
      </c>
      <c r="O1103" s="20"/>
      <c r="P1103" s="20"/>
      <c r="Q1103" s="20" t="s">
        <v>224</v>
      </c>
    </row>
    <row r="1104" spans="1:17" ht="18" customHeight="1" x14ac:dyDescent="0.2">
      <c r="A1104" s="11" t="s">
        <v>25</v>
      </c>
      <c r="B1104" s="11" t="str">
        <f t="shared" si="56"/>
        <v>ch18k</v>
      </c>
      <c r="C1104" s="11" t="s">
        <v>165</v>
      </c>
      <c r="D1104" s="11" t="s">
        <v>188</v>
      </c>
      <c r="E1104" s="11" t="s">
        <v>1614</v>
      </c>
      <c r="F1104" s="15">
        <v>11</v>
      </c>
      <c r="G1104" s="15" t="str">
        <f t="shared" si="57"/>
        <v>k</v>
      </c>
      <c r="H1104" s="20">
        <v>2018</v>
      </c>
      <c r="I1104" s="20">
        <v>28</v>
      </c>
      <c r="J1104" s="20" t="str">
        <f t="shared" si="58"/>
        <v>ch18k028</v>
      </c>
      <c r="K1104" s="20" t="s">
        <v>1615</v>
      </c>
      <c r="L1104" s="15" t="s">
        <v>1603</v>
      </c>
      <c r="M1104" s="20"/>
      <c r="N1104" s="59" t="s">
        <v>10564</v>
      </c>
      <c r="O1104" s="20"/>
      <c r="P1104" s="20"/>
      <c r="Q1104" s="20" t="s">
        <v>224</v>
      </c>
    </row>
    <row r="1105" spans="1:17" ht="18" customHeight="1" x14ac:dyDescent="0.2">
      <c r="A1105" s="11" t="s">
        <v>25</v>
      </c>
      <c r="B1105" s="11" t="str">
        <f t="shared" si="56"/>
        <v>ch07a</v>
      </c>
      <c r="C1105" s="11" t="s">
        <v>165</v>
      </c>
      <c r="D1105" s="11" t="s">
        <v>188</v>
      </c>
      <c r="E1105" s="11" t="s">
        <v>1625</v>
      </c>
      <c r="F1105" s="15">
        <v>1</v>
      </c>
      <c r="G1105" s="15" t="str">
        <f t="shared" si="57"/>
        <v>a</v>
      </c>
      <c r="H1105" s="20">
        <v>2007</v>
      </c>
      <c r="I1105" s="20">
        <v>33</v>
      </c>
      <c r="J1105" s="20" t="str">
        <f t="shared" si="58"/>
        <v>ch07a033</v>
      </c>
      <c r="K1105" s="20" t="s">
        <v>1627</v>
      </c>
      <c r="L1105" s="15" t="s">
        <v>1603</v>
      </c>
      <c r="M1105" s="20"/>
      <c r="N1105" s="59" t="s">
        <v>10564</v>
      </c>
      <c r="O1105" s="20"/>
      <c r="P1105" s="20"/>
      <c r="Q1105" s="20" t="s">
        <v>224</v>
      </c>
    </row>
    <row r="1106" spans="1:17" ht="18" customHeight="1" x14ac:dyDescent="0.2">
      <c r="A1106" s="11" t="s">
        <v>25</v>
      </c>
      <c r="B1106" s="11" t="str">
        <f t="shared" si="56"/>
        <v>ch08b</v>
      </c>
      <c r="C1106" s="11" t="s">
        <v>165</v>
      </c>
      <c r="D1106" s="11" t="s">
        <v>188</v>
      </c>
      <c r="E1106" s="11" t="s">
        <v>1625</v>
      </c>
      <c r="F1106" s="15">
        <v>2</v>
      </c>
      <c r="G1106" s="15" t="str">
        <f t="shared" si="57"/>
        <v>b</v>
      </c>
      <c r="H1106" s="20">
        <v>2008</v>
      </c>
      <c r="I1106" s="20">
        <v>33</v>
      </c>
      <c r="J1106" s="20" t="str">
        <f t="shared" si="58"/>
        <v>ch08b033</v>
      </c>
      <c r="K1106" s="20" t="s">
        <v>1627</v>
      </c>
      <c r="L1106" s="15" t="s">
        <v>1603</v>
      </c>
      <c r="M1106" s="20"/>
      <c r="N1106" s="59" t="s">
        <v>10564</v>
      </c>
      <c r="O1106" s="20"/>
      <c r="P1106" s="20"/>
      <c r="Q1106" s="20" t="s">
        <v>224</v>
      </c>
    </row>
    <row r="1107" spans="1:17" ht="18" customHeight="1" x14ac:dyDescent="0.2">
      <c r="A1107" s="11" t="s">
        <v>25</v>
      </c>
      <c r="B1107" s="11" t="str">
        <f t="shared" si="56"/>
        <v>ch09c</v>
      </c>
      <c r="C1107" s="11" t="s">
        <v>165</v>
      </c>
      <c r="D1107" s="11" t="s">
        <v>188</v>
      </c>
      <c r="E1107" s="11" t="s">
        <v>1625</v>
      </c>
      <c r="F1107" s="15">
        <v>3</v>
      </c>
      <c r="G1107" s="15" t="str">
        <f t="shared" si="57"/>
        <v>c</v>
      </c>
      <c r="H1107" s="20">
        <v>2009</v>
      </c>
      <c r="I1107" s="20">
        <v>33</v>
      </c>
      <c r="J1107" s="20" t="str">
        <f t="shared" si="58"/>
        <v>ch09c033</v>
      </c>
      <c r="K1107" s="20" t="s">
        <v>1627</v>
      </c>
      <c r="L1107" s="15" t="s">
        <v>1603</v>
      </c>
      <c r="M1107" s="20"/>
      <c r="N1107" s="59" t="s">
        <v>10564</v>
      </c>
      <c r="O1107" s="20"/>
      <c r="P1107" s="20"/>
      <c r="Q1107" s="20" t="s">
        <v>224</v>
      </c>
    </row>
    <row r="1108" spans="1:17" ht="18" customHeight="1" x14ac:dyDescent="0.2">
      <c r="A1108" s="11" t="s">
        <v>25</v>
      </c>
      <c r="B1108" s="11" t="str">
        <f t="shared" si="56"/>
        <v>ch10d</v>
      </c>
      <c r="C1108" s="11" t="s">
        <v>165</v>
      </c>
      <c r="D1108" s="11" t="s">
        <v>188</v>
      </c>
      <c r="E1108" s="11" t="s">
        <v>1625</v>
      </c>
      <c r="F1108" s="15">
        <v>4</v>
      </c>
      <c r="G1108" s="15" t="str">
        <f t="shared" si="57"/>
        <v>d</v>
      </c>
      <c r="H1108" s="20">
        <v>2010</v>
      </c>
      <c r="I1108" s="20">
        <v>33</v>
      </c>
      <c r="J1108" s="20" t="str">
        <f t="shared" si="58"/>
        <v>ch10d033</v>
      </c>
      <c r="K1108" s="20" t="s">
        <v>1627</v>
      </c>
      <c r="L1108" s="15" t="s">
        <v>1603</v>
      </c>
      <c r="M1108" s="20"/>
      <c r="N1108" s="59" t="s">
        <v>10564</v>
      </c>
      <c r="O1108" s="20"/>
      <c r="P1108" s="20"/>
      <c r="Q1108" s="20" t="s">
        <v>224</v>
      </c>
    </row>
    <row r="1109" spans="1:17" ht="18" customHeight="1" x14ac:dyDescent="0.2">
      <c r="A1109" s="11" t="s">
        <v>25</v>
      </c>
      <c r="B1109" s="11" t="str">
        <f t="shared" si="56"/>
        <v>ch11e</v>
      </c>
      <c r="C1109" s="11" t="s">
        <v>165</v>
      </c>
      <c r="D1109" s="11" t="s">
        <v>188</v>
      </c>
      <c r="E1109" s="11" t="s">
        <v>1625</v>
      </c>
      <c r="F1109" s="15">
        <v>5</v>
      </c>
      <c r="G1109" s="15" t="str">
        <f t="shared" si="57"/>
        <v>e</v>
      </c>
      <c r="H1109" s="20">
        <v>2011</v>
      </c>
      <c r="I1109" s="20">
        <v>33</v>
      </c>
      <c r="J1109" s="20" t="str">
        <f t="shared" si="58"/>
        <v>ch11e033</v>
      </c>
      <c r="K1109" s="20" t="s">
        <v>1627</v>
      </c>
      <c r="L1109" s="15" t="s">
        <v>1603</v>
      </c>
      <c r="M1109" s="20"/>
      <c r="N1109" s="59" t="s">
        <v>10564</v>
      </c>
      <c r="O1109" s="20"/>
      <c r="P1109" s="20"/>
      <c r="Q1109" s="20" t="s">
        <v>224</v>
      </c>
    </row>
    <row r="1110" spans="1:17" ht="18" customHeight="1" x14ac:dyDescent="0.2">
      <c r="A1110" s="11" t="s">
        <v>25</v>
      </c>
      <c r="B1110" s="11" t="str">
        <f t="shared" si="56"/>
        <v>ch12f</v>
      </c>
      <c r="C1110" s="11" t="s">
        <v>165</v>
      </c>
      <c r="D1110" s="11" t="s">
        <v>188</v>
      </c>
      <c r="E1110" s="11" t="s">
        <v>1625</v>
      </c>
      <c r="F1110" s="15">
        <v>6</v>
      </c>
      <c r="G1110" s="15" t="str">
        <f t="shared" si="57"/>
        <v>f</v>
      </c>
      <c r="H1110" s="20">
        <v>2012</v>
      </c>
      <c r="I1110" s="20">
        <v>33</v>
      </c>
      <c r="J1110" s="20" t="str">
        <f t="shared" si="58"/>
        <v>ch12f033</v>
      </c>
      <c r="K1110" s="20" t="s">
        <v>1627</v>
      </c>
      <c r="L1110" s="15" t="s">
        <v>1603</v>
      </c>
      <c r="M1110" s="20"/>
      <c r="N1110" s="59" t="s">
        <v>10564</v>
      </c>
      <c r="O1110" s="20"/>
      <c r="P1110" s="20"/>
      <c r="Q1110" s="20" t="s">
        <v>224</v>
      </c>
    </row>
    <row r="1111" spans="1:17" ht="18" customHeight="1" x14ac:dyDescent="0.2">
      <c r="A1111" s="11" t="s">
        <v>25</v>
      </c>
      <c r="B1111" s="11" t="str">
        <f t="shared" si="56"/>
        <v>ch13g</v>
      </c>
      <c r="C1111" s="11" t="s">
        <v>165</v>
      </c>
      <c r="D1111" s="11" t="s">
        <v>188</v>
      </c>
      <c r="E1111" s="11" t="s">
        <v>1625</v>
      </c>
      <c r="F1111" s="15">
        <v>7</v>
      </c>
      <c r="G1111" s="15" t="str">
        <f t="shared" si="57"/>
        <v>g</v>
      </c>
      <c r="H1111" s="20">
        <v>2013</v>
      </c>
      <c r="I1111" s="20">
        <v>33</v>
      </c>
      <c r="J1111" s="20" t="str">
        <f t="shared" si="58"/>
        <v>ch13g033</v>
      </c>
      <c r="K1111" s="20" t="s">
        <v>1627</v>
      </c>
      <c r="L1111" s="15" t="s">
        <v>1603</v>
      </c>
      <c r="M1111" s="20"/>
      <c r="N1111" s="59" t="s">
        <v>10564</v>
      </c>
      <c r="O1111" s="20"/>
      <c r="P1111" s="20"/>
      <c r="Q1111" s="20" t="s">
        <v>224</v>
      </c>
    </row>
    <row r="1112" spans="1:17" ht="18" customHeight="1" x14ac:dyDescent="0.2">
      <c r="A1112" s="11" t="s">
        <v>25</v>
      </c>
      <c r="B1112" s="11" t="str">
        <f t="shared" si="56"/>
        <v>ch15h</v>
      </c>
      <c r="C1112" s="11" t="s">
        <v>165</v>
      </c>
      <c r="D1112" s="11" t="s">
        <v>188</v>
      </c>
      <c r="E1112" s="11" t="s">
        <v>1625</v>
      </c>
      <c r="F1112" s="15">
        <v>8</v>
      </c>
      <c r="G1112" s="15" t="str">
        <f t="shared" si="57"/>
        <v>h</v>
      </c>
      <c r="H1112" s="20">
        <v>2015</v>
      </c>
      <c r="I1112" s="20">
        <v>33</v>
      </c>
      <c r="J1112" s="20" t="str">
        <f t="shared" si="58"/>
        <v>ch15h033</v>
      </c>
      <c r="K1112" s="20" t="s">
        <v>1627</v>
      </c>
      <c r="L1112" s="15" t="s">
        <v>1603</v>
      </c>
      <c r="M1112" s="20"/>
      <c r="N1112" s="59" t="s">
        <v>10564</v>
      </c>
      <c r="O1112" s="20"/>
      <c r="P1112" s="20"/>
      <c r="Q1112" s="20" t="s">
        <v>224</v>
      </c>
    </row>
    <row r="1113" spans="1:17" ht="18" customHeight="1" x14ac:dyDescent="0.2">
      <c r="A1113" s="11" t="s">
        <v>25</v>
      </c>
      <c r="B1113" s="11" t="str">
        <f t="shared" si="56"/>
        <v>ch16i</v>
      </c>
      <c r="C1113" s="11" t="s">
        <v>165</v>
      </c>
      <c r="D1113" s="11" t="s">
        <v>188</v>
      </c>
      <c r="E1113" s="11" t="s">
        <v>1625</v>
      </c>
      <c r="F1113" s="15">
        <v>9</v>
      </c>
      <c r="G1113" s="15" t="str">
        <f t="shared" si="57"/>
        <v>i</v>
      </c>
      <c r="H1113" s="20">
        <v>2016</v>
      </c>
      <c r="I1113" s="20">
        <v>33</v>
      </c>
      <c r="J1113" s="20" t="str">
        <f t="shared" si="58"/>
        <v>ch16i033</v>
      </c>
      <c r="K1113" s="20" t="s">
        <v>1627</v>
      </c>
      <c r="L1113" s="15" t="s">
        <v>1603</v>
      </c>
      <c r="M1113" s="20"/>
      <c r="N1113" s="59" t="s">
        <v>10564</v>
      </c>
      <c r="O1113" s="20"/>
      <c r="P1113" s="20"/>
      <c r="Q1113" s="20" t="s">
        <v>224</v>
      </c>
    </row>
    <row r="1114" spans="1:17" ht="18" customHeight="1" x14ac:dyDescent="0.2">
      <c r="A1114" s="11" t="s">
        <v>25</v>
      </c>
      <c r="B1114" s="11" t="str">
        <f t="shared" si="56"/>
        <v>ch17j</v>
      </c>
      <c r="C1114" s="11" t="s">
        <v>165</v>
      </c>
      <c r="D1114" s="11" t="s">
        <v>188</v>
      </c>
      <c r="E1114" s="11" t="s">
        <v>1625</v>
      </c>
      <c r="F1114" s="15">
        <v>10</v>
      </c>
      <c r="G1114" s="15" t="str">
        <f t="shared" si="57"/>
        <v>j</v>
      </c>
      <c r="H1114" s="20">
        <v>2017</v>
      </c>
      <c r="I1114" s="20">
        <v>33</v>
      </c>
      <c r="J1114" s="20" t="str">
        <f t="shared" si="58"/>
        <v>ch17j033</v>
      </c>
      <c r="K1114" s="20" t="s">
        <v>1627</v>
      </c>
      <c r="L1114" s="15" t="s">
        <v>1603</v>
      </c>
      <c r="M1114" s="20"/>
      <c r="N1114" s="59" t="s">
        <v>10564</v>
      </c>
      <c r="O1114" s="20"/>
      <c r="P1114" s="20"/>
      <c r="Q1114" s="20" t="s">
        <v>224</v>
      </c>
    </row>
    <row r="1115" spans="1:17" ht="18" customHeight="1" x14ac:dyDescent="0.2">
      <c r="A1115" s="11" t="s">
        <v>25</v>
      </c>
      <c r="B1115" s="11" t="str">
        <f t="shared" si="56"/>
        <v>ch18k</v>
      </c>
      <c r="C1115" s="11" t="s">
        <v>165</v>
      </c>
      <c r="D1115" s="11" t="s">
        <v>188</v>
      </c>
      <c r="E1115" s="11" t="s">
        <v>1625</v>
      </c>
      <c r="F1115" s="15">
        <v>11</v>
      </c>
      <c r="G1115" s="15" t="str">
        <f t="shared" si="57"/>
        <v>k</v>
      </c>
      <c r="H1115" s="20">
        <v>2018</v>
      </c>
      <c r="I1115" s="20">
        <v>33</v>
      </c>
      <c r="J1115" s="20" t="str">
        <f t="shared" si="58"/>
        <v>ch18k033</v>
      </c>
      <c r="K1115" s="20" t="s">
        <v>1627</v>
      </c>
      <c r="L1115" s="15" t="s">
        <v>1603</v>
      </c>
      <c r="M1115" s="20"/>
      <c r="N1115" s="59" t="s">
        <v>10564</v>
      </c>
      <c r="O1115" s="20"/>
      <c r="P1115" s="20"/>
      <c r="Q1115" s="20" t="s">
        <v>224</v>
      </c>
    </row>
    <row r="1116" spans="1:17" ht="18" customHeight="1" x14ac:dyDescent="0.2">
      <c r="A1116" s="11" t="s">
        <v>25</v>
      </c>
      <c r="B1116" s="11" t="str">
        <f t="shared" si="56"/>
        <v>ch07a</v>
      </c>
      <c r="C1116" s="11" t="s">
        <v>165</v>
      </c>
      <c r="D1116" s="11" t="s">
        <v>188</v>
      </c>
      <c r="E1116" s="11" t="s">
        <v>1634</v>
      </c>
      <c r="F1116" s="15">
        <v>1</v>
      </c>
      <c r="G1116" s="15" t="str">
        <f t="shared" si="57"/>
        <v>a</v>
      </c>
      <c r="H1116" s="20">
        <v>2007</v>
      </c>
      <c r="I1116" s="20">
        <v>36</v>
      </c>
      <c r="J1116" s="20" t="str">
        <f t="shared" si="58"/>
        <v>ch07a036</v>
      </c>
      <c r="K1116" s="20" t="s">
        <v>1636</v>
      </c>
      <c r="L1116" s="15" t="s">
        <v>1603</v>
      </c>
      <c r="M1116" s="20"/>
      <c r="N1116" s="59" t="s">
        <v>10564</v>
      </c>
      <c r="O1116" s="20"/>
      <c r="P1116" s="20"/>
      <c r="Q1116" s="20" t="s">
        <v>224</v>
      </c>
    </row>
    <row r="1117" spans="1:17" ht="18" customHeight="1" x14ac:dyDescent="0.2">
      <c r="A1117" s="11" t="s">
        <v>25</v>
      </c>
      <c r="B1117" s="11" t="str">
        <f t="shared" si="56"/>
        <v>ch08b</v>
      </c>
      <c r="C1117" s="11" t="s">
        <v>165</v>
      </c>
      <c r="D1117" s="11" t="s">
        <v>188</v>
      </c>
      <c r="E1117" s="11" t="s">
        <v>1634</v>
      </c>
      <c r="F1117" s="15">
        <v>2</v>
      </c>
      <c r="G1117" s="15" t="str">
        <f t="shared" si="57"/>
        <v>b</v>
      </c>
      <c r="H1117" s="20">
        <v>2008</v>
      </c>
      <c r="I1117" s="20">
        <v>36</v>
      </c>
      <c r="J1117" s="20" t="str">
        <f t="shared" si="58"/>
        <v>ch08b036</v>
      </c>
      <c r="K1117" s="20" t="s">
        <v>1636</v>
      </c>
      <c r="L1117" s="15" t="s">
        <v>1603</v>
      </c>
      <c r="M1117" s="20"/>
      <c r="N1117" s="59" t="s">
        <v>10564</v>
      </c>
      <c r="O1117" s="20"/>
      <c r="P1117" s="20"/>
      <c r="Q1117" s="20" t="s">
        <v>224</v>
      </c>
    </row>
    <row r="1118" spans="1:17" ht="18" customHeight="1" x14ac:dyDescent="0.2">
      <c r="A1118" s="11" t="s">
        <v>25</v>
      </c>
      <c r="B1118" s="11" t="str">
        <f t="shared" si="56"/>
        <v>ch09c</v>
      </c>
      <c r="C1118" s="11" t="s">
        <v>165</v>
      </c>
      <c r="D1118" s="11" t="s">
        <v>188</v>
      </c>
      <c r="E1118" s="11" t="s">
        <v>1634</v>
      </c>
      <c r="F1118" s="15">
        <v>3</v>
      </c>
      <c r="G1118" s="15" t="str">
        <f t="shared" si="57"/>
        <v>c</v>
      </c>
      <c r="H1118" s="20">
        <v>2009</v>
      </c>
      <c r="I1118" s="20">
        <v>36</v>
      </c>
      <c r="J1118" s="20" t="str">
        <f t="shared" si="58"/>
        <v>ch09c036</v>
      </c>
      <c r="K1118" s="20" t="s">
        <v>1636</v>
      </c>
      <c r="L1118" s="15" t="s">
        <v>1603</v>
      </c>
      <c r="M1118" s="20"/>
      <c r="N1118" s="59" t="s">
        <v>10564</v>
      </c>
      <c r="O1118" s="20"/>
      <c r="P1118" s="20"/>
      <c r="Q1118" s="20" t="s">
        <v>224</v>
      </c>
    </row>
    <row r="1119" spans="1:17" ht="18" customHeight="1" x14ac:dyDescent="0.2">
      <c r="A1119" s="11" t="s">
        <v>25</v>
      </c>
      <c r="B1119" s="11" t="str">
        <f t="shared" si="56"/>
        <v>ch10d</v>
      </c>
      <c r="C1119" s="11" t="s">
        <v>165</v>
      </c>
      <c r="D1119" s="11" t="s">
        <v>188</v>
      </c>
      <c r="E1119" s="11" t="s">
        <v>1634</v>
      </c>
      <c r="F1119" s="15">
        <v>4</v>
      </c>
      <c r="G1119" s="15" t="str">
        <f t="shared" si="57"/>
        <v>d</v>
      </c>
      <c r="H1119" s="20">
        <v>2010</v>
      </c>
      <c r="I1119" s="20">
        <v>36</v>
      </c>
      <c r="J1119" s="20" t="str">
        <f t="shared" si="58"/>
        <v>ch10d036</v>
      </c>
      <c r="K1119" s="20" t="s">
        <v>1636</v>
      </c>
      <c r="L1119" s="15" t="s">
        <v>1603</v>
      </c>
      <c r="M1119" s="20"/>
      <c r="N1119" s="59" t="s">
        <v>10564</v>
      </c>
      <c r="O1119" s="20"/>
      <c r="P1119" s="20"/>
      <c r="Q1119" s="20" t="s">
        <v>224</v>
      </c>
    </row>
    <row r="1120" spans="1:17" ht="18" customHeight="1" x14ac:dyDescent="0.2">
      <c r="A1120" s="11" t="s">
        <v>25</v>
      </c>
      <c r="B1120" s="11" t="str">
        <f t="shared" si="56"/>
        <v>ch11e</v>
      </c>
      <c r="C1120" s="11" t="s">
        <v>165</v>
      </c>
      <c r="D1120" s="11" t="s">
        <v>188</v>
      </c>
      <c r="E1120" s="11" t="s">
        <v>1634</v>
      </c>
      <c r="F1120" s="15">
        <v>5</v>
      </c>
      <c r="G1120" s="15" t="str">
        <f t="shared" si="57"/>
        <v>e</v>
      </c>
      <c r="H1120" s="20">
        <v>2011</v>
      </c>
      <c r="I1120" s="20">
        <v>36</v>
      </c>
      <c r="J1120" s="20" t="str">
        <f t="shared" si="58"/>
        <v>ch11e036</v>
      </c>
      <c r="K1120" s="20" t="s">
        <v>1636</v>
      </c>
      <c r="L1120" s="15" t="s">
        <v>1603</v>
      </c>
      <c r="M1120" s="20"/>
      <c r="N1120" s="59" t="s">
        <v>10564</v>
      </c>
      <c r="O1120" s="20"/>
      <c r="P1120" s="20"/>
      <c r="Q1120" s="20" t="s">
        <v>224</v>
      </c>
    </row>
    <row r="1121" spans="1:17" ht="18" customHeight="1" x14ac:dyDescent="0.2">
      <c r="A1121" s="11" t="s">
        <v>25</v>
      </c>
      <c r="B1121" s="11" t="str">
        <f t="shared" si="56"/>
        <v>ch12f</v>
      </c>
      <c r="C1121" s="11" t="s">
        <v>165</v>
      </c>
      <c r="D1121" s="11" t="s">
        <v>188</v>
      </c>
      <c r="E1121" s="11" t="s">
        <v>1634</v>
      </c>
      <c r="F1121" s="15">
        <v>6</v>
      </c>
      <c r="G1121" s="15" t="str">
        <f t="shared" si="57"/>
        <v>f</v>
      </c>
      <c r="H1121" s="20">
        <v>2012</v>
      </c>
      <c r="I1121" s="20">
        <v>36</v>
      </c>
      <c r="J1121" s="20" t="str">
        <f t="shared" si="58"/>
        <v>ch12f036</v>
      </c>
      <c r="K1121" s="20" t="s">
        <v>1636</v>
      </c>
      <c r="L1121" s="15" t="s">
        <v>1603</v>
      </c>
      <c r="M1121" s="20"/>
      <c r="N1121" s="59" t="s">
        <v>10564</v>
      </c>
      <c r="O1121" s="20"/>
      <c r="P1121" s="20"/>
      <c r="Q1121" s="20" t="s">
        <v>224</v>
      </c>
    </row>
    <row r="1122" spans="1:17" ht="18" customHeight="1" x14ac:dyDescent="0.2">
      <c r="A1122" s="11" t="s">
        <v>25</v>
      </c>
      <c r="B1122" s="11" t="str">
        <f t="shared" si="56"/>
        <v>ch13g</v>
      </c>
      <c r="C1122" s="11" t="s">
        <v>165</v>
      </c>
      <c r="D1122" s="11" t="s">
        <v>188</v>
      </c>
      <c r="E1122" s="11" t="s">
        <v>1634</v>
      </c>
      <c r="F1122" s="15">
        <v>7</v>
      </c>
      <c r="G1122" s="15" t="str">
        <f t="shared" si="57"/>
        <v>g</v>
      </c>
      <c r="H1122" s="20">
        <v>2013</v>
      </c>
      <c r="I1122" s="20">
        <v>36</v>
      </c>
      <c r="J1122" s="20" t="str">
        <f t="shared" si="58"/>
        <v>ch13g036</v>
      </c>
      <c r="K1122" s="20" t="s">
        <v>1636</v>
      </c>
      <c r="L1122" s="15" t="s">
        <v>1603</v>
      </c>
      <c r="M1122" s="20"/>
      <c r="N1122" s="59" t="s">
        <v>10564</v>
      </c>
      <c r="O1122" s="20"/>
      <c r="P1122" s="20"/>
      <c r="Q1122" s="20" t="s">
        <v>224</v>
      </c>
    </row>
    <row r="1123" spans="1:17" ht="18" customHeight="1" x14ac:dyDescent="0.2">
      <c r="A1123" s="11" t="s">
        <v>25</v>
      </c>
      <c r="B1123" s="11" t="str">
        <f t="shared" si="56"/>
        <v>ch15h</v>
      </c>
      <c r="C1123" s="11" t="s">
        <v>165</v>
      </c>
      <c r="D1123" s="11" t="s">
        <v>188</v>
      </c>
      <c r="E1123" s="11" t="s">
        <v>1634</v>
      </c>
      <c r="F1123" s="15">
        <v>8</v>
      </c>
      <c r="G1123" s="15" t="str">
        <f t="shared" si="57"/>
        <v>h</v>
      </c>
      <c r="H1123" s="20">
        <v>2015</v>
      </c>
      <c r="I1123" s="20">
        <v>36</v>
      </c>
      <c r="J1123" s="20" t="str">
        <f t="shared" si="58"/>
        <v>ch15h036</v>
      </c>
      <c r="K1123" s="20" t="s">
        <v>1636</v>
      </c>
      <c r="L1123" s="15" t="s">
        <v>1603</v>
      </c>
      <c r="M1123" s="20"/>
      <c r="N1123" s="59" t="s">
        <v>10564</v>
      </c>
      <c r="O1123" s="20"/>
      <c r="P1123" s="20"/>
      <c r="Q1123" s="20" t="s">
        <v>224</v>
      </c>
    </row>
    <row r="1124" spans="1:17" ht="18" customHeight="1" x14ac:dyDescent="0.2">
      <c r="A1124" s="11" t="s">
        <v>25</v>
      </c>
      <c r="B1124" s="11" t="str">
        <f t="shared" si="56"/>
        <v>ch16i</v>
      </c>
      <c r="C1124" s="11" t="s">
        <v>165</v>
      </c>
      <c r="D1124" s="11" t="s">
        <v>188</v>
      </c>
      <c r="E1124" s="11" t="s">
        <v>1634</v>
      </c>
      <c r="F1124" s="15">
        <v>9</v>
      </c>
      <c r="G1124" s="15" t="str">
        <f t="shared" si="57"/>
        <v>i</v>
      </c>
      <c r="H1124" s="20">
        <v>2016</v>
      </c>
      <c r="I1124" s="20">
        <v>36</v>
      </c>
      <c r="J1124" s="20" t="str">
        <f t="shared" si="58"/>
        <v>ch16i036</v>
      </c>
      <c r="K1124" s="20" t="s">
        <v>1636</v>
      </c>
      <c r="L1124" s="15" t="s">
        <v>1603</v>
      </c>
      <c r="M1124" s="20"/>
      <c r="N1124" s="59" t="s">
        <v>10564</v>
      </c>
      <c r="O1124" s="20"/>
      <c r="P1124" s="20"/>
      <c r="Q1124" s="20" t="s">
        <v>224</v>
      </c>
    </row>
    <row r="1125" spans="1:17" ht="18" customHeight="1" x14ac:dyDescent="0.2">
      <c r="A1125" s="11" t="s">
        <v>25</v>
      </c>
      <c r="B1125" s="11" t="str">
        <f t="shared" si="56"/>
        <v>ch17j</v>
      </c>
      <c r="C1125" s="11" t="s">
        <v>165</v>
      </c>
      <c r="D1125" s="11" t="s">
        <v>188</v>
      </c>
      <c r="E1125" s="11" t="s">
        <v>1634</v>
      </c>
      <c r="F1125" s="15">
        <v>10</v>
      </c>
      <c r="G1125" s="15" t="str">
        <f t="shared" si="57"/>
        <v>j</v>
      </c>
      <c r="H1125" s="20">
        <v>2017</v>
      </c>
      <c r="I1125" s="20">
        <v>36</v>
      </c>
      <c r="J1125" s="20" t="str">
        <f t="shared" si="58"/>
        <v>ch17j036</v>
      </c>
      <c r="K1125" s="20" t="s">
        <v>1636</v>
      </c>
      <c r="L1125" s="15" t="s">
        <v>1603</v>
      </c>
      <c r="M1125" s="20"/>
      <c r="N1125" s="59" t="s">
        <v>10564</v>
      </c>
      <c r="O1125" s="20"/>
      <c r="P1125" s="20"/>
      <c r="Q1125" s="20" t="s">
        <v>224</v>
      </c>
    </row>
    <row r="1126" spans="1:17" ht="18" customHeight="1" x14ac:dyDescent="0.2">
      <c r="A1126" s="11" t="s">
        <v>25</v>
      </c>
      <c r="B1126" s="11" t="str">
        <f t="shared" si="56"/>
        <v>ch18k</v>
      </c>
      <c r="C1126" s="11" t="s">
        <v>165</v>
      </c>
      <c r="D1126" s="11" t="s">
        <v>188</v>
      </c>
      <c r="E1126" s="11" t="s">
        <v>1634</v>
      </c>
      <c r="F1126" s="15">
        <v>11</v>
      </c>
      <c r="G1126" s="15" t="str">
        <f t="shared" si="57"/>
        <v>k</v>
      </c>
      <c r="H1126" s="20">
        <v>2018</v>
      </c>
      <c r="I1126" s="20">
        <v>36</v>
      </c>
      <c r="J1126" s="20" t="str">
        <f t="shared" si="58"/>
        <v>ch18k036</v>
      </c>
      <c r="K1126" s="20" t="s">
        <v>1636</v>
      </c>
      <c r="L1126" s="15" t="s">
        <v>1603</v>
      </c>
      <c r="M1126" s="20"/>
      <c r="N1126" s="59" t="s">
        <v>10564</v>
      </c>
      <c r="O1126" s="20"/>
      <c r="P1126" s="20"/>
      <c r="Q1126" s="20" t="s">
        <v>224</v>
      </c>
    </row>
    <row r="1127" spans="1:17" ht="18" customHeight="1" x14ac:dyDescent="0.2">
      <c r="A1127" s="11" t="s">
        <v>25</v>
      </c>
      <c r="B1127" s="11" t="str">
        <f t="shared" si="56"/>
        <v>ch07a</v>
      </c>
      <c r="C1127" s="11" t="s">
        <v>165</v>
      </c>
      <c r="D1127" s="11" t="s">
        <v>188</v>
      </c>
      <c r="E1127" s="11" t="s">
        <v>1643</v>
      </c>
      <c r="F1127" s="15">
        <v>1</v>
      </c>
      <c r="G1127" s="15" t="str">
        <f t="shared" si="57"/>
        <v>a</v>
      </c>
      <c r="H1127" s="20">
        <v>2007</v>
      </c>
      <c r="I1127" s="20">
        <v>45</v>
      </c>
      <c r="J1127" s="20" t="str">
        <f t="shared" si="58"/>
        <v>ch07a045</v>
      </c>
      <c r="K1127" s="20" t="s">
        <v>1645</v>
      </c>
      <c r="L1127" s="15" t="s">
        <v>1603</v>
      </c>
      <c r="M1127" s="20"/>
      <c r="N1127" s="59" t="s">
        <v>10564</v>
      </c>
      <c r="O1127" s="20"/>
      <c r="P1127" s="20"/>
      <c r="Q1127" s="20" t="s">
        <v>224</v>
      </c>
    </row>
    <row r="1128" spans="1:17" ht="18" customHeight="1" x14ac:dyDescent="0.2">
      <c r="A1128" s="11" t="s">
        <v>25</v>
      </c>
      <c r="B1128" s="11" t="str">
        <f t="shared" si="56"/>
        <v>ch08b</v>
      </c>
      <c r="C1128" s="11" t="s">
        <v>165</v>
      </c>
      <c r="D1128" s="11" t="s">
        <v>188</v>
      </c>
      <c r="E1128" s="11" t="s">
        <v>1643</v>
      </c>
      <c r="F1128" s="15">
        <v>2</v>
      </c>
      <c r="G1128" s="15" t="str">
        <f t="shared" si="57"/>
        <v>b</v>
      </c>
      <c r="H1128" s="20">
        <v>2008</v>
      </c>
      <c r="I1128" s="20">
        <v>45</v>
      </c>
      <c r="J1128" s="20" t="str">
        <f t="shared" si="58"/>
        <v>ch08b045</v>
      </c>
      <c r="K1128" s="20" t="s">
        <v>1645</v>
      </c>
      <c r="L1128" s="15" t="s">
        <v>1603</v>
      </c>
      <c r="M1128" s="20"/>
      <c r="N1128" s="59" t="s">
        <v>10564</v>
      </c>
      <c r="O1128" s="20"/>
      <c r="P1128" s="20"/>
      <c r="Q1128" s="20" t="s">
        <v>224</v>
      </c>
    </row>
    <row r="1129" spans="1:17" ht="18" customHeight="1" x14ac:dyDescent="0.2">
      <c r="A1129" s="11" t="s">
        <v>25</v>
      </c>
      <c r="B1129" s="11" t="str">
        <f t="shared" si="56"/>
        <v>ch09c</v>
      </c>
      <c r="C1129" s="11" t="s">
        <v>165</v>
      </c>
      <c r="D1129" s="11" t="s">
        <v>188</v>
      </c>
      <c r="E1129" s="11" t="s">
        <v>1643</v>
      </c>
      <c r="F1129" s="15">
        <v>3</v>
      </c>
      <c r="G1129" s="15" t="str">
        <f t="shared" si="57"/>
        <v>c</v>
      </c>
      <c r="H1129" s="20">
        <v>2009</v>
      </c>
      <c r="I1129" s="20">
        <v>45</v>
      </c>
      <c r="J1129" s="20" t="str">
        <f t="shared" si="58"/>
        <v>ch09c045</v>
      </c>
      <c r="K1129" s="20" t="s">
        <v>1645</v>
      </c>
      <c r="L1129" s="15" t="s">
        <v>1603</v>
      </c>
      <c r="M1129" s="20"/>
      <c r="N1129" s="59" t="s">
        <v>10564</v>
      </c>
      <c r="O1129" s="20"/>
      <c r="P1129" s="20"/>
      <c r="Q1129" s="20" t="s">
        <v>224</v>
      </c>
    </row>
    <row r="1130" spans="1:17" ht="18" customHeight="1" x14ac:dyDescent="0.2">
      <c r="A1130" s="11" t="s">
        <v>25</v>
      </c>
      <c r="B1130" s="11" t="str">
        <f t="shared" si="56"/>
        <v>ch10d</v>
      </c>
      <c r="C1130" s="11" t="s">
        <v>165</v>
      </c>
      <c r="D1130" s="11" t="s">
        <v>188</v>
      </c>
      <c r="E1130" s="11" t="s">
        <v>1643</v>
      </c>
      <c r="F1130" s="15">
        <v>4</v>
      </c>
      <c r="G1130" s="15" t="str">
        <f t="shared" si="57"/>
        <v>d</v>
      </c>
      <c r="H1130" s="20">
        <v>2010</v>
      </c>
      <c r="I1130" s="20">
        <v>45</v>
      </c>
      <c r="J1130" s="20" t="str">
        <f t="shared" si="58"/>
        <v>ch10d045</v>
      </c>
      <c r="K1130" s="20" t="s">
        <v>1645</v>
      </c>
      <c r="L1130" s="15" t="s">
        <v>1603</v>
      </c>
      <c r="M1130" s="20"/>
      <c r="N1130" s="59" t="s">
        <v>10564</v>
      </c>
      <c r="O1130" s="20"/>
      <c r="P1130" s="20"/>
      <c r="Q1130" s="20" t="s">
        <v>224</v>
      </c>
    </row>
    <row r="1131" spans="1:17" ht="18" customHeight="1" x14ac:dyDescent="0.2">
      <c r="A1131" s="11" t="s">
        <v>25</v>
      </c>
      <c r="B1131" s="11" t="str">
        <f t="shared" si="56"/>
        <v>ch11e</v>
      </c>
      <c r="C1131" s="11" t="s">
        <v>165</v>
      </c>
      <c r="D1131" s="11" t="s">
        <v>188</v>
      </c>
      <c r="E1131" s="11" t="s">
        <v>1643</v>
      </c>
      <c r="F1131" s="15">
        <v>5</v>
      </c>
      <c r="G1131" s="15" t="str">
        <f t="shared" si="57"/>
        <v>e</v>
      </c>
      <c r="H1131" s="20">
        <v>2011</v>
      </c>
      <c r="I1131" s="20">
        <v>45</v>
      </c>
      <c r="J1131" s="20" t="str">
        <f t="shared" si="58"/>
        <v>ch11e045</v>
      </c>
      <c r="K1131" s="20" t="s">
        <v>1645</v>
      </c>
      <c r="L1131" s="15" t="s">
        <v>1603</v>
      </c>
      <c r="M1131" s="20"/>
      <c r="N1131" s="59" t="s">
        <v>10564</v>
      </c>
      <c r="O1131" s="20"/>
      <c r="P1131" s="20"/>
      <c r="Q1131" s="20" t="s">
        <v>224</v>
      </c>
    </row>
    <row r="1132" spans="1:17" ht="18" customHeight="1" x14ac:dyDescent="0.2">
      <c r="A1132" s="11" t="s">
        <v>25</v>
      </c>
      <c r="B1132" s="11" t="str">
        <f t="shared" si="56"/>
        <v>ch12f</v>
      </c>
      <c r="C1132" s="11" t="s">
        <v>165</v>
      </c>
      <c r="D1132" s="11" t="s">
        <v>188</v>
      </c>
      <c r="E1132" s="11" t="s">
        <v>1643</v>
      </c>
      <c r="F1132" s="15">
        <v>6</v>
      </c>
      <c r="G1132" s="15" t="str">
        <f t="shared" si="57"/>
        <v>f</v>
      </c>
      <c r="H1132" s="20">
        <v>2012</v>
      </c>
      <c r="I1132" s="20">
        <v>45</v>
      </c>
      <c r="J1132" s="20" t="str">
        <f t="shared" si="58"/>
        <v>ch12f045</v>
      </c>
      <c r="K1132" s="20" t="s">
        <v>1645</v>
      </c>
      <c r="L1132" s="15" t="s">
        <v>1603</v>
      </c>
      <c r="M1132" s="20"/>
      <c r="N1132" s="59" t="s">
        <v>10564</v>
      </c>
      <c r="O1132" s="20"/>
      <c r="P1132" s="20"/>
      <c r="Q1132" s="20" t="s">
        <v>224</v>
      </c>
    </row>
    <row r="1133" spans="1:17" ht="18" customHeight="1" x14ac:dyDescent="0.2">
      <c r="A1133" s="11" t="s">
        <v>25</v>
      </c>
      <c r="B1133" s="11" t="str">
        <f t="shared" si="56"/>
        <v>ch13g</v>
      </c>
      <c r="C1133" s="11" t="s">
        <v>165</v>
      </c>
      <c r="D1133" s="11" t="s">
        <v>188</v>
      </c>
      <c r="E1133" s="11" t="s">
        <v>1643</v>
      </c>
      <c r="F1133" s="15">
        <v>7</v>
      </c>
      <c r="G1133" s="15" t="str">
        <f t="shared" si="57"/>
        <v>g</v>
      </c>
      <c r="H1133" s="20">
        <v>2013</v>
      </c>
      <c r="I1133" s="20">
        <v>45</v>
      </c>
      <c r="J1133" s="20" t="str">
        <f t="shared" si="58"/>
        <v>ch13g045</v>
      </c>
      <c r="K1133" s="20" t="s">
        <v>1645</v>
      </c>
      <c r="L1133" s="15" t="s">
        <v>1603</v>
      </c>
      <c r="M1133" s="20"/>
      <c r="N1133" s="59" t="s">
        <v>10564</v>
      </c>
      <c r="O1133" s="20"/>
      <c r="P1133" s="20"/>
      <c r="Q1133" s="20" t="s">
        <v>224</v>
      </c>
    </row>
    <row r="1134" spans="1:17" ht="18" customHeight="1" x14ac:dyDescent="0.2">
      <c r="A1134" s="11" t="s">
        <v>25</v>
      </c>
      <c r="B1134" s="11" t="str">
        <f t="shared" si="56"/>
        <v>ch15h</v>
      </c>
      <c r="C1134" s="11" t="s">
        <v>165</v>
      </c>
      <c r="D1134" s="11" t="s">
        <v>188</v>
      </c>
      <c r="E1134" s="11" t="s">
        <v>1643</v>
      </c>
      <c r="F1134" s="15">
        <v>8</v>
      </c>
      <c r="G1134" s="15" t="str">
        <f t="shared" si="57"/>
        <v>h</v>
      </c>
      <c r="H1134" s="20">
        <v>2015</v>
      </c>
      <c r="I1134" s="20">
        <v>45</v>
      </c>
      <c r="J1134" s="20" t="str">
        <f t="shared" si="58"/>
        <v>ch15h045</v>
      </c>
      <c r="K1134" s="20" t="s">
        <v>1645</v>
      </c>
      <c r="L1134" s="15" t="s">
        <v>1603</v>
      </c>
      <c r="M1134" s="20"/>
      <c r="N1134" s="59" t="s">
        <v>10564</v>
      </c>
      <c r="O1134" s="20"/>
      <c r="P1134" s="20"/>
      <c r="Q1134" s="20" t="s">
        <v>224</v>
      </c>
    </row>
    <row r="1135" spans="1:17" ht="18" customHeight="1" x14ac:dyDescent="0.2">
      <c r="A1135" s="11" t="s">
        <v>25</v>
      </c>
      <c r="B1135" s="11" t="str">
        <f t="shared" si="56"/>
        <v>ch16i</v>
      </c>
      <c r="C1135" s="11" t="s">
        <v>165</v>
      </c>
      <c r="D1135" s="11" t="s">
        <v>188</v>
      </c>
      <c r="E1135" s="11" t="s">
        <v>1643</v>
      </c>
      <c r="F1135" s="15">
        <v>9</v>
      </c>
      <c r="G1135" s="15" t="str">
        <f t="shared" si="57"/>
        <v>i</v>
      </c>
      <c r="H1135" s="20">
        <v>2016</v>
      </c>
      <c r="I1135" s="20">
        <v>45</v>
      </c>
      <c r="J1135" s="20" t="str">
        <f t="shared" si="58"/>
        <v>ch16i045</v>
      </c>
      <c r="K1135" s="20" t="s">
        <v>1645</v>
      </c>
      <c r="L1135" s="15" t="s">
        <v>1603</v>
      </c>
      <c r="M1135" s="20"/>
      <c r="N1135" s="59" t="s">
        <v>10564</v>
      </c>
      <c r="O1135" s="20"/>
      <c r="P1135" s="20"/>
      <c r="Q1135" s="20" t="s">
        <v>224</v>
      </c>
    </row>
    <row r="1136" spans="1:17" ht="18" customHeight="1" x14ac:dyDescent="0.2">
      <c r="A1136" s="11" t="s">
        <v>25</v>
      </c>
      <c r="B1136" s="11" t="str">
        <f t="shared" si="56"/>
        <v>ch17j</v>
      </c>
      <c r="C1136" s="11" t="s">
        <v>165</v>
      </c>
      <c r="D1136" s="11" t="s">
        <v>188</v>
      </c>
      <c r="E1136" s="11" t="s">
        <v>1643</v>
      </c>
      <c r="F1136" s="15">
        <v>10</v>
      </c>
      <c r="G1136" s="15" t="str">
        <f t="shared" si="57"/>
        <v>j</v>
      </c>
      <c r="H1136" s="20">
        <v>2017</v>
      </c>
      <c r="I1136" s="20">
        <v>45</v>
      </c>
      <c r="J1136" s="20" t="str">
        <f t="shared" si="58"/>
        <v>ch17j045</v>
      </c>
      <c r="K1136" s="20" t="s">
        <v>1645</v>
      </c>
      <c r="L1136" s="15" t="s">
        <v>1603</v>
      </c>
      <c r="M1136" s="20"/>
      <c r="N1136" s="59" t="s">
        <v>10564</v>
      </c>
      <c r="O1136" s="20"/>
      <c r="P1136" s="20"/>
      <c r="Q1136" s="20" t="s">
        <v>224</v>
      </c>
    </row>
    <row r="1137" spans="1:17" ht="18" customHeight="1" x14ac:dyDescent="0.2">
      <c r="A1137" s="11" t="s">
        <v>25</v>
      </c>
      <c r="B1137" s="11" t="str">
        <f t="shared" si="56"/>
        <v>ch18k</v>
      </c>
      <c r="C1137" s="11" t="s">
        <v>165</v>
      </c>
      <c r="D1137" s="11" t="s">
        <v>188</v>
      </c>
      <c r="E1137" s="11" t="s">
        <v>1643</v>
      </c>
      <c r="F1137" s="15">
        <v>11</v>
      </c>
      <c r="G1137" s="15" t="str">
        <f t="shared" si="57"/>
        <v>k</v>
      </c>
      <c r="H1137" s="20">
        <v>2018</v>
      </c>
      <c r="I1137" s="20">
        <v>45</v>
      </c>
      <c r="J1137" s="20" t="str">
        <f t="shared" si="58"/>
        <v>ch18k045</v>
      </c>
      <c r="K1137" s="20" t="s">
        <v>1645</v>
      </c>
      <c r="L1137" s="15" t="s">
        <v>1603</v>
      </c>
      <c r="M1137" s="20"/>
      <c r="N1137" s="59" t="s">
        <v>10564</v>
      </c>
      <c r="O1137" s="20"/>
      <c r="P1137" s="20"/>
      <c r="Q1137" s="20" t="s">
        <v>224</v>
      </c>
    </row>
    <row r="1138" spans="1:17" ht="18" customHeight="1" x14ac:dyDescent="0.2">
      <c r="A1138" s="11" t="s">
        <v>25</v>
      </c>
      <c r="B1138" s="11" t="str">
        <f t="shared" si="56"/>
        <v>ch07a</v>
      </c>
      <c r="C1138" s="11" t="s">
        <v>165</v>
      </c>
      <c r="D1138" s="11" t="s">
        <v>188</v>
      </c>
      <c r="E1138" s="11" t="s">
        <v>1652</v>
      </c>
      <c r="F1138" s="15">
        <v>1</v>
      </c>
      <c r="G1138" s="15" t="str">
        <f t="shared" si="57"/>
        <v>a</v>
      </c>
      <c r="H1138" s="20">
        <v>2007</v>
      </c>
      <c r="I1138" s="20">
        <v>44</v>
      </c>
      <c r="J1138" s="20" t="str">
        <f t="shared" si="58"/>
        <v>ch07a044</v>
      </c>
      <c r="K1138" s="20" t="s">
        <v>1654</v>
      </c>
      <c r="L1138" s="15" t="s">
        <v>1603</v>
      </c>
      <c r="M1138" s="20"/>
      <c r="N1138" s="59" t="s">
        <v>10564</v>
      </c>
      <c r="O1138" s="20"/>
      <c r="P1138" s="20"/>
      <c r="Q1138" s="20" t="s">
        <v>224</v>
      </c>
    </row>
    <row r="1139" spans="1:17" ht="18" customHeight="1" x14ac:dyDescent="0.2">
      <c r="A1139" s="11" t="s">
        <v>25</v>
      </c>
      <c r="B1139" s="11" t="str">
        <f t="shared" si="56"/>
        <v>ch08b</v>
      </c>
      <c r="C1139" s="11" t="s">
        <v>165</v>
      </c>
      <c r="D1139" s="11" t="s">
        <v>188</v>
      </c>
      <c r="E1139" s="11" t="s">
        <v>1652</v>
      </c>
      <c r="F1139" s="15">
        <v>2</v>
      </c>
      <c r="G1139" s="15" t="str">
        <f t="shared" si="57"/>
        <v>b</v>
      </c>
      <c r="H1139" s="20">
        <v>2008</v>
      </c>
      <c r="I1139" s="20">
        <v>44</v>
      </c>
      <c r="J1139" s="20" t="str">
        <f t="shared" si="58"/>
        <v>ch08b044</v>
      </c>
      <c r="K1139" s="20" t="s">
        <v>1654</v>
      </c>
      <c r="L1139" s="15" t="s">
        <v>1603</v>
      </c>
      <c r="M1139" s="20"/>
      <c r="N1139" s="59" t="s">
        <v>10564</v>
      </c>
      <c r="O1139" s="20"/>
      <c r="P1139" s="20"/>
      <c r="Q1139" s="20" t="s">
        <v>224</v>
      </c>
    </row>
    <row r="1140" spans="1:17" ht="18" customHeight="1" x14ac:dyDescent="0.2">
      <c r="A1140" s="11" t="s">
        <v>25</v>
      </c>
      <c r="B1140" s="11" t="str">
        <f t="shared" si="56"/>
        <v>ch09c</v>
      </c>
      <c r="C1140" s="11" t="s">
        <v>165</v>
      </c>
      <c r="D1140" s="11" t="s">
        <v>188</v>
      </c>
      <c r="E1140" s="11" t="s">
        <v>1652</v>
      </c>
      <c r="F1140" s="15">
        <v>3</v>
      </c>
      <c r="G1140" s="15" t="str">
        <f t="shared" si="57"/>
        <v>c</v>
      </c>
      <c r="H1140" s="20">
        <v>2009</v>
      </c>
      <c r="I1140" s="20">
        <v>44</v>
      </c>
      <c r="J1140" s="20" t="str">
        <f t="shared" si="58"/>
        <v>ch09c044</v>
      </c>
      <c r="K1140" s="20" t="s">
        <v>1654</v>
      </c>
      <c r="L1140" s="15" t="s">
        <v>1603</v>
      </c>
      <c r="M1140" s="20"/>
      <c r="N1140" s="59" t="s">
        <v>10564</v>
      </c>
      <c r="O1140" s="20"/>
      <c r="P1140" s="20"/>
      <c r="Q1140" s="20" t="s">
        <v>224</v>
      </c>
    </row>
    <row r="1141" spans="1:17" ht="18" customHeight="1" x14ac:dyDescent="0.2">
      <c r="A1141" s="11" t="s">
        <v>25</v>
      </c>
      <c r="B1141" s="11" t="str">
        <f t="shared" si="56"/>
        <v>ch10d</v>
      </c>
      <c r="C1141" s="11" t="s">
        <v>165</v>
      </c>
      <c r="D1141" s="11" t="s">
        <v>188</v>
      </c>
      <c r="E1141" s="11" t="s">
        <v>1652</v>
      </c>
      <c r="F1141" s="15">
        <v>4</v>
      </c>
      <c r="G1141" s="15" t="str">
        <f t="shared" si="57"/>
        <v>d</v>
      </c>
      <c r="H1141" s="20">
        <v>2010</v>
      </c>
      <c r="I1141" s="20">
        <v>44</v>
      </c>
      <c r="J1141" s="20" t="str">
        <f t="shared" si="58"/>
        <v>ch10d044</v>
      </c>
      <c r="K1141" s="20" t="s">
        <v>1654</v>
      </c>
      <c r="L1141" s="15" t="s">
        <v>1603</v>
      </c>
      <c r="M1141" s="20"/>
      <c r="N1141" s="59" t="s">
        <v>10564</v>
      </c>
      <c r="O1141" s="20"/>
      <c r="P1141" s="20"/>
      <c r="Q1141" s="20" t="s">
        <v>224</v>
      </c>
    </row>
    <row r="1142" spans="1:17" ht="18" customHeight="1" x14ac:dyDescent="0.2">
      <c r="A1142" s="11" t="s">
        <v>25</v>
      </c>
      <c r="B1142" s="11" t="str">
        <f t="shared" si="56"/>
        <v>ch11e</v>
      </c>
      <c r="C1142" s="11" t="s">
        <v>165</v>
      </c>
      <c r="D1142" s="11" t="s">
        <v>188</v>
      </c>
      <c r="E1142" s="11" t="s">
        <v>1652</v>
      </c>
      <c r="F1142" s="15">
        <v>5</v>
      </c>
      <c r="G1142" s="15" t="str">
        <f t="shared" si="57"/>
        <v>e</v>
      </c>
      <c r="H1142" s="20">
        <v>2011</v>
      </c>
      <c r="I1142" s="20">
        <v>44</v>
      </c>
      <c r="J1142" s="20" t="str">
        <f t="shared" si="58"/>
        <v>ch11e044</v>
      </c>
      <c r="K1142" s="20" t="s">
        <v>1654</v>
      </c>
      <c r="L1142" s="15" t="s">
        <v>1603</v>
      </c>
      <c r="M1142" s="20"/>
      <c r="N1142" s="59" t="s">
        <v>10564</v>
      </c>
      <c r="O1142" s="20"/>
      <c r="P1142" s="20"/>
      <c r="Q1142" s="20" t="s">
        <v>224</v>
      </c>
    </row>
    <row r="1143" spans="1:17" ht="18" customHeight="1" x14ac:dyDescent="0.2">
      <c r="A1143" s="11" t="s">
        <v>25</v>
      </c>
      <c r="B1143" s="11" t="str">
        <f t="shared" si="56"/>
        <v>ch12f</v>
      </c>
      <c r="C1143" s="11" t="s">
        <v>165</v>
      </c>
      <c r="D1143" s="11" t="s">
        <v>188</v>
      </c>
      <c r="E1143" s="11" t="s">
        <v>1652</v>
      </c>
      <c r="F1143" s="15">
        <v>6</v>
      </c>
      <c r="G1143" s="15" t="str">
        <f t="shared" si="57"/>
        <v>f</v>
      </c>
      <c r="H1143" s="20">
        <v>2012</v>
      </c>
      <c r="I1143" s="20">
        <v>44</v>
      </c>
      <c r="J1143" s="20" t="str">
        <f t="shared" si="58"/>
        <v>ch12f044</v>
      </c>
      <c r="K1143" s="20" t="s">
        <v>1654</v>
      </c>
      <c r="L1143" s="15" t="s">
        <v>1603</v>
      </c>
      <c r="M1143" s="20"/>
      <c r="N1143" s="59" t="s">
        <v>10564</v>
      </c>
      <c r="O1143" s="20"/>
      <c r="P1143" s="20"/>
      <c r="Q1143" s="20" t="s">
        <v>224</v>
      </c>
    </row>
    <row r="1144" spans="1:17" ht="18" customHeight="1" x14ac:dyDescent="0.2">
      <c r="A1144" s="11" t="s">
        <v>25</v>
      </c>
      <c r="B1144" s="11" t="str">
        <f t="shared" si="56"/>
        <v>ch13g</v>
      </c>
      <c r="C1144" s="11" t="s">
        <v>165</v>
      </c>
      <c r="D1144" s="11" t="s">
        <v>188</v>
      </c>
      <c r="E1144" s="11" t="s">
        <v>1652</v>
      </c>
      <c r="F1144" s="15">
        <v>7</v>
      </c>
      <c r="G1144" s="15" t="str">
        <f t="shared" si="57"/>
        <v>g</v>
      </c>
      <c r="H1144" s="20">
        <v>2013</v>
      </c>
      <c r="I1144" s="20">
        <v>44</v>
      </c>
      <c r="J1144" s="20" t="str">
        <f t="shared" si="58"/>
        <v>ch13g044</v>
      </c>
      <c r="K1144" s="20" t="s">
        <v>1654</v>
      </c>
      <c r="L1144" s="15" t="s">
        <v>1603</v>
      </c>
      <c r="M1144" s="20"/>
      <c r="N1144" s="59" t="s">
        <v>10564</v>
      </c>
      <c r="O1144" s="20"/>
      <c r="P1144" s="20"/>
      <c r="Q1144" s="20" t="s">
        <v>224</v>
      </c>
    </row>
    <row r="1145" spans="1:17" ht="18" customHeight="1" x14ac:dyDescent="0.2">
      <c r="A1145" s="11" t="s">
        <v>25</v>
      </c>
      <c r="B1145" s="11" t="str">
        <f t="shared" si="56"/>
        <v>ch15h</v>
      </c>
      <c r="C1145" s="11" t="s">
        <v>165</v>
      </c>
      <c r="D1145" s="11" t="s">
        <v>188</v>
      </c>
      <c r="E1145" s="11" t="s">
        <v>1652</v>
      </c>
      <c r="F1145" s="15">
        <v>8</v>
      </c>
      <c r="G1145" s="15" t="str">
        <f t="shared" si="57"/>
        <v>h</v>
      </c>
      <c r="H1145" s="20">
        <v>2015</v>
      </c>
      <c r="I1145" s="20">
        <v>44</v>
      </c>
      <c r="J1145" s="20" t="str">
        <f t="shared" si="58"/>
        <v>ch15h044</v>
      </c>
      <c r="K1145" s="20" t="s">
        <v>1654</v>
      </c>
      <c r="L1145" s="15" t="s">
        <v>1603</v>
      </c>
      <c r="M1145" s="20"/>
      <c r="N1145" s="59" t="s">
        <v>10564</v>
      </c>
      <c r="O1145" s="20"/>
      <c r="P1145" s="20"/>
      <c r="Q1145" s="20" t="s">
        <v>224</v>
      </c>
    </row>
    <row r="1146" spans="1:17" ht="18" customHeight="1" x14ac:dyDescent="0.2">
      <c r="A1146" s="11" t="s">
        <v>25</v>
      </c>
      <c r="B1146" s="11" t="str">
        <f t="shared" si="56"/>
        <v>ch16i</v>
      </c>
      <c r="C1146" s="11" t="s">
        <v>165</v>
      </c>
      <c r="D1146" s="11" t="s">
        <v>188</v>
      </c>
      <c r="E1146" s="11" t="s">
        <v>1652</v>
      </c>
      <c r="F1146" s="15">
        <v>9</v>
      </c>
      <c r="G1146" s="15" t="str">
        <f t="shared" si="57"/>
        <v>i</v>
      </c>
      <c r="H1146" s="20">
        <v>2016</v>
      </c>
      <c r="I1146" s="20">
        <v>44</v>
      </c>
      <c r="J1146" s="20" t="str">
        <f t="shared" si="58"/>
        <v>ch16i044</v>
      </c>
      <c r="K1146" s="20" t="s">
        <v>1654</v>
      </c>
      <c r="L1146" s="15" t="s">
        <v>1603</v>
      </c>
      <c r="M1146" s="20"/>
      <c r="N1146" s="59" t="s">
        <v>10564</v>
      </c>
      <c r="O1146" s="20"/>
      <c r="P1146" s="20"/>
      <c r="Q1146" s="20" t="s">
        <v>224</v>
      </c>
    </row>
    <row r="1147" spans="1:17" ht="18" customHeight="1" x14ac:dyDescent="0.2">
      <c r="A1147" s="11" t="s">
        <v>25</v>
      </c>
      <c r="B1147" s="11" t="str">
        <f t="shared" si="56"/>
        <v>ch17j</v>
      </c>
      <c r="C1147" s="11" t="s">
        <v>165</v>
      </c>
      <c r="D1147" s="11" t="s">
        <v>188</v>
      </c>
      <c r="E1147" s="11" t="s">
        <v>1652</v>
      </c>
      <c r="F1147" s="15">
        <v>10</v>
      </c>
      <c r="G1147" s="15" t="str">
        <f t="shared" si="57"/>
        <v>j</v>
      </c>
      <c r="H1147" s="20">
        <v>2017</v>
      </c>
      <c r="I1147" s="20">
        <v>44</v>
      </c>
      <c r="J1147" s="20" t="str">
        <f t="shared" si="58"/>
        <v>ch17j044</v>
      </c>
      <c r="K1147" s="20" t="s">
        <v>1654</v>
      </c>
      <c r="L1147" s="15" t="s">
        <v>1603</v>
      </c>
      <c r="M1147" s="20"/>
      <c r="N1147" s="59" t="s">
        <v>10564</v>
      </c>
      <c r="O1147" s="20"/>
      <c r="P1147" s="20"/>
      <c r="Q1147" s="20" t="s">
        <v>224</v>
      </c>
    </row>
    <row r="1148" spans="1:17" ht="18" customHeight="1" x14ac:dyDescent="0.2">
      <c r="A1148" s="11" t="s">
        <v>25</v>
      </c>
      <c r="B1148" s="11" t="str">
        <f t="shared" si="56"/>
        <v>ch18k</v>
      </c>
      <c r="C1148" s="11" t="s">
        <v>165</v>
      </c>
      <c r="D1148" s="11" t="s">
        <v>188</v>
      </c>
      <c r="E1148" s="11" t="s">
        <v>1652</v>
      </c>
      <c r="F1148" s="15">
        <v>11</v>
      </c>
      <c r="G1148" s="15" t="str">
        <f t="shared" si="57"/>
        <v>k</v>
      </c>
      <c r="H1148" s="20">
        <v>2018</v>
      </c>
      <c r="I1148" s="20">
        <v>44</v>
      </c>
      <c r="J1148" s="20" t="str">
        <f t="shared" ref="J1148:J1211" si="59">B1148&amp;"0"&amp;I1148</f>
        <v>ch18k044</v>
      </c>
      <c r="K1148" s="20" t="s">
        <v>1654</v>
      </c>
      <c r="L1148" s="15" t="s">
        <v>1603</v>
      </c>
      <c r="M1148" s="20"/>
      <c r="N1148" s="59" t="s">
        <v>10564</v>
      </c>
      <c r="O1148" s="20"/>
      <c r="P1148" s="20"/>
      <c r="Q1148" s="20" t="s">
        <v>224</v>
      </c>
    </row>
    <row r="1149" spans="1:17" ht="18" customHeight="1" x14ac:dyDescent="0.2">
      <c r="A1149" s="11" t="s">
        <v>25</v>
      </c>
      <c r="B1149" s="11" t="str">
        <f t="shared" si="56"/>
        <v>ch07a</v>
      </c>
      <c r="C1149" s="11" t="s">
        <v>165</v>
      </c>
      <c r="D1149" s="11" t="s">
        <v>188</v>
      </c>
      <c r="E1149" s="11" t="s">
        <v>1661</v>
      </c>
      <c r="F1149" s="15">
        <v>1</v>
      </c>
      <c r="G1149" s="15" t="str">
        <f t="shared" si="57"/>
        <v>a</v>
      </c>
      <c r="H1149" s="20">
        <v>2007</v>
      </c>
      <c r="I1149" s="20">
        <v>31</v>
      </c>
      <c r="J1149" s="20" t="str">
        <f t="shared" si="59"/>
        <v>ch07a031</v>
      </c>
      <c r="K1149" s="20" t="s">
        <v>1662</v>
      </c>
      <c r="L1149" s="15" t="s">
        <v>1603</v>
      </c>
      <c r="M1149" s="20"/>
      <c r="N1149" s="59" t="s">
        <v>10564</v>
      </c>
      <c r="O1149" s="20"/>
      <c r="P1149" s="20"/>
      <c r="Q1149" s="20" t="s">
        <v>224</v>
      </c>
    </row>
    <row r="1150" spans="1:17" ht="18" customHeight="1" x14ac:dyDescent="0.2">
      <c r="A1150" s="11" t="s">
        <v>25</v>
      </c>
      <c r="B1150" s="11" t="str">
        <f t="shared" si="56"/>
        <v>ch08b</v>
      </c>
      <c r="C1150" s="11" t="s">
        <v>165</v>
      </c>
      <c r="D1150" s="11" t="s">
        <v>188</v>
      </c>
      <c r="E1150" s="11" t="s">
        <v>1661</v>
      </c>
      <c r="F1150" s="15">
        <v>2</v>
      </c>
      <c r="G1150" s="15" t="str">
        <f t="shared" si="57"/>
        <v>b</v>
      </c>
      <c r="H1150" s="20">
        <v>2008</v>
      </c>
      <c r="I1150" s="20">
        <v>31</v>
      </c>
      <c r="J1150" s="20" t="str">
        <f t="shared" si="59"/>
        <v>ch08b031</v>
      </c>
      <c r="K1150" s="20" t="s">
        <v>1662</v>
      </c>
      <c r="L1150" s="15" t="s">
        <v>1603</v>
      </c>
      <c r="M1150" s="20"/>
      <c r="N1150" s="59" t="s">
        <v>10564</v>
      </c>
      <c r="O1150" s="20"/>
      <c r="P1150" s="20"/>
      <c r="Q1150" s="20" t="s">
        <v>224</v>
      </c>
    </row>
    <row r="1151" spans="1:17" ht="18" customHeight="1" x14ac:dyDescent="0.2">
      <c r="A1151" s="11" t="s">
        <v>25</v>
      </c>
      <c r="B1151" s="11" t="str">
        <f t="shared" si="56"/>
        <v>ch09c</v>
      </c>
      <c r="C1151" s="11" t="s">
        <v>165</v>
      </c>
      <c r="D1151" s="11" t="s">
        <v>188</v>
      </c>
      <c r="E1151" s="11" t="s">
        <v>1661</v>
      </c>
      <c r="F1151" s="15">
        <v>3</v>
      </c>
      <c r="G1151" s="15" t="str">
        <f t="shared" si="57"/>
        <v>c</v>
      </c>
      <c r="H1151" s="20">
        <v>2009</v>
      </c>
      <c r="I1151" s="20">
        <v>31</v>
      </c>
      <c r="J1151" s="20" t="str">
        <f t="shared" si="59"/>
        <v>ch09c031</v>
      </c>
      <c r="K1151" s="20" t="s">
        <v>1662</v>
      </c>
      <c r="L1151" s="15" t="s">
        <v>1603</v>
      </c>
      <c r="M1151" s="20"/>
      <c r="N1151" s="59" t="s">
        <v>10564</v>
      </c>
      <c r="O1151" s="20"/>
      <c r="P1151" s="20"/>
      <c r="Q1151" s="20" t="s">
        <v>224</v>
      </c>
    </row>
    <row r="1152" spans="1:17" ht="18" customHeight="1" x14ac:dyDescent="0.2">
      <c r="A1152" s="11" t="s">
        <v>25</v>
      </c>
      <c r="B1152" s="11" t="str">
        <f t="shared" si="56"/>
        <v>ch10d</v>
      </c>
      <c r="C1152" s="11" t="s">
        <v>165</v>
      </c>
      <c r="D1152" s="11" t="s">
        <v>188</v>
      </c>
      <c r="E1152" s="11" t="s">
        <v>1661</v>
      </c>
      <c r="F1152" s="15">
        <v>4</v>
      </c>
      <c r="G1152" s="15" t="str">
        <f t="shared" si="57"/>
        <v>d</v>
      </c>
      <c r="H1152" s="20">
        <v>2010</v>
      </c>
      <c r="I1152" s="20">
        <v>31</v>
      </c>
      <c r="J1152" s="20" t="str">
        <f t="shared" si="59"/>
        <v>ch10d031</v>
      </c>
      <c r="K1152" s="20" t="s">
        <v>1662</v>
      </c>
      <c r="L1152" s="15" t="s">
        <v>1603</v>
      </c>
      <c r="M1152" s="20"/>
      <c r="N1152" s="59" t="s">
        <v>10564</v>
      </c>
      <c r="O1152" s="20"/>
      <c r="P1152" s="20"/>
      <c r="Q1152" s="20" t="s">
        <v>224</v>
      </c>
    </row>
    <row r="1153" spans="1:17" ht="18" customHeight="1" x14ac:dyDescent="0.2">
      <c r="A1153" s="11" t="s">
        <v>25</v>
      </c>
      <c r="B1153" s="11" t="str">
        <f t="shared" si="56"/>
        <v>ch11e</v>
      </c>
      <c r="C1153" s="11" t="s">
        <v>165</v>
      </c>
      <c r="D1153" s="11" t="s">
        <v>188</v>
      </c>
      <c r="E1153" s="11" t="s">
        <v>1661</v>
      </c>
      <c r="F1153" s="15">
        <v>5</v>
      </c>
      <c r="G1153" s="15" t="str">
        <f t="shared" si="57"/>
        <v>e</v>
      </c>
      <c r="H1153" s="20">
        <v>2011</v>
      </c>
      <c r="I1153" s="20">
        <v>31</v>
      </c>
      <c r="J1153" s="20" t="str">
        <f t="shared" si="59"/>
        <v>ch11e031</v>
      </c>
      <c r="K1153" s="20" t="s">
        <v>1662</v>
      </c>
      <c r="L1153" s="15" t="s">
        <v>1603</v>
      </c>
      <c r="M1153" s="20"/>
      <c r="N1153" s="59" t="s">
        <v>10564</v>
      </c>
      <c r="O1153" s="20"/>
      <c r="P1153" s="20"/>
      <c r="Q1153" s="20" t="s">
        <v>224</v>
      </c>
    </row>
    <row r="1154" spans="1:17" ht="18" customHeight="1" x14ac:dyDescent="0.2">
      <c r="A1154" s="11" t="s">
        <v>25</v>
      </c>
      <c r="B1154" s="11" t="str">
        <f t="shared" si="56"/>
        <v>ch12f</v>
      </c>
      <c r="C1154" s="11" t="s">
        <v>165</v>
      </c>
      <c r="D1154" s="11" t="s">
        <v>188</v>
      </c>
      <c r="E1154" s="11" t="s">
        <v>1661</v>
      </c>
      <c r="F1154" s="15">
        <v>6</v>
      </c>
      <c r="G1154" s="15" t="str">
        <f t="shared" si="57"/>
        <v>f</v>
      </c>
      <c r="H1154" s="20">
        <v>2012</v>
      </c>
      <c r="I1154" s="20">
        <v>31</v>
      </c>
      <c r="J1154" s="20" t="str">
        <f t="shared" si="59"/>
        <v>ch12f031</v>
      </c>
      <c r="K1154" s="20" t="s">
        <v>1662</v>
      </c>
      <c r="L1154" s="15" t="s">
        <v>1603</v>
      </c>
      <c r="M1154" s="20"/>
      <c r="N1154" s="59" t="s">
        <v>10564</v>
      </c>
      <c r="O1154" s="20"/>
      <c r="P1154" s="20"/>
      <c r="Q1154" s="20" t="s">
        <v>224</v>
      </c>
    </row>
    <row r="1155" spans="1:17" ht="18" customHeight="1" x14ac:dyDescent="0.2">
      <c r="A1155" s="11" t="s">
        <v>25</v>
      </c>
      <c r="B1155" s="11" t="str">
        <f t="shared" si="56"/>
        <v>ch13g</v>
      </c>
      <c r="C1155" s="11" t="s">
        <v>165</v>
      </c>
      <c r="D1155" s="11" t="s">
        <v>188</v>
      </c>
      <c r="E1155" s="11" t="s">
        <v>1661</v>
      </c>
      <c r="F1155" s="15">
        <v>7</v>
      </c>
      <c r="G1155" s="15" t="str">
        <f t="shared" si="57"/>
        <v>g</v>
      </c>
      <c r="H1155" s="20">
        <v>2013</v>
      </c>
      <c r="I1155" s="20">
        <v>31</v>
      </c>
      <c r="J1155" s="20" t="str">
        <f t="shared" si="59"/>
        <v>ch13g031</v>
      </c>
      <c r="K1155" s="20" t="s">
        <v>1662</v>
      </c>
      <c r="L1155" s="15" t="s">
        <v>1603</v>
      </c>
      <c r="M1155" s="20"/>
      <c r="N1155" s="59" t="s">
        <v>10564</v>
      </c>
      <c r="O1155" s="20"/>
      <c r="P1155" s="20"/>
      <c r="Q1155" s="20" t="s">
        <v>224</v>
      </c>
    </row>
    <row r="1156" spans="1:17" ht="18" customHeight="1" x14ac:dyDescent="0.2">
      <c r="A1156" s="11" t="s">
        <v>25</v>
      </c>
      <c r="B1156" s="11" t="str">
        <f t="shared" si="56"/>
        <v>ch15h</v>
      </c>
      <c r="C1156" s="11" t="s">
        <v>165</v>
      </c>
      <c r="D1156" s="11" t="s">
        <v>188</v>
      </c>
      <c r="E1156" s="11" t="s">
        <v>1661</v>
      </c>
      <c r="F1156" s="15">
        <v>8</v>
      </c>
      <c r="G1156" s="15" t="str">
        <f t="shared" si="57"/>
        <v>h</v>
      </c>
      <c r="H1156" s="20">
        <v>2015</v>
      </c>
      <c r="I1156" s="20">
        <v>31</v>
      </c>
      <c r="J1156" s="20" t="str">
        <f t="shared" si="59"/>
        <v>ch15h031</v>
      </c>
      <c r="K1156" s="20" t="s">
        <v>1662</v>
      </c>
      <c r="L1156" s="15" t="s">
        <v>1603</v>
      </c>
      <c r="M1156" s="20"/>
      <c r="N1156" s="59" t="s">
        <v>10564</v>
      </c>
      <c r="O1156" s="20"/>
      <c r="P1156" s="20"/>
      <c r="Q1156" s="20" t="s">
        <v>224</v>
      </c>
    </row>
    <row r="1157" spans="1:17" ht="18" customHeight="1" x14ac:dyDescent="0.2">
      <c r="A1157" s="11" t="s">
        <v>25</v>
      </c>
      <c r="B1157" s="11" t="str">
        <f t="shared" si="56"/>
        <v>ch16i</v>
      </c>
      <c r="C1157" s="11" t="s">
        <v>165</v>
      </c>
      <c r="D1157" s="11" t="s">
        <v>188</v>
      </c>
      <c r="E1157" s="11" t="s">
        <v>1661</v>
      </c>
      <c r="F1157" s="15">
        <v>9</v>
      </c>
      <c r="G1157" s="15" t="str">
        <f t="shared" si="57"/>
        <v>i</v>
      </c>
      <c r="H1157" s="20">
        <v>2016</v>
      </c>
      <c r="I1157" s="20">
        <v>31</v>
      </c>
      <c r="J1157" s="20" t="str">
        <f t="shared" si="59"/>
        <v>ch16i031</v>
      </c>
      <c r="K1157" s="20" t="s">
        <v>1662</v>
      </c>
      <c r="L1157" s="15" t="s">
        <v>1603</v>
      </c>
      <c r="M1157" s="20"/>
      <c r="N1157" s="59" t="s">
        <v>10564</v>
      </c>
      <c r="O1157" s="20"/>
      <c r="P1157" s="20"/>
      <c r="Q1157" s="20" t="s">
        <v>224</v>
      </c>
    </row>
    <row r="1158" spans="1:17" ht="18" customHeight="1" x14ac:dyDescent="0.2">
      <c r="A1158" s="11" t="s">
        <v>25</v>
      </c>
      <c r="B1158" s="11" t="str">
        <f t="shared" si="56"/>
        <v>ch17j</v>
      </c>
      <c r="C1158" s="11" t="s">
        <v>165</v>
      </c>
      <c r="D1158" s="11" t="s">
        <v>188</v>
      </c>
      <c r="E1158" s="11" t="s">
        <v>1661</v>
      </c>
      <c r="F1158" s="15">
        <v>10</v>
      </c>
      <c r="G1158" s="15" t="str">
        <f t="shared" si="57"/>
        <v>j</v>
      </c>
      <c r="H1158" s="20">
        <v>2017</v>
      </c>
      <c r="I1158" s="20">
        <v>31</v>
      </c>
      <c r="J1158" s="20" t="str">
        <f t="shared" si="59"/>
        <v>ch17j031</v>
      </c>
      <c r="K1158" s="20" t="s">
        <v>1662</v>
      </c>
      <c r="L1158" s="15" t="s">
        <v>1603</v>
      </c>
      <c r="M1158" s="20"/>
      <c r="N1158" s="59" t="s">
        <v>10564</v>
      </c>
      <c r="O1158" s="20"/>
      <c r="P1158" s="20"/>
      <c r="Q1158" s="20" t="s">
        <v>224</v>
      </c>
    </row>
    <row r="1159" spans="1:17" ht="18" customHeight="1" x14ac:dyDescent="0.2">
      <c r="A1159" s="11" t="s">
        <v>25</v>
      </c>
      <c r="B1159" s="11" t="str">
        <f t="shared" si="56"/>
        <v>ch18k</v>
      </c>
      <c r="C1159" s="11" t="s">
        <v>165</v>
      </c>
      <c r="D1159" s="11" t="s">
        <v>188</v>
      </c>
      <c r="E1159" s="11" t="s">
        <v>1661</v>
      </c>
      <c r="F1159" s="15">
        <v>11</v>
      </c>
      <c r="G1159" s="15" t="str">
        <f t="shared" si="57"/>
        <v>k</v>
      </c>
      <c r="H1159" s="20">
        <v>2018</v>
      </c>
      <c r="I1159" s="20">
        <v>31</v>
      </c>
      <c r="J1159" s="20" t="str">
        <f t="shared" si="59"/>
        <v>ch18k031</v>
      </c>
      <c r="K1159" s="20" t="s">
        <v>1662</v>
      </c>
      <c r="L1159" s="15" t="s">
        <v>1603</v>
      </c>
      <c r="M1159" s="20"/>
      <c r="N1159" s="59" t="s">
        <v>10564</v>
      </c>
      <c r="O1159" s="20"/>
      <c r="P1159" s="20"/>
      <c r="Q1159" s="20" t="s">
        <v>224</v>
      </c>
    </row>
    <row r="1160" spans="1:17" ht="18" customHeight="1" x14ac:dyDescent="0.2">
      <c r="A1160" s="11" t="s">
        <v>25</v>
      </c>
      <c r="B1160" s="11" t="str">
        <f t="shared" si="56"/>
        <v>ch07a</v>
      </c>
      <c r="C1160" s="11" t="s">
        <v>165</v>
      </c>
      <c r="D1160" s="11" t="s">
        <v>188</v>
      </c>
      <c r="E1160" s="11" t="s">
        <v>1680</v>
      </c>
      <c r="F1160" s="15">
        <v>1</v>
      </c>
      <c r="G1160" s="15" t="str">
        <f t="shared" si="57"/>
        <v>a</v>
      </c>
      <c r="H1160" s="20">
        <v>2007</v>
      </c>
      <c r="I1160" s="20">
        <v>39</v>
      </c>
      <c r="J1160" s="20" t="str">
        <f t="shared" si="59"/>
        <v>ch07a039</v>
      </c>
      <c r="K1160" s="20" t="s">
        <v>1682</v>
      </c>
      <c r="L1160" s="15" t="s">
        <v>1603</v>
      </c>
      <c r="M1160" s="20"/>
      <c r="N1160" s="59" t="s">
        <v>10564</v>
      </c>
      <c r="O1160" s="20"/>
      <c r="P1160" s="20"/>
      <c r="Q1160" s="20" t="s">
        <v>224</v>
      </c>
    </row>
    <row r="1161" spans="1:17" ht="18" customHeight="1" x14ac:dyDescent="0.2">
      <c r="A1161" s="11" t="s">
        <v>25</v>
      </c>
      <c r="B1161" s="11" t="str">
        <f t="shared" si="56"/>
        <v>ch08b</v>
      </c>
      <c r="C1161" s="11" t="s">
        <v>165</v>
      </c>
      <c r="D1161" s="11" t="s">
        <v>188</v>
      </c>
      <c r="E1161" s="11" t="s">
        <v>1680</v>
      </c>
      <c r="F1161" s="15">
        <v>2</v>
      </c>
      <c r="G1161" s="15" t="str">
        <f t="shared" si="57"/>
        <v>b</v>
      </c>
      <c r="H1161" s="20">
        <v>2008</v>
      </c>
      <c r="I1161" s="20">
        <v>39</v>
      </c>
      <c r="J1161" s="20" t="str">
        <f t="shared" si="59"/>
        <v>ch08b039</v>
      </c>
      <c r="K1161" s="20" t="s">
        <v>1682</v>
      </c>
      <c r="L1161" s="15" t="s">
        <v>1603</v>
      </c>
      <c r="M1161" s="20"/>
      <c r="N1161" s="59" t="s">
        <v>10564</v>
      </c>
      <c r="O1161" s="20"/>
      <c r="P1161" s="20"/>
      <c r="Q1161" s="20" t="s">
        <v>224</v>
      </c>
    </row>
    <row r="1162" spans="1:17" ht="18" customHeight="1" x14ac:dyDescent="0.2">
      <c r="A1162" s="11" t="s">
        <v>25</v>
      </c>
      <c r="B1162" s="11" t="str">
        <f t="shared" si="56"/>
        <v>ch09c</v>
      </c>
      <c r="C1162" s="11" t="s">
        <v>165</v>
      </c>
      <c r="D1162" s="11" t="s">
        <v>188</v>
      </c>
      <c r="E1162" s="11" t="s">
        <v>1680</v>
      </c>
      <c r="F1162" s="15">
        <v>3</v>
      </c>
      <c r="G1162" s="15" t="str">
        <f t="shared" si="57"/>
        <v>c</v>
      </c>
      <c r="H1162" s="20">
        <v>2009</v>
      </c>
      <c r="I1162" s="20">
        <v>39</v>
      </c>
      <c r="J1162" s="20" t="str">
        <f t="shared" si="59"/>
        <v>ch09c039</v>
      </c>
      <c r="K1162" s="20" t="s">
        <v>1682</v>
      </c>
      <c r="L1162" s="15" t="s">
        <v>1603</v>
      </c>
      <c r="M1162" s="20"/>
      <c r="N1162" s="59" t="s">
        <v>10564</v>
      </c>
      <c r="O1162" s="20"/>
      <c r="P1162" s="20"/>
      <c r="Q1162" s="20" t="s">
        <v>224</v>
      </c>
    </row>
    <row r="1163" spans="1:17" ht="18" customHeight="1" x14ac:dyDescent="0.2">
      <c r="A1163" s="11" t="s">
        <v>25</v>
      </c>
      <c r="B1163" s="11" t="str">
        <f t="shared" si="56"/>
        <v>ch10d</v>
      </c>
      <c r="C1163" s="11" t="s">
        <v>165</v>
      </c>
      <c r="D1163" s="11" t="s">
        <v>188</v>
      </c>
      <c r="E1163" s="11" t="s">
        <v>1680</v>
      </c>
      <c r="F1163" s="15">
        <v>4</v>
      </c>
      <c r="G1163" s="15" t="str">
        <f t="shared" si="57"/>
        <v>d</v>
      </c>
      <c r="H1163" s="20">
        <v>2010</v>
      </c>
      <c r="I1163" s="20">
        <v>39</v>
      </c>
      <c r="J1163" s="20" t="str">
        <f t="shared" si="59"/>
        <v>ch10d039</v>
      </c>
      <c r="K1163" s="20" t="s">
        <v>1682</v>
      </c>
      <c r="L1163" s="15" t="s">
        <v>1603</v>
      </c>
      <c r="M1163" s="20"/>
      <c r="N1163" s="59" t="s">
        <v>10564</v>
      </c>
      <c r="O1163" s="20"/>
      <c r="P1163" s="20"/>
      <c r="Q1163" s="20" t="s">
        <v>224</v>
      </c>
    </row>
    <row r="1164" spans="1:17" ht="18" customHeight="1" x14ac:dyDescent="0.2">
      <c r="A1164" s="11" t="s">
        <v>25</v>
      </c>
      <c r="B1164" s="11" t="str">
        <f t="shared" si="56"/>
        <v>ch11e</v>
      </c>
      <c r="C1164" s="11" t="s">
        <v>165</v>
      </c>
      <c r="D1164" s="11" t="s">
        <v>188</v>
      </c>
      <c r="E1164" s="11" t="s">
        <v>1680</v>
      </c>
      <c r="F1164" s="15">
        <v>5</v>
      </c>
      <c r="G1164" s="15" t="str">
        <f t="shared" si="57"/>
        <v>e</v>
      </c>
      <c r="H1164" s="20">
        <v>2011</v>
      </c>
      <c r="I1164" s="20">
        <v>39</v>
      </c>
      <c r="J1164" s="20" t="str">
        <f t="shared" si="59"/>
        <v>ch11e039</v>
      </c>
      <c r="K1164" s="20" t="s">
        <v>1682</v>
      </c>
      <c r="L1164" s="15" t="s">
        <v>1603</v>
      </c>
      <c r="M1164" s="20"/>
      <c r="N1164" s="59" t="s">
        <v>10564</v>
      </c>
      <c r="O1164" s="20"/>
      <c r="P1164" s="20"/>
      <c r="Q1164" s="20" t="s">
        <v>224</v>
      </c>
    </row>
    <row r="1165" spans="1:17" ht="18" customHeight="1" x14ac:dyDescent="0.2">
      <c r="A1165" s="11" t="s">
        <v>25</v>
      </c>
      <c r="B1165" s="11" t="str">
        <f t="shared" si="56"/>
        <v>ch12f</v>
      </c>
      <c r="C1165" s="11" t="s">
        <v>165</v>
      </c>
      <c r="D1165" s="11" t="s">
        <v>188</v>
      </c>
      <c r="E1165" s="11" t="s">
        <v>1680</v>
      </c>
      <c r="F1165" s="15">
        <v>6</v>
      </c>
      <c r="G1165" s="15" t="str">
        <f t="shared" si="57"/>
        <v>f</v>
      </c>
      <c r="H1165" s="20">
        <v>2012</v>
      </c>
      <c r="I1165" s="20">
        <v>39</v>
      </c>
      <c r="J1165" s="20" t="str">
        <f t="shared" si="59"/>
        <v>ch12f039</v>
      </c>
      <c r="K1165" s="20" t="s">
        <v>1682</v>
      </c>
      <c r="L1165" s="15" t="s">
        <v>1603</v>
      </c>
      <c r="M1165" s="20"/>
      <c r="N1165" s="59" t="s">
        <v>10564</v>
      </c>
      <c r="O1165" s="20"/>
      <c r="P1165" s="20"/>
      <c r="Q1165" s="20" t="s">
        <v>224</v>
      </c>
    </row>
    <row r="1166" spans="1:17" ht="18" customHeight="1" x14ac:dyDescent="0.2">
      <c r="A1166" s="11" t="s">
        <v>25</v>
      </c>
      <c r="B1166" s="11" t="str">
        <f t="shared" si="56"/>
        <v>ch13g</v>
      </c>
      <c r="C1166" s="11" t="s">
        <v>165</v>
      </c>
      <c r="D1166" s="11" t="s">
        <v>188</v>
      </c>
      <c r="E1166" s="11" t="s">
        <v>1680</v>
      </c>
      <c r="F1166" s="15">
        <v>7</v>
      </c>
      <c r="G1166" s="15" t="str">
        <f t="shared" si="57"/>
        <v>g</v>
      </c>
      <c r="H1166" s="20">
        <v>2013</v>
      </c>
      <c r="I1166" s="20">
        <v>39</v>
      </c>
      <c r="J1166" s="20" t="str">
        <f t="shared" si="59"/>
        <v>ch13g039</v>
      </c>
      <c r="K1166" s="20" t="s">
        <v>1682</v>
      </c>
      <c r="L1166" s="15" t="s">
        <v>1603</v>
      </c>
      <c r="M1166" s="20"/>
      <c r="N1166" s="59" t="s">
        <v>10564</v>
      </c>
      <c r="O1166" s="20"/>
      <c r="P1166" s="20"/>
      <c r="Q1166" s="20" t="s">
        <v>224</v>
      </c>
    </row>
    <row r="1167" spans="1:17" ht="18" customHeight="1" x14ac:dyDescent="0.2">
      <c r="A1167" s="11" t="s">
        <v>25</v>
      </c>
      <c r="B1167" s="11" t="str">
        <f t="shared" si="56"/>
        <v>ch15h</v>
      </c>
      <c r="C1167" s="11" t="s">
        <v>165</v>
      </c>
      <c r="D1167" s="11" t="s">
        <v>188</v>
      </c>
      <c r="E1167" s="11" t="s">
        <v>1680</v>
      </c>
      <c r="F1167" s="15">
        <v>8</v>
      </c>
      <c r="G1167" s="15" t="str">
        <f t="shared" si="57"/>
        <v>h</v>
      </c>
      <c r="H1167" s="20">
        <v>2015</v>
      </c>
      <c r="I1167" s="20">
        <v>39</v>
      </c>
      <c r="J1167" s="20" t="str">
        <f t="shared" si="59"/>
        <v>ch15h039</v>
      </c>
      <c r="K1167" s="20" t="s">
        <v>1682</v>
      </c>
      <c r="L1167" s="15" t="s">
        <v>1603</v>
      </c>
      <c r="M1167" s="20"/>
      <c r="N1167" s="59" t="s">
        <v>10564</v>
      </c>
      <c r="O1167" s="20"/>
      <c r="P1167" s="20"/>
      <c r="Q1167" s="20" t="s">
        <v>224</v>
      </c>
    </row>
    <row r="1168" spans="1:17" ht="18" customHeight="1" x14ac:dyDescent="0.2">
      <c r="A1168" s="11" t="s">
        <v>25</v>
      </c>
      <c r="B1168" s="11" t="str">
        <f t="shared" si="56"/>
        <v>ch16i</v>
      </c>
      <c r="C1168" s="11" t="s">
        <v>165</v>
      </c>
      <c r="D1168" s="11" t="s">
        <v>188</v>
      </c>
      <c r="E1168" s="11" t="s">
        <v>1680</v>
      </c>
      <c r="F1168" s="15">
        <v>9</v>
      </c>
      <c r="G1168" s="15" t="str">
        <f t="shared" si="57"/>
        <v>i</v>
      </c>
      <c r="H1168" s="20">
        <v>2016</v>
      </c>
      <c r="I1168" s="20">
        <v>39</v>
      </c>
      <c r="J1168" s="20" t="str">
        <f t="shared" si="59"/>
        <v>ch16i039</v>
      </c>
      <c r="K1168" s="20" t="s">
        <v>1682</v>
      </c>
      <c r="L1168" s="15" t="s">
        <v>1603</v>
      </c>
      <c r="M1168" s="20"/>
      <c r="N1168" s="59" t="s">
        <v>10564</v>
      </c>
      <c r="O1168" s="20"/>
      <c r="P1168" s="20"/>
      <c r="Q1168" s="20" t="s">
        <v>224</v>
      </c>
    </row>
    <row r="1169" spans="1:17" ht="18" customHeight="1" x14ac:dyDescent="0.2">
      <c r="A1169" s="11" t="s">
        <v>25</v>
      </c>
      <c r="B1169" s="11" t="str">
        <f t="shared" si="56"/>
        <v>ch17j</v>
      </c>
      <c r="C1169" s="11" t="s">
        <v>165</v>
      </c>
      <c r="D1169" s="11" t="s">
        <v>188</v>
      </c>
      <c r="E1169" s="11" t="s">
        <v>1680</v>
      </c>
      <c r="F1169" s="15">
        <v>10</v>
      </c>
      <c r="G1169" s="15" t="str">
        <f t="shared" si="57"/>
        <v>j</v>
      </c>
      <c r="H1169" s="20">
        <v>2017</v>
      </c>
      <c r="I1169" s="20">
        <v>39</v>
      </c>
      <c r="J1169" s="20" t="str">
        <f t="shared" si="59"/>
        <v>ch17j039</v>
      </c>
      <c r="K1169" s="20" t="s">
        <v>1682</v>
      </c>
      <c r="L1169" s="15" t="s">
        <v>1603</v>
      </c>
      <c r="M1169" s="20"/>
      <c r="N1169" s="59" t="s">
        <v>10564</v>
      </c>
      <c r="O1169" s="20"/>
      <c r="P1169" s="20"/>
      <c r="Q1169" s="20" t="s">
        <v>224</v>
      </c>
    </row>
    <row r="1170" spans="1:17" ht="18" customHeight="1" x14ac:dyDescent="0.2">
      <c r="A1170" s="11" t="s">
        <v>25</v>
      </c>
      <c r="B1170" s="11" t="str">
        <f t="shared" si="56"/>
        <v>ch18k</v>
      </c>
      <c r="C1170" s="11" t="s">
        <v>165</v>
      </c>
      <c r="D1170" s="11" t="s">
        <v>188</v>
      </c>
      <c r="E1170" s="11" t="s">
        <v>1680</v>
      </c>
      <c r="F1170" s="15">
        <v>11</v>
      </c>
      <c r="G1170" s="15" t="str">
        <f t="shared" si="57"/>
        <v>k</v>
      </c>
      <c r="H1170" s="20">
        <v>2018</v>
      </c>
      <c r="I1170" s="20">
        <v>39</v>
      </c>
      <c r="J1170" s="20" t="str">
        <f t="shared" si="59"/>
        <v>ch18k039</v>
      </c>
      <c r="K1170" s="20" t="s">
        <v>1682</v>
      </c>
      <c r="L1170" s="15" t="s">
        <v>1603</v>
      </c>
      <c r="M1170" s="20"/>
      <c r="N1170" s="59" t="s">
        <v>10564</v>
      </c>
      <c r="O1170" s="20"/>
      <c r="P1170" s="20"/>
      <c r="Q1170" s="20" t="s">
        <v>224</v>
      </c>
    </row>
    <row r="1171" spans="1:17" ht="18" customHeight="1" x14ac:dyDescent="0.2">
      <c r="A1171" s="11" t="s">
        <v>25</v>
      </c>
      <c r="B1171" s="11" t="str">
        <f t="shared" si="56"/>
        <v>ch07a</v>
      </c>
      <c r="C1171" s="11" t="s">
        <v>165</v>
      </c>
      <c r="D1171" s="11" t="s">
        <v>188</v>
      </c>
      <c r="E1171" s="11" t="s">
        <v>1701</v>
      </c>
      <c r="F1171" s="15">
        <v>1</v>
      </c>
      <c r="G1171" s="15" t="str">
        <f t="shared" si="57"/>
        <v>a</v>
      </c>
      <c r="H1171" s="20">
        <v>2007</v>
      </c>
      <c r="I1171" s="20">
        <v>30</v>
      </c>
      <c r="J1171" s="20" t="str">
        <f t="shared" si="59"/>
        <v>ch07a030</v>
      </c>
      <c r="K1171" s="20" t="s">
        <v>1702</v>
      </c>
      <c r="L1171" s="15" t="s">
        <v>1603</v>
      </c>
      <c r="M1171" s="20"/>
      <c r="N1171" s="59" t="s">
        <v>10564</v>
      </c>
      <c r="O1171" s="20"/>
      <c r="P1171" s="20"/>
      <c r="Q1171" s="20" t="s">
        <v>224</v>
      </c>
    </row>
    <row r="1172" spans="1:17" ht="18" customHeight="1" x14ac:dyDescent="0.2">
      <c r="A1172" s="11" t="s">
        <v>25</v>
      </c>
      <c r="B1172" s="11" t="str">
        <f t="shared" si="56"/>
        <v>ch08b</v>
      </c>
      <c r="C1172" s="11" t="s">
        <v>165</v>
      </c>
      <c r="D1172" s="11" t="s">
        <v>188</v>
      </c>
      <c r="E1172" s="11" t="s">
        <v>1701</v>
      </c>
      <c r="F1172" s="15">
        <v>2</v>
      </c>
      <c r="G1172" s="15" t="str">
        <f t="shared" si="57"/>
        <v>b</v>
      </c>
      <c r="H1172" s="20">
        <v>2008</v>
      </c>
      <c r="I1172" s="20">
        <v>30</v>
      </c>
      <c r="J1172" s="20" t="str">
        <f t="shared" si="59"/>
        <v>ch08b030</v>
      </c>
      <c r="K1172" s="20" t="s">
        <v>1702</v>
      </c>
      <c r="L1172" s="15" t="s">
        <v>1603</v>
      </c>
      <c r="M1172" s="20"/>
      <c r="N1172" s="59" t="s">
        <v>10564</v>
      </c>
      <c r="O1172" s="20"/>
      <c r="P1172" s="20"/>
      <c r="Q1172" s="20" t="s">
        <v>224</v>
      </c>
    </row>
    <row r="1173" spans="1:17" ht="18" customHeight="1" x14ac:dyDescent="0.2">
      <c r="A1173" s="11" t="s">
        <v>25</v>
      </c>
      <c r="B1173" s="11" t="str">
        <f t="shared" si="56"/>
        <v>ch09c</v>
      </c>
      <c r="C1173" s="11" t="s">
        <v>165</v>
      </c>
      <c r="D1173" s="11" t="s">
        <v>188</v>
      </c>
      <c r="E1173" s="11" t="s">
        <v>1701</v>
      </c>
      <c r="F1173" s="15">
        <v>3</v>
      </c>
      <c r="G1173" s="15" t="str">
        <f t="shared" si="57"/>
        <v>c</v>
      </c>
      <c r="H1173" s="20">
        <v>2009</v>
      </c>
      <c r="I1173" s="20">
        <v>30</v>
      </c>
      <c r="J1173" s="20" t="str">
        <f t="shared" si="59"/>
        <v>ch09c030</v>
      </c>
      <c r="K1173" s="20" t="s">
        <v>1702</v>
      </c>
      <c r="L1173" s="15" t="s">
        <v>1603</v>
      </c>
      <c r="M1173" s="20"/>
      <c r="N1173" s="59" t="s">
        <v>10564</v>
      </c>
      <c r="O1173" s="20"/>
      <c r="P1173" s="20"/>
      <c r="Q1173" s="20" t="s">
        <v>224</v>
      </c>
    </row>
    <row r="1174" spans="1:17" ht="18" customHeight="1" x14ac:dyDescent="0.2">
      <c r="A1174" s="11" t="s">
        <v>25</v>
      </c>
      <c r="B1174" s="11" t="str">
        <f t="shared" si="56"/>
        <v>ch10d</v>
      </c>
      <c r="C1174" s="11" t="s">
        <v>165</v>
      </c>
      <c r="D1174" s="11" t="s">
        <v>188</v>
      </c>
      <c r="E1174" s="11" t="s">
        <v>1701</v>
      </c>
      <c r="F1174" s="15">
        <v>4</v>
      </c>
      <c r="G1174" s="15" t="str">
        <f t="shared" si="57"/>
        <v>d</v>
      </c>
      <c r="H1174" s="20">
        <v>2010</v>
      </c>
      <c r="I1174" s="20">
        <v>30</v>
      </c>
      <c r="J1174" s="20" t="str">
        <f t="shared" si="59"/>
        <v>ch10d030</v>
      </c>
      <c r="K1174" s="20" t="s">
        <v>1702</v>
      </c>
      <c r="L1174" s="15" t="s">
        <v>1603</v>
      </c>
      <c r="M1174" s="20"/>
      <c r="N1174" s="59" t="s">
        <v>10564</v>
      </c>
      <c r="O1174" s="20"/>
      <c r="P1174" s="20"/>
      <c r="Q1174" s="20" t="s">
        <v>224</v>
      </c>
    </row>
    <row r="1175" spans="1:17" ht="18" customHeight="1" x14ac:dyDescent="0.2">
      <c r="A1175" s="11" t="s">
        <v>25</v>
      </c>
      <c r="B1175" s="11" t="str">
        <f t="shared" si="56"/>
        <v>ch11e</v>
      </c>
      <c r="C1175" s="11" t="s">
        <v>165</v>
      </c>
      <c r="D1175" s="11" t="s">
        <v>188</v>
      </c>
      <c r="E1175" s="11" t="s">
        <v>1701</v>
      </c>
      <c r="F1175" s="15">
        <v>5</v>
      </c>
      <c r="G1175" s="15" t="str">
        <f t="shared" si="57"/>
        <v>e</v>
      </c>
      <c r="H1175" s="20">
        <v>2011</v>
      </c>
      <c r="I1175" s="20">
        <v>30</v>
      </c>
      <c r="J1175" s="20" t="str">
        <f t="shared" si="59"/>
        <v>ch11e030</v>
      </c>
      <c r="K1175" s="20" t="s">
        <v>1702</v>
      </c>
      <c r="L1175" s="15" t="s">
        <v>1603</v>
      </c>
      <c r="M1175" s="20"/>
      <c r="N1175" s="59" t="s">
        <v>10564</v>
      </c>
      <c r="O1175" s="20"/>
      <c r="P1175" s="20"/>
      <c r="Q1175" s="20" t="s">
        <v>224</v>
      </c>
    </row>
    <row r="1176" spans="1:17" ht="18" customHeight="1" x14ac:dyDescent="0.2">
      <c r="A1176" s="11" t="s">
        <v>25</v>
      </c>
      <c r="B1176" s="11" t="str">
        <f t="shared" si="56"/>
        <v>ch12f</v>
      </c>
      <c r="C1176" s="11" t="s">
        <v>165</v>
      </c>
      <c r="D1176" s="11" t="s">
        <v>188</v>
      </c>
      <c r="E1176" s="11" t="s">
        <v>1701</v>
      </c>
      <c r="F1176" s="15">
        <v>6</v>
      </c>
      <c r="G1176" s="15" t="str">
        <f t="shared" si="57"/>
        <v>f</v>
      </c>
      <c r="H1176" s="20">
        <v>2012</v>
      </c>
      <c r="I1176" s="20">
        <v>30</v>
      </c>
      <c r="J1176" s="20" t="str">
        <f t="shared" si="59"/>
        <v>ch12f030</v>
      </c>
      <c r="K1176" s="20" t="s">
        <v>1702</v>
      </c>
      <c r="L1176" s="15" t="s">
        <v>1603</v>
      </c>
      <c r="M1176" s="20"/>
      <c r="N1176" s="59" t="s">
        <v>10564</v>
      </c>
      <c r="O1176" s="20"/>
      <c r="P1176" s="20"/>
      <c r="Q1176" s="20" t="s">
        <v>224</v>
      </c>
    </row>
    <row r="1177" spans="1:17" ht="18" customHeight="1" x14ac:dyDescent="0.2">
      <c r="A1177" s="11" t="s">
        <v>25</v>
      </c>
      <c r="B1177" s="11" t="str">
        <f t="shared" si="56"/>
        <v>ch13g</v>
      </c>
      <c r="C1177" s="11" t="s">
        <v>165</v>
      </c>
      <c r="D1177" s="11" t="s">
        <v>188</v>
      </c>
      <c r="E1177" s="11" t="s">
        <v>1701</v>
      </c>
      <c r="F1177" s="15">
        <v>7</v>
      </c>
      <c r="G1177" s="15" t="str">
        <f t="shared" si="57"/>
        <v>g</v>
      </c>
      <c r="H1177" s="20">
        <v>2013</v>
      </c>
      <c r="I1177" s="20">
        <v>30</v>
      </c>
      <c r="J1177" s="20" t="str">
        <f t="shared" si="59"/>
        <v>ch13g030</v>
      </c>
      <c r="K1177" s="20" t="s">
        <v>1702</v>
      </c>
      <c r="L1177" s="15" t="s">
        <v>1603</v>
      </c>
      <c r="M1177" s="20"/>
      <c r="N1177" s="59" t="s">
        <v>10564</v>
      </c>
      <c r="O1177" s="20"/>
      <c r="P1177" s="20"/>
      <c r="Q1177" s="20" t="s">
        <v>224</v>
      </c>
    </row>
    <row r="1178" spans="1:17" ht="18" customHeight="1" x14ac:dyDescent="0.2">
      <c r="A1178" s="11" t="s">
        <v>25</v>
      </c>
      <c r="B1178" s="11" t="str">
        <f t="shared" si="56"/>
        <v>ch15h</v>
      </c>
      <c r="C1178" s="11" t="s">
        <v>165</v>
      </c>
      <c r="D1178" s="11" t="s">
        <v>188</v>
      </c>
      <c r="E1178" s="11" t="s">
        <v>1701</v>
      </c>
      <c r="F1178" s="15">
        <v>8</v>
      </c>
      <c r="G1178" s="15" t="str">
        <f t="shared" si="57"/>
        <v>h</v>
      </c>
      <c r="H1178" s="20">
        <v>2015</v>
      </c>
      <c r="I1178" s="20">
        <v>30</v>
      </c>
      <c r="J1178" s="20" t="str">
        <f t="shared" si="59"/>
        <v>ch15h030</v>
      </c>
      <c r="K1178" s="20" t="s">
        <v>1702</v>
      </c>
      <c r="L1178" s="15" t="s">
        <v>1603</v>
      </c>
      <c r="M1178" s="20"/>
      <c r="N1178" s="59" t="s">
        <v>10564</v>
      </c>
      <c r="O1178" s="20"/>
      <c r="P1178" s="20"/>
      <c r="Q1178" s="20" t="s">
        <v>224</v>
      </c>
    </row>
    <row r="1179" spans="1:17" ht="18" customHeight="1" x14ac:dyDescent="0.2">
      <c r="A1179" s="11" t="s">
        <v>25</v>
      </c>
      <c r="B1179" s="11" t="str">
        <f t="shared" si="56"/>
        <v>ch16i</v>
      </c>
      <c r="C1179" s="11" t="s">
        <v>165</v>
      </c>
      <c r="D1179" s="11" t="s">
        <v>188</v>
      </c>
      <c r="E1179" s="11" t="s">
        <v>1701</v>
      </c>
      <c r="F1179" s="15">
        <v>9</v>
      </c>
      <c r="G1179" s="15" t="str">
        <f t="shared" si="57"/>
        <v>i</v>
      </c>
      <c r="H1179" s="20">
        <v>2016</v>
      </c>
      <c r="I1179" s="20">
        <v>30</v>
      </c>
      <c r="J1179" s="20" t="str">
        <f t="shared" si="59"/>
        <v>ch16i030</v>
      </c>
      <c r="K1179" s="20" t="s">
        <v>1702</v>
      </c>
      <c r="L1179" s="15" t="s">
        <v>1603</v>
      </c>
      <c r="M1179" s="20"/>
      <c r="N1179" s="59" t="s">
        <v>10564</v>
      </c>
      <c r="O1179" s="20"/>
      <c r="P1179" s="20"/>
      <c r="Q1179" s="20" t="s">
        <v>224</v>
      </c>
    </row>
    <row r="1180" spans="1:17" ht="18" customHeight="1" x14ac:dyDescent="0.2">
      <c r="A1180" s="11" t="s">
        <v>25</v>
      </c>
      <c r="B1180" s="11" t="str">
        <f t="shared" si="56"/>
        <v>ch17j</v>
      </c>
      <c r="C1180" s="11" t="s">
        <v>165</v>
      </c>
      <c r="D1180" s="11" t="s">
        <v>188</v>
      </c>
      <c r="E1180" s="11" t="s">
        <v>1701</v>
      </c>
      <c r="F1180" s="15">
        <v>10</v>
      </c>
      <c r="G1180" s="15" t="str">
        <f t="shared" si="57"/>
        <v>j</v>
      </c>
      <c r="H1180" s="20">
        <v>2017</v>
      </c>
      <c r="I1180" s="20">
        <v>30</v>
      </c>
      <c r="J1180" s="20" t="str">
        <f t="shared" si="59"/>
        <v>ch17j030</v>
      </c>
      <c r="K1180" s="20" t="s">
        <v>1702</v>
      </c>
      <c r="L1180" s="15" t="s">
        <v>1603</v>
      </c>
      <c r="M1180" s="20"/>
      <c r="N1180" s="59" t="s">
        <v>10564</v>
      </c>
      <c r="O1180" s="20"/>
      <c r="P1180" s="20"/>
      <c r="Q1180" s="20" t="s">
        <v>224</v>
      </c>
    </row>
    <row r="1181" spans="1:17" ht="18" customHeight="1" x14ac:dyDescent="0.2">
      <c r="A1181" s="11" t="s">
        <v>25</v>
      </c>
      <c r="B1181" s="11" t="str">
        <f t="shared" si="56"/>
        <v>ch18k</v>
      </c>
      <c r="C1181" s="11" t="s">
        <v>165</v>
      </c>
      <c r="D1181" s="11" t="s">
        <v>188</v>
      </c>
      <c r="E1181" s="11" t="s">
        <v>1701</v>
      </c>
      <c r="F1181" s="15">
        <v>11</v>
      </c>
      <c r="G1181" s="15" t="str">
        <f t="shared" si="57"/>
        <v>k</v>
      </c>
      <c r="H1181" s="20">
        <v>2018</v>
      </c>
      <c r="I1181" s="20">
        <v>30</v>
      </c>
      <c r="J1181" s="20" t="str">
        <f t="shared" si="59"/>
        <v>ch18k030</v>
      </c>
      <c r="K1181" s="20" t="s">
        <v>1702</v>
      </c>
      <c r="L1181" s="15" t="s">
        <v>1603</v>
      </c>
      <c r="M1181" s="20"/>
      <c r="N1181" s="59" t="s">
        <v>10564</v>
      </c>
      <c r="O1181" s="20"/>
      <c r="P1181" s="20"/>
      <c r="Q1181" s="20" t="s">
        <v>224</v>
      </c>
    </row>
    <row r="1182" spans="1:17" ht="18" customHeight="1" x14ac:dyDescent="0.2">
      <c r="A1182" s="11" t="s">
        <v>25</v>
      </c>
      <c r="B1182" s="11" t="str">
        <f t="shared" si="56"/>
        <v>ch07a</v>
      </c>
      <c r="C1182" s="11" t="s">
        <v>165</v>
      </c>
      <c r="D1182" s="11" t="s">
        <v>188</v>
      </c>
      <c r="E1182" s="11" t="s">
        <v>1725</v>
      </c>
      <c r="F1182" s="15">
        <v>1</v>
      </c>
      <c r="G1182" s="15" t="str">
        <f t="shared" si="57"/>
        <v>a</v>
      </c>
      <c r="H1182" s="20">
        <v>2007</v>
      </c>
      <c r="I1182" s="20">
        <v>37</v>
      </c>
      <c r="J1182" s="20" t="str">
        <f t="shared" si="59"/>
        <v>ch07a037</v>
      </c>
      <c r="K1182" s="20" t="s">
        <v>1726</v>
      </c>
      <c r="L1182" s="15" t="s">
        <v>1603</v>
      </c>
      <c r="M1182" s="20"/>
      <c r="N1182" s="59" t="s">
        <v>10564</v>
      </c>
      <c r="O1182" s="20"/>
      <c r="P1182" s="20"/>
      <c r="Q1182" s="20" t="s">
        <v>224</v>
      </c>
    </row>
    <row r="1183" spans="1:17" ht="18" customHeight="1" x14ac:dyDescent="0.2">
      <c r="A1183" s="11" t="s">
        <v>25</v>
      </c>
      <c r="B1183" s="11" t="str">
        <f t="shared" si="56"/>
        <v>ch08b</v>
      </c>
      <c r="C1183" s="11" t="s">
        <v>165</v>
      </c>
      <c r="D1183" s="11" t="s">
        <v>188</v>
      </c>
      <c r="E1183" s="11" t="s">
        <v>1725</v>
      </c>
      <c r="F1183" s="15">
        <v>2</v>
      </c>
      <c r="G1183" s="15" t="str">
        <f t="shared" si="57"/>
        <v>b</v>
      </c>
      <c r="H1183" s="20">
        <v>2008</v>
      </c>
      <c r="I1183" s="20">
        <v>37</v>
      </c>
      <c r="J1183" s="20" t="str">
        <f t="shared" si="59"/>
        <v>ch08b037</v>
      </c>
      <c r="K1183" s="20" t="s">
        <v>1726</v>
      </c>
      <c r="L1183" s="15" t="s">
        <v>1603</v>
      </c>
      <c r="M1183" s="20"/>
      <c r="N1183" s="59" t="s">
        <v>10564</v>
      </c>
      <c r="O1183" s="20"/>
      <c r="P1183" s="20"/>
      <c r="Q1183" s="20" t="s">
        <v>224</v>
      </c>
    </row>
    <row r="1184" spans="1:17" ht="18" customHeight="1" x14ac:dyDescent="0.2">
      <c r="A1184" s="11" t="s">
        <v>25</v>
      </c>
      <c r="B1184" s="11" t="str">
        <f t="shared" si="56"/>
        <v>ch09c</v>
      </c>
      <c r="C1184" s="11" t="s">
        <v>165</v>
      </c>
      <c r="D1184" s="11" t="s">
        <v>188</v>
      </c>
      <c r="E1184" s="11" t="s">
        <v>1725</v>
      </c>
      <c r="F1184" s="15">
        <v>3</v>
      </c>
      <c r="G1184" s="15" t="str">
        <f t="shared" si="57"/>
        <v>c</v>
      </c>
      <c r="H1184" s="20">
        <v>2009</v>
      </c>
      <c r="I1184" s="20">
        <v>37</v>
      </c>
      <c r="J1184" s="20" t="str">
        <f t="shared" si="59"/>
        <v>ch09c037</v>
      </c>
      <c r="K1184" s="20" t="s">
        <v>1726</v>
      </c>
      <c r="L1184" s="15" t="s">
        <v>1603</v>
      </c>
      <c r="M1184" s="20"/>
      <c r="N1184" s="59" t="s">
        <v>10564</v>
      </c>
      <c r="O1184" s="20"/>
      <c r="P1184" s="20"/>
      <c r="Q1184" s="20" t="s">
        <v>224</v>
      </c>
    </row>
    <row r="1185" spans="1:17" ht="18" customHeight="1" x14ac:dyDescent="0.2">
      <c r="A1185" s="11" t="s">
        <v>25</v>
      </c>
      <c r="B1185" s="11" t="str">
        <f t="shared" si="56"/>
        <v>ch10d</v>
      </c>
      <c r="C1185" s="11" t="s">
        <v>165</v>
      </c>
      <c r="D1185" s="11" t="s">
        <v>188</v>
      </c>
      <c r="E1185" s="11" t="s">
        <v>1725</v>
      </c>
      <c r="F1185" s="15">
        <v>4</v>
      </c>
      <c r="G1185" s="15" t="str">
        <f t="shared" si="57"/>
        <v>d</v>
      </c>
      <c r="H1185" s="20">
        <v>2010</v>
      </c>
      <c r="I1185" s="20">
        <v>37</v>
      </c>
      <c r="J1185" s="20" t="str">
        <f t="shared" si="59"/>
        <v>ch10d037</v>
      </c>
      <c r="K1185" s="20" t="s">
        <v>1726</v>
      </c>
      <c r="L1185" s="15" t="s">
        <v>1603</v>
      </c>
      <c r="M1185" s="20"/>
      <c r="N1185" s="59" t="s">
        <v>10564</v>
      </c>
      <c r="O1185" s="20"/>
      <c r="P1185" s="20"/>
      <c r="Q1185" s="20" t="s">
        <v>224</v>
      </c>
    </row>
    <row r="1186" spans="1:17" ht="18" customHeight="1" x14ac:dyDescent="0.2">
      <c r="A1186" s="11" t="s">
        <v>25</v>
      </c>
      <c r="B1186" s="11" t="str">
        <f t="shared" si="56"/>
        <v>ch11e</v>
      </c>
      <c r="C1186" s="11" t="s">
        <v>165</v>
      </c>
      <c r="D1186" s="11" t="s">
        <v>188</v>
      </c>
      <c r="E1186" s="11" t="s">
        <v>1725</v>
      </c>
      <c r="F1186" s="15">
        <v>5</v>
      </c>
      <c r="G1186" s="15" t="str">
        <f t="shared" si="57"/>
        <v>e</v>
      </c>
      <c r="H1186" s="20">
        <v>2011</v>
      </c>
      <c r="I1186" s="20">
        <v>37</v>
      </c>
      <c r="J1186" s="20" t="str">
        <f t="shared" si="59"/>
        <v>ch11e037</v>
      </c>
      <c r="K1186" s="20" t="s">
        <v>1726</v>
      </c>
      <c r="L1186" s="15" t="s">
        <v>1603</v>
      </c>
      <c r="M1186" s="20"/>
      <c r="N1186" s="59" t="s">
        <v>10564</v>
      </c>
      <c r="O1186" s="20"/>
      <c r="P1186" s="20"/>
      <c r="Q1186" s="20" t="s">
        <v>224</v>
      </c>
    </row>
    <row r="1187" spans="1:17" ht="18" customHeight="1" x14ac:dyDescent="0.2">
      <c r="A1187" s="11" t="s">
        <v>25</v>
      </c>
      <c r="B1187" s="11" t="str">
        <f t="shared" si="56"/>
        <v>ch12f</v>
      </c>
      <c r="C1187" s="11" t="s">
        <v>165</v>
      </c>
      <c r="D1187" s="11" t="s">
        <v>188</v>
      </c>
      <c r="E1187" s="11" t="s">
        <v>1725</v>
      </c>
      <c r="F1187" s="15">
        <v>6</v>
      </c>
      <c r="G1187" s="15" t="str">
        <f t="shared" si="57"/>
        <v>f</v>
      </c>
      <c r="H1187" s="20">
        <v>2012</v>
      </c>
      <c r="I1187" s="20">
        <v>37</v>
      </c>
      <c r="J1187" s="20" t="str">
        <f t="shared" si="59"/>
        <v>ch12f037</v>
      </c>
      <c r="K1187" s="20" t="s">
        <v>1726</v>
      </c>
      <c r="L1187" s="15" t="s">
        <v>1603</v>
      </c>
      <c r="M1187" s="20"/>
      <c r="N1187" s="59" t="s">
        <v>10564</v>
      </c>
      <c r="O1187" s="20"/>
      <c r="P1187" s="20"/>
      <c r="Q1187" s="20" t="s">
        <v>224</v>
      </c>
    </row>
    <row r="1188" spans="1:17" ht="18" customHeight="1" x14ac:dyDescent="0.2">
      <c r="A1188" s="11" t="s">
        <v>25</v>
      </c>
      <c r="B1188" s="11" t="str">
        <f t="shared" si="56"/>
        <v>ch13g</v>
      </c>
      <c r="C1188" s="11" t="s">
        <v>165</v>
      </c>
      <c r="D1188" s="11" t="s">
        <v>188</v>
      </c>
      <c r="E1188" s="11" t="s">
        <v>1725</v>
      </c>
      <c r="F1188" s="15">
        <v>7</v>
      </c>
      <c r="G1188" s="15" t="str">
        <f t="shared" si="57"/>
        <v>g</v>
      </c>
      <c r="H1188" s="20">
        <v>2013</v>
      </c>
      <c r="I1188" s="20">
        <v>37</v>
      </c>
      <c r="J1188" s="20" t="str">
        <f t="shared" si="59"/>
        <v>ch13g037</v>
      </c>
      <c r="K1188" s="20" t="s">
        <v>1726</v>
      </c>
      <c r="L1188" s="15" t="s">
        <v>1603</v>
      </c>
      <c r="M1188" s="20"/>
      <c r="N1188" s="59" t="s">
        <v>10564</v>
      </c>
      <c r="O1188" s="20"/>
      <c r="P1188" s="20"/>
      <c r="Q1188" s="20" t="s">
        <v>224</v>
      </c>
    </row>
    <row r="1189" spans="1:17" ht="18" customHeight="1" x14ac:dyDescent="0.2">
      <c r="A1189" s="11" t="s">
        <v>25</v>
      </c>
      <c r="B1189" s="11" t="str">
        <f t="shared" si="56"/>
        <v>ch15h</v>
      </c>
      <c r="C1189" s="11" t="s">
        <v>165</v>
      </c>
      <c r="D1189" s="11" t="s">
        <v>188</v>
      </c>
      <c r="E1189" s="11" t="s">
        <v>1725</v>
      </c>
      <c r="F1189" s="15">
        <v>8</v>
      </c>
      <c r="G1189" s="15" t="str">
        <f t="shared" si="57"/>
        <v>h</v>
      </c>
      <c r="H1189" s="20">
        <v>2015</v>
      </c>
      <c r="I1189" s="20">
        <v>37</v>
      </c>
      <c r="J1189" s="20" t="str">
        <f t="shared" si="59"/>
        <v>ch15h037</v>
      </c>
      <c r="K1189" s="20" t="s">
        <v>1726</v>
      </c>
      <c r="L1189" s="15" t="s">
        <v>1603</v>
      </c>
      <c r="M1189" s="20"/>
      <c r="N1189" s="59" t="s">
        <v>10564</v>
      </c>
      <c r="O1189" s="20"/>
      <c r="P1189" s="20"/>
      <c r="Q1189" s="20" t="s">
        <v>224</v>
      </c>
    </row>
    <row r="1190" spans="1:17" ht="18" customHeight="1" x14ac:dyDescent="0.2">
      <c r="A1190" s="11" t="s">
        <v>25</v>
      </c>
      <c r="B1190" s="11" t="str">
        <f t="shared" si="56"/>
        <v>ch16i</v>
      </c>
      <c r="C1190" s="11" t="s">
        <v>165</v>
      </c>
      <c r="D1190" s="11" t="s">
        <v>188</v>
      </c>
      <c r="E1190" s="11" t="s">
        <v>1725</v>
      </c>
      <c r="F1190" s="15">
        <v>9</v>
      </c>
      <c r="G1190" s="15" t="str">
        <f t="shared" si="57"/>
        <v>i</v>
      </c>
      <c r="H1190" s="20">
        <v>2016</v>
      </c>
      <c r="I1190" s="20">
        <v>37</v>
      </c>
      <c r="J1190" s="20" t="str">
        <f t="shared" si="59"/>
        <v>ch16i037</v>
      </c>
      <c r="K1190" s="20" t="s">
        <v>1726</v>
      </c>
      <c r="L1190" s="15" t="s">
        <v>1603</v>
      </c>
      <c r="M1190" s="20"/>
      <c r="N1190" s="59" t="s">
        <v>10564</v>
      </c>
      <c r="O1190" s="20"/>
      <c r="P1190" s="20"/>
      <c r="Q1190" s="20" t="s">
        <v>224</v>
      </c>
    </row>
    <row r="1191" spans="1:17" ht="18" customHeight="1" x14ac:dyDescent="0.2">
      <c r="A1191" s="11" t="s">
        <v>25</v>
      </c>
      <c r="B1191" s="11" t="str">
        <f t="shared" si="56"/>
        <v>ch17j</v>
      </c>
      <c r="C1191" s="11" t="s">
        <v>165</v>
      </c>
      <c r="D1191" s="11" t="s">
        <v>188</v>
      </c>
      <c r="E1191" s="11" t="s">
        <v>1725</v>
      </c>
      <c r="F1191" s="15">
        <v>10</v>
      </c>
      <c r="G1191" s="15" t="str">
        <f t="shared" si="57"/>
        <v>j</v>
      </c>
      <c r="H1191" s="20">
        <v>2017</v>
      </c>
      <c r="I1191" s="20">
        <v>37</v>
      </c>
      <c r="J1191" s="20" t="str">
        <f t="shared" si="59"/>
        <v>ch17j037</v>
      </c>
      <c r="K1191" s="20" t="s">
        <v>1726</v>
      </c>
      <c r="L1191" s="15" t="s">
        <v>1603</v>
      </c>
      <c r="M1191" s="20"/>
      <c r="N1191" s="59" t="s">
        <v>10564</v>
      </c>
      <c r="O1191" s="20"/>
      <c r="P1191" s="20"/>
      <c r="Q1191" s="20" t="s">
        <v>224</v>
      </c>
    </row>
    <row r="1192" spans="1:17" ht="18" customHeight="1" x14ac:dyDescent="0.2">
      <c r="A1192" s="11" t="s">
        <v>25</v>
      </c>
      <c r="B1192" s="11" t="str">
        <f t="shared" si="56"/>
        <v>ch18k</v>
      </c>
      <c r="C1192" s="11" t="s">
        <v>165</v>
      </c>
      <c r="D1192" s="11" t="s">
        <v>188</v>
      </c>
      <c r="E1192" s="11" t="s">
        <v>1725</v>
      </c>
      <c r="F1192" s="15">
        <v>11</v>
      </c>
      <c r="G1192" s="15" t="str">
        <f t="shared" si="57"/>
        <v>k</v>
      </c>
      <c r="H1192" s="20">
        <v>2018</v>
      </c>
      <c r="I1192" s="20">
        <v>37</v>
      </c>
      <c r="J1192" s="20" t="str">
        <f t="shared" si="59"/>
        <v>ch18k037</v>
      </c>
      <c r="K1192" s="20" t="s">
        <v>1726</v>
      </c>
      <c r="L1192" s="15" t="s">
        <v>1603</v>
      </c>
      <c r="M1192" s="20"/>
      <c r="N1192" s="59" t="s">
        <v>10564</v>
      </c>
      <c r="O1192" s="20"/>
      <c r="P1192" s="20"/>
      <c r="Q1192" s="20" t="s">
        <v>224</v>
      </c>
    </row>
    <row r="1193" spans="1:17" ht="18" customHeight="1" x14ac:dyDescent="0.2">
      <c r="A1193" s="11" t="s">
        <v>25</v>
      </c>
      <c r="B1193" s="11" t="str">
        <f t="shared" si="56"/>
        <v>ch07a</v>
      </c>
      <c r="C1193" s="11" t="s">
        <v>165</v>
      </c>
      <c r="D1193" s="11" t="s">
        <v>188</v>
      </c>
      <c r="E1193" s="11" t="s">
        <v>1747</v>
      </c>
      <c r="F1193" s="15">
        <v>1</v>
      </c>
      <c r="G1193" s="15" t="str">
        <f t="shared" si="57"/>
        <v>a</v>
      </c>
      <c r="H1193" s="20">
        <v>2007</v>
      </c>
      <c r="I1193" s="20">
        <v>42</v>
      </c>
      <c r="J1193" s="20" t="str">
        <f t="shared" si="59"/>
        <v>ch07a042</v>
      </c>
      <c r="K1193" s="20" t="s">
        <v>1749</v>
      </c>
      <c r="L1193" s="15" t="s">
        <v>1603</v>
      </c>
      <c r="M1193" s="20"/>
      <c r="N1193" s="59" t="s">
        <v>10564</v>
      </c>
      <c r="O1193" s="20"/>
      <c r="P1193" s="20"/>
      <c r="Q1193" s="20" t="s">
        <v>224</v>
      </c>
    </row>
    <row r="1194" spans="1:17" ht="18" customHeight="1" x14ac:dyDescent="0.2">
      <c r="A1194" s="11" t="s">
        <v>25</v>
      </c>
      <c r="B1194" s="11" t="str">
        <f t="shared" si="56"/>
        <v>ch08b</v>
      </c>
      <c r="C1194" s="11" t="s">
        <v>165</v>
      </c>
      <c r="D1194" s="11" t="s">
        <v>188</v>
      </c>
      <c r="E1194" s="11" t="s">
        <v>1747</v>
      </c>
      <c r="F1194" s="15">
        <v>2</v>
      </c>
      <c r="G1194" s="15" t="str">
        <f t="shared" si="57"/>
        <v>b</v>
      </c>
      <c r="H1194" s="20">
        <v>2008</v>
      </c>
      <c r="I1194" s="20">
        <v>42</v>
      </c>
      <c r="J1194" s="20" t="str">
        <f t="shared" si="59"/>
        <v>ch08b042</v>
      </c>
      <c r="K1194" s="20" t="s">
        <v>1749</v>
      </c>
      <c r="L1194" s="15" t="s">
        <v>1603</v>
      </c>
      <c r="M1194" s="20"/>
      <c r="N1194" s="59" t="s">
        <v>10564</v>
      </c>
      <c r="O1194" s="20"/>
      <c r="P1194" s="20"/>
      <c r="Q1194" s="20" t="s">
        <v>224</v>
      </c>
    </row>
    <row r="1195" spans="1:17" ht="18" customHeight="1" x14ac:dyDescent="0.2">
      <c r="A1195" s="11" t="s">
        <v>25</v>
      </c>
      <c r="B1195" s="11" t="str">
        <f t="shared" si="56"/>
        <v>ch09c</v>
      </c>
      <c r="C1195" s="11" t="s">
        <v>165</v>
      </c>
      <c r="D1195" s="11" t="s">
        <v>188</v>
      </c>
      <c r="E1195" s="11" t="s">
        <v>1747</v>
      </c>
      <c r="F1195" s="15">
        <v>3</v>
      </c>
      <c r="G1195" s="15" t="str">
        <f t="shared" si="57"/>
        <v>c</v>
      </c>
      <c r="H1195" s="20">
        <v>2009</v>
      </c>
      <c r="I1195" s="20">
        <v>42</v>
      </c>
      <c r="J1195" s="20" t="str">
        <f t="shared" si="59"/>
        <v>ch09c042</v>
      </c>
      <c r="K1195" s="20" t="s">
        <v>1749</v>
      </c>
      <c r="L1195" s="15" t="s">
        <v>1603</v>
      </c>
      <c r="M1195" s="20"/>
      <c r="N1195" s="59" t="s">
        <v>10564</v>
      </c>
      <c r="O1195" s="20"/>
      <c r="P1195" s="20"/>
      <c r="Q1195" s="20" t="s">
        <v>224</v>
      </c>
    </row>
    <row r="1196" spans="1:17" ht="18" customHeight="1" x14ac:dyDescent="0.2">
      <c r="A1196" s="11" t="s">
        <v>25</v>
      </c>
      <c r="B1196" s="11" t="str">
        <f t="shared" si="56"/>
        <v>ch10d</v>
      </c>
      <c r="C1196" s="11" t="s">
        <v>165</v>
      </c>
      <c r="D1196" s="11" t="s">
        <v>188</v>
      </c>
      <c r="E1196" s="11" t="s">
        <v>1747</v>
      </c>
      <c r="F1196" s="15">
        <v>4</v>
      </c>
      <c r="G1196" s="15" t="str">
        <f t="shared" si="57"/>
        <v>d</v>
      </c>
      <c r="H1196" s="20">
        <v>2010</v>
      </c>
      <c r="I1196" s="20">
        <v>42</v>
      </c>
      <c r="J1196" s="20" t="str">
        <f t="shared" si="59"/>
        <v>ch10d042</v>
      </c>
      <c r="K1196" s="20" t="s">
        <v>1749</v>
      </c>
      <c r="L1196" s="15" t="s">
        <v>1603</v>
      </c>
      <c r="M1196" s="20"/>
      <c r="N1196" s="59" t="s">
        <v>10564</v>
      </c>
      <c r="O1196" s="20"/>
      <c r="P1196" s="20"/>
      <c r="Q1196" s="20" t="s">
        <v>224</v>
      </c>
    </row>
    <row r="1197" spans="1:17" ht="18" customHeight="1" x14ac:dyDescent="0.2">
      <c r="A1197" s="11" t="s">
        <v>25</v>
      </c>
      <c r="B1197" s="11" t="str">
        <f t="shared" si="56"/>
        <v>ch11e</v>
      </c>
      <c r="C1197" s="11" t="s">
        <v>165</v>
      </c>
      <c r="D1197" s="11" t="s">
        <v>188</v>
      </c>
      <c r="E1197" s="11" t="s">
        <v>1747</v>
      </c>
      <c r="F1197" s="15">
        <v>5</v>
      </c>
      <c r="G1197" s="15" t="str">
        <f t="shared" si="57"/>
        <v>e</v>
      </c>
      <c r="H1197" s="20">
        <v>2011</v>
      </c>
      <c r="I1197" s="20">
        <v>42</v>
      </c>
      <c r="J1197" s="20" t="str">
        <f t="shared" si="59"/>
        <v>ch11e042</v>
      </c>
      <c r="K1197" s="20" t="s">
        <v>1749</v>
      </c>
      <c r="L1197" s="15" t="s">
        <v>1603</v>
      </c>
      <c r="M1197" s="20"/>
      <c r="N1197" s="59" t="s">
        <v>10564</v>
      </c>
      <c r="O1197" s="20"/>
      <c r="P1197" s="20"/>
      <c r="Q1197" s="20" t="s">
        <v>224</v>
      </c>
    </row>
    <row r="1198" spans="1:17" ht="18" customHeight="1" x14ac:dyDescent="0.2">
      <c r="A1198" s="11" t="s">
        <v>25</v>
      </c>
      <c r="B1198" s="11" t="str">
        <f t="shared" si="56"/>
        <v>ch12f</v>
      </c>
      <c r="C1198" s="11" t="s">
        <v>165</v>
      </c>
      <c r="D1198" s="11" t="s">
        <v>188</v>
      </c>
      <c r="E1198" s="11" t="s">
        <v>1747</v>
      </c>
      <c r="F1198" s="15">
        <v>6</v>
      </c>
      <c r="G1198" s="15" t="str">
        <f t="shared" si="57"/>
        <v>f</v>
      </c>
      <c r="H1198" s="20">
        <v>2012</v>
      </c>
      <c r="I1198" s="20">
        <v>42</v>
      </c>
      <c r="J1198" s="20" t="str">
        <f t="shared" si="59"/>
        <v>ch12f042</v>
      </c>
      <c r="K1198" s="20" t="s">
        <v>1749</v>
      </c>
      <c r="L1198" s="15" t="s">
        <v>1603</v>
      </c>
      <c r="M1198" s="20"/>
      <c r="N1198" s="59" t="s">
        <v>10564</v>
      </c>
      <c r="O1198" s="20"/>
      <c r="P1198" s="20"/>
      <c r="Q1198" s="20" t="s">
        <v>224</v>
      </c>
    </row>
    <row r="1199" spans="1:17" ht="18" customHeight="1" x14ac:dyDescent="0.2">
      <c r="A1199" s="11" t="s">
        <v>25</v>
      </c>
      <c r="B1199" s="11" t="str">
        <f t="shared" si="56"/>
        <v>ch13g</v>
      </c>
      <c r="C1199" s="11" t="s">
        <v>165</v>
      </c>
      <c r="D1199" s="11" t="s">
        <v>188</v>
      </c>
      <c r="E1199" s="11" t="s">
        <v>1747</v>
      </c>
      <c r="F1199" s="15">
        <v>7</v>
      </c>
      <c r="G1199" s="15" t="str">
        <f t="shared" si="57"/>
        <v>g</v>
      </c>
      <c r="H1199" s="20">
        <v>2013</v>
      </c>
      <c r="I1199" s="20">
        <v>42</v>
      </c>
      <c r="J1199" s="20" t="str">
        <f t="shared" si="59"/>
        <v>ch13g042</v>
      </c>
      <c r="K1199" s="20" t="s">
        <v>1749</v>
      </c>
      <c r="L1199" s="15" t="s">
        <v>1603</v>
      </c>
      <c r="M1199" s="20"/>
      <c r="N1199" s="59" t="s">
        <v>10564</v>
      </c>
      <c r="O1199" s="20"/>
      <c r="P1199" s="20"/>
      <c r="Q1199" s="20" t="s">
        <v>224</v>
      </c>
    </row>
    <row r="1200" spans="1:17" ht="18" customHeight="1" x14ac:dyDescent="0.2">
      <c r="A1200" s="11" t="s">
        <v>25</v>
      </c>
      <c r="B1200" s="11" t="str">
        <f t="shared" si="56"/>
        <v>ch15h</v>
      </c>
      <c r="C1200" s="11" t="s">
        <v>165</v>
      </c>
      <c r="D1200" s="11" t="s">
        <v>188</v>
      </c>
      <c r="E1200" s="11" t="s">
        <v>1747</v>
      </c>
      <c r="F1200" s="15">
        <v>8</v>
      </c>
      <c r="G1200" s="15" t="str">
        <f t="shared" si="57"/>
        <v>h</v>
      </c>
      <c r="H1200" s="20">
        <v>2015</v>
      </c>
      <c r="I1200" s="20">
        <v>42</v>
      </c>
      <c r="J1200" s="20" t="str">
        <f t="shared" si="59"/>
        <v>ch15h042</v>
      </c>
      <c r="K1200" s="20" t="s">
        <v>1749</v>
      </c>
      <c r="L1200" s="15" t="s">
        <v>1603</v>
      </c>
      <c r="M1200" s="20"/>
      <c r="N1200" s="59" t="s">
        <v>10564</v>
      </c>
      <c r="O1200" s="20"/>
      <c r="P1200" s="20"/>
      <c r="Q1200" s="20" t="s">
        <v>224</v>
      </c>
    </row>
    <row r="1201" spans="1:17" ht="18" customHeight="1" x14ac:dyDescent="0.2">
      <c r="A1201" s="11" t="s">
        <v>25</v>
      </c>
      <c r="B1201" s="11" t="str">
        <f t="shared" si="56"/>
        <v>ch16i</v>
      </c>
      <c r="C1201" s="11" t="s">
        <v>165</v>
      </c>
      <c r="D1201" s="11" t="s">
        <v>188</v>
      </c>
      <c r="E1201" s="11" t="s">
        <v>1747</v>
      </c>
      <c r="F1201" s="15">
        <v>9</v>
      </c>
      <c r="G1201" s="15" t="str">
        <f t="shared" si="57"/>
        <v>i</v>
      </c>
      <c r="H1201" s="20">
        <v>2016</v>
      </c>
      <c r="I1201" s="20">
        <v>42</v>
      </c>
      <c r="J1201" s="20" t="str">
        <f t="shared" si="59"/>
        <v>ch16i042</v>
      </c>
      <c r="K1201" s="20" t="s">
        <v>1749</v>
      </c>
      <c r="L1201" s="15" t="s">
        <v>1603</v>
      </c>
      <c r="M1201" s="20"/>
      <c r="N1201" s="59" t="s">
        <v>10564</v>
      </c>
      <c r="O1201" s="20"/>
      <c r="P1201" s="20"/>
      <c r="Q1201" s="20" t="s">
        <v>224</v>
      </c>
    </row>
    <row r="1202" spans="1:17" ht="18" customHeight="1" x14ac:dyDescent="0.2">
      <c r="A1202" s="11" t="s">
        <v>25</v>
      </c>
      <c r="B1202" s="11" t="str">
        <f t="shared" si="56"/>
        <v>ch17j</v>
      </c>
      <c r="C1202" s="11" t="s">
        <v>165</v>
      </c>
      <c r="D1202" s="11" t="s">
        <v>188</v>
      </c>
      <c r="E1202" s="11" t="s">
        <v>1747</v>
      </c>
      <c r="F1202" s="15">
        <v>10</v>
      </c>
      <c r="G1202" s="15" t="str">
        <f t="shared" si="57"/>
        <v>j</v>
      </c>
      <c r="H1202" s="20">
        <v>2017</v>
      </c>
      <c r="I1202" s="20">
        <v>42</v>
      </c>
      <c r="J1202" s="20" t="str">
        <f t="shared" si="59"/>
        <v>ch17j042</v>
      </c>
      <c r="K1202" s="20" t="s">
        <v>1749</v>
      </c>
      <c r="L1202" s="15" t="s">
        <v>1603</v>
      </c>
      <c r="M1202" s="20"/>
      <c r="N1202" s="59" t="s">
        <v>10564</v>
      </c>
      <c r="O1202" s="20"/>
      <c r="P1202" s="20"/>
      <c r="Q1202" s="20" t="s">
        <v>224</v>
      </c>
    </row>
    <row r="1203" spans="1:17" ht="18" customHeight="1" x14ac:dyDescent="0.2">
      <c r="A1203" s="11" t="s">
        <v>25</v>
      </c>
      <c r="B1203" s="11" t="str">
        <f t="shared" si="56"/>
        <v>ch18k</v>
      </c>
      <c r="C1203" s="11" t="s">
        <v>165</v>
      </c>
      <c r="D1203" s="11" t="s">
        <v>188</v>
      </c>
      <c r="E1203" s="11" t="s">
        <v>1747</v>
      </c>
      <c r="F1203" s="15">
        <v>11</v>
      </c>
      <c r="G1203" s="15" t="str">
        <f t="shared" si="57"/>
        <v>k</v>
      </c>
      <c r="H1203" s="20">
        <v>2018</v>
      </c>
      <c r="I1203" s="20">
        <v>42</v>
      </c>
      <c r="J1203" s="20" t="str">
        <f t="shared" si="59"/>
        <v>ch18k042</v>
      </c>
      <c r="K1203" s="20" t="s">
        <v>1749</v>
      </c>
      <c r="L1203" s="15" t="s">
        <v>1603</v>
      </c>
      <c r="M1203" s="20"/>
      <c r="N1203" s="59" t="s">
        <v>10564</v>
      </c>
      <c r="O1203" s="20"/>
      <c r="P1203" s="20"/>
      <c r="Q1203" s="20" t="s">
        <v>224</v>
      </c>
    </row>
    <row r="1204" spans="1:17" ht="18" customHeight="1" x14ac:dyDescent="0.2">
      <c r="A1204" s="11" t="s">
        <v>25</v>
      </c>
      <c r="B1204" s="11" t="str">
        <f t="shared" si="56"/>
        <v>ch07a</v>
      </c>
      <c r="C1204" s="11" t="s">
        <v>165</v>
      </c>
      <c r="D1204" s="11" t="s">
        <v>188</v>
      </c>
      <c r="E1204" s="11" t="s">
        <v>1772</v>
      </c>
      <c r="F1204" s="15">
        <v>1</v>
      </c>
      <c r="G1204" s="15" t="str">
        <f t="shared" si="57"/>
        <v>a</v>
      </c>
      <c r="H1204" s="20">
        <v>2007</v>
      </c>
      <c r="I1204" s="20">
        <v>32</v>
      </c>
      <c r="J1204" s="20" t="str">
        <f t="shared" si="59"/>
        <v>ch07a032</v>
      </c>
      <c r="K1204" s="20" t="s">
        <v>1773</v>
      </c>
      <c r="L1204" s="15" t="s">
        <v>1603</v>
      </c>
      <c r="M1204" s="20"/>
      <c r="N1204" s="59" t="s">
        <v>10564</v>
      </c>
      <c r="O1204" s="20"/>
      <c r="P1204" s="20"/>
      <c r="Q1204" s="20" t="s">
        <v>224</v>
      </c>
    </row>
    <row r="1205" spans="1:17" ht="18" customHeight="1" x14ac:dyDescent="0.2">
      <c r="A1205" s="11" t="s">
        <v>25</v>
      </c>
      <c r="B1205" s="11" t="str">
        <f t="shared" si="56"/>
        <v>ch08b</v>
      </c>
      <c r="C1205" s="11" t="s">
        <v>165</v>
      </c>
      <c r="D1205" s="11" t="s">
        <v>188</v>
      </c>
      <c r="E1205" s="11" t="s">
        <v>1772</v>
      </c>
      <c r="F1205" s="15">
        <v>2</v>
      </c>
      <c r="G1205" s="15" t="str">
        <f t="shared" si="57"/>
        <v>b</v>
      </c>
      <c r="H1205" s="20">
        <v>2008</v>
      </c>
      <c r="I1205" s="20">
        <v>32</v>
      </c>
      <c r="J1205" s="20" t="str">
        <f t="shared" si="59"/>
        <v>ch08b032</v>
      </c>
      <c r="K1205" s="20" t="s">
        <v>1773</v>
      </c>
      <c r="L1205" s="15" t="s">
        <v>1603</v>
      </c>
      <c r="M1205" s="20"/>
      <c r="N1205" s="59" t="s">
        <v>10564</v>
      </c>
      <c r="O1205" s="20"/>
      <c r="P1205" s="20"/>
      <c r="Q1205" s="20" t="s">
        <v>224</v>
      </c>
    </row>
    <row r="1206" spans="1:17" ht="18" customHeight="1" x14ac:dyDescent="0.2">
      <c r="A1206" s="11" t="s">
        <v>25</v>
      </c>
      <c r="B1206" s="11" t="str">
        <f t="shared" si="56"/>
        <v>ch09c</v>
      </c>
      <c r="C1206" s="11" t="s">
        <v>165</v>
      </c>
      <c r="D1206" s="11" t="s">
        <v>188</v>
      </c>
      <c r="E1206" s="11" t="s">
        <v>1772</v>
      </c>
      <c r="F1206" s="15">
        <v>3</v>
      </c>
      <c r="G1206" s="15" t="str">
        <f t="shared" si="57"/>
        <v>c</v>
      </c>
      <c r="H1206" s="20">
        <v>2009</v>
      </c>
      <c r="I1206" s="20">
        <v>32</v>
      </c>
      <c r="J1206" s="20" t="str">
        <f t="shared" si="59"/>
        <v>ch09c032</v>
      </c>
      <c r="K1206" s="20" t="s">
        <v>1773</v>
      </c>
      <c r="L1206" s="15" t="s">
        <v>1603</v>
      </c>
      <c r="M1206" s="20"/>
      <c r="N1206" s="59" t="s">
        <v>10564</v>
      </c>
      <c r="O1206" s="20"/>
      <c r="P1206" s="20"/>
      <c r="Q1206" s="20" t="s">
        <v>224</v>
      </c>
    </row>
    <row r="1207" spans="1:17" ht="18" customHeight="1" x14ac:dyDescent="0.2">
      <c r="A1207" s="11" t="s">
        <v>25</v>
      </c>
      <c r="B1207" s="11" t="str">
        <f t="shared" si="56"/>
        <v>ch10d</v>
      </c>
      <c r="C1207" s="11" t="s">
        <v>165</v>
      </c>
      <c r="D1207" s="11" t="s">
        <v>188</v>
      </c>
      <c r="E1207" s="11" t="s">
        <v>1772</v>
      </c>
      <c r="F1207" s="15">
        <v>4</v>
      </c>
      <c r="G1207" s="15" t="str">
        <f t="shared" si="57"/>
        <v>d</v>
      </c>
      <c r="H1207" s="20">
        <v>2010</v>
      </c>
      <c r="I1207" s="20">
        <v>32</v>
      </c>
      <c r="J1207" s="20" t="str">
        <f t="shared" si="59"/>
        <v>ch10d032</v>
      </c>
      <c r="K1207" s="20" t="s">
        <v>1773</v>
      </c>
      <c r="L1207" s="15" t="s">
        <v>1603</v>
      </c>
      <c r="M1207" s="20"/>
      <c r="N1207" s="59" t="s">
        <v>10564</v>
      </c>
      <c r="O1207" s="20"/>
      <c r="P1207" s="20"/>
      <c r="Q1207" s="20" t="s">
        <v>224</v>
      </c>
    </row>
    <row r="1208" spans="1:17" ht="18" customHeight="1" x14ac:dyDescent="0.2">
      <c r="A1208" s="11" t="s">
        <v>25</v>
      </c>
      <c r="B1208" s="11" t="str">
        <f t="shared" si="56"/>
        <v>ch11e</v>
      </c>
      <c r="C1208" s="11" t="s">
        <v>165</v>
      </c>
      <c r="D1208" s="11" t="s">
        <v>188</v>
      </c>
      <c r="E1208" s="11" t="s">
        <v>1772</v>
      </c>
      <c r="F1208" s="15">
        <v>5</v>
      </c>
      <c r="G1208" s="15" t="str">
        <f t="shared" si="57"/>
        <v>e</v>
      </c>
      <c r="H1208" s="20">
        <v>2011</v>
      </c>
      <c r="I1208" s="20">
        <v>32</v>
      </c>
      <c r="J1208" s="20" t="str">
        <f t="shared" si="59"/>
        <v>ch11e032</v>
      </c>
      <c r="K1208" s="20" t="s">
        <v>1773</v>
      </c>
      <c r="L1208" s="15" t="s">
        <v>1603</v>
      </c>
      <c r="M1208" s="20"/>
      <c r="N1208" s="59" t="s">
        <v>10564</v>
      </c>
      <c r="O1208" s="20"/>
      <c r="P1208" s="20"/>
      <c r="Q1208" s="20" t="s">
        <v>224</v>
      </c>
    </row>
    <row r="1209" spans="1:17" ht="18" customHeight="1" x14ac:dyDescent="0.2">
      <c r="A1209" s="11" t="s">
        <v>25</v>
      </c>
      <c r="B1209" s="11" t="str">
        <f t="shared" si="56"/>
        <v>ch12f</v>
      </c>
      <c r="C1209" s="11" t="s">
        <v>165</v>
      </c>
      <c r="D1209" s="11" t="s">
        <v>188</v>
      </c>
      <c r="E1209" s="11" t="s">
        <v>1772</v>
      </c>
      <c r="F1209" s="15">
        <v>6</v>
      </c>
      <c r="G1209" s="15" t="str">
        <f t="shared" si="57"/>
        <v>f</v>
      </c>
      <c r="H1209" s="20">
        <v>2012</v>
      </c>
      <c r="I1209" s="20">
        <v>32</v>
      </c>
      <c r="J1209" s="20" t="str">
        <f t="shared" si="59"/>
        <v>ch12f032</v>
      </c>
      <c r="K1209" s="20" t="s">
        <v>1773</v>
      </c>
      <c r="L1209" s="15" t="s">
        <v>1603</v>
      </c>
      <c r="M1209" s="20"/>
      <c r="N1209" s="59" t="s">
        <v>10564</v>
      </c>
      <c r="O1209" s="20"/>
      <c r="P1209" s="20"/>
      <c r="Q1209" s="20" t="s">
        <v>224</v>
      </c>
    </row>
    <row r="1210" spans="1:17" ht="18" customHeight="1" x14ac:dyDescent="0.2">
      <c r="A1210" s="11" t="s">
        <v>25</v>
      </c>
      <c r="B1210" s="11" t="str">
        <f t="shared" si="56"/>
        <v>ch13g</v>
      </c>
      <c r="C1210" s="11" t="s">
        <v>165</v>
      </c>
      <c r="D1210" s="11" t="s">
        <v>188</v>
      </c>
      <c r="E1210" s="11" t="s">
        <v>1772</v>
      </c>
      <c r="F1210" s="15">
        <v>7</v>
      </c>
      <c r="G1210" s="15" t="str">
        <f t="shared" si="57"/>
        <v>g</v>
      </c>
      <c r="H1210" s="20">
        <v>2013</v>
      </c>
      <c r="I1210" s="20">
        <v>32</v>
      </c>
      <c r="J1210" s="20" t="str">
        <f t="shared" si="59"/>
        <v>ch13g032</v>
      </c>
      <c r="K1210" s="20" t="s">
        <v>1773</v>
      </c>
      <c r="L1210" s="15" t="s">
        <v>1603</v>
      </c>
      <c r="M1210" s="20"/>
      <c r="N1210" s="59" t="s">
        <v>10564</v>
      </c>
      <c r="O1210" s="20"/>
      <c r="P1210" s="20"/>
      <c r="Q1210" s="20" t="s">
        <v>224</v>
      </c>
    </row>
    <row r="1211" spans="1:17" ht="18" customHeight="1" x14ac:dyDescent="0.2">
      <c r="A1211" s="11" t="s">
        <v>25</v>
      </c>
      <c r="B1211" s="11" t="str">
        <f t="shared" si="56"/>
        <v>ch15h</v>
      </c>
      <c r="C1211" s="11" t="s">
        <v>165</v>
      </c>
      <c r="D1211" s="11" t="s">
        <v>188</v>
      </c>
      <c r="E1211" s="11" t="s">
        <v>1772</v>
      </c>
      <c r="F1211" s="15">
        <v>8</v>
      </c>
      <c r="G1211" s="15" t="str">
        <f t="shared" si="57"/>
        <v>h</v>
      </c>
      <c r="H1211" s="20">
        <v>2015</v>
      </c>
      <c r="I1211" s="20">
        <v>32</v>
      </c>
      <c r="J1211" s="20" t="str">
        <f t="shared" si="59"/>
        <v>ch15h032</v>
      </c>
      <c r="K1211" s="20" t="s">
        <v>1773</v>
      </c>
      <c r="L1211" s="15" t="s">
        <v>1603</v>
      </c>
      <c r="M1211" s="20"/>
      <c r="N1211" s="59" t="s">
        <v>10564</v>
      </c>
      <c r="O1211" s="20"/>
      <c r="P1211" s="20"/>
      <c r="Q1211" s="20" t="s">
        <v>224</v>
      </c>
    </row>
    <row r="1212" spans="1:17" ht="18" customHeight="1" x14ac:dyDescent="0.2">
      <c r="A1212" s="11" t="s">
        <v>25</v>
      </c>
      <c r="B1212" s="11" t="str">
        <f t="shared" si="56"/>
        <v>ch16i</v>
      </c>
      <c r="C1212" s="11" t="s">
        <v>165</v>
      </c>
      <c r="D1212" s="11" t="s">
        <v>188</v>
      </c>
      <c r="E1212" s="11" t="s">
        <v>1772</v>
      </c>
      <c r="F1212" s="15">
        <v>9</v>
      </c>
      <c r="G1212" s="15" t="str">
        <f t="shared" si="57"/>
        <v>i</v>
      </c>
      <c r="H1212" s="20">
        <v>2016</v>
      </c>
      <c r="I1212" s="20">
        <v>32</v>
      </c>
      <c r="J1212" s="20" t="str">
        <f t="shared" ref="J1212:J1275" si="60">B1212&amp;"0"&amp;I1212</f>
        <v>ch16i032</v>
      </c>
      <c r="K1212" s="20" t="s">
        <v>1773</v>
      </c>
      <c r="L1212" s="15" t="s">
        <v>1603</v>
      </c>
      <c r="M1212" s="20"/>
      <c r="N1212" s="59" t="s">
        <v>10564</v>
      </c>
      <c r="O1212" s="20"/>
      <c r="P1212" s="20"/>
      <c r="Q1212" s="20" t="s">
        <v>224</v>
      </c>
    </row>
    <row r="1213" spans="1:17" ht="18" customHeight="1" x14ac:dyDescent="0.2">
      <c r="A1213" s="11" t="s">
        <v>25</v>
      </c>
      <c r="B1213" s="11" t="str">
        <f t="shared" si="56"/>
        <v>ch17j</v>
      </c>
      <c r="C1213" s="11" t="s">
        <v>165</v>
      </c>
      <c r="D1213" s="11" t="s">
        <v>188</v>
      </c>
      <c r="E1213" s="11" t="s">
        <v>1772</v>
      </c>
      <c r="F1213" s="15">
        <v>10</v>
      </c>
      <c r="G1213" s="15" t="str">
        <f t="shared" si="57"/>
        <v>j</v>
      </c>
      <c r="H1213" s="20">
        <v>2017</v>
      </c>
      <c r="I1213" s="20">
        <v>32</v>
      </c>
      <c r="J1213" s="20" t="str">
        <f t="shared" si="60"/>
        <v>ch17j032</v>
      </c>
      <c r="K1213" s="20" t="s">
        <v>1773</v>
      </c>
      <c r="L1213" s="15" t="s">
        <v>1603</v>
      </c>
      <c r="M1213" s="20"/>
      <c r="N1213" s="59" t="s">
        <v>10564</v>
      </c>
      <c r="O1213" s="20"/>
      <c r="P1213" s="20"/>
      <c r="Q1213" s="20" t="s">
        <v>224</v>
      </c>
    </row>
    <row r="1214" spans="1:17" ht="18" customHeight="1" x14ac:dyDescent="0.2">
      <c r="A1214" s="11" t="s">
        <v>25</v>
      </c>
      <c r="B1214" s="11" t="str">
        <f t="shared" si="56"/>
        <v>ch18k</v>
      </c>
      <c r="C1214" s="11" t="s">
        <v>165</v>
      </c>
      <c r="D1214" s="11" t="s">
        <v>188</v>
      </c>
      <c r="E1214" s="11" t="s">
        <v>1772</v>
      </c>
      <c r="F1214" s="15">
        <v>11</v>
      </c>
      <c r="G1214" s="15" t="str">
        <f t="shared" si="57"/>
        <v>k</v>
      </c>
      <c r="H1214" s="20">
        <v>2018</v>
      </c>
      <c r="I1214" s="20">
        <v>32</v>
      </c>
      <c r="J1214" s="20" t="str">
        <f t="shared" si="60"/>
        <v>ch18k032</v>
      </c>
      <c r="K1214" s="20" t="s">
        <v>1773</v>
      </c>
      <c r="L1214" s="15" t="s">
        <v>1603</v>
      </c>
      <c r="M1214" s="20"/>
      <c r="N1214" s="59" t="s">
        <v>10564</v>
      </c>
      <c r="O1214" s="20"/>
      <c r="P1214" s="20"/>
      <c r="Q1214" s="20" t="s">
        <v>224</v>
      </c>
    </row>
    <row r="1215" spans="1:17" ht="18" customHeight="1" x14ac:dyDescent="0.2">
      <c r="A1215" s="11" t="s">
        <v>25</v>
      </c>
      <c r="B1215" s="11" t="str">
        <f t="shared" si="56"/>
        <v>ch07a</v>
      </c>
      <c r="C1215" s="11" t="s">
        <v>165</v>
      </c>
      <c r="D1215" s="11" t="s">
        <v>188</v>
      </c>
      <c r="E1215" s="11" t="s">
        <v>1792</v>
      </c>
      <c r="F1215" s="15">
        <v>1</v>
      </c>
      <c r="G1215" s="15" t="str">
        <f t="shared" si="57"/>
        <v>a</v>
      </c>
      <c r="H1215" s="20">
        <v>2007</v>
      </c>
      <c r="I1215" s="20">
        <v>40</v>
      </c>
      <c r="J1215" s="20" t="str">
        <f t="shared" si="60"/>
        <v>ch07a040</v>
      </c>
      <c r="K1215" s="20" t="s">
        <v>1793</v>
      </c>
      <c r="L1215" s="15" t="s">
        <v>1603</v>
      </c>
      <c r="M1215" s="20"/>
      <c r="N1215" s="59" t="s">
        <v>10564</v>
      </c>
      <c r="O1215" s="20"/>
      <c r="P1215" s="20"/>
      <c r="Q1215" s="20" t="s">
        <v>224</v>
      </c>
    </row>
    <row r="1216" spans="1:17" ht="18" customHeight="1" x14ac:dyDescent="0.2">
      <c r="A1216" s="11" t="s">
        <v>25</v>
      </c>
      <c r="B1216" s="11" t="str">
        <f t="shared" si="56"/>
        <v>ch08b</v>
      </c>
      <c r="C1216" s="11" t="s">
        <v>165</v>
      </c>
      <c r="D1216" s="11" t="s">
        <v>188</v>
      </c>
      <c r="E1216" s="11" t="s">
        <v>1792</v>
      </c>
      <c r="F1216" s="15">
        <v>2</v>
      </c>
      <c r="G1216" s="15" t="str">
        <f t="shared" si="57"/>
        <v>b</v>
      </c>
      <c r="H1216" s="20">
        <v>2008</v>
      </c>
      <c r="I1216" s="20">
        <v>40</v>
      </c>
      <c r="J1216" s="20" t="str">
        <f t="shared" si="60"/>
        <v>ch08b040</v>
      </c>
      <c r="K1216" s="20" t="s">
        <v>1793</v>
      </c>
      <c r="L1216" s="15" t="s">
        <v>1603</v>
      </c>
      <c r="M1216" s="20"/>
      <c r="N1216" s="59" t="s">
        <v>10564</v>
      </c>
      <c r="O1216" s="20"/>
      <c r="P1216" s="20"/>
      <c r="Q1216" s="20" t="s">
        <v>224</v>
      </c>
    </row>
    <row r="1217" spans="1:17" ht="18" customHeight="1" x14ac:dyDescent="0.2">
      <c r="A1217" s="11" t="s">
        <v>25</v>
      </c>
      <c r="B1217" s="11" t="str">
        <f t="shared" si="56"/>
        <v>ch09c</v>
      </c>
      <c r="C1217" s="11" t="s">
        <v>165</v>
      </c>
      <c r="D1217" s="11" t="s">
        <v>188</v>
      </c>
      <c r="E1217" s="11" t="s">
        <v>1792</v>
      </c>
      <c r="F1217" s="15">
        <v>3</v>
      </c>
      <c r="G1217" s="15" t="str">
        <f t="shared" si="57"/>
        <v>c</v>
      </c>
      <c r="H1217" s="20">
        <v>2009</v>
      </c>
      <c r="I1217" s="20">
        <v>40</v>
      </c>
      <c r="J1217" s="20" t="str">
        <f t="shared" si="60"/>
        <v>ch09c040</v>
      </c>
      <c r="K1217" s="20" t="s">
        <v>1793</v>
      </c>
      <c r="L1217" s="15" t="s">
        <v>1603</v>
      </c>
      <c r="M1217" s="20"/>
      <c r="N1217" s="59" t="s">
        <v>10564</v>
      </c>
      <c r="O1217" s="20"/>
      <c r="P1217" s="20"/>
      <c r="Q1217" s="20" t="s">
        <v>224</v>
      </c>
    </row>
    <row r="1218" spans="1:17" ht="18" customHeight="1" x14ac:dyDescent="0.2">
      <c r="A1218" s="11" t="s">
        <v>25</v>
      </c>
      <c r="B1218" s="11" t="str">
        <f t="shared" si="56"/>
        <v>ch10d</v>
      </c>
      <c r="C1218" s="11" t="s">
        <v>165</v>
      </c>
      <c r="D1218" s="11" t="s">
        <v>188</v>
      </c>
      <c r="E1218" s="11" t="s">
        <v>1792</v>
      </c>
      <c r="F1218" s="15">
        <v>4</v>
      </c>
      <c r="G1218" s="15" t="str">
        <f t="shared" si="57"/>
        <v>d</v>
      </c>
      <c r="H1218" s="20">
        <v>2010</v>
      </c>
      <c r="I1218" s="20">
        <v>40</v>
      </c>
      <c r="J1218" s="20" t="str">
        <f t="shared" si="60"/>
        <v>ch10d040</v>
      </c>
      <c r="K1218" s="20" t="s">
        <v>1793</v>
      </c>
      <c r="L1218" s="15" t="s">
        <v>1603</v>
      </c>
      <c r="M1218" s="20"/>
      <c r="N1218" s="59" t="s">
        <v>10564</v>
      </c>
      <c r="O1218" s="20"/>
      <c r="P1218" s="20"/>
      <c r="Q1218" s="20" t="s">
        <v>224</v>
      </c>
    </row>
    <row r="1219" spans="1:17" ht="18" customHeight="1" x14ac:dyDescent="0.2">
      <c r="A1219" s="11" t="s">
        <v>25</v>
      </c>
      <c r="B1219" s="11" t="str">
        <f t="shared" si="56"/>
        <v>ch11e</v>
      </c>
      <c r="C1219" s="11" t="s">
        <v>165</v>
      </c>
      <c r="D1219" s="11" t="s">
        <v>188</v>
      </c>
      <c r="E1219" s="11" t="s">
        <v>1792</v>
      </c>
      <c r="F1219" s="15">
        <v>5</v>
      </c>
      <c r="G1219" s="15" t="str">
        <f t="shared" si="57"/>
        <v>e</v>
      </c>
      <c r="H1219" s="20">
        <v>2011</v>
      </c>
      <c r="I1219" s="20">
        <v>40</v>
      </c>
      <c r="J1219" s="20" t="str">
        <f t="shared" si="60"/>
        <v>ch11e040</v>
      </c>
      <c r="K1219" s="20" t="s">
        <v>1793</v>
      </c>
      <c r="L1219" s="15" t="s">
        <v>1603</v>
      </c>
      <c r="M1219" s="20"/>
      <c r="N1219" s="59" t="s">
        <v>10564</v>
      </c>
      <c r="O1219" s="20"/>
      <c r="P1219" s="20"/>
      <c r="Q1219" s="20" t="s">
        <v>224</v>
      </c>
    </row>
    <row r="1220" spans="1:17" ht="18" customHeight="1" x14ac:dyDescent="0.2">
      <c r="A1220" s="11" t="s">
        <v>25</v>
      </c>
      <c r="B1220" s="11" t="str">
        <f t="shared" si="56"/>
        <v>ch12f</v>
      </c>
      <c r="C1220" s="11" t="s">
        <v>165</v>
      </c>
      <c r="D1220" s="11" t="s">
        <v>188</v>
      </c>
      <c r="E1220" s="11" t="s">
        <v>1792</v>
      </c>
      <c r="F1220" s="15">
        <v>6</v>
      </c>
      <c r="G1220" s="15" t="str">
        <f t="shared" si="57"/>
        <v>f</v>
      </c>
      <c r="H1220" s="20">
        <v>2012</v>
      </c>
      <c r="I1220" s="20">
        <v>40</v>
      </c>
      <c r="J1220" s="20" t="str">
        <f t="shared" si="60"/>
        <v>ch12f040</v>
      </c>
      <c r="K1220" s="20" t="s">
        <v>1793</v>
      </c>
      <c r="L1220" s="15" t="s">
        <v>1603</v>
      </c>
      <c r="M1220" s="20"/>
      <c r="N1220" s="59" t="s">
        <v>10564</v>
      </c>
      <c r="O1220" s="20"/>
      <c r="P1220" s="20"/>
      <c r="Q1220" s="20" t="s">
        <v>224</v>
      </c>
    </row>
    <row r="1221" spans="1:17" ht="18" customHeight="1" x14ac:dyDescent="0.2">
      <c r="A1221" s="11" t="s">
        <v>25</v>
      </c>
      <c r="B1221" s="11" t="str">
        <f t="shared" si="56"/>
        <v>ch13g</v>
      </c>
      <c r="C1221" s="11" t="s">
        <v>165</v>
      </c>
      <c r="D1221" s="11" t="s">
        <v>188</v>
      </c>
      <c r="E1221" s="11" t="s">
        <v>1792</v>
      </c>
      <c r="F1221" s="15">
        <v>7</v>
      </c>
      <c r="G1221" s="15" t="str">
        <f t="shared" si="57"/>
        <v>g</v>
      </c>
      <c r="H1221" s="20">
        <v>2013</v>
      </c>
      <c r="I1221" s="20">
        <v>40</v>
      </c>
      <c r="J1221" s="20" t="str">
        <f t="shared" si="60"/>
        <v>ch13g040</v>
      </c>
      <c r="K1221" s="20" t="s">
        <v>1793</v>
      </c>
      <c r="L1221" s="15" t="s">
        <v>1603</v>
      </c>
      <c r="M1221" s="20"/>
      <c r="N1221" s="59" t="s">
        <v>10564</v>
      </c>
      <c r="O1221" s="20"/>
      <c r="P1221" s="20"/>
      <c r="Q1221" s="20" t="s">
        <v>224</v>
      </c>
    </row>
    <row r="1222" spans="1:17" ht="18" customHeight="1" x14ac:dyDescent="0.2">
      <c r="A1222" s="11" t="s">
        <v>25</v>
      </c>
      <c r="B1222" s="11" t="str">
        <f t="shared" si="56"/>
        <v>ch15h</v>
      </c>
      <c r="C1222" s="11" t="s">
        <v>165</v>
      </c>
      <c r="D1222" s="11" t="s">
        <v>188</v>
      </c>
      <c r="E1222" s="11" t="s">
        <v>1792</v>
      </c>
      <c r="F1222" s="15">
        <v>8</v>
      </c>
      <c r="G1222" s="15" t="str">
        <f t="shared" si="57"/>
        <v>h</v>
      </c>
      <c r="H1222" s="20">
        <v>2015</v>
      </c>
      <c r="I1222" s="20">
        <v>40</v>
      </c>
      <c r="J1222" s="20" t="str">
        <f t="shared" si="60"/>
        <v>ch15h040</v>
      </c>
      <c r="K1222" s="20" t="s">
        <v>1793</v>
      </c>
      <c r="L1222" s="15" t="s">
        <v>1603</v>
      </c>
      <c r="M1222" s="20"/>
      <c r="N1222" s="59" t="s">
        <v>10564</v>
      </c>
      <c r="O1222" s="20"/>
      <c r="P1222" s="20"/>
      <c r="Q1222" s="20" t="s">
        <v>224</v>
      </c>
    </row>
    <row r="1223" spans="1:17" ht="18" customHeight="1" x14ac:dyDescent="0.2">
      <c r="A1223" s="11" t="s">
        <v>25</v>
      </c>
      <c r="B1223" s="11" t="str">
        <f t="shared" si="56"/>
        <v>ch16i</v>
      </c>
      <c r="C1223" s="11" t="s">
        <v>165</v>
      </c>
      <c r="D1223" s="11" t="s">
        <v>188</v>
      </c>
      <c r="E1223" s="11" t="s">
        <v>1792</v>
      </c>
      <c r="F1223" s="15">
        <v>9</v>
      </c>
      <c r="G1223" s="15" t="str">
        <f t="shared" si="57"/>
        <v>i</v>
      </c>
      <c r="H1223" s="20">
        <v>2016</v>
      </c>
      <c r="I1223" s="20">
        <v>40</v>
      </c>
      <c r="J1223" s="20" t="str">
        <f t="shared" si="60"/>
        <v>ch16i040</v>
      </c>
      <c r="K1223" s="20" t="s">
        <v>1793</v>
      </c>
      <c r="L1223" s="15" t="s">
        <v>1603</v>
      </c>
      <c r="M1223" s="20"/>
      <c r="N1223" s="59" t="s">
        <v>10564</v>
      </c>
      <c r="O1223" s="20"/>
      <c r="P1223" s="20"/>
      <c r="Q1223" s="20" t="s">
        <v>224</v>
      </c>
    </row>
    <row r="1224" spans="1:17" ht="18" customHeight="1" x14ac:dyDescent="0.2">
      <c r="A1224" s="11" t="s">
        <v>25</v>
      </c>
      <c r="B1224" s="11" t="str">
        <f t="shared" si="56"/>
        <v>ch17j</v>
      </c>
      <c r="C1224" s="11" t="s">
        <v>165</v>
      </c>
      <c r="D1224" s="11" t="s">
        <v>188</v>
      </c>
      <c r="E1224" s="11" t="s">
        <v>1792</v>
      </c>
      <c r="F1224" s="15">
        <v>10</v>
      </c>
      <c r="G1224" s="15" t="str">
        <f t="shared" si="57"/>
        <v>j</v>
      </c>
      <c r="H1224" s="20">
        <v>2017</v>
      </c>
      <c r="I1224" s="20">
        <v>40</v>
      </c>
      <c r="J1224" s="20" t="str">
        <f t="shared" si="60"/>
        <v>ch17j040</v>
      </c>
      <c r="K1224" s="20" t="s">
        <v>1793</v>
      </c>
      <c r="L1224" s="15" t="s">
        <v>1603</v>
      </c>
      <c r="M1224" s="20"/>
      <c r="N1224" s="59" t="s">
        <v>10564</v>
      </c>
      <c r="O1224" s="20"/>
      <c r="P1224" s="20"/>
      <c r="Q1224" s="20" t="s">
        <v>224</v>
      </c>
    </row>
    <row r="1225" spans="1:17" ht="18" customHeight="1" x14ac:dyDescent="0.2">
      <c r="A1225" s="11" t="s">
        <v>25</v>
      </c>
      <c r="B1225" s="11" t="str">
        <f t="shared" si="56"/>
        <v>ch18k</v>
      </c>
      <c r="C1225" s="11" t="s">
        <v>165</v>
      </c>
      <c r="D1225" s="11" t="s">
        <v>188</v>
      </c>
      <c r="E1225" s="11" t="s">
        <v>1792</v>
      </c>
      <c r="F1225" s="15">
        <v>11</v>
      </c>
      <c r="G1225" s="15" t="str">
        <f t="shared" si="57"/>
        <v>k</v>
      </c>
      <c r="H1225" s="20">
        <v>2018</v>
      </c>
      <c r="I1225" s="20">
        <v>40</v>
      </c>
      <c r="J1225" s="20" t="str">
        <f t="shared" si="60"/>
        <v>ch18k040</v>
      </c>
      <c r="K1225" s="20" t="s">
        <v>1793</v>
      </c>
      <c r="L1225" s="15" t="s">
        <v>1603</v>
      </c>
      <c r="M1225" s="20"/>
      <c r="N1225" s="59" t="s">
        <v>10564</v>
      </c>
      <c r="O1225" s="20"/>
      <c r="P1225" s="20"/>
      <c r="Q1225" s="20" t="s">
        <v>224</v>
      </c>
    </row>
    <row r="1226" spans="1:17" ht="18" customHeight="1" x14ac:dyDescent="0.2">
      <c r="A1226" s="11" t="s">
        <v>25</v>
      </c>
      <c r="B1226" s="11" t="str">
        <f t="shared" si="56"/>
        <v>ch07a</v>
      </c>
      <c r="C1226" s="11" t="s">
        <v>165</v>
      </c>
      <c r="D1226" s="11" t="s">
        <v>188</v>
      </c>
      <c r="E1226" s="11" t="s">
        <v>1808</v>
      </c>
      <c r="F1226" s="15">
        <v>1</v>
      </c>
      <c r="G1226" s="15" t="str">
        <f t="shared" si="57"/>
        <v>a</v>
      </c>
      <c r="H1226" s="20">
        <v>2007</v>
      </c>
      <c r="I1226" s="20">
        <v>29</v>
      </c>
      <c r="J1226" s="20" t="str">
        <f t="shared" si="60"/>
        <v>ch07a029</v>
      </c>
      <c r="K1226" s="20" t="s">
        <v>1809</v>
      </c>
      <c r="L1226" s="15" t="s">
        <v>1603</v>
      </c>
      <c r="M1226" s="20"/>
      <c r="N1226" s="59" t="s">
        <v>10564</v>
      </c>
      <c r="O1226" s="20"/>
      <c r="P1226" s="20"/>
      <c r="Q1226" s="20" t="s">
        <v>224</v>
      </c>
    </row>
    <row r="1227" spans="1:17" ht="18" customHeight="1" x14ac:dyDescent="0.2">
      <c r="A1227" s="11" t="s">
        <v>25</v>
      </c>
      <c r="B1227" s="11" t="str">
        <f t="shared" si="56"/>
        <v>ch08b</v>
      </c>
      <c r="C1227" s="11" t="s">
        <v>165</v>
      </c>
      <c r="D1227" s="11" t="s">
        <v>188</v>
      </c>
      <c r="E1227" s="11" t="s">
        <v>1808</v>
      </c>
      <c r="F1227" s="15">
        <v>2</v>
      </c>
      <c r="G1227" s="15" t="str">
        <f t="shared" si="57"/>
        <v>b</v>
      </c>
      <c r="H1227" s="20">
        <v>2008</v>
      </c>
      <c r="I1227" s="20">
        <v>29</v>
      </c>
      <c r="J1227" s="20" t="str">
        <f t="shared" si="60"/>
        <v>ch08b029</v>
      </c>
      <c r="K1227" s="20" t="s">
        <v>1809</v>
      </c>
      <c r="L1227" s="15" t="s">
        <v>1603</v>
      </c>
      <c r="M1227" s="20"/>
      <c r="N1227" s="59" t="s">
        <v>10564</v>
      </c>
      <c r="O1227" s="20"/>
      <c r="P1227" s="20"/>
      <c r="Q1227" s="20" t="s">
        <v>224</v>
      </c>
    </row>
    <row r="1228" spans="1:17" ht="18" customHeight="1" x14ac:dyDescent="0.2">
      <c r="A1228" s="11" t="s">
        <v>25</v>
      </c>
      <c r="B1228" s="11" t="str">
        <f t="shared" si="56"/>
        <v>ch09c</v>
      </c>
      <c r="C1228" s="11" t="s">
        <v>165</v>
      </c>
      <c r="D1228" s="11" t="s">
        <v>188</v>
      </c>
      <c r="E1228" s="11" t="s">
        <v>1808</v>
      </c>
      <c r="F1228" s="15">
        <v>3</v>
      </c>
      <c r="G1228" s="15" t="str">
        <f t="shared" si="57"/>
        <v>c</v>
      </c>
      <c r="H1228" s="20">
        <v>2009</v>
      </c>
      <c r="I1228" s="20">
        <v>29</v>
      </c>
      <c r="J1228" s="20" t="str">
        <f t="shared" si="60"/>
        <v>ch09c029</v>
      </c>
      <c r="K1228" s="20" t="s">
        <v>1809</v>
      </c>
      <c r="L1228" s="15" t="s">
        <v>1603</v>
      </c>
      <c r="M1228" s="20"/>
      <c r="N1228" s="59" t="s">
        <v>10564</v>
      </c>
      <c r="O1228" s="20"/>
      <c r="P1228" s="20"/>
      <c r="Q1228" s="20" t="s">
        <v>224</v>
      </c>
    </row>
    <row r="1229" spans="1:17" ht="18" customHeight="1" x14ac:dyDescent="0.2">
      <c r="A1229" s="11" t="s">
        <v>25</v>
      </c>
      <c r="B1229" s="11" t="str">
        <f t="shared" si="56"/>
        <v>ch10d</v>
      </c>
      <c r="C1229" s="11" t="s">
        <v>165</v>
      </c>
      <c r="D1229" s="11" t="s">
        <v>188</v>
      </c>
      <c r="E1229" s="11" t="s">
        <v>1808</v>
      </c>
      <c r="F1229" s="15">
        <v>4</v>
      </c>
      <c r="G1229" s="15" t="str">
        <f t="shared" si="57"/>
        <v>d</v>
      </c>
      <c r="H1229" s="20">
        <v>2010</v>
      </c>
      <c r="I1229" s="20">
        <v>29</v>
      </c>
      <c r="J1229" s="20" t="str">
        <f t="shared" si="60"/>
        <v>ch10d029</v>
      </c>
      <c r="K1229" s="20" t="s">
        <v>1809</v>
      </c>
      <c r="L1229" s="15" t="s">
        <v>1603</v>
      </c>
      <c r="M1229" s="20"/>
      <c r="N1229" s="59" t="s">
        <v>10564</v>
      </c>
      <c r="O1229" s="20"/>
      <c r="P1229" s="20"/>
      <c r="Q1229" s="20" t="s">
        <v>224</v>
      </c>
    </row>
    <row r="1230" spans="1:17" ht="18" customHeight="1" x14ac:dyDescent="0.2">
      <c r="A1230" s="11" t="s">
        <v>25</v>
      </c>
      <c r="B1230" s="11" t="str">
        <f t="shared" si="56"/>
        <v>ch11e</v>
      </c>
      <c r="C1230" s="11" t="s">
        <v>165</v>
      </c>
      <c r="D1230" s="11" t="s">
        <v>188</v>
      </c>
      <c r="E1230" s="11" t="s">
        <v>1808</v>
      </c>
      <c r="F1230" s="15">
        <v>5</v>
      </c>
      <c r="G1230" s="15" t="str">
        <f t="shared" si="57"/>
        <v>e</v>
      </c>
      <c r="H1230" s="20">
        <v>2011</v>
      </c>
      <c r="I1230" s="20">
        <v>29</v>
      </c>
      <c r="J1230" s="20" t="str">
        <f t="shared" si="60"/>
        <v>ch11e029</v>
      </c>
      <c r="K1230" s="20" t="s">
        <v>1809</v>
      </c>
      <c r="L1230" s="15" t="s">
        <v>1603</v>
      </c>
      <c r="M1230" s="20"/>
      <c r="N1230" s="59" t="s">
        <v>10564</v>
      </c>
      <c r="O1230" s="20"/>
      <c r="P1230" s="20"/>
      <c r="Q1230" s="20" t="s">
        <v>224</v>
      </c>
    </row>
    <row r="1231" spans="1:17" ht="18" customHeight="1" x14ac:dyDescent="0.2">
      <c r="A1231" s="11" t="s">
        <v>25</v>
      </c>
      <c r="B1231" s="11" t="str">
        <f t="shared" si="56"/>
        <v>ch12f</v>
      </c>
      <c r="C1231" s="11" t="s">
        <v>165</v>
      </c>
      <c r="D1231" s="11" t="s">
        <v>188</v>
      </c>
      <c r="E1231" s="11" t="s">
        <v>1808</v>
      </c>
      <c r="F1231" s="15">
        <v>6</v>
      </c>
      <c r="G1231" s="15" t="str">
        <f t="shared" si="57"/>
        <v>f</v>
      </c>
      <c r="H1231" s="20">
        <v>2012</v>
      </c>
      <c r="I1231" s="20">
        <v>29</v>
      </c>
      <c r="J1231" s="20" t="str">
        <f t="shared" si="60"/>
        <v>ch12f029</v>
      </c>
      <c r="K1231" s="20" t="s">
        <v>1809</v>
      </c>
      <c r="L1231" s="15" t="s">
        <v>1603</v>
      </c>
      <c r="M1231" s="20"/>
      <c r="N1231" s="59" t="s">
        <v>10564</v>
      </c>
      <c r="O1231" s="20"/>
      <c r="P1231" s="20"/>
      <c r="Q1231" s="20" t="s">
        <v>224</v>
      </c>
    </row>
    <row r="1232" spans="1:17" ht="18" customHeight="1" x14ac:dyDescent="0.2">
      <c r="A1232" s="11" t="s">
        <v>25</v>
      </c>
      <c r="B1232" s="11" t="str">
        <f t="shared" si="56"/>
        <v>ch13g</v>
      </c>
      <c r="C1232" s="11" t="s">
        <v>165</v>
      </c>
      <c r="D1232" s="11" t="s">
        <v>188</v>
      </c>
      <c r="E1232" s="11" t="s">
        <v>1808</v>
      </c>
      <c r="F1232" s="15">
        <v>7</v>
      </c>
      <c r="G1232" s="15" t="str">
        <f t="shared" si="57"/>
        <v>g</v>
      </c>
      <c r="H1232" s="20">
        <v>2013</v>
      </c>
      <c r="I1232" s="20">
        <v>29</v>
      </c>
      <c r="J1232" s="20" t="str">
        <f t="shared" si="60"/>
        <v>ch13g029</v>
      </c>
      <c r="K1232" s="20" t="s">
        <v>1809</v>
      </c>
      <c r="L1232" s="15" t="s">
        <v>1603</v>
      </c>
      <c r="M1232" s="20"/>
      <c r="N1232" s="59" t="s">
        <v>10564</v>
      </c>
      <c r="O1232" s="20"/>
      <c r="P1232" s="20"/>
      <c r="Q1232" s="20" t="s">
        <v>224</v>
      </c>
    </row>
    <row r="1233" spans="1:17" ht="18" customHeight="1" x14ac:dyDescent="0.2">
      <c r="A1233" s="11" t="s">
        <v>25</v>
      </c>
      <c r="B1233" s="11" t="str">
        <f t="shared" si="56"/>
        <v>ch15h</v>
      </c>
      <c r="C1233" s="11" t="s">
        <v>165</v>
      </c>
      <c r="D1233" s="11" t="s">
        <v>188</v>
      </c>
      <c r="E1233" s="11" t="s">
        <v>1808</v>
      </c>
      <c r="F1233" s="15">
        <v>8</v>
      </c>
      <c r="G1233" s="15" t="str">
        <f t="shared" si="57"/>
        <v>h</v>
      </c>
      <c r="H1233" s="20">
        <v>2015</v>
      </c>
      <c r="I1233" s="20">
        <v>29</v>
      </c>
      <c r="J1233" s="20" t="str">
        <f t="shared" si="60"/>
        <v>ch15h029</v>
      </c>
      <c r="K1233" s="20" t="s">
        <v>1809</v>
      </c>
      <c r="L1233" s="15" t="s">
        <v>1603</v>
      </c>
      <c r="M1233" s="20"/>
      <c r="N1233" s="59" t="s">
        <v>10564</v>
      </c>
      <c r="O1233" s="20"/>
      <c r="P1233" s="20"/>
      <c r="Q1233" s="20" t="s">
        <v>224</v>
      </c>
    </row>
    <row r="1234" spans="1:17" ht="18" customHeight="1" x14ac:dyDescent="0.2">
      <c r="A1234" s="11" t="s">
        <v>25</v>
      </c>
      <c r="B1234" s="11" t="str">
        <f t="shared" si="56"/>
        <v>ch16i</v>
      </c>
      <c r="C1234" s="11" t="s">
        <v>165</v>
      </c>
      <c r="D1234" s="11" t="s">
        <v>188</v>
      </c>
      <c r="E1234" s="11" t="s">
        <v>1808</v>
      </c>
      <c r="F1234" s="15">
        <v>9</v>
      </c>
      <c r="G1234" s="15" t="str">
        <f t="shared" si="57"/>
        <v>i</v>
      </c>
      <c r="H1234" s="20">
        <v>2016</v>
      </c>
      <c r="I1234" s="20">
        <v>29</v>
      </c>
      <c r="J1234" s="20" t="str">
        <f t="shared" si="60"/>
        <v>ch16i029</v>
      </c>
      <c r="K1234" s="20" t="s">
        <v>1809</v>
      </c>
      <c r="L1234" s="15" t="s">
        <v>1603</v>
      </c>
      <c r="M1234" s="20"/>
      <c r="N1234" s="59" t="s">
        <v>10564</v>
      </c>
      <c r="O1234" s="20"/>
      <c r="P1234" s="20"/>
      <c r="Q1234" s="20" t="s">
        <v>224</v>
      </c>
    </row>
    <row r="1235" spans="1:17" ht="18" customHeight="1" x14ac:dyDescent="0.2">
      <c r="A1235" s="11" t="s">
        <v>25</v>
      </c>
      <c r="B1235" s="11" t="str">
        <f t="shared" si="56"/>
        <v>ch17j</v>
      </c>
      <c r="C1235" s="11" t="s">
        <v>165</v>
      </c>
      <c r="D1235" s="11" t="s">
        <v>188</v>
      </c>
      <c r="E1235" s="11" t="s">
        <v>1808</v>
      </c>
      <c r="F1235" s="15">
        <v>10</v>
      </c>
      <c r="G1235" s="15" t="str">
        <f t="shared" si="57"/>
        <v>j</v>
      </c>
      <c r="H1235" s="20">
        <v>2017</v>
      </c>
      <c r="I1235" s="20">
        <v>29</v>
      </c>
      <c r="J1235" s="20" t="str">
        <f t="shared" si="60"/>
        <v>ch17j029</v>
      </c>
      <c r="K1235" s="20" t="s">
        <v>1809</v>
      </c>
      <c r="L1235" s="15" t="s">
        <v>1603</v>
      </c>
      <c r="M1235" s="20"/>
      <c r="N1235" s="59" t="s">
        <v>10564</v>
      </c>
      <c r="O1235" s="20"/>
      <c r="P1235" s="20"/>
      <c r="Q1235" s="20" t="s">
        <v>224</v>
      </c>
    </row>
    <row r="1236" spans="1:17" ht="18" customHeight="1" x14ac:dyDescent="0.2">
      <c r="A1236" s="11" t="s">
        <v>25</v>
      </c>
      <c r="B1236" s="11" t="str">
        <f t="shared" si="56"/>
        <v>ch18k</v>
      </c>
      <c r="C1236" s="11" t="s">
        <v>165</v>
      </c>
      <c r="D1236" s="11" t="s">
        <v>188</v>
      </c>
      <c r="E1236" s="11" t="s">
        <v>1808</v>
      </c>
      <c r="F1236" s="15">
        <v>11</v>
      </c>
      <c r="G1236" s="15" t="str">
        <f t="shared" si="57"/>
        <v>k</v>
      </c>
      <c r="H1236" s="20">
        <v>2018</v>
      </c>
      <c r="I1236" s="20">
        <v>29</v>
      </c>
      <c r="J1236" s="20" t="str">
        <f t="shared" si="60"/>
        <v>ch18k029</v>
      </c>
      <c r="K1236" s="20" t="s">
        <v>1809</v>
      </c>
      <c r="L1236" s="15" t="s">
        <v>1603</v>
      </c>
      <c r="M1236" s="20"/>
      <c r="N1236" s="59" t="s">
        <v>10564</v>
      </c>
      <c r="O1236" s="20"/>
      <c r="P1236" s="20"/>
      <c r="Q1236" s="20" t="s">
        <v>224</v>
      </c>
    </row>
    <row r="1237" spans="1:17" ht="18" customHeight="1" x14ac:dyDescent="0.2">
      <c r="A1237" s="11" t="s">
        <v>25</v>
      </c>
      <c r="B1237" s="11" t="str">
        <f t="shared" si="56"/>
        <v>ch07a</v>
      </c>
      <c r="C1237" s="11" t="s">
        <v>165</v>
      </c>
      <c r="D1237" s="11" t="s">
        <v>188</v>
      </c>
      <c r="E1237" s="11" t="s">
        <v>1822</v>
      </c>
      <c r="F1237" s="15">
        <v>1</v>
      </c>
      <c r="G1237" s="15" t="str">
        <f t="shared" si="57"/>
        <v>a</v>
      </c>
      <c r="H1237" s="20">
        <v>2007</v>
      </c>
      <c r="I1237" s="20">
        <v>41</v>
      </c>
      <c r="J1237" s="20" t="str">
        <f t="shared" si="60"/>
        <v>ch07a041</v>
      </c>
      <c r="K1237" s="20" t="s">
        <v>1825</v>
      </c>
      <c r="L1237" s="15" t="s">
        <v>1603</v>
      </c>
      <c r="M1237" s="20"/>
      <c r="N1237" s="59" t="s">
        <v>10564</v>
      </c>
      <c r="O1237" s="20"/>
      <c r="P1237" s="20"/>
      <c r="Q1237" s="20" t="s">
        <v>224</v>
      </c>
    </row>
    <row r="1238" spans="1:17" ht="18" customHeight="1" x14ac:dyDescent="0.2">
      <c r="A1238" s="11" t="s">
        <v>25</v>
      </c>
      <c r="B1238" s="11" t="str">
        <f t="shared" si="56"/>
        <v>ch08b</v>
      </c>
      <c r="C1238" s="11" t="s">
        <v>165</v>
      </c>
      <c r="D1238" s="11" t="s">
        <v>188</v>
      </c>
      <c r="E1238" s="11" t="s">
        <v>1822</v>
      </c>
      <c r="F1238" s="15">
        <v>2</v>
      </c>
      <c r="G1238" s="15" t="str">
        <f t="shared" si="57"/>
        <v>b</v>
      </c>
      <c r="H1238" s="20">
        <v>2008</v>
      </c>
      <c r="I1238" s="20">
        <v>41</v>
      </c>
      <c r="J1238" s="20" t="str">
        <f t="shared" si="60"/>
        <v>ch08b041</v>
      </c>
      <c r="K1238" s="20" t="s">
        <v>1825</v>
      </c>
      <c r="L1238" s="15" t="s">
        <v>1603</v>
      </c>
      <c r="M1238" s="20"/>
      <c r="N1238" s="59" t="s">
        <v>10564</v>
      </c>
      <c r="O1238" s="20"/>
      <c r="P1238" s="20"/>
      <c r="Q1238" s="20" t="s">
        <v>224</v>
      </c>
    </row>
    <row r="1239" spans="1:17" ht="18" customHeight="1" x14ac:dyDescent="0.2">
      <c r="A1239" s="11" t="s">
        <v>25</v>
      </c>
      <c r="B1239" s="11" t="str">
        <f t="shared" si="56"/>
        <v>ch09c</v>
      </c>
      <c r="C1239" s="11" t="s">
        <v>165</v>
      </c>
      <c r="D1239" s="11" t="s">
        <v>188</v>
      </c>
      <c r="E1239" s="11" t="s">
        <v>1822</v>
      </c>
      <c r="F1239" s="15">
        <v>3</v>
      </c>
      <c r="G1239" s="15" t="str">
        <f t="shared" si="57"/>
        <v>c</v>
      </c>
      <c r="H1239" s="20">
        <v>2009</v>
      </c>
      <c r="I1239" s="20">
        <v>41</v>
      </c>
      <c r="J1239" s="20" t="str">
        <f t="shared" si="60"/>
        <v>ch09c041</v>
      </c>
      <c r="K1239" s="20" t="s">
        <v>1825</v>
      </c>
      <c r="L1239" s="15" t="s">
        <v>1603</v>
      </c>
      <c r="M1239" s="20"/>
      <c r="N1239" s="59" t="s">
        <v>10564</v>
      </c>
      <c r="O1239" s="20"/>
      <c r="P1239" s="20"/>
      <c r="Q1239" s="20" t="s">
        <v>224</v>
      </c>
    </row>
    <row r="1240" spans="1:17" ht="18" customHeight="1" x14ac:dyDescent="0.2">
      <c r="A1240" s="11" t="s">
        <v>25</v>
      </c>
      <c r="B1240" s="11" t="str">
        <f t="shared" si="56"/>
        <v>ch10d</v>
      </c>
      <c r="C1240" s="11" t="s">
        <v>165</v>
      </c>
      <c r="D1240" s="11" t="s">
        <v>188</v>
      </c>
      <c r="E1240" s="11" t="s">
        <v>1822</v>
      </c>
      <c r="F1240" s="15">
        <v>4</v>
      </c>
      <c r="G1240" s="15" t="str">
        <f t="shared" si="57"/>
        <v>d</v>
      </c>
      <c r="H1240" s="20">
        <v>2010</v>
      </c>
      <c r="I1240" s="20">
        <v>41</v>
      </c>
      <c r="J1240" s="20" t="str">
        <f t="shared" si="60"/>
        <v>ch10d041</v>
      </c>
      <c r="K1240" s="20" t="s">
        <v>1825</v>
      </c>
      <c r="L1240" s="15" t="s">
        <v>1603</v>
      </c>
      <c r="M1240" s="20"/>
      <c r="N1240" s="59" t="s">
        <v>10564</v>
      </c>
      <c r="O1240" s="20"/>
      <c r="P1240" s="20"/>
      <c r="Q1240" s="20" t="s">
        <v>224</v>
      </c>
    </row>
    <row r="1241" spans="1:17" ht="18" customHeight="1" x14ac:dyDescent="0.2">
      <c r="A1241" s="11" t="s">
        <v>25</v>
      </c>
      <c r="B1241" s="11" t="str">
        <f t="shared" si="56"/>
        <v>ch11e</v>
      </c>
      <c r="C1241" s="11" t="s">
        <v>165</v>
      </c>
      <c r="D1241" s="11" t="s">
        <v>188</v>
      </c>
      <c r="E1241" s="11" t="s">
        <v>1822</v>
      </c>
      <c r="F1241" s="15">
        <v>5</v>
      </c>
      <c r="G1241" s="15" t="str">
        <f t="shared" si="57"/>
        <v>e</v>
      </c>
      <c r="H1241" s="20">
        <v>2011</v>
      </c>
      <c r="I1241" s="20">
        <v>41</v>
      </c>
      <c r="J1241" s="20" t="str">
        <f t="shared" si="60"/>
        <v>ch11e041</v>
      </c>
      <c r="K1241" s="20" t="s">
        <v>1825</v>
      </c>
      <c r="L1241" s="15" t="s">
        <v>1603</v>
      </c>
      <c r="M1241" s="20"/>
      <c r="N1241" s="59" t="s">
        <v>10564</v>
      </c>
      <c r="O1241" s="20"/>
      <c r="P1241" s="20"/>
      <c r="Q1241" s="20" t="s">
        <v>224</v>
      </c>
    </row>
    <row r="1242" spans="1:17" ht="18" customHeight="1" x14ac:dyDescent="0.2">
      <c r="A1242" s="11" t="s">
        <v>25</v>
      </c>
      <c r="B1242" s="11" t="str">
        <f t="shared" si="56"/>
        <v>ch12f</v>
      </c>
      <c r="C1242" s="11" t="s">
        <v>165</v>
      </c>
      <c r="D1242" s="11" t="s">
        <v>188</v>
      </c>
      <c r="E1242" s="11" t="s">
        <v>1822</v>
      </c>
      <c r="F1242" s="15">
        <v>6</v>
      </c>
      <c r="G1242" s="15" t="str">
        <f t="shared" si="57"/>
        <v>f</v>
      </c>
      <c r="H1242" s="20">
        <v>2012</v>
      </c>
      <c r="I1242" s="20">
        <v>41</v>
      </c>
      <c r="J1242" s="20" t="str">
        <f t="shared" si="60"/>
        <v>ch12f041</v>
      </c>
      <c r="K1242" s="20" t="s">
        <v>1825</v>
      </c>
      <c r="L1242" s="15" t="s">
        <v>1603</v>
      </c>
      <c r="M1242" s="20"/>
      <c r="N1242" s="59" t="s">
        <v>10564</v>
      </c>
      <c r="O1242" s="20"/>
      <c r="P1242" s="20"/>
      <c r="Q1242" s="20" t="s">
        <v>224</v>
      </c>
    </row>
    <row r="1243" spans="1:17" ht="18" customHeight="1" x14ac:dyDescent="0.2">
      <c r="A1243" s="11" t="s">
        <v>25</v>
      </c>
      <c r="B1243" s="11" t="str">
        <f t="shared" si="56"/>
        <v>ch13g</v>
      </c>
      <c r="C1243" s="11" t="s">
        <v>165</v>
      </c>
      <c r="D1243" s="11" t="s">
        <v>188</v>
      </c>
      <c r="E1243" s="11" t="s">
        <v>1822</v>
      </c>
      <c r="F1243" s="15">
        <v>7</v>
      </c>
      <c r="G1243" s="15" t="str">
        <f t="shared" si="57"/>
        <v>g</v>
      </c>
      <c r="H1243" s="20">
        <v>2013</v>
      </c>
      <c r="I1243" s="20">
        <v>41</v>
      </c>
      <c r="J1243" s="20" t="str">
        <f t="shared" si="60"/>
        <v>ch13g041</v>
      </c>
      <c r="K1243" s="20" t="s">
        <v>1825</v>
      </c>
      <c r="L1243" s="15" t="s">
        <v>1603</v>
      </c>
      <c r="M1243" s="20"/>
      <c r="N1243" s="59" t="s">
        <v>10564</v>
      </c>
      <c r="O1243" s="20"/>
      <c r="P1243" s="20"/>
      <c r="Q1243" s="20" t="s">
        <v>224</v>
      </c>
    </row>
    <row r="1244" spans="1:17" ht="18" customHeight="1" x14ac:dyDescent="0.2">
      <c r="A1244" s="11" t="s">
        <v>25</v>
      </c>
      <c r="B1244" s="11" t="str">
        <f t="shared" si="56"/>
        <v>ch15h</v>
      </c>
      <c r="C1244" s="11" t="s">
        <v>165</v>
      </c>
      <c r="D1244" s="11" t="s">
        <v>188</v>
      </c>
      <c r="E1244" s="11" t="s">
        <v>1822</v>
      </c>
      <c r="F1244" s="15">
        <v>8</v>
      </c>
      <c r="G1244" s="15" t="str">
        <f t="shared" si="57"/>
        <v>h</v>
      </c>
      <c r="H1244" s="20">
        <v>2015</v>
      </c>
      <c r="I1244" s="20">
        <v>41</v>
      </c>
      <c r="J1244" s="20" t="str">
        <f t="shared" si="60"/>
        <v>ch15h041</v>
      </c>
      <c r="K1244" s="20" t="s">
        <v>1825</v>
      </c>
      <c r="L1244" s="15" t="s">
        <v>1603</v>
      </c>
      <c r="M1244" s="20"/>
      <c r="N1244" s="59" t="s">
        <v>10564</v>
      </c>
      <c r="O1244" s="20"/>
      <c r="P1244" s="20"/>
      <c r="Q1244" s="20" t="s">
        <v>224</v>
      </c>
    </row>
    <row r="1245" spans="1:17" ht="18" customHeight="1" x14ac:dyDescent="0.2">
      <c r="A1245" s="11" t="s">
        <v>25</v>
      </c>
      <c r="B1245" s="11" t="str">
        <f t="shared" si="56"/>
        <v>ch16i</v>
      </c>
      <c r="C1245" s="11" t="s">
        <v>165</v>
      </c>
      <c r="D1245" s="11" t="s">
        <v>188</v>
      </c>
      <c r="E1245" s="11" t="s">
        <v>1822</v>
      </c>
      <c r="F1245" s="15">
        <v>9</v>
      </c>
      <c r="G1245" s="15" t="str">
        <f t="shared" si="57"/>
        <v>i</v>
      </c>
      <c r="H1245" s="20">
        <v>2016</v>
      </c>
      <c r="I1245" s="20">
        <v>41</v>
      </c>
      <c r="J1245" s="20" t="str">
        <f t="shared" si="60"/>
        <v>ch16i041</v>
      </c>
      <c r="K1245" s="20" t="s">
        <v>1825</v>
      </c>
      <c r="L1245" s="15" t="s">
        <v>1603</v>
      </c>
      <c r="M1245" s="20"/>
      <c r="N1245" s="59" t="s">
        <v>10564</v>
      </c>
      <c r="O1245" s="20"/>
      <c r="P1245" s="20"/>
      <c r="Q1245" s="20" t="s">
        <v>224</v>
      </c>
    </row>
    <row r="1246" spans="1:17" ht="18" customHeight="1" x14ac:dyDescent="0.2">
      <c r="A1246" s="11" t="s">
        <v>25</v>
      </c>
      <c r="B1246" s="11" t="str">
        <f t="shared" si="56"/>
        <v>ch17j</v>
      </c>
      <c r="C1246" s="11" t="s">
        <v>165</v>
      </c>
      <c r="D1246" s="11" t="s">
        <v>188</v>
      </c>
      <c r="E1246" s="11" t="s">
        <v>1822</v>
      </c>
      <c r="F1246" s="15">
        <v>10</v>
      </c>
      <c r="G1246" s="15" t="str">
        <f t="shared" si="57"/>
        <v>j</v>
      </c>
      <c r="H1246" s="20">
        <v>2017</v>
      </c>
      <c r="I1246" s="20">
        <v>41</v>
      </c>
      <c r="J1246" s="20" t="str">
        <f t="shared" si="60"/>
        <v>ch17j041</v>
      </c>
      <c r="K1246" s="20" t="s">
        <v>1825</v>
      </c>
      <c r="L1246" s="15" t="s">
        <v>1603</v>
      </c>
      <c r="M1246" s="20"/>
      <c r="N1246" s="59" t="s">
        <v>10564</v>
      </c>
      <c r="O1246" s="20"/>
      <c r="P1246" s="20"/>
      <c r="Q1246" s="20" t="s">
        <v>224</v>
      </c>
    </row>
    <row r="1247" spans="1:17" ht="18" customHeight="1" x14ac:dyDescent="0.2">
      <c r="A1247" s="11" t="s">
        <v>25</v>
      </c>
      <c r="B1247" s="11" t="str">
        <f t="shared" si="56"/>
        <v>ch18k</v>
      </c>
      <c r="C1247" s="11" t="s">
        <v>165</v>
      </c>
      <c r="D1247" s="11" t="s">
        <v>188</v>
      </c>
      <c r="E1247" s="11" t="s">
        <v>1822</v>
      </c>
      <c r="F1247" s="15">
        <v>11</v>
      </c>
      <c r="G1247" s="15" t="str">
        <f t="shared" si="57"/>
        <v>k</v>
      </c>
      <c r="H1247" s="20">
        <v>2018</v>
      </c>
      <c r="I1247" s="20">
        <v>41</v>
      </c>
      <c r="J1247" s="20" t="str">
        <f t="shared" si="60"/>
        <v>ch18k041</v>
      </c>
      <c r="K1247" s="20" t="s">
        <v>1825</v>
      </c>
      <c r="L1247" s="15" t="s">
        <v>1603</v>
      </c>
      <c r="M1247" s="20"/>
      <c r="N1247" s="59" t="s">
        <v>10564</v>
      </c>
      <c r="O1247" s="20"/>
      <c r="P1247" s="20"/>
      <c r="Q1247" s="20" t="s">
        <v>224</v>
      </c>
    </row>
    <row r="1248" spans="1:17" ht="18" customHeight="1" x14ac:dyDescent="0.2">
      <c r="A1248" s="11" t="s">
        <v>25</v>
      </c>
      <c r="B1248" s="11" t="str">
        <f t="shared" si="56"/>
        <v>ch07a</v>
      </c>
      <c r="C1248" s="11" t="s">
        <v>165</v>
      </c>
      <c r="D1248" s="11" t="s">
        <v>188</v>
      </c>
      <c r="E1248" s="11" t="s">
        <v>1838</v>
      </c>
      <c r="F1248" s="15">
        <v>1</v>
      </c>
      <c r="G1248" s="15" t="str">
        <f t="shared" si="57"/>
        <v>a</v>
      </c>
      <c r="H1248" s="20">
        <v>2007</v>
      </c>
      <c r="I1248" s="20">
        <v>24</v>
      </c>
      <c r="J1248" s="20" t="str">
        <f t="shared" si="60"/>
        <v>ch07a024</v>
      </c>
      <c r="K1248" s="20" t="s">
        <v>1841</v>
      </c>
      <c r="L1248" s="15" t="s">
        <v>1603</v>
      </c>
      <c r="M1248" s="20"/>
      <c r="N1248" s="59" t="s">
        <v>10564</v>
      </c>
      <c r="O1248" s="20"/>
      <c r="P1248" s="20"/>
      <c r="Q1248" s="20" t="s">
        <v>224</v>
      </c>
    </row>
    <row r="1249" spans="1:17" ht="18" customHeight="1" x14ac:dyDescent="0.2">
      <c r="A1249" s="11" t="s">
        <v>25</v>
      </c>
      <c r="B1249" s="11" t="str">
        <f t="shared" si="56"/>
        <v>ch08b</v>
      </c>
      <c r="C1249" s="11" t="s">
        <v>165</v>
      </c>
      <c r="D1249" s="11" t="s">
        <v>188</v>
      </c>
      <c r="E1249" s="11" t="s">
        <v>1838</v>
      </c>
      <c r="F1249" s="15">
        <v>2</v>
      </c>
      <c r="G1249" s="15" t="str">
        <f t="shared" si="57"/>
        <v>b</v>
      </c>
      <c r="H1249" s="20">
        <v>2008</v>
      </c>
      <c r="I1249" s="20">
        <v>24</v>
      </c>
      <c r="J1249" s="20" t="str">
        <f t="shared" si="60"/>
        <v>ch08b024</v>
      </c>
      <c r="K1249" s="20" t="s">
        <v>1841</v>
      </c>
      <c r="L1249" s="15" t="s">
        <v>1603</v>
      </c>
      <c r="M1249" s="20"/>
      <c r="N1249" s="59" t="s">
        <v>10564</v>
      </c>
      <c r="O1249" s="20"/>
      <c r="P1249" s="20"/>
      <c r="Q1249" s="20" t="s">
        <v>224</v>
      </c>
    </row>
    <row r="1250" spans="1:17" ht="18" customHeight="1" x14ac:dyDescent="0.2">
      <c r="A1250" s="11" t="s">
        <v>25</v>
      </c>
      <c r="B1250" s="11" t="str">
        <f t="shared" si="56"/>
        <v>ch09c</v>
      </c>
      <c r="C1250" s="11" t="s">
        <v>165</v>
      </c>
      <c r="D1250" s="11" t="s">
        <v>188</v>
      </c>
      <c r="E1250" s="11" t="s">
        <v>1838</v>
      </c>
      <c r="F1250" s="15">
        <v>3</v>
      </c>
      <c r="G1250" s="15" t="str">
        <f t="shared" si="57"/>
        <v>c</v>
      </c>
      <c r="H1250" s="20">
        <v>2009</v>
      </c>
      <c r="I1250" s="20">
        <v>24</v>
      </c>
      <c r="J1250" s="20" t="str">
        <f t="shared" si="60"/>
        <v>ch09c024</v>
      </c>
      <c r="K1250" s="20" t="s">
        <v>1841</v>
      </c>
      <c r="L1250" s="15" t="s">
        <v>1603</v>
      </c>
      <c r="M1250" s="20"/>
      <c r="N1250" s="59" t="s">
        <v>10564</v>
      </c>
      <c r="O1250" s="20"/>
      <c r="P1250" s="20"/>
      <c r="Q1250" s="20" t="s">
        <v>224</v>
      </c>
    </row>
    <row r="1251" spans="1:17" ht="18" customHeight="1" x14ac:dyDescent="0.2">
      <c r="A1251" s="11" t="s">
        <v>25</v>
      </c>
      <c r="B1251" s="11" t="str">
        <f t="shared" si="56"/>
        <v>ch10d</v>
      </c>
      <c r="C1251" s="11" t="s">
        <v>165</v>
      </c>
      <c r="D1251" s="11" t="s">
        <v>188</v>
      </c>
      <c r="E1251" s="11" t="s">
        <v>1838</v>
      </c>
      <c r="F1251" s="15">
        <v>4</v>
      </c>
      <c r="G1251" s="15" t="str">
        <f t="shared" si="57"/>
        <v>d</v>
      </c>
      <c r="H1251" s="20">
        <v>2010</v>
      </c>
      <c r="I1251" s="20">
        <v>24</v>
      </c>
      <c r="J1251" s="20" t="str">
        <f t="shared" si="60"/>
        <v>ch10d024</v>
      </c>
      <c r="K1251" s="20" t="s">
        <v>1841</v>
      </c>
      <c r="L1251" s="15" t="s">
        <v>1603</v>
      </c>
      <c r="M1251" s="20"/>
      <c r="N1251" s="59" t="s">
        <v>10564</v>
      </c>
      <c r="O1251" s="20"/>
      <c r="P1251" s="20"/>
      <c r="Q1251" s="20" t="s">
        <v>224</v>
      </c>
    </row>
    <row r="1252" spans="1:17" ht="18" customHeight="1" x14ac:dyDescent="0.2">
      <c r="A1252" s="11" t="s">
        <v>25</v>
      </c>
      <c r="B1252" s="11" t="str">
        <f t="shared" si="56"/>
        <v>ch11e</v>
      </c>
      <c r="C1252" s="11" t="s">
        <v>165</v>
      </c>
      <c r="D1252" s="11" t="s">
        <v>188</v>
      </c>
      <c r="E1252" s="11" t="s">
        <v>1838</v>
      </c>
      <c r="F1252" s="15">
        <v>5</v>
      </c>
      <c r="G1252" s="15" t="str">
        <f t="shared" si="57"/>
        <v>e</v>
      </c>
      <c r="H1252" s="20">
        <v>2011</v>
      </c>
      <c r="I1252" s="20">
        <v>24</v>
      </c>
      <c r="J1252" s="20" t="str">
        <f t="shared" si="60"/>
        <v>ch11e024</v>
      </c>
      <c r="K1252" s="20" t="s">
        <v>1841</v>
      </c>
      <c r="L1252" s="15" t="s">
        <v>1603</v>
      </c>
      <c r="M1252" s="20"/>
      <c r="N1252" s="59" t="s">
        <v>10564</v>
      </c>
      <c r="O1252" s="20"/>
      <c r="P1252" s="20"/>
      <c r="Q1252" s="20" t="s">
        <v>224</v>
      </c>
    </row>
    <row r="1253" spans="1:17" ht="18" customHeight="1" x14ac:dyDescent="0.2">
      <c r="A1253" s="11" t="s">
        <v>25</v>
      </c>
      <c r="B1253" s="11" t="str">
        <f t="shared" si="56"/>
        <v>ch12f</v>
      </c>
      <c r="C1253" s="11" t="s">
        <v>165</v>
      </c>
      <c r="D1253" s="11" t="s">
        <v>188</v>
      </c>
      <c r="E1253" s="11" t="s">
        <v>1838</v>
      </c>
      <c r="F1253" s="15">
        <v>6</v>
      </c>
      <c r="G1253" s="15" t="str">
        <f t="shared" si="57"/>
        <v>f</v>
      </c>
      <c r="H1253" s="20">
        <v>2012</v>
      </c>
      <c r="I1253" s="20">
        <v>24</v>
      </c>
      <c r="J1253" s="20" t="str">
        <f t="shared" si="60"/>
        <v>ch12f024</v>
      </c>
      <c r="K1253" s="20" t="s">
        <v>1841</v>
      </c>
      <c r="L1253" s="15" t="s">
        <v>1603</v>
      </c>
      <c r="M1253" s="20"/>
      <c r="N1253" s="59" t="s">
        <v>10564</v>
      </c>
      <c r="O1253" s="20"/>
      <c r="P1253" s="20"/>
      <c r="Q1253" s="20" t="s">
        <v>224</v>
      </c>
    </row>
    <row r="1254" spans="1:17" ht="18" customHeight="1" x14ac:dyDescent="0.2">
      <c r="A1254" s="11" t="s">
        <v>25</v>
      </c>
      <c r="B1254" s="11" t="str">
        <f t="shared" si="56"/>
        <v>ch13g</v>
      </c>
      <c r="C1254" s="11" t="s">
        <v>165</v>
      </c>
      <c r="D1254" s="11" t="s">
        <v>188</v>
      </c>
      <c r="E1254" s="11" t="s">
        <v>1838</v>
      </c>
      <c r="F1254" s="15">
        <v>7</v>
      </c>
      <c r="G1254" s="15" t="str">
        <f t="shared" si="57"/>
        <v>g</v>
      </c>
      <c r="H1254" s="20">
        <v>2013</v>
      </c>
      <c r="I1254" s="20">
        <v>24</v>
      </c>
      <c r="J1254" s="20" t="str">
        <f t="shared" si="60"/>
        <v>ch13g024</v>
      </c>
      <c r="K1254" s="20" t="s">
        <v>1841</v>
      </c>
      <c r="L1254" s="15" t="s">
        <v>1603</v>
      </c>
      <c r="M1254" s="20"/>
      <c r="N1254" s="59" t="s">
        <v>10564</v>
      </c>
      <c r="O1254" s="20"/>
      <c r="P1254" s="20"/>
      <c r="Q1254" s="20" t="s">
        <v>224</v>
      </c>
    </row>
    <row r="1255" spans="1:17" ht="18" customHeight="1" x14ac:dyDescent="0.2">
      <c r="A1255" s="11" t="s">
        <v>25</v>
      </c>
      <c r="B1255" s="11" t="str">
        <f t="shared" si="56"/>
        <v>ch15h</v>
      </c>
      <c r="C1255" s="11" t="s">
        <v>165</v>
      </c>
      <c r="D1255" s="11" t="s">
        <v>188</v>
      </c>
      <c r="E1255" s="11" t="s">
        <v>1838</v>
      </c>
      <c r="F1255" s="15">
        <v>8</v>
      </c>
      <c r="G1255" s="15" t="str">
        <f t="shared" si="57"/>
        <v>h</v>
      </c>
      <c r="H1255" s="20">
        <v>2015</v>
      </c>
      <c r="I1255" s="20">
        <v>24</v>
      </c>
      <c r="J1255" s="20" t="str">
        <f t="shared" si="60"/>
        <v>ch15h024</v>
      </c>
      <c r="K1255" s="20" t="s">
        <v>1841</v>
      </c>
      <c r="L1255" s="15" t="s">
        <v>1603</v>
      </c>
      <c r="M1255" s="20"/>
      <c r="N1255" s="59" t="s">
        <v>10564</v>
      </c>
      <c r="O1255" s="20"/>
      <c r="P1255" s="20"/>
      <c r="Q1255" s="20" t="s">
        <v>224</v>
      </c>
    </row>
    <row r="1256" spans="1:17" ht="18" customHeight="1" x14ac:dyDescent="0.2">
      <c r="A1256" s="11" t="s">
        <v>25</v>
      </c>
      <c r="B1256" s="11" t="str">
        <f t="shared" si="56"/>
        <v>ch16i</v>
      </c>
      <c r="C1256" s="11" t="s">
        <v>165</v>
      </c>
      <c r="D1256" s="11" t="s">
        <v>188</v>
      </c>
      <c r="E1256" s="11" t="s">
        <v>1838</v>
      </c>
      <c r="F1256" s="15">
        <v>9</v>
      </c>
      <c r="G1256" s="15" t="str">
        <f t="shared" si="57"/>
        <v>i</v>
      </c>
      <c r="H1256" s="20">
        <v>2016</v>
      </c>
      <c r="I1256" s="20">
        <v>24</v>
      </c>
      <c r="J1256" s="20" t="str">
        <f t="shared" si="60"/>
        <v>ch16i024</v>
      </c>
      <c r="K1256" s="20" t="s">
        <v>1841</v>
      </c>
      <c r="L1256" s="15" t="s">
        <v>1603</v>
      </c>
      <c r="M1256" s="20"/>
      <c r="N1256" s="59" t="s">
        <v>10564</v>
      </c>
      <c r="O1256" s="20"/>
      <c r="P1256" s="20"/>
      <c r="Q1256" s="20" t="s">
        <v>224</v>
      </c>
    </row>
    <row r="1257" spans="1:17" ht="18" customHeight="1" x14ac:dyDescent="0.2">
      <c r="A1257" s="11" t="s">
        <v>25</v>
      </c>
      <c r="B1257" s="11" t="str">
        <f t="shared" si="56"/>
        <v>ch17j</v>
      </c>
      <c r="C1257" s="11" t="s">
        <v>165</v>
      </c>
      <c r="D1257" s="11" t="s">
        <v>188</v>
      </c>
      <c r="E1257" s="11" t="s">
        <v>1838</v>
      </c>
      <c r="F1257" s="15">
        <v>10</v>
      </c>
      <c r="G1257" s="15" t="str">
        <f t="shared" si="57"/>
        <v>j</v>
      </c>
      <c r="H1257" s="20">
        <v>2017</v>
      </c>
      <c r="I1257" s="20">
        <v>24</v>
      </c>
      <c r="J1257" s="20" t="str">
        <f t="shared" si="60"/>
        <v>ch17j024</v>
      </c>
      <c r="K1257" s="20" t="s">
        <v>1841</v>
      </c>
      <c r="L1257" s="15" t="s">
        <v>1603</v>
      </c>
      <c r="M1257" s="20"/>
      <c r="N1257" s="59" t="s">
        <v>10564</v>
      </c>
      <c r="O1257" s="20"/>
      <c r="P1257" s="20"/>
      <c r="Q1257" s="20" t="s">
        <v>224</v>
      </c>
    </row>
    <row r="1258" spans="1:17" ht="18" customHeight="1" x14ac:dyDescent="0.2">
      <c r="A1258" s="11" t="s">
        <v>25</v>
      </c>
      <c r="B1258" s="11" t="str">
        <f t="shared" si="56"/>
        <v>ch18k</v>
      </c>
      <c r="C1258" s="11" t="s">
        <v>165</v>
      </c>
      <c r="D1258" s="11" t="s">
        <v>188</v>
      </c>
      <c r="E1258" s="11" t="s">
        <v>1838</v>
      </c>
      <c r="F1258" s="15">
        <v>11</v>
      </c>
      <c r="G1258" s="15" t="str">
        <f t="shared" si="57"/>
        <v>k</v>
      </c>
      <c r="H1258" s="20">
        <v>2018</v>
      </c>
      <c r="I1258" s="20">
        <v>24</v>
      </c>
      <c r="J1258" s="20" t="str">
        <f t="shared" si="60"/>
        <v>ch18k024</v>
      </c>
      <c r="K1258" s="20" t="s">
        <v>1841</v>
      </c>
      <c r="L1258" s="15" t="s">
        <v>1603</v>
      </c>
      <c r="M1258" s="20"/>
      <c r="N1258" s="59" t="s">
        <v>10564</v>
      </c>
      <c r="O1258" s="20"/>
      <c r="P1258" s="20"/>
      <c r="Q1258" s="20" t="s">
        <v>224</v>
      </c>
    </row>
    <row r="1259" spans="1:17" ht="18" customHeight="1" x14ac:dyDescent="0.2">
      <c r="A1259" s="11" t="s">
        <v>25</v>
      </c>
      <c r="B1259" s="11" t="str">
        <f t="shared" si="56"/>
        <v>ch07a</v>
      </c>
      <c r="C1259" s="11" t="s">
        <v>165</v>
      </c>
      <c r="D1259" s="11" t="s">
        <v>188</v>
      </c>
      <c r="E1259" s="11" t="s">
        <v>1857</v>
      </c>
      <c r="F1259" s="15">
        <v>1</v>
      </c>
      <c r="G1259" s="15" t="str">
        <f t="shared" si="57"/>
        <v>a</v>
      </c>
      <c r="H1259" s="20">
        <v>2007</v>
      </c>
      <c r="I1259" s="20">
        <v>43</v>
      </c>
      <c r="J1259" s="20" t="str">
        <f t="shared" si="60"/>
        <v>ch07a043</v>
      </c>
      <c r="K1259" s="20" t="s">
        <v>1858</v>
      </c>
      <c r="L1259" s="15" t="s">
        <v>1603</v>
      </c>
      <c r="M1259" s="20"/>
      <c r="N1259" s="59" t="s">
        <v>10564</v>
      </c>
      <c r="O1259" s="20"/>
      <c r="P1259" s="20"/>
      <c r="Q1259" s="20" t="s">
        <v>224</v>
      </c>
    </row>
    <row r="1260" spans="1:17" ht="18" customHeight="1" x14ac:dyDescent="0.2">
      <c r="A1260" s="11" t="s">
        <v>25</v>
      </c>
      <c r="B1260" s="11" t="str">
        <f t="shared" si="56"/>
        <v>ch08b</v>
      </c>
      <c r="C1260" s="11" t="s">
        <v>165</v>
      </c>
      <c r="D1260" s="11" t="s">
        <v>188</v>
      </c>
      <c r="E1260" s="11" t="s">
        <v>1857</v>
      </c>
      <c r="F1260" s="15">
        <v>2</v>
      </c>
      <c r="G1260" s="15" t="str">
        <f t="shared" si="57"/>
        <v>b</v>
      </c>
      <c r="H1260" s="20">
        <v>2008</v>
      </c>
      <c r="I1260" s="20">
        <v>43</v>
      </c>
      <c r="J1260" s="20" t="str">
        <f t="shared" si="60"/>
        <v>ch08b043</v>
      </c>
      <c r="K1260" s="20" t="s">
        <v>1858</v>
      </c>
      <c r="L1260" s="15" t="s">
        <v>1603</v>
      </c>
      <c r="M1260" s="20"/>
      <c r="N1260" s="59" t="s">
        <v>10564</v>
      </c>
      <c r="O1260" s="20"/>
      <c r="P1260" s="20"/>
      <c r="Q1260" s="20" t="s">
        <v>224</v>
      </c>
    </row>
    <row r="1261" spans="1:17" ht="18" customHeight="1" x14ac:dyDescent="0.2">
      <c r="A1261" s="11" t="s">
        <v>25</v>
      </c>
      <c r="B1261" s="11" t="str">
        <f t="shared" si="56"/>
        <v>ch09c</v>
      </c>
      <c r="C1261" s="11" t="s">
        <v>165</v>
      </c>
      <c r="D1261" s="11" t="s">
        <v>188</v>
      </c>
      <c r="E1261" s="11" t="s">
        <v>1857</v>
      </c>
      <c r="F1261" s="15">
        <v>3</v>
      </c>
      <c r="G1261" s="15" t="str">
        <f t="shared" si="57"/>
        <v>c</v>
      </c>
      <c r="H1261" s="20">
        <v>2009</v>
      </c>
      <c r="I1261" s="20">
        <v>43</v>
      </c>
      <c r="J1261" s="20" t="str">
        <f t="shared" si="60"/>
        <v>ch09c043</v>
      </c>
      <c r="K1261" s="20" t="s">
        <v>1858</v>
      </c>
      <c r="L1261" s="15" t="s">
        <v>1603</v>
      </c>
      <c r="M1261" s="20"/>
      <c r="N1261" s="59" t="s">
        <v>10564</v>
      </c>
      <c r="O1261" s="20"/>
      <c r="P1261" s="20"/>
      <c r="Q1261" s="20" t="s">
        <v>224</v>
      </c>
    </row>
    <row r="1262" spans="1:17" ht="18" customHeight="1" x14ac:dyDescent="0.2">
      <c r="A1262" s="11" t="s">
        <v>25</v>
      </c>
      <c r="B1262" s="11" t="str">
        <f t="shared" si="56"/>
        <v>ch10d</v>
      </c>
      <c r="C1262" s="11" t="s">
        <v>165</v>
      </c>
      <c r="D1262" s="11" t="s">
        <v>188</v>
      </c>
      <c r="E1262" s="11" t="s">
        <v>1857</v>
      </c>
      <c r="F1262" s="15">
        <v>4</v>
      </c>
      <c r="G1262" s="15" t="str">
        <f t="shared" si="57"/>
        <v>d</v>
      </c>
      <c r="H1262" s="20">
        <v>2010</v>
      </c>
      <c r="I1262" s="20">
        <v>43</v>
      </c>
      <c r="J1262" s="20" t="str">
        <f t="shared" si="60"/>
        <v>ch10d043</v>
      </c>
      <c r="K1262" s="20" t="s">
        <v>1858</v>
      </c>
      <c r="L1262" s="15" t="s">
        <v>1603</v>
      </c>
      <c r="M1262" s="20"/>
      <c r="N1262" s="59" t="s">
        <v>10564</v>
      </c>
      <c r="O1262" s="20"/>
      <c r="P1262" s="20"/>
      <c r="Q1262" s="20" t="s">
        <v>224</v>
      </c>
    </row>
    <row r="1263" spans="1:17" ht="18" customHeight="1" x14ac:dyDescent="0.2">
      <c r="A1263" s="11" t="s">
        <v>25</v>
      </c>
      <c r="B1263" s="11" t="str">
        <f t="shared" si="56"/>
        <v>ch11e</v>
      </c>
      <c r="C1263" s="11" t="s">
        <v>165</v>
      </c>
      <c r="D1263" s="11" t="s">
        <v>188</v>
      </c>
      <c r="E1263" s="11" t="s">
        <v>1857</v>
      </c>
      <c r="F1263" s="15">
        <v>5</v>
      </c>
      <c r="G1263" s="15" t="str">
        <f t="shared" si="57"/>
        <v>e</v>
      </c>
      <c r="H1263" s="20">
        <v>2011</v>
      </c>
      <c r="I1263" s="20">
        <v>43</v>
      </c>
      <c r="J1263" s="20" t="str">
        <f t="shared" si="60"/>
        <v>ch11e043</v>
      </c>
      <c r="K1263" s="20" t="s">
        <v>1858</v>
      </c>
      <c r="L1263" s="15" t="s">
        <v>1603</v>
      </c>
      <c r="M1263" s="20"/>
      <c r="N1263" s="59" t="s">
        <v>10564</v>
      </c>
      <c r="O1263" s="20"/>
      <c r="P1263" s="20"/>
      <c r="Q1263" s="20" t="s">
        <v>224</v>
      </c>
    </row>
    <row r="1264" spans="1:17" ht="18" customHeight="1" x14ac:dyDescent="0.2">
      <c r="A1264" s="11" t="s">
        <v>25</v>
      </c>
      <c r="B1264" s="11" t="str">
        <f t="shared" si="56"/>
        <v>ch12f</v>
      </c>
      <c r="C1264" s="11" t="s">
        <v>165</v>
      </c>
      <c r="D1264" s="11" t="s">
        <v>188</v>
      </c>
      <c r="E1264" s="11" t="s">
        <v>1857</v>
      </c>
      <c r="F1264" s="15">
        <v>6</v>
      </c>
      <c r="G1264" s="15" t="str">
        <f t="shared" si="57"/>
        <v>f</v>
      </c>
      <c r="H1264" s="20">
        <v>2012</v>
      </c>
      <c r="I1264" s="20">
        <v>43</v>
      </c>
      <c r="J1264" s="20" t="str">
        <f t="shared" si="60"/>
        <v>ch12f043</v>
      </c>
      <c r="K1264" s="20" t="s">
        <v>1858</v>
      </c>
      <c r="L1264" s="15" t="s">
        <v>1603</v>
      </c>
      <c r="M1264" s="20"/>
      <c r="N1264" s="59" t="s">
        <v>10564</v>
      </c>
      <c r="O1264" s="20"/>
      <c r="P1264" s="20"/>
      <c r="Q1264" s="20" t="s">
        <v>224</v>
      </c>
    </row>
    <row r="1265" spans="1:17" ht="18" customHeight="1" x14ac:dyDescent="0.2">
      <c r="A1265" s="11" t="s">
        <v>25</v>
      </c>
      <c r="B1265" s="11" t="str">
        <f t="shared" si="56"/>
        <v>ch13g</v>
      </c>
      <c r="C1265" s="11" t="s">
        <v>165</v>
      </c>
      <c r="D1265" s="11" t="s">
        <v>188</v>
      </c>
      <c r="E1265" s="11" t="s">
        <v>1857</v>
      </c>
      <c r="F1265" s="15">
        <v>7</v>
      </c>
      <c r="G1265" s="15" t="str">
        <f t="shared" si="57"/>
        <v>g</v>
      </c>
      <c r="H1265" s="20">
        <v>2013</v>
      </c>
      <c r="I1265" s="20">
        <v>43</v>
      </c>
      <c r="J1265" s="20" t="str">
        <f t="shared" si="60"/>
        <v>ch13g043</v>
      </c>
      <c r="K1265" s="20" t="s">
        <v>1858</v>
      </c>
      <c r="L1265" s="15" t="s">
        <v>1603</v>
      </c>
      <c r="M1265" s="20"/>
      <c r="N1265" s="59" t="s">
        <v>10564</v>
      </c>
      <c r="O1265" s="20"/>
      <c r="P1265" s="20"/>
      <c r="Q1265" s="20" t="s">
        <v>224</v>
      </c>
    </row>
    <row r="1266" spans="1:17" ht="18" customHeight="1" x14ac:dyDescent="0.2">
      <c r="A1266" s="11" t="s">
        <v>25</v>
      </c>
      <c r="B1266" s="11" t="str">
        <f t="shared" si="56"/>
        <v>ch15h</v>
      </c>
      <c r="C1266" s="11" t="s">
        <v>165</v>
      </c>
      <c r="D1266" s="11" t="s">
        <v>188</v>
      </c>
      <c r="E1266" s="11" t="s">
        <v>1857</v>
      </c>
      <c r="F1266" s="15">
        <v>8</v>
      </c>
      <c r="G1266" s="15" t="str">
        <f t="shared" si="57"/>
        <v>h</v>
      </c>
      <c r="H1266" s="20">
        <v>2015</v>
      </c>
      <c r="I1266" s="20">
        <v>43</v>
      </c>
      <c r="J1266" s="20" t="str">
        <f t="shared" si="60"/>
        <v>ch15h043</v>
      </c>
      <c r="K1266" s="20" t="s">
        <v>1858</v>
      </c>
      <c r="L1266" s="15" t="s">
        <v>1603</v>
      </c>
      <c r="M1266" s="20"/>
      <c r="N1266" s="59" t="s">
        <v>10564</v>
      </c>
      <c r="O1266" s="20"/>
      <c r="P1266" s="20"/>
      <c r="Q1266" s="20" t="s">
        <v>224</v>
      </c>
    </row>
    <row r="1267" spans="1:17" ht="18" customHeight="1" x14ac:dyDescent="0.2">
      <c r="A1267" s="11" t="s">
        <v>25</v>
      </c>
      <c r="B1267" s="11" t="str">
        <f t="shared" si="56"/>
        <v>ch16i</v>
      </c>
      <c r="C1267" s="11" t="s">
        <v>165</v>
      </c>
      <c r="D1267" s="11" t="s">
        <v>188</v>
      </c>
      <c r="E1267" s="11" t="s">
        <v>1857</v>
      </c>
      <c r="F1267" s="15">
        <v>9</v>
      </c>
      <c r="G1267" s="15" t="str">
        <f t="shared" si="57"/>
        <v>i</v>
      </c>
      <c r="H1267" s="20">
        <v>2016</v>
      </c>
      <c r="I1267" s="20">
        <v>43</v>
      </c>
      <c r="J1267" s="20" t="str">
        <f t="shared" si="60"/>
        <v>ch16i043</v>
      </c>
      <c r="K1267" s="20" t="s">
        <v>1858</v>
      </c>
      <c r="L1267" s="15" t="s">
        <v>1603</v>
      </c>
      <c r="M1267" s="20"/>
      <c r="N1267" s="59" t="s">
        <v>10564</v>
      </c>
      <c r="O1267" s="20"/>
      <c r="P1267" s="20"/>
      <c r="Q1267" s="20" t="s">
        <v>224</v>
      </c>
    </row>
    <row r="1268" spans="1:17" ht="18" customHeight="1" x14ac:dyDescent="0.2">
      <c r="A1268" s="11" t="s">
        <v>25</v>
      </c>
      <c r="B1268" s="11" t="str">
        <f t="shared" si="56"/>
        <v>ch17j</v>
      </c>
      <c r="C1268" s="11" t="s">
        <v>165</v>
      </c>
      <c r="D1268" s="11" t="s">
        <v>188</v>
      </c>
      <c r="E1268" s="11" t="s">
        <v>1857</v>
      </c>
      <c r="F1268" s="15">
        <v>10</v>
      </c>
      <c r="G1268" s="15" t="str">
        <f t="shared" si="57"/>
        <v>j</v>
      </c>
      <c r="H1268" s="20">
        <v>2017</v>
      </c>
      <c r="I1268" s="20">
        <v>43</v>
      </c>
      <c r="J1268" s="20" t="str">
        <f t="shared" si="60"/>
        <v>ch17j043</v>
      </c>
      <c r="K1268" s="20" t="s">
        <v>1858</v>
      </c>
      <c r="L1268" s="15" t="s">
        <v>1603</v>
      </c>
      <c r="M1268" s="20"/>
      <c r="N1268" s="59" t="s">
        <v>10564</v>
      </c>
      <c r="O1268" s="20"/>
      <c r="P1268" s="20"/>
      <c r="Q1268" s="20" t="s">
        <v>224</v>
      </c>
    </row>
    <row r="1269" spans="1:17" ht="18" customHeight="1" x14ac:dyDescent="0.2">
      <c r="A1269" s="11" t="s">
        <v>25</v>
      </c>
      <c r="B1269" s="11" t="str">
        <f t="shared" si="56"/>
        <v>ch18k</v>
      </c>
      <c r="C1269" s="11" t="s">
        <v>165</v>
      </c>
      <c r="D1269" s="11" t="s">
        <v>188</v>
      </c>
      <c r="E1269" s="11" t="s">
        <v>1857</v>
      </c>
      <c r="F1269" s="15">
        <v>11</v>
      </c>
      <c r="G1269" s="15" t="str">
        <f t="shared" si="57"/>
        <v>k</v>
      </c>
      <c r="H1269" s="20">
        <v>2018</v>
      </c>
      <c r="I1269" s="20">
        <v>43</v>
      </c>
      <c r="J1269" s="20" t="str">
        <f t="shared" si="60"/>
        <v>ch18k043</v>
      </c>
      <c r="K1269" s="20" t="s">
        <v>1858</v>
      </c>
      <c r="L1269" s="15" t="s">
        <v>1603</v>
      </c>
      <c r="M1269" s="20"/>
      <c r="N1269" s="59" t="s">
        <v>10564</v>
      </c>
      <c r="O1269" s="20"/>
      <c r="P1269" s="20"/>
      <c r="Q1269" s="20" t="s">
        <v>224</v>
      </c>
    </row>
    <row r="1270" spans="1:17" ht="18" customHeight="1" x14ac:dyDescent="0.2">
      <c r="A1270" s="11" t="s">
        <v>25</v>
      </c>
      <c r="B1270" s="11" t="str">
        <f t="shared" si="56"/>
        <v>ch07a</v>
      </c>
      <c r="C1270" s="11" t="s">
        <v>165</v>
      </c>
      <c r="D1270" s="11" t="s">
        <v>188</v>
      </c>
      <c r="E1270" s="11" t="s">
        <v>1873</v>
      </c>
      <c r="F1270" s="15">
        <v>1</v>
      </c>
      <c r="G1270" s="15" t="str">
        <f t="shared" si="57"/>
        <v>a</v>
      </c>
      <c r="H1270" s="20">
        <v>2007</v>
      </c>
      <c r="I1270" s="20">
        <v>38</v>
      </c>
      <c r="J1270" s="20" t="str">
        <f t="shared" si="60"/>
        <v>ch07a038</v>
      </c>
      <c r="K1270" s="20" t="s">
        <v>1876</v>
      </c>
      <c r="L1270" s="15" t="s">
        <v>1603</v>
      </c>
      <c r="M1270" s="20"/>
      <c r="N1270" s="59" t="s">
        <v>10564</v>
      </c>
      <c r="O1270" s="20"/>
      <c r="P1270" s="20"/>
      <c r="Q1270" s="20" t="s">
        <v>224</v>
      </c>
    </row>
    <row r="1271" spans="1:17" ht="18" customHeight="1" x14ac:dyDescent="0.2">
      <c r="A1271" s="11" t="s">
        <v>25</v>
      </c>
      <c r="B1271" s="11" t="str">
        <f t="shared" si="56"/>
        <v>ch08b</v>
      </c>
      <c r="C1271" s="11" t="s">
        <v>165</v>
      </c>
      <c r="D1271" s="11" t="s">
        <v>188</v>
      </c>
      <c r="E1271" s="11" t="s">
        <v>1873</v>
      </c>
      <c r="F1271" s="15">
        <v>2</v>
      </c>
      <c r="G1271" s="15" t="str">
        <f t="shared" si="57"/>
        <v>b</v>
      </c>
      <c r="H1271" s="20">
        <v>2008</v>
      </c>
      <c r="I1271" s="20">
        <v>38</v>
      </c>
      <c r="J1271" s="20" t="str">
        <f t="shared" si="60"/>
        <v>ch08b038</v>
      </c>
      <c r="K1271" s="20" t="s">
        <v>1876</v>
      </c>
      <c r="L1271" s="15" t="s">
        <v>1603</v>
      </c>
      <c r="M1271" s="20"/>
      <c r="N1271" s="59" t="s">
        <v>10564</v>
      </c>
      <c r="O1271" s="20"/>
      <c r="P1271" s="20"/>
      <c r="Q1271" s="20" t="s">
        <v>224</v>
      </c>
    </row>
    <row r="1272" spans="1:17" ht="18" customHeight="1" x14ac:dyDescent="0.2">
      <c r="A1272" s="11" t="s">
        <v>25</v>
      </c>
      <c r="B1272" s="11" t="str">
        <f t="shared" si="56"/>
        <v>ch09c</v>
      </c>
      <c r="C1272" s="11" t="s">
        <v>165</v>
      </c>
      <c r="D1272" s="11" t="s">
        <v>188</v>
      </c>
      <c r="E1272" s="11" t="s">
        <v>1873</v>
      </c>
      <c r="F1272" s="15">
        <v>3</v>
      </c>
      <c r="G1272" s="15" t="str">
        <f t="shared" si="57"/>
        <v>c</v>
      </c>
      <c r="H1272" s="20">
        <v>2009</v>
      </c>
      <c r="I1272" s="20">
        <v>38</v>
      </c>
      <c r="J1272" s="20" t="str">
        <f t="shared" si="60"/>
        <v>ch09c038</v>
      </c>
      <c r="K1272" s="20" t="s">
        <v>1876</v>
      </c>
      <c r="L1272" s="15" t="s">
        <v>1603</v>
      </c>
      <c r="M1272" s="20"/>
      <c r="N1272" s="59" t="s">
        <v>10564</v>
      </c>
      <c r="O1272" s="20"/>
      <c r="P1272" s="20"/>
      <c r="Q1272" s="20" t="s">
        <v>224</v>
      </c>
    </row>
    <row r="1273" spans="1:17" ht="18" customHeight="1" x14ac:dyDescent="0.2">
      <c r="A1273" s="11" t="s">
        <v>25</v>
      </c>
      <c r="B1273" s="11" t="str">
        <f t="shared" si="56"/>
        <v>ch10d</v>
      </c>
      <c r="C1273" s="11" t="s">
        <v>165</v>
      </c>
      <c r="D1273" s="11" t="s">
        <v>188</v>
      </c>
      <c r="E1273" s="11" t="s">
        <v>1873</v>
      </c>
      <c r="F1273" s="15">
        <v>4</v>
      </c>
      <c r="G1273" s="15" t="str">
        <f t="shared" si="57"/>
        <v>d</v>
      </c>
      <c r="H1273" s="20">
        <v>2010</v>
      </c>
      <c r="I1273" s="20">
        <v>38</v>
      </c>
      <c r="J1273" s="20" t="str">
        <f t="shared" si="60"/>
        <v>ch10d038</v>
      </c>
      <c r="K1273" s="20" t="s">
        <v>1876</v>
      </c>
      <c r="L1273" s="15" t="s">
        <v>1603</v>
      </c>
      <c r="M1273" s="20"/>
      <c r="N1273" s="59" t="s">
        <v>10564</v>
      </c>
      <c r="O1273" s="20"/>
      <c r="P1273" s="20"/>
      <c r="Q1273" s="20" t="s">
        <v>224</v>
      </c>
    </row>
    <row r="1274" spans="1:17" ht="18" customHeight="1" x14ac:dyDescent="0.2">
      <c r="A1274" s="11" t="s">
        <v>25</v>
      </c>
      <c r="B1274" s="11" t="str">
        <f t="shared" si="56"/>
        <v>ch11e</v>
      </c>
      <c r="C1274" s="11" t="s">
        <v>165</v>
      </c>
      <c r="D1274" s="11" t="s">
        <v>188</v>
      </c>
      <c r="E1274" s="11" t="s">
        <v>1873</v>
      </c>
      <c r="F1274" s="15">
        <v>5</v>
      </c>
      <c r="G1274" s="15" t="str">
        <f t="shared" si="57"/>
        <v>e</v>
      </c>
      <c r="H1274" s="20">
        <v>2011</v>
      </c>
      <c r="I1274" s="20">
        <v>38</v>
      </c>
      <c r="J1274" s="20" t="str">
        <f t="shared" si="60"/>
        <v>ch11e038</v>
      </c>
      <c r="K1274" s="20" t="s">
        <v>1876</v>
      </c>
      <c r="L1274" s="15" t="s">
        <v>1603</v>
      </c>
      <c r="M1274" s="20"/>
      <c r="N1274" s="59" t="s">
        <v>10564</v>
      </c>
      <c r="O1274" s="20"/>
      <c r="P1274" s="20"/>
      <c r="Q1274" s="20" t="s">
        <v>224</v>
      </c>
    </row>
    <row r="1275" spans="1:17" ht="18" customHeight="1" x14ac:dyDescent="0.2">
      <c r="A1275" s="11" t="s">
        <v>25</v>
      </c>
      <c r="B1275" s="11" t="str">
        <f t="shared" si="56"/>
        <v>ch12f</v>
      </c>
      <c r="C1275" s="11" t="s">
        <v>165</v>
      </c>
      <c r="D1275" s="11" t="s">
        <v>188</v>
      </c>
      <c r="E1275" s="11" t="s">
        <v>1873</v>
      </c>
      <c r="F1275" s="15">
        <v>6</v>
      </c>
      <c r="G1275" s="15" t="str">
        <f t="shared" si="57"/>
        <v>f</v>
      </c>
      <c r="H1275" s="20">
        <v>2012</v>
      </c>
      <c r="I1275" s="20">
        <v>38</v>
      </c>
      <c r="J1275" s="20" t="str">
        <f t="shared" si="60"/>
        <v>ch12f038</v>
      </c>
      <c r="K1275" s="20" t="s">
        <v>1876</v>
      </c>
      <c r="L1275" s="15" t="s">
        <v>1603</v>
      </c>
      <c r="M1275" s="20"/>
      <c r="N1275" s="59" t="s">
        <v>10564</v>
      </c>
      <c r="O1275" s="20"/>
      <c r="P1275" s="20"/>
      <c r="Q1275" s="20" t="s">
        <v>224</v>
      </c>
    </row>
    <row r="1276" spans="1:17" ht="18" customHeight="1" x14ac:dyDescent="0.2">
      <c r="A1276" s="11" t="s">
        <v>25</v>
      </c>
      <c r="B1276" s="11" t="str">
        <f t="shared" si="56"/>
        <v>ch13g</v>
      </c>
      <c r="C1276" s="11" t="s">
        <v>165</v>
      </c>
      <c r="D1276" s="11" t="s">
        <v>188</v>
      </c>
      <c r="E1276" s="11" t="s">
        <v>1873</v>
      </c>
      <c r="F1276" s="15">
        <v>7</v>
      </c>
      <c r="G1276" s="15" t="str">
        <f t="shared" si="57"/>
        <v>g</v>
      </c>
      <c r="H1276" s="20">
        <v>2013</v>
      </c>
      <c r="I1276" s="20">
        <v>38</v>
      </c>
      <c r="J1276" s="20" t="str">
        <f t="shared" ref="J1276:J1335" si="61">B1276&amp;"0"&amp;I1276</f>
        <v>ch13g038</v>
      </c>
      <c r="K1276" s="20" t="s">
        <v>1876</v>
      </c>
      <c r="L1276" s="15" t="s">
        <v>1603</v>
      </c>
      <c r="M1276" s="20"/>
      <c r="N1276" s="59" t="s">
        <v>10564</v>
      </c>
      <c r="O1276" s="20"/>
      <c r="P1276" s="20"/>
      <c r="Q1276" s="20" t="s">
        <v>224</v>
      </c>
    </row>
    <row r="1277" spans="1:17" ht="18" customHeight="1" x14ac:dyDescent="0.2">
      <c r="A1277" s="11" t="s">
        <v>25</v>
      </c>
      <c r="B1277" s="11" t="str">
        <f t="shared" si="56"/>
        <v>ch15h</v>
      </c>
      <c r="C1277" s="11" t="s">
        <v>165</v>
      </c>
      <c r="D1277" s="11" t="s">
        <v>188</v>
      </c>
      <c r="E1277" s="11" t="s">
        <v>1873</v>
      </c>
      <c r="F1277" s="15">
        <v>8</v>
      </c>
      <c r="G1277" s="15" t="str">
        <f t="shared" si="57"/>
        <v>h</v>
      </c>
      <c r="H1277" s="20">
        <v>2015</v>
      </c>
      <c r="I1277" s="20">
        <v>38</v>
      </c>
      <c r="J1277" s="20" t="str">
        <f t="shared" si="61"/>
        <v>ch15h038</v>
      </c>
      <c r="K1277" s="20" t="s">
        <v>1876</v>
      </c>
      <c r="L1277" s="15" t="s">
        <v>1603</v>
      </c>
      <c r="M1277" s="20"/>
      <c r="N1277" s="59" t="s">
        <v>10564</v>
      </c>
      <c r="O1277" s="20"/>
      <c r="P1277" s="20"/>
      <c r="Q1277" s="20" t="s">
        <v>224</v>
      </c>
    </row>
    <row r="1278" spans="1:17" ht="18" customHeight="1" x14ac:dyDescent="0.2">
      <c r="A1278" s="11" t="s">
        <v>25</v>
      </c>
      <c r="B1278" s="11" t="str">
        <f t="shared" si="56"/>
        <v>ch16i</v>
      </c>
      <c r="C1278" s="11" t="s">
        <v>165</v>
      </c>
      <c r="D1278" s="11" t="s">
        <v>188</v>
      </c>
      <c r="E1278" s="11" t="s">
        <v>1873</v>
      </c>
      <c r="F1278" s="15">
        <v>9</v>
      </c>
      <c r="G1278" s="15" t="str">
        <f t="shared" si="57"/>
        <v>i</v>
      </c>
      <c r="H1278" s="20">
        <v>2016</v>
      </c>
      <c r="I1278" s="20">
        <v>38</v>
      </c>
      <c r="J1278" s="20" t="str">
        <f t="shared" si="61"/>
        <v>ch16i038</v>
      </c>
      <c r="K1278" s="20" t="s">
        <v>1876</v>
      </c>
      <c r="L1278" s="15" t="s">
        <v>1603</v>
      </c>
      <c r="M1278" s="20"/>
      <c r="N1278" s="59" t="s">
        <v>10564</v>
      </c>
      <c r="O1278" s="20"/>
      <c r="P1278" s="20"/>
      <c r="Q1278" s="20" t="s">
        <v>224</v>
      </c>
    </row>
    <row r="1279" spans="1:17" ht="18" customHeight="1" x14ac:dyDescent="0.2">
      <c r="A1279" s="11" t="s">
        <v>25</v>
      </c>
      <c r="B1279" s="11" t="str">
        <f t="shared" si="56"/>
        <v>ch17j</v>
      </c>
      <c r="C1279" s="11" t="s">
        <v>165</v>
      </c>
      <c r="D1279" s="11" t="s">
        <v>188</v>
      </c>
      <c r="E1279" s="11" t="s">
        <v>1873</v>
      </c>
      <c r="F1279" s="15">
        <v>10</v>
      </c>
      <c r="G1279" s="15" t="str">
        <f t="shared" si="57"/>
        <v>j</v>
      </c>
      <c r="H1279" s="20">
        <v>2017</v>
      </c>
      <c r="I1279" s="20">
        <v>38</v>
      </c>
      <c r="J1279" s="20" t="str">
        <f t="shared" si="61"/>
        <v>ch17j038</v>
      </c>
      <c r="K1279" s="20" t="s">
        <v>1876</v>
      </c>
      <c r="L1279" s="15" t="s">
        <v>1603</v>
      </c>
      <c r="M1279" s="20"/>
      <c r="N1279" s="59" t="s">
        <v>10564</v>
      </c>
      <c r="O1279" s="20"/>
      <c r="P1279" s="20"/>
      <c r="Q1279" s="20" t="s">
        <v>224</v>
      </c>
    </row>
    <row r="1280" spans="1:17" ht="18" customHeight="1" x14ac:dyDescent="0.2">
      <c r="A1280" s="11" t="s">
        <v>25</v>
      </c>
      <c r="B1280" s="11" t="str">
        <f t="shared" si="56"/>
        <v>ch18k</v>
      </c>
      <c r="C1280" s="11" t="s">
        <v>165</v>
      </c>
      <c r="D1280" s="11" t="s">
        <v>188</v>
      </c>
      <c r="E1280" s="11" t="s">
        <v>1873</v>
      </c>
      <c r="F1280" s="15">
        <v>11</v>
      </c>
      <c r="G1280" s="15" t="str">
        <f t="shared" si="57"/>
        <v>k</v>
      </c>
      <c r="H1280" s="20">
        <v>2018</v>
      </c>
      <c r="I1280" s="20">
        <v>38</v>
      </c>
      <c r="J1280" s="20" t="str">
        <f t="shared" si="61"/>
        <v>ch18k038</v>
      </c>
      <c r="K1280" s="20" t="s">
        <v>1876</v>
      </c>
      <c r="L1280" s="15" t="s">
        <v>1603</v>
      </c>
      <c r="M1280" s="20"/>
      <c r="N1280" s="59" t="s">
        <v>10564</v>
      </c>
      <c r="O1280" s="20"/>
      <c r="P1280" s="20"/>
      <c r="Q1280" s="20" t="s">
        <v>224</v>
      </c>
    </row>
    <row r="1281" spans="1:17" ht="18" customHeight="1" x14ac:dyDescent="0.2">
      <c r="A1281" s="11" t="s">
        <v>25</v>
      </c>
      <c r="B1281" s="11" t="str">
        <f t="shared" si="56"/>
        <v>ch07a</v>
      </c>
      <c r="C1281" s="11" t="s">
        <v>165</v>
      </c>
      <c r="D1281" s="11" t="s">
        <v>188</v>
      </c>
      <c r="E1281" s="11" t="s">
        <v>1889</v>
      </c>
      <c r="F1281" s="15">
        <v>1</v>
      </c>
      <c r="G1281" s="15" t="str">
        <f t="shared" si="57"/>
        <v>a</v>
      </c>
      <c r="H1281" s="20">
        <v>2007</v>
      </c>
      <c r="I1281" s="20">
        <v>25</v>
      </c>
      <c r="J1281" s="20" t="str">
        <f t="shared" si="61"/>
        <v>ch07a025</v>
      </c>
      <c r="K1281" s="20" t="s">
        <v>1890</v>
      </c>
      <c r="L1281" s="15" t="s">
        <v>1603</v>
      </c>
      <c r="M1281" s="20"/>
      <c r="N1281" s="59" t="s">
        <v>10564</v>
      </c>
      <c r="O1281" s="20"/>
      <c r="P1281" s="20"/>
      <c r="Q1281" s="20" t="s">
        <v>224</v>
      </c>
    </row>
    <row r="1282" spans="1:17" ht="18" customHeight="1" x14ac:dyDescent="0.2">
      <c r="A1282" s="11" t="s">
        <v>25</v>
      </c>
      <c r="B1282" s="11" t="str">
        <f t="shared" si="56"/>
        <v>ch08b</v>
      </c>
      <c r="C1282" s="11" t="s">
        <v>165</v>
      </c>
      <c r="D1282" s="11" t="s">
        <v>188</v>
      </c>
      <c r="E1282" s="11" t="s">
        <v>1889</v>
      </c>
      <c r="F1282" s="15">
        <v>2</v>
      </c>
      <c r="G1282" s="15" t="str">
        <f t="shared" si="57"/>
        <v>b</v>
      </c>
      <c r="H1282" s="20">
        <v>2008</v>
      </c>
      <c r="I1282" s="20">
        <v>25</v>
      </c>
      <c r="J1282" s="20" t="str">
        <f t="shared" si="61"/>
        <v>ch08b025</v>
      </c>
      <c r="K1282" s="20" t="s">
        <v>1890</v>
      </c>
      <c r="L1282" s="15" t="s">
        <v>1603</v>
      </c>
      <c r="M1282" s="20"/>
      <c r="N1282" s="59" t="s">
        <v>10564</v>
      </c>
      <c r="O1282" s="20"/>
      <c r="P1282" s="20"/>
      <c r="Q1282" s="20" t="s">
        <v>224</v>
      </c>
    </row>
    <row r="1283" spans="1:17" ht="18" customHeight="1" x14ac:dyDescent="0.2">
      <c r="A1283" s="11" t="s">
        <v>25</v>
      </c>
      <c r="B1283" s="11" t="str">
        <f t="shared" si="56"/>
        <v>ch09c</v>
      </c>
      <c r="C1283" s="11" t="s">
        <v>165</v>
      </c>
      <c r="D1283" s="11" t="s">
        <v>188</v>
      </c>
      <c r="E1283" s="11" t="s">
        <v>1889</v>
      </c>
      <c r="F1283" s="15">
        <v>3</v>
      </c>
      <c r="G1283" s="15" t="str">
        <f t="shared" si="57"/>
        <v>c</v>
      </c>
      <c r="H1283" s="20">
        <v>2009</v>
      </c>
      <c r="I1283" s="20">
        <v>25</v>
      </c>
      <c r="J1283" s="20" t="str">
        <f t="shared" si="61"/>
        <v>ch09c025</v>
      </c>
      <c r="K1283" s="20" t="s">
        <v>1890</v>
      </c>
      <c r="L1283" s="15" t="s">
        <v>1603</v>
      </c>
      <c r="M1283" s="20"/>
      <c r="N1283" s="59" t="s">
        <v>10564</v>
      </c>
      <c r="O1283" s="20"/>
      <c r="P1283" s="20"/>
      <c r="Q1283" s="20" t="s">
        <v>224</v>
      </c>
    </row>
    <row r="1284" spans="1:17" ht="18" customHeight="1" x14ac:dyDescent="0.2">
      <c r="A1284" s="11" t="s">
        <v>25</v>
      </c>
      <c r="B1284" s="11" t="str">
        <f t="shared" si="56"/>
        <v>ch10d</v>
      </c>
      <c r="C1284" s="11" t="s">
        <v>165</v>
      </c>
      <c r="D1284" s="11" t="s">
        <v>188</v>
      </c>
      <c r="E1284" s="11" t="s">
        <v>1889</v>
      </c>
      <c r="F1284" s="15">
        <v>4</v>
      </c>
      <c r="G1284" s="15" t="str">
        <f t="shared" si="57"/>
        <v>d</v>
      </c>
      <c r="H1284" s="20">
        <v>2010</v>
      </c>
      <c r="I1284" s="20">
        <v>25</v>
      </c>
      <c r="J1284" s="20" t="str">
        <f t="shared" si="61"/>
        <v>ch10d025</v>
      </c>
      <c r="K1284" s="20" t="s">
        <v>1890</v>
      </c>
      <c r="L1284" s="15" t="s">
        <v>1603</v>
      </c>
      <c r="M1284" s="20"/>
      <c r="N1284" s="59" t="s">
        <v>10564</v>
      </c>
      <c r="O1284" s="20"/>
      <c r="P1284" s="20"/>
      <c r="Q1284" s="20" t="s">
        <v>224</v>
      </c>
    </row>
    <row r="1285" spans="1:17" ht="18" customHeight="1" x14ac:dyDescent="0.2">
      <c r="A1285" s="11" t="s">
        <v>25</v>
      </c>
      <c r="B1285" s="11" t="str">
        <f t="shared" si="56"/>
        <v>ch11e</v>
      </c>
      <c r="C1285" s="11" t="s">
        <v>165</v>
      </c>
      <c r="D1285" s="11" t="s">
        <v>188</v>
      </c>
      <c r="E1285" s="11" t="s">
        <v>1889</v>
      </c>
      <c r="F1285" s="15">
        <v>5</v>
      </c>
      <c r="G1285" s="15" t="str">
        <f t="shared" si="57"/>
        <v>e</v>
      </c>
      <c r="H1285" s="20">
        <v>2011</v>
      </c>
      <c r="I1285" s="20">
        <v>25</v>
      </c>
      <c r="J1285" s="20" t="str">
        <f t="shared" si="61"/>
        <v>ch11e025</v>
      </c>
      <c r="K1285" s="20" t="s">
        <v>1890</v>
      </c>
      <c r="L1285" s="15" t="s">
        <v>1603</v>
      </c>
      <c r="M1285" s="20"/>
      <c r="N1285" s="59" t="s">
        <v>10564</v>
      </c>
      <c r="O1285" s="20"/>
      <c r="P1285" s="20"/>
      <c r="Q1285" s="20" t="s">
        <v>224</v>
      </c>
    </row>
    <row r="1286" spans="1:17" ht="18" customHeight="1" x14ac:dyDescent="0.2">
      <c r="A1286" s="11" t="s">
        <v>25</v>
      </c>
      <c r="B1286" s="11" t="str">
        <f t="shared" si="56"/>
        <v>ch12f</v>
      </c>
      <c r="C1286" s="11" t="s">
        <v>165</v>
      </c>
      <c r="D1286" s="11" t="s">
        <v>188</v>
      </c>
      <c r="E1286" s="11" t="s">
        <v>1889</v>
      </c>
      <c r="F1286" s="15">
        <v>6</v>
      </c>
      <c r="G1286" s="15" t="str">
        <f t="shared" si="57"/>
        <v>f</v>
      </c>
      <c r="H1286" s="20">
        <v>2012</v>
      </c>
      <c r="I1286" s="20">
        <v>25</v>
      </c>
      <c r="J1286" s="20" t="str">
        <f t="shared" si="61"/>
        <v>ch12f025</v>
      </c>
      <c r="K1286" s="20" t="s">
        <v>1890</v>
      </c>
      <c r="L1286" s="15" t="s">
        <v>1603</v>
      </c>
      <c r="M1286" s="20"/>
      <c r="N1286" s="59" t="s">
        <v>10564</v>
      </c>
      <c r="O1286" s="20"/>
      <c r="P1286" s="20"/>
      <c r="Q1286" s="20" t="s">
        <v>224</v>
      </c>
    </row>
    <row r="1287" spans="1:17" ht="18" customHeight="1" x14ac:dyDescent="0.2">
      <c r="A1287" s="11" t="s">
        <v>25</v>
      </c>
      <c r="B1287" s="11" t="str">
        <f t="shared" si="56"/>
        <v>ch13g</v>
      </c>
      <c r="C1287" s="11" t="s">
        <v>165</v>
      </c>
      <c r="D1287" s="11" t="s">
        <v>188</v>
      </c>
      <c r="E1287" s="11" t="s">
        <v>1889</v>
      </c>
      <c r="F1287" s="15">
        <v>7</v>
      </c>
      <c r="G1287" s="15" t="str">
        <f t="shared" si="57"/>
        <v>g</v>
      </c>
      <c r="H1287" s="20">
        <v>2013</v>
      </c>
      <c r="I1287" s="20">
        <v>25</v>
      </c>
      <c r="J1287" s="20" t="str">
        <f t="shared" si="61"/>
        <v>ch13g025</v>
      </c>
      <c r="K1287" s="20" t="s">
        <v>1890</v>
      </c>
      <c r="L1287" s="15" t="s">
        <v>1603</v>
      </c>
      <c r="M1287" s="20"/>
      <c r="N1287" s="59" t="s">
        <v>10564</v>
      </c>
      <c r="O1287" s="20"/>
      <c r="P1287" s="20"/>
      <c r="Q1287" s="20" t="s">
        <v>224</v>
      </c>
    </row>
    <row r="1288" spans="1:17" ht="18" customHeight="1" x14ac:dyDescent="0.2">
      <c r="A1288" s="11" t="s">
        <v>25</v>
      </c>
      <c r="B1288" s="11" t="str">
        <f t="shared" si="56"/>
        <v>ch15h</v>
      </c>
      <c r="C1288" s="11" t="s">
        <v>165</v>
      </c>
      <c r="D1288" s="11" t="s">
        <v>188</v>
      </c>
      <c r="E1288" s="11" t="s">
        <v>1889</v>
      </c>
      <c r="F1288" s="15">
        <v>8</v>
      </c>
      <c r="G1288" s="15" t="str">
        <f t="shared" si="57"/>
        <v>h</v>
      </c>
      <c r="H1288" s="20">
        <v>2015</v>
      </c>
      <c r="I1288" s="20">
        <v>25</v>
      </c>
      <c r="J1288" s="20" t="str">
        <f t="shared" si="61"/>
        <v>ch15h025</v>
      </c>
      <c r="K1288" s="20" t="s">
        <v>1890</v>
      </c>
      <c r="L1288" s="15" t="s">
        <v>1603</v>
      </c>
      <c r="M1288" s="20"/>
      <c r="N1288" s="59" t="s">
        <v>10564</v>
      </c>
      <c r="O1288" s="20"/>
      <c r="P1288" s="20"/>
      <c r="Q1288" s="20" t="s">
        <v>224</v>
      </c>
    </row>
    <row r="1289" spans="1:17" ht="18" customHeight="1" x14ac:dyDescent="0.2">
      <c r="A1289" s="11" t="s">
        <v>25</v>
      </c>
      <c r="B1289" s="11" t="str">
        <f t="shared" si="56"/>
        <v>ch16i</v>
      </c>
      <c r="C1289" s="11" t="s">
        <v>165</v>
      </c>
      <c r="D1289" s="11" t="s">
        <v>188</v>
      </c>
      <c r="E1289" s="11" t="s">
        <v>1889</v>
      </c>
      <c r="F1289" s="15">
        <v>9</v>
      </c>
      <c r="G1289" s="15" t="str">
        <f t="shared" si="57"/>
        <v>i</v>
      </c>
      <c r="H1289" s="20">
        <v>2016</v>
      </c>
      <c r="I1289" s="20">
        <v>25</v>
      </c>
      <c r="J1289" s="20" t="str">
        <f t="shared" si="61"/>
        <v>ch16i025</v>
      </c>
      <c r="K1289" s="20" t="s">
        <v>1890</v>
      </c>
      <c r="L1289" s="15" t="s">
        <v>1603</v>
      </c>
      <c r="M1289" s="20"/>
      <c r="N1289" s="59" t="s">
        <v>10564</v>
      </c>
      <c r="O1289" s="20"/>
      <c r="P1289" s="20"/>
      <c r="Q1289" s="20" t="s">
        <v>224</v>
      </c>
    </row>
    <row r="1290" spans="1:17" ht="18" customHeight="1" x14ac:dyDescent="0.2">
      <c r="A1290" s="11" t="s">
        <v>25</v>
      </c>
      <c r="B1290" s="11" t="str">
        <f t="shared" si="56"/>
        <v>ch17j</v>
      </c>
      <c r="C1290" s="11" t="s">
        <v>165</v>
      </c>
      <c r="D1290" s="11" t="s">
        <v>188</v>
      </c>
      <c r="E1290" s="11" t="s">
        <v>1889</v>
      </c>
      <c r="F1290" s="15">
        <v>10</v>
      </c>
      <c r="G1290" s="15" t="str">
        <f t="shared" si="57"/>
        <v>j</v>
      </c>
      <c r="H1290" s="20">
        <v>2017</v>
      </c>
      <c r="I1290" s="20">
        <v>25</v>
      </c>
      <c r="J1290" s="20" t="str">
        <f t="shared" si="61"/>
        <v>ch17j025</v>
      </c>
      <c r="K1290" s="20" t="s">
        <v>1890</v>
      </c>
      <c r="L1290" s="15" t="s">
        <v>1603</v>
      </c>
      <c r="M1290" s="20"/>
      <c r="N1290" s="59" t="s">
        <v>10564</v>
      </c>
      <c r="O1290" s="20"/>
      <c r="P1290" s="20"/>
      <c r="Q1290" s="20" t="s">
        <v>224</v>
      </c>
    </row>
    <row r="1291" spans="1:17" ht="18" customHeight="1" x14ac:dyDescent="0.2">
      <c r="A1291" s="11" t="s">
        <v>25</v>
      </c>
      <c r="B1291" s="11" t="str">
        <f t="shared" si="56"/>
        <v>ch18k</v>
      </c>
      <c r="C1291" s="11" t="s">
        <v>165</v>
      </c>
      <c r="D1291" s="11" t="s">
        <v>188</v>
      </c>
      <c r="E1291" s="11" t="s">
        <v>1889</v>
      </c>
      <c r="F1291" s="15">
        <v>11</v>
      </c>
      <c r="G1291" s="15" t="str">
        <f t="shared" si="57"/>
        <v>k</v>
      </c>
      <c r="H1291" s="20">
        <v>2018</v>
      </c>
      <c r="I1291" s="20">
        <v>25</v>
      </c>
      <c r="J1291" s="20" t="str">
        <f t="shared" si="61"/>
        <v>ch18k025</v>
      </c>
      <c r="K1291" s="20" t="s">
        <v>1890</v>
      </c>
      <c r="L1291" s="15" t="s">
        <v>1603</v>
      </c>
      <c r="M1291" s="20"/>
      <c r="N1291" s="59" t="s">
        <v>10564</v>
      </c>
      <c r="O1291" s="20"/>
      <c r="P1291" s="20"/>
      <c r="Q1291" s="20" t="s">
        <v>224</v>
      </c>
    </row>
    <row r="1292" spans="1:17" ht="18" customHeight="1" x14ac:dyDescent="0.2">
      <c r="A1292" s="11" t="s">
        <v>25</v>
      </c>
      <c r="B1292" s="11" t="str">
        <f t="shared" si="56"/>
        <v>ch07a</v>
      </c>
      <c r="C1292" s="11" t="s">
        <v>165</v>
      </c>
      <c r="D1292" s="11" t="s">
        <v>188</v>
      </c>
      <c r="E1292" s="11" t="s">
        <v>1901</v>
      </c>
      <c r="F1292" s="15">
        <v>1</v>
      </c>
      <c r="G1292" s="15" t="str">
        <f t="shared" si="57"/>
        <v>a</v>
      </c>
      <c r="H1292" s="20">
        <v>2007</v>
      </c>
      <c r="I1292" s="20">
        <v>27</v>
      </c>
      <c r="J1292" s="20" t="str">
        <f t="shared" si="61"/>
        <v>ch07a027</v>
      </c>
      <c r="K1292" s="20" t="s">
        <v>1902</v>
      </c>
      <c r="L1292" s="15" t="s">
        <v>1603</v>
      </c>
      <c r="M1292" s="20"/>
      <c r="N1292" s="59" t="s">
        <v>10564</v>
      </c>
      <c r="O1292" s="20"/>
      <c r="P1292" s="20"/>
      <c r="Q1292" s="20" t="s">
        <v>224</v>
      </c>
    </row>
    <row r="1293" spans="1:17" ht="18" customHeight="1" x14ac:dyDescent="0.2">
      <c r="A1293" s="11" t="s">
        <v>25</v>
      </c>
      <c r="B1293" s="11" t="str">
        <f t="shared" si="56"/>
        <v>ch08b</v>
      </c>
      <c r="C1293" s="11" t="s">
        <v>165</v>
      </c>
      <c r="D1293" s="11" t="s">
        <v>188</v>
      </c>
      <c r="E1293" s="11" t="s">
        <v>1901</v>
      </c>
      <c r="F1293" s="15">
        <v>2</v>
      </c>
      <c r="G1293" s="15" t="str">
        <f t="shared" si="57"/>
        <v>b</v>
      </c>
      <c r="H1293" s="20">
        <v>2008</v>
      </c>
      <c r="I1293" s="20">
        <v>27</v>
      </c>
      <c r="J1293" s="20" t="str">
        <f t="shared" si="61"/>
        <v>ch08b027</v>
      </c>
      <c r="K1293" s="20" t="s">
        <v>1902</v>
      </c>
      <c r="L1293" s="15" t="s">
        <v>1603</v>
      </c>
      <c r="M1293" s="20"/>
      <c r="N1293" s="59" t="s">
        <v>10564</v>
      </c>
      <c r="O1293" s="20"/>
      <c r="P1293" s="20"/>
      <c r="Q1293" s="20" t="s">
        <v>224</v>
      </c>
    </row>
    <row r="1294" spans="1:17" ht="18" customHeight="1" x14ac:dyDescent="0.2">
      <c r="A1294" s="11" t="s">
        <v>25</v>
      </c>
      <c r="B1294" s="11" t="str">
        <f t="shared" si="56"/>
        <v>ch09c</v>
      </c>
      <c r="C1294" s="11" t="s">
        <v>165</v>
      </c>
      <c r="D1294" s="11" t="s">
        <v>188</v>
      </c>
      <c r="E1294" s="11" t="s">
        <v>1901</v>
      </c>
      <c r="F1294" s="15">
        <v>3</v>
      </c>
      <c r="G1294" s="15" t="str">
        <f t="shared" si="57"/>
        <v>c</v>
      </c>
      <c r="H1294" s="20">
        <v>2009</v>
      </c>
      <c r="I1294" s="20">
        <v>27</v>
      </c>
      <c r="J1294" s="20" t="str">
        <f t="shared" si="61"/>
        <v>ch09c027</v>
      </c>
      <c r="K1294" s="20" t="s">
        <v>1902</v>
      </c>
      <c r="L1294" s="15" t="s">
        <v>1603</v>
      </c>
      <c r="M1294" s="20"/>
      <c r="N1294" s="59" t="s">
        <v>10564</v>
      </c>
      <c r="O1294" s="20"/>
      <c r="P1294" s="20"/>
      <c r="Q1294" s="20" t="s">
        <v>224</v>
      </c>
    </row>
    <row r="1295" spans="1:17" ht="18" customHeight="1" x14ac:dyDescent="0.2">
      <c r="A1295" s="11" t="s">
        <v>25</v>
      </c>
      <c r="B1295" s="11" t="str">
        <f t="shared" si="56"/>
        <v>ch10d</v>
      </c>
      <c r="C1295" s="11" t="s">
        <v>165</v>
      </c>
      <c r="D1295" s="11" t="s">
        <v>188</v>
      </c>
      <c r="E1295" s="11" t="s">
        <v>1901</v>
      </c>
      <c r="F1295" s="15">
        <v>4</v>
      </c>
      <c r="G1295" s="15" t="str">
        <f t="shared" si="57"/>
        <v>d</v>
      </c>
      <c r="H1295" s="20">
        <v>2010</v>
      </c>
      <c r="I1295" s="20">
        <v>27</v>
      </c>
      <c r="J1295" s="20" t="str">
        <f t="shared" si="61"/>
        <v>ch10d027</v>
      </c>
      <c r="K1295" s="20" t="s">
        <v>1902</v>
      </c>
      <c r="L1295" s="15" t="s">
        <v>1603</v>
      </c>
      <c r="M1295" s="20"/>
      <c r="N1295" s="59" t="s">
        <v>10564</v>
      </c>
      <c r="O1295" s="20"/>
      <c r="P1295" s="20"/>
      <c r="Q1295" s="20" t="s">
        <v>224</v>
      </c>
    </row>
    <row r="1296" spans="1:17" ht="18" customHeight="1" x14ac:dyDescent="0.2">
      <c r="A1296" s="11" t="s">
        <v>25</v>
      </c>
      <c r="B1296" s="11" t="str">
        <f t="shared" si="56"/>
        <v>ch11e</v>
      </c>
      <c r="C1296" s="11" t="s">
        <v>165</v>
      </c>
      <c r="D1296" s="11" t="s">
        <v>188</v>
      </c>
      <c r="E1296" s="11" t="s">
        <v>1901</v>
      </c>
      <c r="F1296" s="15">
        <v>5</v>
      </c>
      <c r="G1296" s="15" t="str">
        <f t="shared" si="57"/>
        <v>e</v>
      </c>
      <c r="H1296" s="20">
        <v>2011</v>
      </c>
      <c r="I1296" s="20">
        <v>27</v>
      </c>
      <c r="J1296" s="20" t="str">
        <f t="shared" si="61"/>
        <v>ch11e027</v>
      </c>
      <c r="K1296" s="20" t="s">
        <v>1902</v>
      </c>
      <c r="L1296" s="15" t="s">
        <v>1603</v>
      </c>
      <c r="M1296" s="20"/>
      <c r="N1296" s="59" t="s">
        <v>10564</v>
      </c>
      <c r="O1296" s="20"/>
      <c r="P1296" s="20"/>
      <c r="Q1296" s="20" t="s">
        <v>224</v>
      </c>
    </row>
    <row r="1297" spans="1:17" ht="18" customHeight="1" x14ac:dyDescent="0.2">
      <c r="A1297" s="11" t="s">
        <v>25</v>
      </c>
      <c r="B1297" s="11" t="str">
        <f t="shared" si="56"/>
        <v>ch12f</v>
      </c>
      <c r="C1297" s="11" t="s">
        <v>165</v>
      </c>
      <c r="D1297" s="11" t="s">
        <v>188</v>
      </c>
      <c r="E1297" s="11" t="s">
        <v>1901</v>
      </c>
      <c r="F1297" s="15">
        <v>6</v>
      </c>
      <c r="G1297" s="15" t="str">
        <f t="shared" si="57"/>
        <v>f</v>
      </c>
      <c r="H1297" s="20">
        <v>2012</v>
      </c>
      <c r="I1297" s="20">
        <v>27</v>
      </c>
      <c r="J1297" s="20" t="str">
        <f t="shared" si="61"/>
        <v>ch12f027</v>
      </c>
      <c r="K1297" s="20" t="s">
        <v>1902</v>
      </c>
      <c r="L1297" s="15" t="s">
        <v>1603</v>
      </c>
      <c r="M1297" s="20"/>
      <c r="N1297" s="59" t="s">
        <v>10564</v>
      </c>
      <c r="O1297" s="20"/>
      <c r="P1297" s="20"/>
      <c r="Q1297" s="20" t="s">
        <v>224</v>
      </c>
    </row>
    <row r="1298" spans="1:17" ht="18" customHeight="1" x14ac:dyDescent="0.2">
      <c r="A1298" s="11" t="s">
        <v>25</v>
      </c>
      <c r="B1298" s="11" t="str">
        <f t="shared" si="56"/>
        <v>ch13g</v>
      </c>
      <c r="C1298" s="11" t="s">
        <v>165</v>
      </c>
      <c r="D1298" s="11" t="s">
        <v>188</v>
      </c>
      <c r="E1298" s="11" t="s">
        <v>1901</v>
      </c>
      <c r="F1298" s="15">
        <v>7</v>
      </c>
      <c r="G1298" s="15" t="str">
        <f t="shared" si="57"/>
        <v>g</v>
      </c>
      <c r="H1298" s="20">
        <v>2013</v>
      </c>
      <c r="I1298" s="20">
        <v>27</v>
      </c>
      <c r="J1298" s="20" t="str">
        <f t="shared" si="61"/>
        <v>ch13g027</v>
      </c>
      <c r="K1298" s="20" t="s">
        <v>1902</v>
      </c>
      <c r="L1298" s="15" t="s">
        <v>1603</v>
      </c>
      <c r="M1298" s="20"/>
      <c r="N1298" s="59" t="s">
        <v>10564</v>
      </c>
      <c r="O1298" s="20"/>
      <c r="P1298" s="20"/>
      <c r="Q1298" s="20" t="s">
        <v>224</v>
      </c>
    </row>
    <row r="1299" spans="1:17" ht="18" customHeight="1" x14ac:dyDescent="0.2">
      <c r="A1299" s="11" t="s">
        <v>25</v>
      </c>
      <c r="B1299" s="11" t="str">
        <f t="shared" si="56"/>
        <v>ch15h</v>
      </c>
      <c r="C1299" s="11" t="s">
        <v>165</v>
      </c>
      <c r="D1299" s="11" t="s">
        <v>188</v>
      </c>
      <c r="E1299" s="11" t="s">
        <v>1901</v>
      </c>
      <c r="F1299" s="15">
        <v>8</v>
      </c>
      <c r="G1299" s="15" t="str">
        <f t="shared" si="57"/>
        <v>h</v>
      </c>
      <c r="H1299" s="20">
        <v>2015</v>
      </c>
      <c r="I1299" s="20">
        <v>27</v>
      </c>
      <c r="J1299" s="20" t="str">
        <f t="shared" si="61"/>
        <v>ch15h027</v>
      </c>
      <c r="K1299" s="20" t="s">
        <v>1902</v>
      </c>
      <c r="L1299" s="15" t="s">
        <v>1603</v>
      </c>
      <c r="M1299" s="20"/>
      <c r="N1299" s="59" t="s">
        <v>10564</v>
      </c>
      <c r="O1299" s="20"/>
      <c r="P1299" s="20"/>
      <c r="Q1299" s="20" t="s">
        <v>224</v>
      </c>
    </row>
    <row r="1300" spans="1:17" ht="18" customHeight="1" x14ac:dyDescent="0.2">
      <c r="A1300" s="11" t="s">
        <v>25</v>
      </c>
      <c r="B1300" s="11" t="str">
        <f t="shared" si="56"/>
        <v>ch16i</v>
      </c>
      <c r="C1300" s="11" t="s">
        <v>165</v>
      </c>
      <c r="D1300" s="11" t="s">
        <v>188</v>
      </c>
      <c r="E1300" s="11" t="s">
        <v>1901</v>
      </c>
      <c r="F1300" s="15">
        <v>9</v>
      </c>
      <c r="G1300" s="15" t="str">
        <f t="shared" si="57"/>
        <v>i</v>
      </c>
      <c r="H1300" s="20">
        <v>2016</v>
      </c>
      <c r="I1300" s="20">
        <v>27</v>
      </c>
      <c r="J1300" s="20" t="str">
        <f t="shared" si="61"/>
        <v>ch16i027</v>
      </c>
      <c r="K1300" s="20" t="s">
        <v>1902</v>
      </c>
      <c r="L1300" s="15" t="s">
        <v>1603</v>
      </c>
      <c r="M1300" s="20"/>
      <c r="N1300" s="59" t="s">
        <v>10564</v>
      </c>
      <c r="O1300" s="20"/>
      <c r="P1300" s="20"/>
      <c r="Q1300" s="20" t="s">
        <v>224</v>
      </c>
    </row>
    <row r="1301" spans="1:17" ht="18" customHeight="1" x14ac:dyDescent="0.2">
      <c r="A1301" s="11" t="s">
        <v>25</v>
      </c>
      <c r="B1301" s="11" t="str">
        <f t="shared" si="56"/>
        <v>ch17j</v>
      </c>
      <c r="C1301" s="11" t="s">
        <v>165</v>
      </c>
      <c r="D1301" s="11" t="s">
        <v>188</v>
      </c>
      <c r="E1301" s="11" t="s">
        <v>1901</v>
      </c>
      <c r="F1301" s="15">
        <v>10</v>
      </c>
      <c r="G1301" s="15" t="str">
        <f t="shared" si="57"/>
        <v>j</v>
      </c>
      <c r="H1301" s="20">
        <v>2017</v>
      </c>
      <c r="I1301" s="20">
        <v>27</v>
      </c>
      <c r="J1301" s="20" t="str">
        <f t="shared" si="61"/>
        <v>ch17j027</v>
      </c>
      <c r="K1301" s="20" t="s">
        <v>1902</v>
      </c>
      <c r="L1301" s="15" t="s">
        <v>1603</v>
      </c>
      <c r="M1301" s="20"/>
      <c r="N1301" s="59" t="s">
        <v>10564</v>
      </c>
      <c r="O1301" s="20"/>
      <c r="P1301" s="20"/>
      <c r="Q1301" s="20" t="s">
        <v>224</v>
      </c>
    </row>
    <row r="1302" spans="1:17" ht="18" customHeight="1" x14ac:dyDescent="0.2">
      <c r="A1302" s="11" t="s">
        <v>25</v>
      </c>
      <c r="B1302" s="11" t="str">
        <f t="shared" si="56"/>
        <v>ch18k</v>
      </c>
      <c r="C1302" s="11" t="s">
        <v>165</v>
      </c>
      <c r="D1302" s="11" t="s">
        <v>188</v>
      </c>
      <c r="E1302" s="11" t="s">
        <v>1901</v>
      </c>
      <c r="F1302" s="15">
        <v>11</v>
      </c>
      <c r="G1302" s="15" t="str">
        <f t="shared" si="57"/>
        <v>k</v>
      </c>
      <c r="H1302" s="20">
        <v>2018</v>
      </c>
      <c r="I1302" s="20">
        <v>27</v>
      </c>
      <c r="J1302" s="20" t="str">
        <f t="shared" si="61"/>
        <v>ch18k027</v>
      </c>
      <c r="K1302" s="20" t="s">
        <v>1902</v>
      </c>
      <c r="L1302" s="15" t="s">
        <v>1603</v>
      </c>
      <c r="M1302" s="20"/>
      <c r="N1302" s="59" t="s">
        <v>10564</v>
      </c>
      <c r="O1302" s="20"/>
      <c r="P1302" s="20"/>
      <c r="Q1302" s="20" t="s">
        <v>224</v>
      </c>
    </row>
    <row r="1303" spans="1:17" ht="18" customHeight="1" x14ac:dyDescent="0.2">
      <c r="A1303" s="11" t="s">
        <v>25</v>
      </c>
      <c r="B1303" s="11" t="str">
        <f t="shared" si="56"/>
        <v>ch07a</v>
      </c>
      <c r="C1303" s="11" t="s">
        <v>165</v>
      </c>
      <c r="D1303" s="11" t="s">
        <v>188</v>
      </c>
      <c r="E1303" s="11" t="s">
        <v>1915</v>
      </c>
      <c r="F1303" s="15">
        <v>1</v>
      </c>
      <c r="G1303" s="15" t="str">
        <f t="shared" si="57"/>
        <v>a</v>
      </c>
      <c r="H1303" s="20">
        <v>2007</v>
      </c>
      <c r="I1303" s="20">
        <v>26</v>
      </c>
      <c r="J1303" s="20" t="str">
        <f t="shared" si="61"/>
        <v>ch07a026</v>
      </c>
      <c r="K1303" s="20" t="s">
        <v>1916</v>
      </c>
      <c r="L1303" s="15" t="s">
        <v>1603</v>
      </c>
      <c r="M1303" s="20"/>
      <c r="N1303" s="59" t="s">
        <v>10564</v>
      </c>
      <c r="O1303" s="20"/>
      <c r="P1303" s="20"/>
      <c r="Q1303" s="20" t="s">
        <v>224</v>
      </c>
    </row>
    <row r="1304" spans="1:17" ht="18" customHeight="1" x14ac:dyDescent="0.2">
      <c r="A1304" s="11" t="s">
        <v>25</v>
      </c>
      <c r="B1304" s="11" t="str">
        <f t="shared" si="56"/>
        <v>ch08b</v>
      </c>
      <c r="C1304" s="11" t="s">
        <v>165</v>
      </c>
      <c r="D1304" s="11" t="s">
        <v>188</v>
      </c>
      <c r="E1304" s="11" t="s">
        <v>1915</v>
      </c>
      <c r="F1304" s="15">
        <v>2</v>
      </c>
      <c r="G1304" s="15" t="str">
        <f t="shared" si="57"/>
        <v>b</v>
      </c>
      <c r="H1304" s="20">
        <v>2008</v>
      </c>
      <c r="I1304" s="20">
        <v>26</v>
      </c>
      <c r="J1304" s="20" t="str">
        <f t="shared" si="61"/>
        <v>ch08b026</v>
      </c>
      <c r="K1304" s="20" t="s">
        <v>1916</v>
      </c>
      <c r="L1304" s="15" t="s">
        <v>1603</v>
      </c>
      <c r="M1304" s="20"/>
      <c r="N1304" s="59" t="s">
        <v>10564</v>
      </c>
      <c r="O1304" s="20"/>
      <c r="P1304" s="20"/>
      <c r="Q1304" s="20" t="s">
        <v>224</v>
      </c>
    </row>
    <row r="1305" spans="1:17" ht="18" customHeight="1" x14ac:dyDescent="0.2">
      <c r="A1305" s="11" t="s">
        <v>25</v>
      </c>
      <c r="B1305" s="11" t="str">
        <f t="shared" si="56"/>
        <v>ch09c</v>
      </c>
      <c r="C1305" s="11" t="s">
        <v>165</v>
      </c>
      <c r="D1305" s="11" t="s">
        <v>188</v>
      </c>
      <c r="E1305" s="11" t="s">
        <v>1915</v>
      </c>
      <c r="F1305" s="15">
        <v>3</v>
      </c>
      <c r="G1305" s="15" t="str">
        <f t="shared" si="57"/>
        <v>c</v>
      </c>
      <c r="H1305" s="20">
        <v>2009</v>
      </c>
      <c r="I1305" s="20">
        <v>26</v>
      </c>
      <c r="J1305" s="20" t="str">
        <f t="shared" si="61"/>
        <v>ch09c026</v>
      </c>
      <c r="K1305" s="20" t="s">
        <v>1916</v>
      </c>
      <c r="L1305" s="15" t="s">
        <v>1603</v>
      </c>
      <c r="M1305" s="20"/>
      <c r="N1305" s="59" t="s">
        <v>10564</v>
      </c>
      <c r="O1305" s="20"/>
      <c r="P1305" s="20"/>
      <c r="Q1305" s="20" t="s">
        <v>224</v>
      </c>
    </row>
    <row r="1306" spans="1:17" ht="18" customHeight="1" x14ac:dyDescent="0.2">
      <c r="A1306" s="11" t="s">
        <v>25</v>
      </c>
      <c r="B1306" s="11" t="str">
        <f t="shared" si="56"/>
        <v>ch10d</v>
      </c>
      <c r="C1306" s="11" t="s">
        <v>165</v>
      </c>
      <c r="D1306" s="11" t="s">
        <v>188</v>
      </c>
      <c r="E1306" s="11" t="s">
        <v>1915</v>
      </c>
      <c r="F1306" s="15">
        <v>4</v>
      </c>
      <c r="G1306" s="15" t="str">
        <f t="shared" si="57"/>
        <v>d</v>
      </c>
      <c r="H1306" s="20">
        <v>2010</v>
      </c>
      <c r="I1306" s="20">
        <v>26</v>
      </c>
      <c r="J1306" s="20" t="str">
        <f t="shared" si="61"/>
        <v>ch10d026</v>
      </c>
      <c r="K1306" s="20" t="s">
        <v>1916</v>
      </c>
      <c r="L1306" s="15" t="s">
        <v>1603</v>
      </c>
      <c r="M1306" s="20"/>
      <c r="N1306" s="59" t="s">
        <v>10564</v>
      </c>
      <c r="O1306" s="20"/>
      <c r="P1306" s="20"/>
      <c r="Q1306" s="20" t="s">
        <v>224</v>
      </c>
    </row>
    <row r="1307" spans="1:17" ht="18" customHeight="1" x14ac:dyDescent="0.2">
      <c r="A1307" s="11" t="s">
        <v>25</v>
      </c>
      <c r="B1307" s="11" t="str">
        <f t="shared" si="56"/>
        <v>ch11e</v>
      </c>
      <c r="C1307" s="11" t="s">
        <v>165</v>
      </c>
      <c r="D1307" s="11" t="s">
        <v>188</v>
      </c>
      <c r="E1307" s="11" t="s">
        <v>1915</v>
      </c>
      <c r="F1307" s="15">
        <v>5</v>
      </c>
      <c r="G1307" s="15" t="str">
        <f t="shared" si="57"/>
        <v>e</v>
      </c>
      <c r="H1307" s="20">
        <v>2011</v>
      </c>
      <c r="I1307" s="20">
        <v>26</v>
      </c>
      <c r="J1307" s="20" t="str">
        <f t="shared" si="61"/>
        <v>ch11e026</v>
      </c>
      <c r="K1307" s="20" t="s">
        <v>1916</v>
      </c>
      <c r="L1307" s="15" t="s">
        <v>1603</v>
      </c>
      <c r="M1307" s="20"/>
      <c r="N1307" s="59" t="s">
        <v>10564</v>
      </c>
      <c r="O1307" s="20"/>
      <c r="P1307" s="20"/>
      <c r="Q1307" s="20" t="s">
        <v>224</v>
      </c>
    </row>
    <row r="1308" spans="1:17" ht="18" customHeight="1" x14ac:dyDescent="0.2">
      <c r="A1308" s="11" t="s">
        <v>25</v>
      </c>
      <c r="B1308" s="11" t="str">
        <f t="shared" si="56"/>
        <v>ch12f</v>
      </c>
      <c r="C1308" s="11" t="s">
        <v>165</v>
      </c>
      <c r="D1308" s="11" t="s">
        <v>188</v>
      </c>
      <c r="E1308" s="11" t="s">
        <v>1915</v>
      </c>
      <c r="F1308" s="15">
        <v>6</v>
      </c>
      <c r="G1308" s="15" t="str">
        <f t="shared" si="57"/>
        <v>f</v>
      </c>
      <c r="H1308" s="20">
        <v>2012</v>
      </c>
      <c r="I1308" s="20">
        <v>26</v>
      </c>
      <c r="J1308" s="20" t="str">
        <f t="shared" si="61"/>
        <v>ch12f026</v>
      </c>
      <c r="K1308" s="20" t="s">
        <v>1916</v>
      </c>
      <c r="L1308" s="15" t="s">
        <v>1603</v>
      </c>
      <c r="M1308" s="20"/>
      <c r="N1308" s="59" t="s">
        <v>10564</v>
      </c>
      <c r="O1308" s="20"/>
      <c r="P1308" s="20"/>
      <c r="Q1308" s="20" t="s">
        <v>224</v>
      </c>
    </row>
    <row r="1309" spans="1:17" ht="18" customHeight="1" x14ac:dyDescent="0.2">
      <c r="A1309" s="11" t="s">
        <v>25</v>
      </c>
      <c r="B1309" s="11" t="str">
        <f t="shared" si="56"/>
        <v>ch13g</v>
      </c>
      <c r="C1309" s="11" t="s">
        <v>165</v>
      </c>
      <c r="D1309" s="11" t="s">
        <v>188</v>
      </c>
      <c r="E1309" s="11" t="s">
        <v>1915</v>
      </c>
      <c r="F1309" s="15">
        <v>7</v>
      </c>
      <c r="G1309" s="15" t="str">
        <f t="shared" si="57"/>
        <v>g</v>
      </c>
      <c r="H1309" s="20">
        <v>2013</v>
      </c>
      <c r="I1309" s="20">
        <v>26</v>
      </c>
      <c r="J1309" s="20" t="str">
        <f t="shared" si="61"/>
        <v>ch13g026</v>
      </c>
      <c r="K1309" s="20" t="s">
        <v>1916</v>
      </c>
      <c r="L1309" s="15" t="s">
        <v>1603</v>
      </c>
      <c r="M1309" s="20"/>
      <c r="N1309" s="59" t="s">
        <v>10564</v>
      </c>
      <c r="O1309" s="20"/>
      <c r="P1309" s="20"/>
      <c r="Q1309" s="20" t="s">
        <v>224</v>
      </c>
    </row>
    <row r="1310" spans="1:17" ht="18" customHeight="1" x14ac:dyDescent="0.2">
      <c r="A1310" s="11" t="s">
        <v>25</v>
      </c>
      <c r="B1310" s="11" t="str">
        <f t="shared" si="56"/>
        <v>ch15h</v>
      </c>
      <c r="C1310" s="11" t="s">
        <v>165</v>
      </c>
      <c r="D1310" s="11" t="s">
        <v>188</v>
      </c>
      <c r="E1310" s="11" t="s">
        <v>1915</v>
      </c>
      <c r="F1310" s="15">
        <v>8</v>
      </c>
      <c r="G1310" s="15" t="str">
        <f t="shared" si="57"/>
        <v>h</v>
      </c>
      <c r="H1310" s="20">
        <v>2015</v>
      </c>
      <c r="I1310" s="20">
        <v>26</v>
      </c>
      <c r="J1310" s="20" t="str">
        <f t="shared" si="61"/>
        <v>ch15h026</v>
      </c>
      <c r="K1310" s="20" t="s">
        <v>1916</v>
      </c>
      <c r="L1310" s="15" t="s">
        <v>1603</v>
      </c>
      <c r="M1310" s="20"/>
      <c r="N1310" s="59" t="s">
        <v>10564</v>
      </c>
      <c r="O1310" s="20"/>
      <c r="P1310" s="20"/>
      <c r="Q1310" s="20" t="s">
        <v>224</v>
      </c>
    </row>
    <row r="1311" spans="1:17" ht="18" customHeight="1" x14ac:dyDescent="0.2">
      <c r="A1311" s="11" t="s">
        <v>25</v>
      </c>
      <c r="B1311" s="11" t="str">
        <f t="shared" si="56"/>
        <v>ch16i</v>
      </c>
      <c r="C1311" s="11" t="s">
        <v>165</v>
      </c>
      <c r="D1311" s="11" t="s">
        <v>188</v>
      </c>
      <c r="E1311" s="11" t="s">
        <v>1915</v>
      </c>
      <c r="F1311" s="15">
        <v>9</v>
      </c>
      <c r="G1311" s="15" t="str">
        <f t="shared" si="57"/>
        <v>i</v>
      </c>
      <c r="H1311" s="20">
        <v>2016</v>
      </c>
      <c r="I1311" s="20">
        <v>26</v>
      </c>
      <c r="J1311" s="20" t="str">
        <f t="shared" si="61"/>
        <v>ch16i026</v>
      </c>
      <c r="K1311" s="20" t="s">
        <v>1916</v>
      </c>
      <c r="L1311" s="15" t="s">
        <v>1603</v>
      </c>
      <c r="M1311" s="20"/>
      <c r="N1311" s="59" t="s">
        <v>10564</v>
      </c>
      <c r="O1311" s="20"/>
      <c r="P1311" s="20"/>
      <c r="Q1311" s="20" t="s">
        <v>224</v>
      </c>
    </row>
    <row r="1312" spans="1:17" ht="18" customHeight="1" x14ac:dyDescent="0.2">
      <c r="A1312" s="11" t="s">
        <v>25</v>
      </c>
      <c r="B1312" s="11" t="str">
        <f t="shared" si="56"/>
        <v>ch17j</v>
      </c>
      <c r="C1312" s="11" t="s">
        <v>165</v>
      </c>
      <c r="D1312" s="11" t="s">
        <v>188</v>
      </c>
      <c r="E1312" s="11" t="s">
        <v>1915</v>
      </c>
      <c r="F1312" s="15">
        <v>10</v>
      </c>
      <c r="G1312" s="15" t="str">
        <f t="shared" si="57"/>
        <v>j</v>
      </c>
      <c r="H1312" s="20">
        <v>2017</v>
      </c>
      <c r="I1312" s="20">
        <v>26</v>
      </c>
      <c r="J1312" s="20" t="str">
        <f t="shared" si="61"/>
        <v>ch17j026</v>
      </c>
      <c r="K1312" s="20" t="s">
        <v>1916</v>
      </c>
      <c r="L1312" s="15" t="s">
        <v>1603</v>
      </c>
      <c r="M1312" s="20"/>
      <c r="N1312" s="59" t="s">
        <v>10564</v>
      </c>
      <c r="O1312" s="20"/>
      <c r="P1312" s="20"/>
      <c r="Q1312" s="20" t="s">
        <v>224</v>
      </c>
    </row>
    <row r="1313" spans="1:17" ht="18" customHeight="1" x14ac:dyDescent="0.2">
      <c r="A1313" s="11" t="s">
        <v>25</v>
      </c>
      <c r="B1313" s="11" t="str">
        <f t="shared" si="56"/>
        <v>ch18k</v>
      </c>
      <c r="C1313" s="11" t="s">
        <v>165</v>
      </c>
      <c r="D1313" s="11" t="s">
        <v>188</v>
      </c>
      <c r="E1313" s="11" t="s">
        <v>1915</v>
      </c>
      <c r="F1313" s="15">
        <v>11</v>
      </c>
      <c r="G1313" s="15" t="str">
        <f t="shared" si="57"/>
        <v>k</v>
      </c>
      <c r="H1313" s="20">
        <v>2018</v>
      </c>
      <c r="I1313" s="20">
        <v>26</v>
      </c>
      <c r="J1313" s="20" t="str">
        <f t="shared" si="61"/>
        <v>ch18k026</v>
      </c>
      <c r="K1313" s="20" t="s">
        <v>1916</v>
      </c>
      <c r="L1313" s="15" t="s">
        <v>1603</v>
      </c>
      <c r="M1313" s="20"/>
      <c r="N1313" s="59" t="s">
        <v>10564</v>
      </c>
      <c r="O1313" s="20"/>
      <c r="P1313" s="20"/>
      <c r="Q1313" s="20" t="s">
        <v>224</v>
      </c>
    </row>
    <row r="1314" spans="1:17" ht="18" customHeight="1" x14ac:dyDescent="0.2">
      <c r="A1314" s="11" t="s">
        <v>25</v>
      </c>
      <c r="B1314" s="11" t="str">
        <f t="shared" si="56"/>
        <v>ch07a</v>
      </c>
      <c r="C1314" s="11" t="s">
        <v>165</v>
      </c>
      <c r="D1314" s="11" t="s">
        <v>188</v>
      </c>
      <c r="E1314" s="11" t="s">
        <v>1937</v>
      </c>
      <c r="F1314" s="15">
        <v>1</v>
      </c>
      <c r="G1314" s="15" t="str">
        <f t="shared" si="57"/>
        <v>a</v>
      </c>
      <c r="H1314" s="20">
        <v>2007</v>
      </c>
      <c r="I1314" s="20">
        <v>23</v>
      </c>
      <c r="J1314" s="20" t="str">
        <f t="shared" si="61"/>
        <v>ch07a023</v>
      </c>
      <c r="K1314" s="20" t="s">
        <v>1938</v>
      </c>
      <c r="L1314" s="15" t="s">
        <v>1603</v>
      </c>
      <c r="M1314" s="20"/>
      <c r="N1314" s="59" t="s">
        <v>10564</v>
      </c>
      <c r="O1314" s="20"/>
      <c r="P1314" s="20"/>
      <c r="Q1314" s="20" t="s">
        <v>224</v>
      </c>
    </row>
    <row r="1315" spans="1:17" ht="18" customHeight="1" x14ac:dyDescent="0.2">
      <c r="A1315" s="11" t="s">
        <v>25</v>
      </c>
      <c r="B1315" s="11" t="str">
        <f t="shared" si="56"/>
        <v>ch08b</v>
      </c>
      <c r="C1315" s="11" t="s">
        <v>165</v>
      </c>
      <c r="D1315" s="11" t="s">
        <v>188</v>
      </c>
      <c r="E1315" s="11" t="s">
        <v>1937</v>
      </c>
      <c r="F1315" s="15">
        <v>2</v>
      </c>
      <c r="G1315" s="15" t="str">
        <f t="shared" si="57"/>
        <v>b</v>
      </c>
      <c r="H1315" s="20">
        <v>2008</v>
      </c>
      <c r="I1315" s="20">
        <v>23</v>
      </c>
      <c r="J1315" s="20" t="str">
        <f t="shared" si="61"/>
        <v>ch08b023</v>
      </c>
      <c r="K1315" s="20" t="s">
        <v>1938</v>
      </c>
      <c r="L1315" s="15" t="s">
        <v>1603</v>
      </c>
      <c r="M1315" s="20"/>
      <c r="N1315" s="59" t="s">
        <v>10564</v>
      </c>
      <c r="O1315" s="20"/>
      <c r="P1315" s="20"/>
      <c r="Q1315" s="20" t="s">
        <v>224</v>
      </c>
    </row>
    <row r="1316" spans="1:17" ht="18" customHeight="1" x14ac:dyDescent="0.2">
      <c r="A1316" s="11" t="s">
        <v>25</v>
      </c>
      <c r="B1316" s="11" t="str">
        <f t="shared" si="56"/>
        <v>ch09c</v>
      </c>
      <c r="C1316" s="11" t="s">
        <v>165</v>
      </c>
      <c r="D1316" s="11" t="s">
        <v>188</v>
      </c>
      <c r="E1316" s="11" t="s">
        <v>1937</v>
      </c>
      <c r="F1316" s="15">
        <v>3</v>
      </c>
      <c r="G1316" s="15" t="str">
        <f t="shared" si="57"/>
        <v>c</v>
      </c>
      <c r="H1316" s="20">
        <v>2009</v>
      </c>
      <c r="I1316" s="20">
        <v>23</v>
      </c>
      <c r="J1316" s="20" t="str">
        <f t="shared" si="61"/>
        <v>ch09c023</v>
      </c>
      <c r="K1316" s="20" t="s">
        <v>1938</v>
      </c>
      <c r="L1316" s="15" t="s">
        <v>1603</v>
      </c>
      <c r="M1316" s="20"/>
      <c r="N1316" s="59" t="s">
        <v>10564</v>
      </c>
      <c r="O1316" s="20"/>
      <c r="P1316" s="20"/>
      <c r="Q1316" s="20" t="s">
        <v>224</v>
      </c>
    </row>
    <row r="1317" spans="1:17" ht="18" customHeight="1" x14ac:dyDescent="0.2">
      <c r="A1317" s="11" t="s">
        <v>25</v>
      </c>
      <c r="B1317" s="11" t="str">
        <f t="shared" si="56"/>
        <v>ch10d</v>
      </c>
      <c r="C1317" s="11" t="s">
        <v>165</v>
      </c>
      <c r="D1317" s="11" t="s">
        <v>188</v>
      </c>
      <c r="E1317" s="11" t="s">
        <v>1937</v>
      </c>
      <c r="F1317" s="15">
        <v>4</v>
      </c>
      <c r="G1317" s="15" t="str">
        <f t="shared" si="57"/>
        <v>d</v>
      </c>
      <c r="H1317" s="20">
        <v>2010</v>
      </c>
      <c r="I1317" s="20">
        <v>23</v>
      </c>
      <c r="J1317" s="20" t="str">
        <f t="shared" si="61"/>
        <v>ch10d023</v>
      </c>
      <c r="K1317" s="20" t="s">
        <v>1938</v>
      </c>
      <c r="L1317" s="15" t="s">
        <v>1603</v>
      </c>
      <c r="M1317" s="20"/>
      <c r="N1317" s="59" t="s">
        <v>10564</v>
      </c>
      <c r="O1317" s="20"/>
      <c r="P1317" s="20"/>
      <c r="Q1317" s="20" t="s">
        <v>224</v>
      </c>
    </row>
    <row r="1318" spans="1:17" ht="18" customHeight="1" x14ac:dyDescent="0.2">
      <c r="A1318" s="11" t="s">
        <v>25</v>
      </c>
      <c r="B1318" s="11" t="str">
        <f t="shared" si="56"/>
        <v>ch11e</v>
      </c>
      <c r="C1318" s="11" t="s">
        <v>165</v>
      </c>
      <c r="D1318" s="11" t="s">
        <v>188</v>
      </c>
      <c r="E1318" s="11" t="s">
        <v>1937</v>
      </c>
      <c r="F1318" s="15">
        <v>5</v>
      </c>
      <c r="G1318" s="15" t="str">
        <f t="shared" si="57"/>
        <v>e</v>
      </c>
      <c r="H1318" s="20">
        <v>2011</v>
      </c>
      <c r="I1318" s="20">
        <v>23</v>
      </c>
      <c r="J1318" s="20" t="str">
        <f t="shared" si="61"/>
        <v>ch11e023</v>
      </c>
      <c r="K1318" s="20" t="s">
        <v>1938</v>
      </c>
      <c r="L1318" s="15" t="s">
        <v>1603</v>
      </c>
      <c r="M1318" s="20"/>
      <c r="N1318" s="59" t="s">
        <v>10564</v>
      </c>
      <c r="O1318" s="20"/>
      <c r="P1318" s="20"/>
      <c r="Q1318" s="20" t="s">
        <v>224</v>
      </c>
    </row>
    <row r="1319" spans="1:17" ht="18" customHeight="1" x14ac:dyDescent="0.2">
      <c r="A1319" s="11" t="s">
        <v>25</v>
      </c>
      <c r="B1319" s="11" t="str">
        <f t="shared" si="56"/>
        <v>ch12f</v>
      </c>
      <c r="C1319" s="11" t="s">
        <v>165</v>
      </c>
      <c r="D1319" s="11" t="s">
        <v>188</v>
      </c>
      <c r="E1319" s="11" t="s">
        <v>1937</v>
      </c>
      <c r="F1319" s="15">
        <v>6</v>
      </c>
      <c r="G1319" s="15" t="str">
        <f t="shared" si="57"/>
        <v>f</v>
      </c>
      <c r="H1319" s="20">
        <v>2012</v>
      </c>
      <c r="I1319" s="20">
        <v>23</v>
      </c>
      <c r="J1319" s="20" t="str">
        <f t="shared" si="61"/>
        <v>ch12f023</v>
      </c>
      <c r="K1319" s="20" t="s">
        <v>1938</v>
      </c>
      <c r="L1319" s="15" t="s">
        <v>1603</v>
      </c>
      <c r="M1319" s="20"/>
      <c r="N1319" s="59" t="s">
        <v>10564</v>
      </c>
      <c r="O1319" s="20"/>
      <c r="P1319" s="20"/>
      <c r="Q1319" s="20" t="s">
        <v>224</v>
      </c>
    </row>
    <row r="1320" spans="1:17" ht="18" customHeight="1" x14ac:dyDescent="0.2">
      <c r="A1320" s="11" t="s">
        <v>25</v>
      </c>
      <c r="B1320" s="11" t="str">
        <f t="shared" si="56"/>
        <v>ch13g</v>
      </c>
      <c r="C1320" s="11" t="s">
        <v>165</v>
      </c>
      <c r="D1320" s="11" t="s">
        <v>188</v>
      </c>
      <c r="E1320" s="11" t="s">
        <v>1937</v>
      </c>
      <c r="F1320" s="15">
        <v>7</v>
      </c>
      <c r="G1320" s="15" t="str">
        <f t="shared" si="57"/>
        <v>g</v>
      </c>
      <c r="H1320" s="20">
        <v>2013</v>
      </c>
      <c r="I1320" s="20">
        <v>23</v>
      </c>
      <c r="J1320" s="20" t="str">
        <f t="shared" si="61"/>
        <v>ch13g023</v>
      </c>
      <c r="K1320" s="20" t="s">
        <v>1938</v>
      </c>
      <c r="L1320" s="15" t="s">
        <v>1603</v>
      </c>
      <c r="M1320" s="20"/>
      <c r="N1320" s="59" t="s">
        <v>10564</v>
      </c>
      <c r="O1320" s="20"/>
      <c r="P1320" s="20"/>
      <c r="Q1320" s="20" t="s">
        <v>224</v>
      </c>
    </row>
    <row r="1321" spans="1:17" ht="18" customHeight="1" x14ac:dyDescent="0.2">
      <c r="A1321" s="11" t="s">
        <v>25</v>
      </c>
      <c r="B1321" s="11" t="str">
        <f t="shared" si="56"/>
        <v>ch15h</v>
      </c>
      <c r="C1321" s="11" t="s">
        <v>165</v>
      </c>
      <c r="D1321" s="11" t="s">
        <v>188</v>
      </c>
      <c r="E1321" s="11" t="s">
        <v>1937</v>
      </c>
      <c r="F1321" s="15">
        <v>8</v>
      </c>
      <c r="G1321" s="15" t="str">
        <f t="shared" si="57"/>
        <v>h</v>
      </c>
      <c r="H1321" s="20">
        <v>2015</v>
      </c>
      <c r="I1321" s="20">
        <v>23</v>
      </c>
      <c r="J1321" s="20" t="str">
        <f t="shared" si="61"/>
        <v>ch15h023</v>
      </c>
      <c r="K1321" s="20" t="s">
        <v>1938</v>
      </c>
      <c r="L1321" s="15" t="s">
        <v>1603</v>
      </c>
      <c r="M1321" s="20"/>
      <c r="N1321" s="59" t="s">
        <v>10564</v>
      </c>
      <c r="O1321" s="20"/>
      <c r="P1321" s="20"/>
      <c r="Q1321" s="20" t="s">
        <v>224</v>
      </c>
    </row>
    <row r="1322" spans="1:17" ht="18" customHeight="1" x14ac:dyDescent="0.2">
      <c r="A1322" s="11" t="s">
        <v>25</v>
      </c>
      <c r="B1322" s="11" t="str">
        <f t="shared" si="56"/>
        <v>ch16i</v>
      </c>
      <c r="C1322" s="11" t="s">
        <v>165</v>
      </c>
      <c r="D1322" s="11" t="s">
        <v>188</v>
      </c>
      <c r="E1322" s="11" t="s">
        <v>1937</v>
      </c>
      <c r="F1322" s="15">
        <v>9</v>
      </c>
      <c r="G1322" s="15" t="str">
        <f t="shared" si="57"/>
        <v>i</v>
      </c>
      <c r="H1322" s="20">
        <v>2016</v>
      </c>
      <c r="I1322" s="20">
        <v>23</v>
      </c>
      <c r="J1322" s="20" t="str">
        <f t="shared" si="61"/>
        <v>ch16i023</v>
      </c>
      <c r="K1322" s="20" t="s">
        <v>1938</v>
      </c>
      <c r="L1322" s="15" t="s">
        <v>1603</v>
      </c>
      <c r="M1322" s="20"/>
      <c r="N1322" s="59" t="s">
        <v>10564</v>
      </c>
      <c r="O1322" s="20"/>
      <c r="P1322" s="20"/>
      <c r="Q1322" s="20" t="s">
        <v>224</v>
      </c>
    </row>
    <row r="1323" spans="1:17" ht="18" customHeight="1" x14ac:dyDescent="0.2">
      <c r="A1323" s="11" t="s">
        <v>25</v>
      </c>
      <c r="B1323" s="11" t="str">
        <f t="shared" si="56"/>
        <v>ch17j</v>
      </c>
      <c r="C1323" s="11" t="s">
        <v>165</v>
      </c>
      <c r="D1323" s="11" t="s">
        <v>188</v>
      </c>
      <c r="E1323" s="11" t="s">
        <v>1937</v>
      </c>
      <c r="F1323" s="15">
        <v>10</v>
      </c>
      <c r="G1323" s="15" t="str">
        <f t="shared" si="57"/>
        <v>j</v>
      </c>
      <c r="H1323" s="20">
        <v>2017</v>
      </c>
      <c r="I1323" s="20">
        <v>23</v>
      </c>
      <c r="J1323" s="20" t="str">
        <f t="shared" si="61"/>
        <v>ch17j023</v>
      </c>
      <c r="K1323" s="20" t="s">
        <v>1938</v>
      </c>
      <c r="L1323" s="15" t="s">
        <v>1603</v>
      </c>
      <c r="M1323" s="20"/>
      <c r="N1323" s="59" t="s">
        <v>10564</v>
      </c>
      <c r="O1323" s="20"/>
      <c r="P1323" s="20"/>
      <c r="Q1323" s="20" t="s">
        <v>224</v>
      </c>
    </row>
    <row r="1324" spans="1:17" ht="18" customHeight="1" x14ac:dyDescent="0.2">
      <c r="A1324" s="11" t="s">
        <v>25</v>
      </c>
      <c r="B1324" s="11" t="str">
        <f t="shared" si="56"/>
        <v>ch18k</v>
      </c>
      <c r="C1324" s="11" t="s">
        <v>165</v>
      </c>
      <c r="D1324" s="11" t="s">
        <v>188</v>
      </c>
      <c r="E1324" s="11" t="s">
        <v>1937</v>
      </c>
      <c r="F1324" s="15">
        <v>11</v>
      </c>
      <c r="G1324" s="15" t="str">
        <f t="shared" si="57"/>
        <v>k</v>
      </c>
      <c r="H1324" s="20">
        <v>2018</v>
      </c>
      <c r="I1324" s="20">
        <v>23</v>
      </c>
      <c r="J1324" s="20" t="str">
        <f t="shared" si="61"/>
        <v>ch18k023</v>
      </c>
      <c r="K1324" s="20" t="s">
        <v>1938</v>
      </c>
      <c r="L1324" s="15" t="s">
        <v>1603</v>
      </c>
      <c r="M1324" s="20"/>
      <c r="N1324" s="59" t="s">
        <v>10564</v>
      </c>
      <c r="O1324" s="20"/>
      <c r="P1324" s="20"/>
      <c r="Q1324" s="20" t="s">
        <v>224</v>
      </c>
    </row>
    <row r="1325" spans="1:17" ht="18" customHeight="1" x14ac:dyDescent="0.2">
      <c r="A1325" s="11" t="s">
        <v>25</v>
      </c>
      <c r="B1325" s="11" t="str">
        <f t="shared" si="56"/>
        <v>ch07a</v>
      </c>
      <c r="C1325" s="11" t="s">
        <v>165</v>
      </c>
      <c r="D1325" s="11" t="s">
        <v>188</v>
      </c>
      <c r="E1325" s="11" t="s">
        <v>1953</v>
      </c>
      <c r="F1325" s="15">
        <v>1</v>
      </c>
      <c r="G1325" s="15" t="str">
        <f t="shared" si="57"/>
        <v>a</v>
      </c>
      <c r="H1325" s="20">
        <v>2007</v>
      </c>
      <c r="I1325" s="20">
        <v>34</v>
      </c>
      <c r="J1325" s="20" t="str">
        <f t="shared" si="61"/>
        <v>ch07a034</v>
      </c>
      <c r="K1325" s="20" t="s">
        <v>1954</v>
      </c>
      <c r="L1325" s="15" t="s">
        <v>1603</v>
      </c>
      <c r="M1325" s="20"/>
      <c r="N1325" s="59" t="s">
        <v>10564</v>
      </c>
      <c r="O1325" s="20"/>
      <c r="P1325" s="20"/>
      <c r="Q1325" s="20" t="s">
        <v>224</v>
      </c>
    </row>
    <row r="1326" spans="1:17" ht="18" customHeight="1" x14ac:dyDescent="0.2">
      <c r="A1326" s="11" t="s">
        <v>25</v>
      </c>
      <c r="B1326" s="11" t="str">
        <f t="shared" si="56"/>
        <v>ch08b</v>
      </c>
      <c r="C1326" s="11" t="s">
        <v>165</v>
      </c>
      <c r="D1326" s="11" t="s">
        <v>188</v>
      </c>
      <c r="E1326" s="11" t="s">
        <v>1953</v>
      </c>
      <c r="F1326" s="15">
        <v>2</v>
      </c>
      <c r="G1326" s="15" t="str">
        <f t="shared" si="57"/>
        <v>b</v>
      </c>
      <c r="H1326" s="20">
        <v>2008</v>
      </c>
      <c r="I1326" s="20">
        <v>34</v>
      </c>
      <c r="J1326" s="20" t="str">
        <f t="shared" si="61"/>
        <v>ch08b034</v>
      </c>
      <c r="K1326" s="20" t="s">
        <v>1954</v>
      </c>
      <c r="L1326" s="15" t="s">
        <v>1603</v>
      </c>
      <c r="M1326" s="20"/>
      <c r="N1326" s="59" t="s">
        <v>10564</v>
      </c>
      <c r="O1326" s="20"/>
      <c r="P1326" s="20"/>
      <c r="Q1326" s="20" t="s">
        <v>224</v>
      </c>
    </row>
    <row r="1327" spans="1:17" ht="18" customHeight="1" x14ac:dyDescent="0.2">
      <c r="A1327" s="11" t="s">
        <v>25</v>
      </c>
      <c r="B1327" s="11" t="str">
        <f t="shared" si="56"/>
        <v>ch09c</v>
      </c>
      <c r="C1327" s="11" t="s">
        <v>165</v>
      </c>
      <c r="D1327" s="11" t="s">
        <v>188</v>
      </c>
      <c r="E1327" s="11" t="s">
        <v>1953</v>
      </c>
      <c r="F1327" s="15">
        <v>3</v>
      </c>
      <c r="G1327" s="15" t="str">
        <f t="shared" si="57"/>
        <v>c</v>
      </c>
      <c r="H1327" s="20">
        <v>2009</v>
      </c>
      <c r="I1327" s="20">
        <v>34</v>
      </c>
      <c r="J1327" s="20" t="str">
        <f t="shared" si="61"/>
        <v>ch09c034</v>
      </c>
      <c r="K1327" s="20" t="s">
        <v>1954</v>
      </c>
      <c r="L1327" s="15" t="s">
        <v>1603</v>
      </c>
      <c r="M1327" s="20"/>
      <c r="N1327" s="59" t="s">
        <v>10564</v>
      </c>
      <c r="O1327" s="20"/>
      <c r="P1327" s="20"/>
      <c r="Q1327" s="20" t="s">
        <v>224</v>
      </c>
    </row>
    <row r="1328" spans="1:17" ht="18" customHeight="1" x14ac:dyDescent="0.2">
      <c r="A1328" s="11" t="s">
        <v>25</v>
      </c>
      <c r="B1328" s="11" t="str">
        <f t="shared" si="56"/>
        <v>ch10d</v>
      </c>
      <c r="C1328" s="11" t="s">
        <v>165</v>
      </c>
      <c r="D1328" s="11" t="s">
        <v>188</v>
      </c>
      <c r="E1328" s="11" t="s">
        <v>1953</v>
      </c>
      <c r="F1328" s="15">
        <v>4</v>
      </c>
      <c r="G1328" s="15" t="str">
        <f t="shared" si="57"/>
        <v>d</v>
      </c>
      <c r="H1328" s="20">
        <v>2010</v>
      </c>
      <c r="I1328" s="20">
        <v>34</v>
      </c>
      <c r="J1328" s="20" t="str">
        <f t="shared" si="61"/>
        <v>ch10d034</v>
      </c>
      <c r="K1328" s="20" t="s">
        <v>1954</v>
      </c>
      <c r="L1328" s="15" t="s">
        <v>1603</v>
      </c>
      <c r="M1328" s="20"/>
      <c r="N1328" s="59" t="s">
        <v>10564</v>
      </c>
      <c r="O1328" s="20"/>
      <c r="P1328" s="20"/>
      <c r="Q1328" s="20" t="s">
        <v>224</v>
      </c>
    </row>
    <row r="1329" spans="1:17" ht="18" customHeight="1" x14ac:dyDescent="0.2">
      <c r="A1329" s="11" t="s">
        <v>25</v>
      </c>
      <c r="B1329" s="11" t="str">
        <f t="shared" si="56"/>
        <v>ch11e</v>
      </c>
      <c r="C1329" s="11" t="s">
        <v>165</v>
      </c>
      <c r="D1329" s="11" t="s">
        <v>188</v>
      </c>
      <c r="E1329" s="11" t="s">
        <v>1953</v>
      </c>
      <c r="F1329" s="15">
        <v>5</v>
      </c>
      <c r="G1329" s="15" t="str">
        <f t="shared" si="57"/>
        <v>e</v>
      </c>
      <c r="H1329" s="20">
        <v>2011</v>
      </c>
      <c r="I1329" s="20">
        <v>34</v>
      </c>
      <c r="J1329" s="20" t="str">
        <f t="shared" si="61"/>
        <v>ch11e034</v>
      </c>
      <c r="K1329" s="20" t="s">
        <v>1954</v>
      </c>
      <c r="L1329" s="15" t="s">
        <v>1603</v>
      </c>
      <c r="M1329" s="20"/>
      <c r="N1329" s="59" t="s">
        <v>10564</v>
      </c>
      <c r="O1329" s="20"/>
      <c r="P1329" s="20"/>
      <c r="Q1329" s="20" t="s">
        <v>224</v>
      </c>
    </row>
    <row r="1330" spans="1:17" ht="18" customHeight="1" x14ac:dyDescent="0.2">
      <c r="A1330" s="11" t="s">
        <v>25</v>
      </c>
      <c r="B1330" s="11" t="str">
        <f t="shared" si="56"/>
        <v>ch12f</v>
      </c>
      <c r="C1330" s="11" t="s">
        <v>165</v>
      </c>
      <c r="D1330" s="11" t="s">
        <v>188</v>
      </c>
      <c r="E1330" s="11" t="s">
        <v>1953</v>
      </c>
      <c r="F1330" s="15">
        <v>6</v>
      </c>
      <c r="G1330" s="15" t="str">
        <f t="shared" si="57"/>
        <v>f</v>
      </c>
      <c r="H1330" s="20">
        <v>2012</v>
      </c>
      <c r="I1330" s="20">
        <v>34</v>
      </c>
      <c r="J1330" s="20" t="str">
        <f t="shared" si="61"/>
        <v>ch12f034</v>
      </c>
      <c r="K1330" s="20" t="s">
        <v>1954</v>
      </c>
      <c r="L1330" s="15" t="s">
        <v>1603</v>
      </c>
      <c r="M1330" s="20"/>
      <c r="N1330" s="59" t="s">
        <v>10564</v>
      </c>
      <c r="O1330" s="20"/>
      <c r="P1330" s="20"/>
      <c r="Q1330" s="20" t="s">
        <v>224</v>
      </c>
    </row>
    <row r="1331" spans="1:17" ht="18" customHeight="1" x14ac:dyDescent="0.2">
      <c r="A1331" s="11" t="s">
        <v>25</v>
      </c>
      <c r="B1331" s="11" t="str">
        <f t="shared" si="56"/>
        <v>ch13g</v>
      </c>
      <c r="C1331" s="11" t="s">
        <v>165</v>
      </c>
      <c r="D1331" s="11" t="s">
        <v>188</v>
      </c>
      <c r="E1331" s="11" t="s">
        <v>1953</v>
      </c>
      <c r="F1331" s="15">
        <v>7</v>
      </c>
      <c r="G1331" s="15" t="str">
        <f t="shared" si="57"/>
        <v>g</v>
      </c>
      <c r="H1331" s="20">
        <v>2013</v>
      </c>
      <c r="I1331" s="20">
        <v>34</v>
      </c>
      <c r="J1331" s="20" t="str">
        <f t="shared" si="61"/>
        <v>ch13g034</v>
      </c>
      <c r="K1331" s="20" t="s">
        <v>1954</v>
      </c>
      <c r="L1331" s="15" t="s">
        <v>1603</v>
      </c>
      <c r="M1331" s="20"/>
      <c r="N1331" s="59" t="s">
        <v>10564</v>
      </c>
      <c r="O1331" s="20"/>
      <c r="P1331" s="20"/>
      <c r="Q1331" s="20" t="s">
        <v>224</v>
      </c>
    </row>
    <row r="1332" spans="1:17" ht="18" customHeight="1" x14ac:dyDescent="0.2">
      <c r="A1332" s="11" t="s">
        <v>25</v>
      </c>
      <c r="B1332" s="11" t="str">
        <f t="shared" si="56"/>
        <v>ch15h</v>
      </c>
      <c r="C1332" s="11" t="s">
        <v>165</v>
      </c>
      <c r="D1332" s="11" t="s">
        <v>188</v>
      </c>
      <c r="E1332" s="11" t="s">
        <v>1953</v>
      </c>
      <c r="F1332" s="15">
        <v>8</v>
      </c>
      <c r="G1332" s="15" t="str">
        <f t="shared" si="57"/>
        <v>h</v>
      </c>
      <c r="H1332" s="20">
        <v>2015</v>
      </c>
      <c r="I1332" s="20">
        <v>34</v>
      </c>
      <c r="J1332" s="20" t="str">
        <f t="shared" si="61"/>
        <v>ch15h034</v>
      </c>
      <c r="K1332" s="20" t="s">
        <v>1954</v>
      </c>
      <c r="L1332" s="15" t="s">
        <v>1603</v>
      </c>
      <c r="M1332" s="20"/>
      <c r="N1332" s="59" t="s">
        <v>10564</v>
      </c>
      <c r="O1332" s="20"/>
      <c r="P1332" s="20"/>
      <c r="Q1332" s="20" t="s">
        <v>224</v>
      </c>
    </row>
    <row r="1333" spans="1:17" ht="18" customHeight="1" x14ac:dyDescent="0.2">
      <c r="A1333" s="11" t="s">
        <v>25</v>
      </c>
      <c r="B1333" s="11" t="str">
        <f t="shared" si="56"/>
        <v>ch16i</v>
      </c>
      <c r="C1333" s="11" t="s">
        <v>165</v>
      </c>
      <c r="D1333" s="11" t="s">
        <v>188</v>
      </c>
      <c r="E1333" s="11" t="s">
        <v>1953</v>
      </c>
      <c r="F1333" s="15">
        <v>9</v>
      </c>
      <c r="G1333" s="15" t="str">
        <f t="shared" si="57"/>
        <v>i</v>
      </c>
      <c r="H1333" s="20">
        <v>2016</v>
      </c>
      <c r="I1333" s="20">
        <v>34</v>
      </c>
      <c r="J1333" s="20" t="str">
        <f t="shared" si="61"/>
        <v>ch16i034</v>
      </c>
      <c r="K1333" s="20" t="s">
        <v>1954</v>
      </c>
      <c r="L1333" s="15" t="s">
        <v>1603</v>
      </c>
      <c r="M1333" s="20"/>
      <c r="N1333" s="59" t="s">
        <v>10564</v>
      </c>
      <c r="O1333" s="20"/>
      <c r="P1333" s="20"/>
      <c r="Q1333" s="20" t="s">
        <v>224</v>
      </c>
    </row>
    <row r="1334" spans="1:17" ht="18" customHeight="1" x14ac:dyDescent="0.2">
      <c r="A1334" s="11" t="s">
        <v>25</v>
      </c>
      <c r="B1334" s="11" t="str">
        <f t="shared" si="56"/>
        <v>ch17j</v>
      </c>
      <c r="C1334" s="11" t="s">
        <v>165</v>
      </c>
      <c r="D1334" s="11" t="s">
        <v>188</v>
      </c>
      <c r="E1334" s="11" t="s">
        <v>1953</v>
      </c>
      <c r="F1334" s="15">
        <v>10</v>
      </c>
      <c r="G1334" s="15" t="str">
        <f t="shared" si="57"/>
        <v>j</v>
      </c>
      <c r="H1334" s="20">
        <v>2017</v>
      </c>
      <c r="I1334" s="20">
        <v>34</v>
      </c>
      <c r="J1334" s="20" t="str">
        <f t="shared" si="61"/>
        <v>ch17j034</v>
      </c>
      <c r="K1334" s="20" t="s">
        <v>1954</v>
      </c>
      <c r="L1334" s="15" t="s">
        <v>1603</v>
      </c>
      <c r="M1334" s="20"/>
      <c r="N1334" s="59" t="s">
        <v>10564</v>
      </c>
      <c r="O1334" s="20"/>
      <c r="P1334" s="20"/>
      <c r="Q1334" s="20" t="s">
        <v>224</v>
      </c>
    </row>
    <row r="1335" spans="1:17" ht="18" customHeight="1" x14ac:dyDescent="0.2">
      <c r="A1335" s="11" t="s">
        <v>25</v>
      </c>
      <c r="B1335" s="11" t="str">
        <f t="shared" si="56"/>
        <v>ch18k</v>
      </c>
      <c r="C1335" s="11" t="s">
        <v>165</v>
      </c>
      <c r="D1335" s="11" t="s">
        <v>188</v>
      </c>
      <c r="E1335" s="11" t="s">
        <v>1953</v>
      </c>
      <c r="F1335" s="15">
        <v>11</v>
      </c>
      <c r="G1335" s="15" t="str">
        <f t="shared" si="57"/>
        <v>k</v>
      </c>
      <c r="H1335" s="20">
        <v>2018</v>
      </c>
      <c r="I1335" s="20">
        <v>34</v>
      </c>
      <c r="J1335" s="20" t="str">
        <f t="shared" si="61"/>
        <v>ch18k034</v>
      </c>
      <c r="K1335" s="20" t="s">
        <v>1954</v>
      </c>
      <c r="L1335" s="15" t="s">
        <v>1603</v>
      </c>
      <c r="M1335" s="20"/>
      <c r="N1335" s="59" t="s">
        <v>10564</v>
      </c>
      <c r="O1335" s="20"/>
      <c r="P1335" s="20"/>
      <c r="Q1335" s="20" t="s">
        <v>224</v>
      </c>
    </row>
    <row r="1336" spans="1:17" ht="18" customHeight="1" x14ac:dyDescent="0.2">
      <c r="A1336" s="11" t="s">
        <v>25</v>
      </c>
      <c r="B1336" s="11" t="s">
        <v>1450</v>
      </c>
      <c r="C1336" s="11" t="s">
        <v>165</v>
      </c>
      <c r="D1336" s="11" t="s">
        <v>190</v>
      </c>
      <c r="E1336" s="11" t="s">
        <v>190</v>
      </c>
      <c r="F1336" s="15"/>
      <c r="G1336" s="15"/>
      <c r="H1336" s="20">
        <v>2008</v>
      </c>
      <c r="I1336" s="20" t="str">
        <f t="shared" ref="I1336:I1356" si="62">CONCATENATE(A1336,"__",C1336,"_", D1336, "..", E1336, ".", H1336)</f>
        <v>liss__match_satFam..satFam.2008</v>
      </c>
      <c r="J1336" s="15" t="s">
        <v>1981</v>
      </c>
      <c r="K1336" s="20" t="s">
        <v>1982</v>
      </c>
      <c r="L1336" s="20" t="s">
        <v>1983</v>
      </c>
      <c r="N1336" s="20" t="s">
        <v>1984</v>
      </c>
      <c r="Q1336" s="20" t="s">
        <v>224</v>
      </c>
    </row>
    <row r="1337" spans="1:17" ht="18" customHeight="1" x14ac:dyDescent="0.2">
      <c r="A1337" s="11" t="s">
        <v>25</v>
      </c>
      <c r="B1337" s="11" t="s">
        <v>1457</v>
      </c>
      <c r="C1337" s="11" t="s">
        <v>165</v>
      </c>
      <c r="D1337" s="11" t="s">
        <v>190</v>
      </c>
      <c r="E1337" s="11" t="s">
        <v>190</v>
      </c>
      <c r="F1337" s="15"/>
      <c r="G1337" s="15"/>
      <c r="H1337" s="20">
        <v>2009</v>
      </c>
      <c r="I1337" s="20" t="str">
        <f t="shared" si="62"/>
        <v>liss__match_satFam..satFam.2009</v>
      </c>
      <c r="J1337" s="15" t="s">
        <v>1987</v>
      </c>
      <c r="K1337" s="20" t="s">
        <v>1982</v>
      </c>
      <c r="L1337" s="20" t="s">
        <v>1983</v>
      </c>
      <c r="N1337" s="20" t="s">
        <v>1984</v>
      </c>
      <c r="Q1337" s="20" t="s">
        <v>224</v>
      </c>
    </row>
    <row r="1338" spans="1:17" ht="18" customHeight="1" x14ac:dyDescent="0.2">
      <c r="A1338" s="11" t="s">
        <v>25</v>
      </c>
      <c r="B1338" s="11" t="s">
        <v>1460</v>
      </c>
      <c r="C1338" s="11" t="s">
        <v>165</v>
      </c>
      <c r="D1338" s="11" t="s">
        <v>190</v>
      </c>
      <c r="E1338" s="11" t="s">
        <v>190</v>
      </c>
      <c r="F1338" s="15"/>
      <c r="G1338" s="15"/>
      <c r="H1338" s="20">
        <v>2010</v>
      </c>
      <c r="I1338" s="20" t="str">
        <f t="shared" si="62"/>
        <v>liss__match_satFam..satFam.2010</v>
      </c>
      <c r="J1338" s="15" t="s">
        <v>1988</v>
      </c>
      <c r="K1338" s="20" t="s">
        <v>1982</v>
      </c>
      <c r="L1338" s="20" t="s">
        <v>1983</v>
      </c>
      <c r="N1338" s="20" t="s">
        <v>1984</v>
      </c>
      <c r="Q1338" s="20" t="s">
        <v>224</v>
      </c>
    </row>
    <row r="1339" spans="1:17" ht="18" customHeight="1" x14ac:dyDescent="0.2">
      <c r="A1339" s="11" t="s">
        <v>25</v>
      </c>
      <c r="B1339" s="11" t="s">
        <v>1464</v>
      </c>
      <c r="C1339" s="11" t="s">
        <v>165</v>
      </c>
      <c r="D1339" s="11" t="s">
        <v>190</v>
      </c>
      <c r="E1339" s="11" t="s">
        <v>190</v>
      </c>
      <c r="F1339" s="15"/>
      <c r="G1339" s="15"/>
      <c r="H1339" s="20">
        <v>2011</v>
      </c>
      <c r="I1339" s="20" t="str">
        <f t="shared" si="62"/>
        <v>liss__match_satFam..satFam.2011</v>
      </c>
      <c r="J1339" s="15" t="s">
        <v>1994</v>
      </c>
      <c r="K1339" s="20" t="s">
        <v>1982</v>
      </c>
      <c r="L1339" s="20" t="s">
        <v>1983</v>
      </c>
      <c r="N1339" s="20" t="s">
        <v>1984</v>
      </c>
      <c r="Q1339" s="20" t="s">
        <v>224</v>
      </c>
    </row>
    <row r="1340" spans="1:17" ht="18" customHeight="1" x14ac:dyDescent="0.2">
      <c r="A1340" s="11" t="s">
        <v>25</v>
      </c>
      <c r="B1340" s="11" t="s">
        <v>1469</v>
      </c>
      <c r="C1340" s="11" t="s">
        <v>165</v>
      </c>
      <c r="D1340" s="11" t="s">
        <v>190</v>
      </c>
      <c r="E1340" s="11" t="s">
        <v>190</v>
      </c>
      <c r="F1340" s="15"/>
      <c r="G1340" s="15"/>
      <c r="H1340" s="20">
        <v>2012</v>
      </c>
      <c r="I1340" s="20" t="str">
        <f t="shared" si="62"/>
        <v>liss__match_satFam..satFam.2012</v>
      </c>
      <c r="J1340" s="15" t="s">
        <v>1997</v>
      </c>
      <c r="K1340" s="20" t="s">
        <v>1982</v>
      </c>
      <c r="L1340" s="20" t="s">
        <v>1983</v>
      </c>
      <c r="N1340" s="20" t="s">
        <v>1984</v>
      </c>
      <c r="Q1340" s="20" t="s">
        <v>224</v>
      </c>
    </row>
    <row r="1341" spans="1:17" ht="18" customHeight="1" x14ac:dyDescent="0.2">
      <c r="A1341" s="11" t="s">
        <v>25</v>
      </c>
      <c r="B1341" s="11" t="s">
        <v>1472</v>
      </c>
      <c r="C1341" s="11" t="s">
        <v>165</v>
      </c>
      <c r="D1341" s="11" t="s">
        <v>190</v>
      </c>
      <c r="E1341" s="11" t="s">
        <v>190</v>
      </c>
      <c r="F1341" s="15"/>
      <c r="G1341" s="15"/>
      <c r="H1341" s="20">
        <v>2013</v>
      </c>
      <c r="I1341" s="20" t="str">
        <f t="shared" si="62"/>
        <v>liss__match_satFam..satFam.2013</v>
      </c>
      <c r="J1341" s="15" t="s">
        <v>2000</v>
      </c>
      <c r="K1341" s="20" t="s">
        <v>1982</v>
      </c>
      <c r="L1341" s="20" t="s">
        <v>1983</v>
      </c>
      <c r="N1341" s="20" t="s">
        <v>1984</v>
      </c>
      <c r="Q1341" s="20" t="s">
        <v>224</v>
      </c>
    </row>
    <row r="1342" spans="1:17" ht="18" customHeight="1" x14ac:dyDescent="0.2">
      <c r="A1342" s="11" t="s">
        <v>25</v>
      </c>
      <c r="B1342" s="11" t="s">
        <v>1476</v>
      </c>
      <c r="C1342" s="11" t="s">
        <v>165</v>
      </c>
      <c r="D1342" s="11" t="s">
        <v>190</v>
      </c>
      <c r="E1342" s="11" t="s">
        <v>190</v>
      </c>
      <c r="F1342" s="15"/>
      <c r="G1342" s="15"/>
      <c r="H1342" s="20">
        <v>2014</v>
      </c>
      <c r="I1342" s="20" t="str">
        <f t="shared" si="62"/>
        <v>liss__match_satFam..satFam.2014</v>
      </c>
      <c r="J1342" s="15" t="s">
        <v>2003</v>
      </c>
      <c r="K1342" s="20" t="s">
        <v>1982</v>
      </c>
      <c r="L1342" s="20" t="s">
        <v>1983</v>
      </c>
      <c r="N1342" s="20" t="s">
        <v>1984</v>
      </c>
      <c r="Q1342" s="20" t="s">
        <v>224</v>
      </c>
    </row>
    <row r="1343" spans="1:17" ht="18" customHeight="1" x14ac:dyDescent="0.2">
      <c r="A1343" s="11" t="s">
        <v>25</v>
      </c>
      <c r="B1343" s="11" t="s">
        <v>1479</v>
      </c>
      <c r="C1343" s="11" t="s">
        <v>165</v>
      </c>
      <c r="D1343" s="11" t="s">
        <v>190</v>
      </c>
      <c r="E1343" s="11" t="s">
        <v>190</v>
      </c>
      <c r="F1343" s="15"/>
      <c r="G1343" s="15"/>
      <c r="H1343" s="20">
        <v>2015</v>
      </c>
      <c r="I1343" s="20" t="str">
        <f t="shared" si="62"/>
        <v>liss__match_satFam..satFam.2015</v>
      </c>
      <c r="J1343" s="15" t="s">
        <v>2006</v>
      </c>
      <c r="K1343" s="20" t="s">
        <v>1982</v>
      </c>
      <c r="L1343" s="20" t="s">
        <v>1983</v>
      </c>
      <c r="N1343" s="20" t="s">
        <v>1984</v>
      </c>
      <c r="Q1343" s="20" t="s">
        <v>224</v>
      </c>
    </row>
    <row r="1344" spans="1:17" ht="18" customHeight="1" x14ac:dyDescent="0.2">
      <c r="A1344" s="11" t="s">
        <v>25</v>
      </c>
      <c r="B1344" s="11" t="s">
        <v>1483</v>
      </c>
      <c r="C1344" s="11" t="s">
        <v>165</v>
      </c>
      <c r="D1344" s="11" t="s">
        <v>190</v>
      </c>
      <c r="E1344" s="11" t="s">
        <v>190</v>
      </c>
      <c r="F1344" s="15"/>
      <c r="G1344" s="15"/>
      <c r="H1344" s="20">
        <v>2016</v>
      </c>
      <c r="I1344" s="20" t="str">
        <f t="shared" si="62"/>
        <v>liss__match_satFam..satFam.2016</v>
      </c>
      <c r="J1344" s="15" t="s">
        <v>2009</v>
      </c>
      <c r="K1344" s="20" t="s">
        <v>1982</v>
      </c>
      <c r="L1344" s="20" t="s">
        <v>1983</v>
      </c>
      <c r="N1344" s="20" t="s">
        <v>1984</v>
      </c>
      <c r="Q1344" s="20" t="s">
        <v>224</v>
      </c>
    </row>
    <row r="1345" spans="1:17" ht="18" customHeight="1" x14ac:dyDescent="0.2">
      <c r="A1345" s="11" t="s">
        <v>25</v>
      </c>
      <c r="B1345" s="11" t="s">
        <v>1485</v>
      </c>
      <c r="C1345" s="11" t="s">
        <v>165</v>
      </c>
      <c r="D1345" s="11" t="s">
        <v>190</v>
      </c>
      <c r="E1345" s="11" t="s">
        <v>190</v>
      </c>
      <c r="F1345" s="15"/>
      <c r="G1345" s="15"/>
      <c r="H1345" s="20">
        <v>2017</v>
      </c>
      <c r="I1345" s="20" t="str">
        <f t="shared" si="62"/>
        <v>liss__match_satFam..satFam.2017</v>
      </c>
      <c r="J1345" s="15" t="s">
        <v>2012</v>
      </c>
      <c r="K1345" s="20" t="s">
        <v>1982</v>
      </c>
      <c r="L1345" s="20" t="s">
        <v>1983</v>
      </c>
      <c r="N1345" s="20" t="s">
        <v>1984</v>
      </c>
      <c r="Q1345" s="20" t="s">
        <v>224</v>
      </c>
    </row>
    <row r="1346" spans="1:17" ht="18" customHeight="1" x14ac:dyDescent="0.2">
      <c r="A1346" s="11" t="s">
        <v>25</v>
      </c>
      <c r="B1346" s="11" t="s">
        <v>861</v>
      </c>
      <c r="C1346" s="11" t="s">
        <v>165</v>
      </c>
      <c r="D1346" s="11" t="s">
        <v>2013</v>
      </c>
      <c r="E1346" s="11" t="s">
        <v>2013</v>
      </c>
      <c r="F1346" s="15"/>
      <c r="G1346" s="15"/>
      <c r="H1346" s="20">
        <v>2008</v>
      </c>
      <c r="I1346" s="20" t="str">
        <f t="shared" si="62"/>
        <v>liss__match_satFnc..satFnc.2008</v>
      </c>
      <c r="J1346" s="15" t="s">
        <v>2016</v>
      </c>
      <c r="K1346" s="20" t="s">
        <v>2017</v>
      </c>
      <c r="L1346" s="20" t="s">
        <v>2018</v>
      </c>
      <c r="N1346" s="20" t="s">
        <v>1984</v>
      </c>
      <c r="Q1346" s="20" t="s">
        <v>224</v>
      </c>
    </row>
    <row r="1347" spans="1:17" ht="18" customHeight="1" x14ac:dyDescent="0.2">
      <c r="A1347" s="11" t="s">
        <v>25</v>
      </c>
      <c r="B1347" s="11" t="s">
        <v>868</v>
      </c>
      <c r="C1347" s="11" t="s">
        <v>165</v>
      </c>
      <c r="D1347" s="11" t="s">
        <v>2013</v>
      </c>
      <c r="E1347" s="11" t="s">
        <v>2013</v>
      </c>
      <c r="F1347" s="15"/>
      <c r="G1347" s="15"/>
      <c r="H1347" s="20">
        <v>2009</v>
      </c>
      <c r="I1347" s="20" t="str">
        <f t="shared" si="62"/>
        <v>liss__match_satFnc..satFnc.2009</v>
      </c>
      <c r="J1347" s="15" t="s">
        <v>2021</v>
      </c>
      <c r="K1347" s="20" t="s">
        <v>2017</v>
      </c>
      <c r="L1347" s="20" t="s">
        <v>2018</v>
      </c>
      <c r="N1347" s="20" t="s">
        <v>1984</v>
      </c>
      <c r="Q1347" s="20" t="s">
        <v>224</v>
      </c>
    </row>
    <row r="1348" spans="1:17" ht="18" customHeight="1" x14ac:dyDescent="0.2">
      <c r="A1348" s="11" t="s">
        <v>25</v>
      </c>
      <c r="B1348" s="11" t="s">
        <v>870</v>
      </c>
      <c r="C1348" s="11" t="s">
        <v>165</v>
      </c>
      <c r="D1348" s="11" t="s">
        <v>2013</v>
      </c>
      <c r="E1348" s="11" t="s">
        <v>2013</v>
      </c>
      <c r="F1348" s="15"/>
      <c r="G1348" s="15"/>
      <c r="H1348" s="20">
        <v>2010</v>
      </c>
      <c r="I1348" s="20" t="str">
        <f t="shared" si="62"/>
        <v>liss__match_satFnc..satFnc.2010</v>
      </c>
      <c r="J1348" s="15" t="s">
        <v>2022</v>
      </c>
      <c r="K1348" s="20" t="s">
        <v>2017</v>
      </c>
      <c r="L1348" s="20" t="s">
        <v>2018</v>
      </c>
      <c r="N1348" s="20" t="s">
        <v>1984</v>
      </c>
      <c r="Q1348" s="20" t="s">
        <v>224</v>
      </c>
    </row>
    <row r="1349" spans="1:17" ht="18" customHeight="1" x14ac:dyDescent="0.2">
      <c r="A1349" s="11" t="s">
        <v>25</v>
      </c>
      <c r="B1349" s="11" t="s">
        <v>874</v>
      </c>
      <c r="C1349" s="11" t="s">
        <v>165</v>
      </c>
      <c r="D1349" s="11" t="s">
        <v>2013</v>
      </c>
      <c r="E1349" s="11" t="s">
        <v>2013</v>
      </c>
      <c r="F1349" s="15"/>
      <c r="G1349" s="15"/>
      <c r="H1349" s="20">
        <v>2011</v>
      </c>
      <c r="I1349" s="20" t="str">
        <f t="shared" si="62"/>
        <v>liss__match_satFnc..satFnc.2011</v>
      </c>
      <c r="J1349" s="15" t="s">
        <v>2025</v>
      </c>
      <c r="K1349" s="20" t="s">
        <v>2017</v>
      </c>
      <c r="L1349" s="20" t="s">
        <v>2018</v>
      </c>
      <c r="N1349" s="20" t="s">
        <v>1984</v>
      </c>
      <c r="Q1349" s="20" t="s">
        <v>224</v>
      </c>
    </row>
    <row r="1350" spans="1:17" ht="18" customHeight="1" x14ac:dyDescent="0.2">
      <c r="A1350" s="11" t="s">
        <v>25</v>
      </c>
      <c r="B1350" s="11" t="s">
        <v>877</v>
      </c>
      <c r="C1350" s="11" t="s">
        <v>165</v>
      </c>
      <c r="D1350" s="11" t="s">
        <v>2013</v>
      </c>
      <c r="E1350" s="11" t="s">
        <v>2013</v>
      </c>
      <c r="F1350" s="15"/>
      <c r="G1350" s="15"/>
      <c r="H1350" s="20">
        <v>2012</v>
      </c>
      <c r="I1350" s="20" t="str">
        <f t="shared" si="62"/>
        <v>liss__match_satFnc..satFnc.2012</v>
      </c>
      <c r="J1350" s="15" t="s">
        <v>2026</v>
      </c>
      <c r="K1350" s="20" t="s">
        <v>2017</v>
      </c>
      <c r="L1350" s="20" t="s">
        <v>2018</v>
      </c>
      <c r="N1350" s="20" t="s">
        <v>1984</v>
      </c>
      <c r="Q1350" s="20" t="s">
        <v>224</v>
      </c>
    </row>
    <row r="1351" spans="1:17" ht="18" customHeight="1" x14ac:dyDescent="0.2">
      <c r="A1351" s="11" t="s">
        <v>25</v>
      </c>
      <c r="B1351" s="11" t="s">
        <v>880</v>
      </c>
      <c r="C1351" s="11" t="s">
        <v>165</v>
      </c>
      <c r="D1351" s="11" t="s">
        <v>2013</v>
      </c>
      <c r="E1351" s="11" t="s">
        <v>2013</v>
      </c>
      <c r="F1351" s="15"/>
      <c r="G1351" s="15"/>
      <c r="H1351" s="20">
        <v>2013</v>
      </c>
      <c r="I1351" s="20" t="str">
        <f t="shared" si="62"/>
        <v>liss__match_satFnc..satFnc.2013</v>
      </c>
      <c r="J1351" s="15" t="s">
        <v>2029</v>
      </c>
      <c r="K1351" s="20" t="s">
        <v>2017</v>
      </c>
      <c r="L1351" s="20" t="s">
        <v>2018</v>
      </c>
      <c r="N1351" s="20" t="s">
        <v>1984</v>
      </c>
      <c r="Q1351" s="20" t="s">
        <v>224</v>
      </c>
    </row>
    <row r="1352" spans="1:17" ht="18" customHeight="1" x14ac:dyDescent="0.2">
      <c r="A1352" s="11" t="s">
        <v>25</v>
      </c>
      <c r="B1352" s="11" t="s">
        <v>884</v>
      </c>
      <c r="C1352" s="11" t="s">
        <v>165</v>
      </c>
      <c r="D1352" s="11" t="s">
        <v>2013</v>
      </c>
      <c r="E1352" s="11" t="s">
        <v>2013</v>
      </c>
      <c r="F1352" s="15"/>
      <c r="G1352" s="15"/>
      <c r="H1352" s="20">
        <v>2014</v>
      </c>
      <c r="I1352" s="20" t="str">
        <f t="shared" si="62"/>
        <v>liss__match_satFnc..satFnc.2014</v>
      </c>
      <c r="J1352" s="15" t="s">
        <v>2030</v>
      </c>
      <c r="K1352" s="20" t="s">
        <v>2017</v>
      </c>
      <c r="L1352" s="20" t="s">
        <v>2018</v>
      </c>
      <c r="N1352" s="20" t="s">
        <v>1984</v>
      </c>
      <c r="Q1352" s="20" t="s">
        <v>224</v>
      </c>
    </row>
    <row r="1353" spans="1:17" ht="18" customHeight="1" x14ac:dyDescent="0.2">
      <c r="A1353" s="11" t="s">
        <v>25</v>
      </c>
      <c r="B1353" s="11" t="s">
        <v>887</v>
      </c>
      <c r="C1353" s="11" t="s">
        <v>165</v>
      </c>
      <c r="D1353" s="11" t="s">
        <v>2013</v>
      </c>
      <c r="E1353" s="11" t="s">
        <v>2013</v>
      </c>
      <c r="F1353" s="15"/>
      <c r="G1353" s="15"/>
      <c r="H1353" s="20">
        <v>2015</v>
      </c>
      <c r="I1353" s="20" t="str">
        <f t="shared" si="62"/>
        <v>liss__match_satFnc..satFnc.2015</v>
      </c>
      <c r="J1353" s="15" t="s">
        <v>2033</v>
      </c>
      <c r="K1353" s="20" t="s">
        <v>2017</v>
      </c>
      <c r="L1353" s="20" t="s">
        <v>2018</v>
      </c>
      <c r="N1353" s="20" t="s">
        <v>1984</v>
      </c>
      <c r="Q1353" s="20" t="s">
        <v>224</v>
      </c>
    </row>
    <row r="1354" spans="1:17" ht="18" customHeight="1" x14ac:dyDescent="0.2">
      <c r="A1354" s="11" t="s">
        <v>25</v>
      </c>
      <c r="B1354" s="11" t="s">
        <v>892</v>
      </c>
      <c r="C1354" s="11" t="s">
        <v>165</v>
      </c>
      <c r="D1354" s="11" t="s">
        <v>2013</v>
      </c>
      <c r="E1354" s="11" t="s">
        <v>2013</v>
      </c>
      <c r="F1354" s="15"/>
      <c r="G1354" s="15"/>
      <c r="H1354" s="20">
        <v>2016</v>
      </c>
      <c r="I1354" s="20" t="str">
        <f t="shared" si="62"/>
        <v>liss__match_satFnc..satFnc.2016</v>
      </c>
      <c r="J1354" s="15" t="s">
        <v>2034</v>
      </c>
      <c r="K1354" s="20" t="s">
        <v>2017</v>
      </c>
      <c r="L1354" s="20" t="s">
        <v>2018</v>
      </c>
      <c r="N1354" s="20" t="s">
        <v>1984</v>
      </c>
      <c r="Q1354" s="20" t="s">
        <v>224</v>
      </c>
    </row>
    <row r="1355" spans="1:17" ht="18" customHeight="1" x14ac:dyDescent="0.2">
      <c r="A1355" s="11" t="s">
        <v>25</v>
      </c>
      <c r="B1355" s="11" t="s">
        <v>895</v>
      </c>
      <c r="C1355" s="11" t="s">
        <v>165</v>
      </c>
      <c r="D1355" s="11" t="s">
        <v>2013</v>
      </c>
      <c r="E1355" s="11" t="s">
        <v>2013</v>
      </c>
      <c r="F1355" s="15"/>
      <c r="G1355" s="15"/>
      <c r="H1355" s="20">
        <v>2017</v>
      </c>
      <c r="I1355" s="20" t="str">
        <f t="shared" si="62"/>
        <v>liss__match_satFnc..satFnc.2017</v>
      </c>
      <c r="J1355" s="15" t="s">
        <v>2037</v>
      </c>
      <c r="K1355" s="20" t="s">
        <v>2017</v>
      </c>
      <c r="L1355" s="20" t="s">
        <v>2018</v>
      </c>
      <c r="N1355" s="20" t="s">
        <v>1984</v>
      </c>
      <c r="Q1355" s="20" t="s">
        <v>224</v>
      </c>
    </row>
    <row r="1356" spans="1:17" ht="18" customHeight="1" x14ac:dyDescent="0.2">
      <c r="A1356" s="11" t="s">
        <v>25</v>
      </c>
      <c r="B1356" s="11" t="s">
        <v>900</v>
      </c>
      <c r="C1356" s="11" t="s">
        <v>165</v>
      </c>
      <c r="D1356" s="11" t="s">
        <v>2013</v>
      </c>
      <c r="E1356" s="11" t="s">
        <v>2013</v>
      </c>
      <c r="F1356" s="15"/>
      <c r="G1356" s="15"/>
      <c r="H1356" s="20">
        <v>2018</v>
      </c>
      <c r="I1356" s="20" t="str">
        <f t="shared" si="62"/>
        <v>liss__match_satFnc..satFnc.2018</v>
      </c>
      <c r="J1356" s="15" t="s">
        <v>2038</v>
      </c>
      <c r="K1356" s="20" t="s">
        <v>2017</v>
      </c>
      <c r="L1356" s="20" t="s">
        <v>2018</v>
      </c>
      <c r="N1356" s="20" t="s">
        <v>1984</v>
      </c>
      <c r="Q1356" s="20" t="s">
        <v>224</v>
      </c>
    </row>
    <row r="1357" spans="1:17" ht="18" customHeight="1" x14ac:dyDescent="0.2">
      <c r="A1357" s="11" t="s">
        <v>25</v>
      </c>
      <c r="B1357" s="11" t="s">
        <v>2040</v>
      </c>
      <c r="C1357" s="11" t="s">
        <v>165</v>
      </c>
      <c r="D1357" s="11" t="s">
        <v>191</v>
      </c>
      <c r="E1357" s="11" t="s">
        <v>2042</v>
      </c>
      <c r="F1357" s="15">
        <v>1</v>
      </c>
      <c r="G1357" s="15" t="str">
        <f t="shared" ref="G1357:G1398" si="63">MID("abcdefghijklmnopqrstuvwxyz",F1357,1)</f>
        <v>a</v>
      </c>
      <c r="H1357" s="20">
        <v>2008</v>
      </c>
      <c r="J1357" s="20" t="s">
        <v>2043</v>
      </c>
      <c r="K1357" s="20" t="s">
        <v>2044</v>
      </c>
      <c r="L1357" s="15" t="s">
        <v>2045</v>
      </c>
      <c r="N1357" s="20" t="s">
        <v>2046</v>
      </c>
      <c r="Q1357" s="20" t="s">
        <v>224</v>
      </c>
    </row>
    <row r="1358" spans="1:17" ht="18" customHeight="1" x14ac:dyDescent="0.2">
      <c r="A1358" s="11" t="s">
        <v>25</v>
      </c>
      <c r="B1358" s="11" t="s">
        <v>2048</v>
      </c>
      <c r="C1358" s="11" t="s">
        <v>165</v>
      </c>
      <c r="D1358" s="11" t="s">
        <v>191</v>
      </c>
      <c r="E1358" s="11" t="s">
        <v>2042</v>
      </c>
      <c r="F1358" s="15">
        <v>2</v>
      </c>
      <c r="G1358" s="15" t="str">
        <f t="shared" si="63"/>
        <v>b</v>
      </c>
      <c r="H1358" s="20">
        <v>2009</v>
      </c>
      <c r="J1358" s="20" t="s">
        <v>2050</v>
      </c>
      <c r="K1358" s="20" t="s">
        <v>2044</v>
      </c>
      <c r="L1358" s="15" t="s">
        <v>2045</v>
      </c>
      <c r="N1358" s="20" t="s">
        <v>2046</v>
      </c>
      <c r="Q1358" s="20" t="s">
        <v>224</v>
      </c>
    </row>
    <row r="1359" spans="1:17" ht="18" customHeight="1" x14ac:dyDescent="0.2">
      <c r="A1359" s="11" t="s">
        <v>25</v>
      </c>
      <c r="B1359" s="11" t="s">
        <v>2051</v>
      </c>
      <c r="C1359" s="11" t="s">
        <v>165</v>
      </c>
      <c r="D1359" s="11" t="s">
        <v>191</v>
      </c>
      <c r="E1359" s="11" t="s">
        <v>2042</v>
      </c>
      <c r="F1359" s="15">
        <v>3</v>
      </c>
      <c r="G1359" s="15" t="str">
        <f t="shared" si="63"/>
        <v>c</v>
      </c>
      <c r="H1359" s="20">
        <v>2010</v>
      </c>
      <c r="J1359" s="20" t="s">
        <v>2052</v>
      </c>
      <c r="K1359" s="20" t="s">
        <v>2044</v>
      </c>
      <c r="L1359" s="15" t="s">
        <v>2045</v>
      </c>
      <c r="N1359" s="20" t="s">
        <v>2046</v>
      </c>
      <c r="Q1359" s="20" t="s">
        <v>224</v>
      </c>
    </row>
    <row r="1360" spans="1:17" ht="18" customHeight="1" x14ac:dyDescent="0.2">
      <c r="A1360" s="11" t="s">
        <v>25</v>
      </c>
      <c r="B1360" s="11" t="s">
        <v>2054</v>
      </c>
      <c r="C1360" s="11" t="s">
        <v>165</v>
      </c>
      <c r="D1360" s="11" t="s">
        <v>191</v>
      </c>
      <c r="E1360" s="11" t="s">
        <v>2042</v>
      </c>
      <c r="F1360" s="15">
        <v>4</v>
      </c>
      <c r="G1360" s="15" t="str">
        <f t="shared" si="63"/>
        <v>d</v>
      </c>
      <c r="H1360" s="20">
        <v>2011</v>
      </c>
      <c r="J1360" s="20" t="s">
        <v>2056</v>
      </c>
      <c r="K1360" s="20" t="s">
        <v>2044</v>
      </c>
      <c r="L1360" s="15" t="s">
        <v>2045</v>
      </c>
      <c r="N1360" s="20" t="s">
        <v>2046</v>
      </c>
      <c r="Q1360" s="20" t="s">
        <v>224</v>
      </c>
    </row>
    <row r="1361" spans="1:17" ht="18" customHeight="1" x14ac:dyDescent="0.2">
      <c r="A1361" s="11" t="s">
        <v>25</v>
      </c>
      <c r="B1361" s="11" t="s">
        <v>2057</v>
      </c>
      <c r="C1361" s="11" t="s">
        <v>165</v>
      </c>
      <c r="D1361" s="11" t="s">
        <v>191</v>
      </c>
      <c r="E1361" s="11" t="s">
        <v>2042</v>
      </c>
      <c r="F1361" s="15">
        <v>5</v>
      </c>
      <c r="G1361" s="15" t="str">
        <f t="shared" si="63"/>
        <v>e</v>
      </c>
      <c r="H1361" s="20">
        <v>2012</v>
      </c>
      <c r="J1361" s="20" t="s">
        <v>2058</v>
      </c>
      <c r="K1361" s="20" t="s">
        <v>2044</v>
      </c>
      <c r="L1361" s="15" t="s">
        <v>2045</v>
      </c>
      <c r="N1361" s="20" t="s">
        <v>2046</v>
      </c>
      <c r="Q1361" s="20" t="s">
        <v>224</v>
      </c>
    </row>
    <row r="1362" spans="1:17" ht="18" customHeight="1" x14ac:dyDescent="0.2">
      <c r="A1362" s="11" t="s">
        <v>25</v>
      </c>
      <c r="B1362" s="11" t="s">
        <v>2059</v>
      </c>
      <c r="C1362" s="11" t="s">
        <v>165</v>
      </c>
      <c r="D1362" s="11" t="s">
        <v>191</v>
      </c>
      <c r="E1362" s="11" t="s">
        <v>2042</v>
      </c>
      <c r="F1362" s="15">
        <v>6</v>
      </c>
      <c r="G1362" s="15" t="str">
        <f t="shared" si="63"/>
        <v>f</v>
      </c>
      <c r="H1362" s="20">
        <v>2013</v>
      </c>
      <c r="J1362" s="20" t="s">
        <v>2061</v>
      </c>
      <c r="K1362" s="20" t="s">
        <v>2044</v>
      </c>
      <c r="L1362" s="15" t="s">
        <v>2045</v>
      </c>
      <c r="N1362" s="20" t="s">
        <v>2046</v>
      </c>
      <c r="Q1362" s="20" t="s">
        <v>224</v>
      </c>
    </row>
    <row r="1363" spans="1:17" ht="18" customHeight="1" x14ac:dyDescent="0.2">
      <c r="A1363" s="11" t="s">
        <v>25</v>
      </c>
      <c r="B1363" s="11" t="s">
        <v>2063</v>
      </c>
      <c r="C1363" s="11" t="s">
        <v>165</v>
      </c>
      <c r="D1363" s="11" t="s">
        <v>191</v>
      </c>
      <c r="E1363" s="11" t="s">
        <v>2042</v>
      </c>
      <c r="F1363" s="15">
        <v>7</v>
      </c>
      <c r="G1363" s="15" t="str">
        <f t="shared" si="63"/>
        <v>g</v>
      </c>
      <c r="H1363" s="20">
        <v>2014</v>
      </c>
      <c r="J1363" s="20" t="s">
        <v>2064</v>
      </c>
      <c r="K1363" s="20" t="s">
        <v>2044</v>
      </c>
      <c r="L1363" s="15" t="s">
        <v>2045</v>
      </c>
      <c r="N1363" s="20" t="s">
        <v>2046</v>
      </c>
      <c r="Q1363" s="20" t="s">
        <v>224</v>
      </c>
    </row>
    <row r="1364" spans="1:17" ht="18" customHeight="1" x14ac:dyDescent="0.2">
      <c r="A1364" s="11" t="s">
        <v>25</v>
      </c>
      <c r="B1364" s="11" t="s">
        <v>2065</v>
      </c>
      <c r="C1364" s="11" t="s">
        <v>165</v>
      </c>
      <c r="D1364" s="11" t="s">
        <v>191</v>
      </c>
      <c r="E1364" s="11" t="s">
        <v>2042</v>
      </c>
      <c r="F1364" s="15">
        <v>8</v>
      </c>
      <c r="G1364" s="15" t="str">
        <f t="shared" si="63"/>
        <v>h</v>
      </c>
      <c r="H1364" s="20">
        <v>2015</v>
      </c>
      <c r="J1364" s="20" t="s">
        <v>2068</v>
      </c>
      <c r="K1364" s="20" t="s">
        <v>2044</v>
      </c>
      <c r="L1364" s="15" t="s">
        <v>2045</v>
      </c>
      <c r="N1364" s="20" t="s">
        <v>2046</v>
      </c>
      <c r="Q1364" s="20" t="s">
        <v>224</v>
      </c>
    </row>
    <row r="1365" spans="1:17" ht="18" customHeight="1" x14ac:dyDescent="0.2">
      <c r="A1365" s="11" t="s">
        <v>25</v>
      </c>
      <c r="B1365" s="11" t="s">
        <v>2069</v>
      </c>
      <c r="C1365" s="11" t="s">
        <v>165</v>
      </c>
      <c r="D1365" s="11" t="s">
        <v>191</v>
      </c>
      <c r="E1365" s="11" t="s">
        <v>2042</v>
      </c>
      <c r="F1365" s="15">
        <v>9</v>
      </c>
      <c r="G1365" s="15" t="str">
        <f t="shared" si="63"/>
        <v>i</v>
      </c>
      <c r="H1365" s="20">
        <v>2016</v>
      </c>
      <c r="J1365" s="20" t="s">
        <v>2070</v>
      </c>
      <c r="K1365" s="20" t="s">
        <v>2044</v>
      </c>
      <c r="L1365" s="15" t="s">
        <v>2045</v>
      </c>
      <c r="N1365" s="20" t="s">
        <v>2046</v>
      </c>
      <c r="Q1365" s="20" t="s">
        <v>224</v>
      </c>
    </row>
    <row r="1366" spans="1:17" ht="18" customHeight="1" x14ac:dyDescent="0.2">
      <c r="A1366" s="11" t="s">
        <v>25</v>
      </c>
      <c r="B1366" s="11" t="s">
        <v>2071</v>
      </c>
      <c r="C1366" s="11" t="s">
        <v>165</v>
      </c>
      <c r="D1366" s="11" t="s">
        <v>191</v>
      </c>
      <c r="E1366" s="11" t="s">
        <v>2042</v>
      </c>
      <c r="F1366" s="15">
        <v>10</v>
      </c>
      <c r="G1366" s="15" t="str">
        <f t="shared" si="63"/>
        <v>j</v>
      </c>
      <c r="H1366" s="20">
        <v>2017</v>
      </c>
      <c r="J1366" s="20" t="s">
        <v>2073</v>
      </c>
      <c r="K1366" s="20" t="s">
        <v>2044</v>
      </c>
      <c r="L1366" s="15" t="s">
        <v>2045</v>
      </c>
      <c r="N1366" s="20" t="s">
        <v>2046</v>
      </c>
      <c r="Q1366" s="20" t="s">
        <v>224</v>
      </c>
    </row>
    <row r="1367" spans="1:17" ht="18" customHeight="1" x14ac:dyDescent="0.2">
      <c r="A1367" s="11" t="s">
        <v>25</v>
      </c>
      <c r="B1367" s="11" t="s">
        <v>2075</v>
      </c>
      <c r="C1367" s="11" t="s">
        <v>165</v>
      </c>
      <c r="D1367" s="11" t="s">
        <v>191</v>
      </c>
      <c r="E1367" s="11" t="s">
        <v>2042</v>
      </c>
      <c r="F1367" s="15">
        <v>11</v>
      </c>
      <c r="G1367" s="15" t="str">
        <f t="shared" si="63"/>
        <v>k</v>
      </c>
      <c r="H1367" s="20">
        <v>2018</v>
      </c>
      <c r="J1367" s="20" t="s">
        <v>2076</v>
      </c>
      <c r="K1367" s="20" t="s">
        <v>2044</v>
      </c>
      <c r="L1367" s="15" t="s">
        <v>2045</v>
      </c>
      <c r="N1367" s="20" t="s">
        <v>2046</v>
      </c>
      <c r="Q1367" s="20" t="s">
        <v>224</v>
      </c>
    </row>
    <row r="1368" spans="1:17" ht="18" customHeight="1" x14ac:dyDescent="0.2">
      <c r="A1368" s="11" t="s">
        <v>25</v>
      </c>
      <c r="B1368" s="11" t="s">
        <v>2040</v>
      </c>
      <c r="C1368" s="11" t="s">
        <v>165</v>
      </c>
      <c r="D1368" s="11" t="s">
        <v>191</v>
      </c>
      <c r="E1368" s="11" t="s">
        <v>2077</v>
      </c>
      <c r="F1368" s="15">
        <v>1</v>
      </c>
      <c r="G1368" s="15" t="str">
        <f t="shared" si="63"/>
        <v>a</v>
      </c>
      <c r="H1368" s="20">
        <v>2008</v>
      </c>
      <c r="J1368" s="20" t="s">
        <v>2078</v>
      </c>
      <c r="K1368" s="20" t="s">
        <v>2079</v>
      </c>
      <c r="L1368" s="15" t="s">
        <v>2045</v>
      </c>
      <c r="N1368" s="20" t="s">
        <v>2046</v>
      </c>
      <c r="Q1368" s="20" t="s">
        <v>224</v>
      </c>
    </row>
    <row r="1369" spans="1:17" ht="18" customHeight="1" x14ac:dyDescent="0.2">
      <c r="A1369" s="11" t="s">
        <v>25</v>
      </c>
      <c r="B1369" s="11" t="s">
        <v>2048</v>
      </c>
      <c r="C1369" s="11" t="s">
        <v>165</v>
      </c>
      <c r="D1369" s="11" t="s">
        <v>191</v>
      </c>
      <c r="E1369" s="11" t="s">
        <v>2077</v>
      </c>
      <c r="F1369" s="15">
        <v>2</v>
      </c>
      <c r="G1369" s="15" t="str">
        <f t="shared" si="63"/>
        <v>b</v>
      </c>
      <c r="H1369" s="20">
        <v>2009</v>
      </c>
      <c r="J1369" s="20" t="s">
        <v>2082</v>
      </c>
      <c r="K1369" s="20" t="s">
        <v>2079</v>
      </c>
      <c r="L1369" s="15" t="s">
        <v>2045</v>
      </c>
      <c r="N1369" s="20" t="s">
        <v>2046</v>
      </c>
      <c r="Q1369" s="20" t="s">
        <v>224</v>
      </c>
    </row>
    <row r="1370" spans="1:17" ht="18" customHeight="1" x14ac:dyDescent="0.2">
      <c r="A1370" s="11" t="s">
        <v>25</v>
      </c>
      <c r="B1370" s="11" t="s">
        <v>2051</v>
      </c>
      <c r="C1370" s="11" t="s">
        <v>165</v>
      </c>
      <c r="D1370" s="11" t="s">
        <v>191</v>
      </c>
      <c r="E1370" s="11" t="s">
        <v>2077</v>
      </c>
      <c r="F1370" s="15">
        <v>3</v>
      </c>
      <c r="G1370" s="15" t="str">
        <f t="shared" si="63"/>
        <v>c</v>
      </c>
      <c r="H1370" s="20">
        <v>2010</v>
      </c>
      <c r="J1370" s="20" t="s">
        <v>2083</v>
      </c>
      <c r="K1370" s="20" t="s">
        <v>2079</v>
      </c>
      <c r="L1370" s="15" t="s">
        <v>2045</v>
      </c>
      <c r="N1370" s="20" t="s">
        <v>2046</v>
      </c>
      <c r="Q1370" s="20" t="s">
        <v>224</v>
      </c>
    </row>
    <row r="1371" spans="1:17" ht="18" customHeight="1" x14ac:dyDescent="0.2">
      <c r="A1371" s="11" t="s">
        <v>25</v>
      </c>
      <c r="B1371" s="11" t="s">
        <v>2054</v>
      </c>
      <c r="C1371" s="11" t="s">
        <v>165</v>
      </c>
      <c r="D1371" s="11" t="s">
        <v>191</v>
      </c>
      <c r="E1371" s="11" t="s">
        <v>2077</v>
      </c>
      <c r="F1371" s="15">
        <v>4</v>
      </c>
      <c r="G1371" s="15" t="str">
        <f t="shared" si="63"/>
        <v>d</v>
      </c>
      <c r="H1371" s="20">
        <v>2011</v>
      </c>
      <c r="J1371" s="20" t="s">
        <v>2086</v>
      </c>
      <c r="K1371" s="20" t="s">
        <v>2079</v>
      </c>
      <c r="L1371" s="15" t="s">
        <v>2045</v>
      </c>
      <c r="N1371" s="20" t="s">
        <v>2046</v>
      </c>
      <c r="Q1371" s="20" t="s">
        <v>224</v>
      </c>
    </row>
    <row r="1372" spans="1:17" ht="18" customHeight="1" x14ac:dyDescent="0.2">
      <c r="A1372" s="11" t="s">
        <v>25</v>
      </c>
      <c r="B1372" s="11" t="s">
        <v>2057</v>
      </c>
      <c r="C1372" s="11" t="s">
        <v>165</v>
      </c>
      <c r="D1372" s="11" t="s">
        <v>191</v>
      </c>
      <c r="E1372" s="11" t="s">
        <v>2077</v>
      </c>
      <c r="F1372" s="15">
        <v>5</v>
      </c>
      <c r="G1372" s="15" t="str">
        <f t="shared" si="63"/>
        <v>e</v>
      </c>
      <c r="H1372" s="20">
        <v>2012</v>
      </c>
      <c r="J1372" s="20" t="s">
        <v>2087</v>
      </c>
      <c r="K1372" s="20" t="s">
        <v>2079</v>
      </c>
      <c r="L1372" s="15" t="s">
        <v>2045</v>
      </c>
      <c r="N1372" s="20" t="s">
        <v>2046</v>
      </c>
      <c r="Q1372" s="20" t="s">
        <v>224</v>
      </c>
    </row>
    <row r="1373" spans="1:17" ht="18" customHeight="1" x14ac:dyDescent="0.2">
      <c r="A1373" s="11" t="s">
        <v>25</v>
      </c>
      <c r="B1373" s="11" t="s">
        <v>2059</v>
      </c>
      <c r="C1373" s="11" t="s">
        <v>165</v>
      </c>
      <c r="D1373" s="11" t="s">
        <v>191</v>
      </c>
      <c r="E1373" s="11" t="s">
        <v>2077</v>
      </c>
      <c r="F1373" s="15">
        <v>6</v>
      </c>
      <c r="G1373" s="15" t="str">
        <f t="shared" si="63"/>
        <v>f</v>
      </c>
      <c r="H1373" s="20">
        <v>2013</v>
      </c>
      <c r="J1373" s="20" t="s">
        <v>2090</v>
      </c>
      <c r="K1373" s="20" t="s">
        <v>2079</v>
      </c>
      <c r="L1373" s="15" t="s">
        <v>2045</v>
      </c>
      <c r="N1373" s="20" t="s">
        <v>2046</v>
      </c>
      <c r="Q1373" s="20" t="s">
        <v>224</v>
      </c>
    </row>
    <row r="1374" spans="1:17" ht="18" customHeight="1" x14ac:dyDescent="0.2">
      <c r="A1374" s="11" t="s">
        <v>25</v>
      </c>
      <c r="B1374" s="11" t="s">
        <v>2063</v>
      </c>
      <c r="C1374" s="11" t="s">
        <v>165</v>
      </c>
      <c r="D1374" s="11" t="s">
        <v>191</v>
      </c>
      <c r="E1374" s="11" t="s">
        <v>2077</v>
      </c>
      <c r="F1374" s="15">
        <v>7</v>
      </c>
      <c r="G1374" s="15" t="str">
        <f t="shared" si="63"/>
        <v>g</v>
      </c>
      <c r="H1374" s="20">
        <v>2014</v>
      </c>
      <c r="J1374" s="20" t="s">
        <v>2091</v>
      </c>
      <c r="K1374" s="20" t="s">
        <v>2079</v>
      </c>
      <c r="L1374" s="15" t="s">
        <v>2045</v>
      </c>
      <c r="N1374" s="20" t="s">
        <v>2046</v>
      </c>
      <c r="Q1374" s="20" t="s">
        <v>224</v>
      </c>
    </row>
    <row r="1375" spans="1:17" ht="18" customHeight="1" x14ac:dyDescent="0.2">
      <c r="A1375" s="11" t="s">
        <v>25</v>
      </c>
      <c r="B1375" s="11" t="s">
        <v>2065</v>
      </c>
      <c r="C1375" s="11" t="s">
        <v>165</v>
      </c>
      <c r="D1375" s="11" t="s">
        <v>191</v>
      </c>
      <c r="E1375" s="11" t="s">
        <v>2077</v>
      </c>
      <c r="F1375" s="15">
        <v>8</v>
      </c>
      <c r="G1375" s="15" t="str">
        <f t="shared" si="63"/>
        <v>h</v>
      </c>
      <c r="H1375" s="20">
        <v>2015</v>
      </c>
      <c r="J1375" s="20" t="s">
        <v>2092</v>
      </c>
      <c r="K1375" s="20" t="s">
        <v>2079</v>
      </c>
      <c r="L1375" s="15" t="s">
        <v>2045</v>
      </c>
      <c r="N1375" s="20" t="s">
        <v>2046</v>
      </c>
      <c r="Q1375" s="20" t="s">
        <v>224</v>
      </c>
    </row>
    <row r="1376" spans="1:17" ht="18" customHeight="1" x14ac:dyDescent="0.2">
      <c r="A1376" s="11" t="s">
        <v>25</v>
      </c>
      <c r="B1376" s="11" t="s">
        <v>2069</v>
      </c>
      <c r="C1376" s="11" t="s">
        <v>165</v>
      </c>
      <c r="D1376" s="11" t="s">
        <v>191</v>
      </c>
      <c r="E1376" s="11" t="s">
        <v>2077</v>
      </c>
      <c r="F1376" s="15">
        <v>9</v>
      </c>
      <c r="G1376" s="15" t="str">
        <f t="shared" si="63"/>
        <v>i</v>
      </c>
      <c r="H1376" s="20">
        <v>2016</v>
      </c>
      <c r="J1376" s="20" t="s">
        <v>2093</v>
      </c>
      <c r="K1376" s="20" t="s">
        <v>2079</v>
      </c>
      <c r="L1376" s="15" t="s">
        <v>2045</v>
      </c>
      <c r="N1376" s="20" t="s">
        <v>2046</v>
      </c>
      <c r="Q1376" s="20" t="s">
        <v>224</v>
      </c>
    </row>
    <row r="1377" spans="1:17" ht="18" customHeight="1" x14ac:dyDescent="0.2">
      <c r="A1377" s="11" t="s">
        <v>25</v>
      </c>
      <c r="B1377" s="11" t="s">
        <v>2071</v>
      </c>
      <c r="C1377" s="11" t="s">
        <v>165</v>
      </c>
      <c r="D1377" s="11" t="s">
        <v>191</v>
      </c>
      <c r="E1377" s="11" t="s">
        <v>2077</v>
      </c>
      <c r="F1377" s="15">
        <v>10</v>
      </c>
      <c r="G1377" s="15" t="str">
        <f t="shared" si="63"/>
        <v>j</v>
      </c>
      <c r="H1377" s="20">
        <v>2017</v>
      </c>
      <c r="J1377" s="20" t="s">
        <v>2094</v>
      </c>
      <c r="K1377" s="20" t="s">
        <v>2079</v>
      </c>
      <c r="L1377" s="15" t="s">
        <v>2045</v>
      </c>
      <c r="N1377" s="20" t="s">
        <v>2046</v>
      </c>
      <c r="Q1377" s="20" t="s">
        <v>224</v>
      </c>
    </row>
    <row r="1378" spans="1:17" ht="18" customHeight="1" x14ac:dyDescent="0.2">
      <c r="A1378" s="11" t="s">
        <v>25</v>
      </c>
      <c r="B1378" s="11" t="s">
        <v>2075</v>
      </c>
      <c r="C1378" s="11" t="s">
        <v>165</v>
      </c>
      <c r="D1378" s="11" t="s">
        <v>191</v>
      </c>
      <c r="E1378" s="11" t="s">
        <v>2077</v>
      </c>
      <c r="F1378" s="15">
        <v>11</v>
      </c>
      <c r="G1378" s="15" t="str">
        <f t="shared" si="63"/>
        <v>k</v>
      </c>
      <c r="H1378" s="20">
        <v>2018</v>
      </c>
      <c r="J1378" s="20" t="s">
        <v>2095</v>
      </c>
      <c r="K1378" s="20" t="s">
        <v>2079</v>
      </c>
      <c r="L1378" s="15" t="s">
        <v>2045</v>
      </c>
      <c r="N1378" s="20" t="s">
        <v>2046</v>
      </c>
      <c r="Q1378" s="20" t="s">
        <v>224</v>
      </c>
    </row>
    <row r="1379" spans="1:17" ht="18" customHeight="1" x14ac:dyDescent="0.2">
      <c r="A1379" s="11" t="s">
        <v>25</v>
      </c>
      <c r="B1379" s="11" t="s">
        <v>1245</v>
      </c>
      <c r="C1379" s="11" t="s">
        <v>165</v>
      </c>
      <c r="D1379" s="11" t="s">
        <v>2096</v>
      </c>
      <c r="E1379" s="11" t="s">
        <v>2097</v>
      </c>
      <c r="F1379" s="15">
        <v>1</v>
      </c>
      <c r="G1379" s="15" t="str">
        <f t="shared" si="63"/>
        <v>a</v>
      </c>
      <c r="H1379" s="20">
        <f t="shared" ref="H1379:H1398" si="64">2007+F1379</f>
        <v>2008</v>
      </c>
      <c r="J1379" s="20" t="s">
        <v>2098</v>
      </c>
      <c r="K1379" s="20" t="s">
        <v>2099</v>
      </c>
      <c r="L1379" s="15" t="s">
        <v>2100</v>
      </c>
      <c r="N1379" s="15" t="s">
        <v>10564</v>
      </c>
      <c r="Q1379" s="20" t="s">
        <v>224</v>
      </c>
    </row>
    <row r="1380" spans="1:17" ht="18" customHeight="1" x14ac:dyDescent="0.2">
      <c r="A1380" s="11" t="s">
        <v>25</v>
      </c>
      <c r="B1380" s="11" t="s">
        <v>1252</v>
      </c>
      <c r="C1380" s="11" t="s">
        <v>165</v>
      </c>
      <c r="D1380" s="11" t="s">
        <v>2096</v>
      </c>
      <c r="E1380" s="11" t="s">
        <v>2097</v>
      </c>
      <c r="F1380" s="15">
        <v>2</v>
      </c>
      <c r="G1380" s="15" t="str">
        <f t="shared" si="63"/>
        <v>b</v>
      </c>
      <c r="H1380" s="20">
        <f t="shared" si="64"/>
        <v>2009</v>
      </c>
      <c r="J1380" s="20" t="s">
        <v>2101</v>
      </c>
      <c r="K1380" s="20" t="s">
        <v>2099</v>
      </c>
      <c r="L1380" s="15" t="s">
        <v>2100</v>
      </c>
      <c r="N1380" s="15" t="s">
        <v>10564</v>
      </c>
      <c r="Q1380" s="20" t="s">
        <v>224</v>
      </c>
    </row>
    <row r="1381" spans="1:17" ht="18" customHeight="1" x14ac:dyDescent="0.2">
      <c r="A1381" s="11" t="s">
        <v>25</v>
      </c>
      <c r="B1381" s="11" t="s">
        <v>1256</v>
      </c>
      <c r="C1381" s="11" t="s">
        <v>165</v>
      </c>
      <c r="D1381" s="11" t="s">
        <v>2096</v>
      </c>
      <c r="E1381" s="11" t="s">
        <v>2097</v>
      </c>
      <c r="F1381" s="15">
        <v>3</v>
      </c>
      <c r="G1381" s="15" t="str">
        <f t="shared" si="63"/>
        <v>c</v>
      </c>
      <c r="H1381" s="20">
        <f t="shared" si="64"/>
        <v>2010</v>
      </c>
      <c r="J1381" s="20" t="s">
        <v>2102</v>
      </c>
      <c r="K1381" s="20" t="s">
        <v>2099</v>
      </c>
      <c r="L1381" s="15" t="s">
        <v>2100</v>
      </c>
      <c r="N1381" s="15" t="s">
        <v>10564</v>
      </c>
      <c r="Q1381" s="20" t="s">
        <v>224</v>
      </c>
    </row>
    <row r="1382" spans="1:17" ht="18" customHeight="1" x14ac:dyDescent="0.2">
      <c r="A1382" s="11" t="s">
        <v>25</v>
      </c>
      <c r="B1382" s="11" t="s">
        <v>1260</v>
      </c>
      <c r="C1382" s="11" t="s">
        <v>165</v>
      </c>
      <c r="D1382" s="11" t="s">
        <v>2096</v>
      </c>
      <c r="E1382" s="11" t="s">
        <v>2097</v>
      </c>
      <c r="F1382" s="15">
        <v>4</v>
      </c>
      <c r="G1382" s="15" t="str">
        <f t="shared" si="63"/>
        <v>d</v>
      </c>
      <c r="H1382" s="20">
        <f t="shared" si="64"/>
        <v>2011</v>
      </c>
      <c r="J1382" s="20" t="s">
        <v>2103</v>
      </c>
      <c r="K1382" s="20" t="s">
        <v>2099</v>
      </c>
      <c r="L1382" s="15" t="s">
        <v>2100</v>
      </c>
      <c r="N1382" s="15" t="s">
        <v>10564</v>
      </c>
      <c r="Q1382" s="20" t="s">
        <v>224</v>
      </c>
    </row>
    <row r="1383" spans="1:17" ht="18" customHeight="1" x14ac:dyDescent="0.2">
      <c r="A1383" s="11" t="s">
        <v>25</v>
      </c>
      <c r="B1383" s="11" t="s">
        <v>1262</v>
      </c>
      <c r="C1383" s="11" t="s">
        <v>165</v>
      </c>
      <c r="D1383" s="11" t="s">
        <v>2096</v>
      </c>
      <c r="E1383" s="11" t="s">
        <v>2097</v>
      </c>
      <c r="F1383" s="15">
        <v>5</v>
      </c>
      <c r="G1383" s="15" t="str">
        <f t="shared" si="63"/>
        <v>e</v>
      </c>
      <c r="H1383" s="20">
        <f t="shared" si="64"/>
        <v>2012</v>
      </c>
      <c r="J1383" s="20" t="s">
        <v>2104</v>
      </c>
      <c r="K1383" s="20" t="s">
        <v>2099</v>
      </c>
      <c r="L1383" s="15" t="s">
        <v>2100</v>
      </c>
      <c r="N1383" s="15" t="s">
        <v>10564</v>
      </c>
      <c r="Q1383" s="20" t="s">
        <v>224</v>
      </c>
    </row>
    <row r="1384" spans="1:17" ht="18" customHeight="1" x14ac:dyDescent="0.2">
      <c r="A1384" s="11" t="s">
        <v>25</v>
      </c>
      <c r="B1384" s="11" t="s">
        <v>1266</v>
      </c>
      <c r="C1384" s="11" t="s">
        <v>165</v>
      </c>
      <c r="D1384" s="11" t="s">
        <v>2096</v>
      </c>
      <c r="E1384" s="11" t="s">
        <v>2097</v>
      </c>
      <c r="F1384" s="15">
        <v>6</v>
      </c>
      <c r="G1384" s="15" t="str">
        <f t="shared" si="63"/>
        <v>f</v>
      </c>
      <c r="H1384" s="20">
        <f t="shared" si="64"/>
        <v>2013</v>
      </c>
      <c r="J1384" s="20" t="s">
        <v>2105</v>
      </c>
      <c r="K1384" s="20" t="s">
        <v>2106</v>
      </c>
      <c r="L1384" s="15" t="s">
        <v>2100</v>
      </c>
      <c r="N1384" s="15" t="s">
        <v>10564</v>
      </c>
      <c r="Q1384" s="20" t="s">
        <v>224</v>
      </c>
    </row>
    <row r="1385" spans="1:17" ht="18" customHeight="1" x14ac:dyDescent="0.2">
      <c r="A1385" s="11" t="s">
        <v>25</v>
      </c>
      <c r="B1385" s="11" t="s">
        <v>1270</v>
      </c>
      <c r="C1385" s="11" t="s">
        <v>165</v>
      </c>
      <c r="D1385" s="11" t="s">
        <v>2096</v>
      </c>
      <c r="E1385" s="11" t="s">
        <v>2097</v>
      </c>
      <c r="F1385" s="15">
        <v>7</v>
      </c>
      <c r="G1385" s="15" t="str">
        <f t="shared" si="63"/>
        <v>g</v>
      </c>
      <c r="H1385" s="20">
        <f t="shared" si="64"/>
        <v>2014</v>
      </c>
      <c r="J1385" s="20" t="s">
        <v>2107</v>
      </c>
      <c r="K1385" s="20" t="s">
        <v>2106</v>
      </c>
      <c r="L1385" s="15" t="s">
        <v>2100</v>
      </c>
      <c r="N1385" s="15" t="s">
        <v>10564</v>
      </c>
      <c r="Q1385" s="20" t="s">
        <v>224</v>
      </c>
    </row>
    <row r="1386" spans="1:17" ht="18" customHeight="1" x14ac:dyDescent="0.2">
      <c r="A1386" s="11" t="s">
        <v>25</v>
      </c>
      <c r="B1386" s="11" t="s">
        <v>1272</v>
      </c>
      <c r="C1386" s="11" t="s">
        <v>165</v>
      </c>
      <c r="D1386" s="11" t="s">
        <v>2096</v>
      </c>
      <c r="E1386" s="11" t="s">
        <v>2097</v>
      </c>
      <c r="F1386" s="15">
        <v>8</v>
      </c>
      <c r="G1386" s="15" t="str">
        <f t="shared" si="63"/>
        <v>h</v>
      </c>
      <c r="H1386" s="20">
        <f t="shared" si="64"/>
        <v>2015</v>
      </c>
      <c r="J1386" s="20" t="s">
        <v>2108</v>
      </c>
      <c r="K1386" s="20" t="s">
        <v>2106</v>
      </c>
      <c r="L1386" s="15" t="s">
        <v>2100</v>
      </c>
      <c r="N1386" s="15" t="s">
        <v>10564</v>
      </c>
      <c r="Q1386" s="20" t="s">
        <v>224</v>
      </c>
    </row>
    <row r="1387" spans="1:17" ht="18" customHeight="1" x14ac:dyDescent="0.2">
      <c r="A1387" s="11" t="s">
        <v>25</v>
      </c>
      <c r="B1387" s="11" t="s">
        <v>1276</v>
      </c>
      <c r="C1387" s="11" t="s">
        <v>165</v>
      </c>
      <c r="D1387" s="11" t="s">
        <v>2096</v>
      </c>
      <c r="E1387" s="11" t="s">
        <v>2097</v>
      </c>
      <c r="F1387" s="15">
        <v>9</v>
      </c>
      <c r="G1387" s="15" t="str">
        <f t="shared" si="63"/>
        <v>i</v>
      </c>
      <c r="H1387" s="20">
        <f t="shared" si="64"/>
        <v>2016</v>
      </c>
      <c r="J1387" s="20" t="s">
        <v>2109</v>
      </c>
      <c r="K1387" s="20" t="s">
        <v>2106</v>
      </c>
      <c r="L1387" s="15" t="s">
        <v>2100</v>
      </c>
      <c r="N1387" s="15" t="s">
        <v>10564</v>
      </c>
      <c r="Q1387" s="20" t="s">
        <v>224</v>
      </c>
    </row>
    <row r="1388" spans="1:17" ht="18" customHeight="1" x14ac:dyDescent="0.2">
      <c r="A1388" s="11" t="s">
        <v>25</v>
      </c>
      <c r="B1388" s="11" t="s">
        <v>1278</v>
      </c>
      <c r="C1388" s="11" t="s">
        <v>165</v>
      </c>
      <c r="D1388" s="11" t="s">
        <v>2096</v>
      </c>
      <c r="E1388" s="11" t="s">
        <v>2097</v>
      </c>
      <c r="F1388" s="15">
        <v>10</v>
      </c>
      <c r="G1388" s="15" t="str">
        <f t="shared" si="63"/>
        <v>j</v>
      </c>
      <c r="H1388" s="20">
        <f t="shared" si="64"/>
        <v>2017</v>
      </c>
      <c r="J1388" s="20" t="s">
        <v>2110</v>
      </c>
      <c r="K1388" s="20" t="s">
        <v>2106</v>
      </c>
      <c r="L1388" s="15" t="s">
        <v>2100</v>
      </c>
      <c r="N1388" s="15" t="s">
        <v>10564</v>
      </c>
      <c r="Q1388" s="20" t="s">
        <v>224</v>
      </c>
    </row>
    <row r="1389" spans="1:17" ht="18" customHeight="1" x14ac:dyDescent="0.2">
      <c r="A1389" s="11" t="s">
        <v>25</v>
      </c>
      <c r="B1389" s="11" t="s">
        <v>1245</v>
      </c>
      <c r="C1389" s="11" t="s">
        <v>165</v>
      </c>
      <c r="D1389" s="11" t="s">
        <v>2096</v>
      </c>
      <c r="E1389" s="11" t="s">
        <v>2111</v>
      </c>
      <c r="F1389" s="15">
        <v>1</v>
      </c>
      <c r="G1389" s="15" t="str">
        <f t="shared" si="63"/>
        <v>a</v>
      </c>
      <c r="H1389" s="20">
        <f t="shared" si="64"/>
        <v>2008</v>
      </c>
      <c r="J1389" s="20" t="s">
        <v>2112</v>
      </c>
      <c r="K1389" s="20" t="s">
        <v>2113</v>
      </c>
      <c r="L1389" s="15" t="s">
        <v>2100</v>
      </c>
      <c r="N1389" s="15" t="s">
        <v>10564</v>
      </c>
      <c r="Q1389" s="20" t="s">
        <v>224</v>
      </c>
    </row>
    <row r="1390" spans="1:17" ht="18" customHeight="1" x14ac:dyDescent="0.2">
      <c r="A1390" s="11" t="s">
        <v>25</v>
      </c>
      <c r="B1390" s="11" t="s">
        <v>1252</v>
      </c>
      <c r="C1390" s="11" t="s">
        <v>165</v>
      </c>
      <c r="D1390" s="11" t="s">
        <v>2096</v>
      </c>
      <c r="E1390" s="11" t="s">
        <v>2111</v>
      </c>
      <c r="F1390" s="15">
        <v>2</v>
      </c>
      <c r="G1390" s="15" t="str">
        <f t="shared" si="63"/>
        <v>b</v>
      </c>
      <c r="H1390" s="20">
        <f t="shared" si="64"/>
        <v>2009</v>
      </c>
      <c r="J1390" s="20" t="s">
        <v>2114</v>
      </c>
      <c r="K1390" s="20" t="s">
        <v>2113</v>
      </c>
      <c r="L1390" s="15" t="s">
        <v>2100</v>
      </c>
      <c r="N1390" s="15" t="s">
        <v>10564</v>
      </c>
      <c r="Q1390" s="20" t="s">
        <v>224</v>
      </c>
    </row>
    <row r="1391" spans="1:17" ht="18" customHeight="1" x14ac:dyDescent="0.2">
      <c r="A1391" s="11" t="s">
        <v>25</v>
      </c>
      <c r="B1391" s="11" t="s">
        <v>1256</v>
      </c>
      <c r="C1391" s="11" t="s">
        <v>165</v>
      </c>
      <c r="D1391" s="11" t="s">
        <v>2096</v>
      </c>
      <c r="E1391" s="11" t="s">
        <v>2111</v>
      </c>
      <c r="F1391" s="15">
        <v>3</v>
      </c>
      <c r="G1391" s="15" t="str">
        <f t="shared" si="63"/>
        <v>c</v>
      </c>
      <c r="H1391" s="20">
        <f t="shared" si="64"/>
        <v>2010</v>
      </c>
      <c r="J1391" s="20" t="s">
        <v>2115</v>
      </c>
      <c r="K1391" s="20" t="s">
        <v>2113</v>
      </c>
      <c r="L1391" s="15" t="s">
        <v>2100</v>
      </c>
      <c r="N1391" s="15" t="s">
        <v>10564</v>
      </c>
      <c r="Q1391" s="20" t="s">
        <v>224</v>
      </c>
    </row>
    <row r="1392" spans="1:17" ht="18" customHeight="1" x14ac:dyDescent="0.2">
      <c r="A1392" s="11" t="s">
        <v>25</v>
      </c>
      <c r="B1392" s="11" t="s">
        <v>1260</v>
      </c>
      <c r="C1392" s="11" t="s">
        <v>165</v>
      </c>
      <c r="D1392" s="11" t="s">
        <v>2096</v>
      </c>
      <c r="E1392" s="11" t="s">
        <v>2111</v>
      </c>
      <c r="F1392" s="15">
        <v>4</v>
      </c>
      <c r="G1392" s="15" t="str">
        <f t="shared" si="63"/>
        <v>d</v>
      </c>
      <c r="H1392" s="20">
        <f t="shared" si="64"/>
        <v>2011</v>
      </c>
      <c r="J1392" s="20" t="s">
        <v>2116</v>
      </c>
      <c r="K1392" s="20" t="s">
        <v>2113</v>
      </c>
      <c r="L1392" s="15" t="s">
        <v>2100</v>
      </c>
      <c r="N1392" s="15" t="s">
        <v>10564</v>
      </c>
      <c r="Q1392" s="20" t="s">
        <v>224</v>
      </c>
    </row>
    <row r="1393" spans="1:17" ht="18" customHeight="1" x14ac:dyDescent="0.2">
      <c r="A1393" s="11" t="s">
        <v>25</v>
      </c>
      <c r="B1393" s="11" t="s">
        <v>1262</v>
      </c>
      <c r="C1393" s="11" t="s">
        <v>165</v>
      </c>
      <c r="D1393" s="11" t="s">
        <v>2096</v>
      </c>
      <c r="E1393" s="11" t="s">
        <v>2111</v>
      </c>
      <c r="F1393" s="15">
        <v>5</v>
      </c>
      <c r="G1393" s="15" t="str">
        <f t="shared" si="63"/>
        <v>e</v>
      </c>
      <c r="H1393" s="20">
        <f t="shared" si="64"/>
        <v>2012</v>
      </c>
      <c r="J1393" s="20" t="s">
        <v>2117</v>
      </c>
      <c r="K1393" s="20" t="s">
        <v>2113</v>
      </c>
      <c r="L1393" s="15" t="s">
        <v>2100</v>
      </c>
      <c r="N1393" s="15" t="s">
        <v>10564</v>
      </c>
      <c r="Q1393" s="20" t="s">
        <v>224</v>
      </c>
    </row>
    <row r="1394" spans="1:17" ht="18" customHeight="1" x14ac:dyDescent="0.2">
      <c r="A1394" s="11" t="s">
        <v>25</v>
      </c>
      <c r="B1394" s="11" t="s">
        <v>1266</v>
      </c>
      <c r="C1394" s="11" t="s">
        <v>165</v>
      </c>
      <c r="D1394" s="11" t="s">
        <v>2096</v>
      </c>
      <c r="E1394" s="11" t="s">
        <v>2111</v>
      </c>
      <c r="F1394" s="15">
        <v>6</v>
      </c>
      <c r="G1394" s="15" t="str">
        <f t="shared" si="63"/>
        <v>f</v>
      </c>
      <c r="H1394" s="20">
        <f t="shared" si="64"/>
        <v>2013</v>
      </c>
      <c r="J1394" s="20" t="s">
        <v>2118</v>
      </c>
      <c r="K1394" s="20" t="s">
        <v>2119</v>
      </c>
      <c r="L1394" s="15" t="s">
        <v>2100</v>
      </c>
      <c r="N1394" s="15" t="s">
        <v>10564</v>
      </c>
      <c r="Q1394" s="20" t="s">
        <v>224</v>
      </c>
    </row>
    <row r="1395" spans="1:17" ht="18" customHeight="1" x14ac:dyDescent="0.2">
      <c r="A1395" s="11" t="s">
        <v>25</v>
      </c>
      <c r="B1395" s="11" t="s">
        <v>1270</v>
      </c>
      <c r="C1395" s="11" t="s">
        <v>165</v>
      </c>
      <c r="D1395" s="11" t="s">
        <v>2096</v>
      </c>
      <c r="E1395" s="11" t="s">
        <v>2111</v>
      </c>
      <c r="F1395" s="15">
        <v>7</v>
      </c>
      <c r="G1395" s="15" t="str">
        <f t="shared" si="63"/>
        <v>g</v>
      </c>
      <c r="H1395" s="20">
        <f t="shared" si="64"/>
        <v>2014</v>
      </c>
      <c r="J1395" s="20" t="s">
        <v>2120</v>
      </c>
      <c r="K1395" s="20" t="s">
        <v>2119</v>
      </c>
      <c r="L1395" s="15" t="s">
        <v>2100</v>
      </c>
      <c r="N1395" s="15" t="s">
        <v>10564</v>
      </c>
      <c r="Q1395" s="20" t="s">
        <v>224</v>
      </c>
    </row>
    <row r="1396" spans="1:17" ht="18" customHeight="1" x14ac:dyDescent="0.2">
      <c r="A1396" s="11" t="s">
        <v>25</v>
      </c>
      <c r="B1396" s="11" t="s">
        <v>1272</v>
      </c>
      <c r="C1396" s="11" t="s">
        <v>165</v>
      </c>
      <c r="D1396" s="11" t="s">
        <v>2096</v>
      </c>
      <c r="E1396" s="11" t="s">
        <v>2111</v>
      </c>
      <c r="F1396" s="15">
        <v>8</v>
      </c>
      <c r="G1396" s="15" t="str">
        <f t="shared" si="63"/>
        <v>h</v>
      </c>
      <c r="H1396" s="20">
        <f t="shared" si="64"/>
        <v>2015</v>
      </c>
      <c r="J1396" s="20" t="s">
        <v>2121</v>
      </c>
      <c r="K1396" s="20" t="s">
        <v>2119</v>
      </c>
      <c r="L1396" s="15" t="s">
        <v>2100</v>
      </c>
      <c r="N1396" s="15" t="s">
        <v>10564</v>
      </c>
      <c r="Q1396" s="20" t="s">
        <v>224</v>
      </c>
    </row>
    <row r="1397" spans="1:17" ht="18" customHeight="1" x14ac:dyDescent="0.2">
      <c r="A1397" s="11" t="s">
        <v>25</v>
      </c>
      <c r="B1397" s="11" t="s">
        <v>1276</v>
      </c>
      <c r="C1397" s="11" t="s">
        <v>165</v>
      </c>
      <c r="D1397" s="11" t="s">
        <v>2096</v>
      </c>
      <c r="E1397" s="11" t="s">
        <v>2111</v>
      </c>
      <c r="F1397" s="15">
        <v>9</v>
      </c>
      <c r="G1397" s="15" t="str">
        <f t="shared" si="63"/>
        <v>i</v>
      </c>
      <c r="H1397" s="20">
        <f t="shared" si="64"/>
        <v>2016</v>
      </c>
      <c r="J1397" s="20" t="s">
        <v>2122</v>
      </c>
      <c r="K1397" s="20" t="s">
        <v>2119</v>
      </c>
      <c r="L1397" s="15" t="s">
        <v>2100</v>
      </c>
      <c r="N1397" s="15" t="s">
        <v>10564</v>
      </c>
      <c r="Q1397" s="20" t="s">
        <v>224</v>
      </c>
    </row>
    <row r="1398" spans="1:17" ht="18" customHeight="1" x14ac:dyDescent="0.2">
      <c r="A1398" s="11" t="s">
        <v>25</v>
      </c>
      <c r="B1398" s="11" t="s">
        <v>1278</v>
      </c>
      <c r="C1398" s="11" t="s">
        <v>165</v>
      </c>
      <c r="D1398" s="11" t="s">
        <v>2096</v>
      </c>
      <c r="E1398" s="11" t="s">
        <v>2111</v>
      </c>
      <c r="F1398" s="15">
        <v>10</v>
      </c>
      <c r="G1398" s="15" t="str">
        <f t="shared" si="63"/>
        <v>j</v>
      </c>
      <c r="H1398" s="20">
        <f t="shared" si="64"/>
        <v>2017</v>
      </c>
      <c r="J1398" s="20" t="s">
        <v>2123</v>
      </c>
      <c r="K1398" s="20" t="s">
        <v>2119</v>
      </c>
      <c r="L1398" s="15" t="s">
        <v>2100</v>
      </c>
      <c r="N1398" s="15" t="s">
        <v>10564</v>
      </c>
      <c r="Q1398" s="20" t="s">
        <v>224</v>
      </c>
    </row>
    <row r="1399" spans="1:17" ht="18" customHeight="1" x14ac:dyDescent="0.2">
      <c r="A1399" s="11" t="s">
        <v>25</v>
      </c>
      <c r="B1399" s="11" t="s">
        <v>511</v>
      </c>
      <c r="C1399" s="11" t="s">
        <v>165</v>
      </c>
      <c r="D1399" s="11" t="s">
        <v>192</v>
      </c>
      <c r="E1399" s="11" t="s">
        <v>192</v>
      </c>
      <c r="F1399" s="15"/>
      <c r="G1399" s="15"/>
      <c r="H1399" s="20">
        <v>2008</v>
      </c>
      <c r="I1399" s="20" t="str">
        <f t="shared" ref="I1399:I1560" si="65">CONCATENATE(A1399,"__",C1399,"_", D1399, "..", E1399, ".", H1399)</f>
        <v>liss__match_satSchl..satSchl.2008</v>
      </c>
      <c r="J1399" s="15" t="s">
        <v>2124</v>
      </c>
      <c r="K1399" s="20" t="s">
        <v>2125</v>
      </c>
      <c r="L1399" s="20" t="s">
        <v>2126</v>
      </c>
      <c r="N1399" s="20" t="s">
        <v>1984</v>
      </c>
      <c r="Q1399" s="20" t="s">
        <v>224</v>
      </c>
    </row>
    <row r="1400" spans="1:17" ht="18" customHeight="1" x14ac:dyDescent="0.2">
      <c r="A1400" s="11" t="s">
        <v>25</v>
      </c>
      <c r="B1400" s="11" t="s">
        <v>515</v>
      </c>
      <c r="C1400" s="11" t="s">
        <v>165</v>
      </c>
      <c r="D1400" s="11" t="s">
        <v>192</v>
      </c>
      <c r="E1400" s="11" t="s">
        <v>192</v>
      </c>
      <c r="F1400" s="15"/>
      <c r="G1400" s="15"/>
      <c r="H1400" s="20">
        <v>2009</v>
      </c>
      <c r="I1400" s="20" t="str">
        <f t="shared" si="65"/>
        <v>liss__match_satSchl..satSchl.2009</v>
      </c>
      <c r="J1400" s="15" t="s">
        <v>2127</v>
      </c>
      <c r="K1400" s="20" t="s">
        <v>2125</v>
      </c>
      <c r="L1400" s="20" t="s">
        <v>2126</v>
      </c>
      <c r="N1400" s="20" t="s">
        <v>1984</v>
      </c>
      <c r="Q1400" s="20" t="s">
        <v>224</v>
      </c>
    </row>
    <row r="1401" spans="1:17" ht="18" customHeight="1" x14ac:dyDescent="0.2">
      <c r="A1401" s="11" t="s">
        <v>25</v>
      </c>
      <c r="B1401" s="11" t="s">
        <v>517</v>
      </c>
      <c r="C1401" s="11" t="s">
        <v>165</v>
      </c>
      <c r="D1401" s="11" t="s">
        <v>192</v>
      </c>
      <c r="E1401" s="11" t="s">
        <v>192</v>
      </c>
      <c r="F1401" s="15"/>
      <c r="G1401" s="15"/>
      <c r="H1401" s="20">
        <v>2010</v>
      </c>
      <c r="I1401" s="20" t="str">
        <f t="shared" si="65"/>
        <v>liss__match_satSchl..satSchl.2010</v>
      </c>
      <c r="J1401" s="15" t="s">
        <v>2128</v>
      </c>
      <c r="K1401" s="20" t="s">
        <v>2125</v>
      </c>
      <c r="L1401" s="20" t="s">
        <v>2126</v>
      </c>
      <c r="N1401" s="20" t="s">
        <v>1984</v>
      </c>
      <c r="Q1401" s="20" t="s">
        <v>224</v>
      </c>
    </row>
    <row r="1402" spans="1:17" ht="18" customHeight="1" x14ac:dyDescent="0.2">
      <c r="A1402" s="11" t="s">
        <v>25</v>
      </c>
      <c r="B1402" s="11" t="s">
        <v>519</v>
      </c>
      <c r="C1402" s="11" t="s">
        <v>165</v>
      </c>
      <c r="D1402" s="11" t="s">
        <v>192</v>
      </c>
      <c r="E1402" s="11" t="s">
        <v>192</v>
      </c>
      <c r="F1402" s="15"/>
      <c r="G1402" s="15"/>
      <c r="H1402" s="20">
        <v>2011</v>
      </c>
      <c r="I1402" s="20" t="str">
        <f t="shared" si="65"/>
        <v>liss__match_satSchl..satSchl.2011</v>
      </c>
      <c r="J1402" s="15" t="s">
        <v>2129</v>
      </c>
      <c r="K1402" s="20" t="s">
        <v>2125</v>
      </c>
      <c r="L1402" s="20" t="s">
        <v>2126</v>
      </c>
      <c r="N1402" s="20" t="s">
        <v>1984</v>
      </c>
      <c r="Q1402" s="20" t="s">
        <v>224</v>
      </c>
    </row>
    <row r="1403" spans="1:17" ht="18" customHeight="1" x14ac:dyDescent="0.2">
      <c r="A1403" s="11" t="s">
        <v>25</v>
      </c>
      <c r="B1403" s="11" t="s">
        <v>521</v>
      </c>
      <c r="C1403" s="11" t="s">
        <v>165</v>
      </c>
      <c r="D1403" s="11" t="s">
        <v>192</v>
      </c>
      <c r="E1403" s="11" t="s">
        <v>192</v>
      </c>
      <c r="F1403" s="15"/>
      <c r="G1403" s="15"/>
      <c r="H1403" s="20">
        <v>2012</v>
      </c>
      <c r="I1403" s="20" t="str">
        <f t="shared" si="65"/>
        <v>liss__match_satSchl..satSchl.2012</v>
      </c>
      <c r="J1403" s="15" t="s">
        <v>2130</v>
      </c>
      <c r="K1403" s="20" t="s">
        <v>2125</v>
      </c>
      <c r="L1403" s="20" t="s">
        <v>2126</v>
      </c>
      <c r="N1403" s="20" t="s">
        <v>1984</v>
      </c>
      <c r="Q1403" s="20" t="s">
        <v>224</v>
      </c>
    </row>
    <row r="1404" spans="1:17" ht="18" customHeight="1" x14ac:dyDescent="0.2">
      <c r="A1404" s="11" t="s">
        <v>25</v>
      </c>
      <c r="B1404" s="11" t="s">
        <v>523</v>
      </c>
      <c r="C1404" s="11" t="s">
        <v>165</v>
      </c>
      <c r="D1404" s="11" t="s">
        <v>192</v>
      </c>
      <c r="E1404" s="11" t="s">
        <v>192</v>
      </c>
      <c r="F1404" s="15"/>
      <c r="G1404" s="15"/>
      <c r="H1404" s="20">
        <v>2013</v>
      </c>
      <c r="I1404" s="20" t="str">
        <f t="shared" si="65"/>
        <v>liss__match_satSchl..satSchl.2013</v>
      </c>
      <c r="J1404" s="15" t="s">
        <v>2131</v>
      </c>
      <c r="K1404" s="20" t="s">
        <v>2125</v>
      </c>
      <c r="L1404" s="20" t="s">
        <v>2126</v>
      </c>
      <c r="N1404" s="20" t="s">
        <v>1984</v>
      </c>
      <c r="Q1404" s="20" t="s">
        <v>224</v>
      </c>
    </row>
    <row r="1405" spans="1:17" ht="18" customHeight="1" x14ac:dyDescent="0.2">
      <c r="A1405" s="11" t="s">
        <v>25</v>
      </c>
      <c r="B1405" s="11" t="s">
        <v>525</v>
      </c>
      <c r="C1405" s="11" t="s">
        <v>165</v>
      </c>
      <c r="D1405" s="11" t="s">
        <v>192</v>
      </c>
      <c r="E1405" s="11" t="s">
        <v>192</v>
      </c>
      <c r="F1405" s="15"/>
      <c r="G1405" s="15"/>
      <c r="H1405" s="20">
        <v>2014</v>
      </c>
      <c r="I1405" s="20" t="str">
        <f t="shared" si="65"/>
        <v>liss__match_satSchl..satSchl.2014</v>
      </c>
      <c r="J1405" s="15" t="s">
        <v>2132</v>
      </c>
      <c r="K1405" s="20" t="s">
        <v>2125</v>
      </c>
      <c r="L1405" s="20" t="s">
        <v>2126</v>
      </c>
      <c r="N1405" s="20" t="s">
        <v>1984</v>
      </c>
      <c r="Q1405" s="20" t="s">
        <v>224</v>
      </c>
    </row>
    <row r="1406" spans="1:17" ht="18" customHeight="1" x14ac:dyDescent="0.2">
      <c r="A1406" s="11" t="s">
        <v>25</v>
      </c>
      <c r="B1406" s="11" t="s">
        <v>527</v>
      </c>
      <c r="C1406" s="11" t="s">
        <v>165</v>
      </c>
      <c r="D1406" s="11" t="s">
        <v>192</v>
      </c>
      <c r="E1406" s="11" t="s">
        <v>192</v>
      </c>
      <c r="F1406" s="15"/>
      <c r="G1406" s="15"/>
      <c r="H1406" s="20">
        <v>2015</v>
      </c>
      <c r="I1406" s="20" t="str">
        <f t="shared" si="65"/>
        <v>liss__match_satSchl..satSchl.2015</v>
      </c>
      <c r="J1406" s="15" t="s">
        <v>2133</v>
      </c>
      <c r="K1406" s="20" t="s">
        <v>2125</v>
      </c>
      <c r="L1406" s="20" t="s">
        <v>2126</v>
      </c>
      <c r="N1406" s="20" t="s">
        <v>1984</v>
      </c>
      <c r="Q1406" s="20" t="s">
        <v>224</v>
      </c>
    </row>
    <row r="1407" spans="1:17" ht="18" customHeight="1" x14ac:dyDescent="0.2">
      <c r="A1407" s="11" t="s">
        <v>25</v>
      </c>
      <c r="B1407" s="11" t="s">
        <v>529</v>
      </c>
      <c r="C1407" s="11" t="s">
        <v>165</v>
      </c>
      <c r="D1407" s="11" t="s">
        <v>192</v>
      </c>
      <c r="E1407" s="11" t="s">
        <v>192</v>
      </c>
      <c r="F1407" s="15"/>
      <c r="G1407" s="15"/>
      <c r="H1407" s="20">
        <v>2016</v>
      </c>
      <c r="I1407" s="20" t="str">
        <f t="shared" si="65"/>
        <v>liss__match_satSchl..satSchl.2016</v>
      </c>
      <c r="J1407" s="15" t="s">
        <v>2134</v>
      </c>
      <c r="K1407" s="20" t="s">
        <v>2125</v>
      </c>
      <c r="L1407" s="20" t="s">
        <v>2126</v>
      </c>
      <c r="N1407" s="20" t="s">
        <v>1984</v>
      </c>
      <c r="Q1407" s="20" t="s">
        <v>224</v>
      </c>
    </row>
    <row r="1408" spans="1:17" ht="18" customHeight="1" x14ac:dyDescent="0.2">
      <c r="A1408" s="11" t="s">
        <v>25</v>
      </c>
      <c r="B1408" s="11" t="s">
        <v>532</v>
      </c>
      <c r="C1408" s="11" t="s">
        <v>165</v>
      </c>
      <c r="D1408" s="11" t="s">
        <v>192</v>
      </c>
      <c r="E1408" s="11" t="s">
        <v>192</v>
      </c>
      <c r="F1408" s="15"/>
      <c r="G1408" s="15"/>
      <c r="H1408" s="20">
        <v>2017</v>
      </c>
      <c r="I1408" s="20" t="str">
        <f t="shared" si="65"/>
        <v>liss__match_satSchl..satSchl.2017</v>
      </c>
      <c r="J1408" s="15" t="s">
        <v>2135</v>
      </c>
      <c r="K1408" s="20" t="s">
        <v>2125</v>
      </c>
      <c r="L1408" s="20" t="s">
        <v>2126</v>
      </c>
      <c r="N1408" s="20" t="s">
        <v>1984</v>
      </c>
      <c r="Q1408" s="20" t="s">
        <v>224</v>
      </c>
    </row>
    <row r="1409" spans="1:17" ht="18" customHeight="1" x14ac:dyDescent="0.2">
      <c r="A1409" s="11" t="s">
        <v>25</v>
      </c>
      <c r="B1409" s="11" t="s">
        <v>534</v>
      </c>
      <c r="C1409" s="11" t="s">
        <v>165</v>
      </c>
      <c r="D1409" s="11" t="s">
        <v>192</v>
      </c>
      <c r="E1409" s="11" t="s">
        <v>192</v>
      </c>
      <c r="F1409" s="15"/>
      <c r="G1409" s="15"/>
      <c r="H1409" s="20">
        <v>2018</v>
      </c>
      <c r="I1409" s="20" t="str">
        <f t="shared" si="65"/>
        <v>liss__match_satSchl..satSchl.2018</v>
      </c>
      <c r="J1409" s="15" t="s">
        <v>2136</v>
      </c>
      <c r="K1409" s="20" t="s">
        <v>2125</v>
      </c>
      <c r="L1409" s="20" t="s">
        <v>2126</v>
      </c>
      <c r="N1409" s="20" t="s">
        <v>1984</v>
      </c>
      <c r="Q1409" s="20" t="s">
        <v>224</v>
      </c>
    </row>
    <row r="1410" spans="1:17" ht="18" customHeight="1" x14ac:dyDescent="0.2">
      <c r="A1410" s="11" t="s">
        <v>25</v>
      </c>
      <c r="B1410" s="11" t="s">
        <v>511</v>
      </c>
      <c r="C1410" s="11" t="s">
        <v>165</v>
      </c>
      <c r="D1410" s="11" t="s">
        <v>2137</v>
      </c>
      <c r="E1410" s="11" t="s">
        <v>2137</v>
      </c>
      <c r="F1410" s="15"/>
      <c r="G1410" s="15"/>
      <c r="H1410" s="20">
        <v>2008</v>
      </c>
      <c r="I1410" s="20" t="str">
        <f t="shared" si="65"/>
        <v>liss__match_satWgs..satWgs.2008</v>
      </c>
      <c r="J1410" s="15" t="s">
        <v>2138</v>
      </c>
      <c r="K1410" s="20" t="s">
        <v>2139</v>
      </c>
      <c r="L1410" s="20" t="s">
        <v>2126</v>
      </c>
      <c r="N1410" s="20" t="s">
        <v>1984</v>
      </c>
      <c r="Q1410" s="20" t="s">
        <v>224</v>
      </c>
    </row>
    <row r="1411" spans="1:17" ht="18" customHeight="1" x14ac:dyDescent="0.2">
      <c r="A1411" s="11" t="s">
        <v>25</v>
      </c>
      <c r="B1411" s="11" t="s">
        <v>515</v>
      </c>
      <c r="C1411" s="11" t="s">
        <v>165</v>
      </c>
      <c r="D1411" s="11" t="s">
        <v>2137</v>
      </c>
      <c r="E1411" s="11" t="s">
        <v>2137</v>
      </c>
      <c r="F1411" s="15"/>
      <c r="G1411" s="15"/>
      <c r="H1411" s="20">
        <v>2009</v>
      </c>
      <c r="I1411" s="20" t="str">
        <f t="shared" si="65"/>
        <v>liss__match_satWgs..satWgs.2009</v>
      </c>
      <c r="J1411" s="15" t="s">
        <v>2140</v>
      </c>
      <c r="K1411" s="20" t="s">
        <v>2139</v>
      </c>
      <c r="L1411" s="20" t="s">
        <v>2126</v>
      </c>
      <c r="N1411" s="20" t="s">
        <v>1984</v>
      </c>
      <c r="Q1411" s="20" t="s">
        <v>224</v>
      </c>
    </row>
    <row r="1412" spans="1:17" ht="18" customHeight="1" x14ac:dyDescent="0.2">
      <c r="A1412" s="11" t="s">
        <v>25</v>
      </c>
      <c r="B1412" s="11" t="s">
        <v>517</v>
      </c>
      <c r="C1412" s="11" t="s">
        <v>165</v>
      </c>
      <c r="D1412" s="11" t="s">
        <v>2137</v>
      </c>
      <c r="E1412" s="11" t="s">
        <v>2137</v>
      </c>
      <c r="F1412" s="15"/>
      <c r="G1412" s="15"/>
      <c r="H1412" s="20">
        <v>2010</v>
      </c>
      <c r="I1412" s="20" t="str">
        <f t="shared" si="65"/>
        <v>liss__match_satWgs..satWgs.2010</v>
      </c>
      <c r="J1412" s="15" t="s">
        <v>2141</v>
      </c>
      <c r="K1412" s="20" t="s">
        <v>2139</v>
      </c>
      <c r="L1412" s="20" t="s">
        <v>2126</v>
      </c>
      <c r="N1412" s="20" t="s">
        <v>1984</v>
      </c>
      <c r="Q1412" s="20" t="s">
        <v>224</v>
      </c>
    </row>
    <row r="1413" spans="1:17" ht="18" customHeight="1" x14ac:dyDescent="0.2">
      <c r="A1413" s="11" t="s">
        <v>25</v>
      </c>
      <c r="B1413" s="11" t="s">
        <v>519</v>
      </c>
      <c r="C1413" s="11" t="s">
        <v>165</v>
      </c>
      <c r="D1413" s="11" t="s">
        <v>2137</v>
      </c>
      <c r="E1413" s="11" t="s">
        <v>2137</v>
      </c>
      <c r="F1413" s="15"/>
      <c r="G1413" s="15"/>
      <c r="H1413" s="20">
        <v>2011</v>
      </c>
      <c r="I1413" s="20" t="str">
        <f t="shared" si="65"/>
        <v>liss__match_satWgs..satWgs.2011</v>
      </c>
      <c r="J1413" s="15" t="s">
        <v>2142</v>
      </c>
      <c r="K1413" s="20" t="s">
        <v>2139</v>
      </c>
      <c r="L1413" s="20" t="s">
        <v>2126</v>
      </c>
      <c r="N1413" s="20" t="s">
        <v>1984</v>
      </c>
      <c r="Q1413" s="20" t="s">
        <v>224</v>
      </c>
    </row>
    <row r="1414" spans="1:17" ht="18" customHeight="1" x14ac:dyDescent="0.2">
      <c r="A1414" s="11" t="s">
        <v>25</v>
      </c>
      <c r="B1414" s="11" t="s">
        <v>521</v>
      </c>
      <c r="C1414" s="11" t="s">
        <v>165</v>
      </c>
      <c r="D1414" s="11" t="s">
        <v>2137</v>
      </c>
      <c r="E1414" s="11" t="s">
        <v>2137</v>
      </c>
      <c r="F1414" s="15"/>
      <c r="G1414" s="15"/>
      <c r="H1414" s="20">
        <v>2012</v>
      </c>
      <c r="I1414" s="20" t="str">
        <f t="shared" si="65"/>
        <v>liss__match_satWgs..satWgs.2012</v>
      </c>
      <c r="J1414" s="15" t="s">
        <v>2143</v>
      </c>
      <c r="K1414" s="20" t="s">
        <v>2139</v>
      </c>
      <c r="L1414" s="20" t="s">
        <v>2126</v>
      </c>
      <c r="N1414" s="20" t="s">
        <v>1984</v>
      </c>
      <c r="Q1414" s="20" t="s">
        <v>224</v>
      </c>
    </row>
    <row r="1415" spans="1:17" ht="18" customHeight="1" x14ac:dyDescent="0.2">
      <c r="A1415" s="11" t="s">
        <v>25</v>
      </c>
      <c r="B1415" s="11" t="s">
        <v>523</v>
      </c>
      <c r="C1415" s="11" t="s">
        <v>165</v>
      </c>
      <c r="D1415" s="11" t="s">
        <v>2137</v>
      </c>
      <c r="E1415" s="11" t="s">
        <v>2137</v>
      </c>
      <c r="F1415" s="15"/>
      <c r="G1415" s="15"/>
      <c r="H1415" s="20">
        <v>2013</v>
      </c>
      <c r="I1415" s="20" t="str">
        <f t="shared" si="65"/>
        <v>liss__match_satWgs..satWgs.2013</v>
      </c>
      <c r="J1415" s="15" t="s">
        <v>2144</v>
      </c>
      <c r="K1415" s="20" t="s">
        <v>2139</v>
      </c>
      <c r="L1415" s="20" t="s">
        <v>2126</v>
      </c>
      <c r="N1415" s="20" t="s">
        <v>1984</v>
      </c>
      <c r="Q1415" s="20" t="s">
        <v>224</v>
      </c>
    </row>
    <row r="1416" spans="1:17" ht="18" customHeight="1" x14ac:dyDescent="0.2">
      <c r="A1416" s="11" t="s">
        <v>25</v>
      </c>
      <c r="B1416" s="11" t="s">
        <v>525</v>
      </c>
      <c r="C1416" s="11" t="s">
        <v>165</v>
      </c>
      <c r="D1416" s="11" t="s">
        <v>2137</v>
      </c>
      <c r="E1416" s="11" t="s">
        <v>2137</v>
      </c>
      <c r="F1416" s="15"/>
      <c r="G1416" s="15"/>
      <c r="H1416" s="20">
        <v>2014</v>
      </c>
      <c r="I1416" s="20" t="str">
        <f t="shared" si="65"/>
        <v>liss__match_satWgs..satWgs.2014</v>
      </c>
      <c r="J1416" s="15" t="s">
        <v>2145</v>
      </c>
      <c r="K1416" s="20" t="s">
        <v>2139</v>
      </c>
      <c r="L1416" s="20" t="s">
        <v>2126</v>
      </c>
      <c r="N1416" s="20" t="s">
        <v>1984</v>
      </c>
      <c r="Q1416" s="20" t="s">
        <v>224</v>
      </c>
    </row>
    <row r="1417" spans="1:17" ht="18" customHeight="1" x14ac:dyDescent="0.2">
      <c r="A1417" s="11" t="s">
        <v>25</v>
      </c>
      <c r="B1417" s="11" t="s">
        <v>527</v>
      </c>
      <c r="C1417" s="11" t="s">
        <v>165</v>
      </c>
      <c r="D1417" s="11" t="s">
        <v>2137</v>
      </c>
      <c r="E1417" s="11" t="s">
        <v>2137</v>
      </c>
      <c r="F1417" s="15"/>
      <c r="G1417" s="15"/>
      <c r="H1417" s="20">
        <v>2015</v>
      </c>
      <c r="I1417" s="20" t="str">
        <f t="shared" si="65"/>
        <v>liss__match_satWgs..satWgs.2015</v>
      </c>
      <c r="J1417" s="15" t="s">
        <v>2146</v>
      </c>
      <c r="K1417" s="20" t="s">
        <v>2139</v>
      </c>
      <c r="L1417" s="20" t="s">
        <v>2126</v>
      </c>
      <c r="N1417" s="20" t="s">
        <v>1984</v>
      </c>
      <c r="Q1417" s="20" t="s">
        <v>224</v>
      </c>
    </row>
    <row r="1418" spans="1:17" ht="18" customHeight="1" x14ac:dyDescent="0.2">
      <c r="A1418" s="11" t="s">
        <v>25</v>
      </c>
      <c r="B1418" s="11" t="s">
        <v>529</v>
      </c>
      <c r="C1418" s="11" t="s">
        <v>165</v>
      </c>
      <c r="D1418" s="11" t="s">
        <v>2137</v>
      </c>
      <c r="E1418" s="11" t="s">
        <v>2137</v>
      </c>
      <c r="F1418" s="15"/>
      <c r="G1418" s="15"/>
      <c r="H1418" s="20">
        <v>2016</v>
      </c>
      <c r="I1418" s="20" t="str">
        <f t="shared" si="65"/>
        <v>liss__match_satWgs..satWgs.2016</v>
      </c>
      <c r="J1418" s="15" t="s">
        <v>2147</v>
      </c>
      <c r="K1418" s="20" t="s">
        <v>2139</v>
      </c>
      <c r="L1418" s="20" t="s">
        <v>2126</v>
      </c>
      <c r="N1418" s="20" t="s">
        <v>1984</v>
      </c>
      <c r="Q1418" s="20" t="s">
        <v>224</v>
      </c>
    </row>
    <row r="1419" spans="1:17" ht="18" customHeight="1" x14ac:dyDescent="0.2">
      <c r="A1419" s="11" t="s">
        <v>25</v>
      </c>
      <c r="B1419" s="11" t="s">
        <v>532</v>
      </c>
      <c r="C1419" s="11" t="s">
        <v>165</v>
      </c>
      <c r="D1419" s="11" t="s">
        <v>2137</v>
      </c>
      <c r="E1419" s="11" t="s">
        <v>2137</v>
      </c>
      <c r="F1419" s="15"/>
      <c r="G1419" s="15"/>
      <c r="H1419" s="20">
        <v>2017</v>
      </c>
      <c r="I1419" s="20" t="str">
        <f t="shared" si="65"/>
        <v>liss__match_satWgs..satWgs.2017</v>
      </c>
      <c r="J1419" s="15" t="s">
        <v>2148</v>
      </c>
      <c r="K1419" s="20" t="s">
        <v>2139</v>
      </c>
      <c r="L1419" s="20" t="s">
        <v>2126</v>
      </c>
      <c r="N1419" s="20" t="s">
        <v>1984</v>
      </c>
      <c r="Q1419" s="20" t="s">
        <v>224</v>
      </c>
    </row>
    <row r="1420" spans="1:17" ht="18" customHeight="1" x14ac:dyDescent="0.2">
      <c r="A1420" s="11" t="s">
        <v>25</v>
      </c>
      <c r="B1420" s="11" t="s">
        <v>534</v>
      </c>
      <c r="C1420" s="11" t="s">
        <v>165</v>
      </c>
      <c r="D1420" s="11" t="s">
        <v>2137</v>
      </c>
      <c r="E1420" s="11" t="s">
        <v>2137</v>
      </c>
      <c r="F1420" s="15"/>
      <c r="G1420" s="15"/>
      <c r="H1420" s="20">
        <v>2018</v>
      </c>
      <c r="I1420" s="20" t="str">
        <f t="shared" si="65"/>
        <v>liss__match_satWgs..satWgs.2018</v>
      </c>
      <c r="J1420" s="15" t="s">
        <v>2149</v>
      </c>
      <c r="K1420" s="20" t="s">
        <v>2139</v>
      </c>
      <c r="L1420" s="20" t="s">
        <v>2126</v>
      </c>
      <c r="N1420" s="20" t="s">
        <v>1984</v>
      </c>
      <c r="Q1420" s="20" t="s">
        <v>224</v>
      </c>
    </row>
    <row r="1421" spans="1:17" ht="18" customHeight="1" x14ac:dyDescent="0.2">
      <c r="A1421" s="11" t="s">
        <v>25</v>
      </c>
      <c r="B1421" s="11" t="s">
        <v>246</v>
      </c>
      <c r="C1421" s="11" t="s">
        <v>165</v>
      </c>
      <c r="D1421" s="11" t="s">
        <v>213</v>
      </c>
      <c r="E1421" s="11" t="s">
        <v>2155</v>
      </c>
      <c r="F1421" s="15"/>
      <c r="G1421" s="15"/>
      <c r="H1421" s="20">
        <v>2009</v>
      </c>
      <c r="I1421" s="20" t="str">
        <f t="shared" si="65"/>
        <v>liss__match_smokes..amntCgs.2009</v>
      </c>
      <c r="J1421" s="15" t="s">
        <v>2157</v>
      </c>
      <c r="K1421" s="20" t="s">
        <v>2158</v>
      </c>
      <c r="L1421" s="20" t="s">
        <v>587</v>
      </c>
      <c r="N1421" s="15" t="s">
        <v>10565</v>
      </c>
      <c r="Q1421" s="20" t="s">
        <v>178</v>
      </c>
    </row>
    <row r="1422" spans="1:17" ht="18" customHeight="1" x14ac:dyDescent="0.2">
      <c r="A1422" s="11" t="s">
        <v>25</v>
      </c>
      <c r="B1422" s="11" t="s">
        <v>253</v>
      </c>
      <c r="C1422" s="11" t="s">
        <v>165</v>
      </c>
      <c r="D1422" s="11" t="s">
        <v>213</v>
      </c>
      <c r="E1422" s="11" t="s">
        <v>2155</v>
      </c>
      <c r="F1422" s="15"/>
      <c r="G1422" s="15"/>
      <c r="H1422" s="20">
        <v>2008</v>
      </c>
      <c r="I1422" s="20" t="str">
        <f t="shared" si="65"/>
        <v>liss__match_smokes..amntCgs.2008</v>
      </c>
      <c r="J1422" s="15" t="s">
        <v>2159</v>
      </c>
      <c r="K1422" s="20" t="s">
        <v>2158</v>
      </c>
      <c r="L1422" s="20" t="s">
        <v>587</v>
      </c>
      <c r="N1422" s="15" t="s">
        <v>10565</v>
      </c>
      <c r="Q1422" s="20" t="s">
        <v>178</v>
      </c>
    </row>
    <row r="1423" spans="1:17" ht="18" customHeight="1" x14ac:dyDescent="0.2">
      <c r="A1423" s="11" t="s">
        <v>25</v>
      </c>
      <c r="B1423" s="11" t="s">
        <v>255</v>
      </c>
      <c r="C1423" s="11" t="s">
        <v>165</v>
      </c>
      <c r="D1423" s="11" t="s">
        <v>213</v>
      </c>
      <c r="E1423" s="11" t="s">
        <v>2155</v>
      </c>
      <c r="F1423" s="15"/>
      <c r="G1423" s="15"/>
      <c r="H1423" s="20">
        <v>2007</v>
      </c>
      <c r="I1423" s="20" t="str">
        <f t="shared" si="65"/>
        <v>liss__match_smokes..amntCgs.2007</v>
      </c>
      <c r="J1423" s="15" t="s">
        <v>2162</v>
      </c>
      <c r="K1423" s="20" t="s">
        <v>2158</v>
      </c>
      <c r="L1423" s="20" t="s">
        <v>587</v>
      </c>
      <c r="N1423" s="15" t="s">
        <v>10565</v>
      </c>
      <c r="Q1423" s="20" t="s">
        <v>178</v>
      </c>
    </row>
    <row r="1424" spans="1:17" ht="18" customHeight="1" x14ac:dyDescent="0.2">
      <c r="A1424" s="11" t="s">
        <v>25</v>
      </c>
      <c r="B1424" s="11" t="s">
        <v>257</v>
      </c>
      <c r="C1424" s="11" t="s">
        <v>165</v>
      </c>
      <c r="D1424" s="11" t="s">
        <v>213</v>
      </c>
      <c r="E1424" s="11" t="s">
        <v>2155</v>
      </c>
      <c r="F1424" s="15"/>
      <c r="G1424" s="15"/>
      <c r="H1424" s="20">
        <v>2010</v>
      </c>
      <c r="I1424" s="20" t="str">
        <f t="shared" si="65"/>
        <v>liss__match_smokes..amntCgs.2010</v>
      </c>
      <c r="J1424" s="15" t="s">
        <v>2163</v>
      </c>
      <c r="K1424" s="20" t="s">
        <v>2158</v>
      </c>
      <c r="L1424" s="20" t="s">
        <v>587</v>
      </c>
      <c r="N1424" s="15" t="s">
        <v>10565</v>
      </c>
      <c r="Q1424" s="20" t="s">
        <v>178</v>
      </c>
    </row>
    <row r="1425" spans="1:17" ht="18" customHeight="1" x14ac:dyDescent="0.2">
      <c r="A1425" s="11" t="s">
        <v>25</v>
      </c>
      <c r="B1425" s="11" t="s">
        <v>259</v>
      </c>
      <c r="C1425" s="11" t="s">
        <v>165</v>
      </c>
      <c r="D1425" s="11" t="s">
        <v>213</v>
      </c>
      <c r="E1425" s="11" t="s">
        <v>2155</v>
      </c>
      <c r="F1425" s="15"/>
      <c r="G1425" s="15"/>
      <c r="H1425" s="20">
        <v>2011</v>
      </c>
      <c r="I1425" s="20" t="str">
        <f t="shared" si="65"/>
        <v>liss__match_smokes..amntCgs.2011</v>
      </c>
      <c r="J1425" s="15" t="s">
        <v>2166</v>
      </c>
      <c r="K1425" s="20" t="s">
        <v>2158</v>
      </c>
      <c r="L1425" s="20" t="s">
        <v>587</v>
      </c>
      <c r="N1425" s="15" t="s">
        <v>10565</v>
      </c>
      <c r="Q1425" s="20" t="s">
        <v>178</v>
      </c>
    </row>
    <row r="1426" spans="1:17" ht="18" customHeight="1" x14ac:dyDescent="0.2">
      <c r="A1426" s="11" t="s">
        <v>25</v>
      </c>
      <c r="B1426" s="11" t="s">
        <v>261</v>
      </c>
      <c r="C1426" s="11" t="s">
        <v>165</v>
      </c>
      <c r="D1426" s="11" t="s">
        <v>213</v>
      </c>
      <c r="E1426" s="11" t="s">
        <v>2155</v>
      </c>
      <c r="F1426" s="15"/>
      <c r="G1426" s="15"/>
      <c r="H1426" s="20">
        <v>2012</v>
      </c>
      <c r="I1426" s="20" t="str">
        <f t="shared" si="65"/>
        <v>liss__match_smokes..amntCgs.2012</v>
      </c>
      <c r="J1426" s="15" t="s">
        <v>2167</v>
      </c>
      <c r="K1426" s="20" t="s">
        <v>2158</v>
      </c>
      <c r="L1426" s="20" t="s">
        <v>587</v>
      </c>
      <c r="N1426" s="15" t="s">
        <v>10565</v>
      </c>
      <c r="Q1426" s="20" t="s">
        <v>178</v>
      </c>
    </row>
    <row r="1427" spans="1:17" ht="18" customHeight="1" x14ac:dyDescent="0.2">
      <c r="A1427" s="11" t="s">
        <v>25</v>
      </c>
      <c r="B1427" s="11" t="s">
        <v>263</v>
      </c>
      <c r="C1427" s="11" t="s">
        <v>165</v>
      </c>
      <c r="D1427" s="11" t="s">
        <v>213</v>
      </c>
      <c r="E1427" s="11" t="s">
        <v>2155</v>
      </c>
      <c r="F1427" s="15"/>
      <c r="G1427" s="15"/>
      <c r="H1427" s="20">
        <v>2013</v>
      </c>
      <c r="I1427" s="20" t="str">
        <f t="shared" si="65"/>
        <v>liss__match_smokes..amntCgs.2013</v>
      </c>
      <c r="J1427" s="15" t="s">
        <v>2170</v>
      </c>
      <c r="K1427" s="20" t="s">
        <v>2158</v>
      </c>
      <c r="L1427" s="20" t="s">
        <v>587</v>
      </c>
      <c r="N1427" s="15" t="s">
        <v>10565</v>
      </c>
      <c r="Q1427" s="20" t="s">
        <v>178</v>
      </c>
    </row>
    <row r="1428" spans="1:17" ht="18" customHeight="1" x14ac:dyDescent="0.2">
      <c r="A1428" s="11" t="s">
        <v>25</v>
      </c>
      <c r="B1428" s="11" t="s">
        <v>265</v>
      </c>
      <c r="C1428" s="11" t="s">
        <v>165</v>
      </c>
      <c r="D1428" s="11" t="s">
        <v>213</v>
      </c>
      <c r="E1428" s="11" t="s">
        <v>2155</v>
      </c>
      <c r="F1428" s="15"/>
      <c r="G1428" s="15"/>
      <c r="H1428" s="20">
        <v>2015</v>
      </c>
      <c r="I1428" s="20" t="str">
        <f t="shared" si="65"/>
        <v>liss__match_smokes..amntCgs.2015</v>
      </c>
      <c r="J1428" s="15" t="s">
        <v>2171</v>
      </c>
      <c r="K1428" s="20" t="s">
        <v>2158</v>
      </c>
      <c r="L1428" s="20" t="s">
        <v>587</v>
      </c>
      <c r="N1428" s="15" t="s">
        <v>10565</v>
      </c>
      <c r="Q1428" s="20" t="s">
        <v>178</v>
      </c>
    </row>
    <row r="1429" spans="1:17" ht="18" customHeight="1" x14ac:dyDescent="0.2">
      <c r="A1429" s="11" t="s">
        <v>25</v>
      </c>
      <c r="B1429" s="11" t="s">
        <v>267</v>
      </c>
      <c r="C1429" s="11" t="s">
        <v>165</v>
      </c>
      <c r="D1429" s="11" t="s">
        <v>213</v>
      </c>
      <c r="E1429" s="11" t="s">
        <v>2155</v>
      </c>
      <c r="F1429" s="15"/>
      <c r="G1429" s="15"/>
      <c r="H1429" s="20">
        <v>2016</v>
      </c>
      <c r="I1429" s="20" t="str">
        <f t="shared" si="65"/>
        <v>liss__match_smokes..amntCgs.2016</v>
      </c>
      <c r="J1429" s="15" t="s">
        <v>2174</v>
      </c>
      <c r="K1429" s="20" t="s">
        <v>2158</v>
      </c>
      <c r="L1429" s="20" t="s">
        <v>587</v>
      </c>
      <c r="N1429" s="15" t="s">
        <v>10565</v>
      </c>
      <c r="Q1429" s="20" t="s">
        <v>178</v>
      </c>
    </row>
    <row r="1430" spans="1:17" ht="18" customHeight="1" x14ac:dyDescent="0.2">
      <c r="A1430" s="11" t="s">
        <v>25</v>
      </c>
      <c r="B1430" s="11" t="s">
        <v>269</v>
      </c>
      <c r="C1430" s="11" t="s">
        <v>165</v>
      </c>
      <c r="D1430" s="11" t="s">
        <v>213</v>
      </c>
      <c r="E1430" s="11" t="s">
        <v>2155</v>
      </c>
      <c r="F1430" s="15"/>
      <c r="G1430" s="15"/>
      <c r="H1430" s="20">
        <v>2017</v>
      </c>
      <c r="I1430" s="20" t="str">
        <f t="shared" si="65"/>
        <v>liss__match_smokes..amntCgs.2017</v>
      </c>
      <c r="J1430" s="15" t="s">
        <v>2175</v>
      </c>
      <c r="K1430" s="20" t="s">
        <v>2158</v>
      </c>
      <c r="L1430" s="20" t="s">
        <v>587</v>
      </c>
      <c r="N1430" s="15" t="s">
        <v>10565</v>
      </c>
      <c r="Q1430" s="20" t="s">
        <v>178</v>
      </c>
    </row>
    <row r="1431" spans="1:17" ht="18" customHeight="1" x14ac:dyDescent="0.2">
      <c r="A1431" s="11" t="s">
        <v>25</v>
      </c>
      <c r="B1431" s="11" t="s">
        <v>246</v>
      </c>
      <c r="C1431" s="11" t="s">
        <v>165</v>
      </c>
      <c r="D1431" s="11" t="s">
        <v>213</v>
      </c>
      <c r="E1431" s="11" t="s">
        <v>2178</v>
      </c>
      <c r="F1431" s="15"/>
      <c r="G1431" s="15"/>
      <c r="H1431" s="20">
        <v>2009</v>
      </c>
      <c r="I1431" s="20" t="str">
        <f t="shared" si="65"/>
        <v>liss__match_smokes..cgrCgrlls.2009</v>
      </c>
      <c r="J1431" s="15" t="s">
        <v>2179</v>
      </c>
      <c r="K1431" s="20" t="s">
        <v>2180</v>
      </c>
      <c r="L1431" s="20" t="s">
        <v>2181</v>
      </c>
      <c r="N1431" s="15" t="s">
        <v>10565</v>
      </c>
      <c r="Q1431" s="20" t="s">
        <v>178</v>
      </c>
    </row>
    <row r="1432" spans="1:17" ht="18" customHeight="1" x14ac:dyDescent="0.2">
      <c r="A1432" s="11" t="s">
        <v>25</v>
      </c>
      <c r="B1432" s="11" t="s">
        <v>253</v>
      </c>
      <c r="C1432" s="11" t="s">
        <v>165</v>
      </c>
      <c r="D1432" s="11" t="s">
        <v>213</v>
      </c>
      <c r="E1432" s="11" t="s">
        <v>2178</v>
      </c>
      <c r="F1432" s="15"/>
      <c r="G1432" s="15"/>
      <c r="H1432" s="20">
        <v>2008</v>
      </c>
      <c r="I1432" s="20" t="str">
        <f t="shared" si="65"/>
        <v>liss__match_smokes..cgrCgrlls.2008</v>
      </c>
      <c r="J1432" s="15" t="s">
        <v>2183</v>
      </c>
      <c r="K1432" s="20" t="s">
        <v>2180</v>
      </c>
      <c r="L1432" s="20" t="s">
        <v>2181</v>
      </c>
      <c r="N1432" s="15" t="s">
        <v>10565</v>
      </c>
      <c r="Q1432" s="20" t="s">
        <v>178</v>
      </c>
    </row>
    <row r="1433" spans="1:17" ht="18" customHeight="1" x14ac:dyDescent="0.2">
      <c r="A1433" s="11" t="s">
        <v>25</v>
      </c>
      <c r="B1433" s="11" t="s">
        <v>255</v>
      </c>
      <c r="C1433" s="11" t="s">
        <v>165</v>
      </c>
      <c r="D1433" s="11" t="s">
        <v>213</v>
      </c>
      <c r="E1433" s="11" t="s">
        <v>2178</v>
      </c>
      <c r="F1433" s="15"/>
      <c r="G1433" s="15"/>
      <c r="H1433" s="20">
        <v>2007</v>
      </c>
      <c r="I1433" s="20" t="str">
        <f t="shared" si="65"/>
        <v>liss__match_smokes..cgrCgrlls.2007</v>
      </c>
      <c r="J1433" s="15" t="s">
        <v>2185</v>
      </c>
      <c r="K1433" s="20" t="s">
        <v>2180</v>
      </c>
      <c r="L1433" s="20" t="s">
        <v>2181</v>
      </c>
      <c r="N1433" s="15" t="s">
        <v>10565</v>
      </c>
      <c r="Q1433" s="20" t="s">
        <v>178</v>
      </c>
    </row>
    <row r="1434" spans="1:17" ht="18" customHeight="1" x14ac:dyDescent="0.2">
      <c r="A1434" s="11" t="s">
        <v>25</v>
      </c>
      <c r="B1434" s="11" t="s">
        <v>257</v>
      </c>
      <c r="C1434" s="11" t="s">
        <v>165</v>
      </c>
      <c r="D1434" s="11" t="s">
        <v>213</v>
      </c>
      <c r="E1434" s="11" t="s">
        <v>2178</v>
      </c>
      <c r="F1434" s="15"/>
      <c r="G1434" s="15"/>
      <c r="H1434" s="20">
        <v>2010</v>
      </c>
      <c r="I1434" s="20" t="str">
        <f t="shared" si="65"/>
        <v>liss__match_smokes..cgrCgrlls.2010</v>
      </c>
      <c r="J1434" s="15" t="s">
        <v>2187</v>
      </c>
      <c r="K1434" s="20" t="s">
        <v>2180</v>
      </c>
      <c r="L1434" s="20" t="s">
        <v>2181</v>
      </c>
      <c r="N1434" s="15" t="s">
        <v>10565</v>
      </c>
      <c r="Q1434" s="20" t="s">
        <v>178</v>
      </c>
    </row>
    <row r="1435" spans="1:17" ht="18" customHeight="1" x14ac:dyDescent="0.2">
      <c r="A1435" s="11" t="s">
        <v>25</v>
      </c>
      <c r="B1435" s="11" t="s">
        <v>259</v>
      </c>
      <c r="C1435" s="11" t="s">
        <v>165</v>
      </c>
      <c r="D1435" s="11" t="s">
        <v>213</v>
      </c>
      <c r="E1435" s="11" t="s">
        <v>2178</v>
      </c>
      <c r="F1435" s="15"/>
      <c r="G1435" s="15"/>
      <c r="H1435" s="20">
        <v>2011</v>
      </c>
      <c r="I1435" s="20" t="str">
        <f t="shared" si="65"/>
        <v>liss__match_smokes..cgrCgrlls.2011</v>
      </c>
      <c r="J1435" s="15" t="s">
        <v>2189</v>
      </c>
      <c r="K1435" s="20" t="s">
        <v>2180</v>
      </c>
      <c r="L1435" s="20" t="s">
        <v>2181</v>
      </c>
      <c r="N1435" s="15" t="s">
        <v>10565</v>
      </c>
      <c r="Q1435" s="20" t="s">
        <v>178</v>
      </c>
    </row>
    <row r="1436" spans="1:17" ht="18" customHeight="1" x14ac:dyDescent="0.2">
      <c r="A1436" s="11" t="s">
        <v>25</v>
      </c>
      <c r="B1436" s="11" t="s">
        <v>261</v>
      </c>
      <c r="C1436" s="11" t="s">
        <v>165</v>
      </c>
      <c r="D1436" s="11" t="s">
        <v>213</v>
      </c>
      <c r="E1436" s="11" t="s">
        <v>2178</v>
      </c>
      <c r="F1436" s="15"/>
      <c r="G1436" s="15"/>
      <c r="H1436" s="20">
        <v>2012</v>
      </c>
      <c r="I1436" s="20" t="str">
        <f t="shared" si="65"/>
        <v>liss__match_smokes..cgrCgrlls.2012</v>
      </c>
      <c r="J1436" s="15" t="s">
        <v>2192</v>
      </c>
      <c r="K1436" s="20" t="s">
        <v>2180</v>
      </c>
      <c r="L1436" s="20" t="s">
        <v>2181</v>
      </c>
      <c r="N1436" s="15" t="s">
        <v>10565</v>
      </c>
      <c r="Q1436" s="20" t="s">
        <v>178</v>
      </c>
    </row>
    <row r="1437" spans="1:17" ht="18" customHeight="1" x14ac:dyDescent="0.2">
      <c r="A1437" s="11" t="s">
        <v>25</v>
      </c>
      <c r="B1437" s="11" t="s">
        <v>263</v>
      </c>
      <c r="C1437" s="11" t="s">
        <v>165</v>
      </c>
      <c r="D1437" s="11" t="s">
        <v>213</v>
      </c>
      <c r="E1437" s="11" t="s">
        <v>2178</v>
      </c>
      <c r="F1437" s="15"/>
      <c r="G1437" s="15"/>
      <c r="H1437" s="20">
        <v>2013</v>
      </c>
      <c r="I1437" s="20" t="str">
        <f t="shared" si="65"/>
        <v>liss__match_smokes..cgrCgrlls.2013</v>
      </c>
      <c r="J1437" s="15" t="s">
        <v>2193</v>
      </c>
      <c r="K1437" s="20" t="s">
        <v>2180</v>
      </c>
      <c r="L1437" s="20" t="s">
        <v>2181</v>
      </c>
      <c r="N1437" s="15" t="s">
        <v>10565</v>
      </c>
      <c r="Q1437" s="20" t="s">
        <v>178</v>
      </c>
    </row>
    <row r="1438" spans="1:17" ht="18" customHeight="1" x14ac:dyDescent="0.2">
      <c r="A1438" s="11" t="s">
        <v>25</v>
      </c>
      <c r="B1438" s="11" t="s">
        <v>265</v>
      </c>
      <c r="C1438" s="11" t="s">
        <v>165</v>
      </c>
      <c r="D1438" s="11" t="s">
        <v>213</v>
      </c>
      <c r="E1438" s="11" t="s">
        <v>2178</v>
      </c>
      <c r="F1438" s="15"/>
      <c r="G1438" s="15"/>
      <c r="H1438" s="20">
        <v>2015</v>
      </c>
      <c r="I1438" s="20" t="str">
        <f t="shared" si="65"/>
        <v>liss__match_smokes..cgrCgrlls.2015</v>
      </c>
      <c r="J1438" s="15" t="s">
        <v>2196</v>
      </c>
      <c r="K1438" s="20" t="s">
        <v>2180</v>
      </c>
      <c r="L1438" s="20" t="s">
        <v>2181</v>
      </c>
      <c r="N1438" s="15" t="s">
        <v>10565</v>
      </c>
      <c r="Q1438" s="20" t="s">
        <v>178</v>
      </c>
    </row>
    <row r="1439" spans="1:17" ht="18" customHeight="1" x14ac:dyDescent="0.2">
      <c r="A1439" s="11" t="s">
        <v>25</v>
      </c>
      <c r="B1439" s="11" t="s">
        <v>267</v>
      </c>
      <c r="C1439" s="11" t="s">
        <v>165</v>
      </c>
      <c r="D1439" s="11" t="s">
        <v>213</v>
      </c>
      <c r="E1439" s="11" t="s">
        <v>2178</v>
      </c>
      <c r="F1439" s="15"/>
      <c r="G1439" s="15"/>
      <c r="H1439" s="20">
        <v>2016</v>
      </c>
      <c r="I1439" s="20" t="str">
        <f t="shared" si="65"/>
        <v>liss__match_smokes..cgrCgrlls.2016</v>
      </c>
      <c r="J1439" s="15" t="s">
        <v>2197</v>
      </c>
      <c r="K1439" s="20" t="s">
        <v>2180</v>
      </c>
      <c r="L1439" s="20" t="s">
        <v>2181</v>
      </c>
      <c r="N1439" s="15" t="s">
        <v>10565</v>
      </c>
      <c r="Q1439" s="20" t="s">
        <v>178</v>
      </c>
    </row>
    <row r="1440" spans="1:17" ht="18" customHeight="1" x14ac:dyDescent="0.2">
      <c r="A1440" s="11" t="s">
        <v>25</v>
      </c>
      <c r="B1440" s="11" t="s">
        <v>269</v>
      </c>
      <c r="C1440" s="11" t="s">
        <v>165</v>
      </c>
      <c r="D1440" s="11" t="s">
        <v>213</v>
      </c>
      <c r="E1440" s="11" t="s">
        <v>2178</v>
      </c>
      <c r="F1440" s="15"/>
      <c r="G1440" s="15"/>
      <c r="H1440" s="20">
        <v>2017</v>
      </c>
      <c r="I1440" s="20" t="str">
        <f t="shared" si="65"/>
        <v>liss__match_smokes..cgrCgrlls.2017</v>
      </c>
      <c r="J1440" s="15" t="s">
        <v>2202</v>
      </c>
      <c r="K1440" s="20" t="s">
        <v>2180</v>
      </c>
      <c r="L1440" s="20" t="s">
        <v>2181</v>
      </c>
      <c r="N1440" s="15" t="s">
        <v>10565</v>
      </c>
      <c r="Q1440" s="20" t="s">
        <v>178</v>
      </c>
    </row>
    <row r="1441" spans="1:17" ht="18" customHeight="1" x14ac:dyDescent="0.2">
      <c r="A1441" s="11" t="s">
        <v>25</v>
      </c>
      <c r="B1441" s="11" t="s">
        <v>246</v>
      </c>
      <c r="C1441" s="11" t="s">
        <v>165</v>
      </c>
      <c r="D1441" s="11" t="s">
        <v>213</v>
      </c>
      <c r="E1441" s="11" t="s">
        <v>2203</v>
      </c>
      <c r="F1441" s="15"/>
      <c r="G1441" s="15"/>
      <c r="H1441" s="20">
        <v>2009</v>
      </c>
      <c r="I1441" s="20" t="str">
        <f t="shared" si="65"/>
        <v>liss__match_smokes..pstSmk.2009</v>
      </c>
      <c r="J1441" s="15" t="s">
        <v>2204</v>
      </c>
      <c r="K1441" s="20" t="s">
        <v>2205</v>
      </c>
      <c r="L1441" s="20" t="s">
        <v>250</v>
      </c>
      <c r="M1441" s="20" t="s">
        <v>251</v>
      </c>
      <c r="N1441" s="20" t="s">
        <v>2206</v>
      </c>
      <c r="Q1441" s="20" t="s">
        <v>178</v>
      </c>
    </row>
    <row r="1442" spans="1:17" ht="18" customHeight="1" x14ac:dyDescent="0.2">
      <c r="A1442" s="11" t="s">
        <v>25</v>
      </c>
      <c r="B1442" s="11" t="s">
        <v>253</v>
      </c>
      <c r="C1442" s="11" t="s">
        <v>165</v>
      </c>
      <c r="D1442" s="11" t="s">
        <v>213</v>
      </c>
      <c r="E1442" s="11" t="s">
        <v>2203</v>
      </c>
      <c r="F1442" s="15"/>
      <c r="G1442" s="15"/>
      <c r="H1442" s="20">
        <v>2008</v>
      </c>
      <c r="I1442" s="20" t="str">
        <f t="shared" si="65"/>
        <v>liss__match_smokes..pstSmk.2008</v>
      </c>
      <c r="J1442" s="15" t="s">
        <v>2209</v>
      </c>
      <c r="K1442" s="20" t="s">
        <v>2205</v>
      </c>
      <c r="L1442" s="20" t="s">
        <v>250</v>
      </c>
      <c r="M1442" s="20" t="s">
        <v>251</v>
      </c>
      <c r="N1442" s="20" t="s">
        <v>2206</v>
      </c>
      <c r="Q1442" s="20" t="s">
        <v>178</v>
      </c>
    </row>
    <row r="1443" spans="1:17" ht="18" customHeight="1" x14ac:dyDescent="0.2">
      <c r="A1443" s="11" t="s">
        <v>25</v>
      </c>
      <c r="B1443" s="11" t="s">
        <v>255</v>
      </c>
      <c r="C1443" s="11" t="s">
        <v>165</v>
      </c>
      <c r="D1443" s="11" t="s">
        <v>213</v>
      </c>
      <c r="E1443" s="11" t="s">
        <v>2203</v>
      </c>
      <c r="F1443" s="15"/>
      <c r="G1443" s="15"/>
      <c r="H1443" s="20">
        <v>2007</v>
      </c>
      <c r="I1443" s="20" t="str">
        <f t="shared" si="65"/>
        <v>liss__match_smokes..pstSmk.2007</v>
      </c>
      <c r="J1443" s="15" t="s">
        <v>2210</v>
      </c>
      <c r="K1443" s="20" t="s">
        <v>2205</v>
      </c>
      <c r="L1443" s="20" t="s">
        <v>250</v>
      </c>
      <c r="M1443" s="20" t="s">
        <v>251</v>
      </c>
      <c r="N1443" s="20" t="s">
        <v>2206</v>
      </c>
      <c r="Q1443" s="20" t="s">
        <v>178</v>
      </c>
    </row>
    <row r="1444" spans="1:17" ht="18" customHeight="1" x14ac:dyDescent="0.2">
      <c r="A1444" s="11" t="s">
        <v>25</v>
      </c>
      <c r="B1444" s="11" t="s">
        <v>257</v>
      </c>
      <c r="C1444" s="11" t="s">
        <v>165</v>
      </c>
      <c r="D1444" s="11" t="s">
        <v>213</v>
      </c>
      <c r="E1444" s="11" t="s">
        <v>2203</v>
      </c>
      <c r="F1444" s="15"/>
      <c r="G1444" s="15"/>
      <c r="H1444" s="20">
        <v>2010</v>
      </c>
      <c r="I1444" s="20" t="str">
        <f t="shared" si="65"/>
        <v>liss__match_smokes..pstSmk.2010</v>
      </c>
      <c r="J1444" s="15" t="s">
        <v>2213</v>
      </c>
      <c r="K1444" s="20" t="s">
        <v>2205</v>
      </c>
      <c r="L1444" s="20" t="s">
        <v>250</v>
      </c>
      <c r="M1444" s="20" t="s">
        <v>251</v>
      </c>
      <c r="N1444" s="20" t="s">
        <v>2206</v>
      </c>
      <c r="Q1444" s="20" t="s">
        <v>178</v>
      </c>
    </row>
    <row r="1445" spans="1:17" ht="18" customHeight="1" x14ac:dyDescent="0.2">
      <c r="A1445" s="11" t="s">
        <v>25</v>
      </c>
      <c r="B1445" s="11" t="s">
        <v>259</v>
      </c>
      <c r="C1445" s="11" t="s">
        <v>165</v>
      </c>
      <c r="D1445" s="11" t="s">
        <v>213</v>
      </c>
      <c r="E1445" s="11" t="s">
        <v>2203</v>
      </c>
      <c r="F1445" s="15"/>
      <c r="G1445" s="15"/>
      <c r="H1445" s="20">
        <v>2011</v>
      </c>
      <c r="I1445" s="20" t="str">
        <f t="shared" si="65"/>
        <v>liss__match_smokes..pstSmk.2011</v>
      </c>
      <c r="J1445" s="15" t="s">
        <v>2214</v>
      </c>
      <c r="K1445" s="20" t="s">
        <v>2205</v>
      </c>
      <c r="L1445" s="20" t="s">
        <v>250</v>
      </c>
      <c r="M1445" s="20" t="s">
        <v>251</v>
      </c>
      <c r="N1445" s="20" t="s">
        <v>2206</v>
      </c>
      <c r="Q1445" s="20" t="s">
        <v>178</v>
      </c>
    </row>
    <row r="1446" spans="1:17" ht="18" customHeight="1" x14ac:dyDescent="0.2">
      <c r="A1446" s="11" t="s">
        <v>25</v>
      </c>
      <c r="B1446" s="11" t="s">
        <v>261</v>
      </c>
      <c r="C1446" s="11" t="s">
        <v>165</v>
      </c>
      <c r="D1446" s="11" t="s">
        <v>213</v>
      </c>
      <c r="E1446" s="11" t="s">
        <v>2203</v>
      </c>
      <c r="F1446" s="15"/>
      <c r="G1446" s="15"/>
      <c r="H1446" s="20">
        <v>2012</v>
      </c>
      <c r="I1446" s="20" t="str">
        <f t="shared" si="65"/>
        <v>liss__match_smokes..pstSmk.2012</v>
      </c>
      <c r="J1446" s="15" t="s">
        <v>2217</v>
      </c>
      <c r="K1446" s="20" t="s">
        <v>2205</v>
      </c>
      <c r="L1446" s="20" t="s">
        <v>250</v>
      </c>
      <c r="M1446" s="20" t="s">
        <v>251</v>
      </c>
      <c r="N1446" s="20" t="s">
        <v>2206</v>
      </c>
      <c r="Q1446" s="20" t="s">
        <v>178</v>
      </c>
    </row>
    <row r="1447" spans="1:17" ht="18" customHeight="1" x14ac:dyDescent="0.2">
      <c r="A1447" s="11" t="s">
        <v>25</v>
      </c>
      <c r="B1447" s="11" t="s">
        <v>263</v>
      </c>
      <c r="C1447" s="11" t="s">
        <v>165</v>
      </c>
      <c r="D1447" s="11" t="s">
        <v>213</v>
      </c>
      <c r="E1447" s="11" t="s">
        <v>2203</v>
      </c>
      <c r="F1447" s="15"/>
      <c r="G1447" s="15"/>
      <c r="H1447" s="20">
        <v>2013</v>
      </c>
      <c r="I1447" s="20" t="str">
        <f t="shared" si="65"/>
        <v>liss__match_smokes..pstSmk.2013</v>
      </c>
      <c r="J1447" s="15" t="s">
        <v>2218</v>
      </c>
      <c r="K1447" s="20" t="s">
        <v>2205</v>
      </c>
      <c r="L1447" s="20" t="s">
        <v>250</v>
      </c>
      <c r="M1447" s="20" t="s">
        <v>251</v>
      </c>
      <c r="N1447" s="20" t="s">
        <v>2206</v>
      </c>
      <c r="Q1447" s="20" t="s">
        <v>178</v>
      </c>
    </row>
    <row r="1448" spans="1:17" ht="18" customHeight="1" x14ac:dyDescent="0.2">
      <c r="A1448" s="11" t="s">
        <v>25</v>
      </c>
      <c r="B1448" s="11" t="s">
        <v>265</v>
      </c>
      <c r="C1448" s="11" t="s">
        <v>165</v>
      </c>
      <c r="D1448" s="11" t="s">
        <v>213</v>
      </c>
      <c r="E1448" s="11" t="s">
        <v>2203</v>
      </c>
      <c r="F1448" s="15"/>
      <c r="G1448" s="15"/>
      <c r="H1448" s="20">
        <v>2015</v>
      </c>
      <c r="I1448" s="20" t="str">
        <f t="shared" si="65"/>
        <v>liss__match_smokes..pstSmk.2015</v>
      </c>
      <c r="J1448" s="15" t="s">
        <v>2221</v>
      </c>
      <c r="K1448" s="20" t="s">
        <v>2205</v>
      </c>
      <c r="L1448" s="20" t="s">
        <v>250</v>
      </c>
      <c r="M1448" s="20" t="s">
        <v>251</v>
      </c>
      <c r="N1448" s="20" t="s">
        <v>2206</v>
      </c>
      <c r="Q1448" s="20" t="s">
        <v>178</v>
      </c>
    </row>
    <row r="1449" spans="1:17" ht="18" customHeight="1" x14ac:dyDescent="0.2">
      <c r="A1449" s="11" t="s">
        <v>25</v>
      </c>
      <c r="B1449" s="11" t="s">
        <v>267</v>
      </c>
      <c r="C1449" s="11" t="s">
        <v>165</v>
      </c>
      <c r="D1449" s="11" t="s">
        <v>213</v>
      </c>
      <c r="E1449" s="11" t="s">
        <v>2203</v>
      </c>
      <c r="F1449" s="15"/>
      <c r="G1449" s="15"/>
      <c r="H1449" s="20">
        <v>2016</v>
      </c>
      <c r="I1449" s="20" t="str">
        <f t="shared" si="65"/>
        <v>liss__match_smokes..pstSmk.2016</v>
      </c>
      <c r="J1449" s="15" t="s">
        <v>2222</v>
      </c>
      <c r="K1449" s="20" t="s">
        <v>2205</v>
      </c>
      <c r="L1449" s="20" t="s">
        <v>250</v>
      </c>
      <c r="M1449" s="20" t="s">
        <v>251</v>
      </c>
      <c r="N1449" s="20" t="s">
        <v>2206</v>
      </c>
      <c r="Q1449" s="20" t="s">
        <v>178</v>
      </c>
    </row>
    <row r="1450" spans="1:17" ht="18" customHeight="1" x14ac:dyDescent="0.2">
      <c r="A1450" s="11" t="s">
        <v>25</v>
      </c>
      <c r="B1450" s="11" t="s">
        <v>269</v>
      </c>
      <c r="C1450" s="11" t="s">
        <v>165</v>
      </c>
      <c r="D1450" s="11" t="s">
        <v>213</v>
      </c>
      <c r="E1450" s="11" t="s">
        <v>2203</v>
      </c>
      <c r="F1450" s="15"/>
      <c r="G1450" s="15"/>
      <c r="H1450" s="20">
        <v>2017</v>
      </c>
      <c r="I1450" s="20" t="str">
        <f t="shared" si="65"/>
        <v>liss__match_smokes..pstSmk.2017</v>
      </c>
      <c r="J1450" s="15" t="s">
        <v>2225</v>
      </c>
      <c r="K1450" s="20" t="s">
        <v>2205</v>
      </c>
      <c r="L1450" s="20" t="s">
        <v>250</v>
      </c>
      <c r="M1450" s="20" t="s">
        <v>251</v>
      </c>
      <c r="N1450" s="20" t="s">
        <v>2206</v>
      </c>
      <c r="Q1450" s="20" t="s">
        <v>178</v>
      </c>
    </row>
    <row r="1451" spans="1:17" ht="18" customHeight="1" x14ac:dyDescent="0.2">
      <c r="A1451" s="11" t="s">
        <v>25</v>
      </c>
      <c r="B1451" s="11" t="s">
        <v>246</v>
      </c>
      <c r="C1451" s="11" t="s">
        <v>165</v>
      </c>
      <c r="D1451" s="11" t="s">
        <v>213</v>
      </c>
      <c r="E1451" s="11" t="s">
        <v>2226</v>
      </c>
      <c r="F1451" s="15"/>
      <c r="G1451" s="15"/>
      <c r="H1451" s="20">
        <v>2009</v>
      </c>
      <c r="I1451" s="20" t="str">
        <f t="shared" si="65"/>
        <v>liss__match_smokes..smkNow.2009</v>
      </c>
      <c r="J1451" s="15" t="s">
        <v>2227</v>
      </c>
      <c r="K1451" s="20" t="s">
        <v>2228</v>
      </c>
      <c r="L1451" s="20" t="s">
        <v>2229</v>
      </c>
      <c r="M1451" s="20" t="s">
        <v>251</v>
      </c>
      <c r="N1451" s="20" t="s">
        <v>2206</v>
      </c>
      <c r="Q1451" s="20" t="s">
        <v>178</v>
      </c>
    </row>
    <row r="1452" spans="1:17" ht="18" customHeight="1" x14ac:dyDescent="0.2">
      <c r="A1452" s="11" t="s">
        <v>25</v>
      </c>
      <c r="B1452" s="11" t="s">
        <v>253</v>
      </c>
      <c r="C1452" s="11" t="s">
        <v>165</v>
      </c>
      <c r="D1452" s="11" t="s">
        <v>213</v>
      </c>
      <c r="E1452" s="11" t="s">
        <v>2226</v>
      </c>
      <c r="F1452" s="15"/>
      <c r="G1452" s="15"/>
      <c r="H1452" s="20">
        <v>2008</v>
      </c>
      <c r="I1452" s="20" t="str">
        <f t="shared" si="65"/>
        <v>liss__match_smokes..smkNow.2008</v>
      </c>
      <c r="J1452" s="15" t="s">
        <v>2232</v>
      </c>
      <c r="K1452" s="20" t="s">
        <v>2228</v>
      </c>
      <c r="L1452" s="20" t="s">
        <v>2229</v>
      </c>
      <c r="M1452" s="20" t="s">
        <v>251</v>
      </c>
      <c r="N1452" s="20" t="s">
        <v>2206</v>
      </c>
      <c r="Q1452" s="20" t="s">
        <v>178</v>
      </c>
    </row>
    <row r="1453" spans="1:17" ht="18" customHeight="1" x14ac:dyDescent="0.2">
      <c r="A1453" s="11" t="s">
        <v>25</v>
      </c>
      <c r="B1453" s="11" t="s">
        <v>255</v>
      </c>
      <c r="C1453" s="11" t="s">
        <v>165</v>
      </c>
      <c r="D1453" s="11" t="s">
        <v>213</v>
      </c>
      <c r="E1453" s="11" t="s">
        <v>2226</v>
      </c>
      <c r="F1453" s="15"/>
      <c r="G1453" s="15"/>
      <c r="H1453" s="20">
        <v>2007</v>
      </c>
      <c r="I1453" s="20" t="str">
        <f t="shared" si="65"/>
        <v>liss__match_smokes..smkNow.2007</v>
      </c>
      <c r="J1453" s="15" t="s">
        <v>2233</v>
      </c>
      <c r="K1453" s="20" t="s">
        <v>2228</v>
      </c>
      <c r="L1453" s="20" t="s">
        <v>2229</v>
      </c>
      <c r="M1453" s="20" t="s">
        <v>251</v>
      </c>
      <c r="N1453" s="20" t="s">
        <v>2206</v>
      </c>
      <c r="Q1453" s="20" t="s">
        <v>178</v>
      </c>
    </row>
    <row r="1454" spans="1:17" ht="18" customHeight="1" x14ac:dyDescent="0.2">
      <c r="A1454" s="11" t="s">
        <v>25</v>
      </c>
      <c r="B1454" s="11" t="s">
        <v>257</v>
      </c>
      <c r="C1454" s="11" t="s">
        <v>165</v>
      </c>
      <c r="D1454" s="11" t="s">
        <v>213</v>
      </c>
      <c r="E1454" s="11" t="s">
        <v>2226</v>
      </c>
      <c r="F1454" s="15"/>
      <c r="G1454" s="15"/>
      <c r="H1454" s="20">
        <v>2010</v>
      </c>
      <c r="I1454" s="20" t="str">
        <f t="shared" si="65"/>
        <v>liss__match_smokes..smkNow.2010</v>
      </c>
      <c r="J1454" s="15" t="s">
        <v>2236</v>
      </c>
      <c r="K1454" s="20" t="s">
        <v>2228</v>
      </c>
      <c r="L1454" s="20" t="s">
        <v>2229</v>
      </c>
      <c r="M1454" s="20" t="s">
        <v>251</v>
      </c>
      <c r="N1454" s="20" t="s">
        <v>2206</v>
      </c>
      <c r="Q1454" s="20" t="s">
        <v>178</v>
      </c>
    </row>
    <row r="1455" spans="1:17" ht="18" customHeight="1" x14ac:dyDescent="0.2">
      <c r="A1455" s="11" t="s">
        <v>25</v>
      </c>
      <c r="B1455" s="11" t="s">
        <v>259</v>
      </c>
      <c r="C1455" s="11" t="s">
        <v>165</v>
      </c>
      <c r="D1455" s="11" t="s">
        <v>213</v>
      </c>
      <c r="E1455" s="11" t="s">
        <v>2226</v>
      </c>
      <c r="F1455" s="15"/>
      <c r="G1455" s="15"/>
      <c r="H1455" s="20">
        <v>2011</v>
      </c>
      <c r="I1455" s="20" t="str">
        <f t="shared" si="65"/>
        <v>liss__match_smokes..smkNow.2011</v>
      </c>
      <c r="J1455" s="15" t="s">
        <v>2237</v>
      </c>
      <c r="K1455" s="20" t="s">
        <v>2228</v>
      </c>
      <c r="L1455" s="20" t="s">
        <v>2229</v>
      </c>
      <c r="M1455" s="20" t="s">
        <v>251</v>
      </c>
      <c r="N1455" s="20" t="s">
        <v>2206</v>
      </c>
      <c r="Q1455" s="20" t="s">
        <v>178</v>
      </c>
    </row>
    <row r="1456" spans="1:17" ht="18" customHeight="1" x14ac:dyDescent="0.2">
      <c r="A1456" s="11" t="s">
        <v>25</v>
      </c>
      <c r="B1456" s="11" t="s">
        <v>261</v>
      </c>
      <c r="C1456" s="11" t="s">
        <v>165</v>
      </c>
      <c r="D1456" s="11" t="s">
        <v>213</v>
      </c>
      <c r="E1456" s="11" t="s">
        <v>2226</v>
      </c>
      <c r="F1456" s="15"/>
      <c r="G1456" s="15"/>
      <c r="H1456" s="20">
        <v>2012</v>
      </c>
      <c r="I1456" s="20" t="str">
        <f t="shared" si="65"/>
        <v>liss__match_smokes..smkNow.2012</v>
      </c>
      <c r="J1456" s="15" t="s">
        <v>2240</v>
      </c>
      <c r="K1456" s="20" t="s">
        <v>2228</v>
      </c>
      <c r="L1456" s="20" t="s">
        <v>2229</v>
      </c>
      <c r="M1456" s="20" t="s">
        <v>251</v>
      </c>
      <c r="N1456" s="20" t="s">
        <v>2206</v>
      </c>
      <c r="Q1456" s="20" t="s">
        <v>178</v>
      </c>
    </row>
    <row r="1457" spans="1:17" ht="18" customHeight="1" x14ac:dyDescent="0.2">
      <c r="A1457" s="11" t="s">
        <v>25</v>
      </c>
      <c r="B1457" s="11" t="s">
        <v>263</v>
      </c>
      <c r="C1457" s="11" t="s">
        <v>165</v>
      </c>
      <c r="D1457" s="11" t="s">
        <v>213</v>
      </c>
      <c r="E1457" s="11" t="s">
        <v>2226</v>
      </c>
      <c r="F1457" s="15"/>
      <c r="G1457" s="15"/>
      <c r="H1457" s="20">
        <v>2013</v>
      </c>
      <c r="I1457" s="20" t="str">
        <f t="shared" si="65"/>
        <v>liss__match_smokes..smkNow.2013</v>
      </c>
      <c r="J1457" s="15" t="s">
        <v>2241</v>
      </c>
      <c r="K1457" s="20" t="s">
        <v>2228</v>
      </c>
      <c r="L1457" s="20" t="s">
        <v>2229</v>
      </c>
      <c r="M1457" s="20" t="s">
        <v>251</v>
      </c>
      <c r="N1457" s="20" t="s">
        <v>2206</v>
      </c>
      <c r="Q1457" s="20" t="s">
        <v>178</v>
      </c>
    </row>
    <row r="1458" spans="1:17" ht="18" customHeight="1" x14ac:dyDescent="0.2">
      <c r="A1458" s="11" t="s">
        <v>25</v>
      </c>
      <c r="B1458" s="11" t="s">
        <v>265</v>
      </c>
      <c r="C1458" s="11" t="s">
        <v>165</v>
      </c>
      <c r="D1458" s="11" t="s">
        <v>213</v>
      </c>
      <c r="E1458" s="11" t="s">
        <v>2226</v>
      </c>
      <c r="F1458" s="15"/>
      <c r="G1458" s="15"/>
      <c r="H1458" s="20">
        <v>2015</v>
      </c>
      <c r="I1458" s="20" t="str">
        <f t="shared" si="65"/>
        <v>liss__match_smokes..smkNow.2015</v>
      </c>
      <c r="J1458" s="15" t="s">
        <v>2244</v>
      </c>
      <c r="K1458" s="20" t="s">
        <v>2228</v>
      </c>
      <c r="L1458" s="20" t="s">
        <v>2229</v>
      </c>
      <c r="M1458" s="20" t="s">
        <v>251</v>
      </c>
      <c r="N1458" s="20" t="s">
        <v>2206</v>
      </c>
      <c r="Q1458" s="20" t="s">
        <v>178</v>
      </c>
    </row>
    <row r="1459" spans="1:17" ht="18" customHeight="1" x14ac:dyDescent="0.2">
      <c r="A1459" s="11" t="s">
        <v>25</v>
      </c>
      <c r="B1459" s="11" t="s">
        <v>267</v>
      </c>
      <c r="C1459" s="11" t="s">
        <v>165</v>
      </c>
      <c r="D1459" s="11" t="s">
        <v>213</v>
      </c>
      <c r="E1459" s="11" t="s">
        <v>2226</v>
      </c>
      <c r="F1459" s="15"/>
      <c r="G1459" s="15"/>
      <c r="H1459" s="20">
        <v>2016</v>
      </c>
      <c r="I1459" s="20" t="str">
        <f t="shared" si="65"/>
        <v>liss__match_smokes..smkNow.2016</v>
      </c>
      <c r="J1459" s="15" t="s">
        <v>2246</v>
      </c>
      <c r="K1459" s="20" t="s">
        <v>2228</v>
      </c>
      <c r="L1459" s="20" t="s">
        <v>2229</v>
      </c>
      <c r="M1459" s="20" t="s">
        <v>251</v>
      </c>
      <c r="N1459" s="20" t="s">
        <v>2206</v>
      </c>
      <c r="Q1459" s="20" t="s">
        <v>178</v>
      </c>
    </row>
    <row r="1460" spans="1:17" ht="18" customHeight="1" x14ac:dyDescent="0.2">
      <c r="A1460" s="11" t="s">
        <v>25</v>
      </c>
      <c r="B1460" s="11" t="s">
        <v>269</v>
      </c>
      <c r="C1460" s="11" t="s">
        <v>165</v>
      </c>
      <c r="D1460" s="11" t="s">
        <v>213</v>
      </c>
      <c r="E1460" s="11" t="s">
        <v>2226</v>
      </c>
      <c r="F1460" s="15"/>
      <c r="G1460" s="15"/>
      <c r="H1460" s="20">
        <v>2017</v>
      </c>
      <c r="I1460" s="20" t="str">
        <f t="shared" si="65"/>
        <v>liss__match_smokes..smkNow.2017</v>
      </c>
      <c r="J1460" s="15" t="s">
        <v>2251</v>
      </c>
      <c r="K1460" s="20" t="s">
        <v>2228</v>
      </c>
      <c r="L1460" s="20" t="s">
        <v>2229</v>
      </c>
      <c r="M1460" s="20" t="s">
        <v>251</v>
      </c>
      <c r="N1460" s="20" t="s">
        <v>2206</v>
      </c>
      <c r="Q1460" s="20" t="s">
        <v>178</v>
      </c>
    </row>
    <row r="1461" spans="1:17" ht="18" customHeight="1" x14ac:dyDescent="0.2">
      <c r="A1461" s="11" t="s">
        <v>25</v>
      </c>
      <c r="B1461" s="11" t="s">
        <v>246</v>
      </c>
      <c r="C1461" s="11" t="s">
        <v>165</v>
      </c>
      <c r="D1461" s="11" t="s">
        <v>186</v>
      </c>
      <c r="E1461" s="11" t="s">
        <v>186</v>
      </c>
      <c r="F1461" s="15"/>
      <c r="G1461" s="15"/>
      <c r="H1461" s="20">
        <v>2009</v>
      </c>
      <c r="I1461" s="20" t="str">
        <f t="shared" si="65"/>
        <v>liss__match_SRhealth..SRhealth.2009</v>
      </c>
      <c r="J1461" s="15" t="s">
        <v>2254</v>
      </c>
      <c r="K1461" s="20" t="s">
        <v>2255</v>
      </c>
      <c r="L1461" s="20" t="s">
        <v>2256</v>
      </c>
      <c r="N1461" s="20" t="s">
        <v>2257</v>
      </c>
      <c r="Q1461" s="20" t="s">
        <v>224</v>
      </c>
    </row>
    <row r="1462" spans="1:17" ht="18" customHeight="1" x14ac:dyDescent="0.2">
      <c r="A1462" s="11" t="s">
        <v>25</v>
      </c>
      <c r="B1462" s="11" t="s">
        <v>253</v>
      </c>
      <c r="C1462" s="11" t="s">
        <v>165</v>
      </c>
      <c r="D1462" s="11" t="s">
        <v>186</v>
      </c>
      <c r="E1462" s="11" t="s">
        <v>186</v>
      </c>
      <c r="F1462" s="15"/>
      <c r="G1462" s="15"/>
      <c r="H1462" s="20">
        <v>2008</v>
      </c>
      <c r="I1462" s="20" t="str">
        <f t="shared" si="65"/>
        <v>liss__match_SRhealth..SRhealth.2008</v>
      </c>
      <c r="J1462" s="15" t="s">
        <v>2258</v>
      </c>
      <c r="K1462" s="20" t="s">
        <v>2255</v>
      </c>
      <c r="L1462" s="20" t="s">
        <v>2256</v>
      </c>
      <c r="N1462" s="20" t="s">
        <v>2257</v>
      </c>
      <c r="Q1462" s="20" t="s">
        <v>224</v>
      </c>
    </row>
    <row r="1463" spans="1:17" ht="18" customHeight="1" x14ac:dyDescent="0.2">
      <c r="A1463" s="11" t="s">
        <v>25</v>
      </c>
      <c r="B1463" s="11" t="s">
        <v>255</v>
      </c>
      <c r="C1463" s="11" t="s">
        <v>165</v>
      </c>
      <c r="D1463" s="11" t="s">
        <v>186</v>
      </c>
      <c r="E1463" s="11" t="s">
        <v>186</v>
      </c>
      <c r="F1463" s="15"/>
      <c r="G1463" s="15"/>
      <c r="H1463" s="20">
        <v>2007</v>
      </c>
      <c r="I1463" s="20" t="str">
        <f t="shared" si="65"/>
        <v>liss__match_SRhealth..SRhealth.2007</v>
      </c>
      <c r="J1463" s="15" t="s">
        <v>2261</v>
      </c>
      <c r="K1463" s="20" t="s">
        <v>2255</v>
      </c>
      <c r="L1463" s="20" t="s">
        <v>2256</v>
      </c>
      <c r="N1463" s="20" t="s">
        <v>2257</v>
      </c>
      <c r="Q1463" s="20" t="s">
        <v>224</v>
      </c>
    </row>
    <row r="1464" spans="1:17" ht="18" customHeight="1" x14ac:dyDescent="0.2">
      <c r="A1464" s="11" t="s">
        <v>25</v>
      </c>
      <c r="B1464" s="11" t="s">
        <v>257</v>
      </c>
      <c r="C1464" s="11" t="s">
        <v>165</v>
      </c>
      <c r="D1464" s="11" t="s">
        <v>186</v>
      </c>
      <c r="E1464" s="11" t="s">
        <v>186</v>
      </c>
      <c r="F1464" s="15"/>
      <c r="G1464" s="15"/>
      <c r="H1464" s="20">
        <v>2010</v>
      </c>
      <c r="I1464" s="20" t="str">
        <f t="shared" si="65"/>
        <v>liss__match_SRhealth..SRhealth.2010</v>
      </c>
      <c r="J1464" s="15" t="s">
        <v>2262</v>
      </c>
      <c r="K1464" s="20" t="s">
        <v>2255</v>
      </c>
      <c r="L1464" s="20" t="s">
        <v>2256</v>
      </c>
      <c r="N1464" s="20" t="s">
        <v>2257</v>
      </c>
      <c r="Q1464" s="20" t="s">
        <v>224</v>
      </c>
    </row>
    <row r="1465" spans="1:17" ht="18" customHeight="1" x14ac:dyDescent="0.2">
      <c r="A1465" s="11" t="s">
        <v>25</v>
      </c>
      <c r="B1465" s="11" t="s">
        <v>259</v>
      </c>
      <c r="C1465" s="11" t="s">
        <v>165</v>
      </c>
      <c r="D1465" s="11" t="s">
        <v>186</v>
      </c>
      <c r="E1465" s="11" t="s">
        <v>186</v>
      </c>
      <c r="F1465" s="15"/>
      <c r="G1465" s="15"/>
      <c r="H1465" s="20">
        <v>2011</v>
      </c>
      <c r="I1465" s="20" t="str">
        <f t="shared" si="65"/>
        <v>liss__match_SRhealth..SRhealth.2011</v>
      </c>
      <c r="J1465" s="15" t="s">
        <v>2265</v>
      </c>
      <c r="K1465" s="20" t="s">
        <v>2255</v>
      </c>
      <c r="L1465" s="20" t="s">
        <v>2256</v>
      </c>
      <c r="N1465" s="20" t="s">
        <v>2257</v>
      </c>
      <c r="Q1465" s="20" t="s">
        <v>224</v>
      </c>
    </row>
    <row r="1466" spans="1:17" ht="18" customHeight="1" x14ac:dyDescent="0.2">
      <c r="A1466" s="11" t="s">
        <v>25</v>
      </c>
      <c r="B1466" s="11" t="s">
        <v>261</v>
      </c>
      <c r="C1466" s="11" t="s">
        <v>165</v>
      </c>
      <c r="D1466" s="11" t="s">
        <v>186</v>
      </c>
      <c r="E1466" s="11" t="s">
        <v>186</v>
      </c>
      <c r="F1466" s="15"/>
      <c r="G1466" s="15"/>
      <c r="H1466" s="20">
        <v>2012</v>
      </c>
      <c r="I1466" s="20" t="str">
        <f t="shared" si="65"/>
        <v>liss__match_SRhealth..SRhealth.2012</v>
      </c>
      <c r="J1466" s="15" t="s">
        <v>2266</v>
      </c>
      <c r="K1466" s="20" t="s">
        <v>2255</v>
      </c>
      <c r="L1466" s="20" t="s">
        <v>2256</v>
      </c>
      <c r="N1466" s="20" t="s">
        <v>2257</v>
      </c>
      <c r="Q1466" s="20" t="s">
        <v>224</v>
      </c>
    </row>
    <row r="1467" spans="1:17" ht="18" customHeight="1" x14ac:dyDescent="0.2">
      <c r="A1467" s="11" t="s">
        <v>25</v>
      </c>
      <c r="B1467" s="11" t="s">
        <v>263</v>
      </c>
      <c r="C1467" s="11" t="s">
        <v>165</v>
      </c>
      <c r="D1467" s="11" t="s">
        <v>186</v>
      </c>
      <c r="E1467" s="11" t="s">
        <v>186</v>
      </c>
      <c r="F1467" s="15"/>
      <c r="G1467" s="15"/>
      <c r="H1467" s="20">
        <v>2013</v>
      </c>
      <c r="I1467" s="20" t="str">
        <f t="shared" si="65"/>
        <v>liss__match_SRhealth..SRhealth.2013</v>
      </c>
      <c r="J1467" s="15" t="s">
        <v>2269</v>
      </c>
      <c r="K1467" s="20" t="s">
        <v>2255</v>
      </c>
      <c r="L1467" s="20" t="s">
        <v>2256</v>
      </c>
      <c r="N1467" s="20" t="s">
        <v>2257</v>
      </c>
      <c r="Q1467" s="20" t="s">
        <v>224</v>
      </c>
    </row>
    <row r="1468" spans="1:17" ht="18" customHeight="1" x14ac:dyDescent="0.2">
      <c r="A1468" s="11" t="s">
        <v>25</v>
      </c>
      <c r="B1468" s="11" t="s">
        <v>265</v>
      </c>
      <c r="C1468" s="11" t="s">
        <v>165</v>
      </c>
      <c r="D1468" s="11" t="s">
        <v>186</v>
      </c>
      <c r="E1468" s="11" t="s">
        <v>186</v>
      </c>
      <c r="F1468" s="15"/>
      <c r="G1468" s="15"/>
      <c r="H1468" s="20">
        <v>2015</v>
      </c>
      <c r="I1468" s="20" t="str">
        <f t="shared" si="65"/>
        <v>liss__match_SRhealth..SRhealth.2015</v>
      </c>
      <c r="J1468" s="15" t="s">
        <v>2270</v>
      </c>
      <c r="K1468" s="20" t="s">
        <v>2255</v>
      </c>
      <c r="L1468" s="20" t="s">
        <v>2256</v>
      </c>
      <c r="N1468" s="20" t="s">
        <v>2257</v>
      </c>
      <c r="Q1468" s="20" t="s">
        <v>224</v>
      </c>
    </row>
    <row r="1469" spans="1:17" ht="18" customHeight="1" x14ac:dyDescent="0.2">
      <c r="A1469" s="11" t="s">
        <v>25</v>
      </c>
      <c r="B1469" s="11" t="s">
        <v>267</v>
      </c>
      <c r="C1469" s="11" t="s">
        <v>165</v>
      </c>
      <c r="D1469" s="11" t="s">
        <v>186</v>
      </c>
      <c r="E1469" s="11" t="s">
        <v>186</v>
      </c>
      <c r="F1469" s="15"/>
      <c r="G1469" s="15"/>
      <c r="H1469" s="20">
        <v>2016</v>
      </c>
      <c r="I1469" s="20" t="str">
        <f t="shared" si="65"/>
        <v>liss__match_SRhealth..SRhealth.2016</v>
      </c>
      <c r="J1469" s="15" t="s">
        <v>2273</v>
      </c>
      <c r="K1469" s="20" t="s">
        <v>2255</v>
      </c>
      <c r="L1469" s="20" t="s">
        <v>2256</v>
      </c>
      <c r="N1469" s="20" t="s">
        <v>2257</v>
      </c>
      <c r="Q1469" s="20" t="s">
        <v>224</v>
      </c>
    </row>
    <row r="1470" spans="1:17" ht="18" customHeight="1" x14ac:dyDescent="0.2">
      <c r="A1470" s="11" t="s">
        <v>25</v>
      </c>
      <c r="B1470" s="11" t="s">
        <v>269</v>
      </c>
      <c r="C1470" s="11" t="s">
        <v>165</v>
      </c>
      <c r="D1470" s="11" t="s">
        <v>186</v>
      </c>
      <c r="E1470" s="11" t="s">
        <v>186</v>
      </c>
      <c r="F1470" s="15"/>
      <c r="G1470" s="15"/>
      <c r="H1470" s="20">
        <v>2017</v>
      </c>
      <c r="I1470" s="20" t="str">
        <f t="shared" si="65"/>
        <v>liss__match_SRhealth..SRhealth.2017</v>
      </c>
      <c r="J1470" s="15" t="s">
        <v>2276</v>
      </c>
      <c r="K1470" s="20" t="s">
        <v>2255</v>
      </c>
      <c r="L1470" s="20" t="s">
        <v>2256</v>
      </c>
      <c r="N1470" s="20" t="s">
        <v>2257</v>
      </c>
      <c r="Q1470" s="20" t="s">
        <v>224</v>
      </c>
    </row>
    <row r="1471" spans="1:17" ht="18" customHeight="1" x14ac:dyDescent="0.2">
      <c r="A1471" s="11" t="s">
        <v>25</v>
      </c>
      <c r="B1471" s="11" t="s">
        <v>2277</v>
      </c>
      <c r="C1471" s="11" t="s">
        <v>165</v>
      </c>
      <c r="D1471" s="11" t="s">
        <v>2278</v>
      </c>
      <c r="E1471" s="11" t="s">
        <v>2279</v>
      </c>
      <c r="F1471" s="20">
        <v>1</v>
      </c>
      <c r="G1471" s="20" t="str">
        <f t="shared" ref="G1471:G1702" si="66">MID("abcdefghijklmnopqrstuvwxyz",F1471,1)</f>
        <v>a</v>
      </c>
      <c r="H1471" s="20">
        <f t="shared" ref="H1471:H1560" si="67">F1471+2007</f>
        <v>2008</v>
      </c>
      <c r="I1471" s="20" t="str">
        <f t="shared" si="65"/>
        <v>liss__match_survAtt..enjoyResp.2008</v>
      </c>
      <c r="J1471" s="20" t="s">
        <v>2282</v>
      </c>
      <c r="K1471" s="20" t="s">
        <v>2283</v>
      </c>
      <c r="L1471" s="15" t="s">
        <v>2284</v>
      </c>
      <c r="M1471" s="20" t="s">
        <v>223</v>
      </c>
      <c r="N1471" s="20" t="s">
        <v>1543</v>
      </c>
      <c r="Q1471" s="20" t="s">
        <v>224</v>
      </c>
    </row>
    <row r="1472" spans="1:17" ht="18" customHeight="1" x14ac:dyDescent="0.2">
      <c r="A1472" s="11" t="s">
        <v>25</v>
      </c>
      <c r="B1472" s="11" t="s">
        <v>2285</v>
      </c>
      <c r="C1472" s="11" t="s">
        <v>165</v>
      </c>
      <c r="D1472" s="11" t="s">
        <v>2278</v>
      </c>
      <c r="E1472" s="11" t="s">
        <v>2279</v>
      </c>
      <c r="F1472" s="20">
        <v>2</v>
      </c>
      <c r="G1472" s="20" t="str">
        <f t="shared" si="66"/>
        <v>b</v>
      </c>
      <c r="H1472" s="20">
        <f t="shared" si="67"/>
        <v>2009</v>
      </c>
      <c r="I1472" s="20" t="str">
        <f t="shared" si="65"/>
        <v>liss__match_survAtt..enjoyResp.2009</v>
      </c>
      <c r="J1472" s="20" t="s">
        <v>2288</v>
      </c>
      <c r="K1472" s="20" t="s">
        <v>2283</v>
      </c>
      <c r="L1472" s="15" t="s">
        <v>2284</v>
      </c>
      <c r="M1472" s="20" t="s">
        <v>223</v>
      </c>
      <c r="N1472" s="20" t="s">
        <v>1543</v>
      </c>
      <c r="Q1472" s="20" t="s">
        <v>224</v>
      </c>
    </row>
    <row r="1473" spans="1:17" ht="18" customHeight="1" x14ac:dyDescent="0.2">
      <c r="A1473" s="11" t="s">
        <v>25</v>
      </c>
      <c r="B1473" s="11" t="s">
        <v>2289</v>
      </c>
      <c r="C1473" s="11" t="s">
        <v>165</v>
      </c>
      <c r="D1473" s="11" t="s">
        <v>2278</v>
      </c>
      <c r="E1473" s="11" t="s">
        <v>2279</v>
      </c>
      <c r="F1473" s="20">
        <v>3</v>
      </c>
      <c r="G1473" s="20" t="str">
        <f t="shared" si="66"/>
        <v>c</v>
      </c>
      <c r="H1473" s="20">
        <f t="shared" si="67"/>
        <v>2010</v>
      </c>
      <c r="I1473" s="20" t="str">
        <f t="shared" si="65"/>
        <v>liss__match_survAtt..enjoyResp.2010</v>
      </c>
      <c r="J1473" s="20" t="s">
        <v>2290</v>
      </c>
      <c r="K1473" s="20" t="s">
        <v>2283</v>
      </c>
      <c r="L1473" s="15" t="s">
        <v>2284</v>
      </c>
      <c r="M1473" s="20" t="s">
        <v>223</v>
      </c>
      <c r="N1473" s="20" t="s">
        <v>1543</v>
      </c>
      <c r="Q1473" s="20" t="s">
        <v>224</v>
      </c>
    </row>
    <row r="1474" spans="1:17" ht="18" customHeight="1" x14ac:dyDescent="0.2">
      <c r="A1474" s="11" t="s">
        <v>25</v>
      </c>
      <c r="B1474" s="11" t="s">
        <v>2291</v>
      </c>
      <c r="C1474" s="11" t="s">
        <v>165</v>
      </c>
      <c r="D1474" s="11" t="s">
        <v>2278</v>
      </c>
      <c r="E1474" s="11" t="s">
        <v>2279</v>
      </c>
      <c r="F1474" s="20">
        <v>4</v>
      </c>
      <c r="G1474" s="20" t="str">
        <f t="shared" si="66"/>
        <v>d</v>
      </c>
      <c r="H1474" s="20">
        <f t="shared" si="67"/>
        <v>2011</v>
      </c>
      <c r="I1474" s="20" t="str">
        <f t="shared" si="65"/>
        <v>liss__match_survAtt..enjoyResp.2011</v>
      </c>
      <c r="J1474" s="20" t="s">
        <v>2294</v>
      </c>
      <c r="K1474" s="20" t="s">
        <v>2283</v>
      </c>
      <c r="L1474" s="15" t="s">
        <v>2284</v>
      </c>
      <c r="M1474" s="20" t="s">
        <v>223</v>
      </c>
      <c r="N1474" s="20" t="s">
        <v>1543</v>
      </c>
      <c r="Q1474" s="20" t="s">
        <v>224</v>
      </c>
    </row>
    <row r="1475" spans="1:17" ht="18" customHeight="1" x14ac:dyDescent="0.2">
      <c r="A1475" s="11" t="s">
        <v>25</v>
      </c>
      <c r="B1475" s="11" t="s">
        <v>2295</v>
      </c>
      <c r="C1475" s="11" t="s">
        <v>165</v>
      </c>
      <c r="D1475" s="11" t="s">
        <v>2278</v>
      </c>
      <c r="E1475" s="11" t="s">
        <v>2279</v>
      </c>
      <c r="F1475" s="20">
        <v>5</v>
      </c>
      <c r="G1475" s="20" t="str">
        <f t="shared" si="66"/>
        <v>e</v>
      </c>
      <c r="H1475" s="20">
        <f t="shared" si="67"/>
        <v>2012</v>
      </c>
      <c r="I1475" s="20" t="str">
        <f t="shared" si="65"/>
        <v>liss__match_survAtt..enjoyResp.2012</v>
      </c>
      <c r="J1475" s="20" t="s">
        <v>2298</v>
      </c>
      <c r="K1475" s="20" t="s">
        <v>2283</v>
      </c>
      <c r="L1475" s="15" t="s">
        <v>2284</v>
      </c>
      <c r="M1475" s="20" t="s">
        <v>223</v>
      </c>
      <c r="N1475" s="20" t="s">
        <v>1543</v>
      </c>
      <c r="Q1475" s="20" t="s">
        <v>224</v>
      </c>
    </row>
    <row r="1476" spans="1:17" ht="18" customHeight="1" x14ac:dyDescent="0.2">
      <c r="A1476" s="11" t="s">
        <v>25</v>
      </c>
      <c r="B1476" s="11" t="s">
        <v>2299</v>
      </c>
      <c r="C1476" s="11" t="s">
        <v>165</v>
      </c>
      <c r="D1476" s="11" t="s">
        <v>2278</v>
      </c>
      <c r="E1476" s="11" t="s">
        <v>2279</v>
      </c>
      <c r="F1476" s="20">
        <v>6</v>
      </c>
      <c r="G1476" s="20" t="str">
        <f t="shared" si="66"/>
        <v>f</v>
      </c>
      <c r="H1476" s="20">
        <f t="shared" si="67"/>
        <v>2013</v>
      </c>
      <c r="I1476" s="20" t="str">
        <f t="shared" si="65"/>
        <v>liss__match_survAtt..enjoyResp.2013</v>
      </c>
      <c r="J1476" s="20" t="s">
        <v>2300</v>
      </c>
      <c r="K1476" s="20" t="s">
        <v>2283</v>
      </c>
      <c r="L1476" s="15" t="s">
        <v>2284</v>
      </c>
      <c r="M1476" s="20" t="s">
        <v>223</v>
      </c>
      <c r="N1476" s="20" t="s">
        <v>1543</v>
      </c>
      <c r="Q1476" s="20" t="s">
        <v>224</v>
      </c>
    </row>
    <row r="1477" spans="1:17" ht="18" customHeight="1" x14ac:dyDescent="0.2">
      <c r="A1477" s="11" t="s">
        <v>25</v>
      </c>
      <c r="B1477" s="11" t="s">
        <v>2301</v>
      </c>
      <c r="C1477" s="11" t="s">
        <v>165</v>
      </c>
      <c r="D1477" s="11" t="s">
        <v>2278</v>
      </c>
      <c r="E1477" s="11" t="s">
        <v>2279</v>
      </c>
      <c r="F1477" s="20">
        <v>7</v>
      </c>
      <c r="G1477" s="20" t="str">
        <f t="shared" si="66"/>
        <v>g</v>
      </c>
      <c r="H1477" s="20">
        <f t="shared" si="67"/>
        <v>2014</v>
      </c>
      <c r="I1477" s="20" t="str">
        <f t="shared" si="65"/>
        <v>liss__match_survAtt..enjoyResp.2014</v>
      </c>
      <c r="J1477" s="20" t="s">
        <v>2304</v>
      </c>
      <c r="K1477" s="20" t="s">
        <v>2283</v>
      </c>
      <c r="L1477" s="15" t="s">
        <v>2284</v>
      </c>
      <c r="M1477" s="20" t="s">
        <v>223</v>
      </c>
      <c r="N1477" s="20" t="s">
        <v>1543</v>
      </c>
      <c r="Q1477" s="20" t="s">
        <v>224</v>
      </c>
    </row>
    <row r="1478" spans="1:17" ht="18" customHeight="1" x14ac:dyDescent="0.2">
      <c r="A1478" s="11" t="s">
        <v>25</v>
      </c>
      <c r="B1478" s="11" t="s">
        <v>2305</v>
      </c>
      <c r="C1478" s="11" t="s">
        <v>165</v>
      </c>
      <c r="D1478" s="11" t="s">
        <v>2278</v>
      </c>
      <c r="E1478" s="11" t="s">
        <v>2279</v>
      </c>
      <c r="F1478" s="20">
        <v>8</v>
      </c>
      <c r="G1478" s="20" t="str">
        <f t="shared" si="66"/>
        <v>h</v>
      </c>
      <c r="H1478" s="20">
        <f t="shared" si="67"/>
        <v>2015</v>
      </c>
      <c r="I1478" s="20" t="str">
        <f t="shared" si="65"/>
        <v>liss__match_survAtt..enjoyResp.2015</v>
      </c>
      <c r="J1478" s="20" t="s">
        <v>2306</v>
      </c>
      <c r="K1478" s="20" t="s">
        <v>2283</v>
      </c>
      <c r="L1478" s="15" t="s">
        <v>2284</v>
      </c>
      <c r="M1478" s="20" t="s">
        <v>223</v>
      </c>
      <c r="N1478" s="20" t="s">
        <v>1543</v>
      </c>
      <c r="Q1478" s="20" t="s">
        <v>224</v>
      </c>
    </row>
    <row r="1479" spans="1:17" ht="18" customHeight="1" x14ac:dyDescent="0.2">
      <c r="A1479" s="11" t="s">
        <v>25</v>
      </c>
      <c r="B1479" s="11" t="s">
        <v>2309</v>
      </c>
      <c r="C1479" s="11" t="s">
        <v>165</v>
      </c>
      <c r="D1479" s="11" t="s">
        <v>2278</v>
      </c>
      <c r="E1479" s="11" t="s">
        <v>2279</v>
      </c>
      <c r="F1479" s="20">
        <v>9</v>
      </c>
      <c r="G1479" s="20" t="str">
        <f t="shared" si="66"/>
        <v>i</v>
      </c>
      <c r="H1479" s="20">
        <f t="shared" si="67"/>
        <v>2016</v>
      </c>
      <c r="I1479" s="20" t="str">
        <f t="shared" si="65"/>
        <v>liss__match_survAtt..enjoyResp.2016</v>
      </c>
      <c r="J1479" s="20" t="s">
        <v>2310</v>
      </c>
      <c r="K1479" s="20" t="s">
        <v>2283</v>
      </c>
      <c r="L1479" s="15" t="s">
        <v>2284</v>
      </c>
      <c r="M1479" s="20" t="s">
        <v>223</v>
      </c>
      <c r="N1479" s="20" t="s">
        <v>1543</v>
      </c>
      <c r="Q1479" s="20" t="s">
        <v>224</v>
      </c>
    </row>
    <row r="1480" spans="1:17" ht="18" customHeight="1" x14ac:dyDescent="0.2">
      <c r="A1480" s="11" t="s">
        <v>25</v>
      </c>
      <c r="B1480" s="11" t="s">
        <v>2311</v>
      </c>
      <c r="C1480" s="11" t="s">
        <v>165</v>
      </c>
      <c r="D1480" s="11" t="s">
        <v>2278</v>
      </c>
      <c r="E1480" s="11" t="s">
        <v>2279</v>
      </c>
      <c r="F1480" s="20">
        <v>10</v>
      </c>
      <c r="G1480" s="20" t="str">
        <f t="shared" si="66"/>
        <v>j</v>
      </c>
      <c r="H1480" s="20">
        <f t="shared" si="67"/>
        <v>2017</v>
      </c>
      <c r="I1480" s="20" t="str">
        <f t="shared" si="65"/>
        <v>liss__match_survAtt..enjoyResp.2017</v>
      </c>
      <c r="J1480" s="20" t="s">
        <v>2314</v>
      </c>
      <c r="K1480" s="20" t="s">
        <v>2283</v>
      </c>
      <c r="L1480" s="15" t="s">
        <v>2284</v>
      </c>
      <c r="M1480" s="20" t="s">
        <v>223</v>
      </c>
      <c r="N1480" s="20" t="s">
        <v>1543</v>
      </c>
      <c r="Q1480" s="20" t="s">
        <v>224</v>
      </c>
    </row>
    <row r="1481" spans="1:17" ht="18" customHeight="1" x14ac:dyDescent="0.2">
      <c r="A1481" s="11" t="s">
        <v>25</v>
      </c>
      <c r="B1481" s="11" t="s">
        <v>2277</v>
      </c>
      <c r="C1481" s="11" t="s">
        <v>165</v>
      </c>
      <c r="D1481" s="11" t="s">
        <v>2278</v>
      </c>
      <c r="E1481" s="11" t="s">
        <v>2315</v>
      </c>
      <c r="F1481" s="20">
        <v>1</v>
      </c>
      <c r="G1481" s="20" t="str">
        <f t="shared" si="66"/>
        <v>a</v>
      </c>
      <c r="H1481" s="20">
        <f t="shared" si="67"/>
        <v>2008</v>
      </c>
      <c r="I1481" s="20" t="str">
        <f t="shared" si="65"/>
        <v>liss__match_survAtt..enjoySurv.2008</v>
      </c>
      <c r="J1481" s="20" t="s">
        <v>2316</v>
      </c>
      <c r="K1481" s="20" t="s">
        <v>2317</v>
      </c>
      <c r="L1481" s="15" t="s">
        <v>2284</v>
      </c>
      <c r="M1481" s="20" t="s">
        <v>223</v>
      </c>
      <c r="N1481" s="20" t="s">
        <v>1543</v>
      </c>
      <c r="Q1481" s="20" t="s">
        <v>224</v>
      </c>
    </row>
    <row r="1482" spans="1:17" ht="18" customHeight="1" x14ac:dyDescent="0.2">
      <c r="A1482" s="11" t="s">
        <v>25</v>
      </c>
      <c r="B1482" s="11" t="s">
        <v>2285</v>
      </c>
      <c r="C1482" s="11" t="s">
        <v>165</v>
      </c>
      <c r="D1482" s="11" t="s">
        <v>2278</v>
      </c>
      <c r="E1482" s="11" t="s">
        <v>2315</v>
      </c>
      <c r="F1482" s="20">
        <v>2</v>
      </c>
      <c r="G1482" s="20" t="str">
        <f t="shared" si="66"/>
        <v>b</v>
      </c>
      <c r="H1482" s="20">
        <f t="shared" si="67"/>
        <v>2009</v>
      </c>
      <c r="I1482" s="20" t="str">
        <f t="shared" si="65"/>
        <v>liss__match_survAtt..enjoySurv.2009</v>
      </c>
      <c r="J1482" s="20" t="s">
        <v>2320</v>
      </c>
      <c r="K1482" s="20" t="s">
        <v>2317</v>
      </c>
      <c r="L1482" s="15" t="s">
        <v>2284</v>
      </c>
      <c r="M1482" s="20" t="s">
        <v>223</v>
      </c>
      <c r="N1482" s="20" t="s">
        <v>1543</v>
      </c>
      <c r="Q1482" s="20" t="s">
        <v>224</v>
      </c>
    </row>
    <row r="1483" spans="1:17" ht="18" customHeight="1" x14ac:dyDescent="0.2">
      <c r="A1483" s="11" t="s">
        <v>25</v>
      </c>
      <c r="B1483" s="11" t="s">
        <v>2289</v>
      </c>
      <c r="C1483" s="11" t="s">
        <v>165</v>
      </c>
      <c r="D1483" s="11" t="s">
        <v>2278</v>
      </c>
      <c r="E1483" s="11" t="s">
        <v>2315</v>
      </c>
      <c r="F1483" s="20">
        <v>3</v>
      </c>
      <c r="G1483" s="20" t="str">
        <f t="shared" si="66"/>
        <v>c</v>
      </c>
      <c r="H1483" s="20">
        <f t="shared" si="67"/>
        <v>2010</v>
      </c>
      <c r="I1483" s="20" t="str">
        <f t="shared" si="65"/>
        <v>liss__match_survAtt..enjoySurv.2010</v>
      </c>
      <c r="J1483" s="20" t="s">
        <v>2323</v>
      </c>
      <c r="K1483" s="20" t="s">
        <v>2317</v>
      </c>
      <c r="L1483" s="15" t="s">
        <v>2284</v>
      </c>
      <c r="M1483" s="20" t="s">
        <v>223</v>
      </c>
      <c r="N1483" s="20" t="s">
        <v>1543</v>
      </c>
      <c r="Q1483" s="20" t="s">
        <v>224</v>
      </c>
    </row>
    <row r="1484" spans="1:17" ht="18" customHeight="1" x14ac:dyDescent="0.2">
      <c r="A1484" s="11" t="s">
        <v>25</v>
      </c>
      <c r="B1484" s="11" t="s">
        <v>2291</v>
      </c>
      <c r="C1484" s="11" t="s">
        <v>165</v>
      </c>
      <c r="D1484" s="11" t="s">
        <v>2278</v>
      </c>
      <c r="E1484" s="11" t="s">
        <v>2315</v>
      </c>
      <c r="F1484" s="20">
        <v>4</v>
      </c>
      <c r="G1484" s="20" t="str">
        <f t="shared" si="66"/>
        <v>d</v>
      </c>
      <c r="H1484" s="20">
        <f t="shared" si="67"/>
        <v>2011</v>
      </c>
      <c r="I1484" s="20" t="str">
        <f t="shared" si="65"/>
        <v>liss__match_survAtt..enjoySurv.2011</v>
      </c>
      <c r="J1484" s="20" t="s">
        <v>2324</v>
      </c>
      <c r="K1484" s="20" t="s">
        <v>2317</v>
      </c>
      <c r="L1484" s="15" t="s">
        <v>2284</v>
      </c>
      <c r="M1484" s="20" t="s">
        <v>223</v>
      </c>
      <c r="N1484" s="20" t="s">
        <v>1543</v>
      </c>
      <c r="Q1484" s="20" t="s">
        <v>224</v>
      </c>
    </row>
    <row r="1485" spans="1:17" ht="18" customHeight="1" x14ac:dyDescent="0.2">
      <c r="A1485" s="11" t="s">
        <v>25</v>
      </c>
      <c r="B1485" s="11" t="s">
        <v>2295</v>
      </c>
      <c r="C1485" s="11" t="s">
        <v>165</v>
      </c>
      <c r="D1485" s="11" t="s">
        <v>2278</v>
      </c>
      <c r="E1485" s="11" t="s">
        <v>2315</v>
      </c>
      <c r="F1485" s="20">
        <v>5</v>
      </c>
      <c r="G1485" s="20" t="str">
        <f t="shared" si="66"/>
        <v>e</v>
      </c>
      <c r="H1485" s="20">
        <f t="shared" si="67"/>
        <v>2012</v>
      </c>
      <c r="I1485" s="20" t="str">
        <f t="shared" si="65"/>
        <v>liss__match_survAtt..enjoySurv.2012</v>
      </c>
      <c r="J1485" s="20" t="s">
        <v>2327</v>
      </c>
      <c r="K1485" s="20" t="s">
        <v>2317</v>
      </c>
      <c r="L1485" s="15" t="s">
        <v>2284</v>
      </c>
      <c r="M1485" s="20" t="s">
        <v>223</v>
      </c>
      <c r="N1485" s="20" t="s">
        <v>1543</v>
      </c>
      <c r="Q1485" s="20" t="s">
        <v>224</v>
      </c>
    </row>
    <row r="1486" spans="1:17" ht="18" customHeight="1" x14ac:dyDescent="0.2">
      <c r="A1486" s="11" t="s">
        <v>25</v>
      </c>
      <c r="B1486" s="11" t="s">
        <v>2299</v>
      </c>
      <c r="C1486" s="11" t="s">
        <v>165</v>
      </c>
      <c r="D1486" s="11" t="s">
        <v>2278</v>
      </c>
      <c r="E1486" s="11" t="s">
        <v>2315</v>
      </c>
      <c r="F1486" s="20">
        <v>6</v>
      </c>
      <c r="G1486" s="20" t="str">
        <f t="shared" si="66"/>
        <v>f</v>
      </c>
      <c r="H1486" s="20">
        <f t="shared" si="67"/>
        <v>2013</v>
      </c>
      <c r="I1486" s="20" t="str">
        <f t="shared" si="65"/>
        <v>liss__match_survAtt..enjoySurv.2013</v>
      </c>
      <c r="J1486" s="20" t="s">
        <v>2330</v>
      </c>
      <c r="K1486" s="20" t="s">
        <v>2317</v>
      </c>
      <c r="L1486" s="15" t="s">
        <v>2284</v>
      </c>
      <c r="M1486" s="20" t="s">
        <v>223</v>
      </c>
      <c r="N1486" s="20" t="s">
        <v>1543</v>
      </c>
      <c r="Q1486" s="20" t="s">
        <v>224</v>
      </c>
    </row>
    <row r="1487" spans="1:17" ht="18" customHeight="1" x14ac:dyDescent="0.2">
      <c r="A1487" s="11" t="s">
        <v>25</v>
      </c>
      <c r="B1487" s="11" t="s">
        <v>2301</v>
      </c>
      <c r="C1487" s="11" t="s">
        <v>165</v>
      </c>
      <c r="D1487" s="11" t="s">
        <v>2278</v>
      </c>
      <c r="E1487" s="11" t="s">
        <v>2315</v>
      </c>
      <c r="F1487" s="20">
        <v>7</v>
      </c>
      <c r="G1487" s="20" t="str">
        <f t="shared" si="66"/>
        <v>g</v>
      </c>
      <c r="H1487" s="20">
        <f t="shared" si="67"/>
        <v>2014</v>
      </c>
      <c r="I1487" s="20" t="str">
        <f t="shared" si="65"/>
        <v>liss__match_survAtt..enjoySurv.2014</v>
      </c>
      <c r="J1487" s="20" t="s">
        <v>2331</v>
      </c>
      <c r="K1487" s="20" t="s">
        <v>2317</v>
      </c>
      <c r="L1487" s="15" t="s">
        <v>2284</v>
      </c>
      <c r="M1487" s="20" t="s">
        <v>223</v>
      </c>
      <c r="N1487" s="20" t="s">
        <v>1543</v>
      </c>
      <c r="Q1487" s="20" t="s">
        <v>224</v>
      </c>
    </row>
    <row r="1488" spans="1:17" ht="18" customHeight="1" x14ac:dyDescent="0.2">
      <c r="A1488" s="11" t="s">
        <v>25</v>
      </c>
      <c r="B1488" s="11" t="s">
        <v>2305</v>
      </c>
      <c r="C1488" s="11" t="s">
        <v>165</v>
      </c>
      <c r="D1488" s="11" t="s">
        <v>2278</v>
      </c>
      <c r="E1488" s="11" t="s">
        <v>2315</v>
      </c>
      <c r="F1488" s="20">
        <v>8</v>
      </c>
      <c r="G1488" s="20" t="str">
        <f t="shared" si="66"/>
        <v>h</v>
      </c>
      <c r="H1488" s="20">
        <f t="shared" si="67"/>
        <v>2015</v>
      </c>
      <c r="I1488" s="20" t="str">
        <f t="shared" si="65"/>
        <v>liss__match_survAtt..enjoySurv.2015</v>
      </c>
      <c r="J1488" s="20" t="s">
        <v>2334</v>
      </c>
      <c r="K1488" s="20" t="s">
        <v>2317</v>
      </c>
      <c r="L1488" s="15" t="s">
        <v>2284</v>
      </c>
      <c r="M1488" s="20" t="s">
        <v>223</v>
      </c>
      <c r="N1488" s="20" t="s">
        <v>1543</v>
      </c>
      <c r="Q1488" s="20" t="s">
        <v>224</v>
      </c>
    </row>
    <row r="1489" spans="1:17" ht="18" customHeight="1" x14ac:dyDescent="0.2">
      <c r="A1489" s="11" t="s">
        <v>25</v>
      </c>
      <c r="B1489" s="11" t="s">
        <v>2309</v>
      </c>
      <c r="C1489" s="11" t="s">
        <v>165</v>
      </c>
      <c r="D1489" s="11" t="s">
        <v>2278</v>
      </c>
      <c r="E1489" s="11" t="s">
        <v>2315</v>
      </c>
      <c r="F1489" s="20">
        <v>9</v>
      </c>
      <c r="G1489" s="20" t="str">
        <f t="shared" si="66"/>
        <v>i</v>
      </c>
      <c r="H1489" s="20">
        <f t="shared" si="67"/>
        <v>2016</v>
      </c>
      <c r="I1489" s="20" t="str">
        <f t="shared" si="65"/>
        <v>liss__match_survAtt..enjoySurv.2016</v>
      </c>
      <c r="J1489" s="20" t="s">
        <v>2337</v>
      </c>
      <c r="K1489" s="20" t="s">
        <v>2317</v>
      </c>
      <c r="L1489" s="15" t="s">
        <v>2284</v>
      </c>
      <c r="M1489" s="20" t="s">
        <v>223</v>
      </c>
      <c r="N1489" s="20" t="s">
        <v>1543</v>
      </c>
      <c r="Q1489" s="20" t="s">
        <v>224</v>
      </c>
    </row>
    <row r="1490" spans="1:17" ht="18" customHeight="1" x14ac:dyDescent="0.2">
      <c r="A1490" s="11" t="s">
        <v>25</v>
      </c>
      <c r="B1490" s="11" t="s">
        <v>2311</v>
      </c>
      <c r="C1490" s="11" t="s">
        <v>165</v>
      </c>
      <c r="D1490" s="11" t="s">
        <v>2278</v>
      </c>
      <c r="E1490" s="11" t="s">
        <v>2315</v>
      </c>
      <c r="F1490" s="20">
        <v>10</v>
      </c>
      <c r="G1490" s="20" t="str">
        <f t="shared" si="66"/>
        <v>j</v>
      </c>
      <c r="H1490" s="20">
        <f t="shared" si="67"/>
        <v>2017</v>
      </c>
      <c r="I1490" s="20" t="str">
        <f t="shared" si="65"/>
        <v>liss__match_survAtt..enjoySurv.2017</v>
      </c>
      <c r="J1490" s="20" t="s">
        <v>2340</v>
      </c>
      <c r="K1490" s="20" t="s">
        <v>2317</v>
      </c>
      <c r="L1490" s="15" t="s">
        <v>2284</v>
      </c>
      <c r="M1490" s="20" t="s">
        <v>223</v>
      </c>
      <c r="N1490" s="20" t="s">
        <v>1543</v>
      </c>
      <c r="Q1490" s="20" t="s">
        <v>224</v>
      </c>
    </row>
    <row r="1491" spans="1:17" ht="18" customHeight="1" x14ac:dyDescent="0.2">
      <c r="A1491" s="11" t="s">
        <v>25</v>
      </c>
      <c r="B1491" s="11" t="s">
        <v>2277</v>
      </c>
      <c r="C1491" s="11" t="s">
        <v>165</v>
      </c>
      <c r="D1491" s="11" t="s">
        <v>2278</v>
      </c>
      <c r="E1491" s="11" t="s">
        <v>2341</v>
      </c>
      <c r="F1491" s="20">
        <v>1</v>
      </c>
      <c r="G1491" s="20" t="str">
        <f t="shared" si="66"/>
        <v>a</v>
      </c>
      <c r="H1491" s="20">
        <f t="shared" si="67"/>
        <v>2008</v>
      </c>
      <c r="I1491" s="20" t="str">
        <f t="shared" si="65"/>
        <v>liss__match_survAtt..exhaust.2008</v>
      </c>
      <c r="J1491" s="20" t="s">
        <v>2342</v>
      </c>
      <c r="K1491" s="20" t="s">
        <v>2343</v>
      </c>
      <c r="L1491" s="15" t="s">
        <v>2284</v>
      </c>
      <c r="M1491" s="20" t="s">
        <v>225</v>
      </c>
      <c r="N1491" s="20" t="s">
        <v>1543</v>
      </c>
      <c r="Q1491" s="20" t="s">
        <v>224</v>
      </c>
    </row>
    <row r="1492" spans="1:17" ht="18" customHeight="1" x14ac:dyDescent="0.2">
      <c r="A1492" s="11" t="s">
        <v>25</v>
      </c>
      <c r="B1492" s="11" t="s">
        <v>2285</v>
      </c>
      <c r="C1492" s="11" t="s">
        <v>165</v>
      </c>
      <c r="D1492" s="11" t="s">
        <v>2278</v>
      </c>
      <c r="E1492" s="11" t="s">
        <v>2341</v>
      </c>
      <c r="F1492" s="20">
        <v>2</v>
      </c>
      <c r="G1492" s="20" t="str">
        <f t="shared" si="66"/>
        <v>b</v>
      </c>
      <c r="H1492" s="20">
        <f t="shared" si="67"/>
        <v>2009</v>
      </c>
      <c r="I1492" s="20" t="str">
        <f t="shared" si="65"/>
        <v>liss__match_survAtt..exhaust.2009</v>
      </c>
      <c r="J1492" s="20" t="s">
        <v>2346</v>
      </c>
      <c r="K1492" s="20" t="s">
        <v>2343</v>
      </c>
      <c r="L1492" s="15" t="s">
        <v>2284</v>
      </c>
      <c r="M1492" s="20" t="s">
        <v>225</v>
      </c>
      <c r="N1492" s="20" t="s">
        <v>1543</v>
      </c>
      <c r="Q1492" s="20" t="s">
        <v>224</v>
      </c>
    </row>
    <row r="1493" spans="1:17" ht="18" customHeight="1" x14ac:dyDescent="0.2">
      <c r="A1493" s="11" t="s">
        <v>25</v>
      </c>
      <c r="B1493" s="11" t="s">
        <v>2289</v>
      </c>
      <c r="C1493" s="11" t="s">
        <v>165</v>
      </c>
      <c r="D1493" s="11" t="s">
        <v>2278</v>
      </c>
      <c r="E1493" s="11" t="s">
        <v>2341</v>
      </c>
      <c r="F1493" s="20">
        <v>3</v>
      </c>
      <c r="G1493" s="20" t="str">
        <f t="shared" si="66"/>
        <v>c</v>
      </c>
      <c r="H1493" s="20">
        <f t="shared" si="67"/>
        <v>2010</v>
      </c>
      <c r="I1493" s="20" t="str">
        <f t="shared" si="65"/>
        <v>liss__match_survAtt..exhaust.2010</v>
      </c>
      <c r="J1493" s="20" t="s">
        <v>2349</v>
      </c>
      <c r="K1493" s="20" t="s">
        <v>2343</v>
      </c>
      <c r="L1493" s="15" t="s">
        <v>2284</v>
      </c>
      <c r="M1493" s="20" t="s">
        <v>225</v>
      </c>
      <c r="N1493" s="20" t="s">
        <v>1543</v>
      </c>
      <c r="Q1493" s="20" t="s">
        <v>224</v>
      </c>
    </row>
    <row r="1494" spans="1:17" ht="18" customHeight="1" x14ac:dyDescent="0.2">
      <c r="A1494" s="11" t="s">
        <v>25</v>
      </c>
      <c r="B1494" s="11" t="s">
        <v>2291</v>
      </c>
      <c r="C1494" s="11" t="s">
        <v>165</v>
      </c>
      <c r="D1494" s="11" t="s">
        <v>2278</v>
      </c>
      <c r="E1494" s="11" t="s">
        <v>2341</v>
      </c>
      <c r="F1494" s="20">
        <v>4</v>
      </c>
      <c r="G1494" s="20" t="str">
        <f t="shared" si="66"/>
        <v>d</v>
      </c>
      <c r="H1494" s="20">
        <f t="shared" si="67"/>
        <v>2011</v>
      </c>
      <c r="I1494" s="20" t="str">
        <f t="shared" si="65"/>
        <v>liss__match_survAtt..exhaust.2011</v>
      </c>
      <c r="J1494" s="20" t="s">
        <v>2352</v>
      </c>
      <c r="K1494" s="20" t="s">
        <v>2343</v>
      </c>
      <c r="L1494" s="15" t="s">
        <v>2284</v>
      </c>
      <c r="M1494" s="20" t="s">
        <v>225</v>
      </c>
      <c r="N1494" s="20" t="s">
        <v>1543</v>
      </c>
      <c r="Q1494" s="20" t="s">
        <v>224</v>
      </c>
    </row>
    <row r="1495" spans="1:17" ht="18" customHeight="1" x14ac:dyDescent="0.2">
      <c r="A1495" s="11" t="s">
        <v>25</v>
      </c>
      <c r="B1495" s="11" t="s">
        <v>2295</v>
      </c>
      <c r="C1495" s="11" t="s">
        <v>165</v>
      </c>
      <c r="D1495" s="11" t="s">
        <v>2278</v>
      </c>
      <c r="E1495" s="11" t="s">
        <v>2341</v>
      </c>
      <c r="F1495" s="20">
        <v>5</v>
      </c>
      <c r="G1495" s="20" t="str">
        <f t="shared" si="66"/>
        <v>e</v>
      </c>
      <c r="H1495" s="20">
        <f t="shared" si="67"/>
        <v>2012</v>
      </c>
      <c r="I1495" s="20" t="str">
        <f t="shared" si="65"/>
        <v>liss__match_survAtt..exhaust.2012</v>
      </c>
      <c r="J1495" s="20" t="s">
        <v>2355</v>
      </c>
      <c r="K1495" s="20" t="s">
        <v>2343</v>
      </c>
      <c r="L1495" s="15" t="s">
        <v>2284</v>
      </c>
      <c r="M1495" s="20" t="s">
        <v>225</v>
      </c>
      <c r="N1495" s="20" t="s">
        <v>1543</v>
      </c>
      <c r="Q1495" s="20" t="s">
        <v>224</v>
      </c>
    </row>
    <row r="1496" spans="1:17" ht="18" customHeight="1" x14ac:dyDescent="0.2">
      <c r="A1496" s="11" t="s">
        <v>25</v>
      </c>
      <c r="B1496" s="11" t="s">
        <v>2299</v>
      </c>
      <c r="C1496" s="11" t="s">
        <v>165</v>
      </c>
      <c r="D1496" s="11" t="s">
        <v>2278</v>
      </c>
      <c r="E1496" s="11" t="s">
        <v>2341</v>
      </c>
      <c r="F1496" s="20">
        <v>6</v>
      </c>
      <c r="G1496" s="20" t="str">
        <f t="shared" si="66"/>
        <v>f</v>
      </c>
      <c r="H1496" s="20">
        <f t="shared" si="67"/>
        <v>2013</v>
      </c>
      <c r="I1496" s="20" t="str">
        <f t="shared" si="65"/>
        <v>liss__match_survAtt..exhaust.2013</v>
      </c>
      <c r="J1496" s="20" t="s">
        <v>2358</v>
      </c>
      <c r="K1496" s="20" t="s">
        <v>2343</v>
      </c>
      <c r="L1496" s="15" t="s">
        <v>2284</v>
      </c>
      <c r="M1496" s="20" t="s">
        <v>225</v>
      </c>
      <c r="N1496" s="20" t="s">
        <v>1543</v>
      </c>
      <c r="Q1496" s="20" t="s">
        <v>224</v>
      </c>
    </row>
    <row r="1497" spans="1:17" ht="18" customHeight="1" x14ac:dyDescent="0.2">
      <c r="A1497" s="11" t="s">
        <v>25</v>
      </c>
      <c r="B1497" s="11" t="s">
        <v>2301</v>
      </c>
      <c r="C1497" s="11" t="s">
        <v>165</v>
      </c>
      <c r="D1497" s="11" t="s">
        <v>2278</v>
      </c>
      <c r="E1497" s="11" t="s">
        <v>2341</v>
      </c>
      <c r="F1497" s="20">
        <v>7</v>
      </c>
      <c r="G1497" s="20" t="str">
        <f t="shared" si="66"/>
        <v>g</v>
      </c>
      <c r="H1497" s="20">
        <f t="shared" si="67"/>
        <v>2014</v>
      </c>
      <c r="I1497" s="20" t="str">
        <f t="shared" si="65"/>
        <v>liss__match_survAtt..exhaust.2014</v>
      </c>
      <c r="J1497" s="20" t="s">
        <v>2361</v>
      </c>
      <c r="K1497" s="20" t="s">
        <v>2343</v>
      </c>
      <c r="L1497" s="15" t="s">
        <v>2284</v>
      </c>
      <c r="M1497" s="20" t="s">
        <v>225</v>
      </c>
      <c r="N1497" s="20" t="s">
        <v>1543</v>
      </c>
      <c r="Q1497" s="20" t="s">
        <v>224</v>
      </c>
    </row>
    <row r="1498" spans="1:17" ht="18" customHeight="1" x14ac:dyDescent="0.2">
      <c r="A1498" s="11" t="s">
        <v>25</v>
      </c>
      <c r="B1498" s="11" t="s">
        <v>2305</v>
      </c>
      <c r="C1498" s="11" t="s">
        <v>165</v>
      </c>
      <c r="D1498" s="11" t="s">
        <v>2278</v>
      </c>
      <c r="E1498" s="11" t="s">
        <v>2341</v>
      </c>
      <c r="F1498" s="20">
        <v>8</v>
      </c>
      <c r="G1498" s="20" t="str">
        <f t="shared" si="66"/>
        <v>h</v>
      </c>
      <c r="H1498" s="20">
        <f t="shared" si="67"/>
        <v>2015</v>
      </c>
      <c r="I1498" s="20" t="str">
        <f t="shared" si="65"/>
        <v>liss__match_survAtt..exhaust.2015</v>
      </c>
      <c r="J1498" s="20" t="s">
        <v>2362</v>
      </c>
      <c r="K1498" s="20" t="s">
        <v>2343</v>
      </c>
      <c r="L1498" s="15" t="s">
        <v>2284</v>
      </c>
      <c r="M1498" s="20" t="s">
        <v>225</v>
      </c>
      <c r="N1498" s="20" t="s">
        <v>1543</v>
      </c>
      <c r="Q1498" s="20" t="s">
        <v>224</v>
      </c>
    </row>
    <row r="1499" spans="1:17" ht="18" customHeight="1" x14ac:dyDescent="0.2">
      <c r="A1499" s="11" t="s">
        <v>25</v>
      </c>
      <c r="B1499" s="11" t="s">
        <v>2309</v>
      </c>
      <c r="C1499" s="11" t="s">
        <v>165</v>
      </c>
      <c r="D1499" s="11" t="s">
        <v>2278</v>
      </c>
      <c r="E1499" s="11" t="s">
        <v>2341</v>
      </c>
      <c r="F1499" s="20">
        <v>9</v>
      </c>
      <c r="G1499" s="20" t="str">
        <f t="shared" si="66"/>
        <v>i</v>
      </c>
      <c r="H1499" s="20">
        <f t="shared" si="67"/>
        <v>2016</v>
      </c>
      <c r="I1499" s="20" t="str">
        <f t="shared" si="65"/>
        <v>liss__match_survAtt..exhaust.2016</v>
      </c>
      <c r="J1499" s="20" t="s">
        <v>2365</v>
      </c>
      <c r="K1499" s="20" t="s">
        <v>2343</v>
      </c>
      <c r="L1499" s="15" t="s">
        <v>2284</v>
      </c>
      <c r="M1499" s="20" t="s">
        <v>225</v>
      </c>
      <c r="N1499" s="20" t="s">
        <v>1543</v>
      </c>
      <c r="Q1499" s="20" t="s">
        <v>224</v>
      </c>
    </row>
    <row r="1500" spans="1:17" ht="18" customHeight="1" x14ac:dyDescent="0.2">
      <c r="A1500" s="11" t="s">
        <v>25</v>
      </c>
      <c r="B1500" s="11" t="s">
        <v>2311</v>
      </c>
      <c r="C1500" s="11" t="s">
        <v>165</v>
      </c>
      <c r="D1500" s="11" t="s">
        <v>2278</v>
      </c>
      <c r="E1500" s="11" t="s">
        <v>2341</v>
      </c>
      <c r="F1500" s="20">
        <v>10</v>
      </c>
      <c r="G1500" s="20" t="str">
        <f t="shared" si="66"/>
        <v>j</v>
      </c>
      <c r="H1500" s="20">
        <f t="shared" si="67"/>
        <v>2017</v>
      </c>
      <c r="I1500" s="20" t="str">
        <f t="shared" si="65"/>
        <v>liss__match_survAtt..exhaust.2017</v>
      </c>
      <c r="J1500" s="20" t="s">
        <v>2366</v>
      </c>
      <c r="K1500" s="20" t="s">
        <v>2343</v>
      </c>
      <c r="L1500" s="15" t="s">
        <v>2284</v>
      </c>
      <c r="M1500" s="20" t="s">
        <v>225</v>
      </c>
      <c r="N1500" s="20" t="s">
        <v>1543</v>
      </c>
      <c r="Q1500" s="20" t="s">
        <v>224</v>
      </c>
    </row>
    <row r="1501" spans="1:17" ht="18" customHeight="1" x14ac:dyDescent="0.2">
      <c r="A1501" s="11" t="s">
        <v>25</v>
      </c>
      <c r="B1501" s="11" t="s">
        <v>2277</v>
      </c>
      <c r="C1501" s="11" t="s">
        <v>165</v>
      </c>
      <c r="D1501" s="11" t="s">
        <v>2278</v>
      </c>
      <c r="E1501" s="11" t="s">
        <v>2369</v>
      </c>
      <c r="F1501" s="20">
        <v>1</v>
      </c>
      <c r="G1501" s="20" t="str">
        <f t="shared" si="66"/>
        <v>a</v>
      </c>
      <c r="H1501" s="20">
        <f t="shared" si="67"/>
        <v>2008</v>
      </c>
      <c r="I1501" s="20" t="str">
        <f t="shared" si="65"/>
        <v>liss__match_survAtt..invasion.2008</v>
      </c>
      <c r="J1501" s="20" t="s">
        <v>2370</v>
      </c>
      <c r="K1501" s="20" t="s">
        <v>2371</v>
      </c>
      <c r="L1501" s="15" t="s">
        <v>2284</v>
      </c>
      <c r="M1501" s="20" t="s">
        <v>225</v>
      </c>
      <c r="N1501" s="20" t="s">
        <v>1543</v>
      </c>
      <c r="Q1501" s="20" t="s">
        <v>224</v>
      </c>
    </row>
    <row r="1502" spans="1:17" ht="18" customHeight="1" x14ac:dyDescent="0.2">
      <c r="A1502" s="11" t="s">
        <v>25</v>
      </c>
      <c r="B1502" s="11" t="s">
        <v>2285</v>
      </c>
      <c r="C1502" s="11" t="s">
        <v>165</v>
      </c>
      <c r="D1502" s="11" t="s">
        <v>2278</v>
      </c>
      <c r="E1502" s="11" t="s">
        <v>2369</v>
      </c>
      <c r="F1502" s="20">
        <v>2</v>
      </c>
      <c r="G1502" s="20" t="str">
        <f t="shared" si="66"/>
        <v>b</v>
      </c>
      <c r="H1502" s="20">
        <f t="shared" si="67"/>
        <v>2009</v>
      </c>
      <c r="I1502" s="20" t="str">
        <f t="shared" si="65"/>
        <v>liss__match_survAtt..invasion.2009</v>
      </c>
      <c r="J1502" s="20" t="s">
        <v>2374</v>
      </c>
      <c r="K1502" s="20" t="s">
        <v>2371</v>
      </c>
      <c r="L1502" s="15" t="s">
        <v>2284</v>
      </c>
      <c r="M1502" s="20" t="s">
        <v>225</v>
      </c>
      <c r="N1502" s="20" t="s">
        <v>1543</v>
      </c>
      <c r="Q1502" s="20" t="s">
        <v>224</v>
      </c>
    </row>
    <row r="1503" spans="1:17" ht="18" customHeight="1" x14ac:dyDescent="0.2">
      <c r="A1503" s="11" t="s">
        <v>25</v>
      </c>
      <c r="B1503" s="11" t="s">
        <v>2289</v>
      </c>
      <c r="C1503" s="11" t="s">
        <v>165</v>
      </c>
      <c r="D1503" s="11" t="s">
        <v>2278</v>
      </c>
      <c r="E1503" s="11" t="s">
        <v>2369</v>
      </c>
      <c r="F1503" s="20">
        <v>3</v>
      </c>
      <c r="G1503" s="20" t="str">
        <f t="shared" si="66"/>
        <v>c</v>
      </c>
      <c r="H1503" s="20">
        <f t="shared" si="67"/>
        <v>2010</v>
      </c>
      <c r="I1503" s="20" t="str">
        <f t="shared" si="65"/>
        <v>liss__match_survAtt..invasion.2010</v>
      </c>
      <c r="J1503" s="20" t="s">
        <v>2377</v>
      </c>
      <c r="K1503" s="20" t="s">
        <v>2371</v>
      </c>
      <c r="L1503" s="15" t="s">
        <v>2284</v>
      </c>
      <c r="M1503" s="20" t="s">
        <v>225</v>
      </c>
      <c r="N1503" s="20" t="s">
        <v>1543</v>
      </c>
      <c r="Q1503" s="20" t="s">
        <v>224</v>
      </c>
    </row>
    <row r="1504" spans="1:17" ht="18" customHeight="1" x14ac:dyDescent="0.2">
      <c r="A1504" s="11" t="s">
        <v>25</v>
      </c>
      <c r="B1504" s="11" t="s">
        <v>2291</v>
      </c>
      <c r="C1504" s="11" t="s">
        <v>165</v>
      </c>
      <c r="D1504" s="11" t="s">
        <v>2278</v>
      </c>
      <c r="E1504" s="11" t="s">
        <v>2369</v>
      </c>
      <c r="F1504" s="20">
        <v>4</v>
      </c>
      <c r="G1504" s="20" t="str">
        <f t="shared" si="66"/>
        <v>d</v>
      </c>
      <c r="H1504" s="20">
        <f t="shared" si="67"/>
        <v>2011</v>
      </c>
      <c r="I1504" s="20" t="str">
        <f t="shared" si="65"/>
        <v>liss__match_survAtt..invasion.2011</v>
      </c>
      <c r="J1504" s="20" t="s">
        <v>2384</v>
      </c>
      <c r="K1504" s="20" t="s">
        <v>2371</v>
      </c>
      <c r="L1504" s="15" t="s">
        <v>2284</v>
      </c>
      <c r="M1504" s="20" t="s">
        <v>225</v>
      </c>
      <c r="N1504" s="20" t="s">
        <v>1543</v>
      </c>
      <c r="Q1504" s="20" t="s">
        <v>224</v>
      </c>
    </row>
    <row r="1505" spans="1:17" ht="18" customHeight="1" x14ac:dyDescent="0.2">
      <c r="A1505" s="11" t="s">
        <v>25</v>
      </c>
      <c r="B1505" s="11" t="s">
        <v>2295</v>
      </c>
      <c r="C1505" s="11" t="s">
        <v>165</v>
      </c>
      <c r="D1505" s="11" t="s">
        <v>2278</v>
      </c>
      <c r="E1505" s="11" t="s">
        <v>2369</v>
      </c>
      <c r="F1505" s="20">
        <v>5</v>
      </c>
      <c r="G1505" s="20" t="str">
        <f t="shared" si="66"/>
        <v>e</v>
      </c>
      <c r="H1505" s="20">
        <f t="shared" si="67"/>
        <v>2012</v>
      </c>
      <c r="I1505" s="20" t="str">
        <f t="shared" si="65"/>
        <v>liss__match_survAtt..invasion.2012</v>
      </c>
      <c r="J1505" s="20" t="s">
        <v>2385</v>
      </c>
      <c r="K1505" s="20" t="s">
        <v>2371</v>
      </c>
      <c r="L1505" s="15" t="s">
        <v>2284</v>
      </c>
      <c r="M1505" s="20" t="s">
        <v>225</v>
      </c>
      <c r="N1505" s="20" t="s">
        <v>1543</v>
      </c>
      <c r="Q1505" s="20" t="s">
        <v>224</v>
      </c>
    </row>
    <row r="1506" spans="1:17" ht="18" customHeight="1" x14ac:dyDescent="0.2">
      <c r="A1506" s="11" t="s">
        <v>25</v>
      </c>
      <c r="B1506" s="11" t="s">
        <v>2299</v>
      </c>
      <c r="C1506" s="11" t="s">
        <v>165</v>
      </c>
      <c r="D1506" s="11" t="s">
        <v>2278</v>
      </c>
      <c r="E1506" s="11" t="s">
        <v>2369</v>
      </c>
      <c r="F1506" s="20">
        <v>6</v>
      </c>
      <c r="G1506" s="20" t="str">
        <f t="shared" si="66"/>
        <v>f</v>
      </c>
      <c r="H1506" s="20">
        <f t="shared" si="67"/>
        <v>2013</v>
      </c>
      <c r="I1506" s="20" t="str">
        <f t="shared" si="65"/>
        <v>liss__match_survAtt..invasion.2013</v>
      </c>
      <c r="J1506" s="20" t="s">
        <v>2389</v>
      </c>
      <c r="K1506" s="20" t="s">
        <v>2371</v>
      </c>
      <c r="L1506" s="15" t="s">
        <v>2284</v>
      </c>
      <c r="M1506" s="20" t="s">
        <v>225</v>
      </c>
      <c r="N1506" s="20" t="s">
        <v>1543</v>
      </c>
      <c r="Q1506" s="20" t="s">
        <v>224</v>
      </c>
    </row>
    <row r="1507" spans="1:17" ht="18" customHeight="1" x14ac:dyDescent="0.2">
      <c r="A1507" s="11" t="s">
        <v>25</v>
      </c>
      <c r="B1507" s="11" t="s">
        <v>2301</v>
      </c>
      <c r="C1507" s="11" t="s">
        <v>165</v>
      </c>
      <c r="D1507" s="11" t="s">
        <v>2278</v>
      </c>
      <c r="E1507" s="11" t="s">
        <v>2369</v>
      </c>
      <c r="F1507" s="20">
        <v>7</v>
      </c>
      <c r="G1507" s="20" t="str">
        <f t="shared" si="66"/>
        <v>g</v>
      </c>
      <c r="H1507" s="20">
        <f t="shared" si="67"/>
        <v>2014</v>
      </c>
      <c r="I1507" s="20" t="str">
        <f t="shared" si="65"/>
        <v>liss__match_survAtt..invasion.2014</v>
      </c>
      <c r="J1507" s="20" t="s">
        <v>2392</v>
      </c>
      <c r="K1507" s="20" t="s">
        <v>2371</v>
      </c>
      <c r="L1507" s="15" t="s">
        <v>2284</v>
      </c>
      <c r="M1507" s="20" t="s">
        <v>225</v>
      </c>
      <c r="N1507" s="20" t="s">
        <v>1543</v>
      </c>
      <c r="Q1507" s="20" t="s">
        <v>224</v>
      </c>
    </row>
    <row r="1508" spans="1:17" ht="18" customHeight="1" x14ac:dyDescent="0.2">
      <c r="A1508" s="11" t="s">
        <v>25</v>
      </c>
      <c r="B1508" s="11" t="s">
        <v>2305</v>
      </c>
      <c r="C1508" s="11" t="s">
        <v>165</v>
      </c>
      <c r="D1508" s="11" t="s">
        <v>2278</v>
      </c>
      <c r="E1508" s="11" t="s">
        <v>2369</v>
      </c>
      <c r="F1508" s="20">
        <v>8</v>
      </c>
      <c r="G1508" s="20" t="str">
        <f t="shared" si="66"/>
        <v>h</v>
      </c>
      <c r="H1508" s="20">
        <f t="shared" si="67"/>
        <v>2015</v>
      </c>
      <c r="I1508" s="20" t="str">
        <f t="shared" si="65"/>
        <v>liss__match_survAtt..invasion.2015</v>
      </c>
      <c r="J1508" s="20" t="s">
        <v>2396</v>
      </c>
      <c r="K1508" s="20" t="s">
        <v>2371</v>
      </c>
      <c r="L1508" s="15" t="s">
        <v>2284</v>
      </c>
      <c r="M1508" s="20" t="s">
        <v>225</v>
      </c>
      <c r="N1508" s="20" t="s">
        <v>1543</v>
      </c>
      <c r="Q1508" s="20" t="s">
        <v>224</v>
      </c>
    </row>
    <row r="1509" spans="1:17" ht="18" customHeight="1" x14ac:dyDescent="0.2">
      <c r="A1509" s="11" t="s">
        <v>25</v>
      </c>
      <c r="B1509" s="11" t="s">
        <v>2309</v>
      </c>
      <c r="C1509" s="11" t="s">
        <v>165</v>
      </c>
      <c r="D1509" s="11" t="s">
        <v>2278</v>
      </c>
      <c r="E1509" s="11" t="s">
        <v>2369</v>
      </c>
      <c r="F1509" s="20">
        <v>9</v>
      </c>
      <c r="G1509" s="20" t="str">
        <f t="shared" si="66"/>
        <v>i</v>
      </c>
      <c r="H1509" s="20">
        <f t="shared" si="67"/>
        <v>2016</v>
      </c>
      <c r="I1509" s="20" t="str">
        <f t="shared" si="65"/>
        <v>liss__match_survAtt..invasion.2016</v>
      </c>
      <c r="J1509" s="20" t="s">
        <v>2398</v>
      </c>
      <c r="K1509" s="20" t="s">
        <v>2371</v>
      </c>
      <c r="L1509" s="15" t="s">
        <v>2284</v>
      </c>
      <c r="M1509" s="20" t="s">
        <v>225</v>
      </c>
      <c r="N1509" s="20" t="s">
        <v>1543</v>
      </c>
      <c r="Q1509" s="20" t="s">
        <v>224</v>
      </c>
    </row>
    <row r="1510" spans="1:17" ht="18" customHeight="1" x14ac:dyDescent="0.2">
      <c r="A1510" s="11" t="s">
        <v>25</v>
      </c>
      <c r="B1510" s="11" t="s">
        <v>2311</v>
      </c>
      <c r="C1510" s="11" t="s">
        <v>165</v>
      </c>
      <c r="D1510" s="11" t="s">
        <v>2278</v>
      </c>
      <c r="E1510" s="11" t="s">
        <v>2369</v>
      </c>
      <c r="F1510" s="20">
        <v>10</v>
      </c>
      <c r="G1510" s="20" t="str">
        <f t="shared" si="66"/>
        <v>j</v>
      </c>
      <c r="H1510" s="20">
        <f t="shared" si="67"/>
        <v>2017</v>
      </c>
      <c r="I1510" s="20" t="str">
        <f t="shared" si="65"/>
        <v>liss__match_survAtt..invasion.2017</v>
      </c>
      <c r="J1510" s="20" t="s">
        <v>2402</v>
      </c>
      <c r="K1510" s="20" t="s">
        <v>2371</v>
      </c>
      <c r="L1510" s="15" t="s">
        <v>2284</v>
      </c>
      <c r="M1510" s="20" t="s">
        <v>225</v>
      </c>
      <c r="N1510" s="20" t="s">
        <v>1543</v>
      </c>
      <c r="Q1510" s="20" t="s">
        <v>224</v>
      </c>
    </row>
    <row r="1511" spans="1:17" ht="18" customHeight="1" x14ac:dyDescent="0.2">
      <c r="A1511" s="11" t="s">
        <v>25</v>
      </c>
      <c r="B1511" s="11" t="s">
        <v>2277</v>
      </c>
      <c r="C1511" s="11" t="s">
        <v>165</v>
      </c>
      <c r="D1511" s="11" t="s">
        <v>2278</v>
      </c>
      <c r="E1511" s="11" t="s">
        <v>2405</v>
      </c>
      <c r="F1511" s="20">
        <v>1</v>
      </c>
      <c r="G1511" s="20" t="str">
        <f t="shared" si="66"/>
        <v>a</v>
      </c>
      <c r="H1511" s="20">
        <f t="shared" si="67"/>
        <v>2008</v>
      </c>
      <c r="I1511" s="20" t="str">
        <f t="shared" si="65"/>
        <v>liss__match_survAtt..lotLrnd.2008</v>
      </c>
      <c r="J1511" s="20" t="s">
        <v>2406</v>
      </c>
      <c r="K1511" s="20" t="s">
        <v>2407</v>
      </c>
      <c r="L1511" s="15" t="s">
        <v>2284</v>
      </c>
      <c r="M1511" s="20" t="s">
        <v>223</v>
      </c>
      <c r="N1511" s="20" t="s">
        <v>1543</v>
      </c>
      <c r="Q1511" s="20" t="s">
        <v>224</v>
      </c>
    </row>
    <row r="1512" spans="1:17" ht="18" customHeight="1" x14ac:dyDescent="0.2">
      <c r="A1512" s="11" t="s">
        <v>25</v>
      </c>
      <c r="B1512" s="11" t="s">
        <v>2285</v>
      </c>
      <c r="C1512" s="11" t="s">
        <v>165</v>
      </c>
      <c r="D1512" s="11" t="s">
        <v>2278</v>
      </c>
      <c r="E1512" s="11" t="s">
        <v>2405</v>
      </c>
      <c r="F1512" s="20">
        <v>2</v>
      </c>
      <c r="G1512" s="20" t="str">
        <f t="shared" si="66"/>
        <v>b</v>
      </c>
      <c r="H1512" s="20">
        <f t="shared" si="67"/>
        <v>2009</v>
      </c>
      <c r="I1512" s="20" t="str">
        <f t="shared" si="65"/>
        <v>liss__match_survAtt..lotLrnd.2009</v>
      </c>
      <c r="J1512" s="20" t="s">
        <v>2411</v>
      </c>
      <c r="K1512" s="20" t="s">
        <v>2407</v>
      </c>
      <c r="L1512" s="15" t="s">
        <v>2284</v>
      </c>
      <c r="M1512" s="20" t="s">
        <v>223</v>
      </c>
      <c r="N1512" s="20" t="s">
        <v>1543</v>
      </c>
      <c r="Q1512" s="20" t="s">
        <v>224</v>
      </c>
    </row>
    <row r="1513" spans="1:17" ht="18" customHeight="1" x14ac:dyDescent="0.2">
      <c r="A1513" s="11" t="s">
        <v>25</v>
      </c>
      <c r="B1513" s="11" t="s">
        <v>2289</v>
      </c>
      <c r="C1513" s="11" t="s">
        <v>165</v>
      </c>
      <c r="D1513" s="11" t="s">
        <v>2278</v>
      </c>
      <c r="E1513" s="11" t="s">
        <v>2405</v>
      </c>
      <c r="F1513" s="20">
        <v>3</v>
      </c>
      <c r="G1513" s="20" t="str">
        <f t="shared" si="66"/>
        <v>c</v>
      </c>
      <c r="H1513" s="20">
        <f t="shared" si="67"/>
        <v>2010</v>
      </c>
      <c r="I1513" s="20" t="str">
        <f t="shared" si="65"/>
        <v>liss__match_survAtt..lotLrnd.2010</v>
      </c>
      <c r="J1513" s="20" t="s">
        <v>2412</v>
      </c>
      <c r="K1513" s="20" t="s">
        <v>2407</v>
      </c>
      <c r="L1513" s="15" t="s">
        <v>2284</v>
      </c>
      <c r="M1513" s="20" t="s">
        <v>223</v>
      </c>
      <c r="N1513" s="20" t="s">
        <v>1543</v>
      </c>
      <c r="Q1513" s="20" t="s">
        <v>224</v>
      </c>
    </row>
    <row r="1514" spans="1:17" ht="18" customHeight="1" x14ac:dyDescent="0.2">
      <c r="A1514" s="11" t="s">
        <v>25</v>
      </c>
      <c r="B1514" s="11" t="s">
        <v>2291</v>
      </c>
      <c r="C1514" s="11" t="s">
        <v>165</v>
      </c>
      <c r="D1514" s="11" t="s">
        <v>2278</v>
      </c>
      <c r="E1514" s="11" t="s">
        <v>2405</v>
      </c>
      <c r="F1514" s="20">
        <v>4</v>
      </c>
      <c r="G1514" s="20" t="str">
        <f t="shared" si="66"/>
        <v>d</v>
      </c>
      <c r="H1514" s="20">
        <f t="shared" si="67"/>
        <v>2011</v>
      </c>
      <c r="I1514" s="20" t="str">
        <f t="shared" si="65"/>
        <v>liss__match_survAtt..lotLrnd.2011</v>
      </c>
      <c r="J1514" s="20" t="s">
        <v>2416</v>
      </c>
      <c r="K1514" s="20" t="s">
        <v>2407</v>
      </c>
      <c r="L1514" s="15" t="s">
        <v>2284</v>
      </c>
      <c r="M1514" s="20" t="s">
        <v>223</v>
      </c>
      <c r="N1514" s="20" t="s">
        <v>1543</v>
      </c>
      <c r="Q1514" s="20" t="s">
        <v>224</v>
      </c>
    </row>
    <row r="1515" spans="1:17" ht="18" customHeight="1" x14ac:dyDescent="0.2">
      <c r="A1515" s="11" t="s">
        <v>25</v>
      </c>
      <c r="B1515" s="11" t="s">
        <v>2295</v>
      </c>
      <c r="C1515" s="11" t="s">
        <v>165</v>
      </c>
      <c r="D1515" s="11" t="s">
        <v>2278</v>
      </c>
      <c r="E1515" s="11" t="s">
        <v>2405</v>
      </c>
      <c r="F1515" s="20">
        <v>5</v>
      </c>
      <c r="G1515" s="20" t="str">
        <f t="shared" si="66"/>
        <v>e</v>
      </c>
      <c r="H1515" s="20">
        <f t="shared" si="67"/>
        <v>2012</v>
      </c>
      <c r="I1515" s="20" t="str">
        <f t="shared" si="65"/>
        <v>liss__match_survAtt..lotLrnd.2012</v>
      </c>
      <c r="J1515" s="20" t="s">
        <v>2418</v>
      </c>
      <c r="K1515" s="20" t="s">
        <v>2407</v>
      </c>
      <c r="L1515" s="15" t="s">
        <v>2284</v>
      </c>
      <c r="M1515" s="20" t="s">
        <v>223</v>
      </c>
      <c r="N1515" s="20" t="s">
        <v>1543</v>
      </c>
      <c r="Q1515" s="20" t="s">
        <v>224</v>
      </c>
    </row>
    <row r="1516" spans="1:17" ht="18" customHeight="1" x14ac:dyDescent="0.2">
      <c r="A1516" s="11" t="s">
        <v>25</v>
      </c>
      <c r="B1516" s="11" t="s">
        <v>2299</v>
      </c>
      <c r="C1516" s="11" t="s">
        <v>165</v>
      </c>
      <c r="D1516" s="11" t="s">
        <v>2278</v>
      </c>
      <c r="E1516" s="11" t="s">
        <v>2405</v>
      </c>
      <c r="F1516" s="20">
        <v>6</v>
      </c>
      <c r="G1516" s="20" t="str">
        <f t="shared" si="66"/>
        <v>f</v>
      </c>
      <c r="H1516" s="20">
        <f t="shared" si="67"/>
        <v>2013</v>
      </c>
      <c r="I1516" s="20" t="str">
        <f t="shared" si="65"/>
        <v>liss__match_survAtt..lotLrnd.2013</v>
      </c>
      <c r="J1516" s="20" t="s">
        <v>2421</v>
      </c>
      <c r="K1516" s="20" t="s">
        <v>2407</v>
      </c>
      <c r="L1516" s="15" t="s">
        <v>2284</v>
      </c>
      <c r="M1516" s="20" t="s">
        <v>223</v>
      </c>
      <c r="N1516" s="20" t="s">
        <v>1543</v>
      </c>
      <c r="Q1516" s="20" t="s">
        <v>224</v>
      </c>
    </row>
    <row r="1517" spans="1:17" ht="18" customHeight="1" x14ac:dyDescent="0.2">
      <c r="A1517" s="11" t="s">
        <v>25</v>
      </c>
      <c r="B1517" s="11" t="s">
        <v>2301</v>
      </c>
      <c r="C1517" s="11" t="s">
        <v>165</v>
      </c>
      <c r="D1517" s="11" t="s">
        <v>2278</v>
      </c>
      <c r="E1517" s="11" t="s">
        <v>2405</v>
      </c>
      <c r="F1517" s="20">
        <v>7</v>
      </c>
      <c r="G1517" s="20" t="str">
        <f t="shared" si="66"/>
        <v>g</v>
      </c>
      <c r="H1517" s="20">
        <f t="shared" si="67"/>
        <v>2014</v>
      </c>
      <c r="I1517" s="20" t="str">
        <f t="shared" si="65"/>
        <v>liss__match_survAtt..lotLrnd.2014</v>
      </c>
      <c r="J1517" s="20" t="s">
        <v>2424</v>
      </c>
      <c r="K1517" s="20" t="s">
        <v>2407</v>
      </c>
      <c r="L1517" s="15" t="s">
        <v>2284</v>
      </c>
      <c r="M1517" s="20" t="s">
        <v>223</v>
      </c>
      <c r="N1517" s="20" t="s">
        <v>1543</v>
      </c>
      <c r="Q1517" s="20" t="s">
        <v>224</v>
      </c>
    </row>
    <row r="1518" spans="1:17" ht="18" customHeight="1" x14ac:dyDescent="0.2">
      <c r="A1518" s="11" t="s">
        <v>25</v>
      </c>
      <c r="B1518" s="11" t="s">
        <v>2305</v>
      </c>
      <c r="C1518" s="11" t="s">
        <v>165</v>
      </c>
      <c r="D1518" s="11" t="s">
        <v>2278</v>
      </c>
      <c r="E1518" s="11" t="s">
        <v>2405</v>
      </c>
      <c r="F1518" s="20">
        <v>8</v>
      </c>
      <c r="G1518" s="20" t="str">
        <f t="shared" si="66"/>
        <v>h</v>
      </c>
      <c r="H1518" s="20">
        <f t="shared" si="67"/>
        <v>2015</v>
      </c>
      <c r="I1518" s="20" t="str">
        <f t="shared" si="65"/>
        <v>liss__match_survAtt..lotLrnd.2015</v>
      </c>
      <c r="J1518" s="20" t="s">
        <v>2426</v>
      </c>
      <c r="K1518" s="20" t="s">
        <v>2407</v>
      </c>
      <c r="L1518" s="15" t="s">
        <v>2284</v>
      </c>
      <c r="M1518" s="20" t="s">
        <v>223</v>
      </c>
      <c r="N1518" s="20" t="s">
        <v>1543</v>
      </c>
      <c r="Q1518" s="20" t="s">
        <v>224</v>
      </c>
    </row>
    <row r="1519" spans="1:17" ht="18" customHeight="1" x14ac:dyDescent="0.2">
      <c r="A1519" s="11" t="s">
        <v>25</v>
      </c>
      <c r="B1519" s="11" t="s">
        <v>2309</v>
      </c>
      <c r="C1519" s="11" t="s">
        <v>165</v>
      </c>
      <c r="D1519" s="11" t="s">
        <v>2278</v>
      </c>
      <c r="E1519" s="11" t="s">
        <v>2405</v>
      </c>
      <c r="F1519" s="20">
        <v>9</v>
      </c>
      <c r="G1519" s="20" t="str">
        <f t="shared" si="66"/>
        <v>i</v>
      </c>
      <c r="H1519" s="20">
        <f t="shared" si="67"/>
        <v>2016</v>
      </c>
      <c r="I1519" s="20" t="str">
        <f t="shared" si="65"/>
        <v>liss__match_survAtt..lotLrnd.2016</v>
      </c>
      <c r="J1519" s="20" t="s">
        <v>2430</v>
      </c>
      <c r="K1519" s="20" t="s">
        <v>2407</v>
      </c>
      <c r="L1519" s="15" t="s">
        <v>2284</v>
      </c>
      <c r="M1519" s="20" t="s">
        <v>223</v>
      </c>
      <c r="N1519" s="20" t="s">
        <v>1543</v>
      </c>
      <c r="Q1519" s="20" t="s">
        <v>224</v>
      </c>
    </row>
    <row r="1520" spans="1:17" ht="18" customHeight="1" x14ac:dyDescent="0.2">
      <c r="A1520" s="11" t="s">
        <v>25</v>
      </c>
      <c r="B1520" s="11" t="s">
        <v>2311</v>
      </c>
      <c r="C1520" s="11" t="s">
        <v>165</v>
      </c>
      <c r="D1520" s="11" t="s">
        <v>2278</v>
      </c>
      <c r="E1520" s="11" t="s">
        <v>2405</v>
      </c>
      <c r="F1520" s="20">
        <v>10</v>
      </c>
      <c r="G1520" s="20" t="str">
        <f t="shared" si="66"/>
        <v>j</v>
      </c>
      <c r="H1520" s="20">
        <f t="shared" si="67"/>
        <v>2017</v>
      </c>
      <c r="I1520" s="20" t="str">
        <f t="shared" si="65"/>
        <v>liss__match_survAtt..lotLrnd.2017</v>
      </c>
      <c r="J1520" s="20" t="s">
        <v>2432</v>
      </c>
      <c r="K1520" s="20" t="s">
        <v>2407</v>
      </c>
      <c r="L1520" s="15" t="s">
        <v>2284</v>
      </c>
      <c r="M1520" s="20" t="s">
        <v>223</v>
      </c>
      <c r="N1520" s="20" t="s">
        <v>1543</v>
      </c>
      <c r="Q1520" s="20" t="s">
        <v>224</v>
      </c>
    </row>
    <row r="1521" spans="1:17" ht="18" customHeight="1" x14ac:dyDescent="0.2">
      <c r="A1521" s="11" t="s">
        <v>25</v>
      </c>
      <c r="B1521" s="11" t="s">
        <v>2277</v>
      </c>
      <c r="C1521" s="11" t="s">
        <v>165</v>
      </c>
      <c r="D1521" s="11" t="s">
        <v>2278</v>
      </c>
      <c r="E1521" s="11" t="s">
        <v>2435</v>
      </c>
      <c r="F1521" s="20">
        <v>1</v>
      </c>
      <c r="G1521" s="20" t="str">
        <f t="shared" si="66"/>
        <v>a</v>
      </c>
      <c r="H1521" s="20">
        <f t="shared" si="67"/>
        <v>2008</v>
      </c>
      <c r="I1521" s="20" t="str">
        <f t="shared" si="65"/>
        <v>liss__match_survAtt..SurvInt.2008</v>
      </c>
      <c r="J1521" s="20" t="s">
        <v>2436</v>
      </c>
      <c r="K1521" s="20" t="s">
        <v>2437</v>
      </c>
      <c r="L1521" s="15" t="s">
        <v>2284</v>
      </c>
      <c r="M1521" s="20" t="s">
        <v>223</v>
      </c>
      <c r="N1521" s="20" t="s">
        <v>1543</v>
      </c>
      <c r="Q1521" s="20" t="s">
        <v>224</v>
      </c>
    </row>
    <row r="1522" spans="1:17" ht="18" customHeight="1" x14ac:dyDescent="0.2">
      <c r="A1522" s="11" t="s">
        <v>25</v>
      </c>
      <c r="B1522" s="11" t="s">
        <v>2285</v>
      </c>
      <c r="C1522" s="11" t="s">
        <v>165</v>
      </c>
      <c r="D1522" s="11" t="s">
        <v>2278</v>
      </c>
      <c r="E1522" s="11" t="s">
        <v>2435</v>
      </c>
      <c r="F1522" s="20">
        <v>2</v>
      </c>
      <c r="G1522" s="20" t="str">
        <f t="shared" si="66"/>
        <v>b</v>
      </c>
      <c r="H1522" s="20">
        <f t="shared" si="67"/>
        <v>2009</v>
      </c>
      <c r="I1522" s="20" t="str">
        <f t="shared" si="65"/>
        <v>liss__match_survAtt..SurvInt.2009</v>
      </c>
      <c r="J1522" s="20" t="s">
        <v>2439</v>
      </c>
      <c r="K1522" s="20" t="s">
        <v>2437</v>
      </c>
      <c r="L1522" s="15" t="s">
        <v>2284</v>
      </c>
      <c r="M1522" s="20" t="s">
        <v>223</v>
      </c>
      <c r="N1522" s="20" t="s">
        <v>1543</v>
      </c>
      <c r="Q1522" s="20" t="s">
        <v>224</v>
      </c>
    </row>
    <row r="1523" spans="1:17" ht="18" customHeight="1" x14ac:dyDescent="0.2">
      <c r="A1523" s="11" t="s">
        <v>25</v>
      </c>
      <c r="B1523" s="11" t="s">
        <v>2289</v>
      </c>
      <c r="C1523" s="11" t="s">
        <v>165</v>
      </c>
      <c r="D1523" s="11" t="s">
        <v>2278</v>
      </c>
      <c r="E1523" s="11" t="s">
        <v>2435</v>
      </c>
      <c r="F1523" s="20">
        <v>3</v>
      </c>
      <c r="G1523" s="20" t="str">
        <f t="shared" si="66"/>
        <v>c</v>
      </c>
      <c r="H1523" s="20">
        <f t="shared" si="67"/>
        <v>2010</v>
      </c>
      <c r="I1523" s="20" t="str">
        <f t="shared" si="65"/>
        <v>liss__match_survAtt..SurvInt.2010</v>
      </c>
      <c r="J1523" s="20" t="s">
        <v>2442</v>
      </c>
      <c r="K1523" s="20" t="s">
        <v>2437</v>
      </c>
      <c r="L1523" s="15" t="s">
        <v>2284</v>
      </c>
      <c r="M1523" s="20" t="s">
        <v>223</v>
      </c>
      <c r="N1523" s="20" t="s">
        <v>1543</v>
      </c>
      <c r="Q1523" s="20" t="s">
        <v>224</v>
      </c>
    </row>
    <row r="1524" spans="1:17" ht="18" customHeight="1" x14ac:dyDescent="0.2">
      <c r="A1524" s="11" t="s">
        <v>25</v>
      </c>
      <c r="B1524" s="11" t="s">
        <v>2291</v>
      </c>
      <c r="C1524" s="11" t="s">
        <v>165</v>
      </c>
      <c r="D1524" s="11" t="s">
        <v>2278</v>
      </c>
      <c r="E1524" s="11" t="s">
        <v>2435</v>
      </c>
      <c r="F1524" s="20">
        <v>4</v>
      </c>
      <c r="G1524" s="20" t="str">
        <f t="shared" si="66"/>
        <v>d</v>
      </c>
      <c r="H1524" s="20">
        <f t="shared" si="67"/>
        <v>2011</v>
      </c>
      <c r="I1524" s="20" t="str">
        <f t="shared" si="65"/>
        <v>liss__match_survAtt..SurvInt.2011</v>
      </c>
      <c r="J1524" s="20" t="s">
        <v>2446</v>
      </c>
      <c r="K1524" s="20" t="s">
        <v>2437</v>
      </c>
      <c r="L1524" s="15" t="s">
        <v>2284</v>
      </c>
      <c r="M1524" s="20" t="s">
        <v>223</v>
      </c>
      <c r="N1524" s="20" t="s">
        <v>1543</v>
      </c>
      <c r="Q1524" s="20" t="s">
        <v>224</v>
      </c>
    </row>
    <row r="1525" spans="1:17" ht="18" customHeight="1" x14ac:dyDescent="0.2">
      <c r="A1525" s="11" t="s">
        <v>25</v>
      </c>
      <c r="B1525" s="11" t="s">
        <v>2295</v>
      </c>
      <c r="C1525" s="11" t="s">
        <v>165</v>
      </c>
      <c r="D1525" s="11" t="s">
        <v>2278</v>
      </c>
      <c r="E1525" s="11" t="s">
        <v>2435</v>
      </c>
      <c r="F1525" s="20">
        <v>5</v>
      </c>
      <c r="G1525" s="20" t="str">
        <f t="shared" si="66"/>
        <v>e</v>
      </c>
      <c r="H1525" s="20">
        <f t="shared" si="67"/>
        <v>2012</v>
      </c>
      <c r="I1525" s="20" t="str">
        <f t="shared" si="65"/>
        <v>liss__match_survAtt..SurvInt.2012</v>
      </c>
      <c r="J1525" s="20" t="s">
        <v>2448</v>
      </c>
      <c r="K1525" s="20" t="s">
        <v>2437</v>
      </c>
      <c r="L1525" s="15" t="s">
        <v>2284</v>
      </c>
      <c r="M1525" s="20" t="s">
        <v>223</v>
      </c>
      <c r="N1525" s="20" t="s">
        <v>1543</v>
      </c>
      <c r="Q1525" s="20" t="s">
        <v>224</v>
      </c>
    </row>
    <row r="1526" spans="1:17" ht="18" customHeight="1" x14ac:dyDescent="0.2">
      <c r="A1526" s="11" t="s">
        <v>25</v>
      </c>
      <c r="B1526" s="11" t="s">
        <v>2299</v>
      </c>
      <c r="C1526" s="11" t="s">
        <v>165</v>
      </c>
      <c r="D1526" s="11" t="s">
        <v>2278</v>
      </c>
      <c r="E1526" s="11" t="s">
        <v>2435</v>
      </c>
      <c r="F1526" s="20">
        <v>6</v>
      </c>
      <c r="G1526" s="20" t="str">
        <f t="shared" si="66"/>
        <v>f</v>
      </c>
      <c r="H1526" s="20">
        <f t="shared" si="67"/>
        <v>2013</v>
      </c>
      <c r="I1526" s="20" t="str">
        <f t="shared" si="65"/>
        <v>liss__match_survAtt..SurvInt.2013</v>
      </c>
      <c r="J1526" s="20" t="s">
        <v>2451</v>
      </c>
      <c r="K1526" s="20" t="s">
        <v>2437</v>
      </c>
      <c r="L1526" s="15" t="s">
        <v>2284</v>
      </c>
      <c r="M1526" s="20" t="s">
        <v>223</v>
      </c>
      <c r="N1526" s="20" t="s">
        <v>1543</v>
      </c>
      <c r="Q1526" s="20" t="s">
        <v>224</v>
      </c>
    </row>
    <row r="1527" spans="1:17" ht="18" customHeight="1" x14ac:dyDescent="0.2">
      <c r="A1527" s="11" t="s">
        <v>25</v>
      </c>
      <c r="B1527" s="11" t="s">
        <v>2301</v>
      </c>
      <c r="C1527" s="11" t="s">
        <v>165</v>
      </c>
      <c r="D1527" s="11" t="s">
        <v>2278</v>
      </c>
      <c r="E1527" s="11" t="s">
        <v>2435</v>
      </c>
      <c r="F1527" s="20">
        <v>7</v>
      </c>
      <c r="G1527" s="20" t="str">
        <f t="shared" si="66"/>
        <v>g</v>
      </c>
      <c r="H1527" s="20">
        <f t="shared" si="67"/>
        <v>2014</v>
      </c>
      <c r="I1527" s="20" t="str">
        <f t="shared" si="65"/>
        <v>liss__match_survAtt..SurvInt.2014</v>
      </c>
      <c r="J1527" s="20" t="s">
        <v>2455</v>
      </c>
      <c r="K1527" s="20" t="s">
        <v>2437</v>
      </c>
      <c r="L1527" s="15" t="s">
        <v>2284</v>
      </c>
      <c r="M1527" s="20" t="s">
        <v>223</v>
      </c>
      <c r="N1527" s="20" t="s">
        <v>1543</v>
      </c>
      <c r="Q1527" s="20" t="s">
        <v>224</v>
      </c>
    </row>
    <row r="1528" spans="1:17" ht="18" customHeight="1" x14ac:dyDescent="0.2">
      <c r="A1528" s="11" t="s">
        <v>25</v>
      </c>
      <c r="B1528" s="11" t="s">
        <v>2305</v>
      </c>
      <c r="C1528" s="11" t="s">
        <v>165</v>
      </c>
      <c r="D1528" s="11" t="s">
        <v>2278</v>
      </c>
      <c r="E1528" s="11" t="s">
        <v>2435</v>
      </c>
      <c r="F1528" s="20">
        <v>8</v>
      </c>
      <c r="G1528" s="20" t="str">
        <f t="shared" si="66"/>
        <v>h</v>
      </c>
      <c r="H1528" s="20">
        <f t="shared" si="67"/>
        <v>2015</v>
      </c>
      <c r="I1528" s="20" t="str">
        <f t="shared" si="65"/>
        <v>liss__match_survAtt..SurvInt.2015</v>
      </c>
      <c r="J1528" s="20" t="s">
        <v>2457</v>
      </c>
      <c r="K1528" s="20" t="s">
        <v>2437</v>
      </c>
      <c r="L1528" s="15" t="s">
        <v>2284</v>
      </c>
      <c r="M1528" s="20" t="s">
        <v>223</v>
      </c>
      <c r="N1528" s="20" t="s">
        <v>1543</v>
      </c>
      <c r="Q1528" s="20" t="s">
        <v>224</v>
      </c>
    </row>
    <row r="1529" spans="1:17" ht="18" customHeight="1" x14ac:dyDescent="0.2">
      <c r="A1529" s="11" t="s">
        <v>25</v>
      </c>
      <c r="B1529" s="11" t="s">
        <v>2309</v>
      </c>
      <c r="C1529" s="11" t="s">
        <v>165</v>
      </c>
      <c r="D1529" s="11" t="s">
        <v>2278</v>
      </c>
      <c r="E1529" s="11" t="s">
        <v>2435</v>
      </c>
      <c r="F1529" s="20">
        <v>9</v>
      </c>
      <c r="G1529" s="20" t="str">
        <f t="shared" si="66"/>
        <v>i</v>
      </c>
      <c r="H1529" s="20">
        <f t="shared" si="67"/>
        <v>2016</v>
      </c>
      <c r="I1529" s="20" t="str">
        <f t="shared" si="65"/>
        <v>liss__match_survAtt..SurvInt.2016</v>
      </c>
      <c r="J1529" s="20" t="s">
        <v>2460</v>
      </c>
      <c r="K1529" s="20" t="s">
        <v>2437</v>
      </c>
      <c r="L1529" s="15" t="s">
        <v>2284</v>
      </c>
      <c r="M1529" s="20" t="s">
        <v>223</v>
      </c>
      <c r="N1529" s="20" t="s">
        <v>1543</v>
      </c>
      <c r="Q1529" s="20" t="s">
        <v>224</v>
      </c>
    </row>
    <row r="1530" spans="1:17" ht="18" customHeight="1" x14ac:dyDescent="0.2">
      <c r="A1530" s="11" t="s">
        <v>25</v>
      </c>
      <c r="B1530" s="11" t="s">
        <v>2311</v>
      </c>
      <c r="C1530" s="11" t="s">
        <v>165</v>
      </c>
      <c r="D1530" s="11" t="s">
        <v>2278</v>
      </c>
      <c r="E1530" s="11" t="s">
        <v>2435</v>
      </c>
      <c r="F1530" s="20">
        <v>10</v>
      </c>
      <c r="G1530" s="20" t="str">
        <f t="shared" si="66"/>
        <v>j</v>
      </c>
      <c r="H1530" s="20">
        <f t="shared" si="67"/>
        <v>2017</v>
      </c>
      <c r="I1530" s="20" t="str">
        <f t="shared" si="65"/>
        <v>liss__match_survAtt..SurvInt.2017</v>
      </c>
      <c r="J1530" s="20" t="s">
        <v>2462</v>
      </c>
      <c r="K1530" s="20" t="s">
        <v>2437</v>
      </c>
      <c r="L1530" s="15" t="s">
        <v>2284</v>
      </c>
      <c r="M1530" s="20" t="s">
        <v>223</v>
      </c>
      <c r="N1530" s="20" t="s">
        <v>1543</v>
      </c>
      <c r="Q1530" s="20" t="s">
        <v>224</v>
      </c>
    </row>
    <row r="1531" spans="1:17" ht="18" customHeight="1" x14ac:dyDescent="0.2">
      <c r="A1531" s="11" t="s">
        <v>25</v>
      </c>
      <c r="B1531" s="11" t="s">
        <v>2277</v>
      </c>
      <c r="C1531" s="11" t="s">
        <v>165</v>
      </c>
      <c r="D1531" s="11" t="s">
        <v>2278</v>
      </c>
      <c r="E1531" s="11" t="s">
        <v>2465</v>
      </c>
      <c r="F1531" s="20">
        <v>1</v>
      </c>
      <c r="G1531" s="20" t="str">
        <f t="shared" si="66"/>
        <v>a</v>
      </c>
      <c r="H1531" s="20">
        <f t="shared" si="67"/>
        <v>2008</v>
      </c>
      <c r="I1531" s="20" t="str">
        <f t="shared" si="65"/>
        <v>liss__match_survAtt..SurvyImp.2008</v>
      </c>
      <c r="J1531" s="20" t="s">
        <v>2466</v>
      </c>
      <c r="K1531" s="20" t="s">
        <v>2467</v>
      </c>
      <c r="L1531" s="15" t="s">
        <v>2284</v>
      </c>
      <c r="M1531" s="20" t="s">
        <v>223</v>
      </c>
      <c r="N1531" s="20" t="s">
        <v>1543</v>
      </c>
      <c r="Q1531" s="20" t="s">
        <v>224</v>
      </c>
    </row>
    <row r="1532" spans="1:17" ht="18" customHeight="1" x14ac:dyDescent="0.2">
      <c r="A1532" s="11" t="s">
        <v>25</v>
      </c>
      <c r="B1532" s="11" t="s">
        <v>2285</v>
      </c>
      <c r="C1532" s="11" t="s">
        <v>165</v>
      </c>
      <c r="D1532" s="11" t="s">
        <v>2278</v>
      </c>
      <c r="E1532" s="11" t="s">
        <v>2465</v>
      </c>
      <c r="F1532" s="20">
        <v>2</v>
      </c>
      <c r="G1532" s="20" t="str">
        <f t="shared" si="66"/>
        <v>b</v>
      </c>
      <c r="H1532" s="20">
        <f t="shared" si="67"/>
        <v>2009</v>
      </c>
      <c r="I1532" s="20" t="str">
        <f t="shared" si="65"/>
        <v>liss__match_survAtt..SurvyImp.2009</v>
      </c>
      <c r="J1532" s="20" t="s">
        <v>2471</v>
      </c>
      <c r="K1532" s="20" t="s">
        <v>2467</v>
      </c>
      <c r="L1532" s="15" t="s">
        <v>2284</v>
      </c>
      <c r="M1532" s="20" t="s">
        <v>223</v>
      </c>
      <c r="N1532" s="20" t="s">
        <v>1543</v>
      </c>
      <c r="Q1532" s="20" t="s">
        <v>224</v>
      </c>
    </row>
    <row r="1533" spans="1:17" ht="18" customHeight="1" x14ac:dyDescent="0.2">
      <c r="A1533" s="11" t="s">
        <v>25</v>
      </c>
      <c r="B1533" s="11" t="s">
        <v>2289</v>
      </c>
      <c r="C1533" s="11" t="s">
        <v>165</v>
      </c>
      <c r="D1533" s="11" t="s">
        <v>2278</v>
      </c>
      <c r="E1533" s="11" t="s">
        <v>2465</v>
      </c>
      <c r="F1533" s="20">
        <v>3</v>
      </c>
      <c r="G1533" s="20" t="str">
        <f t="shared" si="66"/>
        <v>c</v>
      </c>
      <c r="H1533" s="20">
        <f t="shared" si="67"/>
        <v>2010</v>
      </c>
      <c r="I1533" s="20" t="str">
        <f t="shared" si="65"/>
        <v>liss__match_survAtt..SurvyImp.2010</v>
      </c>
      <c r="J1533" s="20" t="s">
        <v>2473</v>
      </c>
      <c r="K1533" s="20" t="s">
        <v>2467</v>
      </c>
      <c r="L1533" s="15" t="s">
        <v>2284</v>
      </c>
      <c r="M1533" s="20" t="s">
        <v>223</v>
      </c>
      <c r="N1533" s="20" t="s">
        <v>1543</v>
      </c>
      <c r="Q1533" s="20" t="s">
        <v>224</v>
      </c>
    </row>
    <row r="1534" spans="1:17" ht="18" customHeight="1" x14ac:dyDescent="0.2">
      <c r="A1534" s="11" t="s">
        <v>25</v>
      </c>
      <c r="B1534" s="11" t="s">
        <v>2291</v>
      </c>
      <c r="C1534" s="11" t="s">
        <v>165</v>
      </c>
      <c r="D1534" s="11" t="s">
        <v>2278</v>
      </c>
      <c r="E1534" s="11" t="s">
        <v>2465</v>
      </c>
      <c r="F1534" s="20">
        <v>4</v>
      </c>
      <c r="G1534" s="20" t="str">
        <f t="shared" si="66"/>
        <v>d</v>
      </c>
      <c r="H1534" s="20">
        <f t="shared" si="67"/>
        <v>2011</v>
      </c>
      <c r="I1534" s="20" t="str">
        <f t="shared" si="65"/>
        <v>liss__match_survAtt..SurvyImp.2011</v>
      </c>
      <c r="J1534" s="20" t="s">
        <v>2476</v>
      </c>
      <c r="K1534" s="20" t="s">
        <v>2467</v>
      </c>
      <c r="L1534" s="15" t="s">
        <v>2284</v>
      </c>
      <c r="M1534" s="20" t="s">
        <v>223</v>
      </c>
      <c r="N1534" s="20" t="s">
        <v>1543</v>
      </c>
      <c r="Q1534" s="20" t="s">
        <v>224</v>
      </c>
    </row>
    <row r="1535" spans="1:17" ht="18" customHeight="1" x14ac:dyDescent="0.2">
      <c r="A1535" s="11" t="s">
        <v>25</v>
      </c>
      <c r="B1535" s="11" t="s">
        <v>2295</v>
      </c>
      <c r="C1535" s="11" t="s">
        <v>165</v>
      </c>
      <c r="D1535" s="11" t="s">
        <v>2278</v>
      </c>
      <c r="E1535" s="11" t="s">
        <v>2465</v>
      </c>
      <c r="F1535" s="20">
        <v>5</v>
      </c>
      <c r="G1535" s="20" t="str">
        <f t="shared" si="66"/>
        <v>e</v>
      </c>
      <c r="H1535" s="20">
        <f t="shared" si="67"/>
        <v>2012</v>
      </c>
      <c r="I1535" s="20" t="str">
        <f t="shared" si="65"/>
        <v>liss__match_survAtt..SurvyImp.2012</v>
      </c>
      <c r="J1535" s="20" t="s">
        <v>2478</v>
      </c>
      <c r="K1535" s="20" t="s">
        <v>2467</v>
      </c>
      <c r="L1535" s="15" t="s">
        <v>2284</v>
      </c>
      <c r="M1535" s="20" t="s">
        <v>223</v>
      </c>
      <c r="N1535" s="20" t="s">
        <v>1543</v>
      </c>
      <c r="Q1535" s="20" t="s">
        <v>224</v>
      </c>
    </row>
    <row r="1536" spans="1:17" ht="18" customHeight="1" x14ac:dyDescent="0.2">
      <c r="A1536" s="11" t="s">
        <v>25</v>
      </c>
      <c r="B1536" s="11" t="s">
        <v>2299</v>
      </c>
      <c r="C1536" s="11" t="s">
        <v>165</v>
      </c>
      <c r="D1536" s="11" t="s">
        <v>2278</v>
      </c>
      <c r="E1536" s="11" t="s">
        <v>2465</v>
      </c>
      <c r="F1536" s="20">
        <v>6</v>
      </c>
      <c r="G1536" s="20" t="str">
        <f t="shared" si="66"/>
        <v>f</v>
      </c>
      <c r="H1536" s="20">
        <f t="shared" si="67"/>
        <v>2013</v>
      </c>
      <c r="I1536" s="20" t="str">
        <f t="shared" si="65"/>
        <v>liss__match_survAtt..SurvyImp.2013</v>
      </c>
      <c r="J1536" s="20" t="s">
        <v>2481</v>
      </c>
      <c r="K1536" s="20" t="s">
        <v>2467</v>
      </c>
      <c r="L1536" s="15" t="s">
        <v>2284</v>
      </c>
      <c r="M1536" s="20" t="s">
        <v>223</v>
      </c>
      <c r="N1536" s="20" t="s">
        <v>1543</v>
      </c>
      <c r="Q1536" s="20" t="s">
        <v>224</v>
      </c>
    </row>
    <row r="1537" spans="1:17" ht="18" customHeight="1" x14ac:dyDescent="0.2">
      <c r="A1537" s="11" t="s">
        <v>25</v>
      </c>
      <c r="B1537" s="11" t="s">
        <v>2301</v>
      </c>
      <c r="C1537" s="11" t="s">
        <v>165</v>
      </c>
      <c r="D1537" s="11" t="s">
        <v>2278</v>
      </c>
      <c r="E1537" s="11" t="s">
        <v>2465</v>
      </c>
      <c r="F1537" s="20">
        <v>7</v>
      </c>
      <c r="G1537" s="20" t="str">
        <f t="shared" si="66"/>
        <v>g</v>
      </c>
      <c r="H1537" s="20">
        <f t="shared" si="67"/>
        <v>2014</v>
      </c>
      <c r="I1537" s="20" t="str">
        <f t="shared" si="65"/>
        <v>liss__match_survAtt..SurvyImp.2014</v>
      </c>
      <c r="J1537" s="20" t="s">
        <v>2485</v>
      </c>
      <c r="K1537" s="20" t="s">
        <v>2467</v>
      </c>
      <c r="L1537" s="15" t="s">
        <v>2284</v>
      </c>
      <c r="M1537" s="20" t="s">
        <v>223</v>
      </c>
      <c r="N1537" s="20" t="s">
        <v>1543</v>
      </c>
      <c r="Q1537" s="20" t="s">
        <v>224</v>
      </c>
    </row>
    <row r="1538" spans="1:17" ht="18" customHeight="1" x14ac:dyDescent="0.2">
      <c r="A1538" s="11" t="s">
        <v>25</v>
      </c>
      <c r="B1538" s="11" t="s">
        <v>2305</v>
      </c>
      <c r="C1538" s="11" t="s">
        <v>165</v>
      </c>
      <c r="D1538" s="11" t="s">
        <v>2278</v>
      </c>
      <c r="E1538" s="11" t="s">
        <v>2465</v>
      </c>
      <c r="F1538" s="20">
        <v>8</v>
      </c>
      <c r="G1538" s="20" t="str">
        <f t="shared" si="66"/>
        <v>h</v>
      </c>
      <c r="H1538" s="20">
        <f t="shared" si="67"/>
        <v>2015</v>
      </c>
      <c r="I1538" s="20" t="str">
        <f t="shared" si="65"/>
        <v>liss__match_survAtt..SurvyImp.2015</v>
      </c>
      <c r="J1538" s="20" t="s">
        <v>2489</v>
      </c>
      <c r="K1538" s="20" t="s">
        <v>2467</v>
      </c>
      <c r="L1538" s="15" t="s">
        <v>2284</v>
      </c>
      <c r="M1538" s="20" t="s">
        <v>223</v>
      </c>
      <c r="N1538" s="20" t="s">
        <v>1543</v>
      </c>
      <c r="Q1538" s="20" t="s">
        <v>224</v>
      </c>
    </row>
    <row r="1539" spans="1:17" ht="18" customHeight="1" x14ac:dyDescent="0.2">
      <c r="A1539" s="11" t="s">
        <v>25</v>
      </c>
      <c r="B1539" s="11" t="s">
        <v>2309</v>
      </c>
      <c r="C1539" s="11" t="s">
        <v>165</v>
      </c>
      <c r="D1539" s="11" t="s">
        <v>2278</v>
      </c>
      <c r="E1539" s="11" t="s">
        <v>2465</v>
      </c>
      <c r="F1539" s="20">
        <v>9</v>
      </c>
      <c r="G1539" s="20" t="str">
        <f t="shared" si="66"/>
        <v>i</v>
      </c>
      <c r="H1539" s="20">
        <f t="shared" si="67"/>
        <v>2016</v>
      </c>
      <c r="I1539" s="20" t="str">
        <f t="shared" si="65"/>
        <v>liss__match_survAtt..SurvyImp.2016</v>
      </c>
      <c r="J1539" s="20" t="s">
        <v>2490</v>
      </c>
      <c r="K1539" s="20" t="s">
        <v>2467</v>
      </c>
      <c r="L1539" s="15" t="s">
        <v>2284</v>
      </c>
      <c r="M1539" s="20" t="s">
        <v>223</v>
      </c>
      <c r="N1539" s="20" t="s">
        <v>1543</v>
      </c>
      <c r="Q1539" s="20" t="s">
        <v>224</v>
      </c>
    </row>
    <row r="1540" spans="1:17" ht="18" customHeight="1" x14ac:dyDescent="0.2">
      <c r="A1540" s="11" t="s">
        <v>25</v>
      </c>
      <c r="B1540" s="11" t="s">
        <v>2311</v>
      </c>
      <c r="C1540" s="11" t="s">
        <v>165</v>
      </c>
      <c r="D1540" s="11" t="s">
        <v>2278</v>
      </c>
      <c r="E1540" s="11" t="s">
        <v>2465</v>
      </c>
      <c r="F1540" s="20">
        <v>10</v>
      </c>
      <c r="G1540" s="20" t="str">
        <f t="shared" si="66"/>
        <v>j</v>
      </c>
      <c r="H1540" s="20">
        <f t="shared" si="67"/>
        <v>2017</v>
      </c>
      <c r="I1540" s="20" t="str">
        <f t="shared" si="65"/>
        <v>liss__match_survAtt..SurvyImp.2017</v>
      </c>
      <c r="J1540" s="20" t="s">
        <v>2494</v>
      </c>
      <c r="K1540" s="20" t="s">
        <v>2467</v>
      </c>
      <c r="L1540" s="15" t="s">
        <v>2284</v>
      </c>
      <c r="M1540" s="20" t="s">
        <v>223</v>
      </c>
      <c r="N1540" s="20" t="s">
        <v>1543</v>
      </c>
      <c r="Q1540" s="20" t="s">
        <v>224</v>
      </c>
    </row>
    <row r="1541" spans="1:17" ht="18" customHeight="1" x14ac:dyDescent="0.2">
      <c r="A1541" s="11" t="s">
        <v>25</v>
      </c>
      <c r="B1541" s="11" t="s">
        <v>2277</v>
      </c>
      <c r="C1541" s="11" t="s">
        <v>165</v>
      </c>
      <c r="D1541" s="11" t="s">
        <v>2278</v>
      </c>
      <c r="E1541" s="11" t="s">
        <v>2495</v>
      </c>
      <c r="F1541" s="20">
        <v>1</v>
      </c>
      <c r="G1541" s="20" t="str">
        <f t="shared" si="66"/>
        <v>a</v>
      </c>
      <c r="H1541" s="20">
        <f t="shared" si="67"/>
        <v>2008</v>
      </c>
      <c r="I1541" s="20" t="str">
        <f t="shared" si="65"/>
        <v>liss__match_survAtt..tooMany.2008</v>
      </c>
      <c r="J1541" s="20" t="s">
        <v>2497</v>
      </c>
      <c r="K1541" s="20" t="s">
        <v>2498</v>
      </c>
      <c r="L1541" s="15" t="s">
        <v>2284</v>
      </c>
      <c r="M1541" s="20" t="s">
        <v>225</v>
      </c>
      <c r="N1541" s="20" t="s">
        <v>1543</v>
      </c>
      <c r="Q1541" s="20" t="s">
        <v>224</v>
      </c>
    </row>
    <row r="1542" spans="1:17" ht="18" customHeight="1" x14ac:dyDescent="0.2">
      <c r="A1542" s="11" t="s">
        <v>25</v>
      </c>
      <c r="B1542" s="11" t="s">
        <v>2285</v>
      </c>
      <c r="C1542" s="11" t="s">
        <v>165</v>
      </c>
      <c r="D1542" s="11" t="s">
        <v>2278</v>
      </c>
      <c r="E1542" s="11" t="s">
        <v>2495</v>
      </c>
      <c r="F1542" s="20">
        <v>2</v>
      </c>
      <c r="G1542" s="20" t="str">
        <f t="shared" si="66"/>
        <v>b</v>
      </c>
      <c r="H1542" s="20">
        <f t="shared" si="67"/>
        <v>2009</v>
      </c>
      <c r="I1542" s="20" t="str">
        <f t="shared" si="65"/>
        <v>liss__match_survAtt..tooMany.2009</v>
      </c>
      <c r="J1542" s="20" t="s">
        <v>2501</v>
      </c>
      <c r="K1542" s="20" t="s">
        <v>2498</v>
      </c>
      <c r="L1542" s="15" t="s">
        <v>2284</v>
      </c>
      <c r="M1542" s="20" t="s">
        <v>225</v>
      </c>
      <c r="N1542" s="20" t="s">
        <v>1543</v>
      </c>
      <c r="Q1542" s="20" t="s">
        <v>224</v>
      </c>
    </row>
    <row r="1543" spans="1:17" ht="18" customHeight="1" x14ac:dyDescent="0.2">
      <c r="A1543" s="11" t="s">
        <v>25</v>
      </c>
      <c r="B1543" s="11" t="s">
        <v>2289</v>
      </c>
      <c r="C1543" s="11" t="s">
        <v>165</v>
      </c>
      <c r="D1543" s="11" t="s">
        <v>2278</v>
      </c>
      <c r="E1543" s="11" t="s">
        <v>2495</v>
      </c>
      <c r="F1543" s="20">
        <v>3</v>
      </c>
      <c r="G1543" s="20" t="str">
        <f t="shared" si="66"/>
        <v>c</v>
      </c>
      <c r="H1543" s="20">
        <f t="shared" si="67"/>
        <v>2010</v>
      </c>
      <c r="I1543" s="20" t="str">
        <f t="shared" si="65"/>
        <v>liss__match_survAtt..tooMany.2010</v>
      </c>
      <c r="J1543" s="20" t="s">
        <v>2505</v>
      </c>
      <c r="K1543" s="20" t="s">
        <v>2498</v>
      </c>
      <c r="L1543" s="15" t="s">
        <v>2284</v>
      </c>
      <c r="M1543" s="20" t="s">
        <v>225</v>
      </c>
      <c r="N1543" s="20" t="s">
        <v>1543</v>
      </c>
      <c r="Q1543" s="20" t="s">
        <v>224</v>
      </c>
    </row>
    <row r="1544" spans="1:17" ht="18" customHeight="1" x14ac:dyDescent="0.2">
      <c r="A1544" s="11" t="s">
        <v>25</v>
      </c>
      <c r="B1544" s="11" t="s">
        <v>2291</v>
      </c>
      <c r="C1544" s="11" t="s">
        <v>165</v>
      </c>
      <c r="D1544" s="11" t="s">
        <v>2278</v>
      </c>
      <c r="E1544" s="11" t="s">
        <v>2495</v>
      </c>
      <c r="F1544" s="20">
        <v>4</v>
      </c>
      <c r="G1544" s="20" t="str">
        <f t="shared" si="66"/>
        <v>d</v>
      </c>
      <c r="H1544" s="20">
        <f t="shared" si="67"/>
        <v>2011</v>
      </c>
      <c r="I1544" s="20" t="str">
        <f t="shared" si="65"/>
        <v>liss__match_survAtt..tooMany.2011</v>
      </c>
      <c r="J1544" s="20" t="s">
        <v>2507</v>
      </c>
      <c r="K1544" s="20" t="s">
        <v>2498</v>
      </c>
      <c r="L1544" s="15" t="s">
        <v>2284</v>
      </c>
      <c r="M1544" s="20" t="s">
        <v>225</v>
      </c>
      <c r="N1544" s="20" t="s">
        <v>1543</v>
      </c>
      <c r="Q1544" s="20" t="s">
        <v>224</v>
      </c>
    </row>
    <row r="1545" spans="1:17" ht="18" customHeight="1" x14ac:dyDescent="0.2">
      <c r="A1545" s="11" t="s">
        <v>25</v>
      </c>
      <c r="B1545" s="11" t="s">
        <v>2295</v>
      </c>
      <c r="C1545" s="11" t="s">
        <v>165</v>
      </c>
      <c r="D1545" s="11" t="s">
        <v>2278</v>
      </c>
      <c r="E1545" s="11" t="s">
        <v>2495</v>
      </c>
      <c r="F1545" s="20">
        <v>5</v>
      </c>
      <c r="G1545" s="20" t="str">
        <f t="shared" si="66"/>
        <v>e</v>
      </c>
      <c r="H1545" s="20">
        <f t="shared" si="67"/>
        <v>2012</v>
      </c>
      <c r="I1545" s="20" t="str">
        <f t="shared" si="65"/>
        <v>liss__match_survAtt..tooMany.2012</v>
      </c>
      <c r="J1545" s="20" t="s">
        <v>2510</v>
      </c>
      <c r="K1545" s="20" t="s">
        <v>2498</v>
      </c>
      <c r="L1545" s="15" t="s">
        <v>2284</v>
      </c>
      <c r="M1545" s="20" t="s">
        <v>225</v>
      </c>
      <c r="N1545" s="20" t="s">
        <v>1543</v>
      </c>
      <c r="Q1545" s="20" t="s">
        <v>224</v>
      </c>
    </row>
    <row r="1546" spans="1:17" ht="18" customHeight="1" x14ac:dyDescent="0.2">
      <c r="A1546" s="11" t="s">
        <v>25</v>
      </c>
      <c r="B1546" s="11" t="s">
        <v>2299</v>
      </c>
      <c r="C1546" s="11" t="s">
        <v>165</v>
      </c>
      <c r="D1546" s="11" t="s">
        <v>2278</v>
      </c>
      <c r="E1546" s="11" t="s">
        <v>2495</v>
      </c>
      <c r="F1546" s="20">
        <v>6</v>
      </c>
      <c r="G1546" s="20" t="str">
        <f t="shared" si="66"/>
        <v>f</v>
      </c>
      <c r="H1546" s="20">
        <f t="shared" si="67"/>
        <v>2013</v>
      </c>
      <c r="I1546" s="20" t="str">
        <f t="shared" si="65"/>
        <v>liss__match_survAtt..tooMany.2013</v>
      </c>
      <c r="J1546" s="20" t="s">
        <v>2512</v>
      </c>
      <c r="K1546" s="20" t="s">
        <v>2498</v>
      </c>
      <c r="L1546" s="15" t="s">
        <v>2284</v>
      </c>
      <c r="M1546" s="20" t="s">
        <v>225</v>
      </c>
      <c r="N1546" s="20" t="s">
        <v>1543</v>
      </c>
      <c r="Q1546" s="20" t="s">
        <v>224</v>
      </c>
    </row>
    <row r="1547" spans="1:17" ht="18" customHeight="1" x14ac:dyDescent="0.2">
      <c r="A1547" s="11" t="s">
        <v>25</v>
      </c>
      <c r="B1547" s="11" t="s">
        <v>2301</v>
      </c>
      <c r="C1547" s="11" t="s">
        <v>165</v>
      </c>
      <c r="D1547" s="11" t="s">
        <v>2278</v>
      </c>
      <c r="E1547" s="11" t="s">
        <v>2495</v>
      </c>
      <c r="F1547" s="20">
        <v>7</v>
      </c>
      <c r="G1547" s="20" t="str">
        <f t="shared" si="66"/>
        <v>g</v>
      </c>
      <c r="H1547" s="20">
        <f t="shared" si="67"/>
        <v>2014</v>
      </c>
      <c r="I1547" s="20" t="str">
        <f t="shared" si="65"/>
        <v>liss__match_survAtt..tooMany.2014</v>
      </c>
      <c r="J1547" s="20" t="s">
        <v>2515</v>
      </c>
      <c r="K1547" s="20" t="s">
        <v>2498</v>
      </c>
      <c r="L1547" s="15" t="s">
        <v>2284</v>
      </c>
      <c r="M1547" s="20" t="s">
        <v>225</v>
      </c>
      <c r="N1547" s="20" t="s">
        <v>1543</v>
      </c>
      <c r="Q1547" s="20" t="s">
        <v>224</v>
      </c>
    </row>
    <row r="1548" spans="1:17" ht="18" customHeight="1" x14ac:dyDescent="0.2">
      <c r="A1548" s="11" t="s">
        <v>25</v>
      </c>
      <c r="B1548" s="11" t="s">
        <v>2305</v>
      </c>
      <c r="C1548" s="11" t="s">
        <v>165</v>
      </c>
      <c r="D1548" s="11" t="s">
        <v>2278</v>
      </c>
      <c r="E1548" s="11" t="s">
        <v>2495</v>
      </c>
      <c r="F1548" s="20">
        <v>8</v>
      </c>
      <c r="G1548" s="20" t="str">
        <f t="shared" si="66"/>
        <v>h</v>
      </c>
      <c r="H1548" s="20">
        <f t="shared" si="67"/>
        <v>2015</v>
      </c>
      <c r="I1548" s="20" t="str">
        <f t="shared" si="65"/>
        <v>liss__match_survAtt..tooMany.2015</v>
      </c>
      <c r="J1548" s="20" t="s">
        <v>2519</v>
      </c>
      <c r="K1548" s="20" t="s">
        <v>2498</v>
      </c>
      <c r="L1548" s="15" t="s">
        <v>2284</v>
      </c>
      <c r="M1548" s="20" t="s">
        <v>225</v>
      </c>
      <c r="N1548" s="20" t="s">
        <v>1543</v>
      </c>
      <c r="Q1548" s="20" t="s">
        <v>224</v>
      </c>
    </row>
    <row r="1549" spans="1:17" ht="18" customHeight="1" x14ac:dyDescent="0.2">
      <c r="A1549" s="11" t="s">
        <v>25</v>
      </c>
      <c r="B1549" s="11" t="s">
        <v>2309</v>
      </c>
      <c r="C1549" s="11" t="s">
        <v>165</v>
      </c>
      <c r="D1549" s="11" t="s">
        <v>2278</v>
      </c>
      <c r="E1549" s="11" t="s">
        <v>2495</v>
      </c>
      <c r="F1549" s="20">
        <v>9</v>
      </c>
      <c r="G1549" s="20" t="str">
        <f t="shared" si="66"/>
        <v>i</v>
      </c>
      <c r="H1549" s="20">
        <f t="shared" si="67"/>
        <v>2016</v>
      </c>
      <c r="I1549" s="20" t="str">
        <f t="shared" si="65"/>
        <v>liss__match_survAtt..tooMany.2016</v>
      </c>
      <c r="J1549" s="20" t="s">
        <v>2521</v>
      </c>
      <c r="K1549" s="20" t="s">
        <v>2498</v>
      </c>
      <c r="L1549" s="15" t="s">
        <v>2284</v>
      </c>
      <c r="M1549" s="20" t="s">
        <v>225</v>
      </c>
      <c r="N1549" s="20" t="s">
        <v>1543</v>
      </c>
      <c r="Q1549" s="20" t="s">
        <v>224</v>
      </c>
    </row>
    <row r="1550" spans="1:17" ht="18" customHeight="1" x14ac:dyDescent="0.2">
      <c r="A1550" s="11" t="s">
        <v>25</v>
      </c>
      <c r="B1550" s="11" t="s">
        <v>2311</v>
      </c>
      <c r="C1550" s="11" t="s">
        <v>165</v>
      </c>
      <c r="D1550" s="11" t="s">
        <v>2278</v>
      </c>
      <c r="E1550" s="11" t="s">
        <v>2495</v>
      </c>
      <c r="F1550" s="20">
        <v>10</v>
      </c>
      <c r="G1550" s="20" t="str">
        <f t="shared" si="66"/>
        <v>j</v>
      </c>
      <c r="H1550" s="20">
        <f t="shared" si="67"/>
        <v>2017</v>
      </c>
      <c r="I1550" s="20" t="str">
        <f t="shared" si="65"/>
        <v>liss__match_survAtt..tooMany.2017</v>
      </c>
      <c r="J1550" s="20" t="s">
        <v>2524</v>
      </c>
      <c r="K1550" s="20" t="s">
        <v>2498</v>
      </c>
      <c r="L1550" s="15" t="s">
        <v>2284</v>
      </c>
      <c r="M1550" s="20" t="s">
        <v>225</v>
      </c>
      <c r="N1550" s="20" t="s">
        <v>1543</v>
      </c>
      <c r="Q1550" s="20" t="s">
        <v>224</v>
      </c>
    </row>
    <row r="1551" spans="1:17" ht="18" customHeight="1" x14ac:dyDescent="0.2">
      <c r="A1551" s="11" t="s">
        <v>25</v>
      </c>
      <c r="B1551" s="11" t="s">
        <v>2277</v>
      </c>
      <c r="C1551" s="11" t="s">
        <v>165</v>
      </c>
      <c r="D1551" s="11" t="s">
        <v>2278</v>
      </c>
      <c r="E1551" s="11" t="s">
        <v>2525</v>
      </c>
      <c r="F1551" s="20">
        <v>1</v>
      </c>
      <c r="G1551" s="20" t="str">
        <f t="shared" si="66"/>
        <v>a</v>
      </c>
      <c r="H1551" s="20">
        <f t="shared" si="67"/>
        <v>2008</v>
      </c>
      <c r="I1551" s="20" t="str">
        <f t="shared" si="65"/>
        <v>liss__match_survAtt..waste.2008</v>
      </c>
      <c r="J1551" s="20" t="s">
        <v>2527</v>
      </c>
      <c r="K1551" s="20" t="s">
        <v>2528</v>
      </c>
      <c r="L1551" s="15" t="s">
        <v>2284</v>
      </c>
      <c r="M1551" s="20" t="s">
        <v>225</v>
      </c>
      <c r="N1551" s="20" t="s">
        <v>1543</v>
      </c>
      <c r="Q1551" s="20" t="s">
        <v>224</v>
      </c>
    </row>
    <row r="1552" spans="1:17" ht="18" customHeight="1" x14ac:dyDescent="0.2">
      <c r="A1552" s="11" t="s">
        <v>25</v>
      </c>
      <c r="B1552" s="11" t="s">
        <v>2285</v>
      </c>
      <c r="C1552" s="11" t="s">
        <v>165</v>
      </c>
      <c r="D1552" s="11" t="s">
        <v>2278</v>
      </c>
      <c r="E1552" s="11" t="s">
        <v>2525</v>
      </c>
      <c r="F1552" s="20">
        <v>2</v>
      </c>
      <c r="G1552" s="20" t="str">
        <f t="shared" si="66"/>
        <v>b</v>
      </c>
      <c r="H1552" s="20">
        <f t="shared" si="67"/>
        <v>2009</v>
      </c>
      <c r="I1552" s="20" t="str">
        <f t="shared" si="65"/>
        <v>liss__match_survAtt..waste.2009</v>
      </c>
      <c r="J1552" s="20" t="s">
        <v>2531</v>
      </c>
      <c r="K1552" s="20" t="s">
        <v>2528</v>
      </c>
      <c r="L1552" s="15" t="s">
        <v>2284</v>
      </c>
      <c r="M1552" s="20" t="s">
        <v>225</v>
      </c>
      <c r="N1552" s="20" t="s">
        <v>1543</v>
      </c>
      <c r="Q1552" s="20" t="s">
        <v>224</v>
      </c>
    </row>
    <row r="1553" spans="1:17" ht="18" customHeight="1" x14ac:dyDescent="0.2">
      <c r="A1553" s="11" t="s">
        <v>25</v>
      </c>
      <c r="B1553" s="11" t="s">
        <v>2289</v>
      </c>
      <c r="C1553" s="11" t="s">
        <v>165</v>
      </c>
      <c r="D1553" s="11" t="s">
        <v>2278</v>
      </c>
      <c r="E1553" s="11" t="s">
        <v>2525</v>
      </c>
      <c r="F1553" s="20">
        <v>3</v>
      </c>
      <c r="G1553" s="20" t="str">
        <f t="shared" si="66"/>
        <v>c</v>
      </c>
      <c r="H1553" s="20">
        <f t="shared" si="67"/>
        <v>2010</v>
      </c>
      <c r="I1553" s="20" t="str">
        <f t="shared" si="65"/>
        <v>liss__match_survAtt..waste.2010</v>
      </c>
      <c r="J1553" s="20" t="s">
        <v>2535</v>
      </c>
      <c r="K1553" s="20" t="s">
        <v>2528</v>
      </c>
      <c r="L1553" s="15" t="s">
        <v>2284</v>
      </c>
      <c r="M1553" s="20" t="s">
        <v>225</v>
      </c>
      <c r="N1553" s="20" t="s">
        <v>1543</v>
      </c>
      <c r="Q1553" s="20" t="s">
        <v>224</v>
      </c>
    </row>
    <row r="1554" spans="1:17" ht="18" customHeight="1" x14ac:dyDescent="0.2">
      <c r="A1554" s="11" t="s">
        <v>25</v>
      </c>
      <c r="B1554" s="11" t="s">
        <v>2291</v>
      </c>
      <c r="C1554" s="11" t="s">
        <v>165</v>
      </c>
      <c r="D1554" s="11" t="s">
        <v>2278</v>
      </c>
      <c r="E1554" s="11" t="s">
        <v>2525</v>
      </c>
      <c r="F1554" s="20">
        <v>4</v>
      </c>
      <c r="G1554" s="20" t="str">
        <f t="shared" si="66"/>
        <v>d</v>
      </c>
      <c r="H1554" s="20">
        <f t="shared" si="67"/>
        <v>2011</v>
      </c>
      <c r="I1554" s="20" t="str">
        <f t="shared" si="65"/>
        <v>liss__match_survAtt..waste.2011</v>
      </c>
      <c r="J1554" s="20" t="s">
        <v>2536</v>
      </c>
      <c r="K1554" s="20" t="s">
        <v>2528</v>
      </c>
      <c r="L1554" s="15" t="s">
        <v>2284</v>
      </c>
      <c r="M1554" s="20" t="s">
        <v>225</v>
      </c>
      <c r="N1554" s="20" t="s">
        <v>1543</v>
      </c>
      <c r="Q1554" s="20" t="s">
        <v>224</v>
      </c>
    </row>
    <row r="1555" spans="1:17" ht="18" customHeight="1" x14ac:dyDescent="0.2">
      <c r="A1555" s="11" t="s">
        <v>25</v>
      </c>
      <c r="B1555" s="11" t="s">
        <v>2295</v>
      </c>
      <c r="C1555" s="11" t="s">
        <v>165</v>
      </c>
      <c r="D1555" s="11" t="s">
        <v>2278</v>
      </c>
      <c r="E1555" s="11" t="s">
        <v>2525</v>
      </c>
      <c r="F1555" s="20">
        <v>5</v>
      </c>
      <c r="G1555" s="20" t="str">
        <f t="shared" si="66"/>
        <v>e</v>
      </c>
      <c r="H1555" s="20">
        <f t="shared" si="67"/>
        <v>2012</v>
      </c>
      <c r="I1555" s="20" t="str">
        <f t="shared" si="65"/>
        <v>liss__match_survAtt..waste.2012</v>
      </c>
      <c r="J1555" s="20" t="s">
        <v>2542</v>
      </c>
      <c r="K1555" s="20" t="s">
        <v>2528</v>
      </c>
      <c r="L1555" s="15" t="s">
        <v>2284</v>
      </c>
      <c r="M1555" s="20" t="s">
        <v>225</v>
      </c>
      <c r="N1555" s="20" t="s">
        <v>1543</v>
      </c>
      <c r="Q1555" s="20" t="s">
        <v>224</v>
      </c>
    </row>
    <row r="1556" spans="1:17" ht="18" customHeight="1" x14ac:dyDescent="0.2">
      <c r="A1556" s="11" t="s">
        <v>25</v>
      </c>
      <c r="B1556" s="11" t="s">
        <v>2299</v>
      </c>
      <c r="C1556" s="11" t="s">
        <v>165</v>
      </c>
      <c r="D1556" s="11" t="s">
        <v>2278</v>
      </c>
      <c r="E1556" s="11" t="s">
        <v>2525</v>
      </c>
      <c r="F1556" s="20">
        <v>6</v>
      </c>
      <c r="G1556" s="20" t="str">
        <f t="shared" si="66"/>
        <v>f</v>
      </c>
      <c r="H1556" s="20">
        <f t="shared" si="67"/>
        <v>2013</v>
      </c>
      <c r="I1556" s="20" t="str">
        <f t="shared" si="65"/>
        <v>liss__match_survAtt..waste.2013</v>
      </c>
      <c r="J1556" s="20" t="s">
        <v>2545</v>
      </c>
      <c r="K1556" s="20" t="s">
        <v>2528</v>
      </c>
      <c r="L1556" s="15" t="s">
        <v>2284</v>
      </c>
      <c r="M1556" s="20" t="s">
        <v>225</v>
      </c>
      <c r="N1556" s="20" t="s">
        <v>1543</v>
      </c>
      <c r="Q1556" s="20" t="s">
        <v>224</v>
      </c>
    </row>
    <row r="1557" spans="1:17" ht="18" customHeight="1" x14ac:dyDescent="0.2">
      <c r="A1557" s="11" t="s">
        <v>25</v>
      </c>
      <c r="B1557" s="11" t="s">
        <v>2301</v>
      </c>
      <c r="C1557" s="11" t="s">
        <v>165</v>
      </c>
      <c r="D1557" s="11" t="s">
        <v>2278</v>
      </c>
      <c r="E1557" s="11" t="s">
        <v>2525</v>
      </c>
      <c r="F1557" s="20">
        <v>7</v>
      </c>
      <c r="G1557" s="20" t="str">
        <f t="shared" si="66"/>
        <v>g</v>
      </c>
      <c r="H1557" s="20">
        <f t="shared" si="67"/>
        <v>2014</v>
      </c>
      <c r="I1557" s="20" t="str">
        <f t="shared" si="65"/>
        <v>liss__match_survAtt..waste.2014</v>
      </c>
      <c r="J1557" s="20" t="s">
        <v>2546</v>
      </c>
      <c r="K1557" s="20" t="s">
        <v>2528</v>
      </c>
      <c r="L1557" s="15" t="s">
        <v>2284</v>
      </c>
      <c r="M1557" s="20" t="s">
        <v>225</v>
      </c>
      <c r="N1557" s="20" t="s">
        <v>1543</v>
      </c>
      <c r="Q1557" s="20" t="s">
        <v>224</v>
      </c>
    </row>
    <row r="1558" spans="1:17" ht="18" customHeight="1" x14ac:dyDescent="0.2">
      <c r="A1558" s="11" t="s">
        <v>25</v>
      </c>
      <c r="B1558" s="11" t="s">
        <v>2305</v>
      </c>
      <c r="C1558" s="11" t="s">
        <v>165</v>
      </c>
      <c r="D1558" s="11" t="s">
        <v>2278</v>
      </c>
      <c r="E1558" s="11" t="s">
        <v>2525</v>
      </c>
      <c r="F1558" s="20">
        <v>8</v>
      </c>
      <c r="G1558" s="20" t="str">
        <f t="shared" si="66"/>
        <v>h</v>
      </c>
      <c r="H1558" s="20">
        <f t="shared" si="67"/>
        <v>2015</v>
      </c>
      <c r="I1558" s="20" t="str">
        <f t="shared" si="65"/>
        <v>liss__match_survAtt..waste.2015</v>
      </c>
      <c r="J1558" s="20" t="s">
        <v>2549</v>
      </c>
      <c r="K1558" s="20" t="s">
        <v>2528</v>
      </c>
      <c r="L1558" s="15" t="s">
        <v>2284</v>
      </c>
      <c r="M1558" s="20" t="s">
        <v>225</v>
      </c>
      <c r="N1558" s="20" t="s">
        <v>1543</v>
      </c>
      <c r="Q1558" s="20" t="s">
        <v>224</v>
      </c>
    </row>
    <row r="1559" spans="1:17" ht="18" customHeight="1" x14ac:dyDescent="0.2">
      <c r="A1559" s="11" t="s">
        <v>25</v>
      </c>
      <c r="B1559" s="11" t="s">
        <v>2309</v>
      </c>
      <c r="C1559" s="11" t="s">
        <v>165</v>
      </c>
      <c r="D1559" s="11" t="s">
        <v>2278</v>
      </c>
      <c r="E1559" s="11" t="s">
        <v>2525</v>
      </c>
      <c r="F1559" s="20">
        <v>9</v>
      </c>
      <c r="G1559" s="20" t="str">
        <f t="shared" si="66"/>
        <v>i</v>
      </c>
      <c r="H1559" s="20">
        <f t="shared" si="67"/>
        <v>2016</v>
      </c>
      <c r="I1559" s="20" t="str">
        <f t="shared" si="65"/>
        <v>liss__match_survAtt..waste.2016</v>
      </c>
      <c r="J1559" s="20" t="s">
        <v>2552</v>
      </c>
      <c r="K1559" s="20" t="s">
        <v>2528</v>
      </c>
      <c r="L1559" s="15" t="s">
        <v>2284</v>
      </c>
      <c r="M1559" s="20" t="s">
        <v>225</v>
      </c>
      <c r="N1559" s="20" t="s">
        <v>1543</v>
      </c>
      <c r="Q1559" s="20" t="s">
        <v>224</v>
      </c>
    </row>
    <row r="1560" spans="1:17" ht="18" customHeight="1" x14ac:dyDescent="0.2">
      <c r="A1560" s="11" t="s">
        <v>25</v>
      </c>
      <c r="B1560" s="11" t="s">
        <v>2311</v>
      </c>
      <c r="C1560" s="11" t="s">
        <v>165</v>
      </c>
      <c r="D1560" s="11" t="s">
        <v>2278</v>
      </c>
      <c r="E1560" s="11" t="s">
        <v>2525</v>
      </c>
      <c r="F1560" s="20">
        <v>10</v>
      </c>
      <c r="G1560" s="20" t="str">
        <f t="shared" si="66"/>
        <v>j</v>
      </c>
      <c r="H1560" s="20">
        <f t="shared" si="67"/>
        <v>2017</v>
      </c>
      <c r="I1560" s="20" t="str">
        <f t="shared" si="65"/>
        <v>liss__match_survAtt..waste.2017</v>
      </c>
      <c r="J1560" s="20" t="s">
        <v>2553</v>
      </c>
      <c r="K1560" s="20" t="s">
        <v>2528</v>
      </c>
      <c r="L1560" s="15" t="s">
        <v>2284</v>
      </c>
      <c r="M1560" s="20" t="s">
        <v>225</v>
      </c>
      <c r="N1560" s="20" t="s">
        <v>1543</v>
      </c>
      <c r="Q1560" s="20" t="s">
        <v>224</v>
      </c>
    </row>
    <row r="1561" spans="1:17" ht="18" customHeight="1" x14ac:dyDescent="0.2">
      <c r="A1561" s="11" t="s">
        <v>25</v>
      </c>
      <c r="B1561" s="11" t="str">
        <f t="shared" ref="B1561:B1570" si="68">"ci" &amp; RIGHT(H1561, 2) &amp; G1561</f>
        <v>ci08a</v>
      </c>
      <c r="C1561" s="11" t="s">
        <v>165</v>
      </c>
      <c r="D1561" s="11" t="s">
        <v>200</v>
      </c>
      <c r="E1561" s="11" t="s">
        <v>396</v>
      </c>
      <c r="F1561" s="15">
        <v>1</v>
      </c>
      <c r="G1561" s="15" t="str">
        <f t="shared" si="66"/>
        <v>a</v>
      </c>
      <c r="H1561" s="20">
        <v>2008</v>
      </c>
      <c r="I1561" s="20">
        <v>88</v>
      </c>
      <c r="J1561" s="20" t="str">
        <f t="shared" ref="J1561:J1570" si="69">B1561&amp;"0"&amp;I1561</f>
        <v>ci08a088</v>
      </c>
      <c r="K1561" s="20" t="s">
        <v>2558</v>
      </c>
      <c r="L1561" s="15" t="s">
        <v>393</v>
      </c>
      <c r="N1561" s="20" t="s">
        <v>220</v>
      </c>
      <c r="Q1561" s="20" t="s">
        <v>178</v>
      </c>
    </row>
    <row r="1562" spans="1:17" ht="18" customHeight="1" x14ac:dyDescent="0.2">
      <c r="A1562" s="11" t="s">
        <v>25</v>
      </c>
      <c r="B1562" s="11" t="str">
        <f t="shared" si="68"/>
        <v>ci09b</v>
      </c>
      <c r="C1562" s="11" t="s">
        <v>165</v>
      </c>
      <c r="D1562" s="11" t="s">
        <v>200</v>
      </c>
      <c r="E1562" s="11" t="s">
        <v>396</v>
      </c>
      <c r="F1562" s="15">
        <v>2</v>
      </c>
      <c r="G1562" s="15" t="str">
        <f t="shared" si="66"/>
        <v>b</v>
      </c>
      <c r="H1562" s="20">
        <v>2009</v>
      </c>
      <c r="I1562" s="20">
        <v>88</v>
      </c>
      <c r="J1562" s="20" t="str">
        <f t="shared" si="69"/>
        <v>ci09b088</v>
      </c>
      <c r="K1562" s="20" t="s">
        <v>2558</v>
      </c>
      <c r="L1562" s="15" t="s">
        <v>393</v>
      </c>
      <c r="N1562" s="20" t="s">
        <v>220</v>
      </c>
      <c r="Q1562" s="20" t="s">
        <v>178</v>
      </c>
    </row>
    <row r="1563" spans="1:17" ht="18" customHeight="1" x14ac:dyDescent="0.2">
      <c r="A1563" s="11" t="s">
        <v>25</v>
      </c>
      <c r="B1563" s="11" t="str">
        <f t="shared" si="68"/>
        <v>ci10c</v>
      </c>
      <c r="C1563" s="11" t="s">
        <v>165</v>
      </c>
      <c r="D1563" s="11" t="s">
        <v>200</v>
      </c>
      <c r="E1563" s="11" t="s">
        <v>396</v>
      </c>
      <c r="F1563" s="15">
        <v>3</v>
      </c>
      <c r="G1563" s="15" t="str">
        <f t="shared" si="66"/>
        <v>c</v>
      </c>
      <c r="H1563" s="20">
        <v>2010</v>
      </c>
      <c r="I1563" s="20">
        <v>88</v>
      </c>
      <c r="J1563" s="20" t="str">
        <f t="shared" si="69"/>
        <v>ci10c088</v>
      </c>
      <c r="K1563" s="20" t="s">
        <v>2558</v>
      </c>
      <c r="L1563" s="15" t="s">
        <v>393</v>
      </c>
      <c r="N1563" s="20" t="s">
        <v>220</v>
      </c>
      <c r="Q1563" s="20" t="s">
        <v>178</v>
      </c>
    </row>
    <row r="1564" spans="1:17" ht="18" customHeight="1" x14ac:dyDescent="0.2">
      <c r="A1564" s="11" t="s">
        <v>25</v>
      </c>
      <c r="B1564" s="11" t="str">
        <f t="shared" si="68"/>
        <v>ci11d</v>
      </c>
      <c r="C1564" s="11" t="s">
        <v>165</v>
      </c>
      <c r="D1564" s="11" t="s">
        <v>200</v>
      </c>
      <c r="E1564" s="11" t="s">
        <v>396</v>
      </c>
      <c r="F1564" s="15">
        <v>4</v>
      </c>
      <c r="G1564" s="15" t="str">
        <f t="shared" si="66"/>
        <v>d</v>
      </c>
      <c r="H1564" s="20">
        <v>2011</v>
      </c>
      <c r="I1564" s="20">
        <v>88</v>
      </c>
      <c r="J1564" s="20" t="str">
        <f t="shared" si="69"/>
        <v>ci11d088</v>
      </c>
      <c r="K1564" s="20" t="s">
        <v>2558</v>
      </c>
      <c r="L1564" s="15" t="s">
        <v>393</v>
      </c>
      <c r="N1564" s="20" t="s">
        <v>220</v>
      </c>
      <c r="Q1564" s="20" t="s">
        <v>178</v>
      </c>
    </row>
    <row r="1565" spans="1:17" ht="18" customHeight="1" x14ac:dyDescent="0.2">
      <c r="A1565" s="11" t="s">
        <v>25</v>
      </c>
      <c r="B1565" s="11" t="str">
        <f t="shared" si="68"/>
        <v>ci12e</v>
      </c>
      <c r="C1565" s="11" t="s">
        <v>165</v>
      </c>
      <c r="D1565" s="11" t="s">
        <v>200</v>
      </c>
      <c r="E1565" s="11" t="s">
        <v>396</v>
      </c>
      <c r="F1565" s="15">
        <v>5</v>
      </c>
      <c r="G1565" s="15" t="str">
        <f t="shared" si="66"/>
        <v>e</v>
      </c>
      <c r="H1565" s="20">
        <v>2012</v>
      </c>
      <c r="I1565" s="20">
        <v>88</v>
      </c>
      <c r="J1565" s="20" t="str">
        <f t="shared" si="69"/>
        <v>ci12e088</v>
      </c>
      <c r="K1565" s="20" t="s">
        <v>2558</v>
      </c>
      <c r="L1565" s="15" t="s">
        <v>393</v>
      </c>
      <c r="N1565" s="20" t="s">
        <v>220</v>
      </c>
      <c r="Q1565" s="20" t="s">
        <v>178</v>
      </c>
    </row>
    <row r="1566" spans="1:17" ht="18" customHeight="1" x14ac:dyDescent="0.2">
      <c r="A1566" s="11" t="s">
        <v>25</v>
      </c>
      <c r="B1566" s="11" t="str">
        <f t="shared" si="68"/>
        <v>ci13f</v>
      </c>
      <c r="C1566" s="11" t="s">
        <v>165</v>
      </c>
      <c r="D1566" s="11" t="s">
        <v>200</v>
      </c>
      <c r="E1566" s="11" t="s">
        <v>396</v>
      </c>
      <c r="F1566" s="15">
        <v>6</v>
      </c>
      <c r="G1566" s="15" t="str">
        <f t="shared" si="66"/>
        <v>f</v>
      </c>
      <c r="H1566" s="20">
        <v>2013</v>
      </c>
      <c r="I1566" s="20">
        <v>88</v>
      </c>
      <c r="J1566" s="20" t="str">
        <f t="shared" si="69"/>
        <v>ci13f088</v>
      </c>
      <c r="K1566" s="20" t="s">
        <v>2558</v>
      </c>
      <c r="L1566" s="15" t="s">
        <v>393</v>
      </c>
      <c r="N1566" s="20" t="s">
        <v>220</v>
      </c>
      <c r="Q1566" s="20" t="s">
        <v>178</v>
      </c>
    </row>
    <row r="1567" spans="1:17" ht="18" customHeight="1" x14ac:dyDescent="0.2">
      <c r="A1567" s="11" t="s">
        <v>25</v>
      </c>
      <c r="B1567" s="11" t="str">
        <f t="shared" si="68"/>
        <v>ci14g</v>
      </c>
      <c r="C1567" s="11" t="s">
        <v>165</v>
      </c>
      <c r="D1567" s="11" t="s">
        <v>200</v>
      </c>
      <c r="E1567" s="11" t="s">
        <v>396</v>
      </c>
      <c r="F1567" s="15">
        <v>7</v>
      </c>
      <c r="G1567" s="15" t="str">
        <f t="shared" si="66"/>
        <v>g</v>
      </c>
      <c r="H1567" s="20">
        <v>2014</v>
      </c>
      <c r="I1567" s="20">
        <v>88</v>
      </c>
      <c r="J1567" s="20" t="str">
        <f t="shared" si="69"/>
        <v>ci14g088</v>
      </c>
      <c r="K1567" s="20" t="s">
        <v>2558</v>
      </c>
      <c r="L1567" s="15" t="s">
        <v>393</v>
      </c>
      <c r="N1567" s="20" t="s">
        <v>220</v>
      </c>
      <c r="Q1567" s="20" t="s">
        <v>178</v>
      </c>
    </row>
    <row r="1568" spans="1:17" ht="18" customHeight="1" x14ac:dyDescent="0.2">
      <c r="A1568" s="11" t="s">
        <v>25</v>
      </c>
      <c r="B1568" s="11" t="str">
        <f t="shared" si="68"/>
        <v>ci15h</v>
      </c>
      <c r="C1568" s="11" t="s">
        <v>165</v>
      </c>
      <c r="D1568" s="11" t="s">
        <v>200</v>
      </c>
      <c r="E1568" s="11" t="s">
        <v>396</v>
      </c>
      <c r="F1568" s="15">
        <v>8</v>
      </c>
      <c r="G1568" s="15" t="str">
        <f t="shared" si="66"/>
        <v>h</v>
      </c>
      <c r="H1568" s="20">
        <v>2015</v>
      </c>
      <c r="I1568" s="20">
        <v>88</v>
      </c>
      <c r="J1568" s="20" t="str">
        <f t="shared" si="69"/>
        <v>ci15h088</v>
      </c>
      <c r="K1568" s="20" t="s">
        <v>2558</v>
      </c>
      <c r="L1568" s="15" t="s">
        <v>393</v>
      </c>
      <c r="N1568" s="20" t="s">
        <v>220</v>
      </c>
      <c r="Q1568" s="20" t="s">
        <v>178</v>
      </c>
    </row>
    <row r="1569" spans="1:17" ht="18" customHeight="1" x14ac:dyDescent="0.2">
      <c r="A1569" s="11" t="s">
        <v>25</v>
      </c>
      <c r="B1569" s="11" t="str">
        <f t="shared" si="68"/>
        <v>ci16i</v>
      </c>
      <c r="C1569" s="11" t="s">
        <v>165</v>
      </c>
      <c r="D1569" s="11" t="s">
        <v>200</v>
      </c>
      <c r="E1569" s="11" t="s">
        <v>396</v>
      </c>
      <c r="F1569" s="15">
        <v>9</v>
      </c>
      <c r="G1569" s="15" t="str">
        <f t="shared" si="66"/>
        <v>i</v>
      </c>
      <c r="H1569" s="20">
        <v>2016</v>
      </c>
      <c r="I1569" s="20">
        <v>88</v>
      </c>
      <c r="J1569" s="20" t="str">
        <f t="shared" si="69"/>
        <v>ci16i088</v>
      </c>
      <c r="K1569" s="20" t="s">
        <v>2558</v>
      </c>
      <c r="L1569" s="15" t="s">
        <v>393</v>
      </c>
      <c r="N1569" s="20" t="s">
        <v>220</v>
      </c>
      <c r="Q1569" s="20" t="s">
        <v>178</v>
      </c>
    </row>
    <row r="1570" spans="1:17" ht="18" customHeight="1" x14ac:dyDescent="0.2">
      <c r="A1570" s="11" t="s">
        <v>25</v>
      </c>
      <c r="B1570" s="11" t="str">
        <f t="shared" si="68"/>
        <v>ci17j</v>
      </c>
      <c r="C1570" s="11" t="s">
        <v>165</v>
      </c>
      <c r="D1570" s="11" t="s">
        <v>200</v>
      </c>
      <c r="E1570" s="11" t="s">
        <v>396</v>
      </c>
      <c r="F1570" s="15">
        <v>10</v>
      </c>
      <c r="G1570" s="15" t="str">
        <f t="shared" si="66"/>
        <v>j</v>
      </c>
      <c r="H1570" s="20">
        <v>2017</v>
      </c>
      <c r="I1570" s="20">
        <v>88</v>
      </c>
      <c r="J1570" s="20" t="str">
        <f t="shared" si="69"/>
        <v>ci17j088</v>
      </c>
      <c r="K1570" s="20" t="s">
        <v>2558</v>
      </c>
      <c r="L1570" s="15" t="s">
        <v>393</v>
      </c>
      <c r="N1570" s="20" t="s">
        <v>220</v>
      </c>
      <c r="Q1570" s="20" t="s">
        <v>178</v>
      </c>
    </row>
    <row r="1571" spans="1:17" ht="18" customHeight="1" x14ac:dyDescent="0.2">
      <c r="A1571" s="11" t="s">
        <v>25</v>
      </c>
      <c r="B1571" s="11" t="str">
        <f t="shared" ref="B1571:B1634" si="70">"avars_" &amp;  H1571</f>
        <v>avars_2008</v>
      </c>
      <c r="C1571" s="11" t="s">
        <v>165</v>
      </c>
      <c r="D1571" s="11" t="s">
        <v>195</v>
      </c>
      <c r="E1571" s="11" t="s">
        <v>2569</v>
      </c>
      <c r="F1571" s="15">
        <v>1</v>
      </c>
      <c r="G1571" s="15" t="str">
        <f t="shared" si="66"/>
        <v>a</v>
      </c>
      <c r="H1571" s="20">
        <v>2008</v>
      </c>
      <c r="J1571" s="20" t="s">
        <v>2570</v>
      </c>
      <c r="K1571" s="20" t="s">
        <v>2571</v>
      </c>
      <c r="L1571" s="15" t="s">
        <v>2572</v>
      </c>
      <c r="M1571" s="15" t="s">
        <v>225</v>
      </c>
      <c r="N1571" s="20" t="s">
        <v>867</v>
      </c>
      <c r="O1571" s="20">
        <v>1</v>
      </c>
      <c r="P1571" s="20">
        <v>5</v>
      </c>
      <c r="Q1571" s="20" t="s">
        <v>232</v>
      </c>
    </row>
    <row r="1572" spans="1:17" ht="18" customHeight="1" x14ac:dyDescent="0.2">
      <c r="A1572" s="11" t="s">
        <v>25</v>
      </c>
      <c r="B1572" s="11" t="str">
        <f t="shared" si="70"/>
        <v>avars_2009</v>
      </c>
      <c r="C1572" s="11" t="s">
        <v>165</v>
      </c>
      <c r="D1572" s="11" t="s">
        <v>195</v>
      </c>
      <c r="E1572" s="11" t="s">
        <v>2569</v>
      </c>
      <c r="F1572" s="15">
        <v>2</v>
      </c>
      <c r="G1572" s="15" t="str">
        <f t="shared" si="66"/>
        <v>b</v>
      </c>
      <c r="H1572" s="20">
        <v>2009</v>
      </c>
      <c r="J1572" s="20" t="s">
        <v>2570</v>
      </c>
      <c r="K1572" s="20" t="s">
        <v>2571</v>
      </c>
      <c r="L1572" s="15" t="s">
        <v>2572</v>
      </c>
      <c r="M1572" s="15" t="s">
        <v>225</v>
      </c>
      <c r="N1572" s="20" t="s">
        <v>867</v>
      </c>
      <c r="O1572" s="20">
        <v>1</v>
      </c>
      <c r="P1572" s="20">
        <v>5</v>
      </c>
      <c r="Q1572" s="20" t="s">
        <v>232</v>
      </c>
    </row>
    <row r="1573" spans="1:17" ht="18" customHeight="1" x14ac:dyDescent="0.2">
      <c r="A1573" s="11" t="s">
        <v>25</v>
      </c>
      <c r="B1573" s="11" t="str">
        <f t="shared" si="70"/>
        <v>avars_2010</v>
      </c>
      <c r="C1573" s="11" t="s">
        <v>165</v>
      </c>
      <c r="D1573" s="11" t="s">
        <v>195</v>
      </c>
      <c r="E1573" s="11" t="s">
        <v>2569</v>
      </c>
      <c r="F1573" s="15">
        <v>3</v>
      </c>
      <c r="G1573" s="15" t="str">
        <f t="shared" si="66"/>
        <v>c</v>
      </c>
      <c r="H1573" s="20">
        <v>2010</v>
      </c>
      <c r="J1573" s="20" t="s">
        <v>2570</v>
      </c>
      <c r="K1573" s="20" t="s">
        <v>2571</v>
      </c>
      <c r="L1573" s="15" t="s">
        <v>2572</v>
      </c>
      <c r="M1573" s="15" t="s">
        <v>225</v>
      </c>
      <c r="N1573" s="20" t="s">
        <v>867</v>
      </c>
      <c r="O1573" s="20">
        <v>1</v>
      </c>
      <c r="P1573" s="20">
        <v>5</v>
      </c>
      <c r="Q1573" s="20" t="s">
        <v>232</v>
      </c>
    </row>
    <row r="1574" spans="1:17" ht="18" customHeight="1" x14ac:dyDescent="0.2">
      <c r="A1574" s="11" t="s">
        <v>25</v>
      </c>
      <c r="B1574" s="11" t="str">
        <f t="shared" si="70"/>
        <v>avars_2011</v>
      </c>
      <c r="C1574" s="11" t="s">
        <v>165</v>
      </c>
      <c r="D1574" s="11" t="s">
        <v>195</v>
      </c>
      <c r="E1574" s="11" t="s">
        <v>2569</v>
      </c>
      <c r="F1574" s="15">
        <v>4</v>
      </c>
      <c r="G1574" s="15" t="str">
        <f t="shared" si="66"/>
        <v>d</v>
      </c>
      <c r="H1574" s="20">
        <v>2011</v>
      </c>
      <c r="J1574" s="20" t="s">
        <v>2570</v>
      </c>
      <c r="K1574" s="20" t="s">
        <v>2571</v>
      </c>
      <c r="L1574" s="15" t="s">
        <v>2572</v>
      </c>
      <c r="M1574" s="15" t="s">
        <v>225</v>
      </c>
      <c r="N1574" s="20" t="s">
        <v>867</v>
      </c>
      <c r="O1574" s="20">
        <v>1</v>
      </c>
      <c r="P1574" s="20">
        <v>5</v>
      </c>
      <c r="Q1574" s="20" t="s">
        <v>232</v>
      </c>
    </row>
    <row r="1575" spans="1:17" ht="18" customHeight="1" x14ac:dyDescent="0.2">
      <c r="A1575" s="11" t="s">
        <v>25</v>
      </c>
      <c r="B1575" s="11" t="str">
        <f t="shared" si="70"/>
        <v>avars_2012</v>
      </c>
      <c r="C1575" s="11" t="s">
        <v>165</v>
      </c>
      <c r="D1575" s="11" t="s">
        <v>195</v>
      </c>
      <c r="E1575" s="11" t="s">
        <v>2569</v>
      </c>
      <c r="F1575" s="15">
        <v>5</v>
      </c>
      <c r="G1575" s="15" t="str">
        <f t="shared" si="66"/>
        <v>e</v>
      </c>
      <c r="H1575" s="20">
        <v>2012</v>
      </c>
      <c r="J1575" s="20" t="s">
        <v>2570</v>
      </c>
      <c r="K1575" s="20" t="s">
        <v>2571</v>
      </c>
      <c r="L1575" s="15" t="s">
        <v>2572</v>
      </c>
      <c r="M1575" s="15" t="s">
        <v>225</v>
      </c>
      <c r="N1575" s="20" t="s">
        <v>867</v>
      </c>
      <c r="O1575" s="20">
        <v>1</v>
      </c>
      <c r="P1575" s="20">
        <v>5</v>
      </c>
      <c r="Q1575" s="20" t="s">
        <v>232</v>
      </c>
    </row>
    <row r="1576" spans="1:17" ht="18" customHeight="1" x14ac:dyDescent="0.2">
      <c r="A1576" s="11" t="s">
        <v>25</v>
      </c>
      <c r="B1576" s="11" t="str">
        <f t="shared" si="70"/>
        <v>avars_2013</v>
      </c>
      <c r="C1576" s="11" t="s">
        <v>165</v>
      </c>
      <c r="D1576" s="11" t="s">
        <v>195</v>
      </c>
      <c r="E1576" s="11" t="s">
        <v>2569</v>
      </c>
      <c r="F1576" s="15">
        <v>6</v>
      </c>
      <c r="G1576" s="15" t="str">
        <f t="shared" si="66"/>
        <v>f</v>
      </c>
      <c r="H1576" s="20">
        <v>2013</v>
      </c>
      <c r="J1576" s="20" t="s">
        <v>2570</v>
      </c>
      <c r="K1576" s="20" t="s">
        <v>2571</v>
      </c>
      <c r="L1576" s="15" t="s">
        <v>2572</v>
      </c>
      <c r="M1576" s="15" t="s">
        <v>225</v>
      </c>
      <c r="N1576" s="20" t="s">
        <v>867</v>
      </c>
      <c r="O1576" s="20">
        <v>1</v>
      </c>
      <c r="P1576" s="20">
        <v>5</v>
      </c>
      <c r="Q1576" s="20" t="s">
        <v>232</v>
      </c>
    </row>
    <row r="1577" spans="1:17" ht="18" customHeight="1" x14ac:dyDescent="0.2">
      <c r="A1577" s="11" t="s">
        <v>25</v>
      </c>
      <c r="B1577" s="11" t="str">
        <f t="shared" si="70"/>
        <v>avars_2014</v>
      </c>
      <c r="C1577" s="11" t="s">
        <v>165</v>
      </c>
      <c r="D1577" s="11" t="s">
        <v>195</v>
      </c>
      <c r="E1577" s="11" t="s">
        <v>2569</v>
      </c>
      <c r="F1577" s="15">
        <v>7</v>
      </c>
      <c r="G1577" s="15" t="str">
        <f t="shared" si="66"/>
        <v>g</v>
      </c>
      <c r="H1577" s="20">
        <v>2014</v>
      </c>
      <c r="J1577" s="20" t="s">
        <v>2570</v>
      </c>
      <c r="K1577" s="20" t="s">
        <v>2571</v>
      </c>
      <c r="L1577" s="15" t="s">
        <v>2572</v>
      </c>
      <c r="M1577" s="15" t="s">
        <v>225</v>
      </c>
      <c r="N1577" s="20" t="s">
        <v>867</v>
      </c>
      <c r="O1577" s="20">
        <v>1</v>
      </c>
      <c r="P1577" s="20">
        <v>5</v>
      </c>
      <c r="Q1577" s="20" t="s">
        <v>232</v>
      </c>
    </row>
    <row r="1578" spans="1:17" ht="18" customHeight="1" x14ac:dyDescent="0.2">
      <c r="A1578" s="11" t="s">
        <v>25</v>
      </c>
      <c r="B1578" s="11" t="str">
        <f t="shared" si="70"/>
        <v>avars_2015</v>
      </c>
      <c r="C1578" s="11" t="s">
        <v>165</v>
      </c>
      <c r="D1578" s="11" t="s">
        <v>195</v>
      </c>
      <c r="E1578" s="11" t="s">
        <v>2569</v>
      </c>
      <c r="F1578" s="15">
        <v>8</v>
      </c>
      <c r="G1578" s="15" t="str">
        <f t="shared" si="66"/>
        <v>h</v>
      </c>
      <c r="H1578" s="20">
        <v>2015</v>
      </c>
      <c r="J1578" s="20" t="s">
        <v>2570</v>
      </c>
      <c r="K1578" s="20" t="s">
        <v>2571</v>
      </c>
      <c r="L1578" s="15" t="s">
        <v>2572</v>
      </c>
      <c r="M1578" s="15" t="s">
        <v>225</v>
      </c>
      <c r="N1578" s="20" t="s">
        <v>867</v>
      </c>
      <c r="O1578" s="20">
        <v>1</v>
      </c>
      <c r="P1578" s="20">
        <v>5</v>
      </c>
      <c r="Q1578" s="20" t="s">
        <v>232</v>
      </c>
    </row>
    <row r="1579" spans="1:17" ht="18" customHeight="1" x14ac:dyDescent="0.2">
      <c r="A1579" s="11" t="s">
        <v>25</v>
      </c>
      <c r="B1579" s="11" t="str">
        <f t="shared" si="70"/>
        <v>avars_2016</v>
      </c>
      <c r="C1579" s="11" t="s">
        <v>165</v>
      </c>
      <c r="D1579" s="11" t="s">
        <v>195</v>
      </c>
      <c r="E1579" s="11" t="s">
        <v>2569</v>
      </c>
      <c r="F1579" s="15">
        <v>9</v>
      </c>
      <c r="G1579" s="15" t="str">
        <f t="shared" si="66"/>
        <v>i</v>
      </c>
      <c r="H1579" s="20">
        <v>2016</v>
      </c>
      <c r="J1579" s="20" t="s">
        <v>2570</v>
      </c>
      <c r="K1579" s="20" t="s">
        <v>2571</v>
      </c>
      <c r="L1579" s="15" t="s">
        <v>2572</v>
      </c>
      <c r="M1579" s="15" t="s">
        <v>225</v>
      </c>
      <c r="N1579" s="20" t="s">
        <v>867</v>
      </c>
      <c r="O1579" s="20">
        <v>1</v>
      </c>
      <c r="P1579" s="20">
        <v>5</v>
      </c>
      <c r="Q1579" s="20" t="s">
        <v>232</v>
      </c>
    </row>
    <row r="1580" spans="1:17" ht="18" customHeight="1" x14ac:dyDescent="0.2">
      <c r="A1580" s="11" t="s">
        <v>25</v>
      </c>
      <c r="B1580" s="11" t="str">
        <f t="shared" si="70"/>
        <v>avars_2017</v>
      </c>
      <c r="C1580" s="11" t="s">
        <v>165</v>
      </c>
      <c r="D1580" s="11" t="s">
        <v>195</v>
      </c>
      <c r="E1580" s="11" t="s">
        <v>2569</v>
      </c>
      <c r="F1580" s="15">
        <v>10</v>
      </c>
      <c r="G1580" s="15" t="str">
        <f t="shared" si="66"/>
        <v>j</v>
      </c>
      <c r="H1580" s="20">
        <v>2017</v>
      </c>
      <c r="J1580" s="20" t="s">
        <v>2570</v>
      </c>
      <c r="K1580" s="20" t="s">
        <v>2571</v>
      </c>
      <c r="L1580" s="15" t="s">
        <v>2572</v>
      </c>
      <c r="M1580" s="15" t="s">
        <v>225</v>
      </c>
      <c r="N1580" s="20" t="s">
        <v>867</v>
      </c>
      <c r="O1580" s="20">
        <v>1</v>
      </c>
      <c r="P1580" s="20">
        <v>5</v>
      </c>
      <c r="Q1580" s="20" t="s">
        <v>232</v>
      </c>
    </row>
    <row r="1581" spans="1:17" ht="18" customHeight="1" x14ac:dyDescent="0.2">
      <c r="A1581" s="11" t="s">
        <v>25</v>
      </c>
      <c r="B1581" s="11" t="str">
        <f t="shared" si="70"/>
        <v>avars_2018</v>
      </c>
      <c r="C1581" s="11" t="s">
        <v>165</v>
      </c>
      <c r="D1581" s="11" t="s">
        <v>195</v>
      </c>
      <c r="E1581" s="11" t="s">
        <v>2569</v>
      </c>
      <c r="F1581" s="15">
        <v>11</v>
      </c>
      <c r="G1581" s="15" t="str">
        <f t="shared" si="66"/>
        <v>k</v>
      </c>
      <c r="H1581" s="20">
        <v>2018</v>
      </c>
      <c r="J1581" s="20" t="s">
        <v>2570</v>
      </c>
      <c r="K1581" s="20" t="s">
        <v>2571</v>
      </c>
      <c r="L1581" s="15" t="s">
        <v>2572</v>
      </c>
      <c r="M1581" s="15" t="s">
        <v>225</v>
      </c>
      <c r="N1581" s="20" t="s">
        <v>867</v>
      </c>
      <c r="O1581" s="20">
        <v>1</v>
      </c>
      <c r="P1581" s="20">
        <v>5</v>
      </c>
      <c r="Q1581" s="20" t="s">
        <v>232</v>
      </c>
    </row>
    <row r="1582" spans="1:17" ht="18" customHeight="1" x14ac:dyDescent="0.2">
      <c r="A1582" s="11" t="s">
        <v>25</v>
      </c>
      <c r="B1582" s="11" t="str">
        <f t="shared" si="70"/>
        <v>avars_2008</v>
      </c>
      <c r="C1582" s="11" t="s">
        <v>165</v>
      </c>
      <c r="D1582" s="11" t="s">
        <v>195</v>
      </c>
      <c r="E1582" s="11" t="s">
        <v>2585</v>
      </c>
      <c r="F1582" s="15">
        <v>1</v>
      </c>
      <c r="G1582" s="15" t="str">
        <f t="shared" si="66"/>
        <v>a</v>
      </c>
      <c r="H1582" s="20">
        <v>2008</v>
      </c>
      <c r="J1582" s="20" t="s">
        <v>2570</v>
      </c>
      <c r="K1582" s="20" t="s">
        <v>2571</v>
      </c>
      <c r="L1582" s="15" t="s">
        <v>2572</v>
      </c>
      <c r="M1582" s="15" t="s">
        <v>225</v>
      </c>
      <c r="N1582" s="20" t="s">
        <v>867</v>
      </c>
      <c r="O1582" s="20">
        <v>1</v>
      </c>
      <c r="P1582" s="20">
        <v>5</v>
      </c>
      <c r="Q1582" s="20" t="s">
        <v>232</v>
      </c>
    </row>
    <row r="1583" spans="1:17" ht="18" customHeight="1" x14ac:dyDescent="0.2">
      <c r="A1583" s="11" t="s">
        <v>25</v>
      </c>
      <c r="B1583" s="11" t="str">
        <f t="shared" si="70"/>
        <v>avars_2009</v>
      </c>
      <c r="C1583" s="11" t="s">
        <v>165</v>
      </c>
      <c r="D1583" s="11" t="s">
        <v>195</v>
      </c>
      <c r="E1583" s="11" t="s">
        <v>2585</v>
      </c>
      <c r="F1583" s="15">
        <v>2</v>
      </c>
      <c r="G1583" s="15" t="str">
        <f t="shared" si="66"/>
        <v>b</v>
      </c>
      <c r="H1583" s="20">
        <v>2009</v>
      </c>
      <c r="J1583" s="20" t="s">
        <v>2570</v>
      </c>
      <c r="K1583" s="20" t="s">
        <v>2571</v>
      </c>
      <c r="L1583" s="15" t="s">
        <v>2572</v>
      </c>
      <c r="M1583" s="15" t="s">
        <v>225</v>
      </c>
      <c r="N1583" s="20" t="s">
        <v>867</v>
      </c>
      <c r="O1583" s="20">
        <v>1</v>
      </c>
      <c r="P1583" s="20">
        <v>5</v>
      </c>
      <c r="Q1583" s="20" t="s">
        <v>232</v>
      </c>
    </row>
    <row r="1584" spans="1:17" ht="18" customHeight="1" x14ac:dyDescent="0.2">
      <c r="A1584" s="11" t="s">
        <v>25</v>
      </c>
      <c r="B1584" s="11" t="str">
        <f t="shared" si="70"/>
        <v>avars_2010</v>
      </c>
      <c r="C1584" s="11" t="s">
        <v>165</v>
      </c>
      <c r="D1584" s="11" t="s">
        <v>195</v>
      </c>
      <c r="E1584" s="11" t="s">
        <v>2585</v>
      </c>
      <c r="F1584" s="15">
        <v>3</v>
      </c>
      <c r="G1584" s="15" t="str">
        <f t="shared" si="66"/>
        <v>c</v>
      </c>
      <c r="H1584" s="20">
        <v>2010</v>
      </c>
      <c r="J1584" s="20" t="s">
        <v>2570</v>
      </c>
      <c r="K1584" s="20" t="s">
        <v>2571</v>
      </c>
      <c r="L1584" s="15" t="s">
        <v>2572</v>
      </c>
      <c r="M1584" s="15" t="s">
        <v>225</v>
      </c>
      <c r="N1584" s="20" t="s">
        <v>867</v>
      </c>
      <c r="O1584" s="20">
        <v>1</v>
      </c>
      <c r="P1584" s="20">
        <v>5</v>
      </c>
      <c r="Q1584" s="20" t="s">
        <v>232</v>
      </c>
    </row>
    <row r="1585" spans="1:17" ht="18" customHeight="1" x14ac:dyDescent="0.2">
      <c r="A1585" s="11" t="s">
        <v>25</v>
      </c>
      <c r="B1585" s="11" t="str">
        <f t="shared" si="70"/>
        <v>avars_2011</v>
      </c>
      <c r="C1585" s="11" t="s">
        <v>165</v>
      </c>
      <c r="D1585" s="11" t="s">
        <v>195</v>
      </c>
      <c r="E1585" s="11" t="s">
        <v>2585</v>
      </c>
      <c r="F1585" s="15">
        <v>4</v>
      </c>
      <c r="G1585" s="15" t="str">
        <f t="shared" si="66"/>
        <v>d</v>
      </c>
      <c r="H1585" s="20">
        <v>2011</v>
      </c>
      <c r="J1585" s="20" t="s">
        <v>2570</v>
      </c>
      <c r="K1585" s="20" t="s">
        <v>2571</v>
      </c>
      <c r="L1585" s="15" t="s">
        <v>2572</v>
      </c>
      <c r="M1585" s="15" t="s">
        <v>225</v>
      </c>
      <c r="N1585" s="20" t="s">
        <v>867</v>
      </c>
      <c r="O1585" s="20">
        <v>1</v>
      </c>
      <c r="P1585" s="20">
        <v>5</v>
      </c>
      <c r="Q1585" s="20" t="s">
        <v>232</v>
      </c>
    </row>
    <row r="1586" spans="1:17" ht="18" customHeight="1" x14ac:dyDescent="0.2">
      <c r="A1586" s="11" t="s">
        <v>25</v>
      </c>
      <c r="B1586" s="11" t="str">
        <f t="shared" si="70"/>
        <v>avars_2012</v>
      </c>
      <c r="C1586" s="11" t="s">
        <v>165</v>
      </c>
      <c r="D1586" s="11" t="s">
        <v>195</v>
      </c>
      <c r="E1586" s="11" t="s">
        <v>2585</v>
      </c>
      <c r="F1586" s="15">
        <v>5</v>
      </c>
      <c r="G1586" s="15" t="str">
        <f t="shared" si="66"/>
        <v>e</v>
      </c>
      <c r="H1586" s="20">
        <v>2012</v>
      </c>
      <c r="J1586" s="20" t="s">
        <v>2570</v>
      </c>
      <c r="K1586" s="20" t="s">
        <v>2571</v>
      </c>
      <c r="L1586" s="15" t="s">
        <v>2572</v>
      </c>
      <c r="M1586" s="15" t="s">
        <v>225</v>
      </c>
      <c r="N1586" s="20" t="s">
        <v>867</v>
      </c>
      <c r="O1586" s="20">
        <v>1</v>
      </c>
      <c r="P1586" s="20">
        <v>5</v>
      </c>
      <c r="Q1586" s="20" t="s">
        <v>232</v>
      </c>
    </row>
    <row r="1587" spans="1:17" ht="18" customHeight="1" x14ac:dyDescent="0.2">
      <c r="A1587" s="11" t="s">
        <v>25</v>
      </c>
      <c r="B1587" s="11" t="str">
        <f t="shared" si="70"/>
        <v>avars_2013</v>
      </c>
      <c r="C1587" s="11" t="s">
        <v>165</v>
      </c>
      <c r="D1587" s="11" t="s">
        <v>195</v>
      </c>
      <c r="E1587" s="11" t="s">
        <v>2585</v>
      </c>
      <c r="F1587" s="15">
        <v>6</v>
      </c>
      <c r="G1587" s="15" t="str">
        <f t="shared" si="66"/>
        <v>f</v>
      </c>
      <c r="H1587" s="20">
        <v>2013</v>
      </c>
      <c r="J1587" s="20" t="s">
        <v>2570</v>
      </c>
      <c r="K1587" s="20" t="s">
        <v>2571</v>
      </c>
      <c r="L1587" s="15" t="s">
        <v>2572</v>
      </c>
      <c r="M1587" s="15" t="s">
        <v>225</v>
      </c>
      <c r="N1587" s="20" t="s">
        <v>867</v>
      </c>
      <c r="O1587" s="20">
        <v>1</v>
      </c>
      <c r="P1587" s="20">
        <v>5</v>
      </c>
      <c r="Q1587" s="20" t="s">
        <v>232</v>
      </c>
    </row>
    <row r="1588" spans="1:17" ht="18" customHeight="1" x14ac:dyDescent="0.2">
      <c r="A1588" s="11" t="s">
        <v>25</v>
      </c>
      <c r="B1588" s="11" t="str">
        <f t="shared" si="70"/>
        <v>avars_2014</v>
      </c>
      <c r="C1588" s="11" t="s">
        <v>165</v>
      </c>
      <c r="D1588" s="11" t="s">
        <v>195</v>
      </c>
      <c r="E1588" s="11" t="s">
        <v>2585</v>
      </c>
      <c r="F1588" s="15">
        <v>7</v>
      </c>
      <c r="G1588" s="15" t="str">
        <f t="shared" si="66"/>
        <v>g</v>
      </c>
      <c r="H1588" s="20">
        <v>2014</v>
      </c>
      <c r="J1588" s="20" t="s">
        <v>2570</v>
      </c>
      <c r="K1588" s="20" t="s">
        <v>2571</v>
      </c>
      <c r="L1588" s="15" t="s">
        <v>2572</v>
      </c>
      <c r="M1588" s="15" t="s">
        <v>225</v>
      </c>
      <c r="N1588" s="20" t="s">
        <v>867</v>
      </c>
      <c r="O1588" s="20">
        <v>1</v>
      </c>
      <c r="P1588" s="20">
        <v>5</v>
      </c>
      <c r="Q1588" s="20" t="s">
        <v>232</v>
      </c>
    </row>
    <row r="1589" spans="1:17" ht="18" customHeight="1" x14ac:dyDescent="0.2">
      <c r="A1589" s="11" t="s">
        <v>25</v>
      </c>
      <c r="B1589" s="11" t="str">
        <f t="shared" si="70"/>
        <v>avars_2015</v>
      </c>
      <c r="C1589" s="11" t="s">
        <v>165</v>
      </c>
      <c r="D1589" s="11" t="s">
        <v>195</v>
      </c>
      <c r="E1589" s="11" t="s">
        <v>2585</v>
      </c>
      <c r="F1589" s="15">
        <v>8</v>
      </c>
      <c r="G1589" s="15" t="str">
        <f t="shared" si="66"/>
        <v>h</v>
      </c>
      <c r="H1589" s="20">
        <v>2015</v>
      </c>
      <c r="J1589" s="20" t="s">
        <v>2570</v>
      </c>
      <c r="K1589" s="20" t="s">
        <v>2571</v>
      </c>
      <c r="L1589" s="15" t="s">
        <v>2572</v>
      </c>
      <c r="M1589" s="15" t="s">
        <v>225</v>
      </c>
      <c r="N1589" s="20" t="s">
        <v>867</v>
      </c>
      <c r="O1589" s="20">
        <v>1</v>
      </c>
      <c r="P1589" s="20">
        <v>5</v>
      </c>
      <c r="Q1589" s="20" t="s">
        <v>232</v>
      </c>
    </row>
    <row r="1590" spans="1:17" ht="18" customHeight="1" x14ac:dyDescent="0.2">
      <c r="A1590" s="11" t="s">
        <v>25</v>
      </c>
      <c r="B1590" s="11" t="str">
        <f t="shared" si="70"/>
        <v>avars_2016</v>
      </c>
      <c r="C1590" s="11" t="s">
        <v>165</v>
      </c>
      <c r="D1590" s="11" t="s">
        <v>195</v>
      </c>
      <c r="E1590" s="11" t="s">
        <v>2585</v>
      </c>
      <c r="F1590" s="15">
        <v>9</v>
      </c>
      <c r="G1590" s="15" t="str">
        <f t="shared" si="66"/>
        <v>i</v>
      </c>
      <c r="H1590" s="20">
        <v>2016</v>
      </c>
      <c r="J1590" s="20" t="s">
        <v>2570</v>
      </c>
      <c r="K1590" s="20" t="s">
        <v>2571</v>
      </c>
      <c r="L1590" s="15" t="s">
        <v>2572</v>
      </c>
      <c r="M1590" s="15" t="s">
        <v>225</v>
      </c>
      <c r="N1590" s="20" t="s">
        <v>867</v>
      </c>
      <c r="O1590" s="20">
        <v>1</v>
      </c>
      <c r="P1590" s="20">
        <v>5</v>
      </c>
      <c r="Q1590" s="20" t="s">
        <v>232</v>
      </c>
    </row>
    <row r="1591" spans="1:17" ht="18" customHeight="1" x14ac:dyDescent="0.2">
      <c r="A1591" s="11" t="s">
        <v>25</v>
      </c>
      <c r="B1591" s="11" t="str">
        <f t="shared" si="70"/>
        <v>avars_2017</v>
      </c>
      <c r="C1591" s="11" t="s">
        <v>165</v>
      </c>
      <c r="D1591" s="11" t="s">
        <v>195</v>
      </c>
      <c r="E1591" s="11" t="s">
        <v>2585</v>
      </c>
      <c r="F1591" s="15">
        <v>10</v>
      </c>
      <c r="G1591" s="15" t="str">
        <f t="shared" si="66"/>
        <v>j</v>
      </c>
      <c r="H1591" s="20">
        <v>2017</v>
      </c>
      <c r="J1591" s="20" t="s">
        <v>2570</v>
      </c>
      <c r="K1591" s="20" t="s">
        <v>2571</v>
      </c>
      <c r="L1591" s="15" t="s">
        <v>2572</v>
      </c>
      <c r="M1591" s="15" t="s">
        <v>225</v>
      </c>
      <c r="N1591" s="20" t="s">
        <v>867</v>
      </c>
      <c r="O1591" s="20">
        <v>1</v>
      </c>
      <c r="P1591" s="20">
        <v>5</v>
      </c>
      <c r="Q1591" s="20" t="s">
        <v>232</v>
      </c>
    </row>
    <row r="1592" spans="1:17" ht="18" customHeight="1" x14ac:dyDescent="0.2">
      <c r="A1592" s="11" t="s">
        <v>25</v>
      </c>
      <c r="B1592" s="11" t="str">
        <f t="shared" si="70"/>
        <v>avars_2018</v>
      </c>
      <c r="C1592" s="11" t="s">
        <v>165</v>
      </c>
      <c r="D1592" s="11" t="s">
        <v>195</v>
      </c>
      <c r="E1592" s="11" t="s">
        <v>2585</v>
      </c>
      <c r="F1592" s="15">
        <v>11</v>
      </c>
      <c r="G1592" s="15" t="str">
        <f t="shared" si="66"/>
        <v>k</v>
      </c>
      <c r="H1592" s="20">
        <v>2018</v>
      </c>
      <c r="J1592" s="20" t="s">
        <v>2570</v>
      </c>
      <c r="K1592" s="20" t="s">
        <v>2571</v>
      </c>
      <c r="L1592" s="15" t="s">
        <v>2572</v>
      </c>
      <c r="M1592" s="15" t="s">
        <v>225</v>
      </c>
      <c r="N1592" s="20" t="s">
        <v>867</v>
      </c>
      <c r="O1592" s="20">
        <v>1</v>
      </c>
      <c r="P1592" s="20">
        <v>5</v>
      </c>
      <c r="Q1592" s="20" t="s">
        <v>232</v>
      </c>
    </row>
    <row r="1593" spans="1:17" ht="18" customHeight="1" x14ac:dyDescent="0.2">
      <c r="A1593" s="11" t="s">
        <v>25</v>
      </c>
      <c r="B1593" s="11" t="str">
        <f t="shared" si="70"/>
        <v>avars_2008</v>
      </c>
      <c r="C1593" s="11" t="s">
        <v>165</v>
      </c>
      <c r="D1593" s="11" t="s">
        <v>195</v>
      </c>
      <c r="E1593" s="11" t="s">
        <v>2596</v>
      </c>
      <c r="F1593" s="15">
        <v>1</v>
      </c>
      <c r="G1593" s="15" t="str">
        <f t="shared" si="66"/>
        <v>a</v>
      </c>
      <c r="H1593" s="20">
        <v>2008</v>
      </c>
      <c r="J1593" s="20" t="s">
        <v>2570</v>
      </c>
      <c r="K1593" s="20" t="s">
        <v>2571</v>
      </c>
      <c r="L1593" s="15" t="s">
        <v>2572</v>
      </c>
      <c r="M1593" s="15" t="s">
        <v>225</v>
      </c>
      <c r="N1593" s="20" t="s">
        <v>867</v>
      </c>
      <c r="O1593" s="20">
        <v>1</v>
      </c>
      <c r="P1593" s="20">
        <v>5</v>
      </c>
      <c r="Q1593" s="20" t="s">
        <v>232</v>
      </c>
    </row>
    <row r="1594" spans="1:17" ht="18" customHeight="1" x14ac:dyDescent="0.2">
      <c r="A1594" s="11" t="s">
        <v>25</v>
      </c>
      <c r="B1594" s="11" t="str">
        <f t="shared" si="70"/>
        <v>avars_2009</v>
      </c>
      <c r="C1594" s="11" t="s">
        <v>165</v>
      </c>
      <c r="D1594" s="11" t="s">
        <v>195</v>
      </c>
      <c r="E1594" s="11" t="s">
        <v>2596</v>
      </c>
      <c r="F1594" s="15">
        <v>2</v>
      </c>
      <c r="G1594" s="15" t="str">
        <f t="shared" si="66"/>
        <v>b</v>
      </c>
      <c r="H1594" s="20">
        <v>2009</v>
      </c>
      <c r="J1594" s="20" t="s">
        <v>2570</v>
      </c>
      <c r="K1594" s="20" t="s">
        <v>2571</v>
      </c>
      <c r="L1594" s="15" t="s">
        <v>2572</v>
      </c>
      <c r="M1594" s="15" t="s">
        <v>225</v>
      </c>
      <c r="N1594" s="20" t="s">
        <v>867</v>
      </c>
      <c r="O1594" s="20">
        <v>1</v>
      </c>
      <c r="P1594" s="20">
        <v>5</v>
      </c>
      <c r="Q1594" s="20" t="s">
        <v>232</v>
      </c>
    </row>
    <row r="1595" spans="1:17" ht="18" customHeight="1" x14ac:dyDescent="0.2">
      <c r="A1595" s="11" t="s">
        <v>25</v>
      </c>
      <c r="B1595" s="11" t="str">
        <f t="shared" si="70"/>
        <v>avars_2010</v>
      </c>
      <c r="C1595" s="11" t="s">
        <v>165</v>
      </c>
      <c r="D1595" s="11" t="s">
        <v>195</v>
      </c>
      <c r="E1595" s="11" t="s">
        <v>2596</v>
      </c>
      <c r="F1595" s="15">
        <v>3</v>
      </c>
      <c r="G1595" s="15" t="str">
        <f t="shared" si="66"/>
        <v>c</v>
      </c>
      <c r="H1595" s="20">
        <v>2010</v>
      </c>
      <c r="J1595" s="20" t="s">
        <v>2570</v>
      </c>
      <c r="K1595" s="20" t="s">
        <v>2571</v>
      </c>
      <c r="L1595" s="15" t="s">
        <v>2572</v>
      </c>
      <c r="M1595" s="15" t="s">
        <v>225</v>
      </c>
      <c r="N1595" s="20" t="s">
        <v>867</v>
      </c>
      <c r="O1595" s="20">
        <v>1</v>
      </c>
      <c r="P1595" s="20">
        <v>5</v>
      </c>
      <c r="Q1595" s="20" t="s">
        <v>232</v>
      </c>
    </row>
    <row r="1596" spans="1:17" ht="18" customHeight="1" x14ac:dyDescent="0.2">
      <c r="A1596" s="11" t="s">
        <v>25</v>
      </c>
      <c r="B1596" s="11" t="str">
        <f t="shared" si="70"/>
        <v>avars_2011</v>
      </c>
      <c r="C1596" s="11" t="s">
        <v>165</v>
      </c>
      <c r="D1596" s="11" t="s">
        <v>195</v>
      </c>
      <c r="E1596" s="11" t="s">
        <v>2596</v>
      </c>
      <c r="F1596" s="15">
        <v>4</v>
      </c>
      <c r="G1596" s="15" t="str">
        <f t="shared" si="66"/>
        <v>d</v>
      </c>
      <c r="H1596" s="20">
        <v>2011</v>
      </c>
      <c r="J1596" s="20" t="s">
        <v>2570</v>
      </c>
      <c r="K1596" s="20" t="s">
        <v>2571</v>
      </c>
      <c r="L1596" s="15" t="s">
        <v>2572</v>
      </c>
      <c r="M1596" s="15" t="s">
        <v>225</v>
      </c>
      <c r="N1596" s="20" t="s">
        <v>867</v>
      </c>
      <c r="O1596" s="20">
        <v>1</v>
      </c>
      <c r="P1596" s="20">
        <v>5</v>
      </c>
      <c r="Q1596" s="20" t="s">
        <v>232</v>
      </c>
    </row>
    <row r="1597" spans="1:17" ht="18" customHeight="1" x14ac:dyDescent="0.2">
      <c r="A1597" s="11" t="s">
        <v>25</v>
      </c>
      <c r="B1597" s="11" t="str">
        <f t="shared" si="70"/>
        <v>avars_2012</v>
      </c>
      <c r="C1597" s="11" t="s">
        <v>165</v>
      </c>
      <c r="D1597" s="11" t="s">
        <v>195</v>
      </c>
      <c r="E1597" s="11" t="s">
        <v>2596</v>
      </c>
      <c r="F1597" s="15">
        <v>5</v>
      </c>
      <c r="G1597" s="15" t="str">
        <f t="shared" si="66"/>
        <v>e</v>
      </c>
      <c r="H1597" s="20">
        <v>2012</v>
      </c>
      <c r="J1597" s="20" t="s">
        <v>2570</v>
      </c>
      <c r="K1597" s="20" t="s">
        <v>2571</v>
      </c>
      <c r="L1597" s="15" t="s">
        <v>2572</v>
      </c>
      <c r="M1597" s="15" t="s">
        <v>225</v>
      </c>
      <c r="N1597" s="20" t="s">
        <v>867</v>
      </c>
      <c r="O1597" s="20">
        <v>1</v>
      </c>
      <c r="P1597" s="20">
        <v>5</v>
      </c>
      <c r="Q1597" s="20" t="s">
        <v>232</v>
      </c>
    </row>
    <row r="1598" spans="1:17" ht="18" customHeight="1" x14ac:dyDescent="0.2">
      <c r="A1598" s="11" t="s">
        <v>25</v>
      </c>
      <c r="B1598" s="11" t="str">
        <f t="shared" si="70"/>
        <v>avars_2013</v>
      </c>
      <c r="C1598" s="11" t="s">
        <v>165</v>
      </c>
      <c r="D1598" s="11" t="s">
        <v>195</v>
      </c>
      <c r="E1598" s="11" t="s">
        <v>2596</v>
      </c>
      <c r="F1598" s="15">
        <v>6</v>
      </c>
      <c r="G1598" s="15" t="str">
        <f t="shared" si="66"/>
        <v>f</v>
      </c>
      <c r="H1598" s="20">
        <v>2013</v>
      </c>
      <c r="J1598" s="20" t="s">
        <v>2570</v>
      </c>
      <c r="K1598" s="20" t="s">
        <v>2571</v>
      </c>
      <c r="L1598" s="15" t="s">
        <v>2572</v>
      </c>
      <c r="M1598" s="15" t="s">
        <v>225</v>
      </c>
      <c r="N1598" s="20" t="s">
        <v>867</v>
      </c>
      <c r="O1598" s="20">
        <v>1</v>
      </c>
      <c r="P1598" s="20">
        <v>5</v>
      </c>
      <c r="Q1598" s="20" t="s">
        <v>232</v>
      </c>
    </row>
    <row r="1599" spans="1:17" ht="18" customHeight="1" x14ac:dyDescent="0.2">
      <c r="A1599" s="11" t="s">
        <v>25</v>
      </c>
      <c r="B1599" s="11" t="str">
        <f t="shared" si="70"/>
        <v>avars_2014</v>
      </c>
      <c r="C1599" s="11" t="s">
        <v>165</v>
      </c>
      <c r="D1599" s="11" t="s">
        <v>195</v>
      </c>
      <c r="E1599" s="11" t="s">
        <v>2596</v>
      </c>
      <c r="F1599" s="15">
        <v>7</v>
      </c>
      <c r="G1599" s="15" t="str">
        <f t="shared" si="66"/>
        <v>g</v>
      </c>
      <c r="H1599" s="20">
        <v>2014</v>
      </c>
      <c r="J1599" s="20" t="s">
        <v>2570</v>
      </c>
      <c r="K1599" s="20" t="s">
        <v>2571</v>
      </c>
      <c r="L1599" s="15" t="s">
        <v>2572</v>
      </c>
      <c r="M1599" s="15" t="s">
        <v>225</v>
      </c>
      <c r="N1599" s="20" t="s">
        <v>867</v>
      </c>
      <c r="O1599" s="20">
        <v>1</v>
      </c>
      <c r="P1599" s="20">
        <v>5</v>
      </c>
      <c r="Q1599" s="20" t="s">
        <v>232</v>
      </c>
    </row>
    <row r="1600" spans="1:17" ht="18" customHeight="1" x14ac:dyDescent="0.2">
      <c r="A1600" s="11" t="s">
        <v>25</v>
      </c>
      <c r="B1600" s="11" t="str">
        <f t="shared" si="70"/>
        <v>avars_2015</v>
      </c>
      <c r="C1600" s="11" t="s">
        <v>165</v>
      </c>
      <c r="D1600" s="11" t="s">
        <v>195</v>
      </c>
      <c r="E1600" s="11" t="s">
        <v>2596</v>
      </c>
      <c r="F1600" s="15">
        <v>8</v>
      </c>
      <c r="G1600" s="15" t="str">
        <f t="shared" si="66"/>
        <v>h</v>
      </c>
      <c r="H1600" s="20">
        <v>2015</v>
      </c>
      <c r="J1600" s="20" t="s">
        <v>2570</v>
      </c>
      <c r="K1600" s="20" t="s">
        <v>2571</v>
      </c>
      <c r="L1600" s="15" t="s">
        <v>2572</v>
      </c>
      <c r="M1600" s="15" t="s">
        <v>225</v>
      </c>
      <c r="N1600" s="20" t="s">
        <v>867</v>
      </c>
      <c r="O1600" s="20">
        <v>1</v>
      </c>
      <c r="P1600" s="20">
        <v>5</v>
      </c>
      <c r="Q1600" s="20" t="s">
        <v>232</v>
      </c>
    </row>
    <row r="1601" spans="1:17" ht="18" customHeight="1" x14ac:dyDescent="0.2">
      <c r="A1601" s="11" t="s">
        <v>25</v>
      </c>
      <c r="B1601" s="11" t="str">
        <f t="shared" si="70"/>
        <v>avars_2016</v>
      </c>
      <c r="C1601" s="11" t="s">
        <v>165</v>
      </c>
      <c r="D1601" s="11" t="s">
        <v>195</v>
      </c>
      <c r="E1601" s="11" t="s">
        <v>2596</v>
      </c>
      <c r="F1601" s="15">
        <v>9</v>
      </c>
      <c r="G1601" s="15" t="str">
        <f t="shared" si="66"/>
        <v>i</v>
      </c>
      <c r="H1601" s="20">
        <v>2016</v>
      </c>
      <c r="J1601" s="20" t="s">
        <v>2570</v>
      </c>
      <c r="K1601" s="20" t="s">
        <v>2571</v>
      </c>
      <c r="L1601" s="15" t="s">
        <v>2572</v>
      </c>
      <c r="M1601" s="15" t="s">
        <v>225</v>
      </c>
      <c r="N1601" s="20" t="s">
        <v>867</v>
      </c>
      <c r="O1601" s="20">
        <v>1</v>
      </c>
      <c r="P1601" s="20">
        <v>5</v>
      </c>
      <c r="Q1601" s="20" t="s">
        <v>232</v>
      </c>
    </row>
    <row r="1602" spans="1:17" ht="18" customHeight="1" x14ac:dyDescent="0.2">
      <c r="A1602" s="11" t="s">
        <v>25</v>
      </c>
      <c r="B1602" s="11" t="str">
        <f t="shared" si="70"/>
        <v>avars_2017</v>
      </c>
      <c r="C1602" s="11" t="s">
        <v>165</v>
      </c>
      <c r="D1602" s="11" t="s">
        <v>195</v>
      </c>
      <c r="E1602" s="11" t="s">
        <v>2596</v>
      </c>
      <c r="F1602" s="15">
        <v>10</v>
      </c>
      <c r="G1602" s="15" t="str">
        <f t="shared" si="66"/>
        <v>j</v>
      </c>
      <c r="H1602" s="20">
        <v>2017</v>
      </c>
      <c r="J1602" s="20" t="s">
        <v>2570</v>
      </c>
      <c r="K1602" s="20" t="s">
        <v>2571</v>
      </c>
      <c r="L1602" s="15" t="s">
        <v>2572</v>
      </c>
      <c r="M1602" s="15" t="s">
        <v>225</v>
      </c>
      <c r="N1602" s="20" t="s">
        <v>867</v>
      </c>
      <c r="O1602" s="20">
        <v>1</v>
      </c>
      <c r="P1602" s="20">
        <v>5</v>
      </c>
      <c r="Q1602" s="20" t="s">
        <v>232</v>
      </c>
    </row>
    <row r="1603" spans="1:17" ht="18" customHeight="1" x14ac:dyDescent="0.2">
      <c r="A1603" s="11" t="s">
        <v>25</v>
      </c>
      <c r="B1603" s="11" t="str">
        <f t="shared" si="70"/>
        <v>avars_2018</v>
      </c>
      <c r="C1603" s="11" t="s">
        <v>165</v>
      </c>
      <c r="D1603" s="11" t="s">
        <v>195</v>
      </c>
      <c r="E1603" s="11" t="s">
        <v>2596</v>
      </c>
      <c r="F1603" s="15">
        <v>11</v>
      </c>
      <c r="G1603" s="15" t="str">
        <f t="shared" si="66"/>
        <v>k</v>
      </c>
      <c r="H1603" s="20">
        <v>2018</v>
      </c>
      <c r="J1603" s="20" t="s">
        <v>2570</v>
      </c>
      <c r="K1603" s="20" t="s">
        <v>2571</v>
      </c>
      <c r="L1603" s="15" t="s">
        <v>2572</v>
      </c>
      <c r="M1603" s="15" t="s">
        <v>225</v>
      </c>
      <c r="N1603" s="20" t="s">
        <v>867</v>
      </c>
      <c r="O1603" s="20">
        <v>1</v>
      </c>
      <c r="P1603" s="20">
        <v>5</v>
      </c>
      <c r="Q1603" s="20" t="s">
        <v>232</v>
      </c>
    </row>
    <row r="1604" spans="1:17" ht="18" customHeight="1" x14ac:dyDescent="0.2">
      <c r="A1604" s="11" t="s">
        <v>25</v>
      </c>
      <c r="B1604" s="11" t="str">
        <f t="shared" si="70"/>
        <v>avars_2008</v>
      </c>
      <c r="C1604" s="11" t="s">
        <v>165</v>
      </c>
      <c r="D1604" s="11" t="s">
        <v>195</v>
      </c>
      <c r="E1604" s="11" t="s">
        <v>2609</v>
      </c>
      <c r="F1604" s="15">
        <v>1</v>
      </c>
      <c r="G1604" s="15" t="str">
        <f t="shared" si="66"/>
        <v>a</v>
      </c>
      <c r="H1604" s="20">
        <v>2008</v>
      </c>
      <c r="J1604" s="20" t="s">
        <v>2570</v>
      </c>
      <c r="K1604" s="20" t="s">
        <v>2571</v>
      </c>
      <c r="L1604" s="15" t="s">
        <v>2572</v>
      </c>
      <c r="M1604" s="15" t="s">
        <v>225</v>
      </c>
      <c r="N1604" s="20" t="s">
        <v>867</v>
      </c>
      <c r="O1604" s="20">
        <v>1</v>
      </c>
      <c r="P1604" s="20">
        <v>5</v>
      </c>
      <c r="Q1604" s="20" t="s">
        <v>232</v>
      </c>
    </row>
    <row r="1605" spans="1:17" ht="18" customHeight="1" x14ac:dyDescent="0.2">
      <c r="A1605" s="11" t="s">
        <v>25</v>
      </c>
      <c r="B1605" s="11" t="str">
        <f t="shared" si="70"/>
        <v>avars_2009</v>
      </c>
      <c r="C1605" s="11" t="s">
        <v>165</v>
      </c>
      <c r="D1605" s="11" t="s">
        <v>195</v>
      </c>
      <c r="E1605" s="11" t="s">
        <v>2609</v>
      </c>
      <c r="F1605" s="15">
        <v>2</v>
      </c>
      <c r="G1605" s="15" t="str">
        <f t="shared" si="66"/>
        <v>b</v>
      </c>
      <c r="H1605" s="20">
        <v>2009</v>
      </c>
      <c r="J1605" s="20" t="s">
        <v>2570</v>
      </c>
      <c r="K1605" s="20" t="s">
        <v>2571</v>
      </c>
      <c r="L1605" s="15" t="s">
        <v>2572</v>
      </c>
      <c r="M1605" s="15" t="s">
        <v>225</v>
      </c>
      <c r="N1605" s="20" t="s">
        <v>867</v>
      </c>
      <c r="O1605" s="20">
        <v>1</v>
      </c>
      <c r="P1605" s="20">
        <v>5</v>
      </c>
      <c r="Q1605" s="20" t="s">
        <v>232</v>
      </c>
    </row>
    <row r="1606" spans="1:17" ht="18" customHeight="1" x14ac:dyDescent="0.2">
      <c r="A1606" s="11" t="s">
        <v>25</v>
      </c>
      <c r="B1606" s="11" t="str">
        <f t="shared" si="70"/>
        <v>avars_2010</v>
      </c>
      <c r="C1606" s="11" t="s">
        <v>165</v>
      </c>
      <c r="D1606" s="11" t="s">
        <v>195</v>
      </c>
      <c r="E1606" s="11" t="s">
        <v>2609</v>
      </c>
      <c r="F1606" s="15">
        <v>3</v>
      </c>
      <c r="G1606" s="15" t="str">
        <f t="shared" si="66"/>
        <v>c</v>
      </c>
      <c r="H1606" s="20">
        <v>2010</v>
      </c>
      <c r="J1606" s="20" t="s">
        <v>2570</v>
      </c>
      <c r="K1606" s="20" t="s">
        <v>2571</v>
      </c>
      <c r="L1606" s="15" t="s">
        <v>2572</v>
      </c>
      <c r="M1606" s="15" t="s">
        <v>225</v>
      </c>
      <c r="N1606" s="20" t="s">
        <v>867</v>
      </c>
      <c r="O1606" s="20">
        <v>1</v>
      </c>
      <c r="P1606" s="20">
        <v>5</v>
      </c>
      <c r="Q1606" s="20" t="s">
        <v>232</v>
      </c>
    </row>
    <row r="1607" spans="1:17" ht="18" customHeight="1" x14ac:dyDescent="0.2">
      <c r="A1607" s="11" t="s">
        <v>25</v>
      </c>
      <c r="B1607" s="11" t="str">
        <f t="shared" si="70"/>
        <v>avars_2011</v>
      </c>
      <c r="C1607" s="11" t="s">
        <v>165</v>
      </c>
      <c r="D1607" s="11" t="s">
        <v>195</v>
      </c>
      <c r="E1607" s="11" t="s">
        <v>2609</v>
      </c>
      <c r="F1607" s="15">
        <v>4</v>
      </c>
      <c r="G1607" s="15" t="str">
        <f t="shared" si="66"/>
        <v>d</v>
      </c>
      <c r="H1607" s="20">
        <v>2011</v>
      </c>
      <c r="J1607" s="20" t="s">
        <v>2570</v>
      </c>
      <c r="K1607" s="20" t="s">
        <v>2571</v>
      </c>
      <c r="L1607" s="15" t="s">
        <v>2572</v>
      </c>
      <c r="M1607" s="15" t="s">
        <v>225</v>
      </c>
      <c r="N1607" s="20" t="s">
        <v>867</v>
      </c>
      <c r="O1607" s="20">
        <v>1</v>
      </c>
      <c r="P1607" s="20">
        <v>5</v>
      </c>
      <c r="Q1607" s="20" t="s">
        <v>232</v>
      </c>
    </row>
    <row r="1608" spans="1:17" ht="18" customHeight="1" x14ac:dyDescent="0.2">
      <c r="A1608" s="11" t="s">
        <v>25</v>
      </c>
      <c r="B1608" s="11" t="str">
        <f t="shared" si="70"/>
        <v>avars_2012</v>
      </c>
      <c r="C1608" s="11" t="s">
        <v>165</v>
      </c>
      <c r="D1608" s="11" t="s">
        <v>195</v>
      </c>
      <c r="E1608" s="11" t="s">
        <v>2609</v>
      </c>
      <c r="F1608" s="15">
        <v>5</v>
      </c>
      <c r="G1608" s="15" t="str">
        <f t="shared" si="66"/>
        <v>e</v>
      </c>
      <c r="H1608" s="20">
        <v>2012</v>
      </c>
      <c r="J1608" s="20" t="s">
        <v>2570</v>
      </c>
      <c r="K1608" s="20" t="s">
        <v>2571</v>
      </c>
      <c r="L1608" s="15" t="s">
        <v>2572</v>
      </c>
      <c r="M1608" s="15" t="s">
        <v>225</v>
      </c>
      <c r="N1608" s="20" t="s">
        <v>867</v>
      </c>
      <c r="O1608" s="20">
        <v>1</v>
      </c>
      <c r="P1608" s="20">
        <v>5</v>
      </c>
      <c r="Q1608" s="20" t="s">
        <v>232</v>
      </c>
    </row>
    <row r="1609" spans="1:17" ht="18" customHeight="1" x14ac:dyDescent="0.2">
      <c r="A1609" s="11" t="s">
        <v>25</v>
      </c>
      <c r="B1609" s="11" t="str">
        <f t="shared" si="70"/>
        <v>avars_2013</v>
      </c>
      <c r="C1609" s="11" t="s">
        <v>165</v>
      </c>
      <c r="D1609" s="11" t="s">
        <v>195</v>
      </c>
      <c r="E1609" s="11" t="s">
        <v>2609</v>
      </c>
      <c r="F1609" s="15">
        <v>6</v>
      </c>
      <c r="G1609" s="15" t="str">
        <f t="shared" si="66"/>
        <v>f</v>
      </c>
      <c r="H1609" s="20">
        <v>2013</v>
      </c>
      <c r="J1609" s="20" t="s">
        <v>2570</v>
      </c>
      <c r="K1609" s="20" t="s">
        <v>2571</v>
      </c>
      <c r="L1609" s="15" t="s">
        <v>2572</v>
      </c>
      <c r="M1609" s="15" t="s">
        <v>225</v>
      </c>
      <c r="N1609" s="20" t="s">
        <v>867</v>
      </c>
      <c r="O1609" s="20">
        <v>1</v>
      </c>
      <c r="P1609" s="20">
        <v>5</v>
      </c>
      <c r="Q1609" s="20" t="s">
        <v>232</v>
      </c>
    </row>
    <row r="1610" spans="1:17" ht="18" customHeight="1" x14ac:dyDescent="0.2">
      <c r="A1610" s="11" t="s">
        <v>25</v>
      </c>
      <c r="B1610" s="11" t="str">
        <f t="shared" si="70"/>
        <v>avars_2014</v>
      </c>
      <c r="C1610" s="11" t="s">
        <v>165</v>
      </c>
      <c r="D1610" s="11" t="s">
        <v>195</v>
      </c>
      <c r="E1610" s="11" t="s">
        <v>2609</v>
      </c>
      <c r="F1610" s="15">
        <v>7</v>
      </c>
      <c r="G1610" s="15" t="str">
        <f t="shared" si="66"/>
        <v>g</v>
      </c>
      <c r="H1610" s="20">
        <v>2014</v>
      </c>
      <c r="J1610" s="20" t="s">
        <v>2570</v>
      </c>
      <c r="K1610" s="20" t="s">
        <v>2571</v>
      </c>
      <c r="L1610" s="15" t="s">
        <v>2572</v>
      </c>
      <c r="M1610" s="15" t="s">
        <v>225</v>
      </c>
      <c r="N1610" s="20" t="s">
        <v>867</v>
      </c>
      <c r="O1610" s="20">
        <v>1</v>
      </c>
      <c r="P1610" s="20">
        <v>5</v>
      </c>
      <c r="Q1610" s="20" t="s">
        <v>232</v>
      </c>
    </row>
    <row r="1611" spans="1:17" ht="18" customHeight="1" x14ac:dyDescent="0.2">
      <c r="A1611" s="11" t="s">
        <v>25</v>
      </c>
      <c r="B1611" s="11" t="str">
        <f t="shared" si="70"/>
        <v>avars_2015</v>
      </c>
      <c r="C1611" s="11" t="s">
        <v>165</v>
      </c>
      <c r="D1611" s="11" t="s">
        <v>195</v>
      </c>
      <c r="E1611" s="11" t="s">
        <v>2609</v>
      </c>
      <c r="F1611" s="15">
        <v>8</v>
      </c>
      <c r="G1611" s="15" t="str">
        <f t="shared" si="66"/>
        <v>h</v>
      </c>
      <c r="H1611" s="20">
        <v>2015</v>
      </c>
      <c r="J1611" s="20" t="s">
        <v>2570</v>
      </c>
      <c r="K1611" s="20" t="s">
        <v>2571</v>
      </c>
      <c r="L1611" s="15" t="s">
        <v>2572</v>
      </c>
      <c r="M1611" s="15" t="s">
        <v>225</v>
      </c>
      <c r="N1611" s="20" t="s">
        <v>867</v>
      </c>
      <c r="O1611" s="20">
        <v>1</v>
      </c>
      <c r="P1611" s="20">
        <v>5</v>
      </c>
      <c r="Q1611" s="20" t="s">
        <v>232</v>
      </c>
    </row>
    <row r="1612" spans="1:17" ht="18" customHeight="1" x14ac:dyDescent="0.2">
      <c r="A1612" s="11" t="s">
        <v>25</v>
      </c>
      <c r="B1612" s="11" t="str">
        <f t="shared" si="70"/>
        <v>avars_2016</v>
      </c>
      <c r="C1612" s="11" t="s">
        <v>165</v>
      </c>
      <c r="D1612" s="11" t="s">
        <v>195</v>
      </c>
      <c r="E1612" s="11" t="s">
        <v>2609</v>
      </c>
      <c r="F1612" s="15">
        <v>9</v>
      </c>
      <c r="G1612" s="15" t="str">
        <f t="shared" si="66"/>
        <v>i</v>
      </c>
      <c r="H1612" s="20">
        <v>2016</v>
      </c>
      <c r="J1612" s="20" t="s">
        <v>2570</v>
      </c>
      <c r="K1612" s="20" t="s">
        <v>2571</v>
      </c>
      <c r="L1612" s="15" t="s">
        <v>2572</v>
      </c>
      <c r="M1612" s="15" t="s">
        <v>225</v>
      </c>
      <c r="N1612" s="20" t="s">
        <v>867</v>
      </c>
      <c r="O1612" s="20">
        <v>1</v>
      </c>
      <c r="P1612" s="20">
        <v>5</v>
      </c>
      <c r="Q1612" s="20" t="s">
        <v>232</v>
      </c>
    </row>
    <row r="1613" spans="1:17" ht="18" customHeight="1" x14ac:dyDescent="0.2">
      <c r="A1613" s="11" t="s">
        <v>25</v>
      </c>
      <c r="B1613" s="11" t="str">
        <f t="shared" si="70"/>
        <v>avars_2017</v>
      </c>
      <c r="C1613" s="11" t="s">
        <v>165</v>
      </c>
      <c r="D1613" s="11" t="s">
        <v>195</v>
      </c>
      <c r="E1613" s="11" t="s">
        <v>2609</v>
      </c>
      <c r="F1613" s="15">
        <v>10</v>
      </c>
      <c r="G1613" s="15" t="str">
        <f t="shared" si="66"/>
        <v>j</v>
      </c>
      <c r="H1613" s="20">
        <v>2017</v>
      </c>
      <c r="J1613" s="20" t="s">
        <v>2570</v>
      </c>
      <c r="K1613" s="20" t="s">
        <v>2571</v>
      </c>
      <c r="L1613" s="15" t="s">
        <v>2572</v>
      </c>
      <c r="M1613" s="15" t="s">
        <v>225</v>
      </c>
      <c r="N1613" s="20" t="s">
        <v>867</v>
      </c>
      <c r="O1613" s="20">
        <v>1</v>
      </c>
      <c r="P1613" s="20">
        <v>5</v>
      </c>
      <c r="Q1613" s="20" t="s">
        <v>232</v>
      </c>
    </row>
    <row r="1614" spans="1:17" ht="18" customHeight="1" x14ac:dyDescent="0.2">
      <c r="A1614" s="11" t="s">
        <v>25</v>
      </c>
      <c r="B1614" s="11" t="str">
        <f t="shared" si="70"/>
        <v>avars_2018</v>
      </c>
      <c r="C1614" s="11" t="s">
        <v>165</v>
      </c>
      <c r="D1614" s="11" t="s">
        <v>195</v>
      </c>
      <c r="E1614" s="11" t="s">
        <v>2609</v>
      </c>
      <c r="F1614" s="15">
        <v>11</v>
      </c>
      <c r="G1614" s="15" t="str">
        <f t="shared" si="66"/>
        <v>k</v>
      </c>
      <c r="H1614" s="20">
        <v>2018</v>
      </c>
      <c r="J1614" s="20" t="s">
        <v>2570</v>
      </c>
      <c r="K1614" s="20" t="s">
        <v>2571</v>
      </c>
      <c r="L1614" s="15" t="s">
        <v>2572</v>
      </c>
      <c r="M1614" s="15" t="s">
        <v>225</v>
      </c>
      <c r="N1614" s="20" t="s">
        <v>867</v>
      </c>
      <c r="O1614" s="20">
        <v>1</v>
      </c>
      <c r="P1614" s="20">
        <v>5</v>
      </c>
      <c r="Q1614" s="20" t="s">
        <v>232</v>
      </c>
    </row>
    <row r="1615" spans="1:17" ht="18" customHeight="1" x14ac:dyDescent="0.2">
      <c r="A1615" s="11" t="s">
        <v>25</v>
      </c>
      <c r="B1615" s="11" t="str">
        <f t="shared" si="70"/>
        <v>avars_2008</v>
      </c>
      <c r="C1615" s="11" t="s">
        <v>165</v>
      </c>
      <c r="D1615" s="11" t="s">
        <v>195</v>
      </c>
      <c r="E1615" s="11" t="s">
        <v>2622</v>
      </c>
      <c r="F1615" s="15">
        <v>1</v>
      </c>
      <c r="G1615" s="15" t="str">
        <f t="shared" si="66"/>
        <v>a</v>
      </c>
      <c r="H1615" s="20">
        <v>2008</v>
      </c>
      <c r="J1615" s="20" t="s">
        <v>2570</v>
      </c>
      <c r="K1615" s="20" t="s">
        <v>2571</v>
      </c>
      <c r="L1615" s="15" t="s">
        <v>2572</v>
      </c>
      <c r="M1615" s="15" t="s">
        <v>225</v>
      </c>
      <c r="N1615" s="20" t="s">
        <v>867</v>
      </c>
      <c r="O1615" s="20">
        <v>1</v>
      </c>
      <c r="P1615" s="20">
        <v>5</v>
      </c>
      <c r="Q1615" s="20" t="s">
        <v>232</v>
      </c>
    </row>
    <row r="1616" spans="1:17" ht="18" customHeight="1" x14ac:dyDescent="0.2">
      <c r="A1616" s="11" t="s">
        <v>25</v>
      </c>
      <c r="B1616" s="11" t="str">
        <f t="shared" si="70"/>
        <v>avars_2009</v>
      </c>
      <c r="C1616" s="11" t="s">
        <v>165</v>
      </c>
      <c r="D1616" s="11" t="s">
        <v>195</v>
      </c>
      <c r="E1616" s="11" t="s">
        <v>2622</v>
      </c>
      <c r="F1616" s="15">
        <v>2</v>
      </c>
      <c r="G1616" s="15" t="str">
        <f t="shared" si="66"/>
        <v>b</v>
      </c>
      <c r="H1616" s="20">
        <v>2009</v>
      </c>
      <c r="J1616" s="20" t="s">
        <v>2570</v>
      </c>
      <c r="K1616" s="20" t="s">
        <v>2571</v>
      </c>
      <c r="L1616" s="15" t="s">
        <v>2572</v>
      </c>
      <c r="M1616" s="15" t="s">
        <v>225</v>
      </c>
      <c r="N1616" s="20" t="s">
        <v>867</v>
      </c>
      <c r="O1616" s="20">
        <v>1</v>
      </c>
      <c r="P1616" s="20">
        <v>5</v>
      </c>
      <c r="Q1616" s="20" t="s">
        <v>232</v>
      </c>
    </row>
    <row r="1617" spans="1:17" ht="18" customHeight="1" x14ac:dyDescent="0.2">
      <c r="A1617" s="11" t="s">
        <v>25</v>
      </c>
      <c r="B1617" s="11" t="str">
        <f t="shared" si="70"/>
        <v>avars_2010</v>
      </c>
      <c r="C1617" s="11" t="s">
        <v>165</v>
      </c>
      <c r="D1617" s="11" t="s">
        <v>195</v>
      </c>
      <c r="E1617" s="11" t="s">
        <v>2622</v>
      </c>
      <c r="F1617" s="15">
        <v>3</v>
      </c>
      <c r="G1617" s="15" t="str">
        <f t="shared" si="66"/>
        <v>c</v>
      </c>
      <c r="H1617" s="20">
        <v>2010</v>
      </c>
      <c r="J1617" s="20" t="s">
        <v>2570</v>
      </c>
      <c r="K1617" s="20" t="s">
        <v>2571</v>
      </c>
      <c r="L1617" s="15" t="s">
        <v>2572</v>
      </c>
      <c r="M1617" s="15" t="s">
        <v>225</v>
      </c>
      <c r="N1617" s="20" t="s">
        <v>867</v>
      </c>
      <c r="O1617" s="20">
        <v>1</v>
      </c>
      <c r="P1617" s="20">
        <v>5</v>
      </c>
      <c r="Q1617" s="20" t="s">
        <v>232</v>
      </c>
    </row>
    <row r="1618" spans="1:17" ht="18" customHeight="1" x14ac:dyDescent="0.2">
      <c r="A1618" s="11" t="s">
        <v>25</v>
      </c>
      <c r="B1618" s="11" t="str">
        <f t="shared" si="70"/>
        <v>avars_2011</v>
      </c>
      <c r="C1618" s="11" t="s">
        <v>165</v>
      </c>
      <c r="D1618" s="11" t="s">
        <v>195</v>
      </c>
      <c r="E1618" s="11" t="s">
        <v>2622</v>
      </c>
      <c r="F1618" s="15">
        <v>4</v>
      </c>
      <c r="G1618" s="15" t="str">
        <f t="shared" si="66"/>
        <v>d</v>
      </c>
      <c r="H1618" s="20">
        <v>2011</v>
      </c>
      <c r="J1618" s="20" t="s">
        <v>2570</v>
      </c>
      <c r="K1618" s="20" t="s">
        <v>2571</v>
      </c>
      <c r="L1618" s="15" t="s">
        <v>2572</v>
      </c>
      <c r="M1618" s="15" t="s">
        <v>225</v>
      </c>
      <c r="N1618" s="20" t="s">
        <v>867</v>
      </c>
      <c r="O1618" s="20">
        <v>1</v>
      </c>
      <c r="P1618" s="20">
        <v>5</v>
      </c>
      <c r="Q1618" s="20" t="s">
        <v>232</v>
      </c>
    </row>
    <row r="1619" spans="1:17" ht="18" customHeight="1" x14ac:dyDescent="0.2">
      <c r="A1619" s="11" t="s">
        <v>25</v>
      </c>
      <c r="B1619" s="11" t="str">
        <f t="shared" si="70"/>
        <v>avars_2012</v>
      </c>
      <c r="C1619" s="11" t="s">
        <v>165</v>
      </c>
      <c r="D1619" s="11" t="s">
        <v>195</v>
      </c>
      <c r="E1619" s="11" t="s">
        <v>2622</v>
      </c>
      <c r="F1619" s="15">
        <v>5</v>
      </c>
      <c r="G1619" s="15" t="str">
        <f t="shared" si="66"/>
        <v>e</v>
      </c>
      <c r="H1619" s="20">
        <v>2012</v>
      </c>
      <c r="J1619" s="20" t="s">
        <v>2570</v>
      </c>
      <c r="K1619" s="20" t="s">
        <v>2571</v>
      </c>
      <c r="L1619" s="15" t="s">
        <v>2572</v>
      </c>
      <c r="M1619" s="15" t="s">
        <v>225</v>
      </c>
      <c r="N1619" s="20" t="s">
        <v>867</v>
      </c>
      <c r="O1619" s="20">
        <v>1</v>
      </c>
      <c r="P1619" s="20">
        <v>5</v>
      </c>
      <c r="Q1619" s="20" t="s">
        <v>232</v>
      </c>
    </row>
    <row r="1620" spans="1:17" ht="18" customHeight="1" x14ac:dyDescent="0.2">
      <c r="A1620" s="11" t="s">
        <v>25</v>
      </c>
      <c r="B1620" s="11" t="str">
        <f t="shared" si="70"/>
        <v>avars_2013</v>
      </c>
      <c r="C1620" s="11" t="s">
        <v>165</v>
      </c>
      <c r="D1620" s="11" t="s">
        <v>195</v>
      </c>
      <c r="E1620" s="11" t="s">
        <v>2622</v>
      </c>
      <c r="F1620" s="15">
        <v>6</v>
      </c>
      <c r="G1620" s="15" t="str">
        <f t="shared" si="66"/>
        <v>f</v>
      </c>
      <c r="H1620" s="20">
        <v>2013</v>
      </c>
      <c r="J1620" s="20" t="s">
        <v>2570</v>
      </c>
      <c r="K1620" s="20" t="s">
        <v>2571</v>
      </c>
      <c r="L1620" s="15" t="s">
        <v>2572</v>
      </c>
      <c r="M1620" s="15" t="s">
        <v>225</v>
      </c>
      <c r="N1620" s="20" t="s">
        <v>867</v>
      </c>
      <c r="O1620" s="20">
        <v>1</v>
      </c>
      <c r="P1620" s="20">
        <v>5</v>
      </c>
      <c r="Q1620" s="20" t="s">
        <v>232</v>
      </c>
    </row>
    <row r="1621" spans="1:17" ht="18" customHeight="1" x14ac:dyDescent="0.2">
      <c r="A1621" s="11" t="s">
        <v>25</v>
      </c>
      <c r="B1621" s="11" t="str">
        <f t="shared" si="70"/>
        <v>avars_2014</v>
      </c>
      <c r="C1621" s="11" t="s">
        <v>165</v>
      </c>
      <c r="D1621" s="11" t="s">
        <v>195</v>
      </c>
      <c r="E1621" s="11" t="s">
        <v>2622</v>
      </c>
      <c r="F1621" s="15">
        <v>7</v>
      </c>
      <c r="G1621" s="15" t="str">
        <f t="shared" si="66"/>
        <v>g</v>
      </c>
      <c r="H1621" s="20">
        <v>2014</v>
      </c>
      <c r="J1621" s="20" t="s">
        <v>2570</v>
      </c>
      <c r="K1621" s="20" t="s">
        <v>2571</v>
      </c>
      <c r="L1621" s="15" t="s">
        <v>2572</v>
      </c>
      <c r="M1621" s="15" t="s">
        <v>225</v>
      </c>
      <c r="N1621" s="20" t="s">
        <v>867</v>
      </c>
      <c r="O1621" s="20">
        <v>1</v>
      </c>
      <c r="P1621" s="20">
        <v>5</v>
      </c>
      <c r="Q1621" s="20" t="s">
        <v>232</v>
      </c>
    </row>
    <row r="1622" spans="1:17" ht="18" customHeight="1" x14ac:dyDescent="0.2">
      <c r="A1622" s="11" t="s">
        <v>25</v>
      </c>
      <c r="B1622" s="11" t="str">
        <f t="shared" si="70"/>
        <v>avars_2015</v>
      </c>
      <c r="C1622" s="11" t="s">
        <v>165</v>
      </c>
      <c r="D1622" s="11" t="s">
        <v>195</v>
      </c>
      <c r="E1622" s="11" t="s">
        <v>2622</v>
      </c>
      <c r="F1622" s="15">
        <v>8</v>
      </c>
      <c r="G1622" s="15" t="str">
        <f t="shared" si="66"/>
        <v>h</v>
      </c>
      <c r="H1622" s="20">
        <v>2015</v>
      </c>
      <c r="J1622" s="20" t="s">
        <v>2570</v>
      </c>
      <c r="K1622" s="20" t="s">
        <v>2571</v>
      </c>
      <c r="L1622" s="15" t="s">
        <v>2572</v>
      </c>
      <c r="M1622" s="15" t="s">
        <v>225</v>
      </c>
      <c r="N1622" s="20" t="s">
        <v>867</v>
      </c>
      <c r="O1622" s="20">
        <v>1</v>
      </c>
      <c r="P1622" s="20">
        <v>5</v>
      </c>
      <c r="Q1622" s="20" t="s">
        <v>232</v>
      </c>
    </row>
    <row r="1623" spans="1:17" ht="18" customHeight="1" x14ac:dyDescent="0.2">
      <c r="A1623" s="11" t="s">
        <v>25</v>
      </c>
      <c r="B1623" s="11" t="str">
        <f t="shared" si="70"/>
        <v>avars_2016</v>
      </c>
      <c r="C1623" s="11" t="s">
        <v>165</v>
      </c>
      <c r="D1623" s="11" t="s">
        <v>195</v>
      </c>
      <c r="E1623" s="11" t="s">
        <v>2622</v>
      </c>
      <c r="F1623" s="15">
        <v>9</v>
      </c>
      <c r="G1623" s="15" t="str">
        <f t="shared" si="66"/>
        <v>i</v>
      </c>
      <c r="H1623" s="20">
        <v>2016</v>
      </c>
      <c r="J1623" s="20" t="s">
        <v>2570</v>
      </c>
      <c r="K1623" s="20" t="s">
        <v>2571</v>
      </c>
      <c r="L1623" s="15" t="s">
        <v>2572</v>
      </c>
      <c r="M1623" s="15" t="s">
        <v>225</v>
      </c>
      <c r="N1623" s="20" t="s">
        <v>867</v>
      </c>
      <c r="O1623" s="20">
        <v>1</v>
      </c>
      <c r="P1623" s="20">
        <v>5</v>
      </c>
      <c r="Q1623" s="20" t="s">
        <v>232</v>
      </c>
    </row>
    <row r="1624" spans="1:17" ht="18" customHeight="1" x14ac:dyDescent="0.2">
      <c r="A1624" s="11" t="s">
        <v>25</v>
      </c>
      <c r="B1624" s="11" t="str">
        <f t="shared" si="70"/>
        <v>avars_2017</v>
      </c>
      <c r="C1624" s="11" t="s">
        <v>165</v>
      </c>
      <c r="D1624" s="11" t="s">
        <v>195</v>
      </c>
      <c r="E1624" s="11" t="s">
        <v>2622</v>
      </c>
      <c r="F1624" s="15">
        <v>10</v>
      </c>
      <c r="G1624" s="15" t="str">
        <f t="shared" si="66"/>
        <v>j</v>
      </c>
      <c r="H1624" s="20">
        <v>2017</v>
      </c>
      <c r="J1624" s="20" t="s">
        <v>2570</v>
      </c>
      <c r="K1624" s="20" t="s">
        <v>2571</v>
      </c>
      <c r="L1624" s="15" t="s">
        <v>2572</v>
      </c>
      <c r="M1624" s="15" t="s">
        <v>225</v>
      </c>
      <c r="N1624" s="20" t="s">
        <v>867</v>
      </c>
      <c r="O1624" s="20">
        <v>1</v>
      </c>
      <c r="P1624" s="20">
        <v>5</v>
      </c>
      <c r="Q1624" s="20" t="s">
        <v>232</v>
      </c>
    </row>
    <row r="1625" spans="1:17" ht="18" customHeight="1" x14ac:dyDescent="0.2">
      <c r="A1625" s="11" t="s">
        <v>25</v>
      </c>
      <c r="B1625" s="11" t="str">
        <f t="shared" si="70"/>
        <v>avars_2018</v>
      </c>
      <c r="C1625" s="11" t="s">
        <v>165</v>
      </c>
      <c r="D1625" s="11" t="s">
        <v>195</v>
      </c>
      <c r="E1625" s="11" t="s">
        <v>2622</v>
      </c>
      <c r="F1625" s="15">
        <v>11</v>
      </c>
      <c r="G1625" s="15" t="str">
        <f t="shared" si="66"/>
        <v>k</v>
      </c>
      <c r="H1625" s="20">
        <v>2018</v>
      </c>
      <c r="J1625" s="20" t="s">
        <v>2570</v>
      </c>
      <c r="K1625" s="20" t="s">
        <v>2571</v>
      </c>
      <c r="L1625" s="15" t="s">
        <v>2572</v>
      </c>
      <c r="M1625" s="15" t="s">
        <v>225</v>
      </c>
      <c r="N1625" s="20" t="s">
        <v>867</v>
      </c>
      <c r="O1625" s="20">
        <v>1</v>
      </c>
      <c r="P1625" s="20">
        <v>5</v>
      </c>
      <c r="Q1625" s="20" t="s">
        <v>232</v>
      </c>
    </row>
    <row r="1626" spans="1:17" ht="18" customHeight="1" x14ac:dyDescent="0.2">
      <c r="A1626" s="11" t="s">
        <v>25</v>
      </c>
      <c r="B1626" s="11" t="str">
        <f t="shared" si="70"/>
        <v>avars_2008</v>
      </c>
      <c r="C1626" s="11" t="s">
        <v>165</v>
      </c>
      <c r="D1626" s="11" t="s">
        <v>195</v>
      </c>
      <c r="E1626" s="11" t="s">
        <v>2637</v>
      </c>
      <c r="F1626" s="15">
        <v>1</v>
      </c>
      <c r="G1626" s="15" t="str">
        <f t="shared" si="66"/>
        <v>a</v>
      </c>
      <c r="H1626" s="20">
        <v>2008</v>
      </c>
      <c r="J1626" s="20" t="s">
        <v>2570</v>
      </c>
      <c r="K1626" s="20" t="s">
        <v>2571</v>
      </c>
      <c r="L1626" s="15" t="s">
        <v>2572</v>
      </c>
      <c r="M1626" s="15" t="s">
        <v>225</v>
      </c>
      <c r="N1626" s="20" t="s">
        <v>867</v>
      </c>
      <c r="O1626" s="20">
        <v>1</v>
      </c>
      <c r="P1626" s="20">
        <v>5</v>
      </c>
      <c r="Q1626" s="20" t="s">
        <v>232</v>
      </c>
    </row>
    <row r="1627" spans="1:17" ht="18" customHeight="1" x14ac:dyDescent="0.2">
      <c r="A1627" s="11" t="s">
        <v>25</v>
      </c>
      <c r="B1627" s="11" t="str">
        <f t="shared" si="70"/>
        <v>avars_2009</v>
      </c>
      <c r="C1627" s="11" t="s">
        <v>165</v>
      </c>
      <c r="D1627" s="11" t="s">
        <v>195</v>
      </c>
      <c r="E1627" s="11" t="s">
        <v>2637</v>
      </c>
      <c r="F1627" s="15">
        <v>2</v>
      </c>
      <c r="G1627" s="15" t="str">
        <f t="shared" si="66"/>
        <v>b</v>
      </c>
      <c r="H1627" s="20">
        <v>2009</v>
      </c>
      <c r="J1627" s="20" t="s">
        <v>2570</v>
      </c>
      <c r="K1627" s="20" t="s">
        <v>2571</v>
      </c>
      <c r="L1627" s="15" t="s">
        <v>2572</v>
      </c>
      <c r="M1627" s="15" t="s">
        <v>225</v>
      </c>
      <c r="N1627" s="20" t="s">
        <v>867</v>
      </c>
      <c r="O1627" s="20">
        <v>1</v>
      </c>
      <c r="P1627" s="20">
        <v>5</v>
      </c>
      <c r="Q1627" s="20" t="s">
        <v>232</v>
      </c>
    </row>
    <row r="1628" spans="1:17" ht="18" customHeight="1" x14ac:dyDescent="0.2">
      <c r="A1628" s="11" t="s">
        <v>25</v>
      </c>
      <c r="B1628" s="11" t="str">
        <f t="shared" si="70"/>
        <v>avars_2010</v>
      </c>
      <c r="C1628" s="11" t="s">
        <v>165</v>
      </c>
      <c r="D1628" s="11" t="s">
        <v>195</v>
      </c>
      <c r="E1628" s="11" t="s">
        <v>2637</v>
      </c>
      <c r="F1628" s="15">
        <v>3</v>
      </c>
      <c r="G1628" s="15" t="str">
        <f t="shared" si="66"/>
        <v>c</v>
      </c>
      <c r="H1628" s="20">
        <v>2010</v>
      </c>
      <c r="J1628" s="20" t="s">
        <v>2570</v>
      </c>
      <c r="K1628" s="20" t="s">
        <v>2571</v>
      </c>
      <c r="L1628" s="15" t="s">
        <v>2572</v>
      </c>
      <c r="M1628" s="15" t="s">
        <v>225</v>
      </c>
      <c r="N1628" s="20" t="s">
        <v>867</v>
      </c>
      <c r="O1628" s="20">
        <v>1</v>
      </c>
      <c r="P1628" s="20">
        <v>5</v>
      </c>
      <c r="Q1628" s="20" t="s">
        <v>232</v>
      </c>
    </row>
    <row r="1629" spans="1:17" ht="18" customHeight="1" x14ac:dyDescent="0.2">
      <c r="A1629" s="11" t="s">
        <v>25</v>
      </c>
      <c r="B1629" s="11" t="str">
        <f t="shared" si="70"/>
        <v>avars_2011</v>
      </c>
      <c r="C1629" s="11" t="s">
        <v>165</v>
      </c>
      <c r="D1629" s="11" t="s">
        <v>195</v>
      </c>
      <c r="E1629" s="11" t="s">
        <v>2637</v>
      </c>
      <c r="F1629" s="15">
        <v>4</v>
      </c>
      <c r="G1629" s="15" t="str">
        <f t="shared" si="66"/>
        <v>d</v>
      </c>
      <c r="H1629" s="20">
        <v>2011</v>
      </c>
      <c r="J1629" s="20" t="s">
        <v>2570</v>
      </c>
      <c r="K1629" s="20" t="s">
        <v>2571</v>
      </c>
      <c r="L1629" s="15" t="s">
        <v>2572</v>
      </c>
      <c r="M1629" s="15" t="s">
        <v>225</v>
      </c>
      <c r="N1629" s="20" t="s">
        <v>867</v>
      </c>
      <c r="O1629" s="20">
        <v>1</v>
      </c>
      <c r="P1629" s="20">
        <v>5</v>
      </c>
      <c r="Q1629" s="20" t="s">
        <v>232</v>
      </c>
    </row>
    <row r="1630" spans="1:17" ht="18" customHeight="1" x14ac:dyDescent="0.2">
      <c r="A1630" s="11" t="s">
        <v>25</v>
      </c>
      <c r="B1630" s="11" t="str">
        <f t="shared" si="70"/>
        <v>avars_2012</v>
      </c>
      <c r="C1630" s="11" t="s">
        <v>165</v>
      </c>
      <c r="D1630" s="11" t="s">
        <v>195</v>
      </c>
      <c r="E1630" s="11" t="s">
        <v>2637</v>
      </c>
      <c r="F1630" s="15">
        <v>5</v>
      </c>
      <c r="G1630" s="15" t="str">
        <f t="shared" si="66"/>
        <v>e</v>
      </c>
      <c r="H1630" s="20">
        <v>2012</v>
      </c>
      <c r="J1630" s="20" t="s">
        <v>2570</v>
      </c>
      <c r="K1630" s="20" t="s">
        <v>2571</v>
      </c>
      <c r="L1630" s="15" t="s">
        <v>2572</v>
      </c>
      <c r="M1630" s="15" t="s">
        <v>225</v>
      </c>
      <c r="N1630" s="20" t="s">
        <v>867</v>
      </c>
      <c r="O1630" s="20">
        <v>1</v>
      </c>
      <c r="P1630" s="20">
        <v>5</v>
      </c>
      <c r="Q1630" s="20" t="s">
        <v>232</v>
      </c>
    </row>
    <row r="1631" spans="1:17" ht="18" customHeight="1" x14ac:dyDescent="0.2">
      <c r="A1631" s="11" t="s">
        <v>25</v>
      </c>
      <c r="B1631" s="11" t="str">
        <f t="shared" si="70"/>
        <v>avars_2013</v>
      </c>
      <c r="C1631" s="11" t="s">
        <v>165</v>
      </c>
      <c r="D1631" s="11" t="s">
        <v>195</v>
      </c>
      <c r="E1631" s="11" t="s">
        <v>2637</v>
      </c>
      <c r="F1631" s="15">
        <v>6</v>
      </c>
      <c r="G1631" s="15" t="str">
        <f t="shared" si="66"/>
        <v>f</v>
      </c>
      <c r="H1631" s="20">
        <v>2013</v>
      </c>
      <c r="J1631" s="20" t="s">
        <v>2570</v>
      </c>
      <c r="K1631" s="20" t="s">
        <v>2571</v>
      </c>
      <c r="L1631" s="15" t="s">
        <v>2572</v>
      </c>
      <c r="M1631" s="15" t="s">
        <v>225</v>
      </c>
      <c r="N1631" s="20" t="s">
        <v>867</v>
      </c>
      <c r="O1631" s="20">
        <v>1</v>
      </c>
      <c r="P1631" s="20">
        <v>5</v>
      </c>
      <c r="Q1631" s="20" t="s">
        <v>232</v>
      </c>
    </row>
    <row r="1632" spans="1:17" ht="18" customHeight="1" x14ac:dyDescent="0.2">
      <c r="A1632" s="11" t="s">
        <v>25</v>
      </c>
      <c r="B1632" s="11" t="str">
        <f t="shared" si="70"/>
        <v>avars_2014</v>
      </c>
      <c r="C1632" s="11" t="s">
        <v>165</v>
      </c>
      <c r="D1632" s="11" t="s">
        <v>195</v>
      </c>
      <c r="E1632" s="11" t="s">
        <v>2637</v>
      </c>
      <c r="F1632" s="15">
        <v>7</v>
      </c>
      <c r="G1632" s="15" t="str">
        <f t="shared" si="66"/>
        <v>g</v>
      </c>
      <c r="H1632" s="20">
        <v>2014</v>
      </c>
      <c r="J1632" s="20" t="s">
        <v>2570</v>
      </c>
      <c r="K1632" s="20" t="s">
        <v>2571</v>
      </c>
      <c r="L1632" s="15" t="s">
        <v>2572</v>
      </c>
      <c r="M1632" s="15" t="s">
        <v>225</v>
      </c>
      <c r="N1632" s="20" t="s">
        <v>867</v>
      </c>
      <c r="O1632" s="20">
        <v>1</v>
      </c>
      <c r="P1632" s="20">
        <v>5</v>
      </c>
      <c r="Q1632" s="20" t="s">
        <v>232</v>
      </c>
    </row>
    <row r="1633" spans="1:17" ht="18" customHeight="1" x14ac:dyDescent="0.2">
      <c r="A1633" s="11" t="s">
        <v>25</v>
      </c>
      <c r="B1633" s="11" t="str">
        <f t="shared" si="70"/>
        <v>avars_2015</v>
      </c>
      <c r="C1633" s="11" t="s">
        <v>165</v>
      </c>
      <c r="D1633" s="11" t="s">
        <v>195</v>
      </c>
      <c r="E1633" s="11" t="s">
        <v>2637</v>
      </c>
      <c r="F1633" s="15">
        <v>8</v>
      </c>
      <c r="G1633" s="15" t="str">
        <f t="shared" si="66"/>
        <v>h</v>
      </c>
      <c r="H1633" s="20">
        <v>2015</v>
      </c>
      <c r="J1633" s="20" t="s">
        <v>2570</v>
      </c>
      <c r="K1633" s="20" t="s">
        <v>2571</v>
      </c>
      <c r="L1633" s="15" t="s">
        <v>2572</v>
      </c>
      <c r="M1633" s="15" t="s">
        <v>225</v>
      </c>
      <c r="N1633" s="20" t="s">
        <v>867</v>
      </c>
      <c r="O1633" s="20">
        <v>1</v>
      </c>
      <c r="P1633" s="20">
        <v>5</v>
      </c>
      <c r="Q1633" s="20" t="s">
        <v>232</v>
      </c>
    </row>
    <row r="1634" spans="1:17" ht="18" customHeight="1" x14ac:dyDescent="0.2">
      <c r="A1634" s="11" t="s">
        <v>25</v>
      </c>
      <c r="B1634" s="11" t="str">
        <f t="shared" si="70"/>
        <v>avars_2016</v>
      </c>
      <c r="C1634" s="11" t="s">
        <v>165</v>
      </c>
      <c r="D1634" s="11" t="s">
        <v>195</v>
      </c>
      <c r="E1634" s="11" t="s">
        <v>2637</v>
      </c>
      <c r="F1634" s="15">
        <v>9</v>
      </c>
      <c r="G1634" s="15" t="str">
        <f t="shared" si="66"/>
        <v>i</v>
      </c>
      <c r="H1634" s="20">
        <v>2016</v>
      </c>
      <c r="J1634" s="20" t="s">
        <v>2570</v>
      </c>
      <c r="K1634" s="20" t="s">
        <v>2571</v>
      </c>
      <c r="L1634" s="15" t="s">
        <v>2572</v>
      </c>
      <c r="M1634" s="15" t="s">
        <v>225</v>
      </c>
      <c r="N1634" s="20" t="s">
        <v>867</v>
      </c>
      <c r="O1634" s="20">
        <v>1</v>
      </c>
      <c r="P1634" s="20">
        <v>5</v>
      </c>
      <c r="Q1634" s="20" t="s">
        <v>232</v>
      </c>
    </row>
    <row r="1635" spans="1:17" ht="18" customHeight="1" x14ac:dyDescent="0.2">
      <c r="A1635" s="11" t="s">
        <v>25</v>
      </c>
      <c r="B1635" s="11" t="str">
        <f t="shared" ref="B1635:B1698" si="71">"avars_" &amp;  H1635</f>
        <v>avars_2017</v>
      </c>
      <c r="C1635" s="11" t="s">
        <v>165</v>
      </c>
      <c r="D1635" s="11" t="s">
        <v>195</v>
      </c>
      <c r="E1635" s="11" t="s">
        <v>2637</v>
      </c>
      <c r="F1635" s="15">
        <v>10</v>
      </c>
      <c r="G1635" s="15" t="str">
        <f t="shared" si="66"/>
        <v>j</v>
      </c>
      <c r="H1635" s="20">
        <v>2017</v>
      </c>
      <c r="J1635" s="20" t="s">
        <v>2570</v>
      </c>
      <c r="K1635" s="20" t="s">
        <v>2571</v>
      </c>
      <c r="L1635" s="15" t="s">
        <v>2572</v>
      </c>
      <c r="M1635" s="15" t="s">
        <v>225</v>
      </c>
      <c r="N1635" s="20" t="s">
        <v>867</v>
      </c>
      <c r="O1635" s="20">
        <v>1</v>
      </c>
      <c r="P1635" s="20">
        <v>5</v>
      </c>
      <c r="Q1635" s="20" t="s">
        <v>232</v>
      </c>
    </row>
    <row r="1636" spans="1:17" ht="18" customHeight="1" x14ac:dyDescent="0.2">
      <c r="A1636" s="11" t="s">
        <v>25</v>
      </c>
      <c r="B1636" s="11" t="str">
        <f t="shared" si="71"/>
        <v>avars_2018</v>
      </c>
      <c r="C1636" s="11" t="s">
        <v>165</v>
      </c>
      <c r="D1636" s="11" t="s">
        <v>195</v>
      </c>
      <c r="E1636" s="11" t="s">
        <v>2637</v>
      </c>
      <c r="F1636" s="15">
        <v>11</v>
      </c>
      <c r="G1636" s="15" t="str">
        <f t="shared" si="66"/>
        <v>k</v>
      </c>
      <c r="H1636" s="20">
        <v>2018</v>
      </c>
      <c r="J1636" s="20" t="s">
        <v>2570</v>
      </c>
      <c r="K1636" s="20" t="s">
        <v>2571</v>
      </c>
      <c r="L1636" s="15" t="s">
        <v>2572</v>
      </c>
      <c r="M1636" s="15" t="s">
        <v>225</v>
      </c>
      <c r="N1636" s="20" t="s">
        <v>867</v>
      </c>
      <c r="O1636" s="20">
        <v>1</v>
      </c>
      <c r="P1636" s="20">
        <v>5</v>
      </c>
      <c r="Q1636" s="20" t="s">
        <v>232</v>
      </c>
    </row>
    <row r="1637" spans="1:17" ht="18" customHeight="1" x14ac:dyDescent="0.2">
      <c r="A1637" s="11" t="s">
        <v>25</v>
      </c>
      <c r="B1637" s="11" t="str">
        <f t="shared" si="71"/>
        <v>avars_2008</v>
      </c>
      <c r="C1637" s="11" t="s">
        <v>165</v>
      </c>
      <c r="D1637" s="11" t="s">
        <v>195</v>
      </c>
      <c r="E1637" s="11" t="s">
        <v>2654</v>
      </c>
      <c r="F1637" s="15">
        <v>1</v>
      </c>
      <c r="G1637" s="15" t="str">
        <f t="shared" si="66"/>
        <v>a</v>
      </c>
      <c r="H1637" s="20">
        <v>2008</v>
      </c>
      <c r="J1637" s="20" t="s">
        <v>2570</v>
      </c>
      <c r="K1637" s="20" t="s">
        <v>2571</v>
      </c>
      <c r="L1637" s="15" t="s">
        <v>2572</v>
      </c>
      <c r="M1637" s="15" t="s">
        <v>225</v>
      </c>
      <c r="N1637" s="20" t="s">
        <v>867</v>
      </c>
      <c r="O1637" s="20">
        <v>1</v>
      </c>
      <c r="P1637" s="20">
        <v>5</v>
      </c>
      <c r="Q1637" s="20" t="s">
        <v>232</v>
      </c>
    </row>
    <row r="1638" spans="1:17" ht="18" customHeight="1" x14ac:dyDescent="0.2">
      <c r="A1638" s="11" t="s">
        <v>25</v>
      </c>
      <c r="B1638" s="11" t="str">
        <f t="shared" si="71"/>
        <v>avars_2009</v>
      </c>
      <c r="C1638" s="11" t="s">
        <v>165</v>
      </c>
      <c r="D1638" s="11" t="s">
        <v>195</v>
      </c>
      <c r="E1638" s="11" t="s">
        <v>2654</v>
      </c>
      <c r="F1638" s="15">
        <v>2</v>
      </c>
      <c r="G1638" s="15" t="str">
        <f t="shared" si="66"/>
        <v>b</v>
      </c>
      <c r="H1638" s="20">
        <v>2009</v>
      </c>
      <c r="J1638" s="20" t="s">
        <v>2570</v>
      </c>
      <c r="K1638" s="20" t="s">
        <v>2571</v>
      </c>
      <c r="L1638" s="15" t="s">
        <v>2572</v>
      </c>
      <c r="M1638" s="15" t="s">
        <v>225</v>
      </c>
      <c r="N1638" s="20" t="s">
        <v>867</v>
      </c>
      <c r="O1638" s="20">
        <v>1</v>
      </c>
      <c r="P1638" s="20">
        <v>5</v>
      </c>
      <c r="Q1638" s="20" t="s">
        <v>232</v>
      </c>
    </row>
    <row r="1639" spans="1:17" ht="18" customHeight="1" x14ac:dyDescent="0.2">
      <c r="A1639" s="11" t="s">
        <v>25</v>
      </c>
      <c r="B1639" s="11" t="str">
        <f t="shared" si="71"/>
        <v>avars_2010</v>
      </c>
      <c r="C1639" s="11" t="s">
        <v>165</v>
      </c>
      <c r="D1639" s="11" t="s">
        <v>195</v>
      </c>
      <c r="E1639" s="11" t="s">
        <v>2654</v>
      </c>
      <c r="F1639" s="15">
        <v>3</v>
      </c>
      <c r="G1639" s="15" t="str">
        <f t="shared" si="66"/>
        <v>c</v>
      </c>
      <c r="H1639" s="20">
        <v>2010</v>
      </c>
      <c r="J1639" s="20" t="s">
        <v>2570</v>
      </c>
      <c r="K1639" s="20" t="s">
        <v>2571</v>
      </c>
      <c r="L1639" s="15" t="s">
        <v>2572</v>
      </c>
      <c r="M1639" s="15" t="s">
        <v>225</v>
      </c>
      <c r="N1639" s="20" t="s">
        <v>867</v>
      </c>
      <c r="O1639" s="20">
        <v>1</v>
      </c>
      <c r="P1639" s="20">
        <v>5</v>
      </c>
      <c r="Q1639" s="20" t="s">
        <v>232</v>
      </c>
    </row>
    <row r="1640" spans="1:17" ht="18" customHeight="1" x14ac:dyDescent="0.2">
      <c r="A1640" s="11" t="s">
        <v>25</v>
      </c>
      <c r="B1640" s="11" t="str">
        <f t="shared" si="71"/>
        <v>avars_2011</v>
      </c>
      <c r="C1640" s="11" t="s">
        <v>165</v>
      </c>
      <c r="D1640" s="11" t="s">
        <v>195</v>
      </c>
      <c r="E1640" s="11" t="s">
        <v>2654</v>
      </c>
      <c r="F1640" s="15">
        <v>4</v>
      </c>
      <c r="G1640" s="15" t="str">
        <f t="shared" si="66"/>
        <v>d</v>
      </c>
      <c r="H1640" s="20">
        <v>2011</v>
      </c>
      <c r="J1640" s="20" t="s">
        <v>2570</v>
      </c>
      <c r="K1640" s="20" t="s">
        <v>2571</v>
      </c>
      <c r="L1640" s="15" t="s">
        <v>2572</v>
      </c>
      <c r="M1640" s="15" t="s">
        <v>225</v>
      </c>
      <c r="N1640" s="20" t="s">
        <v>867</v>
      </c>
      <c r="O1640" s="20">
        <v>1</v>
      </c>
      <c r="P1640" s="20">
        <v>5</v>
      </c>
      <c r="Q1640" s="20" t="s">
        <v>232</v>
      </c>
    </row>
    <row r="1641" spans="1:17" ht="18" customHeight="1" x14ac:dyDescent="0.2">
      <c r="A1641" s="11" t="s">
        <v>25</v>
      </c>
      <c r="B1641" s="11" t="str">
        <f t="shared" si="71"/>
        <v>avars_2012</v>
      </c>
      <c r="C1641" s="11" t="s">
        <v>165</v>
      </c>
      <c r="D1641" s="11" t="s">
        <v>195</v>
      </c>
      <c r="E1641" s="11" t="s">
        <v>2654</v>
      </c>
      <c r="F1641" s="15">
        <v>5</v>
      </c>
      <c r="G1641" s="15" t="str">
        <f t="shared" si="66"/>
        <v>e</v>
      </c>
      <c r="H1641" s="20">
        <v>2012</v>
      </c>
      <c r="J1641" s="20" t="s">
        <v>2570</v>
      </c>
      <c r="K1641" s="20" t="s">
        <v>2571</v>
      </c>
      <c r="L1641" s="15" t="s">
        <v>2572</v>
      </c>
      <c r="M1641" s="15" t="s">
        <v>225</v>
      </c>
      <c r="N1641" s="20" t="s">
        <v>867</v>
      </c>
      <c r="O1641" s="20">
        <v>1</v>
      </c>
      <c r="P1641" s="20">
        <v>5</v>
      </c>
      <c r="Q1641" s="20" t="s">
        <v>232</v>
      </c>
    </row>
    <row r="1642" spans="1:17" ht="18" customHeight="1" x14ac:dyDescent="0.2">
      <c r="A1642" s="11" t="s">
        <v>25</v>
      </c>
      <c r="B1642" s="11" t="str">
        <f t="shared" si="71"/>
        <v>avars_2013</v>
      </c>
      <c r="C1642" s="11" t="s">
        <v>165</v>
      </c>
      <c r="D1642" s="11" t="s">
        <v>195</v>
      </c>
      <c r="E1642" s="11" t="s">
        <v>2654</v>
      </c>
      <c r="F1642" s="15">
        <v>6</v>
      </c>
      <c r="G1642" s="15" t="str">
        <f t="shared" si="66"/>
        <v>f</v>
      </c>
      <c r="H1642" s="20">
        <v>2013</v>
      </c>
      <c r="J1642" s="20" t="s">
        <v>2570</v>
      </c>
      <c r="K1642" s="20" t="s">
        <v>2571</v>
      </c>
      <c r="L1642" s="15" t="s">
        <v>2572</v>
      </c>
      <c r="M1642" s="15" t="s">
        <v>225</v>
      </c>
      <c r="N1642" s="20" t="s">
        <v>867</v>
      </c>
      <c r="O1642" s="20">
        <v>1</v>
      </c>
      <c r="P1642" s="20">
        <v>5</v>
      </c>
      <c r="Q1642" s="20" t="s">
        <v>232</v>
      </c>
    </row>
    <row r="1643" spans="1:17" ht="18" customHeight="1" x14ac:dyDescent="0.2">
      <c r="A1643" s="11" t="s">
        <v>25</v>
      </c>
      <c r="B1643" s="11" t="str">
        <f t="shared" si="71"/>
        <v>avars_2014</v>
      </c>
      <c r="C1643" s="11" t="s">
        <v>165</v>
      </c>
      <c r="D1643" s="11" t="s">
        <v>195</v>
      </c>
      <c r="E1643" s="11" t="s">
        <v>2654</v>
      </c>
      <c r="F1643" s="15">
        <v>7</v>
      </c>
      <c r="G1643" s="15" t="str">
        <f t="shared" si="66"/>
        <v>g</v>
      </c>
      <c r="H1643" s="20">
        <v>2014</v>
      </c>
      <c r="J1643" s="20" t="s">
        <v>2570</v>
      </c>
      <c r="K1643" s="20" t="s">
        <v>2571</v>
      </c>
      <c r="L1643" s="15" t="s">
        <v>2572</v>
      </c>
      <c r="M1643" s="15" t="s">
        <v>225</v>
      </c>
      <c r="N1643" s="20" t="s">
        <v>867</v>
      </c>
      <c r="O1643" s="20">
        <v>1</v>
      </c>
      <c r="P1643" s="20">
        <v>5</v>
      </c>
      <c r="Q1643" s="20" t="s">
        <v>232</v>
      </c>
    </row>
    <row r="1644" spans="1:17" ht="18" customHeight="1" x14ac:dyDescent="0.2">
      <c r="A1644" s="11" t="s">
        <v>25</v>
      </c>
      <c r="B1644" s="11" t="str">
        <f t="shared" si="71"/>
        <v>avars_2015</v>
      </c>
      <c r="C1644" s="11" t="s">
        <v>165</v>
      </c>
      <c r="D1644" s="11" t="s">
        <v>195</v>
      </c>
      <c r="E1644" s="11" t="s">
        <v>2654</v>
      </c>
      <c r="F1644" s="15">
        <v>8</v>
      </c>
      <c r="G1644" s="15" t="str">
        <f t="shared" si="66"/>
        <v>h</v>
      </c>
      <c r="H1644" s="20">
        <v>2015</v>
      </c>
      <c r="J1644" s="20" t="s">
        <v>2570</v>
      </c>
      <c r="K1644" s="20" t="s">
        <v>2571</v>
      </c>
      <c r="L1644" s="15" t="s">
        <v>2572</v>
      </c>
      <c r="M1644" s="15" t="s">
        <v>225</v>
      </c>
      <c r="N1644" s="20" t="s">
        <v>867</v>
      </c>
      <c r="O1644" s="20">
        <v>1</v>
      </c>
      <c r="P1644" s="20">
        <v>5</v>
      </c>
      <c r="Q1644" s="20" t="s">
        <v>232</v>
      </c>
    </row>
    <row r="1645" spans="1:17" ht="18" customHeight="1" x14ac:dyDescent="0.2">
      <c r="A1645" s="11" t="s">
        <v>25</v>
      </c>
      <c r="B1645" s="11" t="str">
        <f t="shared" si="71"/>
        <v>avars_2016</v>
      </c>
      <c r="C1645" s="11" t="s">
        <v>165</v>
      </c>
      <c r="D1645" s="11" t="s">
        <v>195</v>
      </c>
      <c r="E1645" s="11" t="s">
        <v>2654</v>
      </c>
      <c r="F1645" s="15">
        <v>9</v>
      </c>
      <c r="G1645" s="15" t="str">
        <f t="shared" si="66"/>
        <v>i</v>
      </c>
      <c r="H1645" s="20">
        <v>2016</v>
      </c>
      <c r="J1645" s="20" t="s">
        <v>2570</v>
      </c>
      <c r="K1645" s="20" t="s">
        <v>2571</v>
      </c>
      <c r="L1645" s="15" t="s">
        <v>2572</v>
      </c>
      <c r="M1645" s="15" t="s">
        <v>225</v>
      </c>
      <c r="N1645" s="20" t="s">
        <v>867</v>
      </c>
      <c r="O1645" s="20">
        <v>1</v>
      </c>
      <c r="P1645" s="20">
        <v>5</v>
      </c>
      <c r="Q1645" s="20" t="s">
        <v>232</v>
      </c>
    </row>
    <row r="1646" spans="1:17" ht="18" customHeight="1" x14ac:dyDescent="0.2">
      <c r="A1646" s="11" t="s">
        <v>25</v>
      </c>
      <c r="B1646" s="11" t="str">
        <f t="shared" si="71"/>
        <v>avars_2017</v>
      </c>
      <c r="C1646" s="11" t="s">
        <v>165</v>
      </c>
      <c r="D1646" s="11" t="s">
        <v>195</v>
      </c>
      <c r="E1646" s="11" t="s">
        <v>2654</v>
      </c>
      <c r="F1646" s="15">
        <v>10</v>
      </c>
      <c r="G1646" s="15" t="str">
        <f t="shared" si="66"/>
        <v>j</v>
      </c>
      <c r="H1646" s="20">
        <v>2017</v>
      </c>
      <c r="J1646" s="20" t="s">
        <v>2570</v>
      </c>
      <c r="K1646" s="20" t="s">
        <v>2571</v>
      </c>
      <c r="L1646" s="15" t="s">
        <v>2572</v>
      </c>
      <c r="M1646" s="15" t="s">
        <v>225</v>
      </c>
      <c r="N1646" s="20" t="s">
        <v>867</v>
      </c>
      <c r="O1646" s="20">
        <v>1</v>
      </c>
      <c r="P1646" s="20">
        <v>5</v>
      </c>
      <c r="Q1646" s="20" t="s">
        <v>232</v>
      </c>
    </row>
    <row r="1647" spans="1:17" ht="18" customHeight="1" x14ac:dyDescent="0.2">
      <c r="A1647" s="11" t="s">
        <v>25</v>
      </c>
      <c r="B1647" s="11" t="str">
        <f t="shared" si="71"/>
        <v>avars_2018</v>
      </c>
      <c r="C1647" s="11" t="s">
        <v>165</v>
      </c>
      <c r="D1647" s="11" t="s">
        <v>195</v>
      </c>
      <c r="E1647" s="11" t="s">
        <v>2654</v>
      </c>
      <c r="F1647" s="15">
        <v>11</v>
      </c>
      <c r="G1647" s="15" t="str">
        <f t="shared" si="66"/>
        <v>k</v>
      </c>
      <c r="H1647" s="20">
        <v>2018</v>
      </c>
      <c r="J1647" s="20" t="s">
        <v>2570</v>
      </c>
      <c r="K1647" s="20" t="s">
        <v>2571</v>
      </c>
      <c r="L1647" s="15" t="s">
        <v>2572</v>
      </c>
      <c r="M1647" s="15" t="s">
        <v>225</v>
      </c>
      <c r="N1647" s="20" t="s">
        <v>867</v>
      </c>
      <c r="O1647" s="20">
        <v>1</v>
      </c>
      <c r="P1647" s="20">
        <v>5</v>
      </c>
      <c r="Q1647" s="20" t="s">
        <v>232</v>
      </c>
    </row>
    <row r="1648" spans="1:17" ht="18" customHeight="1" x14ac:dyDescent="0.2">
      <c r="A1648" s="11" t="s">
        <v>25</v>
      </c>
      <c r="B1648" s="11" t="str">
        <f t="shared" si="71"/>
        <v>avars_2008</v>
      </c>
      <c r="C1648" s="11" t="s">
        <v>165</v>
      </c>
      <c r="D1648" s="11" t="s">
        <v>195</v>
      </c>
      <c r="E1648" s="11" t="s">
        <v>2669</v>
      </c>
      <c r="F1648" s="15">
        <v>1</v>
      </c>
      <c r="G1648" s="15" t="str">
        <f t="shared" si="66"/>
        <v>a</v>
      </c>
      <c r="H1648" s="20">
        <v>2008</v>
      </c>
      <c r="J1648" s="20" t="s">
        <v>2570</v>
      </c>
      <c r="K1648" s="20" t="s">
        <v>2571</v>
      </c>
      <c r="L1648" s="15" t="s">
        <v>2572</v>
      </c>
      <c r="M1648" s="15" t="s">
        <v>225</v>
      </c>
      <c r="N1648" s="20" t="s">
        <v>867</v>
      </c>
      <c r="O1648" s="20">
        <v>1</v>
      </c>
      <c r="P1648" s="20">
        <v>5</v>
      </c>
      <c r="Q1648" s="20" t="s">
        <v>232</v>
      </c>
    </row>
    <row r="1649" spans="1:17" ht="18" customHeight="1" x14ac:dyDescent="0.2">
      <c r="A1649" s="11" t="s">
        <v>25</v>
      </c>
      <c r="B1649" s="11" t="str">
        <f t="shared" si="71"/>
        <v>avars_2009</v>
      </c>
      <c r="C1649" s="11" t="s">
        <v>165</v>
      </c>
      <c r="D1649" s="11" t="s">
        <v>195</v>
      </c>
      <c r="E1649" s="11" t="s">
        <v>2669</v>
      </c>
      <c r="F1649" s="15">
        <v>2</v>
      </c>
      <c r="G1649" s="15" t="str">
        <f t="shared" si="66"/>
        <v>b</v>
      </c>
      <c r="H1649" s="20">
        <v>2009</v>
      </c>
      <c r="J1649" s="20" t="s">
        <v>2570</v>
      </c>
      <c r="K1649" s="20" t="s">
        <v>2571</v>
      </c>
      <c r="L1649" s="15" t="s">
        <v>2572</v>
      </c>
      <c r="M1649" s="15" t="s">
        <v>225</v>
      </c>
      <c r="N1649" s="20" t="s">
        <v>867</v>
      </c>
      <c r="O1649" s="20">
        <v>1</v>
      </c>
      <c r="P1649" s="20">
        <v>5</v>
      </c>
      <c r="Q1649" s="20" t="s">
        <v>232</v>
      </c>
    </row>
    <row r="1650" spans="1:17" ht="18" customHeight="1" x14ac:dyDescent="0.2">
      <c r="A1650" s="11" t="s">
        <v>25</v>
      </c>
      <c r="B1650" s="11" t="str">
        <f t="shared" si="71"/>
        <v>avars_2010</v>
      </c>
      <c r="C1650" s="11" t="s">
        <v>165</v>
      </c>
      <c r="D1650" s="11" t="s">
        <v>195</v>
      </c>
      <c r="E1650" s="11" t="s">
        <v>2669</v>
      </c>
      <c r="F1650" s="15">
        <v>3</v>
      </c>
      <c r="G1650" s="15" t="str">
        <f t="shared" si="66"/>
        <v>c</v>
      </c>
      <c r="H1650" s="20">
        <v>2010</v>
      </c>
      <c r="J1650" s="20" t="s">
        <v>2570</v>
      </c>
      <c r="K1650" s="20" t="s">
        <v>2571</v>
      </c>
      <c r="L1650" s="15" t="s">
        <v>2572</v>
      </c>
      <c r="M1650" s="15" t="s">
        <v>225</v>
      </c>
      <c r="N1650" s="20" t="s">
        <v>867</v>
      </c>
      <c r="O1650" s="20">
        <v>1</v>
      </c>
      <c r="P1650" s="20">
        <v>5</v>
      </c>
      <c r="Q1650" s="20" t="s">
        <v>232</v>
      </c>
    </row>
    <row r="1651" spans="1:17" ht="18" customHeight="1" x14ac:dyDescent="0.2">
      <c r="A1651" s="11" t="s">
        <v>25</v>
      </c>
      <c r="B1651" s="11" t="str">
        <f t="shared" si="71"/>
        <v>avars_2011</v>
      </c>
      <c r="C1651" s="11" t="s">
        <v>165</v>
      </c>
      <c r="D1651" s="11" t="s">
        <v>195</v>
      </c>
      <c r="E1651" s="11" t="s">
        <v>2669</v>
      </c>
      <c r="F1651" s="15">
        <v>4</v>
      </c>
      <c r="G1651" s="15" t="str">
        <f t="shared" si="66"/>
        <v>d</v>
      </c>
      <c r="H1651" s="20">
        <v>2011</v>
      </c>
      <c r="J1651" s="20" t="s">
        <v>2570</v>
      </c>
      <c r="K1651" s="20" t="s">
        <v>2571</v>
      </c>
      <c r="L1651" s="15" t="s">
        <v>2572</v>
      </c>
      <c r="M1651" s="15" t="s">
        <v>225</v>
      </c>
      <c r="N1651" s="20" t="s">
        <v>867</v>
      </c>
      <c r="O1651" s="20">
        <v>1</v>
      </c>
      <c r="P1651" s="20">
        <v>5</v>
      </c>
      <c r="Q1651" s="20" t="s">
        <v>232</v>
      </c>
    </row>
    <row r="1652" spans="1:17" ht="18" customHeight="1" x14ac:dyDescent="0.2">
      <c r="A1652" s="11" t="s">
        <v>25</v>
      </c>
      <c r="B1652" s="11" t="str">
        <f t="shared" si="71"/>
        <v>avars_2012</v>
      </c>
      <c r="C1652" s="11" t="s">
        <v>165</v>
      </c>
      <c r="D1652" s="11" t="s">
        <v>195</v>
      </c>
      <c r="E1652" s="11" t="s">
        <v>2669</v>
      </c>
      <c r="F1652" s="15">
        <v>5</v>
      </c>
      <c r="G1652" s="15" t="str">
        <f t="shared" si="66"/>
        <v>e</v>
      </c>
      <c r="H1652" s="20">
        <v>2012</v>
      </c>
      <c r="J1652" s="20" t="s">
        <v>2570</v>
      </c>
      <c r="K1652" s="20" t="s">
        <v>2571</v>
      </c>
      <c r="L1652" s="15" t="s">
        <v>2572</v>
      </c>
      <c r="M1652" s="15" t="s">
        <v>225</v>
      </c>
      <c r="N1652" s="20" t="s">
        <v>867</v>
      </c>
      <c r="O1652" s="20">
        <v>1</v>
      </c>
      <c r="P1652" s="20">
        <v>5</v>
      </c>
      <c r="Q1652" s="20" t="s">
        <v>232</v>
      </c>
    </row>
    <row r="1653" spans="1:17" ht="18" customHeight="1" x14ac:dyDescent="0.2">
      <c r="A1653" s="11" t="s">
        <v>25</v>
      </c>
      <c r="B1653" s="11" t="str">
        <f t="shared" si="71"/>
        <v>avars_2013</v>
      </c>
      <c r="C1653" s="11" t="s">
        <v>165</v>
      </c>
      <c r="D1653" s="11" t="s">
        <v>195</v>
      </c>
      <c r="E1653" s="11" t="s">
        <v>2669</v>
      </c>
      <c r="F1653" s="15">
        <v>6</v>
      </c>
      <c r="G1653" s="15" t="str">
        <f t="shared" si="66"/>
        <v>f</v>
      </c>
      <c r="H1653" s="20">
        <v>2013</v>
      </c>
      <c r="J1653" s="20" t="s">
        <v>2570</v>
      </c>
      <c r="K1653" s="20" t="s">
        <v>2571</v>
      </c>
      <c r="L1653" s="15" t="s">
        <v>2572</v>
      </c>
      <c r="M1653" s="15" t="s">
        <v>225</v>
      </c>
      <c r="N1653" s="20" t="s">
        <v>867</v>
      </c>
      <c r="O1653" s="20">
        <v>1</v>
      </c>
      <c r="P1653" s="20">
        <v>5</v>
      </c>
      <c r="Q1653" s="20" t="s">
        <v>232</v>
      </c>
    </row>
    <row r="1654" spans="1:17" ht="18" customHeight="1" x14ac:dyDescent="0.2">
      <c r="A1654" s="11" t="s">
        <v>25</v>
      </c>
      <c r="B1654" s="11" t="str">
        <f t="shared" si="71"/>
        <v>avars_2014</v>
      </c>
      <c r="C1654" s="11" t="s">
        <v>165</v>
      </c>
      <c r="D1654" s="11" t="s">
        <v>195</v>
      </c>
      <c r="E1654" s="11" t="s">
        <v>2669</v>
      </c>
      <c r="F1654" s="15">
        <v>7</v>
      </c>
      <c r="G1654" s="15" t="str">
        <f t="shared" si="66"/>
        <v>g</v>
      </c>
      <c r="H1654" s="20">
        <v>2014</v>
      </c>
      <c r="J1654" s="20" t="s">
        <v>2570</v>
      </c>
      <c r="K1654" s="20" t="s">
        <v>2571</v>
      </c>
      <c r="L1654" s="15" t="s">
        <v>2572</v>
      </c>
      <c r="M1654" s="15" t="s">
        <v>225</v>
      </c>
      <c r="N1654" s="20" t="s">
        <v>867</v>
      </c>
      <c r="O1654" s="20">
        <v>1</v>
      </c>
      <c r="P1654" s="20">
        <v>5</v>
      </c>
      <c r="Q1654" s="20" t="s">
        <v>232</v>
      </c>
    </row>
    <row r="1655" spans="1:17" ht="18" customHeight="1" x14ac:dyDescent="0.2">
      <c r="A1655" s="11" t="s">
        <v>25</v>
      </c>
      <c r="B1655" s="11" t="str">
        <f t="shared" si="71"/>
        <v>avars_2015</v>
      </c>
      <c r="C1655" s="11" t="s">
        <v>165</v>
      </c>
      <c r="D1655" s="11" t="s">
        <v>195</v>
      </c>
      <c r="E1655" s="11" t="s">
        <v>2669</v>
      </c>
      <c r="F1655" s="15">
        <v>8</v>
      </c>
      <c r="G1655" s="15" t="str">
        <f t="shared" si="66"/>
        <v>h</v>
      </c>
      <c r="H1655" s="20">
        <v>2015</v>
      </c>
      <c r="J1655" s="20" t="s">
        <v>2570</v>
      </c>
      <c r="K1655" s="20" t="s">
        <v>2571</v>
      </c>
      <c r="L1655" s="15" t="s">
        <v>2572</v>
      </c>
      <c r="M1655" s="15" t="s">
        <v>225</v>
      </c>
      <c r="N1655" s="20" t="s">
        <v>867</v>
      </c>
      <c r="O1655" s="20">
        <v>1</v>
      </c>
      <c r="P1655" s="20">
        <v>5</v>
      </c>
      <c r="Q1655" s="20" t="s">
        <v>232</v>
      </c>
    </row>
    <row r="1656" spans="1:17" ht="18" customHeight="1" x14ac:dyDescent="0.2">
      <c r="A1656" s="11" t="s">
        <v>25</v>
      </c>
      <c r="B1656" s="11" t="str">
        <f t="shared" si="71"/>
        <v>avars_2016</v>
      </c>
      <c r="C1656" s="11" t="s">
        <v>165</v>
      </c>
      <c r="D1656" s="11" t="s">
        <v>195</v>
      </c>
      <c r="E1656" s="11" t="s">
        <v>2669</v>
      </c>
      <c r="F1656" s="15">
        <v>9</v>
      </c>
      <c r="G1656" s="15" t="str">
        <f t="shared" si="66"/>
        <v>i</v>
      </c>
      <c r="H1656" s="20">
        <v>2016</v>
      </c>
      <c r="J1656" s="20" t="s">
        <v>2570</v>
      </c>
      <c r="K1656" s="20" t="s">
        <v>2571</v>
      </c>
      <c r="L1656" s="15" t="s">
        <v>2572</v>
      </c>
      <c r="M1656" s="15" t="s">
        <v>225</v>
      </c>
      <c r="N1656" s="20" t="s">
        <v>867</v>
      </c>
      <c r="O1656" s="20">
        <v>1</v>
      </c>
      <c r="P1656" s="20">
        <v>5</v>
      </c>
      <c r="Q1656" s="20" t="s">
        <v>232</v>
      </c>
    </row>
    <row r="1657" spans="1:17" ht="18" customHeight="1" x14ac:dyDescent="0.2">
      <c r="A1657" s="11" t="s">
        <v>25</v>
      </c>
      <c r="B1657" s="11" t="str">
        <f t="shared" si="71"/>
        <v>avars_2017</v>
      </c>
      <c r="C1657" s="11" t="s">
        <v>165</v>
      </c>
      <c r="D1657" s="11" t="s">
        <v>195</v>
      </c>
      <c r="E1657" s="11" t="s">
        <v>2669</v>
      </c>
      <c r="F1657" s="15">
        <v>10</v>
      </c>
      <c r="G1657" s="15" t="str">
        <f t="shared" si="66"/>
        <v>j</v>
      </c>
      <c r="H1657" s="20">
        <v>2017</v>
      </c>
      <c r="J1657" s="20" t="s">
        <v>2570</v>
      </c>
      <c r="K1657" s="20" t="s">
        <v>2571</v>
      </c>
      <c r="L1657" s="15" t="s">
        <v>2572</v>
      </c>
      <c r="M1657" s="15" t="s">
        <v>225</v>
      </c>
      <c r="N1657" s="20" t="s">
        <v>867</v>
      </c>
      <c r="O1657" s="20">
        <v>1</v>
      </c>
      <c r="P1657" s="20">
        <v>5</v>
      </c>
      <c r="Q1657" s="20" t="s">
        <v>232</v>
      </c>
    </row>
    <row r="1658" spans="1:17" ht="18" customHeight="1" x14ac:dyDescent="0.2">
      <c r="A1658" s="11" t="s">
        <v>25</v>
      </c>
      <c r="B1658" s="11" t="str">
        <f t="shared" si="71"/>
        <v>avars_2018</v>
      </c>
      <c r="C1658" s="11" t="s">
        <v>165</v>
      </c>
      <c r="D1658" s="11" t="s">
        <v>195</v>
      </c>
      <c r="E1658" s="11" t="s">
        <v>2669</v>
      </c>
      <c r="F1658" s="15">
        <v>11</v>
      </c>
      <c r="G1658" s="15" t="str">
        <f t="shared" si="66"/>
        <v>k</v>
      </c>
      <c r="H1658" s="20">
        <v>2018</v>
      </c>
      <c r="J1658" s="20" t="s">
        <v>2570</v>
      </c>
      <c r="K1658" s="20" t="s">
        <v>2571</v>
      </c>
      <c r="L1658" s="15" t="s">
        <v>2572</v>
      </c>
      <c r="M1658" s="15" t="s">
        <v>225</v>
      </c>
      <c r="N1658" s="20" t="s">
        <v>867</v>
      </c>
      <c r="O1658" s="20">
        <v>1</v>
      </c>
      <c r="P1658" s="20">
        <v>5</v>
      </c>
      <c r="Q1658" s="20" t="s">
        <v>232</v>
      </c>
    </row>
    <row r="1659" spans="1:17" ht="18" customHeight="1" x14ac:dyDescent="0.2">
      <c r="A1659" s="11" t="s">
        <v>25</v>
      </c>
      <c r="B1659" s="11" t="str">
        <f t="shared" si="71"/>
        <v>avars_2008</v>
      </c>
      <c r="C1659" s="11" t="s">
        <v>165</v>
      </c>
      <c r="D1659" s="11" t="s">
        <v>195</v>
      </c>
      <c r="E1659" s="11" t="s">
        <v>2682</v>
      </c>
      <c r="F1659" s="15">
        <v>1</v>
      </c>
      <c r="G1659" s="15" t="str">
        <f t="shared" si="66"/>
        <v>a</v>
      </c>
      <c r="H1659" s="20">
        <v>2008</v>
      </c>
      <c r="J1659" s="20" t="s">
        <v>2570</v>
      </c>
      <c r="K1659" s="20" t="s">
        <v>2571</v>
      </c>
      <c r="L1659" s="15" t="s">
        <v>2572</v>
      </c>
      <c r="M1659" s="15" t="s">
        <v>225</v>
      </c>
      <c r="N1659" s="20" t="s">
        <v>867</v>
      </c>
      <c r="O1659" s="20">
        <v>1</v>
      </c>
      <c r="P1659" s="20">
        <v>5</v>
      </c>
      <c r="Q1659" s="20" t="s">
        <v>232</v>
      </c>
    </row>
    <row r="1660" spans="1:17" ht="18" customHeight="1" x14ac:dyDescent="0.2">
      <c r="A1660" s="11" t="s">
        <v>25</v>
      </c>
      <c r="B1660" s="11" t="str">
        <f t="shared" si="71"/>
        <v>avars_2009</v>
      </c>
      <c r="C1660" s="11" t="s">
        <v>165</v>
      </c>
      <c r="D1660" s="11" t="s">
        <v>195</v>
      </c>
      <c r="E1660" s="11" t="s">
        <v>2682</v>
      </c>
      <c r="F1660" s="15">
        <v>2</v>
      </c>
      <c r="G1660" s="15" t="str">
        <f t="shared" si="66"/>
        <v>b</v>
      </c>
      <c r="H1660" s="20">
        <v>2009</v>
      </c>
      <c r="J1660" s="20" t="s">
        <v>2570</v>
      </c>
      <c r="K1660" s="20" t="s">
        <v>2571</v>
      </c>
      <c r="L1660" s="15" t="s">
        <v>2572</v>
      </c>
      <c r="M1660" s="15" t="s">
        <v>225</v>
      </c>
      <c r="N1660" s="20" t="s">
        <v>867</v>
      </c>
      <c r="O1660" s="20">
        <v>1</v>
      </c>
      <c r="P1660" s="20">
        <v>5</v>
      </c>
      <c r="Q1660" s="20" t="s">
        <v>232</v>
      </c>
    </row>
    <row r="1661" spans="1:17" ht="18" customHeight="1" x14ac:dyDescent="0.2">
      <c r="A1661" s="11" t="s">
        <v>25</v>
      </c>
      <c r="B1661" s="11" t="str">
        <f t="shared" si="71"/>
        <v>avars_2010</v>
      </c>
      <c r="C1661" s="11" t="s">
        <v>165</v>
      </c>
      <c r="D1661" s="11" t="s">
        <v>195</v>
      </c>
      <c r="E1661" s="11" t="s">
        <v>2682</v>
      </c>
      <c r="F1661" s="15">
        <v>3</v>
      </c>
      <c r="G1661" s="15" t="str">
        <f t="shared" si="66"/>
        <v>c</v>
      </c>
      <c r="H1661" s="20">
        <v>2010</v>
      </c>
      <c r="J1661" s="20" t="s">
        <v>2570</v>
      </c>
      <c r="K1661" s="20" t="s">
        <v>2571</v>
      </c>
      <c r="L1661" s="15" t="s">
        <v>2572</v>
      </c>
      <c r="M1661" s="15" t="s">
        <v>225</v>
      </c>
      <c r="N1661" s="20" t="s">
        <v>867</v>
      </c>
      <c r="O1661" s="20">
        <v>1</v>
      </c>
      <c r="P1661" s="20">
        <v>5</v>
      </c>
      <c r="Q1661" s="20" t="s">
        <v>232</v>
      </c>
    </row>
    <row r="1662" spans="1:17" ht="18" customHeight="1" x14ac:dyDescent="0.2">
      <c r="A1662" s="11" t="s">
        <v>25</v>
      </c>
      <c r="B1662" s="11" t="str">
        <f t="shared" si="71"/>
        <v>avars_2011</v>
      </c>
      <c r="C1662" s="11" t="s">
        <v>165</v>
      </c>
      <c r="D1662" s="11" t="s">
        <v>195</v>
      </c>
      <c r="E1662" s="11" t="s">
        <v>2682</v>
      </c>
      <c r="F1662" s="15">
        <v>4</v>
      </c>
      <c r="G1662" s="15" t="str">
        <f t="shared" si="66"/>
        <v>d</v>
      </c>
      <c r="H1662" s="20">
        <v>2011</v>
      </c>
      <c r="J1662" s="20" t="s">
        <v>2570</v>
      </c>
      <c r="K1662" s="20" t="s">
        <v>2571</v>
      </c>
      <c r="L1662" s="15" t="s">
        <v>2572</v>
      </c>
      <c r="M1662" s="15" t="s">
        <v>225</v>
      </c>
      <c r="N1662" s="20" t="s">
        <v>867</v>
      </c>
      <c r="O1662" s="20">
        <v>1</v>
      </c>
      <c r="P1662" s="20">
        <v>5</v>
      </c>
      <c r="Q1662" s="20" t="s">
        <v>232</v>
      </c>
    </row>
    <row r="1663" spans="1:17" ht="18" customHeight="1" x14ac:dyDescent="0.2">
      <c r="A1663" s="11" t="s">
        <v>25</v>
      </c>
      <c r="B1663" s="11" t="str">
        <f t="shared" si="71"/>
        <v>avars_2012</v>
      </c>
      <c r="C1663" s="11" t="s">
        <v>165</v>
      </c>
      <c r="D1663" s="11" t="s">
        <v>195</v>
      </c>
      <c r="E1663" s="11" t="s">
        <v>2682</v>
      </c>
      <c r="F1663" s="15">
        <v>5</v>
      </c>
      <c r="G1663" s="15" t="str">
        <f t="shared" si="66"/>
        <v>e</v>
      </c>
      <c r="H1663" s="20">
        <v>2012</v>
      </c>
      <c r="J1663" s="20" t="s">
        <v>2570</v>
      </c>
      <c r="K1663" s="20" t="s">
        <v>2571</v>
      </c>
      <c r="L1663" s="15" t="s">
        <v>2572</v>
      </c>
      <c r="M1663" s="15" t="s">
        <v>225</v>
      </c>
      <c r="N1663" s="20" t="s">
        <v>867</v>
      </c>
      <c r="O1663" s="20">
        <v>1</v>
      </c>
      <c r="P1663" s="20">
        <v>5</v>
      </c>
      <c r="Q1663" s="20" t="s">
        <v>232</v>
      </c>
    </row>
    <row r="1664" spans="1:17" ht="18" customHeight="1" x14ac:dyDescent="0.2">
      <c r="A1664" s="11" t="s">
        <v>25</v>
      </c>
      <c r="B1664" s="11" t="str">
        <f t="shared" si="71"/>
        <v>avars_2013</v>
      </c>
      <c r="C1664" s="11" t="s">
        <v>165</v>
      </c>
      <c r="D1664" s="11" t="s">
        <v>195</v>
      </c>
      <c r="E1664" s="11" t="s">
        <v>2682</v>
      </c>
      <c r="F1664" s="15">
        <v>6</v>
      </c>
      <c r="G1664" s="15" t="str">
        <f t="shared" si="66"/>
        <v>f</v>
      </c>
      <c r="H1664" s="20">
        <v>2013</v>
      </c>
      <c r="J1664" s="20" t="s">
        <v>2570</v>
      </c>
      <c r="K1664" s="20" t="s">
        <v>2571</v>
      </c>
      <c r="L1664" s="15" t="s">
        <v>2572</v>
      </c>
      <c r="M1664" s="15" t="s">
        <v>225</v>
      </c>
      <c r="N1664" s="20" t="s">
        <v>867</v>
      </c>
      <c r="O1664" s="20">
        <v>1</v>
      </c>
      <c r="P1664" s="20">
        <v>5</v>
      </c>
      <c r="Q1664" s="20" t="s">
        <v>232</v>
      </c>
    </row>
    <row r="1665" spans="1:17" ht="18" customHeight="1" x14ac:dyDescent="0.2">
      <c r="A1665" s="11" t="s">
        <v>25</v>
      </c>
      <c r="B1665" s="11" t="str">
        <f t="shared" si="71"/>
        <v>avars_2014</v>
      </c>
      <c r="C1665" s="11" t="s">
        <v>165</v>
      </c>
      <c r="D1665" s="11" t="s">
        <v>195</v>
      </c>
      <c r="E1665" s="11" t="s">
        <v>2682</v>
      </c>
      <c r="F1665" s="15">
        <v>7</v>
      </c>
      <c r="G1665" s="15" t="str">
        <f t="shared" si="66"/>
        <v>g</v>
      </c>
      <c r="H1665" s="20">
        <v>2014</v>
      </c>
      <c r="J1665" s="20" t="s">
        <v>2570</v>
      </c>
      <c r="K1665" s="20" t="s">
        <v>2571</v>
      </c>
      <c r="L1665" s="15" t="s">
        <v>2572</v>
      </c>
      <c r="M1665" s="15" t="s">
        <v>225</v>
      </c>
      <c r="N1665" s="20" t="s">
        <v>867</v>
      </c>
      <c r="O1665" s="20">
        <v>1</v>
      </c>
      <c r="P1665" s="20">
        <v>5</v>
      </c>
      <c r="Q1665" s="20" t="s">
        <v>232</v>
      </c>
    </row>
    <row r="1666" spans="1:17" ht="18" customHeight="1" x14ac:dyDescent="0.2">
      <c r="A1666" s="11" t="s">
        <v>25</v>
      </c>
      <c r="B1666" s="11" t="str">
        <f t="shared" si="71"/>
        <v>avars_2015</v>
      </c>
      <c r="C1666" s="11" t="s">
        <v>165</v>
      </c>
      <c r="D1666" s="11" t="s">
        <v>195</v>
      </c>
      <c r="E1666" s="11" t="s">
        <v>2682</v>
      </c>
      <c r="F1666" s="15">
        <v>8</v>
      </c>
      <c r="G1666" s="15" t="str">
        <f t="shared" si="66"/>
        <v>h</v>
      </c>
      <c r="H1666" s="20">
        <v>2015</v>
      </c>
      <c r="J1666" s="20" t="s">
        <v>2570</v>
      </c>
      <c r="K1666" s="20" t="s">
        <v>2571</v>
      </c>
      <c r="L1666" s="15" t="s">
        <v>2572</v>
      </c>
      <c r="M1666" s="15" t="s">
        <v>225</v>
      </c>
      <c r="N1666" s="20" t="s">
        <v>867</v>
      </c>
      <c r="O1666" s="20">
        <v>1</v>
      </c>
      <c r="P1666" s="20">
        <v>5</v>
      </c>
      <c r="Q1666" s="20" t="s">
        <v>232</v>
      </c>
    </row>
    <row r="1667" spans="1:17" ht="18" customHeight="1" x14ac:dyDescent="0.2">
      <c r="A1667" s="11" t="s">
        <v>25</v>
      </c>
      <c r="B1667" s="11" t="str">
        <f t="shared" si="71"/>
        <v>avars_2016</v>
      </c>
      <c r="C1667" s="11" t="s">
        <v>165</v>
      </c>
      <c r="D1667" s="11" t="s">
        <v>195</v>
      </c>
      <c r="E1667" s="11" t="s">
        <v>2682</v>
      </c>
      <c r="F1667" s="15">
        <v>9</v>
      </c>
      <c r="G1667" s="15" t="str">
        <f t="shared" si="66"/>
        <v>i</v>
      </c>
      <c r="H1667" s="20">
        <v>2016</v>
      </c>
      <c r="J1667" s="20" t="s">
        <v>2570</v>
      </c>
      <c r="K1667" s="20" t="s">
        <v>2571</v>
      </c>
      <c r="L1667" s="15" t="s">
        <v>2572</v>
      </c>
      <c r="M1667" s="15" t="s">
        <v>225</v>
      </c>
      <c r="N1667" s="20" t="s">
        <v>867</v>
      </c>
      <c r="O1667" s="20">
        <v>1</v>
      </c>
      <c r="P1667" s="20">
        <v>5</v>
      </c>
      <c r="Q1667" s="20" t="s">
        <v>232</v>
      </c>
    </row>
    <row r="1668" spans="1:17" ht="18" customHeight="1" x14ac:dyDescent="0.2">
      <c r="A1668" s="11" t="s">
        <v>25</v>
      </c>
      <c r="B1668" s="11" t="str">
        <f t="shared" si="71"/>
        <v>avars_2017</v>
      </c>
      <c r="C1668" s="11" t="s">
        <v>165</v>
      </c>
      <c r="D1668" s="11" t="s">
        <v>195</v>
      </c>
      <c r="E1668" s="11" t="s">
        <v>2682</v>
      </c>
      <c r="F1668" s="15">
        <v>10</v>
      </c>
      <c r="G1668" s="15" t="str">
        <f t="shared" si="66"/>
        <v>j</v>
      </c>
      <c r="H1668" s="20">
        <v>2017</v>
      </c>
      <c r="J1668" s="20" t="s">
        <v>2570</v>
      </c>
      <c r="K1668" s="20" t="s">
        <v>2571</v>
      </c>
      <c r="L1668" s="15" t="s">
        <v>2572</v>
      </c>
      <c r="M1668" s="15" t="s">
        <v>225</v>
      </c>
      <c r="N1668" s="20" t="s">
        <v>867</v>
      </c>
      <c r="O1668" s="20">
        <v>1</v>
      </c>
      <c r="P1668" s="20">
        <v>5</v>
      </c>
      <c r="Q1668" s="20" t="s">
        <v>232</v>
      </c>
    </row>
    <row r="1669" spans="1:17" ht="18" customHeight="1" x14ac:dyDescent="0.2">
      <c r="A1669" s="11" t="s">
        <v>25</v>
      </c>
      <c r="B1669" s="11" t="str">
        <f t="shared" si="71"/>
        <v>avars_2018</v>
      </c>
      <c r="C1669" s="11" t="s">
        <v>165</v>
      </c>
      <c r="D1669" s="11" t="s">
        <v>195</v>
      </c>
      <c r="E1669" s="11" t="s">
        <v>2682</v>
      </c>
      <c r="F1669" s="15">
        <v>11</v>
      </c>
      <c r="G1669" s="15" t="str">
        <f t="shared" si="66"/>
        <v>k</v>
      </c>
      <c r="H1669" s="20">
        <v>2018</v>
      </c>
      <c r="J1669" s="20" t="s">
        <v>2570</v>
      </c>
      <c r="K1669" s="20" t="s">
        <v>2571</v>
      </c>
      <c r="L1669" s="15" t="s">
        <v>2572</v>
      </c>
      <c r="M1669" s="15" t="s">
        <v>225</v>
      </c>
      <c r="N1669" s="20" t="s">
        <v>867</v>
      </c>
      <c r="O1669" s="20">
        <v>1</v>
      </c>
      <c r="P1669" s="20">
        <v>5</v>
      </c>
      <c r="Q1669" s="20" t="s">
        <v>232</v>
      </c>
    </row>
    <row r="1670" spans="1:17" ht="18" customHeight="1" x14ac:dyDescent="0.2">
      <c r="A1670" s="11" t="s">
        <v>25</v>
      </c>
      <c r="B1670" s="11" t="str">
        <f t="shared" si="71"/>
        <v>avars_2008</v>
      </c>
      <c r="C1670" s="11" t="s">
        <v>165</v>
      </c>
      <c r="D1670" s="11" t="s">
        <v>195</v>
      </c>
      <c r="E1670" s="11" t="s">
        <v>2696</v>
      </c>
      <c r="F1670" s="15">
        <v>1</v>
      </c>
      <c r="G1670" s="15" t="str">
        <f t="shared" si="66"/>
        <v>a</v>
      </c>
      <c r="H1670" s="20">
        <v>2008</v>
      </c>
      <c r="J1670" s="20" t="s">
        <v>2570</v>
      </c>
      <c r="K1670" s="20" t="s">
        <v>2571</v>
      </c>
      <c r="L1670" s="15" t="s">
        <v>2572</v>
      </c>
      <c r="M1670" s="15" t="s">
        <v>225</v>
      </c>
      <c r="N1670" s="20" t="s">
        <v>867</v>
      </c>
      <c r="O1670" s="20">
        <v>1</v>
      </c>
      <c r="P1670" s="20">
        <v>5</v>
      </c>
      <c r="Q1670" s="20" t="s">
        <v>232</v>
      </c>
    </row>
    <row r="1671" spans="1:17" ht="18" customHeight="1" x14ac:dyDescent="0.2">
      <c r="A1671" s="11" t="s">
        <v>25</v>
      </c>
      <c r="B1671" s="11" t="str">
        <f t="shared" si="71"/>
        <v>avars_2009</v>
      </c>
      <c r="C1671" s="11" t="s">
        <v>165</v>
      </c>
      <c r="D1671" s="11" t="s">
        <v>195</v>
      </c>
      <c r="E1671" s="11" t="s">
        <v>2696</v>
      </c>
      <c r="F1671" s="15">
        <v>2</v>
      </c>
      <c r="G1671" s="15" t="str">
        <f t="shared" si="66"/>
        <v>b</v>
      </c>
      <c r="H1671" s="20">
        <v>2009</v>
      </c>
      <c r="J1671" s="20" t="s">
        <v>2570</v>
      </c>
      <c r="K1671" s="20" t="s">
        <v>2571</v>
      </c>
      <c r="L1671" s="15" t="s">
        <v>2572</v>
      </c>
      <c r="M1671" s="15" t="s">
        <v>225</v>
      </c>
      <c r="N1671" s="20" t="s">
        <v>867</v>
      </c>
      <c r="O1671" s="20">
        <v>1</v>
      </c>
      <c r="P1671" s="20">
        <v>5</v>
      </c>
      <c r="Q1671" s="20" t="s">
        <v>232</v>
      </c>
    </row>
    <row r="1672" spans="1:17" ht="18" customHeight="1" x14ac:dyDescent="0.2">
      <c r="A1672" s="11" t="s">
        <v>25</v>
      </c>
      <c r="B1672" s="11" t="str">
        <f t="shared" si="71"/>
        <v>avars_2010</v>
      </c>
      <c r="C1672" s="11" t="s">
        <v>165</v>
      </c>
      <c r="D1672" s="11" t="s">
        <v>195</v>
      </c>
      <c r="E1672" s="11" t="s">
        <v>2696</v>
      </c>
      <c r="F1672" s="15">
        <v>3</v>
      </c>
      <c r="G1672" s="15" t="str">
        <f t="shared" si="66"/>
        <v>c</v>
      </c>
      <c r="H1672" s="20">
        <v>2010</v>
      </c>
      <c r="J1672" s="20" t="s">
        <v>2570</v>
      </c>
      <c r="K1672" s="20" t="s">
        <v>2571</v>
      </c>
      <c r="L1672" s="15" t="s">
        <v>2572</v>
      </c>
      <c r="M1672" s="15" t="s">
        <v>225</v>
      </c>
      <c r="N1672" s="20" t="s">
        <v>867</v>
      </c>
      <c r="O1672" s="20">
        <v>1</v>
      </c>
      <c r="P1672" s="20">
        <v>5</v>
      </c>
      <c r="Q1672" s="20" t="s">
        <v>232</v>
      </c>
    </row>
    <row r="1673" spans="1:17" ht="18" customHeight="1" x14ac:dyDescent="0.2">
      <c r="A1673" s="11" t="s">
        <v>25</v>
      </c>
      <c r="B1673" s="11" t="str">
        <f t="shared" si="71"/>
        <v>avars_2011</v>
      </c>
      <c r="C1673" s="11" t="s">
        <v>165</v>
      </c>
      <c r="D1673" s="11" t="s">
        <v>195</v>
      </c>
      <c r="E1673" s="11" t="s">
        <v>2696</v>
      </c>
      <c r="F1673" s="15">
        <v>4</v>
      </c>
      <c r="G1673" s="15" t="str">
        <f t="shared" si="66"/>
        <v>d</v>
      </c>
      <c r="H1673" s="20">
        <v>2011</v>
      </c>
      <c r="J1673" s="20" t="s">
        <v>2570</v>
      </c>
      <c r="K1673" s="20" t="s">
        <v>2571</v>
      </c>
      <c r="L1673" s="15" t="s">
        <v>2572</v>
      </c>
      <c r="M1673" s="15" t="s">
        <v>225</v>
      </c>
      <c r="N1673" s="20" t="s">
        <v>867</v>
      </c>
      <c r="O1673" s="20">
        <v>1</v>
      </c>
      <c r="P1673" s="20">
        <v>5</v>
      </c>
      <c r="Q1673" s="20" t="s">
        <v>232</v>
      </c>
    </row>
    <row r="1674" spans="1:17" ht="18" customHeight="1" x14ac:dyDescent="0.2">
      <c r="A1674" s="11" t="s">
        <v>25</v>
      </c>
      <c r="B1674" s="11" t="str">
        <f t="shared" si="71"/>
        <v>avars_2012</v>
      </c>
      <c r="C1674" s="11" t="s">
        <v>165</v>
      </c>
      <c r="D1674" s="11" t="s">
        <v>195</v>
      </c>
      <c r="E1674" s="11" t="s">
        <v>2696</v>
      </c>
      <c r="F1674" s="15">
        <v>5</v>
      </c>
      <c r="G1674" s="15" t="str">
        <f t="shared" si="66"/>
        <v>e</v>
      </c>
      <c r="H1674" s="20">
        <v>2012</v>
      </c>
      <c r="J1674" s="20" t="s">
        <v>2570</v>
      </c>
      <c r="K1674" s="20" t="s">
        <v>2571</v>
      </c>
      <c r="L1674" s="15" t="s">
        <v>2572</v>
      </c>
      <c r="M1674" s="15" t="s">
        <v>225</v>
      </c>
      <c r="N1674" s="20" t="s">
        <v>867</v>
      </c>
      <c r="O1674" s="20">
        <v>1</v>
      </c>
      <c r="P1674" s="20">
        <v>5</v>
      </c>
      <c r="Q1674" s="20" t="s">
        <v>232</v>
      </c>
    </row>
    <row r="1675" spans="1:17" ht="18" customHeight="1" x14ac:dyDescent="0.2">
      <c r="A1675" s="11" t="s">
        <v>25</v>
      </c>
      <c r="B1675" s="11" t="str">
        <f t="shared" si="71"/>
        <v>avars_2013</v>
      </c>
      <c r="C1675" s="11" t="s">
        <v>165</v>
      </c>
      <c r="D1675" s="11" t="s">
        <v>195</v>
      </c>
      <c r="E1675" s="11" t="s">
        <v>2696</v>
      </c>
      <c r="F1675" s="15">
        <v>6</v>
      </c>
      <c r="G1675" s="15" t="str">
        <f t="shared" si="66"/>
        <v>f</v>
      </c>
      <c r="H1675" s="20">
        <v>2013</v>
      </c>
      <c r="J1675" s="20" t="s">
        <v>2570</v>
      </c>
      <c r="K1675" s="20" t="s">
        <v>2571</v>
      </c>
      <c r="L1675" s="15" t="s">
        <v>2572</v>
      </c>
      <c r="M1675" s="15" t="s">
        <v>225</v>
      </c>
      <c r="N1675" s="20" t="s">
        <v>867</v>
      </c>
      <c r="O1675" s="20">
        <v>1</v>
      </c>
      <c r="P1675" s="20">
        <v>5</v>
      </c>
      <c r="Q1675" s="20" t="s">
        <v>232</v>
      </c>
    </row>
    <row r="1676" spans="1:17" ht="18" customHeight="1" x14ac:dyDescent="0.2">
      <c r="A1676" s="11" t="s">
        <v>25</v>
      </c>
      <c r="B1676" s="11" t="str">
        <f t="shared" si="71"/>
        <v>avars_2014</v>
      </c>
      <c r="C1676" s="11" t="s">
        <v>165</v>
      </c>
      <c r="D1676" s="11" t="s">
        <v>195</v>
      </c>
      <c r="E1676" s="11" t="s">
        <v>2696</v>
      </c>
      <c r="F1676" s="15">
        <v>7</v>
      </c>
      <c r="G1676" s="15" t="str">
        <f t="shared" si="66"/>
        <v>g</v>
      </c>
      <c r="H1676" s="20">
        <v>2014</v>
      </c>
      <c r="J1676" s="20" t="s">
        <v>2570</v>
      </c>
      <c r="K1676" s="20" t="s">
        <v>2571</v>
      </c>
      <c r="L1676" s="15" t="s">
        <v>2572</v>
      </c>
      <c r="M1676" s="15" t="s">
        <v>225</v>
      </c>
      <c r="N1676" s="20" t="s">
        <v>867</v>
      </c>
      <c r="O1676" s="20">
        <v>1</v>
      </c>
      <c r="P1676" s="20">
        <v>5</v>
      </c>
      <c r="Q1676" s="20" t="s">
        <v>232</v>
      </c>
    </row>
    <row r="1677" spans="1:17" ht="18" customHeight="1" x14ac:dyDescent="0.2">
      <c r="A1677" s="11" t="s">
        <v>25</v>
      </c>
      <c r="B1677" s="11" t="str">
        <f t="shared" si="71"/>
        <v>avars_2015</v>
      </c>
      <c r="C1677" s="11" t="s">
        <v>165</v>
      </c>
      <c r="D1677" s="11" t="s">
        <v>195</v>
      </c>
      <c r="E1677" s="11" t="s">
        <v>2696</v>
      </c>
      <c r="F1677" s="15">
        <v>8</v>
      </c>
      <c r="G1677" s="15" t="str">
        <f t="shared" si="66"/>
        <v>h</v>
      </c>
      <c r="H1677" s="20">
        <v>2015</v>
      </c>
      <c r="J1677" s="20" t="s">
        <v>2570</v>
      </c>
      <c r="K1677" s="20" t="s">
        <v>2571</v>
      </c>
      <c r="L1677" s="15" t="s">
        <v>2572</v>
      </c>
      <c r="M1677" s="15" t="s">
        <v>225</v>
      </c>
      <c r="N1677" s="20" t="s">
        <v>867</v>
      </c>
      <c r="O1677" s="20">
        <v>1</v>
      </c>
      <c r="P1677" s="20">
        <v>5</v>
      </c>
      <c r="Q1677" s="20" t="s">
        <v>232</v>
      </c>
    </row>
    <row r="1678" spans="1:17" ht="18" customHeight="1" x14ac:dyDescent="0.2">
      <c r="A1678" s="11" t="s">
        <v>25</v>
      </c>
      <c r="B1678" s="11" t="str">
        <f t="shared" si="71"/>
        <v>avars_2016</v>
      </c>
      <c r="C1678" s="11" t="s">
        <v>165</v>
      </c>
      <c r="D1678" s="11" t="s">
        <v>195</v>
      </c>
      <c r="E1678" s="11" t="s">
        <v>2696</v>
      </c>
      <c r="F1678" s="15">
        <v>9</v>
      </c>
      <c r="G1678" s="15" t="str">
        <f t="shared" si="66"/>
        <v>i</v>
      </c>
      <c r="H1678" s="20">
        <v>2016</v>
      </c>
      <c r="J1678" s="20" t="s">
        <v>2570</v>
      </c>
      <c r="K1678" s="20" t="s">
        <v>2571</v>
      </c>
      <c r="L1678" s="15" t="s">
        <v>2572</v>
      </c>
      <c r="M1678" s="15" t="s">
        <v>225</v>
      </c>
      <c r="N1678" s="20" t="s">
        <v>867</v>
      </c>
      <c r="O1678" s="20">
        <v>1</v>
      </c>
      <c r="P1678" s="20">
        <v>5</v>
      </c>
      <c r="Q1678" s="20" t="s">
        <v>232</v>
      </c>
    </row>
    <row r="1679" spans="1:17" ht="18" customHeight="1" x14ac:dyDescent="0.2">
      <c r="A1679" s="11" t="s">
        <v>25</v>
      </c>
      <c r="B1679" s="11" t="str">
        <f t="shared" si="71"/>
        <v>avars_2017</v>
      </c>
      <c r="C1679" s="11" t="s">
        <v>165</v>
      </c>
      <c r="D1679" s="11" t="s">
        <v>195</v>
      </c>
      <c r="E1679" s="11" t="s">
        <v>2696</v>
      </c>
      <c r="F1679" s="15">
        <v>10</v>
      </c>
      <c r="G1679" s="15" t="str">
        <f t="shared" si="66"/>
        <v>j</v>
      </c>
      <c r="H1679" s="20">
        <v>2017</v>
      </c>
      <c r="J1679" s="20" t="s">
        <v>2570</v>
      </c>
      <c r="K1679" s="20" t="s">
        <v>2571</v>
      </c>
      <c r="L1679" s="15" t="s">
        <v>2572</v>
      </c>
      <c r="M1679" s="15" t="s">
        <v>225</v>
      </c>
      <c r="N1679" s="20" t="s">
        <v>867</v>
      </c>
      <c r="O1679" s="20">
        <v>1</v>
      </c>
      <c r="P1679" s="20">
        <v>5</v>
      </c>
      <c r="Q1679" s="20" t="s">
        <v>232</v>
      </c>
    </row>
    <row r="1680" spans="1:17" ht="18" customHeight="1" x14ac:dyDescent="0.2">
      <c r="A1680" s="11" t="s">
        <v>25</v>
      </c>
      <c r="B1680" s="11" t="str">
        <f t="shared" si="71"/>
        <v>avars_2018</v>
      </c>
      <c r="C1680" s="11" t="s">
        <v>165</v>
      </c>
      <c r="D1680" s="11" t="s">
        <v>195</v>
      </c>
      <c r="E1680" s="11" t="s">
        <v>2696</v>
      </c>
      <c r="F1680" s="15">
        <v>11</v>
      </c>
      <c r="G1680" s="15" t="str">
        <f t="shared" si="66"/>
        <v>k</v>
      </c>
      <c r="H1680" s="20">
        <v>2018</v>
      </c>
      <c r="J1680" s="20" t="s">
        <v>2570</v>
      </c>
      <c r="K1680" s="20" t="s">
        <v>2571</v>
      </c>
      <c r="L1680" s="15" t="s">
        <v>2572</v>
      </c>
      <c r="M1680" s="15" t="s">
        <v>225</v>
      </c>
      <c r="N1680" s="20" t="s">
        <v>867</v>
      </c>
      <c r="O1680" s="20">
        <v>1</v>
      </c>
      <c r="P1680" s="20">
        <v>5</v>
      </c>
      <c r="Q1680" s="20" t="s">
        <v>232</v>
      </c>
    </row>
    <row r="1681" spans="1:17" ht="18" customHeight="1" x14ac:dyDescent="0.2">
      <c r="A1681" s="11" t="s">
        <v>25</v>
      </c>
      <c r="B1681" s="11" t="str">
        <f t="shared" si="71"/>
        <v>avars_2008</v>
      </c>
      <c r="C1681" s="11" t="s">
        <v>165</v>
      </c>
      <c r="D1681" s="11" t="s">
        <v>195</v>
      </c>
      <c r="E1681" s="11" t="s">
        <v>2713</v>
      </c>
      <c r="F1681" s="15">
        <v>1</v>
      </c>
      <c r="G1681" s="15" t="str">
        <f t="shared" si="66"/>
        <v>a</v>
      </c>
      <c r="H1681" s="20">
        <v>2008</v>
      </c>
      <c r="J1681" s="20" t="s">
        <v>2570</v>
      </c>
      <c r="K1681" s="20" t="s">
        <v>2571</v>
      </c>
      <c r="L1681" s="15" t="s">
        <v>2572</v>
      </c>
      <c r="M1681" s="15" t="s">
        <v>225</v>
      </c>
      <c r="N1681" s="20" t="s">
        <v>867</v>
      </c>
      <c r="O1681" s="20">
        <v>1</v>
      </c>
      <c r="P1681" s="20">
        <v>5</v>
      </c>
      <c r="Q1681" s="20" t="s">
        <v>232</v>
      </c>
    </row>
    <row r="1682" spans="1:17" ht="18" customHeight="1" x14ac:dyDescent="0.2">
      <c r="A1682" s="11" t="s">
        <v>25</v>
      </c>
      <c r="B1682" s="11" t="str">
        <f t="shared" si="71"/>
        <v>avars_2009</v>
      </c>
      <c r="C1682" s="11" t="s">
        <v>165</v>
      </c>
      <c r="D1682" s="11" t="s">
        <v>195</v>
      </c>
      <c r="E1682" s="11" t="s">
        <v>2713</v>
      </c>
      <c r="F1682" s="15">
        <v>2</v>
      </c>
      <c r="G1682" s="15" t="str">
        <f t="shared" si="66"/>
        <v>b</v>
      </c>
      <c r="H1682" s="20">
        <v>2009</v>
      </c>
      <c r="J1682" s="20" t="s">
        <v>2570</v>
      </c>
      <c r="K1682" s="20" t="s">
        <v>2571</v>
      </c>
      <c r="L1682" s="15" t="s">
        <v>2572</v>
      </c>
      <c r="M1682" s="15" t="s">
        <v>225</v>
      </c>
      <c r="N1682" s="20" t="s">
        <v>867</v>
      </c>
      <c r="O1682" s="20">
        <v>1</v>
      </c>
      <c r="P1682" s="20">
        <v>5</v>
      </c>
      <c r="Q1682" s="20" t="s">
        <v>232</v>
      </c>
    </row>
    <row r="1683" spans="1:17" ht="18" customHeight="1" x14ac:dyDescent="0.2">
      <c r="A1683" s="11" t="s">
        <v>25</v>
      </c>
      <c r="B1683" s="11" t="str">
        <f t="shared" si="71"/>
        <v>avars_2010</v>
      </c>
      <c r="C1683" s="11" t="s">
        <v>165</v>
      </c>
      <c r="D1683" s="11" t="s">
        <v>195</v>
      </c>
      <c r="E1683" s="11" t="s">
        <v>2713</v>
      </c>
      <c r="F1683" s="15">
        <v>3</v>
      </c>
      <c r="G1683" s="15" t="str">
        <f t="shared" si="66"/>
        <v>c</v>
      </c>
      <c r="H1683" s="20">
        <v>2010</v>
      </c>
      <c r="J1683" s="20" t="s">
        <v>2570</v>
      </c>
      <c r="K1683" s="20" t="s">
        <v>2571</v>
      </c>
      <c r="L1683" s="15" t="s">
        <v>2572</v>
      </c>
      <c r="M1683" s="15" t="s">
        <v>225</v>
      </c>
      <c r="N1683" s="20" t="s">
        <v>867</v>
      </c>
      <c r="O1683" s="20">
        <v>1</v>
      </c>
      <c r="P1683" s="20">
        <v>5</v>
      </c>
      <c r="Q1683" s="20" t="s">
        <v>232</v>
      </c>
    </row>
    <row r="1684" spans="1:17" ht="18" customHeight="1" x14ac:dyDescent="0.2">
      <c r="A1684" s="11" t="s">
        <v>25</v>
      </c>
      <c r="B1684" s="11" t="str">
        <f t="shared" si="71"/>
        <v>avars_2011</v>
      </c>
      <c r="C1684" s="11" t="s">
        <v>165</v>
      </c>
      <c r="D1684" s="11" t="s">
        <v>195</v>
      </c>
      <c r="E1684" s="11" t="s">
        <v>2713</v>
      </c>
      <c r="F1684" s="15">
        <v>4</v>
      </c>
      <c r="G1684" s="15" t="str">
        <f t="shared" si="66"/>
        <v>d</v>
      </c>
      <c r="H1684" s="20">
        <v>2011</v>
      </c>
      <c r="J1684" s="20" t="s">
        <v>2570</v>
      </c>
      <c r="K1684" s="20" t="s">
        <v>2571</v>
      </c>
      <c r="L1684" s="15" t="s">
        <v>2572</v>
      </c>
      <c r="M1684" s="15" t="s">
        <v>225</v>
      </c>
      <c r="N1684" s="20" t="s">
        <v>867</v>
      </c>
      <c r="O1684" s="20">
        <v>1</v>
      </c>
      <c r="P1684" s="20">
        <v>5</v>
      </c>
      <c r="Q1684" s="20" t="s">
        <v>232</v>
      </c>
    </row>
    <row r="1685" spans="1:17" ht="18" customHeight="1" x14ac:dyDescent="0.2">
      <c r="A1685" s="11" t="s">
        <v>25</v>
      </c>
      <c r="B1685" s="11" t="str">
        <f t="shared" si="71"/>
        <v>avars_2012</v>
      </c>
      <c r="C1685" s="11" t="s">
        <v>165</v>
      </c>
      <c r="D1685" s="11" t="s">
        <v>195</v>
      </c>
      <c r="E1685" s="11" t="s">
        <v>2713</v>
      </c>
      <c r="F1685" s="15">
        <v>5</v>
      </c>
      <c r="G1685" s="15" t="str">
        <f t="shared" si="66"/>
        <v>e</v>
      </c>
      <c r="H1685" s="20">
        <v>2012</v>
      </c>
      <c r="J1685" s="20" t="s">
        <v>2570</v>
      </c>
      <c r="K1685" s="20" t="s">
        <v>2571</v>
      </c>
      <c r="L1685" s="15" t="s">
        <v>2572</v>
      </c>
      <c r="M1685" s="15" t="s">
        <v>225</v>
      </c>
      <c r="N1685" s="20" t="s">
        <v>867</v>
      </c>
      <c r="O1685" s="20">
        <v>1</v>
      </c>
      <c r="P1685" s="20">
        <v>5</v>
      </c>
      <c r="Q1685" s="20" t="s">
        <v>232</v>
      </c>
    </row>
    <row r="1686" spans="1:17" ht="18" customHeight="1" x14ac:dyDescent="0.2">
      <c r="A1686" s="11" t="s">
        <v>25</v>
      </c>
      <c r="B1686" s="11" t="str">
        <f t="shared" si="71"/>
        <v>avars_2013</v>
      </c>
      <c r="C1686" s="11" t="s">
        <v>165</v>
      </c>
      <c r="D1686" s="11" t="s">
        <v>195</v>
      </c>
      <c r="E1686" s="11" t="s">
        <v>2713</v>
      </c>
      <c r="F1686" s="15">
        <v>6</v>
      </c>
      <c r="G1686" s="15" t="str">
        <f t="shared" si="66"/>
        <v>f</v>
      </c>
      <c r="H1686" s="20">
        <v>2013</v>
      </c>
      <c r="J1686" s="20" t="s">
        <v>2570</v>
      </c>
      <c r="K1686" s="20" t="s">
        <v>2571</v>
      </c>
      <c r="L1686" s="15" t="s">
        <v>2572</v>
      </c>
      <c r="M1686" s="15" t="s">
        <v>225</v>
      </c>
      <c r="N1686" s="20" t="s">
        <v>867</v>
      </c>
      <c r="O1686" s="20">
        <v>1</v>
      </c>
      <c r="P1686" s="20">
        <v>5</v>
      </c>
      <c r="Q1686" s="20" t="s">
        <v>232</v>
      </c>
    </row>
    <row r="1687" spans="1:17" ht="18" customHeight="1" x14ac:dyDescent="0.2">
      <c r="A1687" s="11" t="s">
        <v>25</v>
      </c>
      <c r="B1687" s="11" t="str">
        <f t="shared" si="71"/>
        <v>avars_2014</v>
      </c>
      <c r="C1687" s="11" t="s">
        <v>165</v>
      </c>
      <c r="D1687" s="11" t="s">
        <v>195</v>
      </c>
      <c r="E1687" s="11" t="s">
        <v>2713</v>
      </c>
      <c r="F1687" s="15">
        <v>7</v>
      </c>
      <c r="G1687" s="15" t="str">
        <f t="shared" si="66"/>
        <v>g</v>
      </c>
      <c r="H1687" s="20">
        <v>2014</v>
      </c>
      <c r="J1687" s="20" t="s">
        <v>2570</v>
      </c>
      <c r="K1687" s="20" t="s">
        <v>2571</v>
      </c>
      <c r="L1687" s="15" t="s">
        <v>2572</v>
      </c>
      <c r="M1687" s="15" t="s">
        <v>225</v>
      </c>
      <c r="N1687" s="20" t="s">
        <v>867</v>
      </c>
      <c r="O1687" s="20">
        <v>1</v>
      </c>
      <c r="P1687" s="20">
        <v>5</v>
      </c>
      <c r="Q1687" s="20" t="s">
        <v>232</v>
      </c>
    </row>
    <row r="1688" spans="1:17" ht="18" customHeight="1" x14ac:dyDescent="0.2">
      <c r="A1688" s="11" t="s">
        <v>25</v>
      </c>
      <c r="B1688" s="11" t="str">
        <f t="shared" si="71"/>
        <v>avars_2015</v>
      </c>
      <c r="C1688" s="11" t="s">
        <v>165</v>
      </c>
      <c r="D1688" s="11" t="s">
        <v>195</v>
      </c>
      <c r="E1688" s="11" t="s">
        <v>2713</v>
      </c>
      <c r="F1688" s="15">
        <v>8</v>
      </c>
      <c r="G1688" s="15" t="str">
        <f t="shared" si="66"/>
        <v>h</v>
      </c>
      <c r="H1688" s="20">
        <v>2015</v>
      </c>
      <c r="J1688" s="20" t="s">
        <v>2570</v>
      </c>
      <c r="K1688" s="20" t="s">
        <v>2571</v>
      </c>
      <c r="L1688" s="15" t="s">
        <v>2572</v>
      </c>
      <c r="M1688" s="15" t="s">
        <v>225</v>
      </c>
      <c r="N1688" s="20" t="s">
        <v>867</v>
      </c>
      <c r="O1688" s="20">
        <v>1</v>
      </c>
      <c r="P1688" s="20">
        <v>5</v>
      </c>
      <c r="Q1688" s="20" t="s">
        <v>232</v>
      </c>
    </row>
    <row r="1689" spans="1:17" ht="18" customHeight="1" x14ac:dyDescent="0.2">
      <c r="A1689" s="11" t="s">
        <v>25</v>
      </c>
      <c r="B1689" s="11" t="str">
        <f t="shared" si="71"/>
        <v>avars_2016</v>
      </c>
      <c r="C1689" s="11" t="s">
        <v>165</v>
      </c>
      <c r="D1689" s="11" t="s">
        <v>195</v>
      </c>
      <c r="E1689" s="11" t="s">
        <v>2713</v>
      </c>
      <c r="F1689" s="15">
        <v>9</v>
      </c>
      <c r="G1689" s="15" t="str">
        <f t="shared" si="66"/>
        <v>i</v>
      </c>
      <c r="H1689" s="20">
        <v>2016</v>
      </c>
      <c r="J1689" s="20" t="s">
        <v>2570</v>
      </c>
      <c r="K1689" s="20" t="s">
        <v>2571</v>
      </c>
      <c r="L1689" s="15" t="s">
        <v>2572</v>
      </c>
      <c r="M1689" s="15" t="s">
        <v>225</v>
      </c>
      <c r="N1689" s="20" t="s">
        <v>867</v>
      </c>
      <c r="O1689" s="20">
        <v>1</v>
      </c>
      <c r="P1689" s="20">
        <v>5</v>
      </c>
      <c r="Q1689" s="20" t="s">
        <v>232</v>
      </c>
    </row>
    <row r="1690" spans="1:17" ht="18" customHeight="1" x14ac:dyDescent="0.2">
      <c r="A1690" s="11" t="s">
        <v>25</v>
      </c>
      <c r="B1690" s="11" t="str">
        <f t="shared" si="71"/>
        <v>avars_2017</v>
      </c>
      <c r="C1690" s="11" t="s">
        <v>165</v>
      </c>
      <c r="D1690" s="11" t="s">
        <v>195</v>
      </c>
      <c r="E1690" s="11" t="s">
        <v>2713</v>
      </c>
      <c r="F1690" s="15">
        <v>10</v>
      </c>
      <c r="G1690" s="15" t="str">
        <f t="shared" si="66"/>
        <v>j</v>
      </c>
      <c r="H1690" s="20">
        <v>2017</v>
      </c>
      <c r="J1690" s="20" t="s">
        <v>2570</v>
      </c>
      <c r="K1690" s="20" t="s">
        <v>2571</v>
      </c>
      <c r="L1690" s="15" t="s">
        <v>2572</v>
      </c>
      <c r="M1690" s="15" t="s">
        <v>225</v>
      </c>
      <c r="N1690" s="20" t="s">
        <v>867</v>
      </c>
      <c r="O1690" s="20">
        <v>1</v>
      </c>
      <c r="P1690" s="20">
        <v>5</v>
      </c>
      <c r="Q1690" s="20" t="s">
        <v>232</v>
      </c>
    </row>
    <row r="1691" spans="1:17" ht="18" customHeight="1" x14ac:dyDescent="0.2">
      <c r="A1691" s="11" t="s">
        <v>25</v>
      </c>
      <c r="B1691" s="11" t="str">
        <f t="shared" si="71"/>
        <v>avars_2018</v>
      </c>
      <c r="C1691" s="11" t="s">
        <v>165</v>
      </c>
      <c r="D1691" s="11" t="s">
        <v>195</v>
      </c>
      <c r="E1691" s="11" t="s">
        <v>2713</v>
      </c>
      <c r="F1691" s="15">
        <v>11</v>
      </c>
      <c r="G1691" s="15" t="str">
        <f t="shared" si="66"/>
        <v>k</v>
      </c>
      <c r="H1691" s="20">
        <v>2018</v>
      </c>
      <c r="J1691" s="20" t="s">
        <v>2570</v>
      </c>
      <c r="K1691" s="20" t="s">
        <v>2571</v>
      </c>
      <c r="L1691" s="15" t="s">
        <v>2572</v>
      </c>
      <c r="M1691" s="15" t="s">
        <v>225</v>
      </c>
      <c r="N1691" s="20" t="s">
        <v>867</v>
      </c>
      <c r="O1691" s="20">
        <v>1</v>
      </c>
      <c r="P1691" s="20">
        <v>5</v>
      </c>
      <c r="Q1691" s="20" t="s">
        <v>232</v>
      </c>
    </row>
    <row r="1692" spans="1:17" ht="18" customHeight="1" x14ac:dyDescent="0.2">
      <c r="A1692" s="11" t="s">
        <v>25</v>
      </c>
      <c r="B1692" s="11" t="str">
        <f t="shared" si="71"/>
        <v>avars_2008</v>
      </c>
      <c r="C1692" s="11" t="s">
        <v>165</v>
      </c>
      <c r="D1692" s="11" t="s">
        <v>195</v>
      </c>
      <c r="E1692" s="11" t="s">
        <v>2729</v>
      </c>
      <c r="F1692" s="15">
        <v>1</v>
      </c>
      <c r="G1692" s="15" t="str">
        <f t="shared" si="66"/>
        <v>a</v>
      </c>
      <c r="H1692" s="20">
        <v>2008</v>
      </c>
      <c r="J1692" s="20" t="s">
        <v>2570</v>
      </c>
      <c r="K1692" s="20" t="s">
        <v>2571</v>
      </c>
      <c r="L1692" s="15" t="s">
        <v>2572</v>
      </c>
      <c r="M1692" s="15" t="s">
        <v>225</v>
      </c>
      <c r="N1692" s="20" t="s">
        <v>867</v>
      </c>
      <c r="O1692" s="20">
        <v>1</v>
      </c>
      <c r="P1692" s="20">
        <v>5</v>
      </c>
      <c r="Q1692" s="20" t="s">
        <v>232</v>
      </c>
    </row>
    <row r="1693" spans="1:17" ht="18" customHeight="1" x14ac:dyDescent="0.2">
      <c r="A1693" s="11" t="s">
        <v>25</v>
      </c>
      <c r="B1693" s="11" t="str">
        <f t="shared" si="71"/>
        <v>avars_2009</v>
      </c>
      <c r="C1693" s="11" t="s">
        <v>165</v>
      </c>
      <c r="D1693" s="11" t="s">
        <v>195</v>
      </c>
      <c r="E1693" s="11" t="s">
        <v>2729</v>
      </c>
      <c r="F1693" s="15">
        <v>2</v>
      </c>
      <c r="G1693" s="15" t="str">
        <f t="shared" si="66"/>
        <v>b</v>
      </c>
      <c r="H1693" s="20">
        <v>2009</v>
      </c>
      <c r="J1693" s="20" t="s">
        <v>2570</v>
      </c>
      <c r="K1693" s="20" t="s">
        <v>2571</v>
      </c>
      <c r="L1693" s="15" t="s">
        <v>2572</v>
      </c>
      <c r="M1693" s="15" t="s">
        <v>225</v>
      </c>
      <c r="N1693" s="20" t="s">
        <v>867</v>
      </c>
      <c r="O1693" s="20">
        <v>1</v>
      </c>
      <c r="P1693" s="20">
        <v>5</v>
      </c>
      <c r="Q1693" s="20" t="s">
        <v>232</v>
      </c>
    </row>
    <row r="1694" spans="1:17" ht="18" customHeight="1" x14ac:dyDescent="0.2">
      <c r="A1694" s="11" t="s">
        <v>25</v>
      </c>
      <c r="B1694" s="11" t="str">
        <f t="shared" si="71"/>
        <v>avars_2010</v>
      </c>
      <c r="C1694" s="11" t="s">
        <v>165</v>
      </c>
      <c r="D1694" s="11" t="s">
        <v>195</v>
      </c>
      <c r="E1694" s="11" t="s">
        <v>2729</v>
      </c>
      <c r="F1694" s="15">
        <v>3</v>
      </c>
      <c r="G1694" s="15" t="str">
        <f t="shared" si="66"/>
        <v>c</v>
      </c>
      <c r="H1694" s="20">
        <v>2010</v>
      </c>
      <c r="J1694" s="20" t="s">
        <v>2570</v>
      </c>
      <c r="K1694" s="20" t="s">
        <v>2571</v>
      </c>
      <c r="L1694" s="15" t="s">
        <v>2572</v>
      </c>
      <c r="M1694" s="15" t="s">
        <v>225</v>
      </c>
      <c r="N1694" s="20" t="s">
        <v>867</v>
      </c>
      <c r="O1694" s="20">
        <v>1</v>
      </c>
      <c r="P1694" s="20">
        <v>5</v>
      </c>
      <c r="Q1694" s="20" t="s">
        <v>232</v>
      </c>
    </row>
    <row r="1695" spans="1:17" ht="18" customHeight="1" x14ac:dyDescent="0.2">
      <c r="A1695" s="11" t="s">
        <v>25</v>
      </c>
      <c r="B1695" s="11" t="str">
        <f t="shared" si="71"/>
        <v>avars_2011</v>
      </c>
      <c r="C1695" s="11" t="s">
        <v>165</v>
      </c>
      <c r="D1695" s="11" t="s">
        <v>195</v>
      </c>
      <c r="E1695" s="11" t="s">
        <v>2729</v>
      </c>
      <c r="F1695" s="15">
        <v>4</v>
      </c>
      <c r="G1695" s="15" t="str">
        <f t="shared" si="66"/>
        <v>d</v>
      </c>
      <c r="H1695" s="20">
        <v>2011</v>
      </c>
      <c r="J1695" s="20" t="s">
        <v>2570</v>
      </c>
      <c r="K1695" s="20" t="s">
        <v>2571</v>
      </c>
      <c r="L1695" s="15" t="s">
        <v>2572</v>
      </c>
      <c r="M1695" s="15" t="s">
        <v>225</v>
      </c>
      <c r="N1695" s="20" t="s">
        <v>867</v>
      </c>
      <c r="O1695" s="20">
        <v>1</v>
      </c>
      <c r="P1695" s="20">
        <v>5</v>
      </c>
      <c r="Q1695" s="20" t="s">
        <v>232</v>
      </c>
    </row>
    <row r="1696" spans="1:17" ht="18" customHeight="1" x14ac:dyDescent="0.2">
      <c r="A1696" s="11" t="s">
        <v>25</v>
      </c>
      <c r="B1696" s="11" t="str">
        <f t="shared" si="71"/>
        <v>avars_2012</v>
      </c>
      <c r="C1696" s="11" t="s">
        <v>165</v>
      </c>
      <c r="D1696" s="11" t="s">
        <v>195</v>
      </c>
      <c r="E1696" s="11" t="s">
        <v>2729</v>
      </c>
      <c r="F1696" s="15">
        <v>5</v>
      </c>
      <c r="G1696" s="15" t="str">
        <f t="shared" si="66"/>
        <v>e</v>
      </c>
      <c r="H1696" s="20">
        <v>2012</v>
      </c>
      <c r="J1696" s="20" t="s">
        <v>2570</v>
      </c>
      <c r="K1696" s="20" t="s">
        <v>2571</v>
      </c>
      <c r="L1696" s="15" t="s">
        <v>2572</v>
      </c>
      <c r="M1696" s="15" t="s">
        <v>225</v>
      </c>
      <c r="N1696" s="20" t="s">
        <v>867</v>
      </c>
      <c r="O1696" s="20">
        <v>1</v>
      </c>
      <c r="P1696" s="20">
        <v>5</v>
      </c>
      <c r="Q1696" s="20" t="s">
        <v>232</v>
      </c>
    </row>
    <row r="1697" spans="1:17" ht="18" customHeight="1" x14ac:dyDescent="0.2">
      <c r="A1697" s="11" t="s">
        <v>25</v>
      </c>
      <c r="B1697" s="11" t="str">
        <f t="shared" si="71"/>
        <v>avars_2013</v>
      </c>
      <c r="C1697" s="11" t="s">
        <v>165</v>
      </c>
      <c r="D1697" s="11" t="s">
        <v>195</v>
      </c>
      <c r="E1697" s="11" t="s">
        <v>2729</v>
      </c>
      <c r="F1697" s="15">
        <v>6</v>
      </c>
      <c r="G1697" s="15" t="str">
        <f t="shared" si="66"/>
        <v>f</v>
      </c>
      <c r="H1697" s="20">
        <v>2013</v>
      </c>
      <c r="J1697" s="20" t="s">
        <v>2570</v>
      </c>
      <c r="K1697" s="20" t="s">
        <v>2571</v>
      </c>
      <c r="L1697" s="15" t="s">
        <v>2572</v>
      </c>
      <c r="M1697" s="15" t="s">
        <v>225</v>
      </c>
      <c r="N1697" s="20" t="s">
        <v>867</v>
      </c>
      <c r="O1697" s="20">
        <v>1</v>
      </c>
      <c r="P1697" s="20">
        <v>5</v>
      </c>
      <c r="Q1697" s="20" t="s">
        <v>232</v>
      </c>
    </row>
    <row r="1698" spans="1:17" ht="18" customHeight="1" x14ac:dyDescent="0.2">
      <c r="A1698" s="11" t="s">
        <v>25</v>
      </c>
      <c r="B1698" s="11" t="str">
        <f t="shared" si="71"/>
        <v>avars_2014</v>
      </c>
      <c r="C1698" s="11" t="s">
        <v>165</v>
      </c>
      <c r="D1698" s="11" t="s">
        <v>195</v>
      </c>
      <c r="E1698" s="11" t="s">
        <v>2729</v>
      </c>
      <c r="F1698" s="15">
        <v>7</v>
      </c>
      <c r="G1698" s="15" t="str">
        <f t="shared" si="66"/>
        <v>g</v>
      </c>
      <c r="H1698" s="20">
        <v>2014</v>
      </c>
      <c r="J1698" s="20" t="s">
        <v>2570</v>
      </c>
      <c r="K1698" s="20" t="s">
        <v>2571</v>
      </c>
      <c r="L1698" s="15" t="s">
        <v>2572</v>
      </c>
      <c r="M1698" s="15" t="s">
        <v>225</v>
      </c>
      <c r="N1698" s="20" t="s">
        <v>867</v>
      </c>
      <c r="O1698" s="20">
        <v>1</v>
      </c>
      <c r="P1698" s="20">
        <v>5</v>
      </c>
      <c r="Q1698" s="20" t="s">
        <v>232</v>
      </c>
    </row>
    <row r="1699" spans="1:17" ht="18" customHeight="1" x14ac:dyDescent="0.2">
      <c r="A1699" s="11" t="s">
        <v>25</v>
      </c>
      <c r="B1699" s="11" t="str">
        <f>"avars_" &amp;  H1699</f>
        <v>avars_2015</v>
      </c>
      <c r="C1699" s="11" t="s">
        <v>165</v>
      </c>
      <c r="D1699" s="11" t="s">
        <v>195</v>
      </c>
      <c r="E1699" s="11" t="s">
        <v>2729</v>
      </c>
      <c r="F1699" s="15">
        <v>8</v>
      </c>
      <c r="G1699" s="15" t="str">
        <f t="shared" si="66"/>
        <v>h</v>
      </c>
      <c r="H1699" s="20">
        <v>2015</v>
      </c>
      <c r="J1699" s="20" t="s">
        <v>2570</v>
      </c>
      <c r="K1699" s="20" t="s">
        <v>2571</v>
      </c>
      <c r="L1699" s="15" t="s">
        <v>2572</v>
      </c>
      <c r="M1699" s="15" t="s">
        <v>225</v>
      </c>
      <c r="N1699" s="20" t="s">
        <v>867</v>
      </c>
      <c r="O1699" s="20">
        <v>1</v>
      </c>
      <c r="P1699" s="20">
        <v>5</v>
      </c>
      <c r="Q1699" s="20" t="s">
        <v>232</v>
      </c>
    </row>
    <row r="1700" spans="1:17" ht="18" customHeight="1" x14ac:dyDescent="0.2">
      <c r="A1700" s="11" t="s">
        <v>25</v>
      </c>
      <c r="B1700" s="11" t="str">
        <f>"avars_" &amp;  H1700</f>
        <v>avars_2016</v>
      </c>
      <c r="C1700" s="11" t="s">
        <v>165</v>
      </c>
      <c r="D1700" s="11" t="s">
        <v>195</v>
      </c>
      <c r="E1700" s="11" t="s">
        <v>2729</v>
      </c>
      <c r="F1700" s="15">
        <v>9</v>
      </c>
      <c r="G1700" s="15" t="str">
        <f t="shared" si="66"/>
        <v>i</v>
      </c>
      <c r="H1700" s="20">
        <v>2016</v>
      </c>
      <c r="J1700" s="20" t="s">
        <v>2570</v>
      </c>
      <c r="K1700" s="20" t="s">
        <v>2571</v>
      </c>
      <c r="L1700" s="15" t="s">
        <v>2572</v>
      </c>
      <c r="M1700" s="15" t="s">
        <v>225</v>
      </c>
      <c r="N1700" s="20" t="s">
        <v>867</v>
      </c>
      <c r="O1700" s="20">
        <v>1</v>
      </c>
      <c r="P1700" s="20">
        <v>5</v>
      </c>
      <c r="Q1700" s="20" t="s">
        <v>232</v>
      </c>
    </row>
    <row r="1701" spans="1:17" ht="18" customHeight="1" x14ac:dyDescent="0.2">
      <c r="A1701" s="11" t="s">
        <v>25</v>
      </c>
      <c r="B1701" s="11" t="str">
        <f>"avars_" &amp;  H1701</f>
        <v>avars_2017</v>
      </c>
      <c r="C1701" s="11" t="s">
        <v>165</v>
      </c>
      <c r="D1701" s="11" t="s">
        <v>195</v>
      </c>
      <c r="E1701" s="11" t="s">
        <v>2729</v>
      </c>
      <c r="F1701" s="15">
        <v>10</v>
      </c>
      <c r="G1701" s="15" t="str">
        <f t="shared" si="66"/>
        <v>j</v>
      </c>
      <c r="H1701" s="20">
        <v>2017</v>
      </c>
      <c r="J1701" s="20" t="s">
        <v>2570</v>
      </c>
      <c r="K1701" s="20" t="s">
        <v>2571</v>
      </c>
      <c r="L1701" s="15" t="s">
        <v>2572</v>
      </c>
      <c r="M1701" s="15" t="s">
        <v>225</v>
      </c>
      <c r="N1701" s="20" t="s">
        <v>867</v>
      </c>
      <c r="O1701" s="20">
        <v>1</v>
      </c>
      <c r="P1701" s="20">
        <v>5</v>
      </c>
      <c r="Q1701" s="20" t="s">
        <v>232</v>
      </c>
    </row>
    <row r="1702" spans="1:17" ht="18" customHeight="1" x14ac:dyDescent="0.2">
      <c r="A1702" s="11" t="s">
        <v>25</v>
      </c>
      <c r="B1702" s="11" t="str">
        <f>"avars_" &amp;  H1702</f>
        <v>avars_2018</v>
      </c>
      <c r="C1702" s="11" t="s">
        <v>165</v>
      </c>
      <c r="D1702" s="11" t="s">
        <v>195</v>
      </c>
      <c r="E1702" s="11" t="s">
        <v>2729</v>
      </c>
      <c r="F1702" s="15">
        <v>11</v>
      </c>
      <c r="G1702" s="15" t="str">
        <f t="shared" si="66"/>
        <v>k</v>
      </c>
      <c r="H1702" s="20">
        <v>2018</v>
      </c>
      <c r="J1702" s="20" t="s">
        <v>2570</v>
      </c>
      <c r="K1702" s="20" t="s">
        <v>2571</v>
      </c>
      <c r="L1702" s="15" t="s">
        <v>2572</v>
      </c>
      <c r="M1702" s="15" t="s">
        <v>225</v>
      </c>
      <c r="N1702" s="20" t="s">
        <v>867</v>
      </c>
      <c r="O1702" s="20">
        <v>1</v>
      </c>
      <c r="P1702" s="20">
        <v>5</v>
      </c>
      <c r="Q1702" s="20" t="s">
        <v>232</v>
      </c>
    </row>
    <row r="1703" spans="1:17" ht="18" customHeight="1" x14ac:dyDescent="0.2">
      <c r="A1703" s="11" t="s">
        <v>25</v>
      </c>
      <c r="B1703" s="11" t="s">
        <v>246</v>
      </c>
      <c r="C1703" s="11" t="s">
        <v>165</v>
      </c>
      <c r="D1703" s="11" t="s">
        <v>207</v>
      </c>
      <c r="E1703" s="11" t="s">
        <v>2742</v>
      </c>
      <c r="F1703" s="15"/>
      <c r="G1703" s="15"/>
      <c r="H1703" s="20">
        <v>2009</v>
      </c>
      <c r="I1703" s="20" t="str">
        <f t="shared" ref="I1703:I1712" si="72">CONCATENATE(A1703,"__",C1703,"_", D1703, "..", E1703, ".", H1703)</f>
        <v>liss__match_weight..crrtWght.2009</v>
      </c>
      <c r="J1703" s="15" t="s">
        <v>2743</v>
      </c>
      <c r="K1703" s="20" t="s">
        <v>2745</v>
      </c>
      <c r="L1703" s="20" t="s">
        <v>2747</v>
      </c>
      <c r="N1703" s="20" t="s">
        <v>2748</v>
      </c>
      <c r="Q1703" s="20" t="s">
        <v>219</v>
      </c>
    </row>
    <row r="1704" spans="1:17" ht="18" customHeight="1" x14ac:dyDescent="0.2">
      <c r="A1704" s="11" t="s">
        <v>25</v>
      </c>
      <c r="B1704" s="11" t="s">
        <v>253</v>
      </c>
      <c r="C1704" s="11" t="s">
        <v>165</v>
      </c>
      <c r="D1704" s="11" t="s">
        <v>207</v>
      </c>
      <c r="E1704" s="11" t="s">
        <v>2742</v>
      </c>
      <c r="F1704" s="15"/>
      <c r="G1704" s="15"/>
      <c r="H1704" s="20">
        <v>2008</v>
      </c>
      <c r="I1704" s="20" t="str">
        <f t="shared" si="72"/>
        <v>liss__match_weight..crrtWght.2008</v>
      </c>
      <c r="J1704" s="15" t="s">
        <v>2749</v>
      </c>
      <c r="K1704" s="20" t="s">
        <v>2745</v>
      </c>
      <c r="L1704" s="20" t="s">
        <v>2747</v>
      </c>
      <c r="N1704" s="20" t="s">
        <v>2748</v>
      </c>
      <c r="Q1704" s="20" t="s">
        <v>219</v>
      </c>
    </row>
    <row r="1705" spans="1:17" ht="18" customHeight="1" x14ac:dyDescent="0.2">
      <c r="A1705" s="11" t="s">
        <v>25</v>
      </c>
      <c r="B1705" s="11" t="s">
        <v>255</v>
      </c>
      <c r="C1705" s="11" t="s">
        <v>165</v>
      </c>
      <c r="D1705" s="11" t="s">
        <v>207</v>
      </c>
      <c r="E1705" s="11" t="s">
        <v>2742</v>
      </c>
      <c r="F1705" s="15"/>
      <c r="G1705" s="15"/>
      <c r="H1705" s="20">
        <v>2007</v>
      </c>
      <c r="I1705" s="20" t="str">
        <f t="shared" si="72"/>
        <v>liss__match_weight..crrtWght.2007</v>
      </c>
      <c r="J1705" s="15" t="s">
        <v>2752</v>
      </c>
      <c r="K1705" s="20" t="s">
        <v>2745</v>
      </c>
      <c r="L1705" s="20" t="s">
        <v>2747</v>
      </c>
      <c r="N1705" s="20" t="s">
        <v>2748</v>
      </c>
      <c r="Q1705" s="20" t="s">
        <v>219</v>
      </c>
    </row>
    <row r="1706" spans="1:17" ht="18" customHeight="1" x14ac:dyDescent="0.2">
      <c r="A1706" s="11" t="s">
        <v>25</v>
      </c>
      <c r="B1706" s="11" t="s">
        <v>257</v>
      </c>
      <c r="C1706" s="11" t="s">
        <v>165</v>
      </c>
      <c r="D1706" s="11" t="s">
        <v>207</v>
      </c>
      <c r="E1706" s="11" t="s">
        <v>2742</v>
      </c>
      <c r="F1706" s="15"/>
      <c r="G1706" s="15"/>
      <c r="H1706" s="20">
        <v>2010</v>
      </c>
      <c r="I1706" s="20" t="str">
        <f t="shared" si="72"/>
        <v>liss__match_weight..crrtWght.2010</v>
      </c>
      <c r="J1706" s="15" t="s">
        <v>2753</v>
      </c>
      <c r="K1706" s="20" t="s">
        <v>2745</v>
      </c>
      <c r="L1706" s="20" t="s">
        <v>2747</v>
      </c>
      <c r="N1706" s="20" t="s">
        <v>2748</v>
      </c>
      <c r="Q1706" s="20" t="s">
        <v>219</v>
      </c>
    </row>
    <row r="1707" spans="1:17" ht="18" customHeight="1" x14ac:dyDescent="0.2">
      <c r="A1707" s="11" t="s">
        <v>25</v>
      </c>
      <c r="B1707" s="11" t="s">
        <v>259</v>
      </c>
      <c r="C1707" s="11" t="s">
        <v>165</v>
      </c>
      <c r="D1707" s="11" t="s">
        <v>207</v>
      </c>
      <c r="E1707" s="11" t="s">
        <v>2742</v>
      </c>
      <c r="F1707" s="15"/>
      <c r="G1707" s="15"/>
      <c r="H1707" s="20">
        <v>2011</v>
      </c>
      <c r="I1707" s="20" t="str">
        <f t="shared" si="72"/>
        <v>liss__match_weight..crrtWght.2011</v>
      </c>
      <c r="J1707" s="15" t="s">
        <v>2756</v>
      </c>
      <c r="K1707" s="20" t="s">
        <v>2745</v>
      </c>
      <c r="L1707" s="20" t="s">
        <v>2747</v>
      </c>
      <c r="N1707" s="20" t="s">
        <v>2748</v>
      </c>
      <c r="Q1707" s="20" t="s">
        <v>219</v>
      </c>
    </row>
    <row r="1708" spans="1:17" ht="18" customHeight="1" x14ac:dyDescent="0.2">
      <c r="A1708" s="11" t="s">
        <v>25</v>
      </c>
      <c r="B1708" s="11" t="s">
        <v>261</v>
      </c>
      <c r="C1708" s="11" t="s">
        <v>165</v>
      </c>
      <c r="D1708" s="11" t="s">
        <v>207</v>
      </c>
      <c r="E1708" s="11" t="s">
        <v>2742</v>
      </c>
      <c r="F1708" s="15"/>
      <c r="G1708" s="15"/>
      <c r="H1708" s="20">
        <v>2012</v>
      </c>
      <c r="I1708" s="20" t="str">
        <f t="shared" si="72"/>
        <v>liss__match_weight..crrtWght.2012</v>
      </c>
      <c r="J1708" s="15" t="s">
        <v>2757</v>
      </c>
      <c r="K1708" s="20" t="s">
        <v>2745</v>
      </c>
      <c r="L1708" s="20" t="s">
        <v>2747</v>
      </c>
      <c r="N1708" s="20" t="s">
        <v>2748</v>
      </c>
      <c r="Q1708" s="20" t="s">
        <v>219</v>
      </c>
    </row>
    <row r="1709" spans="1:17" ht="18" customHeight="1" x14ac:dyDescent="0.2">
      <c r="A1709" s="11" t="s">
        <v>25</v>
      </c>
      <c r="B1709" s="11" t="s">
        <v>263</v>
      </c>
      <c r="C1709" s="11" t="s">
        <v>165</v>
      </c>
      <c r="D1709" s="11" t="s">
        <v>207</v>
      </c>
      <c r="E1709" s="11" t="s">
        <v>2742</v>
      </c>
      <c r="F1709" s="15"/>
      <c r="G1709" s="15"/>
      <c r="H1709" s="20">
        <v>2013</v>
      </c>
      <c r="I1709" s="20" t="str">
        <f t="shared" si="72"/>
        <v>liss__match_weight..crrtWght.2013</v>
      </c>
      <c r="J1709" s="15" t="s">
        <v>2760</v>
      </c>
      <c r="K1709" s="20" t="s">
        <v>2745</v>
      </c>
      <c r="L1709" s="20" t="s">
        <v>2747</v>
      </c>
      <c r="N1709" s="20" t="s">
        <v>2748</v>
      </c>
      <c r="Q1709" s="20" t="s">
        <v>219</v>
      </c>
    </row>
    <row r="1710" spans="1:17" ht="18" customHeight="1" x14ac:dyDescent="0.2">
      <c r="A1710" s="11" t="s">
        <v>25</v>
      </c>
      <c r="B1710" s="11" t="s">
        <v>265</v>
      </c>
      <c r="C1710" s="11" t="s">
        <v>165</v>
      </c>
      <c r="D1710" s="11" t="s">
        <v>207</v>
      </c>
      <c r="E1710" s="11" t="s">
        <v>2742</v>
      </c>
      <c r="F1710" s="15"/>
      <c r="G1710" s="15"/>
      <c r="H1710" s="20">
        <v>2015</v>
      </c>
      <c r="I1710" s="20" t="str">
        <f t="shared" si="72"/>
        <v>liss__match_weight..crrtWght.2015</v>
      </c>
      <c r="J1710" s="15" t="s">
        <v>2761</v>
      </c>
      <c r="K1710" s="20" t="s">
        <v>2745</v>
      </c>
      <c r="L1710" s="20" t="s">
        <v>2747</v>
      </c>
      <c r="N1710" s="20" t="s">
        <v>2748</v>
      </c>
      <c r="Q1710" s="20" t="s">
        <v>219</v>
      </c>
    </row>
    <row r="1711" spans="1:17" ht="18" customHeight="1" x14ac:dyDescent="0.2">
      <c r="A1711" s="11" t="s">
        <v>25</v>
      </c>
      <c r="B1711" s="11" t="s">
        <v>267</v>
      </c>
      <c r="C1711" s="11" t="s">
        <v>165</v>
      </c>
      <c r="D1711" s="11" t="s">
        <v>207</v>
      </c>
      <c r="E1711" s="11" t="s">
        <v>2742</v>
      </c>
      <c r="F1711" s="15"/>
      <c r="G1711" s="15"/>
      <c r="H1711" s="20">
        <v>2016</v>
      </c>
      <c r="I1711" s="20" t="str">
        <f t="shared" si="72"/>
        <v>liss__match_weight..crrtWght.2016</v>
      </c>
      <c r="J1711" s="15" t="s">
        <v>2764</v>
      </c>
      <c r="K1711" s="20" t="s">
        <v>2745</v>
      </c>
      <c r="L1711" s="20" t="s">
        <v>2747</v>
      </c>
      <c r="N1711" s="20" t="s">
        <v>2748</v>
      </c>
      <c r="Q1711" s="20" t="s">
        <v>219</v>
      </c>
    </row>
    <row r="1712" spans="1:17" ht="18" customHeight="1" x14ac:dyDescent="0.2">
      <c r="A1712" s="11" t="s">
        <v>25</v>
      </c>
      <c r="B1712" s="11" t="s">
        <v>269</v>
      </c>
      <c r="C1712" s="11" t="s">
        <v>165</v>
      </c>
      <c r="D1712" s="11" t="s">
        <v>207</v>
      </c>
      <c r="E1712" s="11" t="s">
        <v>2742</v>
      </c>
      <c r="F1712" s="15"/>
      <c r="G1712" s="15"/>
      <c r="H1712" s="20">
        <v>2017</v>
      </c>
      <c r="I1712" s="20" t="str">
        <f t="shared" si="72"/>
        <v>liss__match_weight..crrtWght.2017</v>
      </c>
      <c r="J1712" s="15" t="s">
        <v>2765</v>
      </c>
      <c r="K1712" s="20" t="s">
        <v>2745</v>
      </c>
      <c r="L1712" s="20" t="s">
        <v>2747</v>
      </c>
      <c r="N1712" s="20" t="s">
        <v>2748</v>
      </c>
      <c r="Q1712" s="20" t="s">
        <v>219</v>
      </c>
    </row>
    <row r="1713" spans="1:17" ht="18" customHeight="1" x14ac:dyDescent="0.2">
      <c r="A1713" s="11" t="s">
        <v>25</v>
      </c>
      <c r="B1713" s="11" t="str">
        <f t="shared" ref="B1713:B1860" si="73">"ci" &amp; RIGHT(H1713, 2) &amp; G1713</f>
        <v>ci08a</v>
      </c>
      <c r="C1713" s="11" t="s">
        <v>165</v>
      </c>
      <c r="D1713" s="11" t="s">
        <v>184</v>
      </c>
      <c r="E1713" s="11" t="s">
        <v>2768</v>
      </c>
      <c r="F1713" s="15">
        <v>1</v>
      </c>
      <c r="G1713" s="15" t="s">
        <v>659</v>
      </c>
      <c r="H1713" s="20">
        <v>2008</v>
      </c>
      <c r="I1713" s="20">
        <v>99</v>
      </c>
      <c r="J1713" s="20" t="str">
        <f t="shared" ref="J1713:J1745" si="74">B1713&amp;"0"&amp;I1713</f>
        <v>ci08a099</v>
      </c>
      <c r="K1713" s="20" t="s">
        <v>2771</v>
      </c>
      <c r="L1713" s="15" t="s">
        <v>393</v>
      </c>
      <c r="N1713" s="15" t="s">
        <v>10566</v>
      </c>
      <c r="Q1713" s="20" t="s">
        <v>178</v>
      </c>
    </row>
    <row r="1714" spans="1:17" ht="18" customHeight="1" x14ac:dyDescent="0.2">
      <c r="A1714" s="11" t="s">
        <v>25</v>
      </c>
      <c r="B1714" s="11" t="str">
        <f t="shared" si="73"/>
        <v>ci09b</v>
      </c>
      <c r="C1714" s="11" t="s">
        <v>165</v>
      </c>
      <c r="D1714" s="11" t="s">
        <v>184</v>
      </c>
      <c r="E1714" s="11" t="s">
        <v>2768</v>
      </c>
      <c r="F1714" s="15">
        <v>2</v>
      </c>
      <c r="G1714" s="15" t="str">
        <f t="shared" ref="G1714:G1723" si="75">MID("abcdefghijklmnopqrstuvwxyz",F1714,1)</f>
        <v>b</v>
      </c>
      <c r="H1714" s="20">
        <v>2009</v>
      </c>
      <c r="I1714" s="20">
        <v>99</v>
      </c>
      <c r="J1714" s="20" t="str">
        <f t="shared" si="74"/>
        <v>ci09b099</v>
      </c>
      <c r="K1714" s="20" t="s">
        <v>2771</v>
      </c>
      <c r="L1714" s="15" t="s">
        <v>393</v>
      </c>
      <c r="N1714" s="15" t="s">
        <v>10566</v>
      </c>
      <c r="Q1714" s="20" t="s">
        <v>178</v>
      </c>
    </row>
    <row r="1715" spans="1:17" ht="18" customHeight="1" x14ac:dyDescent="0.2">
      <c r="A1715" s="11" t="s">
        <v>25</v>
      </c>
      <c r="B1715" s="11" t="str">
        <f t="shared" si="73"/>
        <v>ci10c</v>
      </c>
      <c r="C1715" s="11" t="s">
        <v>165</v>
      </c>
      <c r="D1715" s="11" t="s">
        <v>184</v>
      </c>
      <c r="E1715" s="11" t="s">
        <v>2768</v>
      </c>
      <c r="F1715" s="15">
        <v>3</v>
      </c>
      <c r="G1715" s="15" t="str">
        <f t="shared" si="75"/>
        <v>c</v>
      </c>
      <c r="H1715" s="20">
        <v>2010</v>
      </c>
      <c r="I1715" s="20">
        <v>99</v>
      </c>
      <c r="J1715" s="20" t="str">
        <f t="shared" si="74"/>
        <v>ci10c099</v>
      </c>
      <c r="K1715" s="20" t="s">
        <v>2771</v>
      </c>
      <c r="L1715" s="15" t="s">
        <v>393</v>
      </c>
      <c r="N1715" s="15" t="s">
        <v>10566</v>
      </c>
      <c r="Q1715" s="20" t="s">
        <v>178</v>
      </c>
    </row>
    <row r="1716" spans="1:17" ht="18" customHeight="1" x14ac:dyDescent="0.2">
      <c r="A1716" s="11" t="s">
        <v>25</v>
      </c>
      <c r="B1716" s="11" t="str">
        <f t="shared" si="73"/>
        <v>ci11d</v>
      </c>
      <c r="C1716" s="11" t="s">
        <v>165</v>
      </c>
      <c r="D1716" s="11" t="s">
        <v>184</v>
      </c>
      <c r="E1716" s="11" t="s">
        <v>2768</v>
      </c>
      <c r="F1716" s="15">
        <v>4</v>
      </c>
      <c r="G1716" s="15" t="str">
        <f t="shared" si="75"/>
        <v>d</v>
      </c>
      <c r="H1716" s="20">
        <v>2011</v>
      </c>
      <c r="I1716" s="20">
        <v>99</v>
      </c>
      <c r="J1716" s="20" t="str">
        <f t="shared" si="74"/>
        <v>ci11d099</v>
      </c>
      <c r="K1716" s="20" t="s">
        <v>2771</v>
      </c>
      <c r="L1716" s="15" t="s">
        <v>393</v>
      </c>
      <c r="N1716" s="15" t="s">
        <v>10566</v>
      </c>
      <c r="Q1716" s="20" t="s">
        <v>178</v>
      </c>
    </row>
    <row r="1717" spans="1:17" ht="18" customHeight="1" x14ac:dyDescent="0.2">
      <c r="A1717" s="11" t="s">
        <v>25</v>
      </c>
      <c r="B1717" s="11" t="str">
        <f t="shared" si="73"/>
        <v>ci12e</v>
      </c>
      <c r="C1717" s="11" t="s">
        <v>165</v>
      </c>
      <c r="D1717" s="11" t="s">
        <v>184</v>
      </c>
      <c r="E1717" s="11" t="s">
        <v>2768</v>
      </c>
      <c r="F1717" s="15">
        <v>5</v>
      </c>
      <c r="G1717" s="15" t="str">
        <f t="shared" si="75"/>
        <v>e</v>
      </c>
      <c r="H1717" s="20">
        <v>2012</v>
      </c>
      <c r="I1717" s="20">
        <v>99</v>
      </c>
      <c r="J1717" s="20" t="str">
        <f t="shared" si="74"/>
        <v>ci12e099</v>
      </c>
      <c r="K1717" s="20" t="s">
        <v>2771</v>
      </c>
      <c r="L1717" s="15" t="s">
        <v>393</v>
      </c>
      <c r="N1717" s="15" t="s">
        <v>10566</v>
      </c>
      <c r="Q1717" s="20" t="s">
        <v>178</v>
      </c>
    </row>
    <row r="1718" spans="1:17" ht="18" customHeight="1" x14ac:dyDescent="0.2">
      <c r="A1718" s="11" t="s">
        <v>25</v>
      </c>
      <c r="B1718" s="11" t="str">
        <f t="shared" si="73"/>
        <v>ci13f</v>
      </c>
      <c r="C1718" s="11" t="s">
        <v>165</v>
      </c>
      <c r="D1718" s="11" t="s">
        <v>184</v>
      </c>
      <c r="E1718" s="11" t="s">
        <v>2768</v>
      </c>
      <c r="F1718" s="15">
        <v>6</v>
      </c>
      <c r="G1718" s="15" t="str">
        <f t="shared" si="75"/>
        <v>f</v>
      </c>
      <c r="H1718" s="20">
        <v>2013</v>
      </c>
      <c r="I1718" s="20">
        <v>99</v>
      </c>
      <c r="J1718" s="20" t="str">
        <f t="shared" si="74"/>
        <v>ci13f099</v>
      </c>
      <c r="K1718" s="20" t="s">
        <v>2771</v>
      </c>
      <c r="L1718" s="15" t="s">
        <v>393</v>
      </c>
      <c r="N1718" s="15" t="s">
        <v>10566</v>
      </c>
      <c r="Q1718" s="20" t="s">
        <v>178</v>
      </c>
    </row>
    <row r="1719" spans="1:17" ht="18" customHeight="1" x14ac:dyDescent="0.2">
      <c r="A1719" s="11" t="s">
        <v>25</v>
      </c>
      <c r="B1719" s="11" t="str">
        <f t="shared" si="73"/>
        <v>ci14g</v>
      </c>
      <c r="C1719" s="11" t="s">
        <v>165</v>
      </c>
      <c r="D1719" s="11" t="s">
        <v>184</v>
      </c>
      <c r="E1719" s="11" t="s">
        <v>2768</v>
      </c>
      <c r="F1719" s="15">
        <v>7</v>
      </c>
      <c r="G1719" s="15" t="str">
        <f t="shared" si="75"/>
        <v>g</v>
      </c>
      <c r="H1719" s="20">
        <v>2014</v>
      </c>
      <c r="I1719" s="20">
        <v>99</v>
      </c>
      <c r="J1719" s="20" t="str">
        <f t="shared" si="74"/>
        <v>ci14g099</v>
      </c>
      <c r="K1719" s="20" t="s">
        <v>2771</v>
      </c>
      <c r="L1719" s="15" t="s">
        <v>393</v>
      </c>
      <c r="N1719" s="15" t="s">
        <v>10566</v>
      </c>
      <c r="Q1719" s="20" t="s">
        <v>178</v>
      </c>
    </row>
    <row r="1720" spans="1:17" ht="18" customHeight="1" x14ac:dyDescent="0.2">
      <c r="A1720" s="11" t="s">
        <v>25</v>
      </c>
      <c r="B1720" s="11" t="str">
        <f t="shared" si="73"/>
        <v>ci15h</v>
      </c>
      <c r="C1720" s="11" t="s">
        <v>165</v>
      </c>
      <c r="D1720" s="11" t="s">
        <v>184</v>
      </c>
      <c r="E1720" s="11" t="s">
        <v>2768</v>
      </c>
      <c r="F1720" s="15">
        <v>8</v>
      </c>
      <c r="G1720" s="15" t="str">
        <f t="shared" si="75"/>
        <v>h</v>
      </c>
      <c r="H1720" s="20">
        <v>2015</v>
      </c>
      <c r="I1720" s="20">
        <v>99</v>
      </c>
      <c r="J1720" s="20" t="str">
        <f t="shared" si="74"/>
        <v>ci15h099</v>
      </c>
      <c r="K1720" s="20" t="s">
        <v>2771</v>
      </c>
      <c r="L1720" s="15" t="s">
        <v>393</v>
      </c>
      <c r="N1720" s="15" t="s">
        <v>10566</v>
      </c>
      <c r="Q1720" s="20" t="s">
        <v>178</v>
      </c>
    </row>
    <row r="1721" spans="1:17" ht="18" customHeight="1" x14ac:dyDescent="0.2">
      <c r="A1721" s="11" t="s">
        <v>25</v>
      </c>
      <c r="B1721" s="11" t="str">
        <f t="shared" si="73"/>
        <v>ci16i</v>
      </c>
      <c r="C1721" s="11" t="s">
        <v>165</v>
      </c>
      <c r="D1721" s="11" t="s">
        <v>184</v>
      </c>
      <c r="E1721" s="11" t="s">
        <v>2768</v>
      </c>
      <c r="F1721" s="15">
        <v>9</v>
      </c>
      <c r="G1721" s="15" t="str">
        <f t="shared" si="75"/>
        <v>i</v>
      </c>
      <c r="H1721" s="20">
        <v>2016</v>
      </c>
      <c r="I1721" s="20">
        <v>99</v>
      </c>
      <c r="J1721" s="20" t="str">
        <f t="shared" si="74"/>
        <v>ci16i099</v>
      </c>
      <c r="K1721" s="20" t="s">
        <v>2771</v>
      </c>
      <c r="L1721" s="15" t="s">
        <v>393</v>
      </c>
      <c r="N1721" s="15" t="s">
        <v>10566</v>
      </c>
      <c r="Q1721" s="20" t="s">
        <v>178</v>
      </c>
    </row>
    <row r="1722" spans="1:17" ht="18" customHeight="1" x14ac:dyDescent="0.2">
      <c r="A1722" s="11" t="s">
        <v>25</v>
      </c>
      <c r="B1722" s="11" t="str">
        <f t="shared" si="73"/>
        <v>ci17j</v>
      </c>
      <c r="C1722" s="11" t="s">
        <v>165</v>
      </c>
      <c r="D1722" s="11" t="s">
        <v>184</v>
      </c>
      <c r="E1722" s="11" t="s">
        <v>2768</v>
      </c>
      <c r="F1722" s="15">
        <v>10</v>
      </c>
      <c r="G1722" s="15" t="str">
        <f t="shared" si="75"/>
        <v>j</v>
      </c>
      <c r="H1722" s="20">
        <v>2017</v>
      </c>
      <c r="I1722" s="20">
        <v>99</v>
      </c>
      <c r="J1722" s="20" t="str">
        <f t="shared" si="74"/>
        <v>ci17j099</v>
      </c>
      <c r="K1722" s="20" t="s">
        <v>2771</v>
      </c>
      <c r="L1722" s="15" t="s">
        <v>393</v>
      </c>
      <c r="N1722" s="15" t="s">
        <v>10566</v>
      </c>
      <c r="Q1722" s="20" t="s">
        <v>178</v>
      </c>
    </row>
    <row r="1723" spans="1:17" ht="18" customHeight="1" x14ac:dyDescent="0.2">
      <c r="A1723" s="11" t="s">
        <v>25</v>
      </c>
      <c r="B1723" s="11" t="str">
        <f t="shared" si="73"/>
        <v>ci18k</v>
      </c>
      <c r="C1723" s="11" t="s">
        <v>165</v>
      </c>
      <c r="D1723" s="11" t="s">
        <v>184</v>
      </c>
      <c r="E1723" s="11" t="s">
        <v>2768</v>
      </c>
      <c r="F1723" s="15">
        <v>11</v>
      </c>
      <c r="G1723" s="15" t="str">
        <f t="shared" si="75"/>
        <v>k</v>
      </c>
      <c r="H1723" s="20">
        <v>2018</v>
      </c>
      <c r="I1723" s="20">
        <v>99</v>
      </c>
      <c r="J1723" s="20" t="str">
        <f t="shared" si="74"/>
        <v>ci18k099</v>
      </c>
      <c r="K1723" s="20" t="s">
        <v>2771</v>
      </c>
      <c r="L1723" s="15" t="s">
        <v>393</v>
      </c>
      <c r="N1723" s="15" t="s">
        <v>10566</v>
      </c>
      <c r="Q1723" s="20" t="s">
        <v>178</v>
      </c>
    </row>
    <row r="1724" spans="1:17" ht="18" customHeight="1" x14ac:dyDescent="0.2">
      <c r="A1724" s="11" t="s">
        <v>25</v>
      </c>
      <c r="B1724" s="11" t="str">
        <f t="shared" si="73"/>
        <v>ci08a</v>
      </c>
      <c r="C1724" s="11" t="s">
        <v>165</v>
      </c>
      <c r="D1724" s="11" t="s">
        <v>184</v>
      </c>
      <c r="E1724" s="11" t="s">
        <v>2784</v>
      </c>
      <c r="F1724" s="15">
        <v>1</v>
      </c>
      <c r="G1724" s="15" t="s">
        <v>659</v>
      </c>
      <c r="H1724" s="20">
        <v>2008</v>
      </c>
      <c r="I1724" s="20">
        <v>90</v>
      </c>
      <c r="J1724" s="20" t="str">
        <f t="shared" si="74"/>
        <v>ci08a090</v>
      </c>
      <c r="K1724" s="20" t="s">
        <v>2785</v>
      </c>
      <c r="L1724" s="15" t="s">
        <v>393</v>
      </c>
      <c r="N1724" s="15" t="s">
        <v>10566</v>
      </c>
      <c r="Q1724" s="20" t="s">
        <v>178</v>
      </c>
    </row>
    <row r="1725" spans="1:17" ht="18" customHeight="1" x14ac:dyDescent="0.2">
      <c r="A1725" s="11" t="s">
        <v>25</v>
      </c>
      <c r="B1725" s="11" t="str">
        <f t="shared" si="73"/>
        <v>ci09b</v>
      </c>
      <c r="C1725" s="11" t="s">
        <v>165</v>
      </c>
      <c r="D1725" s="11" t="s">
        <v>184</v>
      </c>
      <c r="E1725" s="11" t="s">
        <v>2784</v>
      </c>
      <c r="F1725" s="15">
        <v>2</v>
      </c>
      <c r="G1725" s="15" t="str">
        <f t="shared" ref="G1725:G1734" si="76">MID("abcdefghijklmnopqrstuvwxyz",F1725,1)</f>
        <v>b</v>
      </c>
      <c r="H1725" s="20">
        <v>2009</v>
      </c>
      <c r="I1725" s="20">
        <v>90</v>
      </c>
      <c r="J1725" s="20" t="str">
        <f t="shared" si="74"/>
        <v>ci09b090</v>
      </c>
      <c r="K1725" s="20" t="s">
        <v>2785</v>
      </c>
      <c r="L1725" s="15" t="s">
        <v>393</v>
      </c>
      <c r="N1725" s="15" t="s">
        <v>10566</v>
      </c>
      <c r="Q1725" s="20" t="s">
        <v>178</v>
      </c>
    </row>
    <row r="1726" spans="1:17" ht="18" customHeight="1" x14ac:dyDescent="0.2">
      <c r="A1726" s="11" t="s">
        <v>25</v>
      </c>
      <c r="B1726" s="11" t="str">
        <f t="shared" si="73"/>
        <v>ci10c</v>
      </c>
      <c r="C1726" s="11" t="s">
        <v>165</v>
      </c>
      <c r="D1726" s="11" t="s">
        <v>184</v>
      </c>
      <c r="E1726" s="11" t="s">
        <v>2784</v>
      </c>
      <c r="F1726" s="15">
        <v>3</v>
      </c>
      <c r="G1726" s="15" t="str">
        <f t="shared" si="76"/>
        <v>c</v>
      </c>
      <c r="H1726" s="20">
        <v>2010</v>
      </c>
      <c r="I1726" s="20">
        <v>90</v>
      </c>
      <c r="J1726" s="20" t="str">
        <f t="shared" si="74"/>
        <v>ci10c090</v>
      </c>
      <c r="K1726" s="20" t="s">
        <v>2785</v>
      </c>
      <c r="L1726" s="15" t="s">
        <v>393</v>
      </c>
      <c r="N1726" s="15" t="s">
        <v>10566</v>
      </c>
      <c r="Q1726" s="20" t="s">
        <v>178</v>
      </c>
    </row>
    <row r="1727" spans="1:17" ht="18" customHeight="1" x14ac:dyDescent="0.2">
      <c r="A1727" s="11" t="s">
        <v>25</v>
      </c>
      <c r="B1727" s="11" t="str">
        <f t="shared" si="73"/>
        <v>ci11d</v>
      </c>
      <c r="C1727" s="11" t="s">
        <v>165</v>
      </c>
      <c r="D1727" s="11" t="s">
        <v>184</v>
      </c>
      <c r="E1727" s="11" t="s">
        <v>2784</v>
      </c>
      <c r="F1727" s="15">
        <v>4</v>
      </c>
      <c r="G1727" s="15" t="str">
        <f t="shared" si="76"/>
        <v>d</v>
      </c>
      <c r="H1727" s="20">
        <v>2011</v>
      </c>
      <c r="I1727" s="20">
        <v>90</v>
      </c>
      <c r="J1727" s="20" t="str">
        <f t="shared" si="74"/>
        <v>ci11d090</v>
      </c>
      <c r="K1727" s="20" t="s">
        <v>2785</v>
      </c>
      <c r="L1727" s="15" t="s">
        <v>393</v>
      </c>
      <c r="N1727" s="15" t="s">
        <v>10566</v>
      </c>
      <c r="Q1727" s="20" t="s">
        <v>178</v>
      </c>
    </row>
    <row r="1728" spans="1:17" ht="18" customHeight="1" x14ac:dyDescent="0.2">
      <c r="A1728" s="11" t="s">
        <v>25</v>
      </c>
      <c r="B1728" s="11" t="str">
        <f t="shared" si="73"/>
        <v>ci12e</v>
      </c>
      <c r="C1728" s="11" t="s">
        <v>165</v>
      </c>
      <c r="D1728" s="11" t="s">
        <v>184</v>
      </c>
      <c r="E1728" s="11" t="s">
        <v>2784</v>
      </c>
      <c r="F1728" s="15">
        <v>5</v>
      </c>
      <c r="G1728" s="15" t="str">
        <f t="shared" si="76"/>
        <v>e</v>
      </c>
      <c r="H1728" s="20">
        <v>2012</v>
      </c>
      <c r="I1728" s="20">
        <v>90</v>
      </c>
      <c r="J1728" s="20" t="str">
        <f t="shared" si="74"/>
        <v>ci12e090</v>
      </c>
      <c r="K1728" s="20" t="s">
        <v>2785</v>
      </c>
      <c r="L1728" s="15" t="s">
        <v>393</v>
      </c>
      <c r="N1728" s="15" t="s">
        <v>10566</v>
      </c>
      <c r="Q1728" s="20" t="s">
        <v>178</v>
      </c>
    </row>
    <row r="1729" spans="1:17" ht="18" customHeight="1" x14ac:dyDescent="0.2">
      <c r="A1729" s="11" t="s">
        <v>25</v>
      </c>
      <c r="B1729" s="11" t="str">
        <f t="shared" si="73"/>
        <v>ci13f</v>
      </c>
      <c r="C1729" s="11" t="s">
        <v>165</v>
      </c>
      <c r="D1729" s="11" t="s">
        <v>184</v>
      </c>
      <c r="E1729" s="11" t="s">
        <v>2784</v>
      </c>
      <c r="F1729" s="15">
        <v>6</v>
      </c>
      <c r="G1729" s="15" t="str">
        <f t="shared" si="76"/>
        <v>f</v>
      </c>
      <c r="H1729" s="20">
        <v>2013</v>
      </c>
      <c r="I1729" s="20">
        <v>90</v>
      </c>
      <c r="J1729" s="20" t="str">
        <f t="shared" si="74"/>
        <v>ci13f090</v>
      </c>
      <c r="K1729" s="20" t="s">
        <v>2785</v>
      </c>
      <c r="L1729" s="15" t="s">
        <v>393</v>
      </c>
      <c r="N1729" s="15" t="s">
        <v>10566</v>
      </c>
      <c r="Q1729" s="20" t="s">
        <v>178</v>
      </c>
    </row>
    <row r="1730" spans="1:17" ht="18" customHeight="1" x14ac:dyDescent="0.2">
      <c r="A1730" s="11" t="s">
        <v>25</v>
      </c>
      <c r="B1730" s="11" t="str">
        <f t="shared" si="73"/>
        <v>ci14g</v>
      </c>
      <c r="C1730" s="11" t="s">
        <v>165</v>
      </c>
      <c r="D1730" s="11" t="s">
        <v>184</v>
      </c>
      <c r="E1730" s="11" t="s">
        <v>2784</v>
      </c>
      <c r="F1730" s="15">
        <v>7</v>
      </c>
      <c r="G1730" s="15" t="str">
        <f t="shared" si="76"/>
        <v>g</v>
      </c>
      <c r="H1730" s="20">
        <v>2014</v>
      </c>
      <c r="I1730" s="20">
        <v>90</v>
      </c>
      <c r="J1730" s="20" t="str">
        <f t="shared" si="74"/>
        <v>ci14g090</v>
      </c>
      <c r="K1730" s="20" t="s">
        <v>2785</v>
      </c>
      <c r="L1730" s="15" t="s">
        <v>393</v>
      </c>
      <c r="N1730" s="15" t="s">
        <v>10566</v>
      </c>
      <c r="Q1730" s="20" t="s">
        <v>178</v>
      </c>
    </row>
    <row r="1731" spans="1:17" ht="18" customHeight="1" x14ac:dyDescent="0.2">
      <c r="A1731" s="11" t="s">
        <v>25</v>
      </c>
      <c r="B1731" s="11" t="str">
        <f t="shared" si="73"/>
        <v>ci15h</v>
      </c>
      <c r="C1731" s="11" t="s">
        <v>165</v>
      </c>
      <c r="D1731" s="11" t="s">
        <v>184</v>
      </c>
      <c r="E1731" s="11" t="s">
        <v>2784</v>
      </c>
      <c r="F1731" s="15">
        <v>8</v>
      </c>
      <c r="G1731" s="15" t="str">
        <f t="shared" si="76"/>
        <v>h</v>
      </c>
      <c r="H1731" s="20">
        <v>2015</v>
      </c>
      <c r="I1731" s="20">
        <v>90</v>
      </c>
      <c r="J1731" s="20" t="str">
        <f t="shared" si="74"/>
        <v>ci15h090</v>
      </c>
      <c r="K1731" s="20" t="s">
        <v>2785</v>
      </c>
      <c r="L1731" s="15" t="s">
        <v>393</v>
      </c>
      <c r="N1731" s="15" t="s">
        <v>10566</v>
      </c>
      <c r="Q1731" s="20" t="s">
        <v>178</v>
      </c>
    </row>
    <row r="1732" spans="1:17" ht="18" customHeight="1" x14ac:dyDescent="0.2">
      <c r="A1732" s="11" t="s">
        <v>25</v>
      </c>
      <c r="B1732" s="11" t="str">
        <f t="shared" si="73"/>
        <v>ci16i</v>
      </c>
      <c r="C1732" s="11" t="s">
        <v>165</v>
      </c>
      <c r="D1732" s="11" t="s">
        <v>184</v>
      </c>
      <c r="E1732" s="11" t="s">
        <v>2784</v>
      </c>
      <c r="F1732" s="15">
        <v>9</v>
      </c>
      <c r="G1732" s="15" t="str">
        <f t="shared" si="76"/>
        <v>i</v>
      </c>
      <c r="H1732" s="20">
        <v>2016</v>
      </c>
      <c r="I1732" s="20">
        <v>90</v>
      </c>
      <c r="J1732" s="20" t="str">
        <f t="shared" si="74"/>
        <v>ci16i090</v>
      </c>
      <c r="K1732" s="20" t="s">
        <v>2785</v>
      </c>
      <c r="L1732" s="15" t="s">
        <v>393</v>
      </c>
      <c r="N1732" s="15" t="s">
        <v>10566</v>
      </c>
      <c r="Q1732" s="20" t="s">
        <v>178</v>
      </c>
    </row>
    <row r="1733" spans="1:17" ht="18" customHeight="1" x14ac:dyDescent="0.2">
      <c r="A1733" s="11" t="s">
        <v>25</v>
      </c>
      <c r="B1733" s="11" t="str">
        <f t="shared" si="73"/>
        <v>ci17j</v>
      </c>
      <c r="C1733" s="11" t="s">
        <v>165</v>
      </c>
      <c r="D1733" s="11" t="s">
        <v>184</v>
      </c>
      <c r="E1733" s="11" t="s">
        <v>2784</v>
      </c>
      <c r="F1733" s="15">
        <v>10</v>
      </c>
      <c r="G1733" s="15" t="str">
        <f t="shared" si="76"/>
        <v>j</v>
      </c>
      <c r="H1733" s="20">
        <v>2017</v>
      </c>
      <c r="I1733" s="20">
        <v>90</v>
      </c>
      <c r="J1733" s="20" t="str">
        <f t="shared" si="74"/>
        <v>ci17j090</v>
      </c>
      <c r="K1733" s="20" t="s">
        <v>2785</v>
      </c>
      <c r="L1733" s="15" t="s">
        <v>393</v>
      </c>
      <c r="N1733" s="15" t="s">
        <v>10566</v>
      </c>
      <c r="Q1733" s="20" t="s">
        <v>178</v>
      </c>
    </row>
    <row r="1734" spans="1:17" ht="18" customHeight="1" x14ac:dyDescent="0.2">
      <c r="A1734" s="11" t="s">
        <v>25</v>
      </c>
      <c r="B1734" s="11" t="str">
        <f t="shared" si="73"/>
        <v>ci18k</v>
      </c>
      <c r="C1734" s="11" t="s">
        <v>165</v>
      </c>
      <c r="D1734" s="11" t="s">
        <v>184</v>
      </c>
      <c r="E1734" s="11" t="s">
        <v>2784</v>
      </c>
      <c r="F1734" s="15">
        <v>11</v>
      </c>
      <c r="G1734" s="15" t="str">
        <f t="shared" si="76"/>
        <v>k</v>
      </c>
      <c r="H1734" s="20">
        <v>2018</v>
      </c>
      <c r="I1734" s="20">
        <v>90</v>
      </c>
      <c r="J1734" s="20" t="str">
        <f t="shared" si="74"/>
        <v>ci18k090</v>
      </c>
      <c r="K1734" s="20" t="s">
        <v>2785</v>
      </c>
      <c r="L1734" s="15" t="s">
        <v>393</v>
      </c>
      <c r="N1734" s="15" t="s">
        <v>10566</v>
      </c>
      <c r="Q1734" s="20" t="s">
        <v>178</v>
      </c>
    </row>
    <row r="1735" spans="1:17" ht="18" customHeight="1" x14ac:dyDescent="0.2">
      <c r="A1735" s="11" t="s">
        <v>25</v>
      </c>
      <c r="B1735" s="11" t="str">
        <f t="shared" si="73"/>
        <v>ci08a</v>
      </c>
      <c r="C1735" s="11" t="s">
        <v>165</v>
      </c>
      <c r="D1735" s="11" t="s">
        <v>184</v>
      </c>
      <c r="E1735" s="11" t="s">
        <v>2800</v>
      </c>
      <c r="F1735" s="15">
        <v>1</v>
      </c>
      <c r="G1735" s="15" t="s">
        <v>659</v>
      </c>
      <c r="H1735" s="20">
        <v>2008</v>
      </c>
      <c r="I1735" s="20">
        <v>89</v>
      </c>
      <c r="J1735" s="20" t="str">
        <f t="shared" si="74"/>
        <v>ci08a089</v>
      </c>
      <c r="K1735" s="20" t="s">
        <v>2802</v>
      </c>
      <c r="L1735" s="15" t="s">
        <v>393</v>
      </c>
      <c r="N1735" s="15" t="s">
        <v>10566</v>
      </c>
      <c r="Q1735" s="20" t="s">
        <v>178</v>
      </c>
    </row>
    <row r="1736" spans="1:17" ht="18" customHeight="1" x14ac:dyDescent="0.2">
      <c r="A1736" s="11" t="s">
        <v>25</v>
      </c>
      <c r="B1736" s="11" t="str">
        <f t="shared" si="73"/>
        <v>ci09b</v>
      </c>
      <c r="C1736" s="11" t="s">
        <v>165</v>
      </c>
      <c r="D1736" s="11" t="s">
        <v>184</v>
      </c>
      <c r="E1736" s="11" t="s">
        <v>2800</v>
      </c>
      <c r="F1736" s="15">
        <v>2</v>
      </c>
      <c r="G1736" s="15" t="str">
        <f t="shared" ref="G1736:G1745" si="77">MID("abcdefghijklmnopqrstuvwxyz",F1736,1)</f>
        <v>b</v>
      </c>
      <c r="H1736" s="20">
        <v>2009</v>
      </c>
      <c r="I1736" s="20">
        <v>89</v>
      </c>
      <c r="J1736" s="20" t="str">
        <f t="shared" si="74"/>
        <v>ci09b089</v>
      </c>
      <c r="K1736" s="20" t="s">
        <v>2802</v>
      </c>
      <c r="L1736" s="15" t="s">
        <v>393</v>
      </c>
      <c r="N1736" s="15" t="s">
        <v>10566</v>
      </c>
      <c r="Q1736" s="20" t="s">
        <v>178</v>
      </c>
    </row>
    <row r="1737" spans="1:17" ht="18" customHeight="1" x14ac:dyDescent="0.2">
      <c r="A1737" s="11" t="s">
        <v>25</v>
      </c>
      <c r="B1737" s="11" t="str">
        <f t="shared" si="73"/>
        <v>ci10c</v>
      </c>
      <c r="C1737" s="11" t="s">
        <v>165</v>
      </c>
      <c r="D1737" s="11" t="s">
        <v>184</v>
      </c>
      <c r="E1737" s="11" t="s">
        <v>2800</v>
      </c>
      <c r="F1737" s="15">
        <v>3</v>
      </c>
      <c r="G1737" s="15" t="str">
        <f t="shared" si="77"/>
        <v>c</v>
      </c>
      <c r="H1737" s="20">
        <v>2010</v>
      </c>
      <c r="I1737" s="20">
        <v>89</v>
      </c>
      <c r="J1737" s="20" t="str">
        <f t="shared" si="74"/>
        <v>ci10c089</v>
      </c>
      <c r="K1737" s="20" t="s">
        <v>2802</v>
      </c>
      <c r="L1737" s="15" t="s">
        <v>393</v>
      </c>
      <c r="N1737" s="15" t="s">
        <v>10566</v>
      </c>
      <c r="Q1737" s="20" t="s">
        <v>178</v>
      </c>
    </row>
    <row r="1738" spans="1:17" ht="18" customHeight="1" x14ac:dyDescent="0.2">
      <c r="A1738" s="11" t="s">
        <v>25</v>
      </c>
      <c r="B1738" s="11" t="str">
        <f t="shared" si="73"/>
        <v>ci11d</v>
      </c>
      <c r="C1738" s="11" t="s">
        <v>165</v>
      </c>
      <c r="D1738" s="11" t="s">
        <v>184</v>
      </c>
      <c r="E1738" s="11" t="s">
        <v>2800</v>
      </c>
      <c r="F1738" s="15">
        <v>4</v>
      </c>
      <c r="G1738" s="15" t="str">
        <f t="shared" si="77"/>
        <v>d</v>
      </c>
      <c r="H1738" s="20">
        <v>2011</v>
      </c>
      <c r="I1738" s="20">
        <v>89</v>
      </c>
      <c r="J1738" s="20" t="str">
        <f t="shared" si="74"/>
        <v>ci11d089</v>
      </c>
      <c r="K1738" s="20" t="s">
        <v>2802</v>
      </c>
      <c r="L1738" s="15" t="s">
        <v>393</v>
      </c>
      <c r="N1738" s="15" t="s">
        <v>10566</v>
      </c>
      <c r="Q1738" s="20" t="s">
        <v>178</v>
      </c>
    </row>
    <row r="1739" spans="1:17" ht="18" customHeight="1" x14ac:dyDescent="0.2">
      <c r="A1739" s="11" t="s">
        <v>25</v>
      </c>
      <c r="B1739" s="11" t="str">
        <f t="shared" si="73"/>
        <v>ci12e</v>
      </c>
      <c r="C1739" s="11" t="s">
        <v>165</v>
      </c>
      <c r="D1739" s="11" t="s">
        <v>184</v>
      </c>
      <c r="E1739" s="11" t="s">
        <v>2800</v>
      </c>
      <c r="F1739" s="15">
        <v>5</v>
      </c>
      <c r="G1739" s="15" t="str">
        <f t="shared" si="77"/>
        <v>e</v>
      </c>
      <c r="H1739" s="20">
        <v>2012</v>
      </c>
      <c r="I1739" s="20">
        <v>89</v>
      </c>
      <c r="J1739" s="20" t="str">
        <f t="shared" si="74"/>
        <v>ci12e089</v>
      </c>
      <c r="K1739" s="20" t="s">
        <v>2802</v>
      </c>
      <c r="L1739" s="15" t="s">
        <v>393</v>
      </c>
      <c r="N1739" s="15" t="s">
        <v>10566</v>
      </c>
      <c r="Q1739" s="20" t="s">
        <v>178</v>
      </c>
    </row>
    <row r="1740" spans="1:17" ht="18" customHeight="1" x14ac:dyDescent="0.2">
      <c r="A1740" s="11" t="s">
        <v>25</v>
      </c>
      <c r="B1740" s="11" t="str">
        <f t="shared" si="73"/>
        <v>ci13f</v>
      </c>
      <c r="C1740" s="11" t="s">
        <v>165</v>
      </c>
      <c r="D1740" s="11" t="s">
        <v>184</v>
      </c>
      <c r="E1740" s="11" t="s">
        <v>2800</v>
      </c>
      <c r="F1740" s="15">
        <v>6</v>
      </c>
      <c r="G1740" s="15" t="str">
        <f t="shared" si="77"/>
        <v>f</v>
      </c>
      <c r="H1740" s="20">
        <v>2013</v>
      </c>
      <c r="I1740" s="20">
        <v>89</v>
      </c>
      <c r="J1740" s="20" t="str">
        <f t="shared" si="74"/>
        <v>ci13f089</v>
      </c>
      <c r="K1740" s="20" t="s">
        <v>2802</v>
      </c>
      <c r="L1740" s="15" t="s">
        <v>393</v>
      </c>
      <c r="N1740" s="15" t="s">
        <v>10566</v>
      </c>
      <c r="Q1740" s="20" t="s">
        <v>178</v>
      </c>
    </row>
    <row r="1741" spans="1:17" ht="18" customHeight="1" x14ac:dyDescent="0.2">
      <c r="A1741" s="11" t="s">
        <v>25</v>
      </c>
      <c r="B1741" s="11" t="str">
        <f t="shared" si="73"/>
        <v>ci14g</v>
      </c>
      <c r="C1741" s="11" t="s">
        <v>165</v>
      </c>
      <c r="D1741" s="11" t="s">
        <v>184</v>
      </c>
      <c r="E1741" s="11" t="s">
        <v>2800</v>
      </c>
      <c r="F1741" s="15">
        <v>7</v>
      </c>
      <c r="G1741" s="15" t="str">
        <f t="shared" si="77"/>
        <v>g</v>
      </c>
      <c r="H1741" s="20">
        <v>2014</v>
      </c>
      <c r="I1741" s="20">
        <v>89</v>
      </c>
      <c r="J1741" s="20" t="str">
        <f t="shared" si="74"/>
        <v>ci14g089</v>
      </c>
      <c r="K1741" s="20" t="s">
        <v>2802</v>
      </c>
      <c r="L1741" s="15" t="s">
        <v>393</v>
      </c>
      <c r="N1741" s="15" t="s">
        <v>10566</v>
      </c>
      <c r="Q1741" s="20" t="s">
        <v>178</v>
      </c>
    </row>
    <row r="1742" spans="1:17" ht="18" customHeight="1" x14ac:dyDescent="0.2">
      <c r="A1742" s="11" t="s">
        <v>25</v>
      </c>
      <c r="B1742" s="11" t="str">
        <f t="shared" si="73"/>
        <v>ci15h</v>
      </c>
      <c r="C1742" s="11" t="s">
        <v>165</v>
      </c>
      <c r="D1742" s="11" t="s">
        <v>184</v>
      </c>
      <c r="E1742" s="11" t="s">
        <v>2800</v>
      </c>
      <c r="F1742" s="15">
        <v>8</v>
      </c>
      <c r="G1742" s="15" t="str">
        <f t="shared" si="77"/>
        <v>h</v>
      </c>
      <c r="H1742" s="20">
        <v>2015</v>
      </c>
      <c r="I1742" s="20">
        <v>89</v>
      </c>
      <c r="J1742" s="20" t="str">
        <f t="shared" si="74"/>
        <v>ci15h089</v>
      </c>
      <c r="K1742" s="20" t="s">
        <v>2802</v>
      </c>
      <c r="L1742" s="15" t="s">
        <v>393</v>
      </c>
      <c r="N1742" s="15" t="s">
        <v>10566</v>
      </c>
      <c r="Q1742" s="20" t="s">
        <v>178</v>
      </c>
    </row>
    <row r="1743" spans="1:17" ht="18" customHeight="1" x14ac:dyDescent="0.2">
      <c r="A1743" s="11" t="s">
        <v>25</v>
      </c>
      <c r="B1743" s="11" t="str">
        <f t="shared" si="73"/>
        <v>ci16i</v>
      </c>
      <c r="C1743" s="11" t="s">
        <v>165</v>
      </c>
      <c r="D1743" s="11" t="s">
        <v>184</v>
      </c>
      <c r="E1743" s="11" t="s">
        <v>2800</v>
      </c>
      <c r="F1743" s="15">
        <v>9</v>
      </c>
      <c r="G1743" s="15" t="str">
        <f t="shared" si="77"/>
        <v>i</v>
      </c>
      <c r="H1743" s="20">
        <v>2016</v>
      </c>
      <c r="I1743" s="20">
        <v>89</v>
      </c>
      <c r="J1743" s="20" t="str">
        <f t="shared" si="74"/>
        <v>ci16i089</v>
      </c>
      <c r="K1743" s="20" t="s">
        <v>2802</v>
      </c>
      <c r="L1743" s="15" t="s">
        <v>393</v>
      </c>
      <c r="N1743" s="15" t="s">
        <v>10566</v>
      </c>
      <c r="Q1743" s="20" t="s">
        <v>178</v>
      </c>
    </row>
    <row r="1744" spans="1:17" ht="18" customHeight="1" x14ac:dyDescent="0.2">
      <c r="A1744" s="11" t="s">
        <v>25</v>
      </c>
      <c r="B1744" s="11" t="str">
        <f t="shared" si="73"/>
        <v>ci17j</v>
      </c>
      <c r="C1744" s="11" t="s">
        <v>165</v>
      </c>
      <c r="D1744" s="11" t="s">
        <v>184</v>
      </c>
      <c r="E1744" s="11" t="s">
        <v>2800</v>
      </c>
      <c r="F1744" s="15">
        <v>10</v>
      </c>
      <c r="G1744" s="15" t="str">
        <f t="shared" si="77"/>
        <v>j</v>
      </c>
      <c r="H1744" s="20">
        <v>2017</v>
      </c>
      <c r="I1744" s="20">
        <v>89</v>
      </c>
      <c r="J1744" s="20" t="str">
        <f t="shared" si="74"/>
        <v>ci17j089</v>
      </c>
      <c r="K1744" s="20" t="s">
        <v>2802</v>
      </c>
      <c r="L1744" s="15" t="s">
        <v>393</v>
      </c>
      <c r="N1744" s="15" t="s">
        <v>10566</v>
      </c>
      <c r="Q1744" s="20" t="s">
        <v>178</v>
      </c>
    </row>
    <row r="1745" spans="1:17" ht="18" customHeight="1" x14ac:dyDescent="0.2">
      <c r="A1745" s="11" t="s">
        <v>25</v>
      </c>
      <c r="B1745" s="11" t="str">
        <f t="shared" si="73"/>
        <v>ci18k</v>
      </c>
      <c r="C1745" s="11" t="s">
        <v>165</v>
      </c>
      <c r="D1745" s="11" t="s">
        <v>184</v>
      </c>
      <c r="E1745" s="11" t="s">
        <v>2800</v>
      </c>
      <c r="F1745" s="15">
        <v>11</v>
      </c>
      <c r="G1745" s="15" t="str">
        <f t="shared" si="77"/>
        <v>k</v>
      </c>
      <c r="H1745" s="20">
        <v>2018</v>
      </c>
      <c r="I1745" s="20">
        <v>89</v>
      </c>
      <c r="J1745" s="20" t="str">
        <f t="shared" si="74"/>
        <v>ci18k089</v>
      </c>
      <c r="K1745" s="20" t="s">
        <v>2802</v>
      </c>
      <c r="L1745" s="15" t="s">
        <v>393</v>
      </c>
      <c r="N1745" s="15" t="s">
        <v>10566</v>
      </c>
      <c r="Q1745" s="20" t="s">
        <v>178</v>
      </c>
    </row>
    <row r="1746" spans="1:17" ht="18" customHeight="1" x14ac:dyDescent="0.2">
      <c r="A1746" s="11" t="s">
        <v>25</v>
      </c>
      <c r="B1746" s="11" t="str">
        <f t="shared" si="73"/>
        <v>ci08a</v>
      </c>
      <c r="C1746" s="11" t="s">
        <v>165</v>
      </c>
      <c r="D1746" s="11" t="s">
        <v>184</v>
      </c>
      <c r="E1746" s="11" t="s">
        <v>2816</v>
      </c>
      <c r="F1746" s="15">
        <v>1</v>
      </c>
      <c r="G1746" s="15" t="s">
        <v>659</v>
      </c>
      <c r="H1746" s="20">
        <v>2008</v>
      </c>
      <c r="I1746" s="20">
        <v>100</v>
      </c>
      <c r="J1746" s="20" t="str">
        <f t="shared" ref="J1746:J1756" si="78">B1746&amp;I1746</f>
        <v>ci08a100</v>
      </c>
      <c r="K1746" s="20" t="s">
        <v>2817</v>
      </c>
      <c r="L1746" s="15" t="s">
        <v>393</v>
      </c>
      <c r="N1746" s="15" t="s">
        <v>10566</v>
      </c>
      <c r="Q1746" s="20" t="s">
        <v>178</v>
      </c>
    </row>
    <row r="1747" spans="1:17" ht="18" customHeight="1" x14ac:dyDescent="0.2">
      <c r="A1747" s="11" t="s">
        <v>25</v>
      </c>
      <c r="B1747" s="11" t="str">
        <f t="shared" si="73"/>
        <v>ci09b</v>
      </c>
      <c r="C1747" s="11" t="s">
        <v>165</v>
      </c>
      <c r="D1747" s="11" t="s">
        <v>184</v>
      </c>
      <c r="E1747" s="11" t="s">
        <v>2816</v>
      </c>
      <c r="F1747" s="15">
        <v>2</v>
      </c>
      <c r="G1747" s="15" t="str">
        <f t="shared" ref="G1747:G1756" si="79">MID("abcdefghijklmnopqrstuvwxyz",F1747,1)</f>
        <v>b</v>
      </c>
      <c r="H1747" s="20">
        <v>2009</v>
      </c>
      <c r="I1747" s="20">
        <v>100</v>
      </c>
      <c r="J1747" s="20" t="str">
        <f t="shared" si="78"/>
        <v>ci09b100</v>
      </c>
      <c r="K1747" s="20" t="s">
        <v>2817</v>
      </c>
      <c r="L1747" s="15" t="s">
        <v>393</v>
      </c>
      <c r="N1747" s="15" t="s">
        <v>10566</v>
      </c>
      <c r="Q1747" s="20" t="s">
        <v>178</v>
      </c>
    </row>
    <row r="1748" spans="1:17" ht="18" customHeight="1" x14ac:dyDescent="0.2">
      <c r="A1748" s="11" t="s">
        <v>25</v>
      </c>
      <c r="B1748" s="11" t="str">
        <f t="shared" si="73"/>
        <v>ci10c</v>
      </c>
      <c r="C1748" s="11" t="s">
        <v>165</v>
      </c>
      <c r="D1748" s="11" t="s">
        <v>184</v>
      </c>
      <c r="E1748" s="11" t="s">
        <v>2816</v>
      </c>
      <c r="F1748" s="15">
        <v>3</v>
      </c>
      <c r="G1748" s="15" t="str">
        <f t="shared" si="79"/>
        <v>c</v>
      </c>
      <c r="H1748" s="20">
        <v>2010</v>
      </c>
      <c r="I1748" s="20">
        <v>100</v>
      </c>
      <c r="J1748" s="20" t="str">
        <f t="shared" si="78"/>
        <v>ci10c100</v>
      </c>
      <c r="K1748" s="20" t="s">
        <v>2817</v>
      </c>
      <c r="L1748" s="15" t="s">
        <v>393</v>
      </c>
      <c r="N1748" s="15" t="s">
        <v>10566</v>
      </c>
      <c r="Q1748" s="20" t="s">
        <v>178</v>
      </c>
    </row>
    <row r="1749" spans="1:17" ht="18" customHeight="1" x14ac:dyDescent="0.2">
      <c r="A1749" s="11" t="s">
        <v>25</v>
      </c>
      <c r="B1749" s="11" t="str">
        <f t="shared" si="73"/>
        <v>ci11d</v>
      </c>
      <c r="C1749" s="11" t="s">
        <v>165</v>
      </c>
      <c r="D1749" s="11" t="s">
        <v>184</v>
      </c>
      <c r="E1749" s="11" t="s">
        <v>2816</v>
      </c>
      <c r="F1749" s="15">
        <v>4</v>
      </c>
      <c r="G1749" s="15" t="str">
        <f t="shared" si="79"/>
        <v>d</v>
      </c>
      <c r="H1749" s="20">
        <v>2011</v>
      </c>
      <c r="I1749" s="20">
        <v>100</v>
      </c>
      <c r="J1749" s="20" t="str">
        <f t="shared" si="78"/>
        <v>ci11d100</v>
      </c>
      <c r="K1749" s="20" t="s">
        <v>2817</v>
      </c>
      <c r="L1749" s="15" t="s">
        <v>393</v>
      </c>
      <c r="N1749" s="15" t="s">
        <v>10566</v>
      </c>
      <c r="Q1749" s="20" t="s">
        <v>178</v>
      </c>
    </row>
    <row r="1750" spans="1:17" ht="18" customHeight="1" x14ac:dyDescent="0.2">
      <c r="A1750" s="11" t="s">
        <v>25</v>
      </c>
      <c r="B1750" s="11" t="str">
        <f t="shared" si="73"/>
        <v>ci12e</v>
      </c>
      <c r="C1750" s="11" t="s">
        <v>165</v>
      </c>
      <c r="D1750" s="11" t="s">
        <v>184</v>
      </c>
      <c r="E1750" s="11" t="s">
        <v>2816</v>
      </c>
      <c r="F1750" s="15">
        <v>5</v>
      </c>
      <c r="G1750" s="15" t="str">
        <f t="shared" si="79"/>
        <v>e</v>
      </c>
      <c r="H1750" s="20">
        <v>2012</v>
      </c>
      <c r="I1750" s="20">
        <v>100</v>
      </c>
      <c r="J1750" s="20" t="str">
        <f t="shared" si="78"/>
        <v>ci12e100</v>
      </c>
      <c r="K1750" s="20" t="s">
        <v>2817</v>
      </c>
      <c r="L1750" s="15" t="s">
        <v>393</v>
      </c>
      <c r="N1750" s="15" t="s">
        <v>10566</v>
      </c>
      <c r="Q1750" s="20" t="s">
        <v>178</v>
      </c>
    </row>
    <row r="1751" spans="1:17" ht="18" customHeight="1" x14ac:dyDescent="0.2">
      <c r="A1751" s="11" t="s">
        <v>25</v>
      </c>
      <c r="B1751" s="11" t="str">
        <f t="shared" si="73"/>
        <v>ci13f</v>
      </c>
      <c r="C1751" s="11" t="s">
        <v>165</v>
      </c>
      <c r="D1751" s="11" t="s">
        <v>184</v>
      </c>
      <c r="E1751" s="11" t="s">
        <v>2816</v>
      </c>
      <c r="F1751" s="15">
        <v>6</v>
      </c>
      <c r="G1751" s="15" t="str">
        <f t="shared" si="79"/>
        <v>f</v>
      </c>
      <c r="H1751" s="20">
        <v>2013</v>
      </c>
      <c r="I1751" s="20">
        <v>100</v>
      </c>
      <c r="J1751" s="20" t="str">
        <f t="shared" si="78"/>
        <v>ci13f100</v>
      </c>
      <c r="K1751" s="20" t="s">
        <v>2817</v>
      </c>
      <c r="L1751" s="15" t="s">
        <v>393</v>
      </c>
      <c r="N1751" s="15" t="s">
        <v>10566</v>
      </c>
      <c r="Q1751" s="20" t="s">
        <v>178</v>
      </c>
    </row>
    <row r="1752" spans="1:17" ht="18" customHeight="1" x14ac:dyDescent="0.2">
      <c r="A1752" s="11" t="s">
        <v>25</v>
      </c>
      <c r="B1752" s="11" t="str">
        <f t="shared" si="73"/>
        <v>ci14g</v>
      </c>
      <c r="C1752" s="11" t="s">
        <v>165</v>
      </c>
      <c r="D1752" s="11" t="s">
        <v>184</v>
      </c>
      <c r="E1752" s="11" t="s">
        <v>2816</v>
      </c>
      <c r="F1752" s="15">
        <v>7</v>
      </c>
      <c r="G1752" s="15" t="str">
        <f t="shared" si="79"/>
        <v>g</v>
      </c>
      <c r="H1752" s="20">
        <v>2014</v>
      </c>
      <c r="I1752" s="20">
        <v>100</v>
      </c>
      <c r="J1752" s="20" t="str">
        <f t="shared" si="78"/>
        <v>ci14g100</v>
      </c>
      <c r="K1752" s="20" t="s">
        <v>2817</v>
      </c>
      <c r="L1752" s="15" t="s">
        <v>393</v>
      </c>
      <c r="N1752" s="15" t="s">
        <v>10566</v>
      </c>
      <c r="Q1752" s="20" t="s">
        <v>178</v>
      </c>
    </row>
    <row r="1753" spans="1:17" ht="18" customHeight="1" x14ac:dyDescent="0.2">
      <c r="A1753" s="11" t="s">
        <v>25</v>
      </c>
      <c r="B1753" s="11" t="str">
        <f t="shared" si="73"/>
        <v>ci15h</v>
      </c>
      <c r="C1753" s="11" t="s">
        <v>165</v>
      </c>
      <c r="D1753" s="11" t="s">
        <v>184</v>
      </c>
      <c r="E1753" s="11" t="s">
        <v>2816</v>
      </c>
      <c r="F1753" s="15">
        <v>8</v>
      </c>
      <c r="G1753" s="15" t="str">
        <f t="shared" si="79"/>
        <v>h</v>
      </c>
      <c r="H1753" s="20">
        <v>2015</v>
      </c>
      <c r="I1753" s="20">
        <v>100</v>
      </c>
      <c r="J1753" s="20" t="str">
        <f t="shared" si="78"/>
        <v>ci15h100</v>
      </c>
      <c r="K1753" s="20" t="s">
        <v>2817</v>
      </c>
      <c r="L1753" s="15" t="s">
        <v>393</v>
      </c>
      <c r="N1753" s="15" t="s">
        <v>10566</v>
      </c>
      <c r="Q1753" s="20" t="s">
        <v>178</v>
      </c>
    </row>
    <row r="1754" spans="1:17" ht="18" customHeight="1" x14ac:dyDescent="0.2">
      <c r="A1754" s="11" t="s">
        <v>25</v>
      </c>
      <c r="B1754" s="11" t="str">
        <f t="shared" si="73"/>
        <v>ci16i</v>
      </c>
      <c r="C1754" s="11" t="s">
        <v>165</v>
      </c>
      <c r="D1754" s="11" t="s">
        <v>184</v>
      </c>
      <c r="E1754" s="11" t="s">
        <v>2816</v>
      </c>
      <c r="F1754" s="15">
        <v>9</v>
      </c>
      <c r="G1754" s="15" t="str">
        <f t="shared" si="79"/>
        <v>i</v>
      </c>
      <c r="H1754" s="20">
        <v>2016</v>
      </c>
      <c r="I1754" s="20">
        <v>100</v>
      </c>
      <c r="J1754" s="20" t="str">
        <f t="shared" si="78"/>
        <v>ci16i100</v>
      </c>
      <c r="K1754" s="20" t="s">
        <v>2817</v>
      </c>
      <c r="L1754" s="15" t="s">
        <v>393</v>
      </c>
      <c r="N1754" s="15" t="s">
        <v>10566</v>
      </c>
      <c r="Q1754" s="20" t="s">
        <v>178</v>
      </c>
    </row>
    <row r="1755" spans="1:17" ht="18" customHeight="1" x14ac:dyDescent="0.2">
      <c r="A1755" s="11" t="s">
        <v>25</v>
      </c>
      <c r="B1755" s="11" t="str">
        <f t="shared" si="73"/>
        <v>ci17j</v>
      </c>
      <c r="C1755" s="11" t="s">
        <v>165</v>
      </c>
      <c r="D1755" s="11" t="s">
        <v>184</v>
      </c>
      <c r="E1755" s="11" t="s">
        <v>2816</v>
      </c>
      <c r="F1755" s="15">
        <v>10</v>
      </c>
      <c r="G1755" s="15" t="str">
        <f t="shared" si="79"/>
        <v>j</v>
      </c>
      <c r="H1755" s="20">
        <v>2017</v>
      </c>
      <c r="I1755" s="20">
        <v>100</v>
      </c>
      <c r="J1755" s="20" t="str">
        <f t="shared" si="78"/>
        <v>ci17j100</v>
      </c>
      <c r="K1755" s="20" t="s">
        <v>2817</v>
      </c>
      <c r="L1755" s="15" t="s">
        <v>393</v>
      </c>
      <c r="N1755" s="15" t="s">
        <v>10566</v>
      </c>
      <c r="Q1755" s="20" t="s">
        <v>178</v>
      </c>
    </row>
    <row r="1756" spans="1:17" ht="18" customHeight="1" x14ac:dyDescent="0.2">
      <c r="A1756" s="11" t="s">
        <v>25</v>
      </c>
      <c r="B1756" s="11" t="str">
        <f t="shared" si="73"/>
        <v>ci18k</v>
      </c>
      <c r="C1756" s="11" t="s">
        <v>165</v>
      </c>
      <c r="D1756" s="11" t="s">
        <v>184</v>
      </c>
      <c r="E1756" s="11" t="s">
        <v>2816</v>
      </c>
      <c r="F1756" s="15">
        <v>11</v>
      </c>
      <c r="G1756" s="15" t="str">
        <f t="shared" si="79"/>
        <v>k</v>
      </c>
      <c r="H1756" s="20">
        <v>2018</v>
      </c>
      <c r="I1756" s="20">
        <v>100</v>
      </c>
      <c r="J1756" s="20" t="str">
        <f t="shared" si="78"/>
        <v>ci18k100</v>
      </c>
      <c r="K1756" s="20" t="s">
        <v>2817</v>
      </c>
      <c r="L1756" s="15" t="s">
        <v>393</v>
      </c>
      <c r="N1756" s="15" t="s">
        <v>10566</v>
      </c>
      <c r="Q1756" s="20" t="s">
        <v>178</v>
      </c>
    </row>
    <row r="1757" spans="1:17" ht="18" customHeight="1" x14ac:dyDescent="0.2">
      <c r="A1757" s="11" t="s">
        <v>25</v>
      </c>
      <c r="B1757" s="11" t="str">
        <f t="shared" si="73"/>
        <v>ci08a</v>
      </c>
      <c r="C1757" s="11" t="s">
        <v>165</v>
      </c>
      <c r="D1757" s="11" t="s">
        <v>184</v>
      </c>
      <c r="E1757" s="11" t="s">
        <v>2830</v>
      </c>
      <c r="F1757" s="15">
        <v>1</v>
      </c>
      <c r="G1757" s="15" t="s">
        <v>659</v>
      </c>
      <c r="H1757" s="20">
        <v>2008</v>
      </c>
      <c r="I1757" s="20">
        <v>96</v>
      </c>
      <c r="J1757" s="20" t="str">
        <f t="shared" ref="J1757:J1789" si="80">B1757&amp;"0"&amp;I1757</f>
        <v>ci08a096</v>
      </c>
      <c r="K1757" s="20" t="s">
        <v>392</v>
      </c>
      <c r="L1757" s="15" t="s">
        <v>393</v>
      </c>
      <c r="N1757" s="15" t="s">
        <v>10566</v>
      </c>
      <c r="Q1757" s="20" t="s">
        <v>178</v>
      </c>
    </row>
    <row r="1758" spans="1:17" ht="18" customHeight="1" x14ac:dyDescent="0.2">
      <c r="A1758" s="11" t="s">
        <v>25</v>
      </c>
      <c r="B1758" s="11" t="str">
        <f t="shared" si="73"/>
        <v>ci09b</v>
      </c>
      <c r="C1758" s="11" t="s">
        <v>165</v>
      </c>
      <c r="D1758" s="11" t="s">
        <v>184</v>
      </c>
      <c r="E1758" s="11" t="s">
        <v>2830</v>
      </c>
      <c r="F1758" s="15">
        <v>2</v>
      </c>
      <c r="G1758" s="15" t="str">
        <f t="shared" ref="G1758:G1767" si="81">MID("abcdefghijklmnopqrstuvwxyz",F1758,1)</f>
        <v>b</v>
      </c>
      <c r="H1758" s="20">
        <v>2009</v>
      </c>
      <c r="I1758" s="20">
        <v>96</v>
      </c>
      <c r="J1758" s="20" t="str">
        <f t="shared" si="80"/>
        <v>ci09b096</v>
      </c>
      <c r="K1758" s="20" t="s">
        <v>392</v>
      </c>
      <c r="L1758" s="15" t="s">
        <v>393</v>
      </c>
      <c r="N1758" s="15" t="s">
        <v>10566</v>
      </c>
      <c r="Q1758" s="20" t="s">
        <v>178</v>
      </c>
    </row>
    <row r="1759" spans="1:17" ht="18" customHeight="1" x14ac:dyDescent="0.2">
      <c r="A1759" s="11" t="s">
        <v>25</v>
      </c>
      <c r="B1759" s="11" t="str">
        <f t="shared" si="73"/>
        <v>ci10c</v>
      </c>
      <c r="C1759" s="11" t="s">
        <v>165</v>
      </c>
      <c r="D1759" s="11" t="s">
        <v>184</v>
      </c>
      <c r="E1759" s="11" t="s">
        <v>2830</v>
      </c>
      <c r="F1759" s="15">
        <v>3</v>
      </c>
      <c r="G1759" s="15" t="str">
        <f t="shared" si="81"/>
        <v>c</v>
      </c>
      <c r="H1759" s="20">
        <v>2010</v>
      </c>
      <c r="I1759" s="20">
        <v>96</v>
      </c>
      <c r="J1759" s="20" t="str">
        <f t="shared" si="80"/>
        <v>ci10c096</v>
      </c>
      <c r="K1759" s="20" t="s">
        <v>392</v>
      </c>
      <c r="L1759" s="15" t="s">
        <v>393</v>
      </c>
      <c r="N1759" s="15" t="s">
        <v>10566</v>
      </c>
      <c r="Q1759" s="20" t="s">
        <v>178</v>
      </c>
    </row>
    <row r="1760" spans="1:17" ht="18" customHeight="1" x14ac:dyDescent="0.2">
      <c r="A1760" s="11" t="s">
        <v>25</v>
      </c>
      <c r="B1760" s="11" t="str">
        <f t="shared" si="73"/>
        <v>ci11d</v>
      </c>
      <c r="C1760" s="11" t="s">
        <v>165</v>
      </c>
      <c r="D1760" s="11" t="s">
        <v>184</v>
      </c>
      <c r="E1760" s="11" t="s">
        <v>2830</v>
      </c>
      <c r="F1760" s="15">
        <v>4</v>
      </c>
      <c r="G1760" s="15" t="str">
        <f t="shared" si="81"/>
        <v>d</v>
      </c>
      <c r="H1760" s="20">
        <v>2011</v>
      </c>
      <c r="I1760" s="20">
        <v>96</v>
      </c>
      <c r="J1760" s="20" t="str">
        <f t="shared" si="80"/>
        <v>ci11d096</v>
      </c>
      <c r="K1760" s="20" t="s">
        <v>392</v>
      </c>
      <c r="L1760" s="15" t="s">
        <v>393</v>
      </c>
      <c r="N1760" s="15" t="s">
        <v>10566</v>
      </c>
      <c r="Q1760" s="20" t="s">
        <v>178</v>
      </c>
    </row>
    <row r="1761" spans="1:17" ht="18" customHeight="1" x14ac:dyDescent="0.2">
      <c r="A1761" s="11" t="s">
        <v>25</v>
      </c>
      <c r="B1761" s="11" t="str">
        <f t="shared" si="73"/>
        <v>ci12e</v>
      </c>
      <c r="C1761" s="11" t="s">
        <v>165</v>
      </c>
      <c r="D1761" s="11" t="s">
        <v>184</v>
      </c>
      <c r="E1761" s="11" t="s">
        <v>2830</v>
      </c>
      <c r="F1761" s="15">
        <v>5</v>
      </c>
      <c r="G1761" s="15" t="str">
        <f t="shared" si="81"/>
        <v>e</v>
      </c>
      <c r="H1761" s="20">
        <v>2012</v>
      </c>
      <c r="I1761" s="20">
        <v>96</v>
      </c>
      <c r="J1761" s="20" t="str">
        <f t="shared" si="80"/>
        <v>ci12e096</v>
      </c>
      <c r="K1761" s="20" t="s">
        <v>392</v>
      </c>
      <c r="L1761" s="15" t="s">
        <v>393</v>
      </c>
      <c r="N1761" s="15" t="s">
        <v>10566</v>
      </c>
      <c r="Q1761" s="20" t="s">
        <v>178</v>
      </c>
    </row>
    <row r="1762" spans="1:17" ht="18" customHeight="1" x14ac:dyDescent="0.2">
      <c r="A1762" s="11" t="s">
        <v>25</v>
      </c>
      <c r="B1762" s="11" t="str">
        <f t="shared" si="73"/>
        <v>ci13f</v>
      </c>
      <c r="C1762" s="11" t="s">
        <v>165</v>
      </c>
      <c r="D1762" s="11" t="s">
        <v>184</v>
      </c>
      <c r="E1762" s="11" t="s">
        <v>2830</v>
      </c>
      <c r="F1762" s="15">
        <v>6</v>
      </c>
      <c r="G1762" s="15" t="str">
        <f t="shared" si="81"/>
        <v>f</v>
      </c>
      <c r="H1762" s="20">
        <v>2013</v>
      </c>
      <c r="I1762" s="20">
        <v>96</v>
      </c>
      <c r="J1762" s="20" t="str">
        <f t="shared" si="80"/>
        <v>ci13f096</v>
      </c>
      <c r="K1762" s="20" t="s">
        <v>392</v>
      </c>
      <c r="L1762" s="15" t="s">
        <v>393</v>
      </c>
      <c r="N1762" s="15" t="s">
        <v>10566</v>
      </c>
      <c r="Q1762" s="20" t="s">
        <v>178</v>
      </c>
    </row>
    <row r="1763" spans="1:17" ht="18" customHeight="1" x14ac:dyDescent="0.2">
      <c r="A1763" s="11" t="s">
        <v>25</v>
      </c>
      <c r="B1763" s="11" t="str">
        <f t="shared" si="73"/>
        <v>ci14g</v>
      </c>
      <c r="C1763" s="11" t="s">
        <v>165</v>
      </c>
      <c r="D1763" s="11" t="s">
        <v>184</v>
      </c>
      <c r="E1763" s="11" t="s">
        <v>2830</v>
      </c>
      <c r="F1763" s="15">
        <v>7</v>
      </c>
      <c r="G1763" s="15" t="str">
        <f t="shared" si="81"/>
        <v>g</v>
      </c>
      <c r="H1763" s="20">
        <v>2014</v>
      </c>
      <c r="I1763" s="20">
        <v>96</v>
      </c>
      <c r="J1763" s="20" t="str">
        <f t="shared" si="80"/>
        <v>ci14g096</v>
      </c>
      <c r="K1763" s="20" t="s">
        <v>392</v>
      </c>
      <c r="L1763" s="15" t="s">
        <v>393</v>
      </c>
      <c r="N1763" s="15" t="s">
        <v>10566</v>
      </c>
      <c r="Q1763" s="20" t="s">
        <v>178</v>
      </c>
    </row>
    <row r="1764" spans="1:17" ht="18" customHeight="1" x14ac:dyDescent="0.2">
      <c r="A1764" s="11" t="s">
        <v>25</v>
      </c>
      <c r="B1764" s="11" t="str">
        <f t="shared" si="73"/>
        <v>ci15h</v>
      </c>
      <c r="C1764" s="11" t="s">
        <v>165</v>
      </c>
      <c r="D1764" s="11" t="s">
        <v>184</v>
      </c>
      <c r="E1764" s="11" t="s">
        <v>2830</v>
      </c>
      <c r="F1764" s="15">
        <v>8</v>
      </c>
      <c r="G1764" s="15" t="str">
        <f t="shared" si="81"/>
        <v>h</v>
      </c>
      <c r="H1764" s="20">
        <v>2015</v>
      </c>
      <c r="I1764" s="20">
        <v>96</v>
      </c>
      <c r="J1764" s="20" t="str">
        <f t="shared" si="80"/>
        <v>ci15h096</v>
      </c>
      <c r="K1764" s="20" t="s">
        <v>392</v>
      </c>
      <c r="L1764" s="15" t="s">
        <v>393</v>
      </c>
      <c r="N1764" s="15" t="s">
        <v>10566</v>
      </c>
      <c r="Q1764" s="20" t="s">
        <v>178</v>
      </c>
    </row>
    <row r="1765" spans="1:17" ht="18" customHeight="1" x14ac:dyDescent="0.2">
      <c r="A1765" s="11" t="s">
        <v>25</v>
      </c>
      <c r="B1765" s="11" t="str">
        <f t="shared" si="73"/>
        <v>ci16i</v>
      </c>
      <c r="C1765" s="11" t="s">
        <v>165</v>
      </c>
      <c r="D1765" s="11" t="s">
        <v>184</v>
      </c>
      <c r="E1765" s="11" t="s">
        <v>2830</v>
      </c>
      <c r="F1765" s="15">
        <v>9</v>
      </c>
      <c r="G1765" s="15" t="str">
        <f t="shared" si="81"/>
        <v>i</v>
      </c>
      <c r="H1765" s="20">
        <v>2016</v>
      </c>
      <c r="I1765" s="20">
        <v>96</v>
      </c>
      <c r="J1765" s="20" t="str">
        <f t="shared" si="80"/>
        <v>ci16i096</v>
      </c>
      <c r="K1765" s="20" t="s">
        <v>392</v>
      </c>
      <c r="L1765" s="15" t="s">
        <v>393</v>
      </c>
      <c r="N1765" s="15" t="s">
        <v>10566</v>
      </c>
      <c r="Q1765" s="20" t="s">
        <v>178</v>
      </c>
    </row>
    <row r="1766" spans="1:17" ht="18" customHeight="1" x14ac:dyDescent="0.2">
      <c r="A1766" s="11" t="s">
        <v>25</v>
      </c>
      <c r="B1766" s="11" t="str">
        <f t="shared" si="73"/>
        <v>ci17j</v>
      </c>
      <c r="C1766" s="11" t="s">
        <v>165</v>
      </c>
      <c r="D1766" s="11" t="s">
        <v>184</v>
      </c>
      <c r="E1766" s="11" t="s">
        <v>2830</v>
      </c>
      <c r="F1766" s="15">
        <v>10</v>
      </c>
      <c r="G1766" s="15" t="str">
        <f t="shared" si="81"/>
        <v>j</v>
      </c>
      <c r="H1766" s="20">
        <v>2017</v>
      </c>
      <c r="I1766" s="20">
        <v>96</v>
      </c>
      <c r="J1766" s="20" t="str">
        <f t="shared" si="80"/>
        <v>ci17j096</v>
      </c>
      <c r="K1766" s="20" t="s">
        <v>392</v>
      </c>
      <c r="L1766" s="15" t="s">
        <v>393</v>
      </c>
      <c r="N1766" s="15" t="s">
        <v>10566</v>
      </c>
      <c r="Q1766" s="20" t="s">
        <v>178</v>
      </c>
    </row>
    <row r="1767" spans="1:17" ht="18" customHeight="1" x14ac:dyDescent="0.2">
      <c r="A1767" s="11" t="s">
        <v>25</v>
      </c>
      <c r="B1767" s="11" t="str">
        <f t="shared" si="73"/>
        <v>ci18k</v>
      </c>
      <c r="C1767" s="11" t="s">
        <v>165</v>
      </c>
      <c r="D1767" s="11" t="s">
        <v>184</v>
      </c>
      <c r="E1767" s="11" t="s">
        <v>2830</v>
      </c>
      <c r="F1767" s="15">
        <v>11</v>
      </c>
      <c r="G1767" s="15" t="str">
        <f t="shared" si="81"/>
        <v>k</v>
      </c>
      <c r="H1767" s="20">
        <v>2018</v>
      </c>
      <c r="I1767" s="20">
        <v>96</v>
      </c>
      <c r="J1767" s="20" t="str">
        <f t="shared" si="80"/>
        <v>ci18k096</v>
      </c>
      <c r="K1767" s="20" t="s">
        <v>392</v>
      </c>
      <c r="L1767" s="15" t="s">
        <v>393</v>
      </c>
      <c r="N1767" s="15" t="s">
        <v>10566</v>
      </c>
      <c r="Q1767" s="20" t="s">
        <v>178</v>
      </c>
    </row>
    <row r="1768" spans="1:17" ht="18" customHeight="1" x14ac:dyDescent="0.2">
      <c r="A1768" s="11" t="s">
        <v>25</v>
      </c>
      <c r="B1768" s="11" t="str">
        <f t="shared" si="73"/>
        <v>ci08a</v>
      </c>
      <c r="C1768" s="11" t="s">
        <v>165</v>
      </c>
      <c r="D1768" s="11" t="s">
        <v>184</v>
      </c>
      <c r="E1768" s="11" t="s">
        <v>2845</v>
      </c>
      <c r="F1768" s="15">
        <v>1</v>
      </c>
      <c r="G1768" s="15" t="s">
        <v>659</v>
      </c>
      <c r="H1768" s="20">
        <v>2008</v>
      </c>
      <c r="I1768" s="20">
        <v>95</v>
      </c>
      <c r="J1768" s="20" t="str">
        <f t="shared" si="80"/>
        <v>ci08a095</v>
      </c>
      <c r="K1768" s="20" t="s">
        <v>397</v>
      </c>
      <c r="L1768" s="15" t="s">
        <v>393</v>
      </c>
      <c r="N1768" s="15" t="s">
        <v>10566</v>
      </c>
      <c r="Q1768" s="20" t="s">
        <v>178</v>
      </c>
    </row>
    <row r="1769" spans="1:17" ht="18" customHeight="1" x14ac:dyDescent="0.2">
      <c r="A1769" s="11" t="s">
        <v>25</v>
      </c>
      <c r="B1769" s="11" t="str">
        <f t="shared" si="73"/>
        <v>ci09b</v>
      </c>
      <c r="C1769" s="11" t="s">
        <v>165</v>
      </c>
      <c r="D1769" s="11" t="s">
        <v>184</v>
      </c>
      <c r="E1769" s="11" t="s">
        <v>2845</v>
      </c>
      <c r="F1769" s="15">
        <v>2</v>
      </c>
      <c r="G1769" s="15" t="str">
        <f t="shared" ref="G1769:G1778" si="82">MID("abcdefghijklmnopqrstuvwxyz",F1769,1)</f>
        <v>b</v>
      </c>
      <c r="H1769" s="20">
        <v>2009</v>
      </c>
      <c r="I1769" s="20">
        <v>95</v>
      </c>
      <c r="J1769" s="20" t="str">
        <f t="shared" si="80"/>
        <v>ci09b095</v>
      </c>
      <c r="K1769" s="20" t="s">
        <v>397</v>
      </c>
      <c r="L1769" s="15" t="s">
        <v>393</v>
      </c>
      <c r="N1769" s="15" t="s">
        <v>10566</v>
      </c>
      <c r="Q1769" s="20" t="s">
        <v>178</v>
      </c>
    </row>
    <row r="1770" spans="1:17" ht="18" customHeight="1" x14ac:dyDescent="0.2">
      <c r="A1770" s="11" t="s">
        <v>25</v>
      </c>
      <c r="B1770" s="11" t="str">
        <f t="shared" si="73"/>
        <v>ci10c</v>
      </c>
      <c r="C1770" s="11" t="s">
        <v>165</v>
      </c>
      <c r="D1770" s="11" t="s">
        <v>184</v>
      </c>
      <c r="E1770" s="11" t="s">
        <v>2845</v>
      </c>
      <c r="F1770" s="15">
        <v>3</v>
      </c>
      <c r="G1770" s="15" t="str">
        <f t="shared" si="82"/>
        <v>c</v>
      </c>
      <c r="H1770" s="20">
        <v>2010</v>
      </c>
      <c r="I1770" s="20">
        <v>95</v>
      </c>
      <c r="J1770" s="20" t="str">
        <f t="shared" si="80"/>
        <v>ci10c095</v>
      </c>
      <c r="K1770" s="20" t="s">
        <v>397</v>
      </c>
      <c r="L1770" s="15" t="s">
        <v>393</v>
      </c>
      <c r="N1770" s="15" t="s">
        <v>10566</v>
      </c>
      <c r="Q1770" s="20" t="s">
        <v>178</v>
      </c>
    </row>
    <row r="1771" spans="1:17" ht="18" customHeight="1" x14ac:dyDescent="0.2">
      <c r="A1771" s="11" t="s">
        <v>25</v>
      </c>
      <c r="B1771" s="11" t="str">
        <f t="shared" si="73"/>
        <v>ci11d</v>
      </c>
      <c r="C1771" s="11" t="s">
        <v>165</v>
      </c>
      <c r="D1771" s="11" t="s">
        <v>184</v>
      </c>
      <c r="E1771" s="11" t="s">
        <v>2845</v>
      </c>
      <c r="F1771" s="15">
        <v>4</v>
      </c>
      <c r="G1771" s="15" t="str">
        <f t="shared" si="82"/>
        <v>d</v>
      </c>
      <c r="H1771" s="20">
        <v>2011</v>
      </c>
      <c r="I1771" s="20">
        <v>95</v>
      </c>
      <c r="J1771" s="20" t="str">
        <f t="shared" si="80"/>
        <v>ci11d095</v>
      </c>
      <c r="K1771" s="20" t="s">
        <v>397</v>
      </c>
      <c r="L1771" s="15" t="s">
        <v>393</v>
      </c>
      <c r="N1771" s="15" t="s">
        <v>10566</v>
      </c>
      <c r="Q1771" s="20" t="s">
        <v>178</v>
      </c>
    </row>
    <row r="1772" spans="1:17" ht="18" customHeight="1" x14ac:dyDescent="0.2">
      <c r="A1772" s="11" t="s">
        <v>25</v>
      </c>
      <c r="B1772" s="11" t="str">
        <f t="shared" si="73"/>
        <v>ci12e</v>
      </c>
      <c r="C1772" s="11" t="s">
        <v>165</v>
      </c>
      <c r="D1772" s="11" t="s">
        <v>184</v>
      </c>
      <c r="E1772" s="11" t="s">
        <v>2845</v>
      </c>
      <c r="F1772" s="15">
        <v>5</v>
      </c>
      <c r="G1772" s="15" t="str">
        <f t="shared" si="82"/>
        <v>e</v>
      </c>
      <c r="H1772" s="20">
        <v>2012</v>
      </c>
      <c r="I1772" s="20">
        <v>95</v>
      </c>
      <c r="J1772" s="20" t="str">
        <f t="shared" si="80"/>
        <v>ci12e095</v>
      </c>
      <c r="K1772" s="20" t="s">
        <v>397</v>
      </c>
      <c r="L1772" s="15" t="s">
        <v>393</v>
      </c>
      <c r="N1772" s="15" t="s">
        <v>10566</v>
      </c>
      <c r="Q1772" s="20" t="s">
        <v>178</v>
      </c>
    </row>
    <row r="1773" spans="1:17" ht="18" customHeight="1" x14ac:dyDescent="0.2">
      <c r="A1773" s="11" t="s">
        <v>25</v>
      </c>
      <c r="B1773" s="11" t="str">
        <f t="shared" si="73"/>
        <v>ci13f</v>
      </c>
      <c r="C1773" s="11" t="s">
        <v>165</v>
      </c>
      <c r="D1773" s="11" t="s">
        <v>184</v>
      </c>
      <c r="E1773" s="11" t="s">
        <v>2845</v>
      </c>
      <c r="F1773" s="15">
        <v>6</v>
      </c>
      <c r="G1773" s="15" t="str">
        <f t="shared" si="82"/>
        <v>f</v>
      </c>
      <c r="H1773" s="20">
        <v>2013</v>
      </c>
      <c r="I1773" s="20">
        <v>95</v>
      </c>
      <c r="J1773" s="20" t="str">
        <f t="shared" si="80"/>
        <v>ci13f095</v>
      </c>
      <c r="K1773" s="20" t="s">
        <v>397</v>
      </c>
      <c r="L1773" s="15" t="s">
        <v>393</v>
      </c>
      <c r="N1773" s="15" t="s">
        <v>10566</v>
      </c>
      <c r="Q1773" s="20" t="s">
        <v>178</v>
      </c>
    </row>
    <row r="1774" spans="1:17" ht="18" customHeight="1" x14ac:dyDescent="0.2">
      <c r="A1774" s="11" t="s">
        <v>25</v>
      </c>
      <c r="B1774" s="11" t="str">
        <f t="shared" si="73"/>
        <v>ci14g</v>
      </c>
      <c r="C1774" s="11" t="s">
        <v>165</v>
      </c>
      <c r="D1774" s="11" t="s">
        <v>184</v>
      </c>
      <c r="E1774" s="11" t="s">
        <v>2845</v>
      </c>
      <c r="F1774" s="15">
        <v>7</v>
      </c>
      <c r="G1774" s="15" t="str">
        <f t="shared" si="82"/>
        <v>g</v>
      </c>
      <c r="H1774" s="20">
        <v>2014</v>
      </c>
      <c r="I1774" s="20">
        <v>95</v>
      </c>
      <c r="J1774" s="20" t="str">
        <f t="shared" si="80"/>
        <v>ci14g095</v>
      </c>
      <c r="K1774" s="20" t="s">
        <v>397</v>
      </c>
      <c r="L1774" s="15" t="s">
        <v>393</v>
      </c>
      <c r="N1774" s="15" t="s">
        <v>10566</v>
      </c>
      <c r="Q1774" s="20" t="s">
        <v>178</v>
      </c>
    </row>
    <row r="1775" spans="1:17" ht="18" customHeight="1" x14ac:dyDescent="0.2">
      <c r="A1775" s="11" t="s">
        <v>25</v>
      </c>
      <c r="B1775" s="11" t="str">
        <f t="shared" si="73"/>
        <v>ci15h</v>
      </c>
      <c r="C1775" s="11" t="s">
        <v>165</v>
      </c>
      <c r="D1775" s="11" t="s">
        <v>184</v>
      </c>
      <c r="E1775" s="11" t="s">
        <v>2845</v>
      </c>
      <c r="F1775" s="15">
        <v>8</v>
      </c>
      <c r="G1775" s="15" t="str">
        <f t="shared" si="82"/>
        <v>h</v>
      </c>
      <c r="H1775" s="20">
        <v>2015</v>
      </c>
      <c r="I1775" s="20">
        <v>95</v>
      </c>
      <c r="J1775" s="20" t="str">
        <f t="shared" si="80"/>
        <v>ci15h095</v>
      </c>
      <c r="K1775" s="20" t="s">
        <v>397</v>
      </c>
      <c r="L1775" s="15" t="s">
        <v>393</v>
      </c>
      <c r="N1775" s="15" t="s">
        <v>10566</v>
      </c>
      <c r="Q1775" s="20" t="s">
        <v>178</v>
      </c>
    </row>
    <row r="1776" spans="1:17" ht="18" customHeight="1" x14ac:dyDescent="0.2">
      <c r="A1776" s="11" t="s">
        <v>25</v>
      </c>
      <c r="B1776" s="11" t="str">
        <f t="shared" si="73"/>
        <v>ci16i</v>
      </c>
      <c r="C1776" s="11" t="s">
        <v>165</v>
      </c>
      <c r="D1776" s="11" t="s">
        <v>184</v>
      </c>
      <c r="E1776" s="11" t="s">
        <v>2845</v>
      </c>
      <c r="F1776" s="15">
        <v>9</v>
      </c>
      <c r="G1776" s="15" t="str">
        <f t="shared" si="82"/>
        <v>i</v>
      </c>
      <c r="H1776" s="20">
        <v>2016</v>
      </c>
      <c r="I1776" s="20">
        <v>95</v>
      </c>
      <c r="J1776" s="20" t="str">
        <f t="shared" si="80"/>
        <v>ci16i095</v>
      </c>
      <c r="K1776" s="20" t="s">
        <v>397</v>
      </c>
      <c r="L1776" s="15" t="s">
        <v>393</v>
      </c>
      <c r="N1776" s="15" t="s">
        <v>10566</v>
      </c>
      <c r="Q1776" s="20" t="s">
        <v>178</v>
      </c>
    </row>
    <row r="1777" spans="1:17" ht="18" customHeight="1" x14ac:dyDescent="0.2">
      <c r="A1777" s="11" t="s">
        <v>25</v>
      </c>
      <c r="B1777" s="11" t="str">
        <f t="shared" si="73"/>
        <v>ci17j</v>
      </c>
      <c r="C1777" s="11" t="s">
        <v>165</v>
      </c>
      <c r="D1777" s="11" t="s">
        <v>184</v>
      </c>
      <c r="E1777" s="11" t="s">
        <v>2845</v>
      </c>
      <c r="F1777" s="15">
        <v>10</v>
      </c>
      <c r="G1777" s="15" t="str">
        <f t="shared" si="82"/>
        <v>j</v>
      </c>
      <c r="H1777" s="20">
        <v>2017</v>
      </c>
      <c r="I1777" s="20">
        <v>95</v>
      </c>
      <c r="J1777" s="20" t="str">
        <f t="shared" si="80"/>
        <v>ci17j095</v>
      </c>
      <c r="K1777" s="20" t="s">
        <v>397</v>
      </c>
      <c r="L1777" s="15" t="s">
        <v>393</v>
      </c>
      <c r="N1777" s="15" t="s">
        <v>10566</v>
      </c>
      <c r="Q1777" s="20" t="s">
        <v>178</v>
      </c>
    </row>
    <row r="1778" spans="1:17" ht="18" customHeight="1" x14ac:dyDescent="0.2">
      <c r="A1778" s="11" t="s">
        <v>25</v>
      </c>
      <c r="B1778" s="11" t="str">
        <f t="shared" si="73"/>
        <v>ci18k</v>
      </c>
      <c r="C1778" s="11" t="s">
        <v>165</v>
      </c>
      <c r="D1778" s="11" t="s">
        <v>184</v>
      </c>
      <c r="E1778" s="11" t="s">
        <v>2845</v>
      </c>
      <c r="F1778" s="15">
        <v>11</v>
      </c>
      <c r="G1778" s="15" t="str">
        <f t="shared" si="82"/>
        <v>k</v>
      </c>
      <c r="H1778" s="20">
        <v>2018</v>
      </c>
      <c r="I1778" s="20">
        <v>95</v>
      </c>
      <c r="J1778" s="20" t="str">
        <f t="shared" si="80"/>
        <v>ci18k095</v>
      </c>
      <c r="K1778" s="20" t="s">
        <v>397</v>
      </c>
      <c r="L1778" s="15" t="s">
        <v>393</v>
      </c>
      <c r="N1778" s="15" t="s">
        <v>10566</v>
      </c>
      <c r="Q1778" s="20" t="s">
        <v>178</v>
      </c>
    </row>
    <row r="1779" spans="1:17" ht="18" customHeight="1" x14ac:dyDescent="0.2">
      <c r="A1779" s="11" t="s">
        <v>25</v>
      </c>
      <c r="B1779" s="11" t="str">
        <f t="shared" si="73"/>
        <v>ci08a</v>
      </c>
      <c r="C1779" s="11" t="s">
        <v>165</v>
      </c>
      <c r="D1779" s="11" t="s">
        <v>184</v>
      </c>
      <c r="E1779" s="11" t="s">
        <v>2858</v>
      </c>
      <c r="F1779" s="15">
        <v>1</v>
      </c>
      <c r="G1779" s="15" t="s">
        <v>659</v>
      </c>
      <c r="H1779" s="20">
        <v>2008</v>
      </c>
      <c r="I1779" s="20">
        <v>98</v>
      </c>
      <c r="J1779" s="20" t="str">
        <f t="shared" si="80"/>
        <v>ci08a098</v>
      </c>
      <c r="K1779" s="20" t="s">
        <v>395</v>
      </c>
      <c r="L1779" s="15" t="s">
        <v>393</v>
      </c>
      <c r="N1779" s="15" t="s">
        <v>10566</v>
      </c>
      <c r="Q1779" s="20" t="s">
        <v>178</v>
      </c>
    </row>
    <row r="1780" spans="1:17" ht="18" customHeight="1" x14ac:dyDescent="0.2">
      <c r="A1780" s="11" t="s">
        <v>25</v>
      </c>
      <c r="B1780" s="11" t="str">
        <f t="shared" si="73"/>
        <v>ci09b</v>
      </c>
      <c r="C1780" s="11" t="s">
        <v>165</v>
      </c>
      <c r="D1780" s="11" t="s">
        <v>184</v>
      </c>
      <c r="E1780" s="11" t="s">
        <v>2858</v>
      </c>
      <c r="F1780" s="15">
        <v>2</v>
      </c>
      <c r="G1780" s="15" t="str">
        <f t="shared" ref="G1780:G1789" si="83">MID("abcdefghijklmnopqrstuvwxyz",F1780,1)</f>
        <v>b</v>
      </c>
      <c r="H1780" s="20">
        <v>2009</v>
      </c>
      <c r="I1780" s="20">
        <v>98</v>
      </c>
      <c r="J1780" s="20" t="str">
        <f t="shared" si="80"/>
        <v>ci09b098</v>
      </c>
      <c r="K1780" s="20" t="s">
        <v>395</v>
      </c>
      <c r="L1780" s="15" t="s">
        <v>393</v>
      </c>
      <c r="N1780" s="15" t="s">
        <v>10566</v>
      </c>
      <c r="Q1780" s="20" t="s">
        <v>178</v>
      </c>
    </row>
    <row r="1781" spans="1:17" ht="18" customHeight="1" x14ac:dyDescent="0.2">
      <c r="A1781" s="11" t="s">
        <v>25</v>
      </c>
      <c r="B1781" s="11" t="str">
        <f t="shared" si="73"/>
        <v>ci10c</v>
      </c>
      <c r="C1781" s="11" t="s">
        <v>165</v>
      </c>
      <c r="D1781" s="11" t="s">
        <v>184</v>
      </c>
      <c r="E1781" s="11" t="s">
        <v>2858</v>
      </c>
      <c r="F1781" s="15">
        <v>3</v>
      </c>
      <c r="G1781" s="15" t="str">
        <f t="shared" si="83"/>
        <v>c</v>
      </c>
      <c r="H1781" s="20">
        <v>2010</v>
      </c>
      <c r="I1781" s="20">
        <v>98</v>
      </c>
      <c r="J1781" s="20" t="str">
        <f t="shared" si="80"/>
        <v>ci10c098</v>
      </c>
      <c r="K1781" s="20" t="s">
        <v>395</v>
      </c>
      <c r="L1781" s="15" t="s">
        <v>393</v>
      </c>
      <c r="N1781" s="15" t="s">
        <v>10566</v>
      </c>
      <c r="Q1781" s="20" t="s">
        <v>178</v>
      </c>
    </row>
    <row r="1782" spans="1:17" ht="18" customHeight="1" x14ac:dyDescent="0.2">
      <c r="A1782" s="11" t="s">
        <v>25</v>
      </c>
      <c r="B1782" s="11" t="str">
        <f t="shared" si="73"/>
        <v>ci11d</v>
      </c>
      <c r="C1782" s="11" t="s">
        <v>165</v>
      </c>
      <c r="D1782" s="11" t="s">
        <v>184</v>
      </c>
      <c r="E1782" s="11" t="s">
        <v>2858</v>
      </c>
      <c r="F1782" s="15">
        <v>4</v>
      </c>
      <c r="G1782" s="15" t="str">
        <f t="shared" si="83"/>
        <v>d</v>
      </c>
      <c r="H1782" s="20">
        <v>2011</v>
      </c>
      <c r="I1782" s="20">
        <v>98</v>
      </c>
      <c r="J1782" s="20" t="str">
        <f t="shared" si="80"/>
        <v>ci11d098</v>
      </c>
      <c r="K1782" s="20" t="s">
        <v>395</v>
      </c>
      <c r="L1782" s="15" t="s">
        <v>393</v>
      </c>
      <c r="N1782" s="15" t="s">
        <v>10566</v>
      </c>
      <c r="Q1782" s="20" t="s">
        <v>178</v>
      </c>
    </row>
    <row r="1783" spans="1:17" ht="18" customHeight="1" x14ac:dyDescent="0.2">
      <c r="A1783" s="11" t="s">
        <v>25</v>
      </c>
      <c r="B1783" s="11" t="str">
        <f t="shared" si="73"/>
        <v>ci12e</v>
      </c>
      <c r="C1783" s="11" t="s">
        <v>165</v>
      </c>
      <c r="D1783" s="11" t="s">
        <v>184</v>
      </c>
      <c r="E1783" s="11" t="s">
        <v>2858</v>
      </c>
      <c r="F1783" s="15">
        <v>5</v>
      </c>
      <c r="G1783" s="15" t="str">
        <f t="shared" si="83"/>
        <v>e</v>
      </c>
      <c r="H1783" s="20">
        <v>2012</v>
      </c>
      <c r="I1783" s="20">
        <v>98</v>
      </c>
      <c r="J1783" s="20" t="str">
        <f t="shared" si="80"/>
        <v>ci12e098</v>
      </c>
      <c r="K1783" s="20" t="s">
        <v>395</v>
      </c>
      <c r="L1783" s="15" t="s">
        <v>393</v>
      </c>
      <c r="N1783" s="15" t="s">
        <v>10566</v>
      </c>
      <c r="Q1783" s="20" t="s">
        <v>178</v>
      </c>
    </row>
    <row r="1784" spans="1:17" ht="18" customHeight="1" x14ac:dyDescent="0.2">
      <c r="A1784" s="11" t="s">
        <v>25</v>
      </c>
      <c r="B1784" s="11" t="str">
        <f t="shared" si="73"/>
        <v>ci13f</v>
      </c>
      <c r="C1784" s="11" t="s">
        <v>165</v>
      </c>
      <c r="D1784" s="11" t="s">
        <v>184</v>
      </c>
      <c r="E1784" s="11" t="s">
        <v>2858</v>
      </c>
      <c r="F1784" s="15">
        <v>6</v>
      </c>
      <c r="G1784" s="15" t="str">
        <f t="shared" si="83"/>
        <v>f</v>
      </c>
      <c r="H1784" s="20">
        <v>2013</v>
      </c>
      <c r="I1784" s="20">
        <v>98</v>
      </c>
      <c r="J1784" s="20" t="str">
        <f t="shared" si="80"/>
        <v>ci13f098</v>
      </c>
      <c r="K1784" s="20" t="s">
        <v>395</v>
      </c>
      <c r="L1784" s="15" t="s">
        <v>393</v>
      </c>
      <c r="N1784" s="15" t="s">
        <v>10566</v>
      </c>
      <c r="Q1784" s="20" t="s">
        <v>178</v>
      </c>
    </row>
    <row r="1785" spans="1:17" ht="18" customHeight="1" x14ac:dyDescent="0.2">
      <c r="A1785" s="11" t="s">
        <v>25</v>
      </c>
      <c r="B1785" s="11" t="str">
        <f t="shared" si="73"/>
        <v>ci14g</v>
      </c>
      <c r="C1785" s="11" t="s">
        <v>165</v>
      </c>
      <c r="D1785" s="11" t="s">
        <v>184</v>
      </c>
      <c r="E1785" s="11" t="s">
        <v>2858</v>
      </c>
      <c r="F1785" s="15">
        <v>7</v>
      </c>
      <c r="G1785" s="15" t="str">
        <f t="shared" si="83"/>
        <v>g</v>
      </c>
      <c r="H1785" s="20">
        <v>2014</v>
      </c>
      <c r="I1785" s="20">
        <v>98</v>
      </c>
      <c r="J1785" s="20" t="str">
        <f t="shared" si="80"/>
        <v>ci14g098</v>
      </c>
      <c r="K1785" s="20" t="s">
        <v>395</v>
      </c>
      <c r="L1785" s="15" t="s">
        <v>393</v>
      </c>
      <c r="N1785" s="15" t="s">
        <v>10566</v>
      </c>
      <c r="Q1785" s="20" t="s">
        <v>178</v>
      </c>
    </row>
    <row r="1786" spans="1:17" ht="18" customHeight="1" x14ac:dyDescent="0.2">
      <c r="A1786" s="11" t="s">
        <v>25</v>
      </c>
      <c r="B1786" s="11" t="str">
        <f t="shared" si="73"/>
        <v>ci15h</v>
      </c>
      <c r="C1786" s="11" t="s">
        <v>165</v>
      </c>
      <c r="D1786" s="11" t="s">
        <v>184</v>
      </c>
      <c r="E1786" s="11" t="s">
        <v>2858</v>
      </c>
      <c r="F1786" s="15">
        <v>8</v>
      </c>
      <c r="G1786" s="15" t="str">
        <f t="shared" si="83"/>
        <v>h</v>
      </c>
      <c r="H1786" s="20">
        <v>2015</v>
      </c>
      <c r="I1786" s="20">
        <v>98</v>
      </c>
      <c r="J1786" s="20" t="str">
        <f t="shared" si="80"/>
        <v>ci15h098</v>
      </c>
      <c r="K1786" s="20" t="s">
        <v>395</v>
      </c>
      <c r="L1786" s="15" t="s">
        <v>393</v>
      </c>
      <c r="N1786" s="15" t="s">
        <v>10566</v>
      </c>
      <c r="Q1786" s="20" t="s">
        <v>178</v>
      </c>
    </row>
    <row r="1787" spans="1:17" ht="18" customHeight="1" x14ac:dyDescent="0.2">
      <c r="A1787" s="11" t="s">
        <v>25</v>
      </c>
      <c r="B1787" s="11" t="str">
        <f t="shared" si="73"/>
        <v>ci16i</v>
      </c>
      <c r="C1787" s="11" t="s">
        <v>165</v>
      </c>
      <c r="D1787" s="11" t="s">
        <v>184</v>
      </c>
      <c r="E1787" s="11" t="s">
        <v>2858</v>
      </c>
      <c r="F1787" s="15">
        <v>9</v>
      </c>
      <c r="G1787" s="15" t="str">
        <f t="shared" si="83"/>
        <v>i</v>
      </c>
      <c r="H1787" s="20">
        <v>2016</v>
      </c>
      <c r="I1787" s="20">
        <v>98</v>
      </c>
      <c r="J1787" s="20" t="str">
        <f t="shared" si="80"/>
        <v>ci16i098</v>
      </c>
      <c r="K1787" s="20" t="s">
        <v>395</v>
      </c>
      <c r="L1787" s="15" t="s">
        <v>393</v>
      </c>
      <c r="N1787" s="15" t="s">
        <v>10566</v>
      </c>
      <c r="Q1787" s="20" t="s">
        <v>178</v>
      </c>
    </row>
    <row r="1788" spans="1:17" ht="18" customHeight="1" x14ac:dyDescent="0.2">
      <c r="A1788" s="11" t="s">
        <v>25</v>
      </c>
      <c r="B1788" s="11" t="str">
        <f t="shared" si="73"/>
        <v>ci17j</v>
      </c>
      <c r="C1788" s="11" t="s">
        <v>165</v>
      </c>
      <c r="D1788" s="11" t="s">
        <v>184</v>
      </c>
      <c r="E1788" s="11" t="s">
        <v>2858</v>
      </c>
      <c r="F1788" s="15">
        <v>10</v>
      </c>
      <c r="G1788" s="15" t="str">
        <f t="shared" si="83"/>
        <v>j</v>
      </c>
      <c r="H1788" s="20">
        <v>2017</v>
      </c>
      <c r="I1788" s="20">
        <v>98</v>
      </c>
      <c r="J1788" s="20" t="str">
        <f t="shared" si="80"/>
        <v>ci17j098</v>
      </c>
      <c r="K1788" s="20" t="s">
        <v>395</v>
      </c>
      <c r="L1788" s="15" t="s">
        <v>393</v>
      </c>
      <c r="N1788" s="15" t="s">
        <v>10566</v>
      </c>
      <c r="Q1788" s="20" t="s">
        <v>178</v>
      </c>
    </row>
    <row r="1789" spans="1:17" ht="18" customHeight="1" x14ac:dyDescent="0.2">
      <c r="A1789" s="11" t="s">
        <v>25</v>
      </c>
      <c r="B1789" s="11" t="str">
        <f t="shared" si="73"/>
        <v>ci18k</v>
      </c>
      <c r="C1789" s="11" t="s">
        <v>165</v>
      </c>
      <c r="D1789" s="11" t="s">
        <v>184</v>
      </c>
      <c r="E1789" s="11" t="s">
        <v>2858</v>
      </c>
      <c r="F1789" s="15">
        <v>11</v>
      </c>
      <c r="G1789" s="15" t="str">
        <f t="shared" si="83"/>
        <v>k</v>
      </c>
      <c r="H1789" s="20">
        <v>2018</v>
      </c>
      <c r="I1789" s="20">
        <v>98</v>
      </c>
      <c r="J1789" s="20" t="str">
        <f t="shared" si="80"/>
        <v>ci18k098</v>
      </c>
      <c r="K1789" s="20" t="s">
        <v>395</v>
      </c>
      <c r="L1789" s="15" t="s">
        <v>393</v>
      </c>
      <c r="N1789" s="15" t="s">
        <v>10566</v>
      </c>
      <c r="Q1789" s="20" t="s">
        <v>178</v>
      </c>
    </row>
    <row r="1790" spans="1:17" ht="18" customHeight="1" x14ac:dyDescent="0.2">
      <c r="A1790" s="11" t="s">
        <v>25</v>
      </c>
      <c r="B1790" s="11" t="str">
        <f t="shared" si="73"/>
        <v>ci08a</v>
      </c>
      <c r="C1790" s="11" t="s">
        <v>165</v>
      </c>
      <c r="D1790" s="11" t="s">
        <v>184</v>
      </c>
      <c r="E1790" s="11" t="s">
        <v>2879</v>
      </c>
      <c r="F1790" s="15">
        <v>1</v>
      </c>
      <c r="G1790" s="15" t="s">
        <v>659</v>
      </c>
      <c r="H1790" s="20">
        <v>2008</v>
      </c>
      <c r="I1790" s="20">
        <v>101</v>
      </c>
      <c r="J1790" s="20" t="str">
        <f t="shared" ref="J1790:J1800" si="84">B1790&amp;I1790</f>
        <v>ci08a101</v>
      </c>
      <c r="K1790" s="20" t="s">
        <v>2881</v>
      </c>
      <c r="L1790" s="15" t="s">
        <v>393</v>
      </c>
      <c r="N1790" s="15" t="s">
        <v>10566</v>
      </c>
      <c r="Q1790" s="20" t="s">
        <v>178</v>
      </c>
    </row>
    <row r="1791" spans="1:17" ht="18" customHeight="1" x14ac:dyDescent="0.2">
      <c r="A1791" s="11" t="s">
        <v>25</v>
      </c>
      <c r="B1791" s="11" t="str">
        <f t="shared" si="73"/>
        <v>ci09b</v>
      </c>
      <c r="C1791" s="11" t="s">
        <v>165</v>
      </c>
      <c r="D1791" s="11" t="s">
        <v>184</v>
      </c>
      <c r="E1791" s="11" t="s">
        <v>2879</v>
      </c>
      <c r="F1791" s="15">
        <v>2</v>
      </c>
      <c r="G1791" s="15" t="str">
        <f t="shared" ref="G1791:G1800" si="85">MID("abcdefghijklmnopqrstuvwxyz",F1791,1)</f>
        <v>b</v>
      </c>
      <c r="H1791" s="20">
        <v>2009</v>
      </c>
      <c r="I1791" s="20">
        <v>101</v>
      </c>
      <c r="J1791" s="20" t="str">
        <f t="shared" si="84"/>
        <v>ci09b101</v>
      </c>
      <c r="K1791" s="20" t="s">
        <v>2881</v>
      </c>
      <c r="L1791" s="15" t="s">
        <v>393</v>
      </c>
      <c r="N1791" s="15" t="s">
        <v>10566</v>
      </c>
      <c r="Q1791" s="20" t="s">
        <v>178</v>
      </c>
    </row>
    <row r="1792" spans="1:17" ht="18" customHeight="1" x14ac:dyDescent="0.2">
      <c r="A1792" s="11" t="s">
        <v>25</v>
      </c>
      <c r="B1792" s="11" t="str">
        <f t="shared" si="73"/>
        <v>ci10c</v>
      </c>
      <c r="C1792" s="11" t="s">
        <v>165</v>
      </c>
      <c r="D1792" s="11" t="s">
        <v>184</v>
      </c>
      <c r="E1792" s="11" t="s">
        <v>2879</v>
      </c>
      <c r="F1792" s="15">
        <v>3</v>
      </c>
      <c r="G1792" s="15" t="str">
        <f t="shared" si="85"/>
        <v>c</v>
      </c>
      <c r="H1792" s="20">
        <v>2010</v>
      </c>
      <c r="I1792" s="20">
        <v>101</v>
      </c>
      <c r="J1792" s="20" t="str">
        <f t="shared" si="84"/>
        <v>ci10c101</v>
      </c>
      <c r="K1792" s="20" t="s">
        <v>2881</v>
      </c>
      <c r="L1792" s="15" t="s">
        <v>393</v>
      </c>
      <c r="N1792" s="15" t="s">
        <v>10566</v>
      </c>
      <c r="Q1792" s="20" t="s">
        <v>178</v>
      </c>
    </row>
    <row r="1793" spans="1:17" ht="18" customHeight="1" x14ac:dyDescent="0.2">
      <c r="A1793" s="11" t="s">
        <v>25</v>
      </c>
      <c r="B1793" s="11" t="str">
        <f t="shared" si="73"/>
        <v>ci11d</v>
      </c>
      <c r="C1793" s="11" t="s">
        <v>165</v>
      </c>
      <c r="D1793" s="11" t="s">
        <v>184</v>
      </c>
      <c r="E1793" s="11" t="s">
        <v>2879</v>
      </c>
      <c r="F1793" s="15">
        <v>4</v>
      </c>
      <c r="G1793" s="15" t="str">
        <f t="shared" si="85"/>
        <v>d</v>
      </c>
      <c r="H1793" s="20">
        <v>2011</v>
      </c>
      <c r="I1793" s="20">
        <v>101</v>
      </c>
      <c r="J1793" s="20" t="str">
        <f t="shared" si="84"/>
        <v>ci11d101</v>
      </c>
      <c r="K1793" s="20" t="s">
        <v>2881</v>
      </c>
      <c r="L1793" s="15" t="s">
        <v>393</v>
      </c>
      <c r="N1793" s="15" t="s">
        <v>10566</v>
      </c>
      <c r="Q1793" s="20" t="s">
        <v>178</v>
      </c>
    </row>
    <row r="1794" spans="1:17" ht="18" customHeight="1" x14ac:dyDescent="0.2">
      <c r="A1794" s="11" t="s">
        <v>25</v>
      </c>
      <c r="B1794" s="11" t="str">
        <f t="shared" si="73"/>
        <v>ci12e</v>
      </c>
      <c r="C1794" s="11" t="s">
        <v>165</v>
      </c>
      <c r="D1794" s="11" t="s">
        <v>184</v>
      </c>
      <c r="E1794" s="11" t="s">
        <v>2879</v>
      </c>
      <c r="F1794" s="15">
        <v>5</v>
      </c>
      <c r="G1794" s="15" t="str">
        <f t="shared" si="85"/>
        <v>e</v>
      </c>
      <c r="H1794" s="20">
        <v>2012</v>
      </c>
      <c r="I1794" s="20">
        <v>101</v>
      </c>
      <c r="J1794" s="20" t="str">
        <f t="shared" si="84"/>
        <v>ci12e101</v>
      </c>
      <c r="K1794" s="20" t="s">
        <v>2881</v>
      </c>
      <c r="L1794" s="15" t="s">
        <v>393</v>
      </c>
      <c r="N1794" s="15" t="s">
        <v>10566</v>
      </c>
      <c r="Q1794" s="20" t="s">
        <v>178</v>
      </c>
    </row>
    <row r="1795" spans="1:17" ht="18" customHeight="1" x14ac:dyDescent="0.2">
      <c r="A1795" s="11" t="s">
        <v>25</v>
      </c>
      <c r="B1795" s="11" t="str">
        <f t="shared" si="73"/>
        <v>ci13f</v>
      </c>
      <c r="C1795" s="11" t="s">
        <v>165</v>
      </c>
      <c r="D1795" s="11" t="s">
        <v>184</v>
      </c>
      <c r="E1795" s="11" t="s">
        <v>2879</v>
      </c>
      <c r="F1795" s="15">
        <v>6</v>
      </c>
      <c r="G1795" s="15" t="str">
        <f t="shared" si="85"/>
        <v>f</v>
      </c>
      <c r="H1795" s="20">
        <v>2013</v>
      </c>
      <c r="I1795" s="20">
        <v>101</v>
      </c>
      <c r="J1795" s="20" t="str">
        <f t="shared" si="84"/>
        <v>ci13f101</v>
      </c>
      <c r="K1795" s="20" t="s">
        <v>2881</v>
      </c>
      <c r="L1795" s="15" t="s">
        <v>393</v>
      </c>
      <c r="N1795" s="15" t="s">
        <v>10566</v>
      </c>
      <c r="Q1795" s="20" t="s">
        <v>178</v>
      </c>
    </row>
    <row r="1796" spans="1:17" ht="18" customHeight="1" x14ac:dyDescent="0.2">
      <c r="A1796" s="11" t="s">
        <v>25</v>
      </c>
      <c r="B1796" s="11" t="str">
        <f t="shared" si="73"/>
        <v>ci14g</v>
      </c>
      <c r="C1796" s="11" t="s">
        <v>165</v>
      </c>
      <c r="D1796" s="11" t="s">
        <v>184</v>
      </c>
      <c r="E1796" s="11" t="s">
        <v>2879</v>
      </c>
      <c r="F1796" s="15">
        <v>7</v>
      </c>
      <c r="G1796" s="15" t="str">
        <f t="shared" si="85"/>
        <v>g</v>
      </c>
      <c r="H1796" s="20">
        <v>2014</v>
      </c>
      <c r="I1796" s="20">
        <v>101</v>
      </c>
      <c r="J1796" s="20" t="str">
        <f t="shared" si="84"/>
        <v>ci14g101</v>
      </c>
      <c r="K1796" s="20" t="s">
        <v>2881</v>
      </c>
      <c r="L1796" s="15" t="s">
        <v>393</v>
      </c>
      <c r="N1796" s="15" t="s">
        <v>10566</v>
      </c>
      <c r="Q1796" s="20" t="s">
        <v>178</v>
      </c>
    </row>
    <row r="1797" spans="1:17" ht="18" customHeight="1" x14ac:dyDescent="0.2">
      <c r="A1797" s="11" t="s">
        <v>25</v>
      </c>
      <c r="B1797" s="11" t="str">
        <f t="shared" si="73"/>
        <v>ci15h</v>
      </c>
      <c r="C1797" s="11" t="s">
        <v>165</v>
      </c>
      <c r="D1797" s="11" t="s">
        <v>184</v>
      </c>
      <c r="E1797" s="11" t="s">
        <v>2879</v>
      </c>
      <c r="F1797" s="15">
        <v>8</v>
      </c>
      <c r="G1797" s="15" t="str">
        <f t="shared" si="85"/>
        <v>h</v>
      </c>
      <c r="H1797" s="20">
        <v>2015</v>
      </c>
      <c r="I1797" s="20">
        <v>101</v>
      </c>
      <c r="J1797" s="20" t="str">
        <f t="shared" si="84"/>
        <v>ci15h101</v>
      </c>
      <c r="K1797" s="20" t="s">
        <v>2881</v>
      </c>
      <c r="L1797" s="15" t="s">
        <v>393</v>
      </c>
      <c r="N1797" s="15" t="s">
        <v>10566</v>
      </c>
      <c r="Q1797" s="20" t="s">
        <v>178</v>
      </c>
    </row>
    <row r="1798" spans="1:17" ht="18" customHeight="1" x14ac:dyDescent="0.2">
      <c r="A1798" s="11" t="s">
        <v>25</v>
      </c>
      <c r="B1798" s="11" t="str">
        <f t="shared" si="73"/>
        <v>ci16i</v>
      </c>
      <c r="C1798" s="11" t="s">
        <v>165</v>
      </c>
      <c r="D1798" s="11" t="s">
        <v>184</v>
      </c>
      <c r="E1798" s="11" t="s">
        <v>2879</v>
      </c>
      <c r="F1798" s="15">
        <v>9</v>
      </c>
      <c r="G1798" s="15" t="str">
        <f t="shared" si="85"/>
        <v>i</v>
      </c>
      <c r="H1798" s="20">
        <v>2016</v>
      </c>
      <c r="I1798" s="20">
        <v>101</v>
      </c>
      <c r="J1798" s="20" t="str">
        <f t="shared" si="84"/>
        <v>ci16i101</v>
      </c>
      <c r="K1798" s="20" t="s">
        <v>2881</v>
      </c>
      <c r="L1798" s="15" t="s">
        <v>393</v>
      </c>
      <c r="N1798" s="15" t="s">
        <v>10566</v>
      </c>
      <c r="Q1798" s="20" t="s">
        <v>178</v>
      </c>
    </row>
    <row r="1799" spans="1:17" ht="18" customHeight="1" x14ac:dyDescent="0.2">
      <c r="A1799" s="11" t="s">
        <v>25</v>
      </c>
      <c r="B1799" s="11" t="str">
        <f t="shared" si="73"/>
        <v>ci17j</v>
      </c>
      <c r="C1799" s="11" t="s">
        <v>165</v>
      </c>
      <c r="D1799" s="11" t="s">
        <v>184</v>
      </c>
      <c r="E1799" s="11" t="s">
        <v>2879</v>
      </c>
      <c r="F1799" s="15">
        <v>10</v>
      </c>
      <c r="G1799" s="15" t="str">
        <f t="shared" si="85"/>
        <v>j</v>
      </c>
      <c r="H1799" s="20">
        <v>2017</v>
      </c>
      <c r="I1799" s="20">
        <v>101</v>
      </c>
      <c r="J1799" s="20" t="str">
        <f t="shared" si="84"/>
        <v>ci17j101</v>
      </c>
      <c r="K1799" s="20" t="s">
        <v>2881</v>
      </c>
      <c r="L1799" s="15" t="s">
        <v>393</v>
      </c>
      <c r="N1799" s="15" t="s">
        <v>10566</v>
      </c>
      <c r="Q1799" s="20" t="s">
        <v>178</v>
      </c>
    </row>
    <row r="1800" spans="1:17" ht="18" customHeight="1" x14ac:dyDescent="0.2">
      <c r="A1800" s="11" t="s">
        <v>25</v>
      </c>
      <c r="B1800" s="11" t="str">
        <f t="shared" si="73"/>
        <v>ci18k</v>
      </c>
      <c r="C1800" s="11" t="s">
        <v>165</v>
      </c>
      <c r="D1800" s="11" t="s">
        <v>184</v>
      </c>
      <c r="E1800" s="11" t="s">
        <v>2879</v>
      </c>
      <c r="F1800" s="15">
        <v>11</v>
      </c>
      <c r="G1800" s="15" t="str">
        <f t="shared" si="85"/>
        <v>k</v>
      </c>
      <c r="H1800" s="20">
        <v>2018</v>
      </c>
      <c r="I1800" s="20">
        <v>101</v>
      </c>
      <c r="J1800" s="20" t="str">
        <f t="shared" si="84"/>
        <v>ci18k101</v>
      </c>
      <c r="K1800" s="20" t="s">
        <v>2881</v>
      </c>
      <c r="L1800" s="15" t="s">
        <v>393</v>
      </c>
      <c r="N1800" s="15" t="s">
        <v>10566</v>
      </c>
      <c r="Q1800" s="20" t="s">
        <v>178</v>
      </c>
    </row>
    <row r="1801" spans="1:17" ht="18" customHeight="1" x14ac:dyDescent="0.2">
      <c r="A1801" s="11" t="s">
        <v>25</v>
      </c>
      <c r="B1801" s="11" t="str">
        <f t="shared" si="73"/>
        <v>ci08a</v>
      </c>
      <c r="C1801" s="11" t="s">
        <v>165</v>
      </c>
      <c r="D1801" s="11" t="s">
        <v>184</v>
      </c>
      <c r="E1801" s="11" t="s">
        <v>2902</v>
      </c>
      <c r="F1801" s="15">
        <v>1</v>
      </c>
      <c r="G1801" s="15" t="s">
        <v>659</v>
      </c>
      <c r="H1801" s="20">
        <v>2008</v>
      </c>
      <c r="I1801" s="20">
        <v>97</v>
      </c>
      <c r="J1801" s="20" t="str">
        <f t="shared" ref="J1801:J1852" si="86">B1801&amp;"0"&amp;I1801</f>
        <v>ci08a097</v>
      </c>
      <c r="K1801" s="20" t="s">
        <v>399</v>
      </c>
      <c r="L1801" s="15" t="s">
        <v>393</v>
      </c>
      <c r="N1801" s="15" t="s">
        <v>10566</v>
      </c>
      <c r="Q1801" s="20" t="s">
        <v>178</v>
      </c>
    </row>
    <row r="1802" spans="1:17" ht="18" customHeight="1" x14ac:dyDescent="0.2">
      <c r="A1802" s="11" t="s">
        <v>25</v>
      </c>
      <c r="B1802" s="11" t="str">
        <f t="shared" si="73"/>
        <v>ci09b</v>
      </c>
      <c r="C1802" s="11" t="s">
        <v>165</v>
      </c>
      <c r="D1802" s="11" t="s">
        <v>184</v>
      </c>
      <c r="E1802" s="11" t="s">
        <v>2902</v>
      </c>
      <c r="F1802" s="15">
        <v>2</v>
      </c>
      <c r="G1802" s="15" t="str">
        <f>MID("abcdefghijklmnopqrstuvwxyz",F1802,1)</f>
        <v>b</v>
      </c>
      <c r="H1802" s="20">
        <v>2009</v>
      </c>
      <c r="I1802" s="20">
        <v>97</v>
      </c>
      <c r="J1802" s="20" t="str">
        <f t="shared" si="86"/>
        <v>ci09b097</v>
      </c>
      <c r="K1802" s="20" t="s">
        <v>399</v>
      </c>
      <c r="L1802" s="15" t="s">
        <v>393</v>
      </c>
      <c r="N1802" s="15" t="s">
        <v>10566</v>
      </c>
      <c r="Q1802" s="20" t="s">
        <v>178</v>
      </c>
    </row>
    <row r="1803" spans="1:17" ht="18" customHeight="1" x14ac:dyDescent="0.2">
      <c r="A1803" s="11" t="s">
        <v>25</v>
      </c>
      <c r="B1803" s="11" t="str">
        <f t="shared" si="73"/>
        <v>ci10c</v>
      </c>
      <c r="C1803" s="11" t="s">
        <v>165</v>
      </c>
      <c r="D1803" s="11" t="s">
        <v>184</v>
      </c>
      <c r="E1803" s="11" t="s">
        <v>2902</v>
      </c>
      <c r="F1803" s="15">
        <v>3</v>
      </c>
      <c r="G1803" s="15" t="str">
        <f>MID("abcdefghijklmnopqrstuvwxyz",F1803,1)</f>
        <v>c</v>
      </c>
      <c r="H1803" s="20">
        <v>2010</v>
      </c>
      <c r="I1803" s="20">
        <v>97</v>
      </c>
      <c r="J1803" s="20" t="str">
        <f t="shared" si="86"/>
        <v>ci10c097</v>
      </c>
      <c r="K1803" s="20" t="s">
        <v>399</v>
      </c>
      <c r="L1803" s="15" t="s">
        <v>393</v>
      </c>
      <c r="N1803" s="15" t="s">
        <v>10566</v>
      </c>
      <c r="Q1803" s="20" t="s">
        <v>178</v>
      </c>
    </row>
    <row r="1804" spans="1:17" ht="18" customHeight="1" x14ac:dyDescent="0.2">
      <c r="A1804" s="11" t="s">
        <v>25</v>
      </c>
      <c r="B1804" s="11" t="str">
        <f t="shared" si="73"/>
        <v>ci11d</v>
      </c>
      <c r="C1804" s="11" t="s">
        <v>165</v>
      </c>
      <c r="D1804" s="11" t="s">
        <v>184</v>
      </c>
      <c r="E1804" s="11" t="s">
        <v>2902</v>
      </c>
      <c r="F1804" s="15">
        <v>4</v>
      </c>
      <c r="G1804" s="15" t="str">
        <f>MID("abcdefghijklmnopqrstuvwxyz",F1804,1)</f>
        <v>d</v>
      </c>
      <c r="H1804" s="20">
        <v>2011</v>
      </c>
      <c r="I1804" s="20">
        <v>97</v>
      </c>
      <c r="J1804" s="20" t="str">
        <f t="shared" si="86"/>
        <v>ci11d097</v>
      </c>
      <c r="K1804" s="20" t="s">
        <v>399</v>
      </c>
      <c r="L1804" s="15" t="s">
        <v>393</v>
      </c>
      <c r="N1804" s="15" t="s">
        <v>10566</v>
      </c>
      <c r="Q1804" s="20" t="s">
        <v>178</v>
      </c>
    </row>
    <row r="1805" spans="1:17" ht="18" customHeight="1" x14ac:dyDescent="0.2">
      <c r="A1805" s="11" t="s">
        <v>25</v>
      </c>
      <c r="B1805" s="11" t="str">
        <f t="shared" si="73"/>
        <v>ci12e</v>
      </c>
      <c r="C1805" s="11" t="s">
        <v>165</v>
      </c>
      <c r="D1805" s="11" t="s">
        <v>184</v>
      </c>
      <c r="E1805" s="11" t="s">
        <v>2902</v>
      </c>
      <c r="F1805" s="15">
        <v>5</v>
      </c>
      <c r="G1805" s="15" t="str">
        <f>MID("abcdefghijklmnopqrstuvwxyz",F1805,1)</f>
        <v>e</v>
      </c>
      <c r="H1805" s="20">
        <v>2012</v>
      </c>
      <c r="I1805" s="20">
        <v>97</v>
      </c>
      <c r="J1805" s="20" t="str">
        <f t="shared" si="86"/>
        <v>ci12e097</v>
      </c>
      <c r="K1805" s="20" t="s">
        <v>399</v>
      </c>
      <c r="L1805" s="15" t="s">
        <v>393</v>
      </c>
      <c r="N1805" s="15" t="s">
        <v>10566</v>
      </c>
      <c r="Q1805" s="20" t="s">
        <v>178</v>
      </c>
    </row>
    <row r="1806" spans="1:17" ht="18" customHeight="1" x14ac:dyDescent="0.2">
      <c r="A1806" s="11" t="s">
        <v>25</v>
      </c>
      <c r="B1806" s="11" t="str">
        <f t="shared" si="73"/>
        <v>ci08a</v>
      </c>
      <c r="C1806" s="11" t="s">
        <v>165</v>
      </c>
      <c r="D1806" s="11" t="s">
        <v>184</v>
      </c>
      <c r="E1806" s="11" t="s">
        <v>2927</v>
      </c>
      <c r="F1806" s="15">
        <v>1</v>
      </c>
      <c r="G1806" s="15" t="s">
        <v>659</v>
      </c>
      <c r="H1806" s="20">
        <v>2008</v>
      </c>
      <c r="I1806" s="20">
        <v>87</v>
      </c>
      <c r="J1806" s="20" t="str">
        <f t="shared" si="86"/>
        <v>ci08a087</v>
      </c>
      <c r="K1806" s="20" t="s">
        <v>2928</v>
      </c>
      <c r="L1806" s="15" t="s">
        <v>393</v>
      </c>
      <c r="N1806" s="15" t="s">
        <v>10566</v>
      </c>
      <c r="Q1806" s="20" t="s">
        <v>178</v>
      </c>
    </row>
    <row r="1807" spans="1:17" ht="18" customHeight="1" x14ac:dyDescent="0.2">
      <c r="A1807" s="11" t="s">
        <v>25</v>
      </c>
      <c r="B1807" s="11" t="str">
        <f t="shared" si="73"/>
        <v>ci09b</v>
      </c>
      <c r="C1807" s="11" t="s">
        <v>165</v>
      </c>
      <c r="D1807" s="11" t="s">
        <v>184</v>
      </c>
      <c r="E1807" s="11" t="s">
        <v>2927</v>
      </c>
      <c r="F1807" s="15">
        <v>2</v>
      </c>
      <c r="G1807" s="15" t="str">
        <f t="shared" ref="G1807:G1816" si="87">MID("abcdefghijklmnopqrstuvwxyz",F1807,1)</f>
        <v>b</v>
      </c>
      <c r="H1807" s="20">
        <v>2009</v>
      </c>
      <c r="I1807" s="20">
        <v>87</v>
      </c>
      <c r="J1807" s="20" t="str">
        <f t="shared" si="86"/>
        <v>ci09b087</v>
      </c>
      <c r="K1807" s="20" t="s">
        <v>2928</v>
      </c>
      <c r="L1807" s="15" t="s">
        <v>393</v>
      </c>
      <c r="N1807" s="15" t="s">
        <v>10566</v>
      </c>
      <c r="Q1807" s="20" t="s">
        <v>178</v>
      </c>
    </row>
    <row r="1808" spans="1:17" ht="18" customHeight="1" x14ac:dyDescent="0.2">
      <c r="A1808" s="11" t="s">
        <v>25</v>
      </c>
      <c r="B1808" s="11" t="str">
        <f t="shared" si="73"/>
        <v>ci10c</v>
      </c>
      <c r="C1808" s="11" t="s">
        <v>165</v>
      </c>
      <c r="D1808" s="11" t="s">
        <v>184</v>
      </c>
      <c r="E1808" s="11" t="s">
        <v>2927</v>
      </c>
      <c r="F1808" s="15">
        <v>3</v>
      </c>
      <c r="G1808" s="15" t="str">
        <f t="shared" si="87"/>
        <v>c</v>
      </c>
      <c r="H1808" s="20">
        <v>2010</v>
      </c>
      <c r="I1808" s="20">
        <v>87</v>
      </c>
      <c r="J1808" s="20" t="str">
        <f t="shared" si="86"/>
        <v>ci10c087</v>
      </c>
      <c r="K1808" s="20" t="s">
        <v>2928</v>
      </c>
      <c r="L1808" s="15" t="s">
        <v>393</v>
      </c>
      <c r="N1808" s="15" t="s">
        <v>10566</v>
      </c>
      <c r="Q1808" s="20" t="s">
        <v>178</v>
      </c>
    </row>
    <row r="1809" spans="1:17" ht="18" customHeight="1" x14ac:dyDescent="0.2">
      <c r="A1809" s="11" t="s">
        <v>25</v>
      </c>
      <c r="B1809" s="11" t="str">
        <f t="shared" si="73"/>
        <v>ci11d</v>
      </c>
      <c r="C1809" s="11" t="s">
        <v>165</v>
      </c>
      <c r="D1809" s="11" t="s">
        <v>184</v>
      </c>
      <c r="E1809" s="11" t="s">
        <v>2927</v>
      </c>
      <c r="F1809" s="15">
        <v>4</v>
      </c>
      <c r="G1809" s="15" t="str">
        <f t="shared" si="87"/>
        <v>d</v>
      </c>
      <c r="H1809" s="20">
        <v>2011</v>
      </c>
      <c r="I1809" s="20">
        <v>87</v>
      </c>
      <c r="J1809" s="20" t="str">
        <f t="shared" si="86"/>
        <v>ci11d087</v>
      </c>
      <c r="K1809" s="20" t="s">
        <v>2928</v>
      </c>
      <c r="L1809" s="15" t="s">
        <v>393</v>
      </c>
      <c r="N1809" s="15" t="s">
        <v>10566</v>
      </c>
      <c r="Q1809" s="20" t="s">
        <v>178</v>
      </c>
    </row>
    <row r="1810" spans="1:17" ht="18" customHeight="1" x14ac:dyDescent="0.2">
      <c r="A1810" s="11" t="s">
        <v>25</v>
      </c>
      <c r="B1810" s="11" t="str">
        <f t="shared" si="73"/>
        <v>ci12e</v>
      </c>
      <c r="C1810" s="11" t="s">
        <v>165</v>
      </c>
      <c r="D1810" s="11" t="s">
        <v>184</v>
      </c>
      <c r="E1810" s="11" t="s">
        <v>2927</v>
      </c>
      <c r="F1810" s="15">
        <v>5</v>
      </c>
      <c r="G1810" s="15" t="str">
        <f t="shared" si="87"/>
        <v>e</v>
      </c>
      <c r="H1810" s="20">
        <v>2012</v>
      </c>
      <c r="I1810" s="20">
        <v>87</v>
      </c>
      <c r="J1810" s="20" t="str">
        <f t="shared" si="86"/>
        <v>ci12e087</v>
      </c>
      <c r="K1810" s="20" t="s">
        <v>2928</v>
      </c>
      <c r="L1810" s="15" t="s">
        <v>393</v>
      </c>
      <c r="N1810" s="15" t="s">
        <v>10566</v>
      </c>
      <c r="Q1810" s="20" t="s">
        <v>178</v>
      </c>
    </row>
    <row r="1811" spans="1:17" ht="18" customHeight="1" x14ac:dyDescent="0.2">
      <c r="A1811" s="11" t="s">
        <v>25</v>
      </c>
      <c r="B1811" s="11" t="str">
        <f t="shared" si="73"/>
        <v>ci13f</v>
      </c>
      <c r="C1811" s="11" t="s">
        <v>165</v>
      </c>
      <c r="D1811" s="11" t="s">
        <v>184</v>
      </c>
      <c r="E1811" s="11" t="s">
        <v>2927</v>
      </c>
      <c r="F1811" s="15">
        <v>6</v>
      </c>
      <c r="G1811" s="15" t="str">
        <f t="shared" si="87"/>
        <v>f</v>
      </c>
      <c r="H1811" s="20">
        <v>2013</v>
      </c>
      <c r="I1811" s="20">
        <v>87</v>
      </c>
      <c r="J1811" s="20" t="str">
        <f t="shared" si="86"/>
        <v>ci13f087</v>
      </c>
      <c r="K1811" s="20" t="s">
        <v>2928</v>
      </c>
      <c r="L1811" s="15" t="s">
        <v>393</v>
      </c>
      <c r="N1811" s="15" t="s">
        <v>10566</v>
      </c>
      <c r="Q1811" s="20" t="s">
        <v>178</v>
      </c>
    </row>
    <row r="1812" spans="1:17" ht="18" customHeight="1" x14ac:dyDescent="0.2">
      <c r="A1812" s="11" t="s">
        <v>25</v>
      </c>
      <c r="B1812" s="11" t="str">
        <f t="shared" si="73"/>
        <v>ci14g</v>
      </c>
      <c r="C1812" s="11" t="s">
        <v>165</v>
      </c>
      <c r="D1812" s="11" t="s">
        <v>184</v>
      </c>
      <c r="E1812" s="11" t="s">
        <v>2927</v>
      </c>
      <c r="F1812" s="15">
        <v>7</v>
      </c>
      <c r="G1812" s="15" t="str">
        <f t="shared" si="87"/>
        <v>g</v>
      </c>
      <c r="H1812" s="20">
        <v>2014</v>
      </c>
      <c r="I1812" s="20">
        <v>87</v>
      </c>
      <c r="J1812" s="20" t="str">
        <f t="shared" si="86"/>
        <v>ci14g087</v>
      </c>
      <c r="K1812" s="20" t="s">
        <v>2928</v>
      </c>
      <c r="L1812" s="15" t="s">
        <v>393</v>
      </c>
      <c r="N1812" s="15" t="s">
        <v>10566</v>
      </c>
      <c r="Q1812" s="20" t="s">
        <v>178</v>
      </c>
    </row>
    <row r="1813" spans="1:17" ht="18" customHeight="1" x14ac:dyDescent="0.2">
      <c r="A1813" s="11" t="s">
        <v>25</v>
      </c>
      <c r="B1813" s="11" t="str">
        <f t="shared" si="73"/>
        <v>ci15h</v>
      </c>
      <c r="C1813" s="11" t="s">
        <v>165</v>
      </c>
      <c r="D1813" s="11" t="s">
        <v>184</v>
      </c>
      <c r="E1813" s="11" t="s">
        <v>2927</v>
      </c>
      <c r="F1813" s="15">
        <v>8</v>
      </c>
      <c r="G1813" s="15" t="str">
        <f t="shared" si="87"/>
        <v>h</v>
      </c>
      <c r="H1813" s="20">
        <v>2015</v>
      </c>
      <c r="I1813" s="20">
        <v>87</v>
      </c>
      <c r="J1813" s="20" t="str">
        <f t="shared" si="86"/>
        <v>ci15h087</v>
      </c>
      <c r="K1813" s="20" t="s">
        <v>2928</v>
      </c>
      <c r="L1813" s="15" t="s">
        <v>393</v>
      </c>
      <c r="N1813" s="15" t="s">
        <v>10566</v>
      </c>
      <c r="Q1813" s="20" t="s">
        <v>178</v>
      </c>
    </row>
    <row r="1814" spans="1:17" ht="18" customHeight="1" x14ac:dyDescent="0.2">
      <c r="A1814" s="11" t="s">
        <v>25</v>
      </c>
      <c r="B1814" s="11" t="str">
        <f t="shared" si="73"/>
        <v>ci16i</v>
      </c>
      <c r="C1814" s="11" t="s">
        <v>165</v>
      </c>
      <c r="D1814" s="11" t="s">
        <v>184</v>
      </c>
      <c r="E1814" s="11" t="s">
        <v>2927</v>
      </c>
      <c r="F1814" s="15">
        <v>9</v>
      </c>
      <c r="G1814" s="15" t="str">
        <f t="shared" si="87"/>
        <v>i</v>
      </c>
      <c r="H1814" s="20">
        <v>2016</v>
      </c>
      <c r="I1814" s="20">
        <v>87</v>
      </c>
      <c r="J1814" s="20" t="str">
        <f t="shared" si="86"/>
        <v>ci16i087</v>
      </c>
      <c r="K1814" s="20" t="s">
        <v>2928</v>
      </c>
      <c r="L1814" s="15" t="s">
        <v>393</v>
      </c>
      <c r="N1814" s="15" t="s">
        <v>10566</v>
      </c>
      <c r="Q1814" s="20" t="s">
        <v>178</v>
      </c>
    </row>
    <row r="1815" spans="1:17" ht="18" customHeight="1" x14ac:dyDescent="0.2">
      <c r="A1815" s="11" t="s">
        <v>25</v>
      </c>
      <c r="B1815" s="11" t="str">
        <f t="shared" si="73"/>
        <v>ci17j</v>
      </c>
      <c r="C1815" s="11" t="s">
        <v>165</v>
      </c>
      <c r="D1815" s="11" t="s">
        <v>184</v>
      </c>
      <c r="E1815" s="11" t="s">
        <v>2927</v>
      </c>
      <c r="F1815" s="15">
        <v>10</v>
      </c>
      <c r="G1815" s="15" t="str">
        <f t="shared" si="87"/>
        <v>j</v>
      </c>
      <c r="H1815" s="20">
        <v>2017</v>
      </c>
      <c r="I1815" s="20">
        <v>87</v>
      </c>
      <c r="J1815" s="20" t="str">
        <f t="shared" si="86"/>
        <v>ci17j087</v>
      </c>
      <c r="K1815" s="20" t="s">
        <v>2928</v>
      </c>
      <c r="L1815" s="15" t="s">
        <v>393</v>
      </c>
      <c r="N1815" s="15" t="s">
        <v>10566</v>
      </c>
      <c r="Q1815" s="20" t="s">
        <v>178</v>
      </c>
    </row>
    <row r="1816" spans="1:17" ht="18" customHeight="1" x14ac:dyDescent="0.2">
      <c r="A1816" s="11" t="s">
        <v>25</v>
      </c>
      <c r="B1816" s="11" t="str">
        <f t="shared" si="73"/>
        <v>ci18k</v>
      </c>
      <c r="C1816" s="11" t="s">
        <v>165</v>
      </c>
      <c r="D1816" s="11" t="s">
        <v>184</v>
      </c>
      <c r="E1816" s="11" t="s">
        <v>2927</v>
      </c>
      <c r="F1816" s="15">
        <v>11</v>
      </c>
      <c r="G1816" s="15" t="str">
        <f t="shared" si="87"/>
        <v>k</v>
      </c>
      <c r="H1816" s="20">
        <v>2018</v>
      </c>
      <c r="I1816" s="20">
        <v>87</v>
      </c>
      <c r="J1816" s="20" t="str">
        <f t="shared" si="86"/>
        <v>ci18k087</v>
      </c>
      <c r="K1816" s="20" t="s">
        <v>2928</v>
      </c>
      <c r="L1816" s="15" t="s">
        <v>393</v>
      </c>
      <c r="N1816" s="15" t="s">
        <v>10566</v>
      </c>
      <c r="Q1816" s="20" t="s">
        <v>178</v>
      </c>
    </row>
    <row r="1817" spans="1:17" ht="18" customHeight="1" x14ac:dyDescent="0.2">
      <c r="A1817" s="11" t="s">
        <v>25</v>
      </c>
      <c r="B1817" s="11" t="str">
        <f t="shared" si="73"/>
        <v>ci08a</v>
      </c>
      <c r="C1817" s="11" t="s">
        <v>165</v>
      </c>
      <c r="D1817" s="11" t="s">
        <v>184</v>
      </c>
      <c r="E1817" s="11" t="s">
        <v>2950</v>
      </c>
      <c r="F1817" s="15">
        <v>1</v>
      </c>
      <c r="G1817" s="15" t="s">
        <v>659</v>
      </c>
      <c r="H1817" s="20">
        <v>2008</v>
      </c>
      <c r="I1817" s="20">
        <v>94</v>
      </c>
      <c r="J1817" s="20" t="str">
        <f t="shared" si="86"/>
        <v>ci08a094</v>
      </c>
      <c r="K1817" s="20" t="s">
        <v>2953</v>
      </c>
      <c r="L1817" s="15" t="s">
        <v>393</v>
      </c>
      <c r="N1817" s="15" t="s">
        <v>10566</v>
      </c>
      <c r="Q1817" s="20" t="s">
        <v>178</v>
      </c>
    </row>
    <row r="1818" spans="1:17" ht="18" customHeight="1" x14ac:dyDescent="0.2">
      <c r="A1818" s="11" t="s">
        <v>25</v>
      </c>
      <c r="B1818" s="11" t="str">
        <f t="shared" si="73"/>
        <v>ci09b</v>
      </c>
      <c r="C1818" s="11" t="s">
        <v>165</v>
      </c>
      <c r="D1818" s="11" t="s">
        <v>184</v>
      </c>
      <c r="E1818" s="11" t="s">
        <v>2950</v>
      </c>
      <c r="F1818" s="15">
        <v>2</v>
      </c>
      <c r="G1818" s="15" t="str">
        <f t="shared" ref="G1818:G1827" si="88">MID("abcdefghijklmnopqrstuvwxyz",F1818,1)</f>
        <v>b</v>
      </c>
      <c r="H1818" s="20">
        <v>2009</v>
      </c>
      <c r="I1818" s="20">
        <v>94</v>
      </c>
      <c r="J1818" s="20" t="str">
        <f t="shared" si="86"/>
        <v>ci09b094</v>
      </c>
      <c r="K1818" s="20" t="s">
        <v>2953</v>
      </c>
      <c r="L1818" s="15" t="s">
        <v>393</v>
      </c>
      <c r="N1818" s="15" t="s">
        <v>10566</v>
      </c>
      <c r="Q1818" s="20" t="s">
        <v>178</v>
      </c>
    </row>
    <row r="1819" spans="1:17" ht="18" customHeight="1" x14ac:dyDescent="0.2">
      <c r="A1819" s="11" t="s">
        <v>25</v>
      </c>
      <c r="B1819" s="11" t="str">
        <f t="shared" si="73"/>
        <v>ci10c</v>
      </c>
      <c r="C1819" s="11" t="s">
        <v>165</v>
      </c>
      <c r="D1819" s="11" t="s">
        <v>184</v>
      </c>
      <c r="E1819" s="11" t="s">
        <v>2950</v>
      </c>
      <c r="F1819" s="15">
        <v>3</v>
      </c>
      <c r="G1819" s="15" t="str">
        <f t="shared" si="88"/>
        <v>c</v>
      </c>
      <c r="H1819" s="20">
        <v>2010</v>
      </c>
      <c r="I1819" s="20">
        <v>94</v>
      </c>
      <c r="J1819" s="20" t="str">
        <f t="shared" si="86"/>
        <v>ci10c094</v>
      </c>
      <c r="K1819" s="20" t="s">
        <v>2953</v>
      </c>
      <c r="L1819" s="15" t="s">
        <v>393</v>
      </c>
      <c r="N1819" s="15" t="s">
        <v>10566</v>
      </c>
      <c r="Q1819" s="20" t="s">
        <v>178</v>
      </c>
    </row>
    <row r="1820" spans="1:17" ht="18" customHeight="1" x14ac:dyDescent="0.2">
      <c r="A1820" s="11" t="s">
        <v>25</v>
      </c>
      <c r="B1820" s="11" t="str">
        <f t="shared" si="73"/>
        <v>ci11d</v>
      </c>
      <c r="C1820" s="11" t="s">
        <v>165</v>
      </c>
      <c r="D1820" s="11" t="s">
        <v>184</v>
      </c>
      <c r="E1820" s="11" t="s">
        <v>2950</v>
      </c>
      <c r="F1820" s="15">
        <v>4</v>
      </c>
      <c r="G1820" s="15" t="str">
        <f t="shared" si="88"/>
        <v>d</v>
      </c>
      <c r="H1820" s="20">
        <v>2011</v>
      </c>
      <c r="I1820" s="20">
        <v>94</v>
      </c>
      <c r="J1820" s="20" t="str">
        <f t="shared" si="86"/>
        <v>ci11d094</v>
      </c>
      <c r="K1820" s="20" t="s">
        <v>2953</v>
      </c>
      <c r="L1820" s="15" t="s">
        <v>393</v>
      </c>
      <c r="N1820" s="15" t="s">
        <v>10566</v>
      </c>
      <c r="Q1820" s="20" t="s">
        <v>178</v>
      </c>
    </row>
    <row r="1821" spans="1:17" ht="18" customHeight="1" x14ac:dyDescent="0.2">
      <c r="A1821" s="11" t="s">
        <v>25</v>
      </c>
      <c r="B1821" s="11" t="str">
        <f t="shared" si="73"/>
        <v>ci12e</v>
      </c>
      <c r="C1821" s="11" t="s">
        <v>165</v>
      </c>
      <c r="D1821" s="11" t="s">
        <v>184</v>
      </c>
      <c r="E1821" s="11" t="s">
        <v>2950</v>
      </c>
      <c r="F1821" s="15">
        <v>5</v>
      </c>
      <c r="G1821" s="15" t="str">
        <f t="shared" si="88"/>
        <v>e</v>
      </c>
      <c r="H1821" s="20">
        <v>2012</v>
      </c>
      <c r="I1821" s="20">
        <v>94</v>
      </c>
      <c r="J1821" s="20" t="str">
        <f t="shared" si="86"/>
        <v>ci12e094</v>
      </c>
      <c r="K1821" s="20" t="s">
        <v>2953</v>
      </c>
      <c r="L1821" s="15" t="s">
        <v>393</v>
      </c>
      <c r="N1821" s="15" t="s">
        <v>10566</v>
      </c>
      <c r="Q1821" s="20" t="s">
        <v>178</v>
      </c>
    </row>
    <row r="1822" spans="1:17" ht="18" customHeight="1" x14ac:dyDescent="0.2">
      <c r="A1822" s="11" t="s">
        <v>25</v>
      </c>
      <c r="B1822" s="11" t="str">
        <f t="shared" si="73"/>
        <v>ci13f</v>
      </c>
      <c r="C1822" s="11" t="s">
        <v>165</v>
      </c>
      <c r="D1822" s="11" t="s">
        <v>184</v>
      </c>
      <c r="E1822" s="11" t="s">
        <v>2950</v>
      </c>
      <c r="F1822" s="15">
        <v>6</v>
      </c>
      <c r="G1822" s="15" t="str">
        <f t="shared" si="88"/>
        <v>f</v>
      </c>
      <c r="H1822" s="20">
        <v>2013</v>
      </c>
      <c r="I1822" s="20">
        <v>94</v>
      </c>
      <c r="J1822" s="20" t="str">
        <f t="shared" si="86"/>
        <v>ci13f094</v>
      </c>
      <c r="K1822" s="20" t="s">
        <v>2953</v>
      </c>
      <c r="L1822" s="15" t="s">
        <v>393</v>
      </c>
      <c r="N1822" s="15" t="s">
        <v>10566</v>
      </c>
      <c r="Q1822" s="20" t="s">
        <v>178</v>
      </c>
    </row>
    <row r="1823" spans="1:17" ht="18" customHeight="1" x14ac:dyDescent="0.2">
      <c r="A1823" s="11" t="s">
        <v>25</v>
      </c>
      <c r="B1823" s="11" t="str">
        <f t="shared" si="73"/>
        <v>ci14g</v>
      </c>
      <c r="C1823" s="11" t="s">
        <v>165</v>
      </c>
      <c r="D1823" s="11" t="s">
        <v>184</v>
      </c>
      <c r="E1823" s="11" t="s">
        <v>2950</v>
      </c>
      <c r="F1823" s="15">
        <v>7</v>
      </c>
      <c r="G1823" s="15" t="str">
        <f t="shared" si="88"/>
        <v>g</v>
      </c>
      <c r="H1823" s="20">
        <v>2014</v>
      </c>
      <c r="I1823" s="20">
        <v>94</v>
      </c>
      <c r="J1823" s="20" t="str">
        <f t="shared" si="86"/>
        <v>ci14g094</v>
      </c>
      <c r="K1823" s="20" t="s">
        <v>2953</v>
      </c>
      <c r="L1823" s="15" t="s">
        <v>393</v>
      </c>
      <c r="N1823" s="15" t="s">
        <v>10566</v>
      </c>
      <c r="Q1823" s="20" t="s">
        <v>178</v>
      </c>
    </row>
    <row r="1824" spans="1:17" ht="18" customHeight="1" x14ac:dyDescent="0.2">
      <c r="A1824" s="11" t="s">
        <v>25</v>
      </c>
      <c r="B1824" s="11" t="str">
        <f t="shared" si="73"/>
        <v>ci15h</v>
      </c>
      <c r="C1824" s="11" t="s">
        <v>165</v>
      </c>
      <c r="D1824" s="11" t="s">
        <v>184</v>
      </c>
      <c r="E1824" s="11" t="s">
        <v>2950</v>
      </c>
      <c r="F1824" s="15">
        <v>8</v>
      </c>
      <c r="G1824" s="15" t="str">
        <f t="shared" si="88"/>
        <v>h</v>
      </c>
      <c r="H1824" s="20">
        <v>2015</v>
      </c>
      <c r="I1824" s="20">
        <v>94</v>
      </c>
      <c r="J1824" s="20" t="str">
        <f t="shared" si="86"/>
        <v>ci15h094</v>
      </c>
      <c r="K1824" s="20" t="s">
        <v>2953</v>
      </c>
      <c r="L1824" s="15" t="s">
        <v>393</v>
      </c>
      <c r="N1824" s="15" t="s">
        <v>10566</v>
      </c>
      <c r="Q1824" s="20" t="s">
        <v>178</v>
      </c>
    </row>
    <row r="1825" spans="1:17" ht="18" customHeight="1" x14ac:dyDescent="0.2">
      <c r="A1825" s="11" t="s">
        <v>25</v>
      </c>
      <c r="B1825" s="11" t="str">
        <f t="shared" si="73"/>
        <v>ci16i</v>
      </c>
      <c r="C1825" s="11" t="s">
        <v>165</v>
      </c>
      <c r="D1825" s="11" t="s">
        <v>184</v>
      </c>
      <c r="E1825" s="11" t="s">
        <v>2950</v>
      </c>
      <c r="F1825" s="15">
        <v>9</v>
      </c>
      <c r="G1825" s="15" t="str">
        <f t="shared" si="88"/>
        <v>i</v>
      </c>
      <c r="H1825" s="20">
        <v>2016</v>
      </c>
      <c r="I1825" s="20">
        <v>94</v>
      </c>
      <c r="J1825" s="20" t="str">
        <f t="shared" si="86"/>
        <v>ci16i094</v>
      </c>
      <c r="K1825" s="20" t="s">
        <v>2953</v>
      </c>
      <c r="L1825" s="15" t="s">
        <v>393</v>
      </c>
      <c r="N1825" s="15" t="s">
        <v>10566</v>
      </c>
      <c r="Q1825" s="20" t="s">
        <v>178</v>
      </c>
    </row>
    <row r="1826" spans="1:17" ht="18" customHeight="1" x14ac:dyDescent="0.2">
      <c r="A1826" s="11" t="s">
        <v>25</v>
      </c>
      <c r="B1826" s="11" t="str">
        <f t="shared" si="73"/>
        <v>ci17j</v>
      </c>
      <c r="C1826" s="11" t="s">
        <v>165</v>
      </c>
      <c r="D1826" s="11" t="s">
        <v>184</v>
      </c>
      <c r="E1826" s="11" t="s">
        <v>2950</v>
      </c>
      <c r="F1826" s="15">
        <v>10</v>
      </c>
      <c r="G1826" s="15" t="str">
        <f t="shared" si="88"/>
        <v>j</v>
      </c>
      <c r="H1826" s="20">
        <v>2017</v>
      </c>
      <c r="I1826" s="20">
        <v>94</v>
      </c>
      <c r="J1826" s="20" t="str">
        <f t="shared" si="86"/>
        <v>ci17j094</v>
      </c>
      <c r="K1826" s="20" t="s">
        <v>2953</v>
      </c>
      <c r="L1826" s="15" t="s">
        <v>393</v>
      </c>
      <c r="N1826" s="15" t="s">
        <v>10566</v>
      </c>
      <c r="Q1826" s="20" t="s">
        <v>178</v>
      </c>
    </row>
    <row r="1827" spans="1:17" ht="18" customHeight="1" x14ac:dyDescent="0.2">
      <c r="A1827" s="11" t="s">
        <v>25</v>
      </c>
      <c r="B1827" s="11" t="str">
        <f t="shared" si="73"/>
        <v>ci18k</v>
      </c>
      <c r="C1827" s="11" t="s">
        <v>165</v>
      </c>
      <c r="D1827" s="11" t="s">
        <v>184</v>
      </c>
      <c r="E1827" s="11" t="s">
        <v>2950</v>
      </c>
      <c r="F1827" s="15">
        <v>11</v>
      </c>
      <c r="G1827" s="15" t="str">
        <f t="shared" si="88"/>
        <v>k</v>
      </c>
      <c r="H1827" s="20">
        <v>2018</v>
      </c>
      <c r="I1827" s="20">
        <v>94</v>
      </c>
      <c r="J1827" s="20" t="str">
        <f t="shared" si="86"/>
        <v>ci18k094</v>
      </c>
      <c r="K1827" s="20" t="s">
        <v>2953</v>
      </c>
      <c r="L1827" s="15" t="s">
        <v>393</v>
      </c>
      <c r="N1827" s="15" t="s">
        <v>10566</v>
      </c>
      <c r="Q1827" s="20" t="s">
        <v>178</v>
      </c>
    </row>
    <row r="1828" spans="1:17" ht="18" customHeight="1" x14ac:dyDescent="0.2">
      <c r="A1828" s="11" t="s">
        <v>25</v>
      </c>
      <c r="B1828" s="11" t="str">
        <f t="shared" si="73"/>
        <v>ci08a</v>
      </c>
      <c r="C1828" s="11" t="s">
        <v>165</v>
      </c>
      <c r="D1828" s="11" t="s">
        <v>184</v>
      </c>
      <c r="E1828" s="11" t="s">
        <v>2962</v>
      </c>
      <c r="F1828" s="15">
        <v>1</v>
      </c>
      <c r="G1828" s="15" t="s">
        <v>659</v>
      </c>
      <c r="H1828" s="20">
        <v>2008</v>
      </c>
      <c r="I1828" s="20">
        <v>91</v>
      </c>
      <c r="J1828" s="20" t="str">
        <f t="shared" si="86"/>
        <v>ci08a091</v>
      </c>
      <c r="K1828" s="20" t="s">
        <v>2963</v>
      </c>
      <c r="L1828" s="15" t="s">
        <v>393</v>
      </c>
      <c r="N1828" s="15" t="s">
        <v>10566</v>
      </c>
      <c r="Q1828" s="20" t="s">
        <v>178</v>
      </c>
    </row>
    <row r="1829" spans="1:17" ht="18" customHeight="1" x14ac:dyDescent="0.2">
      <c r="A1829" s="11" t="s">
        <v>25</v>
      </c>
      <c r="B1829" s="11" t="str">
        <f t="shared" si="73"/>
        <v>ci09b</v>
      </c>
      <c r="C1829" s="11" t="s">
        <v>165</v>
      </c>
      <c r="D1829" s="11" t="s">
        <v>184</v>
      </c>
      <c r="E1829" s="11" t="s">
        <v>2962</v>
      </c>
      <c r="F1829" s="15">
        <v>2</v>
      </c>
      <c r="G1829" s="15" t="str">
        <f t="shared" ref="G1829:G1838" si="89">MID("abcdefghijklmnopqrstuvwxyz",F1829,1)</f>
        <v>b</v>
      </c>
      <c r="H1829" s="20">
        <v>2009</v>
      </c>
      <c r="I1829" s="20">
        <v>91</v>
      </c>
      <c r="J1829" s="20" t="str">
        <f t="shared" si="86"/>
        <v>ci09b091</v>
      </c>
      <c r="K1829" s="20" t="s">
        <v>2963</v>
      </c>
      <c r="L1829" s="15" t="s">
        <v>393</v>
      </c>
      <c r="N1829" s="15" t="s">
        <v>10566</v>
      </c>
      <c r="Q1829" s="20" t="s">
        <v>178</v>
      </c>
    </row>
    <row r="1830" spans="1:17" ht="18" customHeight="1" x14ac:dyDescent="0.2">
      <c r="A1830" s="11" t="s">
        <v>25</v>
      </c>
      <c r="B1830" s="11" t="str">
        <f t="shared" si="73"/>
        <v>ci10c</v>
      </c>
      <c r="C1830" s="11" t="s">
        <v>165</v>
      </c>
      <c r="D1830" s="11" t="s">
        <v>184</v>
      </c>
      <c r="E1830" s="11" t="s">
        <v>2962</v>
      </c>
      <c r="F1830" s="15">
        <v>3</v>
      </c>
      <c r="G1830" s="15" t="str">
        <f t="shared" si="89"/>
        <v>c</v>
      </c>
      <c r="H1830" s="20">
        <v>2010</v>
      </c>
      <c r="I1830" s="20">
        <v>91</v>
      </c>
      <c r="J1830" s="20" t="str">
        <f t="shared" si="86"/>
        <v>ci10c091</v>
      </c>
      <c r="K1830" s="20" t="s">
        <v>2963</v>
      </c>
      <c r="L1830" s="15" t="s">
        <v>393</v>
      </c>
      <c r="N1830" s="15" t="s">
        <v>10566</v>
      </c>
      <c r="Q1830" s="20" t="s">
        <v>178</v>
      </c>
    </row>
    <row r="1831" spans="1:17" ht="18" customHeight="1" x14ac:dyDescent="0.2">
      <c r="A1831" s="11" t="s">
        <v>25</v>
      </c>
      <c r="B1831" s="11" t="str">
        <f t="shared" si="73"/>
        <v>ci11d</v>
      </c>
      <c r="C1831" s="11" t="s">
        <v>165</v>
      </c>
      <c r="D1831" s="11" t="s">
        <v>184</v>
      </c>
      <c r="E1831" s="11" t="s">
        <v>2962</v>
      </c>
      <c r="F1831" s="15">
        <v>4</v>
      </c>
      <c r="G1831" s="15" t="str">
        <f t="shared" si="89"/>
        <v>d</v>
      </c>
      <c r="H1831" s="20">
        <v>2011</v>
      </c>
      <c r="I1831" s="20">
        <v>91</v>
      </c>
      <c r="J1831" s="20" t="str">
        <f t="shared" si="86"/>
        <v>ci11d091</v>
      </c>
      <c r="K1831" s="20" t="s">
        <v>2963</v>
      </c>
      <c r="L1831" s="15" t="s">
        <v>393</v>
      </c>
      <c r="N1831" s="15" t="s">
        <v>10566</v>
      </c>
      <c r="Q1831" s="20" t="s">
        <v>178</v>
      </c>
    </row>
    <row r="1832" spans="1:17" ht="18" customHeight="1" x14ac:dyDescent="0.2">
      <c r="A1832" s="11" t="s">
        <v>25</v>
      </c>
      <c r="B1832" s="11" t="str">
        <f t="shared" si="73"/>
        <v>ci12e</v>
      </c>
      <c r="C1832" s="11" t="s">
        <v>165</v>
      </c>
      <c r="D1832" s="11" t="s">
        <v>184</v>
      </c>
      <c r="E1832" s="11" t="s">
        <v>2962</v>
      </c>
      <c r="F1832" s="15">
        <v>5</v>
      </c>
      <c r="G1832" s="15" t="str">
        <f t="shared" si="89"/>
        <v>e</v>
      </c>
      <c r="H1832" s="20">
        <v>2012</v>
      </c>
      <c r="I1832" s="20">
        <v>91</v>
      </c>
      <c r="J1832" s="20" t="str">
        <f t="shared" si="86"/>
        <v>ci12e091</v>
      </c>
      <c r="K1832" s="20" t="s">
        <v>2963</v>
      </c>
      <c r="L1832" s="15" t="s">
        <v>393</v>
      </c>
      <c r="N1832" s="15" t="s">
        <v>10566</v>
      </c>
      <c r="Q1832" s="20" t="s">
        <v>178</v>
      </c>
    </row>
    <row r="1833" spans="1:17" ht="18" customHeight="1" x14ac:dyDescent="0.2">
      <c r="A1833" s="11" t="s">
        <v>25</v>
      </c>
      <c r="B1833" s="11" t="str">
        <f t="shared" si="73"/>
        <v>ci13f</v>
      </c>
      <c r="C1833" s="11" t="s">
        <v>165</v>
      </c>
      <c r="D1833" s="11" t="s">
        <v>184</v>
      </c>
      <c r="E1833" s="11" t="s">
        <v>2962</v>
      </c>
      <c r="F1833" s="15">
        <v>6</v>
      </c>
      <c r="G1833" s="15" t="str">
        <f t="shared" si="89"/>
        <v>f</v>
      </c>
      <c r="H1833" s="20">
        <v>2013</v>
      </c>
      <c r="I1833" s="20">
        <v>91</v>
      </c>
      <c r="J1833" s="20" t="str">
        <f t="shared" si="86"/>
        <v>ci13f091</v>
      </c>
      <c r="K1833" s="20" t="s">
        <v>2963</v>
      </c>
      <c r="L1833" s="15" t="s">
        <v>393</v>
      </c>
      <c r="N1833" s="15" t="s">
        <v>10566</v>
      </c>
      <c r="Q1833" s="20" t="s">
        <v>178</v>
      </c>
    </row>
    <row r="1834" spans="1:17" ht="18" customHeight="1" x14ac:dyDescent="0.2">
      <c r="A1834" s="11" t="s">
        <v>25</v>
      </c>
      <c r="B1834" s="11" t="str">
        <f t="shared" si="73"/>
        <v>ci14g</v>
      </c>
      <c r="C1834" s="11" t="s">
        <v>165</v>
      </c>
      <c r="D1834" s="11" t="s">
        <v>184</v>
      </c>
      <c r="E1834" s="11" t="s">
        <v>2962</v>
      </c>
      <c r="F1834" s="15">
        <v>7</v>
      </c>
      <c r="G1834" s="15" t="str">
        <f t="shared" si="89"/>
        <v>g</v>
      </c>
      <c r="H1834" s="20">
        <v>2014</v>
      </c>
      <c r="I1834" s="20">
        <v>91</v>
      </c>
      <c r="J1834" s="20" t="str">
        <f t="shared" si="86"/>
        <v>ci14g091</v>
      </c>
      <c r="K1834" s="20" t="s">
        <v>2963</v>
      </c>
      <c r="L1834" s="15" t="s">
        <v>393</v>
      </c>
      <c r="N1834" s="15" t="s">
        <v>10566</v>
      </c>
      <c r="Q1834" s="20" t="s">
        <v>178</v>
      </c>
    </row>
    <row r="1835" spans="1:17" ht="18" customHeight="1" x14ac:dyDescent="0.2">
      <c r="A1835" s="11" t="s">
        <v>25</v>
      </c>
      <c r="B1835" s="11" t="str">
        <f t="shared" si="73"/>
        <v>ci15h</v>
      </c>
      <c r="C1835" s="11" t="s">
        <v>165</v>
      </c>
      <c r="D1835" s="11" t="s">
        <v>184</v>
      </c>
      <c r="E1835" s="11" t="s">
        <v>2962</v>
      </c>
      <c r="F1835" s="15">
        <v>8</v>
      </c>
      <c r="G1835" s="15" t="str">
        <f t="shared" si="89"/>
        <v>h</v>
      </c>
      <c r="H1835" s="20">
        <v>2015</v>
      </c>
      <c r="I1835" s="20">
        <v>91</v>
      </c>
      <c r="J1835" s="20" t="str">
        <f t="shared" si="86"/>
        <v>ci15h091</v>
      </c>
      <c r="K1835" s="20" t="s">
        <v>2963</v>
      </c>
      <c r="L1835" s="15" t="s">
        <v>393</v>
      </c>
      <c r="N1835" s="15" t="s">
        <v>10566</v>
      </c>
      <c r="Q1835" s="20" t="s">
        <v>178</v>
      </c>
    </row>
    <row r="1836" spans="1:17" ht="18" customHeight="1" x14ac:dyDescent="0.2">
      <c r="A1836" s="11" t="s">
        <v>25</v>
      </c>
      <c r="B1836" s="11" t="str">
        <f t="shared" si="73"/>
        <v>ci16i</v>
      </c>
      <c r="C1836" s="11" t="s">
        <v>165</v>
      </c>
      <c r="D1836" s="11" t="s">
        <v>184</v>
      </c>
      <c r="E1836" s="11" t="s">
        <v>2962</v>
      </c>
      <c r="F1836" s="15">
        <v>9</v>
      </c>
      <c r="G1836" s="15" t="str">
        <f t="shared" si="89"/>
        <v>i</v>
      </c>
      <c r="H1836" s="20">
        <v>2016</v>
      </c>
      <c r="I1836" s="20">
        <v>91</v>
      </c>
      <c r="J1836" s="20" t="str">
        <f t="shared" si="86"/>
        <v>ci16i091</v>
      </c>
      <c r="K1836" s="20" t="s">
        <v>2963</v>
      </c>
      <c r="L1836" s="15" t="s">
        <v>393</v>
      </c>
      <c r="N1836" s="15" t="s">
        <v>10566</v>
      </c>
      <c r="Q1836" s="20" t="s">
        <v>178</v>
      </c>
    </row>
    <row r="1837" spans="1:17" ht="18" customHeight="1" x14ac:dyDescent="0.2">
      <c r="A1837" s="11" t="s">
        <v>25</v>
      </c>
      <c r="B1837" s="11" t="str">
        <f t="shared" si="73"/>
        <v>ci17j</v>
      </c>
      <c r="C1837" s="11" t="s">
        <v>165</v>
      </c>
      <c r="D1837" s="11" t="s">
        <v>184</v>
      </c>
      <c r="E1837" s="11" t="s">
        <v>2962</v>
      </c>
      <c r="F1837" s="15">
        <v>10</v>
      </c>
      <c r="G1837" s="15" t="str">
        <f t="shared" si="89"/>
        <v>j</v>
      </c>
      <c r="H1837" s="20">
        <v>2017</v>
      </c>
      <c r="I1837" s="20">
        <v>91</v>
      </c>
      <c r="J1837" s="20" t="str">
        <f t="shared" si="86"/>
        <v>ci17j091</v>
      </c>
      <c r="K1837" s="20" t="s">
        <v>2963</v>
      </c>
      <c r="L1837" s="15" t="s">
        <v>393</v>
      </c>
      <c r="N1837" s="15" t="s">
        <v>10566</v>
      </c>
      <c r="Q1837" s="20" t="s">
        <v>178</v>
      </c>
    </row>
    <row r="1838" spans="1:17" ht="18" customHeight="1" x14ac:dyDescent="0.2">
      <c r="A1838" s="11" t="s">
        <v>25</v>
      </c>
      <c r="B1838" s="11" t="str">
        <f t="shared" si="73"/>
        <v>ci18k</v>
      </c>
      <c r="C1838" s="11" t="s">
        <v>165</v>
      </c>
      <c r="D1838" s="11" t="s">
        <v>184</v>
      </c>
      <c r="E1838" s="11" t="s">
        <v>2962</v>
      </c>
      <c r="F1838" s="15">
        <v>11</v>
      </c>
      <c r="G1838" s="15" t="str">
        <f t="shared" si="89"/>
        <v>k</v>
      </c>
      <c r="H1838" s="20">
        <v>2018</v>
      </c>
      <c r="I1838" s="20">
        <v>91</v>
      </c>
      <c r="J1838" s="20" t="str">
        <f t="shared" si="86"/>
        <v>ci18k091</v>
      </c>
      <c r="K1838" s="20" t="s">
        <v>2963</v>
      </c>
      <c r="L1838" s="15" t="s">
        <v>393</v>
      </c>
      <c r="N1838" s="15" t="s">
        <v>10566</v>
      </c>
      <c r="Q1838" s="20" t="s">
        <v>178</v>
      </c>
    </row>
    <row r="1839" spans="1:17" ht="18" customHeight="1" x14ac:dyDescent="0.2">
      <c r="A1839" s="11" t="s">
        <v>25</v>
      </c>
      <c r="B1839" s="11" t="str">
        <f t="shared" si="73"/>
        <v>ci08a</v>
      </c>
      <c r="C1839" s="11" t="s">
        <v>165</v>
      </c>
      <c r="D1839" s="11" t="s">
        <v>184</v>
      </c>
      <c r="E1839" s="11" t="s">
        <v>200</v>
      </c>
      <c r="F1839" s="15">
        <v>1</v>
      </c>
      <c r="G1839" s="15" t="s">
        <v>659</v>
      </c>
      <c r="H1839" s="20">
        <v>2008</v>
      </c>
      <c r="I1839" s="20">
        <v>88</v>
      </c>
      <c r="J1839" s="20" t="str">
        <f t="shared" si="86"/>
        <v>ci08a088</v>
      </c>
      <c r="K1839" s="20" t="s">
        <v>2558</v>
      </c>
      <c r="L1839" s="15" t="s">
        <v>393</v>
      </c>
      <c r="N1839" s="15" t="s">
        <v>10566</v>
      </c>
      <c r="Q1839" s="20" t="s">
        <v>178</v>
      </c>
    </row>
    <row r="1840" spans="1:17" ht="18" customHeight="1" x14ac:dyDescent="0.2">
      <c r="A1840" s="11" t="s">
        <v>25</v>
      </c>
      <c r="B1840" s="11" t="str">
        <f t="shared" si="73"/>
        <v>ci09b</v>
      </c>
      <c r="C1840" s="11" t="s">
        <v>165</v>
      </c>
      <c r="D1840" s="11" t="s">
        <v>184</v>
      </c>
      <c r="E1840" s="11" t="s">
        <v>200</v>
      </c>
      <c r="F1840" s="15">
        <v>2</v>
      </c>
      <c r="G1840" s="15" t="str">
        <f t="shared" ref="G1840:G1849" si="90">MID("abcdefghijklmnopqrstuvwxyz",F1840,1)</f>
        <v>b</v>
      </c>
      <c r="H1840" s="20">
        <v>2009</v>
      </c>
      <c r="I1840" s="20">
        <v>88</v>
      </c>
      <c r="J1840" s="20" t="str">
        <f t="shared" si="86"/>
        <v>ci09b088</v>
      </c>
      <c r="K1840" s="20" t="s">
        <v>2558</v>
      </c>
      <c r="L1840" s="15" t="s">
        <v>393</v>
      </c>
      <c r="N1840" s="15" t="s">
        <v>10566</v>
      </c>
      <c r="Q1840" s="20" t="s">
        <v>178</v>
      </c>
    </row>
    <row r="1841" spans="1:17" ht="18" customHeight="1" x14ac:dyDescent="0.2">
      <c r="A1841" s="11" t="s">
        <v>25</v>
      </c>
      <c r="B1841" s="11" t="str">
        <f t="shared" si="73"/>
        <v>ci10c</v>
      </c>
      <c r="C1841" s="11" t="s">
        <v>165</v>
      </c>
      <c r="D1841" s="11" t="s">
        <v>184</v>
      </c>
      <c r="E1841" s="11" t="s">
        <v>200</v>
      </c>
      <c r="F1841" s="15">
        <v>3</v>
      </c>
      <c r="G1841" s="15" t="str">
        <f t="shared" si="90"/>
        <v>c</v>
      </c>
      <c r="H1841" s="20">
        <v>2010</v>
      </c>
      <c r="I1841" s="20">
        <v>88</v>
      </c>
      <c r="J1841" s="20" t="str">
        <f t="shared" si="86"/>
        <v>ci10c088</v>
      </c>
      <c r="K1841" s="20" t="s">
        <v>2558</v>
      </c>
      <c r="L1841" s="15" t="s">
        <v>393</v>
      </c>
      <c r="N1841" s="15" t="s">
        <v>10566</v>
      </c>
      <c r="Q1841" s="20" t="s">
        <v>178</v>
      </c>
    </row>
    <row r="1842" spans="1:17" ht="18" customHeight="1" x14ac:dyDescent="0.2">
      <c r="A1842" s="11" t="s">
        <v>25</v>
      </c>
      <c r="B1842" s="11" t="str">
        <f t="shared" si="73"/>
        <v>ci11d</v>
      </c>
      <c r="C1842" s="11" t="s">
        <v>165</v>
      </c>
      <c r="D1842" s="11" t="s">
        <v>184</v>
      </c>
      <c r="E1842" s="11" t="s">
        <v>200</v>
      </c>
      <c r="F1842" s="15">
        <v>4</v>
      </c>
      <c r="G1842" s="15" t="str">
        <f t="shared" si="90"/>
        <v>d</v>
      </c>
      <c r="H1842" s="20">
        <v>2011</v>
      </c>
      <c r="I1842" s="20">
        <v>88</v>
      </c>
      <c r="J1842" s="20" t="str">
        <f t="shared" si="86"/>
        <v>ci11d088</v>
      </c>
      <c r="K1842" s="20" t="s">
        <v>2558</v>
      </c>
      <c r="L1842" s="15" t="s">
        <v>393</v>
      </c>
      <c r="N1842" s="15" t="s">
        <v>10566</v>
      </c>
      <c r="Q1842" s="20" t="s">
        <v>178</v>
      </c>
    </row>
    <row r="1843" spans="1:17" ht="18" customHeight="1" x14ac:dyDescent="0.2">
      <c r="A1843" s="11" t="s">
        <v>25</v>
      </c>
      <c r="B1843" s="11" t="str">
        <f t="shared" si="73"/>
        <v>ci12e</v>
      </c>
      <c r="C1843" s="11" t="s">
        <v>165</v>
      </c>
      <c r="D1843" s="11" t="s">
        <v>184</v>
      </c>
      <c r="E1843" s="11" t="s">
        <v>200</v>
      </c>
      <c r="F1843" s="15">
        <v>5</v>
      </c>
      <c r="G1843" s="15" t="str">
        <f t="shared" si="90"/>
        <v>e</v>
      </c>
      <c r="H1843" s="20">
        <v>2012</v>
      </c>
      <c r="I1843" s="20">
        <v>88</v>
      </c>
      <c r="J1843" s="20" t="str">
        <f t="shared" si="86"/>
        <v>ci12e088</v>
      </c>
      <c r="K1843" s="20" t="s">
        <v>2558</v>
      </c>
      <c r="L1843" s="15" t="s">
        <v>393</v>
      </c>
      <c r="N1843" s="15" t="s">
        <v>10566</v>
      </c>
      <c r="Q1843" s="20" t="s">
        <v>178</v>
      </c>
    </row>
    <row r="1844" spans="1:17" ht="18" customHeight="1" x14ac:dyDescent="0.2">
      <c r="A1844" s="11" t="s">
        <v>25</v>
      </c>
      <c r="B1844" s="11" t="str">
        <f t="shared" si="73"/>
        <v>ci13f</v>
      </c>
      <c r="C1844" s="11" t="s">
        <v>165</v>
      </c>
      <c r="D1844" s="11" t="s">
        <v>184</v>
      </c>
      <c r="E1844" s="11" t="s">
        <v>200</v>
      </c>
      <c r="F1844" s="15">
        <v>6</v>
      </c>
      <c r="G1844" s="15" t="str">
        <f t="shared" si="90"/>
        <v>f</v>
      </c>
      <c r="H1844" s="20">
        <v>2013</v>
      </c>
      <c r="I1844" s="20">
        <v>88</v>
      </c>
      <c r="J1844" s="20" t="str">
        <f t="shared" si="86"/>
        <v>ci13f088</v>
      </c>
      <c r="K1844" s="20" t="s">
        <v>2558</v>
      </c>
      <c r="L1844" s="15" t="s">
        <v>393</v>
      </c>
      <c r="N1844" s="15" t="s">
        <v>10566</v>
      </c>
      <c r="Q1844" s="20" t="s">
        <v>178</v>
      </c>
    </row>
    <row r="1845" spans="1:17" ht="18" customHeight="1" x14ac:dyDescent="0.2">
      <c r="A1845" s="11" t="s">
        <v>25</v>
      </c>
      <c r="B1845" s="11" t="str">
        <f t="shared" si="73"/>
        <v>ci14g</v>
      </c>
      <c r="C1845" s="11" t="s">
        <v>165</v>
      </c>
      <c r="D1845" s="11" t="s">
        <v>184</v>
      </c>
      <c r="E1845" s="11" t="s">
        <v>200</v>
      </c>
      <c r="F1845" s="15">
        <v>7</v>
      </c>
      <c r="G1845" s="15" t="str">
        <f t="shared" si="90"/>
        <v>g</v>
      </c>
      <c r="H1845" s="20">
        <v>2014</v>
      </c>
      <c r="I1845" s="20">
        <v>88</v>
      </c>
      <c r="J1845" s="20" t="str">
        <f t="shared" si="86"/>
        <v>ci14g088</v>
      </c>
      <c r="K1845" s="20" t="s">
        <v>2558</v>
      </c>
      <c r="L1845" s="15" t="s">
        <v>393</v>
      </c>
      <c r="N1845" s="15" t="s">
        <v>10566</v>
      </c>
      <c r="Q1845" s="20" t="s">
        <v>178</v>
      </c>
    </row>
    <row r="1846" spans="1:17" ht="18" customHeight="1" x14ac:dyDescent="0.2">
      <c r="A1846" s="11" t="s">
        <v>25</v>
      </c>
      <c r="B1846" s="11" t="str">
        <f t="shared" si="73"/>
        <v>ci15h</v>
      </c>
      <c r="C1846" s="11" t="s">
        <v>165</v>
      </c>
      <c r="D1846" s="11" t="s">
        <v>184</v>
      </c>
      <c r="E1846" s="11" t="s">
        <v>200</v>
      </c>
      <c r="F1846" s="15">
        <v>8</v>
      </c>
      <c r="G1846" s="15" t="str">
        <f t="shared" si="90"/>
        <v>h</v>
      </c>
      <c r="H1846" s="20">
        <v>2015</v>
      </c>
      <c r="I1846" s="20">
        <v>88</v>
      </c>
      <c r="J1846" s="20" t="str">
        <f t="shared" si="86"/>
        <v>ci15h088</v>
      </c>
      <c r="K1846" s="20" t="s">
        <v>2558</v>
      </c>
      <c r="L1846" s="15" t="s">
        <v>393</v>
      </c>
      <c r="N1846" s="15" t="s">
        <v>10566</v>
      </c>
      <c r="Q1846" s="20" t="s">
        <v>178</v>
      </c>
    </row>
    <row r="1847" spans="1:17" ht="18" customHeight="1" x14ac:dyDescent="0.2">
      <c r="A1847" s="11" t="s">
        <v>25</v>
      </c>
      <c r="B1847" s="11" t="str">
        <f t="shared" si="73"/>
        <v>ci16i</v>
      </c>
      <c r="C1847" s="11" t="s">
        <v>165</v>
      </c>
      <c r="D1847" s="11" t="s">
        <v>184</v>
      </c>
      <c r="E1847" s="11" t="s">
        <v>200</v>
      </c>
      <c r="F1847" s="15">
        <v>9</v>
      </c>
      <c r="G1847" s="15" t="str">
        <f t="shared" si="90"/>
        <v>i</v>
      </c>
      <c r="H1847" s="20">
        <v>2016</v>
      </c>
      <c r="I1847" s="20">
        <v>88</v>
      </c>
      <c r="J1847" s="20" t="str">
        <f t="shared" si="86"/>
        <v>ci16i088</v>
      </c>
      <c r="K1847" s="20" t="s">
        <v>2558</v>
      </c>
      <c r="L1847" s="15" t="s">
        <v>393</v>
      </c>
      <c r="N1847" s="15" t="s">
        <v>10566</v>
      </c>
      <c r="Q1847" s="20" t="s">
        <v>178</v>
      </c>
    </row>
    <row r="1848" spans="1:17" ht="18" customHeight="1" x14ac:dyDescent="0.2">
      <c r="A1848" s="11" t="s">
        <v>25</v>
      </c>
      <c r="B1848" s="11" t="str">
        <f t="shared" si="73"/>
        <v>ci17j</v>
      </c>
      <c r="C1848" s="11" t="s">
        <v>165</v>
      </c>
      <c r="D1848" s="11" t="s">
        <v>184</v>
      </c>
      <c r="E1848" s="11" t="s">
        <v>200</v>
      </c>
      <c r="F1848" s="15">
        <v>10</v>
      </c>
      <c r="G1848" s="15" t="str">
        <f t="shared" si="90"/>
        <v>j</v>
      </c>
      <c r="H1848" s="20">
        <v>2017</v>
      </c>
      <c r="I1848" s="20">
        <v>88</v>
      </c>
      <c r="J1848" s="20" t="str">
        <f t="shared" si="86"/>
        <v>ci17j088</v>
      </c>
      <c r="K1848" s="20" t="s">
        <v>2558</v>
      </c>
      <c r="L1848" s="15" t="s">
        <v>393</v>
      </c>
      <c r="N1848" s="15" t="s">
        <v>10566</v>
      </c>
      <c r="Q1848" s="20" t="s">
        <v>178</v>
      </c>
    </row>
    <row r="1849" spans="1:17" ht="18" customHeight="1" x14ac:dyDescent="0.2">
      <c r="A1849" s="11" t="s">
        <v>25</v>
      </c>
      <c r="B1849" s="11" t="str">
        <f t="shared" si="73"/>
        <v>ci18k</v>
      </c>
      <c r="C1849" s="11" t="s">
        <v>165</v>
      </c>
      <c r="D1849" s="11" t="s">
        <v>184</v>
      </c>
      <c r="E1849" s="11" t="s">
        <v>200</v>
      </c>
      <c r="F1849" s="15">
        <v>11</v>
      </c>
      <c r="G1849" s="15" t="str">
        <f t="shared" si="90"/>
        <v>k</v>
      </c>
      <c r="H1849" s="20">
        <v>2018</v>
      </c>
      <c r="I1849" s="20">
        <v>88</v>
      </c>
      <c r="J1849" s="20" t="str">
        <f t="shared" si="86"/>
        <v>ci18k088</v>
      </c>
      <c r="K1849" s="20" t="s">
        <v>2558</v>
      </c>
      <c r="L1849" s="15" t="s">
        <v>393</v>
      </c>
      <c r="N1849" s="15" t="s">
        <v>10566</v>
      </c>
      <c r="Q1849" s="20" t="s">
        <v>178</v>
      </c>
    </row>
    <row r="1850" spans="1:17" ht="18" customHeight="1" x14ac:dyDescent="0.2">
      <c r="A1850" s="11" t="s">
        <v>25</v>
      </c>
      <c r="B1850" s="11" t="str">
        <f t="shared" si="73"/>
        <v>ci08a</v>
      </c>
      <c r="C1850" s="11" t="s">
        <v>165</v>
      </c>
      <c r="D1850" s="11" t="s">
        <v>184</v>
      </c>
      <c r="E1850" s="11" t="s">
        <v>2980</v>
      </c>
      <c r="F1850" s="15">
        <v>1</v>
      </c>
      <c r="G1850" s="15" t="s">
        <v>659</v>
      </c>
      <c r="H1850" s="20">
        <v>2008</v>
      </c>
      <c r="I1850" s="20">
        <v>93</v>
      </c>
      <c r="J1850" s="20" t="str">
        <f t="shared" si="86"/>
        <v>ci08a093</v>
      </c>
      <c r="K1850" s="20" t="s">
        <v>2983</v>
      </c>
      <c r="L1850" s="15" t="s">
        <v>393</v>
      </c>
      <c r="N1850" s="15" t="s">
        <v>10566</v>
      </c>
      <c r="Q1850" s="20" t="s">
        <v>178</v>
      </c>
    </row>
    <row r="1851" spans="1:17" ht="18" customHeight="1" x14ac:dyDescent="0.2">
      <c r="A1851" s="11" t="s">
        <v>25</v>
      </c>
      <c r="B1851" s="11" t="str">
        <f t="shared" si="73"/>
        <v>ci09b</v>
      </c>
      <c r="C1851" s="11" t="s">
        <v>165</v>
      </c>
      <c r="D1851" s="11" t="s">
        <v>184</v>
      </c>
      <c r="E1851" s="11" t="s">
        <v>2980</v>
      </c>
      <c r="F1851" s="15">
        <v>2</v>
      </c>
      <c r="G1851" s="15" t="str">
        <f t="shared" ref="G1851:G1914" si="91">MID("abcdefghijklmnopqrstuvwxyz",F1851,1)</f>
        <v>b</v>
      </c>
      <c r="H1851" s="20">
        <v>2009</v>
      </c>
      <c r="I1851" s="20">
        <v>93</v>
      </c>
      <c r="J1851" s="20" t="str">
        <f t="shared" si="86"/>
        <v>ci09b093</v>
      </c>
      <c r="K1851" s="20" t="s">
        <v>2983</v>
      </c>
      <c r="L1851" s="15" t="s">
        <v>393</v>
      </c>
      <c r="N1851" s="15" t="s">
        <v>10566</v>
      </c>
      <c r="Q1851" s="20" t="s">
        <v>178</v>
      </c>
    </row>
    <row r="1852" spans="1:17" ht="18" customHeight="1" x14ac:dyDescent="0.2">
      <c r="A1852" s="11" t="s">
        <v>25</v>
      </c>
      <c r="B1852" s="11" t="str">
        <f t="shared" si="73"/>
        <v>ci10c</v>
      </c>
      <c r="C1852" s="11" t="s">
        <v>165</v>
      </c>
      <c r="D1852" s="11" t="s">
        <v>184</v>
      </c>
      <c r="E1852" s="11" t="s">
        <v>2980</v>
      </c>
      <c r="F1852" s="15">
        <v>3</v>
      </c>
      <c r="G1852" s="15" t="str">
        <f t="shared" si="91"/>
        <v>c</v>
      </c>
      <c r="H1852" s="20">
        <v>2010</v>
      </c>
      <c r="I1852" s="20">
        <v>93</v>
      </c>
      <c r="J1852" s="20" t="str">
        <f t="shared" si="86"/>
        <v>ci10c093</v>
      </c>
      <c r="K1852" s="20" t="s">
        <v>2983</v>
      </c>
      <c r="L1852" s="15" t="s">
        <v>393</v>
      </c>
      <c r="N1852" s="15" t="s">
        <v>10566</v>
      </c>
      <c r="Q1852" s="20" t="s">
        <v>178</v>
      </c>
    </row>
    <row r="1853" spans="1:17" ht="18" customHeight="1" x14ac:dyDescent="0.2">
      <c r="A1853" s="11" t="s">
        <v>25</v>
      </c>
      <c r="B1853" s="11" t="str">
        <f t="shared" si="73"/>
        <v>ci11d</v>
      </c>
      <c r="C1853" s="11" t="s">
        <v>165</v>
      </c>
      <c r="D1853" s="11" t="s">
        <v>184</v>
      </c>
      <c r="E1853" s="11" t="s">
        <v>2980</v>
      </c>
      <c r="F1853" s="15">
        <v>4</v>
      </c>
      <c r="G1853" s="15" t="str">
        <f t="shared" si="91"/>
        <v>d</v>
      </c>
      <c r="H1853" s="20">
        <v>2011</v>
      </c>
      <c r="I1853" s="20">
        <v>93</v>
      </c>
      <c r="J1853" s="20" t="str">
        <f t="shared" ref="J1853:J1858" si="92">B1853&amp;"341"</f>
        <v>ci11d341</v>
      </c>
      <c r="K1853" s="20" t="s">
        <v>2983</v>
      </c>
      <c r="L1853" s="15" t="s">
        <v>393</v>
      </c>
      <c r="N1853" s="15" t="s">
        <v>10566</v>
      </c>
      <c r="Q1853" s="20" t="s">
        <v>178</v>
      </c>
    </row>
    <row r="1854" spans="1:17" ht="18" customHeight="1" x14ac:dyDescent="0.2">
      <c r="A1854" s="11" t="s">
        <v>25</v>
      </c>
      <c r="B1854" s="11" t="str">
        <f t="shared" si="73"/>
        <v>ci12e</v>
      </c>
      <c r="C1854" s="11" t="s">
        <v>165</v>
      </c>
      <c r="D1854" s="11" t="s">
        <v>184</v>
      </c>
      <c r="E1854" s="11" t="s">
        <v>2980</v>
      </c>
      <c r="F1854" s="15">
        <v>5</v>
      </c>
      <c r="G1854" s="15" t="str">
        <f t="shared" si="91"/>
        <v>e</v>
      </c>
      <c r="H1854" s="20">
        <v>2012</v>
      </c>
      <c r="I1854" s="20">
        <v>93</v>
      </c>
      <c r="J1854" s="20" t="str">
        <f t="shared" si="92"/>
        <v>ci12e341</v>
      </c>
      <c r="K1854" s="20" t="s">
        <v>2983</v>
      </c>
      <c r="L1854" s="15" t="s">
        <v>393</v>
      </c>
      <c r="N1854" s="15" t="s">
        <v>10566</v>
      </c>
      <c r="Q1854" s="20" t="s">
        <v>178</v>
      </c>
    </row>
    <row r="1855" spans="1:17" ht="18" customHeight="1" x14ac:dyDescent="0.2">
      <c r="A1855" s="11" t="s">
        <v>25</v>
      </c>
      <c r="B1855" s="11" t="str">
        <f t="shared" si="73"/>
        <v>ci13f</v>
      </c>
      <c r="C1855" s="11" t="s">
        <v>165</v>
      </c>
      <c r="D1855" s="11" t="s">
        <v>184</v>
      </c>
      <c r="E1855" s="11" t="s">
        <v>2980</v>
      </c>
      <c r="F1855" s="15">
        <v>6</v>
      </c>
      <c r="G1855" s="15" t="str">
        <f t="shared" si="91"/>
        <v>f</v>
      </c>
      <c r="H1855" s="20">
        <v>2013</v>
      </c>
      <c r="I1855" s="20">
        <v>93</v>
      </c>
      <c r="J1855" s="20" t="str">
        <f t="shared" si="92"/>
        <v>ci13f341</v>
      </c>
      <c r="K1855" s="20" t="s">
        <v>2983</v>
      </c>
      <c r="L1855" s="15" t="s">
        <v>393</v>
      </c>
      <c r="N1855" s="15" t="s">
        <v>10566</v>
      </c>
      <c r="Q1855" s="20" t="s">
        <v>178</v>
      </c>
    </row>
    <row r="1856" spans="1:17" ht="18" customHeight="1" x14ac:dyDescent="0.2">
      <c r="A1856" s="11" t="s">
        <v>25</v>
      </c>
      <c r="B1856" s="11" t="str">
        <f t="shared" si="73"/>
        <v>ci14g</v>
      </c>
      <c r="C1856" s="11" t="s">
        <v>165</v>
      </c>
      <c r="D1856" s="11" t="s">
        <v>184</v>
      </c>
      <c r="E1856" s="11" t="s">
        <v>2980</v>
      </c>
      <c r="F1856" s="15">
        <v>7</v>
      </c>
      <c r="G1856" s="15" t="str">
        <f t="shared" si="91"/>
        <v>g</v>
      </c>
      <c r="H1856" s="20">
        <v>2014</v>
      </c>
      <c r="I1856" s="20">
        <v>93</v>
      </c>
      <c r="J1856" s="20" t="str">
        <f t="shared" si="92"/>
        <v>ci14g341</v>
      </c>
      <c r="K1856" s="20" t="s">
        <v>2983</v>
      </c>
      <c r="L1856" s="15" t="s">
        <v>393</v>
      </c>
      <c r="N1856" s="15" t="s">
        <v>10566</v>
      </c>
      <c r="Q1856" s="20" t="s">
        <v>178</v>
      </c>
    </row>
    <row r="1857" spans="1:17" ht="18" customHeight="1" x14ac:dyDescent="0.2">
      <c r="A1857" s="11" t="s">
        <v>25</v>
      </c>
      <c r="B1857" s="11" t="str">
        <f t="shared" si="73"/>
        <v>ci15h</v>
      </c>
      <c r="C1857" s="11" t="s">
        <v>165</v>
      </c>
      <c r="D1857" s="11" t="s">
        <v>184</v>
      </c>
      <c r="E1857" s="11" t="s">
        <v>2980</v>
      </c>
      <c r="F1857" s="15">
        <v>8</v>
      </c>
      <c r="G1857" s="15" t="str">
        <f t="shared" si="91"/>
        <v>h</v>
      </c>
      <c r="H1857" s="20">
        <v>2015</v>
      </c>
      <c r="I1857" s="20">
        <v>93</v>
      </c>
      <c r="J1857" s="20" t="str">
        <f t="shared" si="92"/>
        <v>ci15h341</v>
      </c>
      <c r="K1857" s="15" t="s">
        <v>2983</v>
      </c>
      <c r="L1857" s="15" t="s">
        <v>393</v>
      </c>
      <c r="N1857" s="15" t="s">
        <v>10566</v>
      </c>
      <c r="Q1857" s="20" t="s">
        <v>178</v>
      </c>
    </row>
    <row r="1858" spans="1:17" ht="18" customHeight="1" x14ac:dyDescent="0.2">
      <c r="A1858" s="11" t="s">
        <v>25</v>
      </c>
      <c r="B1858" s="11" t="str">
        <f t="shared" si="73"/>
        <v>ci16i</v>
      </c>
      <c r="C1858" s="11" t="s">
        <v>165</v>
      </c>
      <c r="D1858" s="11" t="s">
        <v>184</v>
      </c>
      <c r="E1858" s="11" t="s">
        <v>2980</v>
      </c>
      <c r="F1858" s="15">
        <v>9</v>
      </c>
      <c r="G1858" s="15" t="str">
        <f t="shared" si="91"/>
        <v>i</v>
      </c>
      <c r="H1858" s="20">
        <v>2016</v>
      </c>
      <c r="I1858" s="20">
        <v>93</v>
      </c>
      <c r="J1858" s="20" t="str">
        <f t="shared" si="92"/>
        <v>ci16i341</v>
      </c>
      <c r="K1858" s="20" t="s">
        <v>2983</v>
      </c>
      <c r="L1858" s="15" t="s">
        <v>393</v>
      </c>
      <c r="N1858" s="15" t="s">
        <v>10566</v>
      </c>
      <c r="Q1858" s="20" t="s">
        <v>178</v>
      </c>
    </row>
    <row r="1859" spans="1:17" ht="18" customHeight="1" x14ac:dyDescent="0.2">
      <c r="A1859" s="11" t="s">
        <v>25</v>
      </c>
      <c r="B1859" s="11" t="str">
        <f t="shared" si="73"/>
        <v>ci17j</v>
      </c>
      <c r="C1859" s="11" t="s">
        <v>165</v>
      </c>
      <c r="D1859" s="11" t="s">
        <v>184</v>
      </c>
      <c r="E1859" s="11" t="s">
        <v>2980</v>
      </c>
      <c r="F1859" s="15">
        <v>10</v>
      </c>
      <c r="G1859" s="15" t="str">
        <f t="shared" si="91"/>
        <v>j</v>
      </c>
      <c r="H1859" s="20">
        <v>2017</v>
      </c>
      <c r="I1859" s="20">
        <v>93</v>
      </c>
      <c r="J1859" s="20" t="str">
        <f>B1859&amp;"341"</f>
        <v>ci17j341</v>
      </c>
      <c r="K1859" s="15" t="s">
        <v>2983</v>
      </c>
      <c r="L1859" s="15" t="s">
        <v>393</v>
      </c>
      <c r="N1859" s="15" t="s">
        <v>10566</v>
      </c>
      <c r="Q1859" s="20" t="s">
        <v>178</v>
      </c>
    </row>
    <row r="1860" spans="1:17" ht="18" customHeight="1" x14ac:dyDescent="0.2">
      <c r="A1860" s="11" t="s">
        <v>25</v>
      </c>
      <c r="B1860" s="11" t="str">
        <f t="shared" si="73"/>
        <v>ci18k</v>
      </c>
      <c r="C1860" s="11" t="s">
        <v>165</v>
      </c>
      <c r="D1860" s="11" t="s">
        <v>184</v>
      </c>
      <c r="E1860" s="11" t="s">
        <v>2980</v>
      </c>
      <c r="F1860" s="15">
        <v>11</v>
      </c>
      <c r="G1860" s="15" t="str">
        <f t="shared" si="91"/>
        <v>k</v>
      </c>
      <c r="H1860" s="20">
        <v>2018</v>
      </c>
      <c r="I1860" s="20">
        <v>93</v>
      </c>
      <c r="J1860" s="20" t="str">
        <f>B1860&amp;"341"</f>
        <v>ci18k341</v>
      </c>
      <c r="K1860" s="20" t="s">
        <v>2983</v>
      </c>
      <c r="L1860" s="15" t="s">
        <v>393</v>
      </c>
      <c r="N1860" s="15" t="s">
        <v>10566</v>
      </c>
      <c r="Q1860" s="20" t="s">
        <v>178</v>
      </c>
    </row>
    <row r="1861" spans="1:17" ht="18" customHeight="1" x14ac:dyDescent="0.2">
      <c r="A1861" s="22" t="s">
        <v>25</v>
      </c>
      <c r="B1861" s="22" t="str">
        <f t="shared" ref="B1861:B1871" si="93">"cw" &amp; RIGHT(H1861, 2) &amp; G1861</f>
        <v>cw08a</v>
      </c>
      <c r="C1861" s="22" t="s">
        <v>138</v>
      </c>
      <c r="D1861" s="22" t="s">
        <v>144</v>
      </c>
      <c r="E1861" s="22" t="s">
        <v>2995</v>
      </c>
      <c r="F1861" s="15">
        <v>1</v>
      </c>
      <c r="G1861" s="20" t="str">
        <f t="shared" si="91"/>
        <v>a</v>
      </c>
      <c r="H1861" s="20">
        <v>2008</v>
      </c>
      <c r="J1861" s="20" t="str">
        <f t="shared" ref="J1861:J1871" si="94">B1861&amp;"436"</f>
        <v>cw08a436</v>
      </c>
      <c r="K1861" s="20" t="s">
        <v>2998</v>
      </c>
      <c r="L1861" s="15" t="s">
        <v>2999</v>
      </c>
      <c r="N1861" s="15" t="s">
        <v>9060</v>
      </c>
      <c r="Q1861" s="20" t="s">
        <v>178</v>
      </c>
    </row>
    <row r="1862" spans="1:17" ht="18" customHeight="1" x14ac:dyDescent="0.2">
      <c r="A1862" s="22" t="s">
        <v>25</v>
      </c>
      <c r="B1862" s="22" t="str">
        <f t="shared" si="93"/>
        <v>cw09b</v>
      </c>
      <c r="C1862" s="22" t="s">
        <v>138</v>
      </c>
      <c r="D1862" s="22" t="s">
        <v>144</v>
      </c>
      <c r="E1862" s="22" t="s">
        <v>2995</v>
      </c>
      <c r="F1862" s="15">
        <v>2</v>
      </c>
      <c r="G1862" s="20" t="str">
        <f t="shared" si="91"/>
        <v>b</v>
      </c>
      <c r="H1862" s="20">
        <v>2009</v>
      </c>
      <c r="J1862" s="20" t="str">
        <f t="shared" si="94"/>
        <v>cw09b436</v>
      </c>
      <c r="K1862" s="20" t="s">
        <v>2998</v>
      </c>
      <c r="L1862" s="15" t="s">
        <v>2999</v>
      </c>
      <c r="N1862" s="15" t="s">
        <v>9060</v>
      </c>
      <c r="Q1862" s="20" t="s">
        <v>178</v>
      </c>
    </row>
    <row r="1863" spans="1:17" ht="18" customHeight="1" x14ac:dyDescent="0.2">
      <c r="A1863" s="22" t="s">
        <v>25</v>
      </c>
      <c r="B1863" s="22" t="str">
        <f t="shared" si="93"/>
        <v>cw10c</v>
      </c>
      <c r="C1863" s="22" t="s">
        <v>138</v>
      </c>
      <c r="D1863" s="22" t="s">
        <v>144</v>
      </c>
      <c r="E1863" s="22" t="s">
        <v>2995</v>
      </c>
      <c r="F1863" s="15">
        <v>3</v>
      </c>
      <c r="G1863" s="20" t="str">
        <f t="shared" si="91"/>
        <v>c</v>
      </c>
      <c r="H1863" s="20">
        <v>2010</v>
      </c>
      <c r="J1863" s="20" t="str">
        <f t="shared" si="94"/>
        <v>cw10c436</v>
      </c>
      <c r="K1863" s="20" t="s">
        <v>2998</v>
      </c>
      <c r="L1863" s="15" t="s">
        <v>2999</v>
      </c>
      <c r="N1863" s="15" t="s">
        <v>9060</v>
      </c>
      <c r="Q1863" s="20" t="s">
        <v>178</v>
      </c>
    </row>
    <row r="1864" spans="1:17" ht="18" customHeight="1" x14ac:dyDescent="0.2">
      <c r="A1864" s="22" t="s">
        <v>25</v>
      </c>
      <c r="B1864" s="22" t="str">
        <f t="shared" si="93"/>
        <v>cw11d</v>
      </c>
      <c r="C1864" s="22" t="s">
        <v>138</v>
      </c>
      <c r="D1864" s="22" t="s">
        <v>144</v>
      </c>
      <c r="E1864" s="22" t="s">
        <v>2995</v>
      </c>
      <c r="F1864" s="15">
        <v>4</v>
      </c>
      <c r="G1864" s="20" t="str">
        <f t="shared" si="91"/>
        <v>d</v>
      </c>
      <c r="H1864" s="20">
        <v>2011</v>
      </c>
      <c r="J1864" s="20" t="str">
        <f t="shared" si="94"/>
        <v>cw11d436</v>
      </c>
      <c r="K1864" s="20" t="s">
        <v>2998</v>
      </c>
      <c r="L1864" s="15" t="s">
        <v>2999</v>
      </c>
      <c r="N1864" s="15" t="s">
        <v>9060</v>
      </c>
      <c r="Q1864" s="20" t="s">
        <v>178</v>
      </c>
    </row>
    <row r="1865" spans="1:17" ht="18" customHeight="1" x14ac:dyDescent="0.2">
      <c r="A1865" s="22" t="s">
        <v>25</v>
      </c>
      <c r="B1865" s="22" t="str">
        <f t="shared" si="93"/>
        <v>cw12e</v>
      </c>
      <c r="C1865" s="22" t="s">
        <v>138</v>
      </c>
      <c r="D1865" s="22" t="s">
        <v>144</v>
      </c>
      <c r="E1865" s="22" t="s">
        <v>2995</v>
      </c>
      <c r="F1865" s="15">
        <v>5</v>
      </c>
      <c r="G1865" s="20" t="str">
        <f t="shared" si="91"/>
        <v>e</v>
      </c>
      <c r="H1865" s="20">
        <v>2012</v>
      </c>
      <c r="J1865" s="20" t="str">
        <f t="shared" si="94"/>
        <v>cw12e436</v>
      </c>
      <c r="K1865" s="20" t="s">
        <v>2998</v>
      </c>
      <c r="L1865" s="15" t="s">
        <v>2999</v>
      </c>
      <c r="N1865" s="15" t="s">
        <v>9060</v>
      </c>
      <c r="Q1865" s="20" t="s">
        <v>178</v>
      </c>
    </row>
    <row r="1866" spans="1:17" ht="18" customHeight="1" x14ac:dyDescent="0.2">
      <c r="A1866" s="22" t="s">
        <v>25</v>
      </c>
      <c r="B1866" s="22" t="str">
        <f t="shared" si="93"/>
        <v>cw13f</v>
      </c>
      <c r="C1866" s="22" t="s">
        <v>138</v>
      </c>
      <c r="D1866" s="22" t="s">
        <v>144</v>
      </c>
      <c r="E1866" s="22" t="s">
        <v>2995</v>
      </c>
      <c r="F1866" s="15">
        <v>6</v>
      </c>
      <c r="G1866" s="20" t="str">
        <f t="shared" si="91"/>
        <v>f</v>
      </c>
      <c r="H1866" s="20">
        <v>2013</v>
      </c>
      <c r="J1866" s="20" t="str">
        <f t="shared" si="94"/>
        <v>cw13f436</v>
      </c>
      <c r="K1866" s="20" t="s">
        <v>2998</v>
      </c>
      <c r="L1866" s="15" t="s">
        <v>2999</v>
      </c>
      <c r="N1866" s="15" t="s">
        <v>9060</v>
      </c>
      <c r="Q1866" s="20" t="s">
        <v>178</v>
      </c>
    </row>
    <row r="1867" spans="1:17" ht="18" customHeight="1" x14ac:dyDescent="0.2">
      <c r="A1867" s="22" t="s">
        <v>25</v>
      </c>
      <c r="B1867" s="22" t="str">
        <f t="shared" si="93"/>
        <v>cw14g</v>
      </c>
      <c r="C1867" s="22" t="s">
        <v>138</v>
      </c>
      <c r="D1867" s="22" t="s">
        <v>144</v>
      </c>
      <c r="E1867" s="22" t="s">
        <v>2995</v>
      </c>
      <c r="F1867" s="15">
        <v>7</v>
      </c>
      <c r="G1867" s="20" t="str">
        <f t="shared" si="91"/>
        <v>g</v>
      </c>
      <c r="H1867" s="20">
        <v>2014</v>
      </c>
      <c r="J1867" s="20" t="str">
        <f t="shared" si="94"/>
        <v>cw14g436</v>
      </c>
      <c r="K1867" s="20" t="s">
        <v>2998</v>
      </c>
      <c r="L1867" s="15" t="s">
        <v>2999</v>
      </c>
      <c r="N1867" s="15" t="s">
        <v>9060</v>
      </c>
      <c r="Q1867" s="20" t="s">
        <v>178</v>
      </c>
    </row>
    <row r="1868" spans="1:17" ht="18" customHeight="1" x14ac:dyDescent="0.2">
      <c r="A1868" s="22" t="s">
        <v>25</v>
      </c>
      <c r="B1868" s="22" t="str">
        <f t="shared" si="93"/>
        <v>cw15h</v>
      </c>
      <c r="C1868" s="22" t="s">
        <v>138</v>
      </c>
      <c r="D1868" s="22" t="s">
        <v>144</v>
      </c>
      <c r="E1868" s="22" t="s">
        <v>2995</v>
      </c>
      <c r="F1868" s="15">
        <v>8</v>
      </c>
      <c r="G1868" s="20" t="str">
        <f t="shared" si="91"/>
        <v>h</v>
      </c>
      <c r="H1868" s="20">
        <v>2015</v>
      </c>
      <c r="J1868" s="20" t="str">
        <f t="shared" si="94"/>
        <v>cw15h436</v>
      </c>
      <c r="K1868" s="20" t="s">
        <v>2998</v>
      </c>
      <c r="L1868" s="15" t="s">
        <v>2999</v>
      </c>
      <c r="N1868" s="15" t="s">
        <v>9060</v>
      </c>
      <c r="Q1868" s="20" t="s">
        <v>178</v>
      </c>
    </row>
    <row r="1869" spans="1:17" ht="18" customHeight="1" x14ac:dyDescent="0.2">
      <c r="A1869" s="22" t="s">
        <v>25</v>
      </c>
      <c r="B1869" s="22" t="str">
        <f t="shared" si="93"/>
        <v>cw16i</v>
      </c>
      <c r="C1869" s="22" t="s">
        <v>138</v>
      </c>
      <c r="D1869" s="22" t="s">
        <v>144</v>
      </c>
      <c r="E1869" s="22" t="s">
        <v>2995</v>
      </c>
      <c r="F1869" s="15">
        <v>9</v>
      </c>
      <c r="G1869" s="20" t="str">
        <f t="shared" si="91"/>
        <v>i</v>
      </c>
      <c r="H1869" s="20">
        <v>2016</v>
      </c>
      <c r="J1869" s="20" t="str">
        <f t="shared" si="94"/>
        <v>cw16i436</v>
      </c>
      <c r="K1869" s="20" t="s">
        <v>2998</v>
      </c>
      <c r="L1869" s="15" t="s">
        <v>2999</v>
      </c>
      <c r="N1869" s="15" t="s">
        <v>9060</v>
      </c>
      <c r="Q1869" s="20" t="s">
        <v>178</v>
      </c>
    </row>
    <row r="1870" spans="1:17" ht="18" customHeight="1" x14ac:dyDescent="0.2">
      <c r="A1870" s="22" t="s">
        <v>25</v>
      </c>
      <c r="B1870" s="22" t="str">
        <f t="shared" si="93"/>
        <v>cw17j</v>
      </c>
      <c r="C1870" s="22" t="s">
        <v>138</v>
      </c>
      <c r="D1870" s="22" t="s">
        <v>144</v>
      </c>
      <c r="E1870" s="22" t="s">
        <v>2995</v>
      </c>
      <c r="F1870" s="15">
        <v>10</v>
      </c>
      <c r="G1870" s="20" t="str">
        <f t="shared" si="91"/>
        <v>j</v>
      </c>
      <c r="H1870" s="20">
        <v>2017</v>
      </c>
      <c r="J1870" s="20" t="str">
        <f t="shared" si="94"/>
        <v>cw17j436</v>
      </c>
      <c r="K1870" s="20" t="s">
        <v>2998</v>
      </c>
      <c r="L1870" s="15" t="s">
        <v>2999</v>
      </c>
      <c r="N1870" s="15" t="s">
        <v>9060</v>
      </c>
      <c r="Q1870" s="20" t="s">
        <v>178</v>
      </c>
    </row>
    <row r="1871" spans="1:17" ht="18" customHeight="1" x14ac:dyDescent="0.2">
      <c r="A1871" s="22" t="s">
        <v>25</v>
      </c>
      <c r="B1871" s="22" t="str">
        <f t="shared" si="93"/>
        <v>cw18k</v>
      </c>
      <c r="C1871" s="22" t="s">
        <v>138</v>
      </c>
      <c r="D1871" s="22" t="s">
        <v>144</v>
      </c>
      <c r="E1871" s="22" t="s">
        <v>2995</v>
      </c>
      <c r="F1871" s="15">
        <v>11</v>
      </c>
      <c r="G1871" s="15" t="str">
        <f t="shared" si="91"/>
        <v>k</v>
      </c>
      <c r="H1871" s="20">
        <v>2018</v>
      </c>
      <c r="J1871" s="20" t="str">
        <f t="shared" si="94"/>
        <v>cw18k436</v>
      </c>
      <c r="K1871" s="20" t="s">
        <v>2998</v>
      </c>
      <c r="L1871" s="15" t="s">
        <v>2999</v>
      </c>
      <c r="N1871" s="15" t="s">
        <v>9060</v>
      </c>
      <c r="Q1871" s="20" t="s">
        <v>178</v>
      </c>
    </row>
    <row r="1872" spans="1:17" ht="18" customHeight="1" x14ac:dyDescent="0.2">
      <c r="A1872" s="5" t="s">
        <v>25</v>
      </c>
      <c r="B1872" s="5" t="str">
        <f t="shared" ref="B1872:B2021" si="95">"cf" &amp; RIGHT(H1872, 2) &amp; G1872</f>
        <v>cf08a</v>
      </c>
      <c r="C1872" s="5" t="s">
        <v>138</v>
      </c>
      <c r="D1872" s="5" t="s">
        <v>152</v>
      </c>
      <c r="E1872" s="5" t="s">
        <v>3012</v>
      </c>
      <c r="F1872" s="15">
        <v>1</v>
      </c>
      <c r="G1872" s="15" t="str">
        <f t="shared" si="91"/>
        <v>a</v>
      </c>
      <c r="H1872" s="20">
        <v>2008</v>
      </c>
      <c r="J1872" s="20" t="s">
        <v>3013</v>
      </c>
      <c r="K1872" s="20" t="s">
        <v>3014</v>
      </c>
      <c r="L1872" s="15" t="s">
        <v>3016</v>
      </c>
      <c r="N1872" s="15" t="s">
        <v>10375</v>
      </c>
      <c r="Q1872" s="20" t="s">
        <v>178</v>
      </c>
    </row>
    <row r="1873" spans="1:17" ht="18" customHeight="1" x14ac:dyDescent="0.2">
      <c r="A1873" s="5" t="s">
        <v>25</v>
      </c>
      <c r="B1873" s="5" t="str">
        <f t="shared" si="95"/>
        <v>cf09b</v>
      </c>
      <c r="C1873" s="5" t="s">
        <v>138</v>
      </c>
      <c r="D1873" s="5" t="s">
        <v>152</v>
      </c>
      <c r="E1873" s="5" t="s">
        <v>3012</v>
      </c>
      <c r="F1873" s="15">
        <v>2</v>
      </c>
      <c r="G1873" s="15" t="str">
        <f t="shared" si="91"/>
        <v>b</v>
      </c>
      <c r="H1873" s="20">
        <v>2009</v>
      </c>
      <c r="J1873" s="20" t="s">
        <v>3018</v>
      </c>
      <c r="K1873" s="20" t="s">
        <v>3014</v>
      </c>
      <c r="L1873" s="15" t="s">
        <v>3016</v>
      </c>
      <c r="N1873" s="15" t="s">
        <v>10375</v>
      </c>
      <c r="Q1873" s="20" t="s">
        <v>178</v>
      </c>
    </row>
    <row r="1874" spans="1:17" ht="18" customHeight="1" x14ac:dyDescent="0.2">
      <c r="A1874" s="5" t="s">
        <v>25</v>
      </c>
      <c r="B1874" s="5" t="str">
        <f t="shared" si="95"/>
        <v>cf10c</v>
      </c>
      <c r="C1874" s="5" t="s">
        <v>138</v>
      </c>
      <c r="D1874" s="5" t="s">
        <v>152</v>
      </c>
      <c r="E1874" s="5" t="s">
        <v>3012</v>
      </c>
      <c r="F1874" s="15">
        <v>3</v>
      </c>
      <c r="G1874" s="15" t="str">
        <f t="shared" si="91"/>
        <v>c</v>
      </c>
      <c r="H1874" s="20">
        <v>2010</v>
      </c>
      <c r="J1874" s="20" t="s">
        <v>3021</v>
      </c>
      <c r="K1874" s="20" t="s">
        <v>3014</v>
      </c>
      <c r="L1874" s="15" t="s">
        <v>3016</v>
      </c>
      <c r="N1874" s="15" t="s">
        <v>10375</v>
      </c>
      <c r="Q1874" s="20" t="s">
        <v>178</v>
      </c>
    </row>
    <row r="1875" spans="1:17" ht="18" customHeight="1" x14ac:dyDescent="0.2">
      <c r="A1875" s="5" t="s">
        <v>25</v>
      </c>
      <c r="B1875" s="5" t="str">
        <f t="shared" si="95"/>
        <v>cf11d</v>
      </c>
      <c r="C1875" s="5" t="s">
        <v>138</v>
      </c>
      <c r="D1875" s="5" t="s">
        <v>152</v>
      </c>
      <c r="E1875" s="5" t="s">
        <v>3012</v>
      </c>
      <c r="F1875" s="15">
        <v>4</v>
      </c>
      <c r="G1875" s="15" t="str">
        <f t="shared" si="91"/>
        <v>d</v>
      </c>
      <c r="H1875" s="20">
        <v>2011</v>
      </c>
      <c r="J1875" s="20" t="s">
        <v>3022</v>
      </c>
      <c r="K1875" s="20" t="s">
        <v>3014</v>
      </c>
      <c r="L1875" s="15" t="s">
        <v>3016</v>
      </c>
      <c r="N1875" s="15" t="s">
        <v>10375</v>
      </c>
      <c r="Q1875" s="20" t="s">
        <v>178</v>
      </c>
    </row>
    <row r="1876" spans="1:17" ht="18" customHeight="1" x14ac:dyDescent="0.2">
      <c r="A1876" s="5" t="s">
        <v>25</v>
      </c>
      <c r="B1876" s="5" t="str">
        <f t="shared" si="95"/>
        <v>cf17j</v>
      </c>
      <c r="C1876" s="5" t="s">
        <v>138</v>
      </c>
      <c r="D1876" s="5" t="s">
        <v>152</v>
      </c>
      <c r="E1876" s="5" t="s">
        <v>3012</v>
      </c>
      <c r="F1876" s="15">
        <v>10</v>
      </c>
      <c r="G1876" s="15" t="str">
        <f t="shared" si="91"/>
        <v>j</v>
      </c>
      <c r="H1876" s="20">
        <v>2017</v>
      </c>
      <c r="J1876" s="20" t="s">
        <v>3026</v>
      </c>
      <c r="K1876" s="20" t="s">
        <v>3014</v>
      </c>
      <c r="L1876" s="15" t="s">
        <v>3016</v>
      </c>
      <c r="N1876" s="15" t="s">
        <v>10375</v>
      </c>
      <c r="Q1876" s="20" t="s">
        <v>178</v>
      </c>
    </row>
    <row r="1877" spans="1:17" ht="18" customHeight="1" x14ac:dyDescent="0.2">
      <c r="A1877" s="5" t="s">
        <v>25</v>
      </c>
      <c r="B1877" s="5" t="str">
        <f t="shared" si="95"/>
        <v>cf12e</v>
      </c>
      <c r="C1877" s="5" t="s">
        <v>138</v>
      </c>
      <c r="D1877" s="5" t="s">
        <v>152</v>
      </c>
      <c r="E1877" s="5" t="s">
        <v>3012</v>
      </c>
      <c r="F1877" s="15">
        <v>5</v>
      </c>
      <c r="G1877" s="15" t="str">
        <f t="shared" si="91"/>
        <v>e</v>
      </c>
      <c r="H1877" s="20">
        <v>2012</v>
      </c>
      <c r="J1877" s="20" t="s">
        <v>3027</v>
      </c>
      <c r="K1877" s="20" t="s">
        <v>3014</v>
      </c>
      <c r="L1877" s="15" t="s">
        <v>3016</v>
      </c>
      <c r="N1877" s="15" t="s">
        <v>10375</v>
      </c>
      <c r="Q1877" s="20" t="s">
        <v>178</v>
      </c>
    </row>
    <row r="1878" spans="1:17" ht="18" customHeight="1" x14ac:dyDescent="0.2">
      <c r="A1878" s="5" t="s">
        <v>25</v>
      </c>
      <c r="B1878" s="5" t="str">
        <f t="shared" si="95"/>
        <v>cf13f</v>
      </c>
      <c r="C1878" s="5" t="s">
        <v>138</v>
      </c>
      <c r="D1878" s="5" t="s">
        <v>152</v>
      </c>
      <c r="E1878" s="5" t="s">
        <v>3012</v>
      </c>
      <c r="F1878" s="15">
        <v>6</v>
      </c>
      <c r="G1878" s="15" t="str">
        <f t="shared" si="91"/>
        <v>f</v>
      </c>
      <c r="H1878" s="20">
        <v>2013</v>
      </c>
      <c r="J1878" s="20" t="s">
        <v>3030</v>
      </c>
      <c r="K1878" s="20" t="s">
        <v>3014</v>
      </c>
      <c r="L1878" s="15" t="s">
        <v>3016</v>
      </c>
      <c r="N1878" s="15" t="s">
        <v>10375</v>
      </c>
      <c r="Q1878" s="20" t="s">
        <v>178</v>
      </c>
    </row>
    <row r="1879" spans="1:17" ht="18" customHeight="1" x14ac:dyDescent="0.2">
      <c r="A1879" s="5" t="s">
        <v>25</v>
      </c>
      <c r="B1879" s="5" t="str">
        <f t="shared" si="95"/>
        <v>cf14g</v>
      </c>
      <c r="C1879" s="5" t="s">
        <v>138</v>
      </c>
      <c r="D1879" s="5" t="s">
        <v>152</v>
      </c>
      <c r="E1879" s="5" t="s">
        <v>3012</v>
      </c>
      <c r="F1879" s="15">
        <v>7</v>
      </c>
      <c r="G1879" s="15" t="str">
        <f t="shared" si="91"/>
        <v>g</v>
      </c>
      <c r="H1879" s="20">
        <v>2014</v>
      </c>
      <c r="J1879" s="20" t="s">
        <v>3031</v>
      </c>
      <c r="K1879" s="20" t="s">
        <v>3014</v>
      </c>
      <c r="L1879" s="15" t="s">
        <v>3016</v>
      </c>
      <c r="N1879" s="15" t="s">
        <v>10375</v>
      </c>
      <c r="Q1879" s="20" t="s">
        <v>178</v>
      </c>
    </row>
    <row r="1880" spans="1:17" ht="18" customHeight="1" x14ac:dyDescent="0.2">
      <c r="A1880" s="5" t="s">
        <v>25</v>
      </c>
      <c r="B1880" s="5" t="str">
        <f t="shared" si="95"/>
        <v>cf15h</v>
      </c>
      <c r="C1880" s="5" t="s">
        <v>138</v>
      </c>
      <c r="D1880" s="5" t="s">
        <v>152</v>
      </c>
      <c r="E1880" s="5" t="s">
        <v>3012</v>
      </c>
      <c r="F1880" s="15">
        <v>8</v>
      </c>
      <c r="G1880" s="15" t="str">
        <f t="shared" si="91"/>
        <v>h</v>
      </c>
      <c r="H1880" s="20">
        <v>2015</v>
      </c>
      <c r="J1880" s="20" t="s">
        <v>3034</v>
      </c>
      <c r="K1880" s="20" t="s">
        <v>3014</v>
      </c>
      <c r="L1880" s="15" t="s">
        <v>3016</v>
      </c>
      <c r="N1880" s="15" t="s">
        <v>10375</v>
      </c>
      <c r="Q1880" s="20" t="s">
        <v>178</v>
      </c>
    </row>
    <row r="1881" spans="1:17" ht="18" customHeight="1" x14ac:dyDescent="0.2">
      <c r="A1881" s="5" t="s">
        <v>25</v>
      </c>
      <c r="B1881" s="5" t="str">
        <f t="shared" si="95"/>
        <v>cf16i</v>
      </c>
      <c r="C1881" s="5" t="s">
        <v>138</v>
      </c>
      <c r="D1881" s="5" t="s">
        <v>152</v>
      </c>
      <c r="E1881" s="5" t="s">
        <v>3012</v>
      </c>
      <c r="F1881" s="15">
        <v>9</v>
      </c>
      <c r="G1881" s="15" t="str">
        <f t="shared" si="91"/>
        <v>i</v>
      </c>
      <c r="H1881" s="20">
        <v>2016</v>
      </c>
      <c r="J1881" s="20" t="s">
        <v>3035</v>
      </c>
      <c r="K1881" s="20" t="s">
        <v>3014</v>
      </c>
      <c r="L1881" s="15" t="s">
        <v>3016</v>
      </c>
      <c r="N1881" s="15" t="s">
        <v>10375</v>
      </c>
      <c r="Q1881" s="20" t="s">
        <v>178</v>
      </c>
    </row>
    <row r="1882" spans="1:17" ht="18" customHeight="1" x14ac:dyDescent="0.2">
      <c r="A1882" s="5" t="s">
        <v>25</v>
      </c>
      <c r="B1882" s="5" t="str">
        <f t="shared" si="95"/>
        <v>cf08a</v>
      </c>
      <c r="C1882" s="5" t="s">
        <v>138</v>
      </c>
      <c r="D1882" s="5" t="s">
        <v>152</v>
      </c>
      <c r="E1882" s="5" t="s">
        <v>3038</v>
      </c>
      <c r="F1882" s="15">
        <v>1</v>
      </c>
      <c r="G1882" s="15" t="str">
        <f t="shared" si="91"/>
        <v>a</v>
      </c>
      <c r="H1882" s="20">
        <v>2008</v>
      </c>
      <c r="J1882" s="20" t="s">
        <v>3039</v>
      </c>
      <c r="K1882" s="20" t="s">
        <v>3014</v>
      </c>
      <c r="L1882" s="15" t="s">
        <v>3016</v>
      </c>
      <c r="N1882" s="15" t="s">
        <v>10375</v>
      </c>
      <c r="Q1882" s="20" t="s">
        <v>178</v>
      </c>
    </row>
    <row r="1883" spans="1:17" ht="18" customHeight="1" x14ac:dyDescent="0.2">
      <c r="A1883" s="5" t="s">
        <v>25</v>
      </c>
      <c r="B1883" s="5" t="str">
        <f t="shared" si="95"/>
        <v>cf09b</v>
      </c>
      <c r="C1883" s="5" t="s">
        <v>138</v>
      </c>
      <c r="D1883" s="5" t="s">
        <v>152</v>
      </c>
      <c r="E1883" s="5" t="s">
        <v>3038</v>
      </c>
      <c r="F1883" s="15">
        <v>2</v>
      </c>
      <c r="G1883" s="15" t="str">
        <f t="shared" si="91"/>
        <v>b</v>
      </c>
      <c r="H1883" s="20">
        <v>2009</v>
      </c>
      <c r="J1883" s="20" t="s">
        <v>3040</v>
      </c>
      <c r="K1883" s="20" t="s">
        <v>3014</v>
      </c>
      <c r="L1883" s="15" t="s">
        <v>3016</v>
      </c>
      <c r="N1883" s="15" t="s">
        <v>10375</v>
      </c>
      <c r="Q1883" s="20" t="s">
        <v>178</v>
      </c>
    </row>
    <row r="1884" spans="1:17" ht="18" customHeight="1" x14ac:dyDescent="0.2">
      <c r="A1884" s="5" t="s">
        <v>25</v>
      </c>
      <c r="B1884" s="5" t="str">
        <f t="shared" si="95"/>
        <v>cf10c</v>
      </c>
      <c r="C1884" s="5" t="s">
        <v>138</v>
      </c>
      <c r="D1884" s="5" t="s">
        <v>152</v>
      </c>
      <c r="E1884" s="5" t="s">
        <v>3038</v>
      </c>
      <c r="F1884" s="15">
        <v>3</v>
      </c>
      <c r="G1884" s="15" t="str">
        <f t="shared" si="91"/>
        <v>c</v>
      </c>
      <c r="H1884" s="20">
        <v>2010</v>
      </c>
      <c r="J1884" s="20" t="s">
        <v>3043</v>
      </c>
      <c r="K1884" s="20" t="s">
        <v>3014</v>
      </c>
      <c r="L1884" s="15" t="s">
        <v>3016</v>
      </c>
      <c r="N1884" s="15" t="s">
        <v>10375</v>
      </c>
      <c r="Q1884" s="20" t="s">
        <v>178</v>
      </c>
    </row>
    <row r="1885" spans="1:17" ht="18" customHeight="1" x14ac:dyDescent="0.2">
      <c r="A1885" s="5" t="s">
        <v>25</v>
      </c>
      <c r="B1885" s="5" t="str">
        <f t="shared" si="95"/>
        <v>cf11d</v>
      </c>
      <c r="C1885" s="5" t="s">
        <v>138</v>
      </c>
      <c r="D1885" s="5" t="s">
        <v>152</v>
      </c>
      <c r="E1885" s="5" t="s">
        <v>3038</v>
      </c>
      <c r="F1885" s="15">
        <v>4</v>
      </c>
      <c r="G1885" s="15" t="str">
        <f t="shared" si="91"/>
        <v>d</v>
      </c>
      <c r="H1885" s="20">
        <v>2011</v>
      </c>
      <c r="J1885" s="20" t="s">
        <v>3044</v>
      </c>
      <c r="K1885" s="20" t="s">
        <v>3014</v>
      </c>
      <c r="L1885" s="15" t="s">
        <v>3016</v>
      </c>
      <c r="N1885" s="15" t="s">
        <v>10375</v>
      </c>
      <c r="Q1885" s="20" t="s">
        <v>178</v>
      </c>
    </row>
    <row r="1886" spans="1:17" ht="18" customHeight="1" x14ac:dyDescent="0.2">
      <c r="A1886" s="5" t="s">
        <v>25</v>
      </c>
      <c r="B1886" s="5" t="str">
        <f t="shared" si="95"/>
        <v>cf17j</v>
      </c>
      <c r="C1886" s="5" t="s">
        <v>138</v>
      </c>
      <c r="D1886" s="5" t="s">
        <v>152</v>
      </c>
      <c r="E1886" s="5" t="s">
        <v>3038</v>
      </c>
      <c r="F1886" s="15">
        <v>10</v>
      </c>
      <c r="G1886" s="15" t="str">
        <f t="shared" si="91"/>
        <v>j</v>
      </c>
      <c r="H1886" s="20">
        <v>2017</v>
      </c>
      <c r="J1886" s="20" t="s">
        <v>3047</v>
      </c>
      <c r="K1886" s="20" t="s">
        <v>3014</v>
      </c>
      <c r="L1886" s="15" t="s">
        <v>3016</v>
      </c>
      <c r="N1886" s="15" t="s">
        <v>10375</v>
      </c>
      <c r="Q1886" s="20" t="s">
        <v>178</v>
      </c>
    </row>
    <row r="1887" spans="1:17" ht="18" customHeight="1" x14ac:dyDescent="0.2">
      <c r="A1887" s="5" t="s">
        <v>25</v>
      </c>
      <c r="B1887" s="5" t="str">
        <f t="shared" si="95"/>
        <v>cf12e</v>
      </c>
      <c r="C1887" s="5" t="s">
        <v>138</v>
      </c>
      <c r="D1887" s="5" t="s">
        <v>152</v>
      </c>
      <c r="E1887" s="5" t="s">
        <v>3038</v>
      </c>
      <c r="F1887" s="15">
        <v>5</v>
      </c>
      <c r="G1887" s="15" t="str">
        <f t="shared" si="91"/>
        <v>e</v>
      </c>
      <c r="H1887" s="20">
        <v>2012</v>
      </c>
      <c r="J1887" s="20" t="s">
        <v>3048</v>
      </c>
      <c r="K1887" s="20" t="s">
        <v>3014</v>
      </c>
      <c r="L1887" s="15" t="s">
        <v>3016</v>
      </c>
      <c r="N1887" s="15" t="s">
        <v>10375</v>
      </c>
      <c r="Q1887" s="20" t="s">
        <v>178</v>
      </c>
    </row>
    <row r="1888" spans="1:17" ht="18" customHeight="1" x14ac:dyDescent="0.2">
      <c r="A1888" s="5" t="s">
        <v>25</v>
      </c>
      <c r="B1888" s="5" t="str">
        <f t="shared" si="95"/>
        <v>cf13f</v>
      </c>
      <c r="C1888" s="5" t="s">
        <v>138</v>
      </c>
      <c r="D1888" s="5" t="s">
        <v>152</v>
      </c>
      <c r="E1888" s="5" t="s">
        <v>3038</v>
      </c>
      <c r="F1888" s="15">
        <v>6</v>
      </c>
      <c r="G1888" s="15" t="str">
        <f t="shared" si="91"/>
        <v>f</v>
      </c>
      <c r="H1888" s="20">
        <v>2013</v>
      </c>
      <c r="J1888" s="20" t="s">
        <v>3051</v>
      </c>
      <c r="K1888" s="20" t="s">
        <v>3014</v>
      </c>
      <c r="L1888" s="15" t="s">
        <v>3016</v>
      </c>
      <c r="N1888" s="15" t="s">
        <v>10375</v>
      </c>
      <c r="Q1888" s="20" t="s">
        <v>178</v>
      </c>
    </row>
    <row r="1889" spans="1:17" ht="18" customHeight="1" x14ac:dyDescent="0.2">
      <c r="A1889" s="5" t="s">
        <v>25</v>
      </c>
      <c r="B1889" s="5" t="str">
        <f t="shared" si="95"/>
        <v>cf14g</v>
      </c>
      <c r="C1889" s="5" t="s">
        <v>138</v>
      </c>
      <c r="D1889" s="5" t="s">
        <v>152</v>
      </c>
      <c r="E1889" s="5" t="s">
        <v>3038</v>
      </c>
      <c r="F1889" s="15">
        <v>7</v>
      </c>
      <c r="G1889" s="15" t="str">
        <f t="shared" si="91"/>
        <v>g</v>
      </c>
      <c r="H1889" s="20">
        <v>2014</v>
      </c>
      <c r="J1889" s="20" t="s">
        <v>3052</v>
      </c>
      <c r="K1889" s="20" t="s">
        <v>3014</v>
      </c>
      <c r="L1889" s="15" t="s">
        <v>3016</v>
      </c>
      <c r="N1889" s="15" t="s">
        <v>10375</v>
      </c>
      <c r="Q1889" s="20" t="s">
        <v>178</v>
      </c>
    </row>
    <row r="1890" spans="1:17" ht="18" customHeight="1" x14ac:dyDescent="0.2">
      <c r="A1890" s="5" t="s">
        <v>25</v>
      </c>
      <c r="B1890" s="5" t="str">
        <f t="shared" si="95"/>
        <v>cf15h</v>
      </c>
      <c r="C1890" s="5" t="s">
        <v>138</v>
      </c>
      <c r="D1890" s="5" t="s">
        <v>152</v>
      </c>
      <c r="E1890" s="5" t="s">
        <v>3038</v>
      </c>
      <c r="F1890" s="15">
        <v>8</v>
      </c>
      <c r="G1890" s="15" t="str">
        <f t="shared" si="91"/>
        <v>h</v>
      </c>
      <c r="H1890" s="20">
        <v>2015</v>
      </c>
      <c r="J1890" s="20" t="s">
        <v>3055</v>
      </c>
      <c r="K1890" s="20" t="s">
        <v>3014</v>
      </c>
      <c r="L1890" s="15" t="s">
        <v>3016</v>
      </c>
      <c r="N1890" s="15" t="s">
        <v>10375</v>
      </c>
      <c r="Q1890" s="20" t="s">
        <v>178</v>
      </c>
    </row>
    <row r="1891" spans="1:17" ht="18" customHeight="1" x14ac:dyDescent="0.2">
      <c r="A1891" s="5" t="s">
        <v>25</v>
      </c>
      <c r="B1891" s="5" t="str">
        <f t="shared" si="95"/>
        <v>cf16i</v>
      </c>
      <c r="C1891" s="5" t="s">
        <v>138</v>
      </c>
      <c r="D1891" s="5" t="s">
        <v>152</v>
      </c>
      <c r="E1891" s="5" t="s">
        <v>3038</v>
      </c>
      <c r="F1891" s="15">
        <v>9</v>
      </c>
      <c r="G1891" s="15" t="str">
        <f t="shared" si="91"/>
        <v>i</v>
      </c>
      <c r="H1891" s="20">
        <v>2016</v>
      </c>
      <c r="J1891" s="20" t="s">
        <v>3056</v>
      </c>
      <c r="K1891" s="20" t="s">
        <v>3014</v>
      </c>
      <c r="L1891" s="15" t="s">
        <v>3016</v>
      </c>
      <c r="N1891" s="15" t="s">
        <v>10375</v>
      </c>
      <c r="Q1891" s="20" t="s">
        <v>178</v>
      </c>
    </row>
    <row r="1892" spans="1:17" ht="18" customHeight="1" x14ac:dyDescent="0.2">
      <c r="A1892" s="5" t="s">
        <v>25</v>
      </c>
      <c r="B1892" s="5" t="str">
        <f t="shared" si="95"/>
        <v>cf08a</v>
      </c>
      <c r="C1892" s="5" t="s">
        <v>138</v>
      </c>
      <c r="D1892" s="5" t="s">
        <v>152</v>
      </c>
      <c r="E1892" s="5" t="s">
        <v>3059</v>
      </c>
      <c r="F1892" s="15">
        <v>1</v>
      </c>
      <c r="G1892" s="15" t="str">
        <f t="shared" si="91"/>
        <v>a</v>
      </c>
      <c r="H1892" s="20">
        <v>2008</v>
      </c>
      <c r="J1892" s="20" t="s">
        <v>3060</v>
      </c>
      <c r="K1892" s="20" t="s">
        <v>3014</v>
      </c>
      <c r="L1892" s="15" t="s">
        <v>3016</v>
      </c>
      <c r="N1892" s="15" t="s">
        <v>10375</v>
      </c>
      <c r="Q1892" s="20" t="s">
        <v>178</v>
      </c>
    </row>
    <row r="1893" spans="1:17" ht="18" customHeight="1" x14ac:dyDescent="0.2">
      <c r="A1893" s="5" t="s">
        <v>25</v>
      </c>
      <c r="B1893" s="5" t="str">
        <f t="shared" si="95"/>
        <v>cf09b</v>
      </c>
      <c r="C1893" s="5" t="s">
        <v>138</v>
      </c>
      <c r="D1893" s="5" t="s">
        <v>152</v>
      </c>
      <c r="E1893" s="5" t="s">
        <v>3059</v>
      </c>
      <c r="F1893" s="15">
        <v>2</v>
      </c>
      <c r="G1893" s="15" t="str">
        <f t="shared" si="91"/>
        <v>b</v>
      </c>
      <c r="H1893" s="20">
        <v>2009</v>
      </c>
      <c r="J1893" s="20" t="s">
        <v>3064</v>
      </c>
      <c r="K1893" s="20" t="s">
        <v>3014</v>
      </c>
      <c r="L1893" s="15" t="s">
        <v>3016</v>
      </c>
      <c r="N1893" s="15" t="s">
        <v>10375</v>
      </c>
      <c r="Q1893" s="20" t="s">
        <v>178</v>
      </c>
    </row>
    <row r="1894" spans="1:17" ht="18" customHeight="1" x14ac:dyDescent="0.2">
      <c r="A1894" s="5" t="s">
        <v>25</v>
      </c>
      <c r="B1894" s="5" t="str">
        <f t="shared" si="95"/>
        <v>cf10c</v>
      </c>
      <c r="C1894" s="5" t="s">
        <v>138</v>
      </c>
      <c r="D1894" s="5" t="s">
        <v>152</v>
      </c>
      <c r="E1894" s="5" t="s">
        <v>3059</v>
      </c>
      <c r="F1894" s="15">
        <v>3</v>
      </c>
      <c r="G1894" s="15" t="str">
        <f t="shared" si="91"/>
        <v>c</v>
      </c>
      <c r="H1894" s="20">
        <v>2010</v>
      </c>
      <c r="J1894" s="20" t="s">
        <v>3067</v>
      </c>
      <c r="K1894" s="20" t="s">
        <v>3014</v>
      </c>
      <c r="L1894" s="15" t="s">
        <v>3016</v>
      </c>
      <c r="N1894" s="15" t="s">
        <v>10375</v>
      </c>
      <c r="Q1894" s="20" t="s">
        <v>178</v>
      </c>
    </row>
    <row r="1895" spans="1:17" ht="18" customHeight="1" x14ac:dyDescent="0.2">
      <c r="A1895" s="5" t="s">
        <v>25</v>
      </c>
      <c r="B1895" s="5" t="str">
        <f t="shared" si="95"/>
        <v>cf11d</v>
      </c>
      <c r="C1895" s="5" t="s">
        <v>138</v>
      </c>
      <c r="D1895" s="5" t="s">
        <v>152</v>
      </c>
      <c r="E1895" s="5" t="s">
        <v>3059</v>
      </c>
      <c r="F1895" s="15">
        <v>4</v>
      </c>
      <c r="G1895" s="15" t="str">
        <f t="shared" si="91"/>
        <v>d</v>
      </c>
      <c r="H1895" s="20">
        <v>2011</v>
      </c>
      <c r="J1895" s="20" t="s">
        <v>3068</v>
      </c>
      <c r="K1895" s="20" t="s">
        <v>3014</v>
      </c>
      <c r="L1895" s="15" t="s">
        <v>3016</v>
      </c>
      <c r="N1895" s="15" t="s">
        <v>10375</v>
      </c>
      <c r="Q1895" s="20" t="s">
        <v>178</v>
      </c>
    </row>
    <row r="1896" spans="1:17" ht="18" customHeight="1" x14ac:dyDescent="0.2">
      <c r="A1896" s="5" t="s">
        <v>25</v>
      </c>
      <c r="B1896" s="5" t="str">
        <f t="shared" si="95"/>
        <v>cf17j</v>
      </c>
      <c r="C1896" s="5" t="s">
        <v>138</v>
      </c>
      <c r="D1896" s="5" t="s">
        <v>152</v>
      </c>
      <c r="E1896" s="5" t="s">
        <v>3059</v>
      </c>
      <c r="F1896" s="15">
        <v>10</v>
      </c>
      <c r="G1896" s="15" t="str">
        <f t="shared" si="91"/>
        <v>j</v>
      </c>
      <c r="H1896" s="20">
        <v>2017</v>
      </c>
      <c r="J1896" s="20" t="s">
        <v>3071</v>
      </c>
      <c r="K1896" s="20" t="s">
        <v>3014</v>
      </c>
      <c r="L1896" s="15" t="s">
        <v>3016</v>
      </c>
      <c r="N1896" s="15" t="s">
        <v>10375</v>
      </c>
      <c r="Q1896" s="20" t="s">
        <v>178</v>
      </c>
    </row>
    <row r="1897" spans="1:17" ht="18" customHeight="1" x14ac:dyDescent="0.2">
      <c r="A1897" s="5" t="s">
        <v>25</v>
      </c>
      <c r="B1897" s="5" t="str">
        <f t="shared" si="95"/>
        <v>cf12e</v>
      </c>
      <c r="C1897" s="5" t="s">
        <v>138</v>
      </c>
      <c r="D1897" s="5" t="s">
        <v>152</v>
      </c>
      <c r="E1897" s="5" t="s">
        <v>3059</v>
      </c>
      <c r="F1897" s="15">
        <v>5</v>
      </c>
      <c r="G1897" s="15" t="str">
        <f t="shared" si="91"/>
        <v>e</v>
      </c>
      <c r="H1897" s="20">
        <v>2012</v>
      </c>
      <c r="J1897" s="20" t="s">
        <v>3074</v>
      </c>
      <c r="K1897" s="20" t="s">
        <v>3014</v>
      </c>
      <c r="L1897" s="15" t="s">
        <v>3016</v>
      </c>
      <c r="N1897" s="15" t="s">
        <v>10375</v>
      </c>
      <c r="Q1897" s="20" t="s">
        <v>178</v>
      </c>
    </row>
    <row r="1898" spans="1:17" ht="18" customHeight="1" x14ac:dyDescent="0.2">
      <c r="A1898" s="5" t="s">
        <v>25</v>
      </c>
      <c r="B1898" s="5" t="str">
        <f t="shared" si="95"/>
        <v>cf13f</v>
      </c>
      <c r="C1898" s="5" t="s">
        <v>138</v>
      </c>
      <c r="D1898" s="5" t="s">
        <v>152</v>
      </c>
      <c r="E1898" s="5" t="s">
        <v>3059</v>
      </c>
      <c r="F1898" s="15">
        <v>6</v>
      </c>
      <c r="G1898" s="15" t="str">
        <f t="shared" si="91"/>
        <v>f</v>
      </c>
      <c r="H1898" s="20">
        <v>2013</v>
      </c>
      <c r="J1898" s="20" t="s">
        <v>3075</v>
      </c>
      <c r="K1898" s="20" t="s">
        <v>3014</v>
      </c>
      <c r="L1898" s="15" t="s">
        <v>3016</v>
      </c>
      <c r="N1898" s="15" t="s">
        <v>10375</v>
      </c>
      <c r="Q1898" s="20" t="s">
        <v>178</v>
      </c>
    </row>
    <row r="1899" spans="1:17" ht="18" customHeight="1" x14ac:dyDescent="0.2">
      <c r="A1899" s="5" t="s">
        <v>25</v>
      </c>
      <c r="B1899" s="5" t="str">
        <f t="shared" si="95"/>
        <v>cf14g</v>
      </c>
      <c r="C1899" s="5" t="s">
        <v>138</v>
      </c>
      <c r="D1899" s="5" t="s">
        <v>152</v>
      </c>
      <c r="E1899" s="5" t="s">
        <v>3059</v>
      </c>
      <c r="F1899" s="15">
        <v>7</v>
      </c>
      <c r="G1899" s="15" t="str">
        <f t="shared" si="91"/>
        <v>g</v>
      </c>
      <c r="H1899" s="20">
        <v>2014</v>
      </c>
      <c r="J1899" s="20" t="s">
        <v>3078</v>
      </c>
      <c r="K1899" s="20" t="s">
        <v>3014</v>
      </c>
      <c r="L1899" s="15" t="s">
        <v>3016</v>
      </c>
      <c r="N1899" s="15" t="s">
        <v>10375</v>
      </c>
      <c r="Q1899" s="20" t="s">
        <v>178</v>
      </c>
    </row>
    <row r="1900" spans="1:17" ht="18" customHeight="1" x14ac:dyDescent="0.2">
      <c r="A1900" s="5" t="s">
        <v>25</v>
      </c>
      <c r="B1900" s="5" t="str">
        <f t="shared" si="95"/>
        <v>cf15h</v>
      </c>
      <c r="C1900" s="5" t="s">
        <v>138</v>
      </c>
      <c r="D1900" s="5" t="s">
        <v>152</v>
      </c>
      <c r="E1900" s="5" t="s">
        <v>3059</v>
      </c>
      <c r="F1900" s="15">
        <v>8</v>
      </c>
      <c r="G1900" s="15" t="str">
        <f t="shared" si="91"/>
        <v>h</v>
      </c>
      <c r="H1900" s="20">
        <v>2015</v>
      </c>
      <c r="J1900" s="20" t="s">
        <v>3079</v>
      </c>
      <c r="K1900" s="20" t="s">
        <v>3014</v>
      </c>
      <c r="L1900" s="15" t="s">
        <v>3016</v>
      </c>
      <c r="N1900" s="15" t="s">
        <v>10375</v>
      </c>
      <c r="Q1900" s="20" t="s">
        <v>178</v>
      </c>
    </row>
    <row r="1901" spans="1:17" ht="18" customHeight="1" x14ac:dyDescent="0.2">
      <c r="A1901" s="5" t="s">
        <v>25</v>
      </c>
      <c r="B1901" s="5" t="str">
        <f t="shared" si="95"/>
        <v>cf16i</v>
      </c>
      <c r="C1901" s="5" t="s">
        <v>138</v>
      </c>
      <c r="D1901" s="5" t="s">
        <v>152</v>
      </c>
      <c r="E1901" s="5" t="s">
        <v>3059</v>
      </c>
      <c r="F1901" s="15">
        <v>9</v>
      </c>
      <c r="G1901" s="15" t="str">
        <f t="shared" si="91"/>
        <v>i</v>
      </c>
      <c r="H1901" s="20">
        <v>2016</v>
      </c>
      <c r="J1901" s="20" t="s">
        <v>3082</v>
      </c>
      <c r="K1901" s="20" t="s">
        <v>3014</v>
      </c>
      <c r="L1901" s="15" t="s">
        <v>3016</v>
      </c>
      <c r="N1901" s="15" t="s">
        <v>10375</v>
      </c>
      <c r="Q1901" s="20" t="s">
        <v>178</v>
      </c>
    </row>
    <row r="1902" spans="1:17" ht="18" customHeight="1" x14ac:dyDescent="0.2">
      <c r="A1902" s="5" t="s">
        <v>25</v>
      </c>
      <c r="B1902" s="5" t="str">
        <f t="shared" si="95"/>
        <v>cf08a</v>
      </c>
      <c r="C1902" s="5" t="s">
        <v>138</v>
      </c>
      <c r="D1902" s="5" t="s">
        <v>152</v>
      </c>
      <c r="E1902" s="5" t="s">
        <v>3083</v>
      </c>
      <c r="F1902" s="15">
        <v>1</v>
      </c>
      <c r="G1902" s="15" t="str">
        <f t="shared" si="91"/>
        <v>a</v>
      </c>
      <c r="H1902" s="20">
        <v>2008</v>
      </c>
      <c r="J1902" s="20" t="s">
        <v>3084</v>
      </c>
      <c r="K1902" s="20" t="s">
        <v>3014</v>
      </c>
      <c r="L1902" s="15" t="s">
        <v>3016</v>
      </c>
      <c r="N1902" s="15" t="s">
        <v>10375</v>
      </c>
      <c r="Q1902" s="20" t="s">
        <v>178</v>
      </c>
    </row>
    <row r="1903" spans="1:17" ht="18" customHeight="1" x14ac:dyDescent="0.2">
      <c r="A1903" s="5" t="s">
        <v>25</v>
      </c>
      <c r="B1903" s="5" t="str">
        <f t="shared" si="95"/>
        <v>cf09b</v>
      </c>
      <c r="C1903" s="5" t="s">
        <v>138</v>
      </c>
      <c r="D1903" s="5" t="s">
        <v>152</v>
      </c>
      <c r="E1903" s="5" t="s">
        <v>3083</v>
      </c>
      <c r="F1903" s="15">
        <v>2</v>
      </c>
      <c r="G1903" s="15" t="str">
        <f t="shared" si="91"/>
        <v>b</v>
      </c>
      <c r="H1903" s="20">
        <v>2009</v>
      </c>
      <c r="J1903" s="20" t="s">
        <v>3087</v>
      </c>
      <c r="K1903" s="20" t="s">
        <v>3014</v>
      </c>
      <c r="L1903" s="15" t="s">
        <v>3016</v>
      </c>
      <c r="N1903" s="15" t="s">
        <v>10375</v>
      </c>
      <c r="Q1903" s="20" t="s">
        <v>178</v>
      </c>
    </row>
    <row r="1904" spans="1:17" ht="18" customHeight="1" x14ac:dyDescent="0.2">
      <c r="A1904" s="5" t="s">
        <v>25</v>
      </c>
      <c r="B1904" s="5" t="str">
        <f t="shared" si="95"/>
        <v>cf10c</v>
      </c>
      <c r="C1904" s="5" t="s">
        <v>138</v>
      </c>
      <c r="D1904" s="5" t="s">
        <v>152</v>
      </c>
      <c r="E1904" s="5" t="s">
        <v>3083</v>
      </c>
      <c r="F1904" s="15">
        <v>3</v>
      </c>
      <c r="G1904" s="15" t="str">
        <f t="shared" si="91"/>
        <v>c</v>
      </c>
      <c r="H1904" s="20">
        <v>2010</v>
      </c>
      <c r="J1904" s="20" t="s">
        <v>3088</v>
      </c>
      <c r="K1904" s="20" t="s">
        <v>3014</v>
      </c>
      <c r="L1904" s="15" t="s">
        <v>3016</v>
      </c>
      <c r="N1904" s="15" t="s">
        <v>10375</v>
      </c>
      <c r="Q1904" s="20" t="s">
        <v>178</v>
      </c>
    </row>
    <row r="1905" spans="1:17" ht="18" customHeight="1" x14ac:dyDescent="0.2">
      <c r="A1905" s="5" t="s">
        <v>25</v>
      </c>
      <c r="B1905" s="5" t="str">
        <f t="shared" si="95"/>
        <v>cf11d</v>
      </c>
      <c r="C1905" s="5" t="s">
        <v>138</v>
      </c>
      <c r="D1905" s="5" t="s">
        <v>152</v>
      </c>
      <c r="E1905" s="5" t="s">
        <v>3083</v>
      </c>
      <c r="F1905" s="15">
        <v>4</v>
      </c>
      <c r="G1905" s="15" t="str">
        <f t="shared" si="91"/>
        <v>d</v>
      </c>
      <c r="H1905" s="20">
        <v>2011</v>
      </c>
      <c r="J1905" s="20" t="s">
        <v>3091</v>
      </c>
      <c r="K1905" s="20" t="s">
        <v>3014</v>
      </c>
      <c r="L1905" s="15" t="s">
        <v>3016</v>
      </c>
      <c r="N1905" s="15" t="s">
        <v>10375</v>
      </c>
      <c r="Q1905" s="20" t="s">
        <v>178</v>
      </c>
    </row>
    <row r="1906" spans="1:17" ht="18" customHeight="1" x14ac:dyDescent="0.2">
      <c r="A1906" s="5" t="s">
        <v>25</v>
      </c>
      <c r="B1906" s="5" t="str">
        <f t="shared" si="95"/>
        <v>cf17j</v>
      </c>
      <c r="C1906" s="5" t="s">
        <v>138</v>
      </c>
      <c r="D1906" s="5" t="s">
        <v>152</v>
      </c>
      <c r="E1906" s="5" t="s">
        <v>3083</v>
      </c>
      <c r="F1906" s="15">
        <v>10</v>
      </c>
      <c r="G1906" s="15" t="str">
        <f t="shared" si="91"/>
        <v>j</v>
      </c>
      <c r="H1906" s="20">
        <v>2017</v>
      </c>
      <c r="J1906" s="20" t="s">
        <v>3092</v>
      </c>
      <c r="K1906" s="20" t="s">
        <v>3014</v>
      </c>
      <c r="L1906" s="15" t="s">
        <v>3016</v>
      </c>
      <c r="N1906" s="15" t="s">
        <v>10375</v>
      </c>
      <c r="Q1906" s="20" t="s">
        <v>178</v>
      </c>
    </row>
    <row r="1907" spans="1:17" ht="18" customHeight="1" x14ac:dyDescent="0.2">
      <c r="A1907" s="5" t="s">
        <v>25</v>
      </c>
      <c r="B1907" s="5" t="str">
        <f t="shared" si="95"/>
        <v>cf12e</v>
      </c>
      <c r="C1907" s="5" t="s">
        <v>138</v>
      </c>
      <c r="D1907" s="5" t="s">
        <v>152</v>
      </c>
      <c r="E1907" s="5" t="s">
        <v>3083</v>
      </c>
      <c r="F1907" s="15">
        <v>5</v>
      </c>
      <c r="G1907" s="15" t="str">
        <f t="shared" si="91"/>
        <v>e</v>
      </c>
      <c r="H1907" s="20">
        <v>2012</v>
      </c>
      <c r="J1907" s="20" t="s">
        <v>3095</v>
      </c>
      <c r="K1907" s="20" t="s">
        <v>3014</v>
      </c>
      <c r="L1907" s="15" t="s">
        <v>3016</v>
      </c>
      <c r="N1907" s="15" t="s">
        <v>10375</v>
      </c>
      <c r="Q1907" s="20" t="s">
        <v>178</v>
      </c>
    </row>
    <row r="1908" spans="1:17" ht="18" customHeight="1" x14ac:dyDescent="0.2">
      <c r="A1908" s="5" t="s">
        <v>25</v>
      </c>
      <c r="B1908" s="5" t="str">
        <f t="shared" si="95"/>
        <v>cf13f</v>
      </c>
      <c r="C1908" s="5" t="s">
        <v>138</v>
      </c>
      <c r="D1908" s="5" t="s">
        <v>152</v>
      </c>
      <c r="E1908" s="5" t="s">
        <v>3083</v>
      </c>
      <c r="F1908" s="15">
        <v>6</v>
      </c>
      <c r="G1908" s="15" t="str">
        <f t="shared" si="91"/>
        <v>f</v>
      </c>
      <c r="H1908" s="20">
        <v>2013</v>
      </c>
      <c r="J1908" s="20" t="s">
        <v>3096</v>
      </c>
      <c r="K1908" s="20" t="s">
        <v>3014</v>
      </c>
      <c r="L1908" s="15" t="s">
        <v>3016</v>
      </c>
      <c r="N1908" s="15" t="s">
        <v>10375</v>
      </c>
      <c r="Q1908" s="20" t="s">
        <v>178</v>
      </c>
    </row>
    <row r="1909" spans="1:17" ht="18" customHeight="1" x14ac:dyDescent="0.2">
      <c r="A1909" s="5" t="s">
        <v>25</v>
      </c>
      <c r="B1909" s="5" t="str">
        <f t="shared" si="95"/>
        <v>cf14g</v>
      </c>
      <c r="C1909" s="5" t="s">
        <v>138</v>
      </c>
      <c r="D1909" s="5" t="s">
        <v>152</v>
      </c>
      <c r="E1909" s="5" t="s">
        <v>3083</v>
      </c>
      <c r="F1909" s="15">
        <v>7</v>
      </c>
      <c r="G1909" s="15" t="str">
        <f t="shared" si="91"/>
        <v>g</v>
      </c>
      <c r="H1909" s="20">
        <v>2014</v>
      </c>
      <c r="J1909" s="20" t="s">
        <v>3099</v>
      </c>
      <c r="K1909" s="20" t="s">
        <v>3014</v>
      </c>
      <c r="L1909" s="15" t="s">
        <v>3016</v>
      </c>
      <c r="N1909" s="15" t="s">
        <v>10375</v>
      </c>
      <c r="Q1909" s="20" t="s">
        <v>178</v>
      </c>
    </row>
    <row r="1910" spans="1:17" ht="18" customHeight="1" x14ac:dyDescent="0.2">
      <c r="A1910" s="5" t="s">
        <v>25</v>
      </c>
      <c r="B1910" s="5" t="str">
        <f t="shared" si="95"/>
        <v>cf15h</v>
      </c>
      <c r="C1910" s="5" t="s">
        <v>138</v>
      </c>
      <c r="D1910" s="5" t="s">
        <v>152</v>
      </c>
      <c r="E1910" s="5" t="s">
        <v>3083</v>
      </c>
      <c r="F1910" s="15">
        <v>8</v>
      </c>
      <c r="G1910" s="15" t="str">
        <f t="shared" si="91"/>
        <v>h</v>
      </c>
      <c r="H1910" s="20">
        <v>2015</v>
      </c>
      <c r="J1910" s="20" t="s">
        <v>3100</v>
      </c>
      <c r="K1910" s="20" t="s">
        <v>3014</v>
      </c>
      <c r="L1910" s="15" t="s">
        <v>3016</v>
      </c>
      <c r="N1910" s="15" t="s">
        <v>10375</v>
      </c>
      <c r="Q1910" s="20" t="s">
        <v>178</v>
      </c>
    </row>
    <row r="1911" spans="1:17" ht="18" customHeight="1" x14ac:dyDescent="0.2">
      <c r="A1911" s="5" t="s">
        <v>25</v>
      </c>
      <c r="B1911" s="5" t="str">
        <f t="shared" si="95"/>
        <v>cf16i</v>
      </c>
      <c r="C1911" s="5" t="s">
        <v>138</v>
      </c>
      <c r="D1911" s="5" t="s">
        <v>152</v>
      </c>
      <c r="E1911" s="5" t="s">
        <v>3083</v>
      </c>
      <c r="F1911" s="15">
        <v>9</v>
      </c>
      <c r="G1911" s="15" t="str">
        <f t="shared" si="91"/>
        <v>i</v>
      </c>
      <c r="H1911" s="20">
        <v>2016</v>
      </c>
      <c r="J1911" s="20" t="s">
        <v>3103</v>
      </c>
      <c r="K1911" s="20" t="s">
        <v>3014</v>
      </c>
      <c r="L1911" s="15" t="s">
        <v>3016</v>
      </c>
      <c r="N1911" s="15" t="s">
        <v>10375</v>
      </c>
      <c r="Q1911" s="20" t="s">
        <v>178</v>
      </c>
    </row>
    <row r="1912" spans="1:17" ht="18" customHeight="1" x14ac:dyDescent="0.2">
      <c r="A1912" s="5" t="s">
        <v>25</v>
      </c>
      <c r="B1912" s="5" t="str">
        <f t="shared" si="95"/>
        <v>cf08a</v>
      </c>
      <c r="C1912" s="5" t="s">
        <v>138</v>
      </c>
      <c r="D1912" s="5" t="s">
        <v>152</v>
      </c>
      <c r="E1912" s="5" t="s">
        <v>3104</v>
      </c>
      <c r="F1912" s="15">
        <v>1</v>
      </c>
      <c r="G1912" s="15" t="str">
        <f t="shared" si="91"/>
        <v>a</v>
      </c>
      <c r="H1912" s="20">
        <v>2008</v>
      </c>
      <c r="J1912" s="20" t="s">
        <v>3106</v>
      </c>
      <c r="K1912" s="20" t="s">
        <v>3014</v>
      </c>
      <c r="L1912" s="15" t="s">
        <v>3016</v>
      </c>
      <c r="N1912" s="15" t="s">
        <v>10375</v>
      </c>
      <c r="Q1912" s="20" t="s">
        <v>178</v>
      </c>
    </row>
    <row r="1913" spans="1:17" ht="18" customHeight="1" x14ac:dyDescent="0.2">
      <c r="A1913" s="5" t="s">
        <v>25</v>
      </c>
      <c r="B1913" s="5" t="str">
        <f t="shared" si="95"/>
        <v>cf09b</v>
      </c>
      <c r="C1913" s="5" t="s">
        <v>138</v>
      </c>
      <c r="D1913" s="5" t="s">
        <v>152</v>
      </c>
      <c r="E1913" s="5" t="s">
        <v>3104</v>
      </c>
      <c r="F1913" s="15">
        <v>2</v>
      </c>
      <c r="G1913" s="15" t="str">
        <f t="shared" si="91"/>
        <v>b</v>
      </c>
      <c r="H1913" s="20">
        <v>2009</v>
      </c>
      <c r="J1913" s="20" t="s">
        <v>3108</v>
      </c>
      <c r="K1913" s="20" t="s">
        <v>3014</v>
      </c>
      <c r="L1913" s="15" t="s">
        <v>3016</v>
      </c>
      <c r="N1913" s="15" t="s">
        <v>10375</v>
      </c>
      <c r="Q1913" s="20" t="s">
        <v>178</v>
      </c>
    </row>
    <row r="1914" spans="1:17" ht="18" customHeight="1" x14ac:dyDescent="0.2">
      <c r="A1914" s="5" t="s">
        <v>25</v>
      </c>
      <c r="B1914" s="5" t="str">
        <f t="shared" si="95"/>
        <v>cf10c</v>
      </c>
      <c r="C1914" s="5" t="s">
        <v>138</v>
      </c>
      <c r="D1914" s="5" t="s">
        <v>152</v>
      </c>
      <c r="E1914" s="5" t="s">
        <v>3104</v>
      </c>
      <c r="F1914" s="15">
        <v>3</v>
      </c>
      <c r="G1914" s="15" t="str">
        <f t="shared" si="91"/>
        <v>c</v>
      </c>
      <c r="H1914" s="20">
        <v>2010</v>
      </c>
      <c r="J1914" s="20" t="s">
        <v>3111</v>
      </c>
      <c r="K1914" s="20" t="s">
        <v>3014</v>
      </c>
      <c r="L1914" s="15" t="s">
        <v>3016</v>
      </c>
      <c r="N1914" s="15" t="s">
        <v>10375</v>
      </c>
      <c r="Q1914" s="20" t="s">
        <v>178</v>
      </c>
    </row>
    <row r="1915" spans="1:17" ht="18" customHeight="1" x14ac:dyDescent="0.2">
      <c r="A1915" s="5" t="s">
        <v>25</v>
      </c>
      <c r="B1915" s="5" t="str">
        <f t="shared" si="95"/>
        <v>cf11d</v>
      </c>
      <c r="C1915" s="5" t="s">
        <v>138</v>
      </c>
      <c r="D1915" s="5" t="s">
        <v>152</v>
      </c>
      <c r="E1915" s="5" t="s">
        <v>3104</v>
      </c>
      <c r="F1915" s="15">
        <v>4</v>
      </c>
      <c r="G1915" s="15" t="str">
        <f t="shared" ref="G1915:G1978" si="96">MID("abcdefghijklmnopqrstuvwxyz",F1915,1)</f>
        <v>d</v>
      </c>
      <c r="H1915" s="20">
        <v>2011</v>
      </c>
      <c r="J1915" s="20" t="s">
        <v>3112</v>
      </c>
      <c r="K1915" s="20" t="s">
        <v>3014</v>
      </c>
      <c r="L1915" s="15" t="s">
        <v>3016</v>
      </c>
      <c r="N1915" s="15" t="s">
        <v>10375</v>
      </c>
      <c r="Q1915" s="20" t="s">
        <v>178</v>
      </c>
    </row>
    <row r="1916" spans="1:17" ht="18" customHeight="1" x14ac:dyDescent="0.2">
      <c r="A1916" s="5" t="s">
        <v>25</v>
      </c>
      <c r="B1916" s="5" t="str">
        <f t="shared" si="95"/>
        <v>cf17j</v>
      </c>
      <c r="C1916" s="5" t="s">
        <v>138</v>
      </c>
      <c r="D1916" s="5" t="s">
        <v>152</v>
      </c>
      <c r="E1916" s="5" t="s">
        <v>3104</v>
      </c>
      <c r="F1916" s="15">
        <v>10</v>
      </c>
      <c r="G1916" s="15" t="str">
        <f t="shared" si="96"/>
        <v>j</v>
      </c>
      <c r="H1916" s="20">
        <v>2017</v>
      </c>
      <c r="J1916" s="20" t="s">
        <v>3115</v>
      </c>
      <c r="K1916" s="20" t="s">
        <v>3014</v>
      </c>
      <c r="L1916" s="15" t="s">
        <v>3016</v>
      </c>
      <c r="N1916" s="15" t="s">
        <v>10375</v>
      </c>
      <c r="Q1916" s="20" t="s">
        <v>178</v>
      </c>
    </row>
    <row r="1917" spans="1:17" ht="18" customHeight="1" x14ac:dyDescent="0.2">
      <c r="A1917" s="5" t="s">
        <v>25</v>
      </c>
      <c r="B1917" s="5" t="str">
        <f t="shared" si="95"/>
        <v>cf12e</v>
      </c>
      <c r="C1917" s="5" t="s">
        <v>138</v>
      </c>
      <c r="D1917" s="5" t="s">
        <v>152</v>
      </c>
      <c r="E1917" s="5" t="s">
        <v>3104</v>
      </c>
      <c r="F1917" s="15">
        <v>5</v>
      </c>
      <c r="G1917" s="15" t="str">
        <f t="shared" si="96"/>
        <v>e</v>
      </c>
      <c r="H1917" s="20">
        <v>2012</v>
      </c>
      <c r="J1917" s="20" t="s">
        <v>3116</v>
      </c>
      <c r="K1917" s="20" t="s">
        <v>3014</v>
      </c>
      <c r="L1917" s="15" t="s">
        <v>3016</v>
      </c>
      <c r="N1917" s="15" t="s">
        <v>10375</v>
      </c>
      <c r="Q1917" s="20" t="s">
        <v>178</v>
      </c>
    </row>
    <row r="1918" spans="1:17" ht="18" customHeight="1" x14ac:dyDescent="0.2">
      <c r="A1918" s="5" t="s">
        <v>25</v>
      </c>
      <c r="B1918" s="5" t="str">
        <f t="shared" si="95"/>
        <v>cf13f</v>
      </c>
      <c r="C1918" s="5" t="s">
        <v>138</v>
      </c>
      <c r="D1918" s="5" t="s">
        <v>152</v>
      </c>
      <c r="E1918" s="5" t="s">
        <v>3104</v>
      </c>
      <c r="F1918" s="15">
        <v>6</v>
      </c>
      <c r="G1918" s="15" t="str">
        <f t="shared" si="96"/>
        <v>f</v>
      </c>
      <c r="H1918" s="20">
        <v>2013</v>
      </c>
      <c r="J1918" s="20" t="s">
        <v>3119</v>
      </c>
      <c r="K1918" s="20" t="s">
        <v>3014</v>
      </c>
      <c r="L1918" s="15" t="s">
        <v>3016</v>
      </c>
      <c r="N1918" s="15" t="s">
        <v>10375</v>
      </c>
      <c r="Q1918" s="20" t="s">
        <v>178</v>
      </c>
    </row>
    <row r="1919" spans="1:17" ht="18" customHeight="1" x14ac:dyDescent="0.2">
      <c r="A1919" s="5" t="s">
        <v>25</v>
      </c>
      <c r="B1919" s="5" t="str">
        <f t="shared" si="95"/>
        <v>cf14g</v>
      </c>
      <c r="C1919" s="5" t="s">
        <v>138</v>
      </c>
      <c r="D1919" s="5" t="s">
        <v>152</v>
      </c>
      <c r="E1919" s="5" t="s">
        <v>3104</v>
      </c>
      <c r="F1919" s="15">
        <v>7</v>
      </c>
      <c r="G1919" s="15" t="str">
        <f t="shared" si="96"/>
        <v>g</v>
      </c>
      <c r="H1919" s="20">
        <v>2014</v>
      </c>
      <c r="J1919" s="20" t="s">
        <v>3120</v>
      </c>
      <c r="K1919" s="20" t="s">
        <v>3014</v>
      </c>
      <c r="L1919" s="15" t="s">
        <v>3016</v>
      </c>
      <c r="N1919" s="15" t="s">
        <v>10375</v>
      </c>
      <c r="Q1919" s="20" t="s">
        <v>178</v>
      </c>
    </row>
    <row r="1920" spans="1:17" ht="18" customHeight="1" x14ac:dyDescent="0.2">
      <c r="A1920" s="5" t="s">
        <v>25</v>
      </c>
      <c r="B1920" s="5" t="str">
        <f t="shared" si="95"/>
        <v>cf15h</v>
      </c>
      <c r="C1920" s="5" t="s">
        <v>138</v>
      </c>
      <c r="D1920" s="5" t="s">
        <v>152</v>
      </c>
      <c r="E1920" s="5" t="s">
        <v>3104</v>
      </c>
      <c r="F1920" s="15">
        <v>8</v>
      </c>
      <c r="G1920" s="15" t="str">
        <f t="shared" si="96"/>
        <v>h</v>
      </c>
      <c r="H1920" s="20">
        <v>2015</v>
      </c>
      <c r="J1920" s="20" t="s">
        <v>3123</v>
      </c>
      <c r="K1920" s="20" t="s">
        <v>3014</v>
      </c>
      <c r="L1920" s="15" t="s">
        <v>3016</v>
      </c>
      <c r="N1920" s="15" t="s">
        <v>10375</v>
      </c>
      <c r="Q1920" s="20" t="s">
        <v>178</v>
      </c>
    </row>
    <row r="1921" spans="1:17" ht="18" customHeight="1" x14ac:dyDescent="0.2">
      <c r="A1921" s="5" t="s">
        <v>25</v>
      </c>
      <c r="B1921" s="5" t="str">
        <f t="shared" si="95"/>
        <v>cf16i</v>
      </c>
      <c r="C1921" s="5" t="s">
        <v>138</v>
      </c>
      <c r="D1921" s="5" t="s">
        <v>152</v>
      </c>
      <c r="E1921" s="5" t="s">
        <v>3104</v>
      </c>
      <c r="F1921" s="15">
        <v>9</v>
      </c>
      <c r="G1921" s="15" t="str">
        <f t="shared" si="96"/>
        <v>i</v>
      </c>
      <c r="H1921" s="20">
        <v>2016</v>
      </c>
      <c r="J1921" s="20" t="s">
        <v>3124</v>
      </c>
      <c r="K1921" s="20" t="s">
        <v>3014</v>
      </c>
      <c r="L1921" s="15" t="s">
        <v>3016</v>
      </c>
      <c r="N1921" s="15" t="s">
        <v>10375</v>
      </c>
      <c r="Q1921" s="20" t="s">
        <v>178</v>
      </c>
    </row>
    <row r="1922" spans="1:17" ht="18" customHeight="1" x14ac:dyDescent="0.2">
      <c r="A1922" s="5" t="s">
        <v>25</v>
      </c>
      <c r="B1922" s="5" t="str">
        <f t="shared" si="95"/>
        <v>cf08a</v>
      </c>
      <c r="C1922" s="5" t="s">
        <v>138</v>
      </c>
      <c r="D1922" s="5" t="s">
        <v>152</v>
      </c>
      <c r="E1922" s="5" t="s">
        <v>3127</v>
      </c>
      <c r="F1922" s="15">
        <v>1</v>
      </c>
      <c r="G1922" s="15" t="str">
        <f t="shared" si="96"/>
        <v>a</v>
      </c>
      <c r="H1922" s="20">
        <v>2008</v>
      </c>
      <c r="J1922" s="20" t="s">
        <v>3128</v>
      </c>
      <c r="K1922" s="20" t="s">
        <v>3014</v>
      </c>
      <c r="L1922" s="15" t="s">
        <v>3016</v>
      </c>
      <c r="N1922" s="15" t="s">
        <v>10375</v>
      </c>
      <c r="Q1922" s="20" t="s">
        <v>178</v>
      </c>
    </row>
    <row r="1923" spans="1:17" ht="18" customHeight="1" x14ac:dyDescent="0.2">
      <c r="A1923" s="5" t="s">
        <v>25</v>
      </c>
      <c r="B1923" s="5" t="str">
        <f t="shared" si="95"/>
        <v>cf09b</v>
      </c>
      <c r="C1923" s="5" t="s">
        <v>138</v>
      </c>
      <c r="D1923" s="5" t="s">
        <v>152</v>
      </c>
      <c r="E1923" s="5" t="s">
        <v>3127</v>
      </c>
      <c r="F1923" s="15">
        <v>2</v>
      </c>
      <c r="G1923" s="15" t="str">
        <f t="shared" si="96"/>
        <v>b</v>
      </c>
      <c r="H1923" s="20">
        <v>2009</v>
      </c>
      <c r="J1923" s="20" t="s">
        <v>3129</v>
      </c>
      <c r="K1923" s="20" t="s">
        <v>3014</v>
      </c>
      <c r="L1923" s="15" t="s">
        <v>3016</v>
      </c>
      <c r="N1923" s="15" t="s">
        <v>10375</v>
      </c>
      <c r="Q1923" s="20" t="s">
        <v>178</v>
      </c>
    </row>
    <row r="1924" spans="1:17" ht="18" customHeight="1" x14ac:dyDescent="0.2">
      <c r="A1924" s="5" t="s">
        <v>25</v>
      </c>
      <c r="B1924" s="5" t="str">
        <f t="shared" si="95"/>
        <v>cf10c</v>
      </c>
      <c r="C1924" s="5" t="s">
        <v>138</v>
      </c>
      <c r="D1924" s="5" t="s">
        <v>152</v>
      </c>
      <c r="E1924" s="5" t="s">
        <v>3127</v>
      </c>
      <c r="F1924" s="15">
        <v>3</v>
      </c>
      <c r="G1924" s="15" t="str">
        <f t="shared" si="96"/>
        <v>c</v>
      </c>
      <c r="H1924" s="20">
        <v>2010</v>
      </c>
      <c r="J1924" s="20" t="s">
        <v>3132</v>
      </c>
      <c r="K1924" s="20" t="s">
        <v>3014</v>
      </c>
      <c r="L1924" s="15" t="s">
        <v>3016</v>
      </c>
      <c r="N1924" s="15" t="s">
        <v>10375</v>
      </c>
      <c r="Q1924" s="20" t="s">
        <v>178</v>
      </c>
    </row>
    <row r="1925" spans="1:17" ht="18" customHeight="1" x14ac:dyDescent="0.2">
      <c r="A1925" s="5" t="s">
        <v>25</v>
      </c>
      <c r="B1925" s="5" t="str">
        <f t="shared" si="95"/>
        <v>cf11d</v>
      </c>
      <c r="C1925" s="5" t="s">
        <v>138</v>
      </c>
      <c r="D1925" s="5" t="s">
        <v>152</v>
      </c>
      <c r="E1925" s="5" t="s">
        <v>3127</v>
      </c>
      <c r="F1925" s="15">
        <v>4</v>
      </c>
      <c r="G1925" s="15" t="str">
        <f t="shared" si="96"/>
        <v>d</v>
      </c>
      <c r="H1925" s="20">
        <v>2011</v>
      </c>
      <c r="J1925" s="20" t="s">
        <v>3135</v>
      </c>
      <c r="K1925" s="20" t="s">
        <v>3014</v>
      </c>
      <c r="L1925" s="15" t="s">
        <v>3016</v>
      </c>
      <c r="N1925" s="15" t="s">
        <v>10375</v>
      </c>
      <c r="Q1925" s="20" t="s">
        <v>178</v>
      </c>
    </row>
    <row r="1926" spans="1:17" ht="18" customHeight="1" x14ac:dyDescent="0.2">
      <c r="A1926" s="5" t="s">
        <v>25</v>
      </c>
      <c r="B1926" s="5" t="str">
        <f t="shared" si="95"/>
        <v>cf17j</v>
      </c>
      <c r="C1926" s="5" t="s">
        <v>138</v>
      </c>
      <c r="D1926" s="5" t="s">
        <v>152</v>
      </c>
      <c r="E1926" s="5" t="s">
        <v>3127</v>
      </c>
      <c r="F1926" s="15">
        <v>10</v>
      </c>
      <c r="G1926" s="15" t="str">
        <f t="shared" si="96"/>
        <v>j</v>
      </c>
      <c r="H1926" s="20">
        <v>2017</v>
      </c>
      <c r="J1926" s="20" t="s">
        <v>3136</v>
      </c>
      <c r="K1926" s="20" t="s">
        <v>3014</v>
      </c>
      <c r="L1926" s="15" t="s">
        <v>3016</v>
      </c>
      <c r="N1926" s="15" t="s">
        <v>10375</v>
      </c>
      <c r="Q1926" s="20" t="s">
        <v>178</v>
      </c>
    </row>
    <row r="1927" spans="1:17" ht="18" customHeight="1" x14ac:dyDescent="0.2">
      <c r="A1927" s="5" t="s">
        <v>25</v>
      </c>
      <c r="B1927" s="5" t="str">
        <f t="shared" si="95"/>
        <v>cf12e</v>
      </c>
      <c r="C1927" s="5" t="s">
        <v>138</v>
      </c>
      <c r="D1927" s="5" t="s">
        <v>152</v>
      </c>
      <c r="E1927" s="5" t="s">
        <v>3127</v>
      </c>
      <c r="F1927" s="15">
        <v>5</v>
      </c>
      <c r="G1927" s="15" t="str">
        <f t="shared" si="96"/>
        <v>e</v>
      </c>
      <c r="H1927" s="20">
        <v>2012</v>
      </c>
      <c r="J1927" s="20" t="s">
        <v>3139</v>
      </c>
      <c r="K1927" s="20" t="s">
        <v>3014</v>
      </c>
      <c r="L1927" s="15" t="s">
        <v>3016</v>
      </c>
      <c r="N1927" s="15" t="s">
        <v>10375</v>
      </c>
      <c r="Q1927" s="20" t="s">
        <v>178</v>
      </c>
    </row>
    <row r="1928" spans="1:17" ht="18" customHeight="1" x14ac:dyDescent="0.2">
      <c r="A1928" s="5" t="s">
        <v>25</v>
      </c>
      <c r="B1928" s="5" t="str">
        <f t="shared" si="95"/>
        <v>cf13f</v>
      </c>
      <c r="C1928" s="5" t="s">
        <v>138</v>
      </c>
      <c r="D1928" s="5" t="s">
        <v>152</v>
      </c>
      <c r="E1928" s="5" t="s">
        <v>3127</v>
      </c>
      <c r="F1928" s="15">
        <v>6</v>
      </c>
      <c r="G1928" s="15" t="str">
        <f t="shared" si="96"/>
        <v>f</v>
      </c>
      <c r="H1928" s="20">
        <v>2013</v>
      </c>
      <c r="J1928" s="20" t="s">
        <v>3140</v>
      </c>
      <c r="K1928" s="20" t="s">
        <v>3014</v>
      </c>
      <c r="L1928" s="15" t="s">
        <v>3016</v>
      </c>
      <c r="N1928" s="15" t="s">
        <v>10375</v>
      </c>
      <c r="Q1928" s="20" t="s">
        <v>178</v>
      </c>
    </row>
    <row r="1929" spans="1:17" ht="18" customHeight="1" x14ac:dyDescent="0.2">
      <c r="A1929" s="5" t="s">
        <v>25</v>
      </c>
      <c r="B1929" s="5" t="str">
        <f t="shared" si="95"/>
        <v>cf14g</v>
      </c>
      <c r="C1929" s="5" t="s">
        <v>138</v>
      </c>
      <c r="D1929" s="5" t="s">
        <v>152</v>
      </c>
      <c r="E1929" s="5" t="s">
        <v>3127</v>
      </c>
      <c r="F1929" s="15">
        <v>7</v>
      </c>
      <c r="G1929" s="15" t="str">
        <f t="shared" si="96"/>
        <v>g</v>
      </c>
      <c r="H1929" s="20">
        <v>2014</v>
      </c>
      <c r="J1929" s="20" t="s">
        <v>3143</v>
      </c>
      <c r="K1929" s="20" t="s">
        <v>3014</v>
      </c>
      <c r="L1929" s="15" t="s">
        <v>3016</v>
      </c>
      <c r="N1929" s="15" t="s">
        <v>10375</v>
      </c>
      <c r="Q1929" s="20" t="s">
        <v>178</v>
      </c>
    </row>
    <row r="1930" spans="1:17" ht="18" customHeight="1" x14ac:dyDescent="0.2">
      <c r="A1930" s="5" t="s">
        <v>25</v>
      </c>
      <c r="B1930" s="5" t="str">
        <f t="shared" si="95"/>
        <v>cf15h</v>
      </c>
      <c r="C1930" s="5" t="s">
        <v>138</v>
      </c>
      <c r="D1930" s="5" t="s">
        <v>152</v>
      </c>
      <c r="E1930" s="5" t="s">
        <v>3127</v>
      </c>
      <c r="F1930" s="15">
        <v>8</v>
      </c>
      <c r="G1930" s="15" t="str">
        <f t="shared" si="96"/>
        <v>h</v>
      </c>
      <c r="H1930" s="20">
        <v>2015</v>
      </c>
      <c r="J1930" s="20" t="s">
        <v>3144</v>
      </c>
      <c r="K1930" s="20" t="s">
        <v>3014</v>
      </c>
      <c r="L1930" s="15" t="s">
        <v>3016</v>
      </c>
      <c r="N1930" s="15" t="s">
        <v>10375</v>
      </c>
      <c r="Q1930" s="20" t="s">
        <v>178</v>
      </c>
    </row>
    <row r="1931" spans="1:17" ht="18" customHeight="1" x14ac:dyDescent="0.2">
      <c r="A1931" s="5" t="s">
        <v>25</v>
      </c>
      <c r="B1931" s="5" t="str">
        <f t="shared" si="95"/>
        <v>cf16i</v>
      </c>
      <c r="C1931" s="5" t="s">
        <v>138</v>
      </c>
      <c r="D1931" s="5" t="s">
        <v>152</v>
      </c>
      <c r="E1931" s="5" t="s">
        <v>3127</v>
      </c>
      <c r="F1931" s="15">
        <v>9</v>
      </c>
      <c r="G1931" s="15" t="str">
        <f t="shared" si="96"/>
        <v>i</v>
      </c>
      <c r="H1931" s="20">
        <v>2016</v>
      </c>
      <c r="J1931" s="20" t="s">
        <v>3147</v>
      </c>
      <c r="K1931" s="20" t="s">
        <v>3014</v>
      </c>
      <c r="L1931" s="15" t="s">
        <v>3016</v>
      </c>
      <c r="N1931" s="15" t="s">
        <v>10375</v>
      </c>
      <c r="Q1931" s="20" t="s">
        <v>178</v>
      </c>
    </row>
    <row r="1932" spans="1:17" ht="18" customHeight="1" x14ac:dyDescent="0.2">
      <c r="A1932" s="5" t="s">
        <v>25</v>
      </c>
      <c r="B1932" s="5" t="str">
        <f t="shared" si="95"/>
        <v>cf08a</v>
      </c>
      <c r="C1932" s="5" t="s">
        <v>138</v>
      </c>
      <c r="D1932" s="5" t="s">
        <v>152</v>
      </c>
      <c r="E1932" s="5" t="s">
        <v>3148</v>
      </c>
      <c r="F1932" s="15">
        <v>1</v>
      </c>
      <c r="G1932" s="15" t="str">
        <f t="shared" si="96"/>
        <v>a</v>
      </c>
      <c r="H1932" s="20">
        <v>2008</v>
      </c>
      <c r="J1932" s="20" t="s">
        <v>3149</v>
      </c>
      <c r="K1932" s="20" t="s">
        <v>3014</v>
      </c>
      <c r="L1932" s="15" t="s">
        <v>3016</v>
      </c>
      <c r="N1932" s="15" t="s">
        <v>10375</v>
      </c>
      <c r="Q1932" s="20" t="s">
        <v>178</v>
      </c>
    </row>
    <row r="1933" spans="1:17" ht="18" customHeight="1" x14ac:dyDescent="0.2">
      <c r="A1933" s="5" t="s">
        <v>25</v>
      </c>
      <c r="B1933" s="5" t="str">
        <f t="shared" si="95"/>
        <v>cf09b</v>
      </c>
      <c r="C1933" s="5" t="s">
        <v>138</v>
      </c>
      <c r="D1933" s="5" t="s">
        <v>152</v>
      </c>
      <c r="E1933" s="5" t="s">
        <v>3148</v>
      </c>
      <c r="F1933" s="15">
        <v>2</v>
      </c>
      <c r="G1933" s="15" t="str">
        <f t="shared" si="96"/>
        <v>b</v>
      </c>
      <c r="H1933" s="20">
        <v>2009</v>
      </c>
      <c r="J1933" s="20" t="s">
        <v>3154</v>
      </c>
      <c r="K1933" s="20" t="s">
        <v>3014</v>
      </c>
      <c r="L1933" s="15" t="s">
        <v>3016</v>
      </c>
      <c r="N1933" s="15" t="s">
        <v>10375</v>
      </c>
      <c r="Q1933" s="20" t="s">
        <v>178</v>
      </c>
    </row>
    <row r="1934" spans="1:17" ht="18" customHeight="1" x14ac:dyDescent="0.2">
      <c r="A1934" s="5" t="s">
        <v>25</v>
      </c>
      <c r="B1934" s="5" t="str">
        <f t="shared" si="95"/>
        <v>cf10c</v>
      </c>
      <c r="C1934" s="5" t="s">
        <v>138</v>
      </c>
      <c r="D1934" s="5" t="s">
        <v>152</v>
      </c>
      <c r="E1934" s="5" t="s">
        <v>3148</v>
      </c>
      <c r="F1934" s="15">
        <v>3</v>
      </c>
      <c r="G1934" s="15" t="str">
        <f t="shared" si="96"/>
        <v>c</v>
      </c>
      <c r="H1934" s="20">
        <v>2010</v>
      </c>
      <c r="J1934" s="20" t="s">
        <v>3155</v>
      </c>
      <c r="K1934" s="20" t="s">
        <v>3014</v>
      </c>
      <c r="L1934" s="15" t="s">
        <v>3016</v>
      </c>
      <c r="N1934" s="15" t="s">
        <v>10375</v>
      </c>
      <c r="Q1934" s="20" t="s">
        <v>178</v>
      </c>
    </row>
    <row r="1935" spans="1:17" ht="18" customHeight="1" x14ac:dyDescent="0.2">
      <c r="A1935" s="5" t="s">
        <v>25</v>
      </c>
      <c r="B1935" s="5" t="str">
        <f t="shared" si="95"/>
        <v>cf11d</v>
      </c>
      <c r="C1935" s="5" t="s">
        <v>138</v>
      </c>
      <c r="D1935" s="5" t="s">
        <v>152</v>
      </c>
      <c r="E1935" s="5" t="s">
        <v>3148</v>
      </c>
      <c r="F1935" s="15">
        <v>4</v>
      </c>
      <c r="G1935" s="15" t="str">
        <f t="shared" si="96"/>
        <v>d</v>
      </c>
      <c r="H1935" s="20">
        <v>2011</v>
      </c>
      <c r="J1935" s="20" t="s">
        <v>3158</v>
      </c>
      <c r="K1935" s="20" t="s">
        <v>3014</v>
      </c>
      <c r="L1935" s="15" t="s">
        <v>3016</v>
      </c>
      <c r="N1935" s="15" t="s">
        <v>10375</v>
      </c>
      <c r="Q1935" s="20" t="s">
        <v>178</v>
      </c>
    </row>
    <row r="1936" spans="1:17" ht="18" customHeight="1" x14ac:dyDescent="0.2">
      <c r="A1936" s="5" t="s">
        <v>25</v>
      </c>
      <c r="B1936" s="5" t="str">
        <f t="shared" si="95"/>
        <v>cf17j</v>
      </c>
      <c r="C1936" s="5" t="s">
        <v>138</v>
      </c>
      <c r="D1936" s="5" t="s">
        <v>152</v>
      </c>
      <c r="E1936" s="5" t="s">
        <v>3148</v>
      </c>
      <c r="F1936" s="15">
        <v>10</v>
      </c>
      <c r="G1936" s="15" t="str">
        <f t="shared" si="96"/>
        <v>j</v>
      </c>
      <c r="H1936" s="20">
        <v>2017</v>
      </c>
      <c r="J1936" s="20" t="s">
        <v>3161</v>
      </c>
      <c r="K1936" s="20" t="s">
        <v>3014</v>
      </c>
      <c r="L1936" s="15" t="s">
        <v>3016</v>
      </c>
      <c r="N1936" s="15" t="s">
        <v>10375</v>
      </c>
      <c r="Q1936" s="20" t="s">
        <v>178</v>
      </c>
    </row>
    <row r="1937" spans="1:17" ht="18" customHeight="1" x14ac:dyDescent="0.2">
      <c r="A1937" s="5" t="s">
        <v>25</v>
      </c>
      <c r="B1937" s="5" t="str">
        <f t="shared" si="95"/>
        <v>cf12e</v>
      </c>
      <c r="C1937" s="5" t="s">
        <v>138</v>
      </c>
      <c r="D1937" s="5" t="s">
        <v>152</v>
      </c>
      <c r="E1937" s="5" t="s">
        <v>3148</v>
      </c>
      <c r="F1937" s="15">
        <v>5</v>
      </c>
      <c r="G1937" s="15" t="str">
        <f t="shared" si="96"/>
        <v>e</v>
      </c>
      <c r="H1937" s="20">
        <v>2012</v>
      </c>
      <c r="J1937" s="20" t="s">
        <v>3162</v>
      </c>
      <c r="K1937" s="20" t="s">
        <v>3014</v>
      </c>
      <c r="L1937" s="15" t="s">
        <v>3016</v>
      </c>
      <c r="N1937" s="15" t="s">
        <v>10375</v>
      </c>
      <c r="Q1937" s="20" t="s">
        <v>178</v>
      </c>
    </row>
    <row r="1938" spans="1:17" ht="18" customHeight="1" x14ac:dyDescent="0.2">
      <c r="A1938" s="5" t="s">
        <v>25</v>
      </c>
      <c r="B1938" s="5" t="str">
        <f t="shared" si="95"/>
        <v>cf13f</v>
      </c>
      <c r="C1938" s="5" t="s">
        <v>138</v>
      </c>
      <c r="D1938" s="5" t="s">
        <v>152</v>
      </c>
      <c r="E1938" s="5" t="s">
        <v>3148</v>
      </c>
      <c r="F1938" s="15">
        <v>6</v>
      </c>
      <c r="G1938" s="15" t="str">
        <f t="shared" si="96"/>
        <v>f</v>
      </c>
      <c r="H1938" s="20">
        <v>2013</v>
      </c>
      <c r="J1938" s="20" t="s">
        <v>3165</v>
      </c>
      <c r="K1938" s="20" t="s">
        <v>3014</v>
      </c>
      <c r="L1938" s="15" t="s">
        <v>3016</v>
      </c>
      <c r="N1938" s="15" t="s">
        <v>10375</v>
      </c>
      <c r="Q1938" s="20" t="s">
        <v>178</v>
      </c>
    </row>
    <row r="1939" spans="1:17" ht="18" customHeight="1" x14ac:dyDescent="0.2">
      <c r="A1939" s="5" t="s">
        <v>25</v>
      </c>
      <c r="B1939" s="5" t="str">
        <f t="shared" si="95"/>
        <v>cf14g</v>
      </c>
      <c r="C1939" s="5" t="s">
        <v>138</v>
      </c>
      <c r="D1939" s="5" t="s">
        <v>152</v>
      </c>
      <c r="E1939" s="5" t="s">
        <v>3148</v>
      </c>
      <c r="F1939" s="15">
        <v>7</v>
      </c>
      <c r="G1939" s="15" t="str">
        <f t="shared" si="96"/>
        <v>g</v>
      </c>
      <c r="H1939" s="20">
        <v>2014</v>
      </c>
      <c r="J1939" s="20" t="s">
        <v>3166</v>
      </c>
      <c r="K1939" s="20" t="s">
        <v>3014</v>
      </c>
      <c r="L1939" s="15" t="s">
        <v>3016</v>
      </c>
      <c r="N1939" s="15" t="s">
        <v>10375</v>
      </c>
      <c r="Q1939" s="20" t="s">
        <v>178</v>
      </c>
    </row>
    <row r="1940" spans="1:17" ht="18" customHeight="1" x14ac:dyDescent="0.2">
      <c r="A1940" s="5" t="s">
        <v>25</v>
      </c>
      <c r="B1940" s="5" t="str">
        <f t="shared" si="95"/>
        <v>cf15h</v>
      </c>
      <c r="C1940" s="5" t="s">
        <v>138</v>
      </c>
      <c r="D1940" s="5" t="s">
        <v>152</v>
      </c>
      <c r="E1940" s="5" t="s">
        <v>3148</v>
      </c>
      <c r="F1940" s="15">
        <v>8</v>
      </c>
      <c r="G1940" s="15" t="str">
        <f t="shared" si="96"/>
        <v>h</v>
      </c>
      <c r="H1940" s="20">
        <v>2015</v>
      </c>
      <c r="J1940" s="20" t="s">
        <v>3169</v>
      </c>
      <c r="K1940" s="20" t="s">
        <v>3014</v>
      </c>
      <c r="L1940" s="15" t="s">
        <v>3016</v>
      </c>
      <c r="N1940" s="15" t="s">
        <v>10375</v>
      </c>
      <c r="Q1940" s="20" t="s">
        <v>178</v>
      </c>
    </row>
    <row r="1941" spans="1:17" ht="18" customHeight="1" x14ac:dyDescent="0.2">
      <c r="A1941" s="5" t="s">
        <v>25</v>
      </c>
      <c r="B1941" s="5" t="str">
        <f t="shared" si="95"/>
        <v>cf16i</v>
      </c>
      <c r="C1941" s="5" t="s">
        <v>138</v>
      </c>
      <c r="D1941" s="5" t="s">
        <v>152</v>
      </c>
      <c r="E1941" s="5" t="s">
        <v>3148</v>
      </c>
      <c r="F1941" s="15">
        <v>9</v>
      </c>
      <c r="G1941" s="15" t="str">
        <f t="shared" si="96"/>
        <v>i</v>
      </c>
      <c r="H1941" s="20">
        <v>2016</v>
      </c>
      <c r="J1941" s="20" t="s">
        <v>3170</v>
      </c>
      <c r="K1941" s="20" t="s">
        <v>3014</v>
      </c>
      <c r="L1941" s="15" t="s">
        <v>3016</v>
      </c>
      <c r="N1941" s="15" t="s">
        <v>10375</v>
      </c>
      <c r="Q1941" s="20" t="s">
        <v>178</v>
      </c>
    </row>
    <row r="1942" spans="1:17" ht="18" customHeight="1" x14ac:dyDescent="0.2">
      <c r="A1942" s="5" t="s">
        <v>25</v>
      </c>
      <c r="B1942" s="5" t="str">
        <f t="shared" si="95"/>
        <v>cf08a</v>
      </c>
      <c r="C1942" s="5" t="s">
        <v>138</v>
      </c>
      <c r="D1942" s="5" t="s">
        <v>152</v>
      </c>
      <c r="E1942" s="5" t="s">
        <v>3173</v>
      </c>
      <c r="F1942" s="15">
        <v>1</v>
      </c>
      <c r="G1942" s="15" t="str">
        <f t="shared" si="96"/>
        <v>a</v>
      </c>
      <c r="H1942" s="20">
        <v>2008</v>
      </c>
      <c r="J1942" s="20" t="s">
        <v>3174</v>
      </c>
      <c r="K1942" s="20" t="s">
        <v>3014</v>
      </c>
      <c r="L1942" s="15" t="s">
        <v>3016</v>
      </c>
      <c r="N1942" s="15" t="s">
        <v>10375</v>
      </c>
      <c r="Q1942" s="20" t="s">
        <v>178</v>
      </c>
    </row>
    <row r="1943" spans="1:17" ht="18" customHeight="1" x14ac:dyDescent="0.2">
      <c r="A1943" s="5" t="s">
        <v>25</v>
      </c>
      <c r="B1943" s="5" t="str">
        <f t="shared" si="95"/>
        <v>cf09b</v>
      </c>
      <c r="C1943" s="5" t="s">
        <v>138</v>
      </c>
      <c r="D1943" s="5" t="s">
        <v>152</v>
      </c>
      <c r="E1943" s="5" t="s">
        <v>3173</v>
      </c>
      <c r="F1943" s="15">
        <v>2</v>
      </c>
      <c r="G1943" s="15" t="str">
        <f t="shared" si="96"/>
        <v>b</v>
      </c>
      <c r="H1943" s="20">
        <v>2009</v>
      </c>
      <c r="J1943" s="20" t="s">
        <v>3175</v>
      </c>
      <c r="K1943" s="20" t="s">
        <v>3014</v>
      </c>
      <c r="L1943" s="15" t="s">
        <v>3016</v>
      </c>
      <c r="N1943" s="15" t="s">
        <v>10375</v>
      </c>
      <c r="Q1943" s="20" t="s">
        <v>178</v>
      </c>
    </row>
    <row r="1944" spans="1:17" ht="18" customHeight="1" x14ac:dyDescent="0.2">
      <c r="A1944" s="5" t="s">
        <v>25</v>
      </c>
      <c r="B1944" s="5" t="str">
        <f t="shared" si="95"/>
        <v>cf10c</v>
      </c>
      <c r="C1944" s="5" t="s">
        <v>138</v>
      </c>
      <c r="D1944" s="5" t="s">
        <v>152</v>
      </c>
      <c r="E1944" s="5" t="s">
        <v>3173</v>
      </c>
      <c r="F1944" s="15">
        <v>3</v>
      </c>
      <c r="G1944" s="15" t="str">
        <f t="shared" si="96"/>
        <v>c</v>
      </c>
      <c r="H1944" s="20">
        <v>2010</v>
      </c>
      <c r="J1944" s="20" t="s">
        <v>3178</v>
      </c>
      <c r="K1944" s="20" t="s">
        <v>3014</v>
      </c>
      <c r="L1944" s="15" t="s">
        <v>3016</v>
      </c>
      <c r="N1944" s="15" t="s">
        <v>10375</v>
      </c>
      <c r="Q1944" s="20" t="s">
        <v>178</v>
      </c>
    </row>
    <row r="1945" spans="1:17" ht="18" customHeight="1" x14ac:dyDescent="0.2">
      <c r="A1945" s="5" t="s">
        <v>25</v>
      </c>
      <c r="B1945" s="5" t="str">
        <f t="shared" si="95"/>
        <v>cf11d</v>
      </c>
      <c r="C1945" s="5" t="s">
        <v>138</v>
      </c>
      <c r="D1945" s="5" t="s">
        <v>152</v>
      </c>
      <c r="E1945" s="5" t="s">
        <v>3173</v>
      </c>
      <c r="F1945" s="15">
        <v>4</v>
      </c>
      <c r="G1945" s="15" t="str">
        <f t="shared" si="96"/>
        <v>d</v>
      </c>
      <c r="H1945" s="20">
        <v>2011</v>
      </c>
      <c r="J1945" s="20" t="s">
        <v>3179</v>
      </c>
      <c r="K1945" s="20" t="s">
        <v>3014</v>
      </c>
      <c r="L1945" s="15" t="s">
        <v>3016</v>
      </c>
      <c r="N1945" s="15" t="s">
        <v>10375</v>
      </c>
      <c r="Q1945" s="20" t="s">
        <v>178</v>
      </c>
    </row>
    <row r="1946" spans="1:17" ht="18" customHeight="1" x14ac:dyDescent="0.2">
      <c r="A1946" s="5" t="s">
        <v>25</v>
      </c>
      <c r="B1946" s="5" t="str">
        <f t="shared" si="95"/>
        <v>cf17j</v>
      </c>
      <c r="C1946" s="5" t="s">
        <v>138</v>
      </c>
      <c r="D1946" s="5" t="s">
        <v>152</v>
      </c>
      <c r="E1946" s="5" t="s">
        <v>3173</v>
      </c>
      <c r="F1946" s="15">
        <v>10</v>
      </c>
      <c r="G1946" s="15" t="str">
        <f t="shared" si="96"/>
        <v>j</v>
      </c>
      <c r="H1946" s="20">
        <v>2017</v>
      </c>
      <c r="J1946" s="20" t="s">
        <v>3182</v>
      </c>
      <c r="K1946" s="20" t="s">
        <v>3014</v>
      </c>
      <c r="L1946" s="15" t="s">
        <v>3016</v>
      </c>
      <c r="N1946" s="15" t="s">
        <v>10375</v>
      </c>
      <c r="Q1946" s="20" t="s">
        <v>178</v>
      </c>
    </row>
    <row r="1947" spans="1:17" ht="18" customHeight="1" x14ac:dyDescent="0.2">
      <c r="A1947" s="5" t="s">
        <v>25</v>
      </c>
      <c r="B1947" s="5" t="str">
        <f t="shared" si="95"/>
        <v>cf12e</v>
      </c>
      <c r="C1947" s="5" t="s">
        <v>138</v>
      </c>
      <c r="D1947" s="5" t="s">
        <v>152</v>
      </c>
      <c r="E1947" s="5" t="s">
        <v>3173</v>
      </c>
      <c r="F1947" s="15">
        <v>5</v>
      </c>
      <c r="G1947" s="15" t="str">
        <f t="shared" si="96"/>
        <v>e</v>
      </c>
      <c r="H1947" s="20">
        <v>2012</v>
      </c>
      <c r="J1947" s="20" t="s">
        <v>3183</v>
      </c>
      <c r="K1947" s="20" t="s">
        <v>3014</v>
      </c>
      <c r="L1947" s="15" t="s">
        <v>3016</v>
      </c>
      <c r="N1947" s="15" t="s">
        <v>10375</v>
      </c>
      <c r="Q1947" s="20" t="s">
        <v>178</v>
      </c>
    </row>
    <row r="1948" spans="1:17" ht="18" customHeight="1" x14ac:dyDescent="0.2">
      <c r="A1948" s="5" t="s">
        <v>25</v>
      </c>
      <c r="B1948" s="5" t="str">
        <f t="shared" si="95"/>
        <v>cf13f</v>
      </c>
      <c r="C1948" s="5" t="s">
        <v>138</v>
      </c>
      <c r="D1948" s="5" t="s">
        <v>152</v>
      </c>
      <c r="E1948" s="5" t="s">
        <v>3173</v>
      </c>
      <c r="F1948" s="15">
        <v>6</v>
      </c>
      <c r="G1948" s="15" t="str">
        <f t="shared" si="96"/>
        <v>f</v>
      </c>
      <c r="H1948" s="20">
        <v>2013</v>
      </c>
      <c r="J1948" s="20" t="s">
        <v>3186</v>
      </c>
      <c r="K1948" s="20" t="s">
        <v>3014</v>
      </c>
      <c r="L1948" s="15" t="s">
        <v>3016</v>
      </c>
      <c r="N1948" s="15" t="s">
        <v>10375</v>
      </c>
      <c r="Q1948" s="20" t="s">
        <v>178</v>
      </c>
    </row>
    <row r="1949" spans="1:17" ht="18" customHeight="1" x14ac:dyDescent="0.2">
      <c r="A1949" s="5" t="s">
        <v>25</v>
      </c>
      <c r="B1949" s="5" t="str">
        <f t="shared" si="95"/>
        <v>cf14g</v>
      </c>
      <c r="C1949" s="5" t="s">
        <v>138</v>
      </c>
      <c r="D1949" s="5" t="s">
        <v>152</v>
      </c>
      <c r="E1949" s="5" t="s">
        <v>3173</v>
      </c>
      <c r="F1949" s="15">
        <v>7</v>
      </c>
      <c r="G1949" s="15" t="str">
        <f t="shared" si="96"/>
        <v>g</v>
      </c>
      <c r="H1949" s="20">
        <v>2014</v>
      </c>
      <c r="J1949" s="20" t="s">
        <v>3189</v>
      </c>
      <c r="K1949" s="20" t="s">
        <v>3014</v>
      </c>
      <c r="L1949" s="15" t="s">
        <v>3016</v>
      </c>
      <c r="N1949" s="15" t="s">
        <v>10375</v>
      </c>
      <c r="Q1949" s="20" t="s">
        <v>178</v>
      </c>
    </row>
    <row r="1950" spans="1:17" ht="18" customHeight="1" x14ac:dyDescent="0.2">
      <c r="A1950" s="5" t="s">
        <v>25</v>
      </c>
      <c r="B1950" s="5" t="str">
        <f t="shared" si="95"/>
        <v>cf15h</v>
      </c>
      <c r="C1950" s="5" t="s">
        <v>138</v>
      </c>
      <c r="D1950" s="5" t="s">
        <v>152</v>
      </c>
      <c r="E1950" s="5" t="s">
        <v>3173</v>
      </c>
      <c r="F1950" s="15">
        <v>8</v>
      </c>
      <c r="G1950" s="15" t="str">
        <f t="shared" si="96"/>
        <v>h</v>
      </c>
      <c r="H1950" s="20">
        <v>2015</v>
      </c>
      <c r="J1950" s="20" t="s">
        <v>3190</v>
      </c>
      <c r="K1950" s="20" t="s">
        <v>3014</v>
      </c>
      <c r="L1950" s="15" t="s">
        <v>3016</v>
      </c>
      <c r="N1950" s="15" t="s">
        <v>10375</v>
      </c>
      <c r="Q1950" s="20" t="s">
        <v>178</v>
      </c>
    </row>
    <row r="1951" spans="1:17" ht="18" customHeight="1" x14ac:dyDescent="0.2">
      <c r="A1951" s="5" t="s">
        <v>25</v>
      </c>
      <c r="B1951" s="5" t="str">
        <f t="shared" si="95"/>
        <v>cf16i</v>
      </c>
      <c r="C1951" s="5" t="s">
        <v>138</v>
      </c>
      <c r="D1951" s="5" t="s">
        <v>152</v>
      </c>
      <c r="E1951" s="5" t="s">
        <v>3173</v>
      </c>
      <c r="F1951" s="15">
        <v>9</v>
      </c>
      <c r="G1951" s="15" t="str">
        <f t="shared" si="96"/>
        <v>i</v>
      </c>
      <c r="H1951" s="20">
        <v>2016</v>
      </c>
      <c r="J1951" s="20" t="s">
        <v>3193</v>
      </c>
      <c r="K1951" s="20" t="s">
        <v>3014</v>
      </c>
      <c r="L1951" s="15" t="s">
        <v>3016</v>
      </c>
      <c r="N1951" s="15" t="s">
        <v>10375</v>
      </c>
      <c r="Q1951" s="20" t="s">
        <v>178</v>
      </c>
    </row>
    <row r="1952" spans="1:17" ht="18" customHeight="1" x14ac:dyDescent="0.2">
      <c r="A1952" s="5" t="s">
        <v>25</v>
      </c>
      <c r="B1952" s="5" t="str">
        <f t="shared" si="95"/>
        <v>cf08a</v>
      </c>
      <c r="C1952" s="5" t="s">
        <v>138</v>
      </c>
      <c r="D1952" s="5" t="s">
        <v>152</v>
      </c>
      <c r="E1952" s="5" t="s">
        <v>3194</v>
      </c>
      <c r="F1952" s="15">
        <v>1</v>
      </c>
      <c r="G1952" s="15" t="str">
        <f t="shared" si="96"/>
        <v>a</v>
      </c>
      <c r="H1952" s="20">
        <v>2008</v>
      </c>
      <c r="J1952" s="20" t="s">
        <v>3195</v>
      </c>
      <c r="K1952" s="20" t="s">
        <v>3014</v>
      </c>
      <c r="L1952" s="15" t="s">
        <v>3016</v>
      </c>
      <c r="N1952" s="15" t="s">
        <v>10375</v>
      </c>
      <c r="Q1952" s="20" t="s">
        <v>178</v>
      </c>
    </row>
    <row r="1953" spans="1:17" ht="18" customHeight="1" x14ac:dyDescent="0.2">
      <c r="A1953" s="5" t="s">
        <v>25</v>
      </c>
      <c r="B1953" s="5" t="str">
        <f t="shared" si="95"/>
        <v>cf09b</v>
      </c>
      <c r="C1953" s="5" t="s">
        <v>138</v>
      </c>
      <c r="D1953" s="5" t="s">
        <v>152</v>
      </c>
      <c r="E1953" s="5" t="s">
        <v>3194</v>
      </c>
      <c r="F1953" s="15">
        <v>2</v>
      </c>
      <c r="G1953" s="15" t="str">
        <f t="shared" si="96"/>
        <v>b</v>
      </c>
      <c r="H1953" s="20">
        <v>2009</v>
      </c>
      <c r="J1953" s="20" t="s">
        <v>3198</v>
      </c>
      <c r="K1953" s="20" t="s">
        <v>3014</v>
      </c>
      <c r="L1953" s="15" t="s">
        <v>3016</v>
      </c>
      <c r="N1953" s="15" t="s">
        <v>10375</v>
      </c>
      <c r="Q1953" s="20" t="s">
        <v>178</v>
      </c>
    </row>
    <row r="1954" spans="1:17" ht="18" customHeight="1" x14ac:dyDescent="0.2">
      <c r="A1954" s="5" t="s">
        <v>25</v>
      </c>
      <c r="B1954" s="5" t="str">
        <f t="shared" si="95"/>
        <v>cf10c</v>
      </c>
      <c r="C1954" s="5" t="s">
        <v>138</v>
      </c>
      <c r="D1954" s="5" t="s">
        <v>152</v>
      </c>
      <c r="E1954" s="5" t="s">
        <v>3194</v>
      </c>
      <c r="F1954" s="15">
        <v>3</v>
      </c>
      <c r="G1954" s="15" t="str">
        <f t="shared" si="96"/>
        <v>c</v>
      </c>
      <c r="H1954" s="20">
        <v>2010</v>
      </c>
      <c r="J1954" s="20" t="s">
        <v>3200</v>
      </c>
      <c r="K1954" s="20" t="s">
        <v>3014</v>
      </c>
      <c r="L1954" s="15" t="s">
        <v>3016</v>
      </c>
      <c r="N1954" s="15" t="s">
        <v>10375</v>
      </c>
      <c r="Q1954" s="20" t="s">
        <v>178</v>
      </c>
    </row>
    <row r="1955" spans="1:17" ht="18" customHeight="1" x14ac:dyDescent="0.2">
      <c r="A1955" s="5" t="s">
        <v>25</v>
      </c>
      <c r="B1955" s="5" t="str">
        <f t="shared" si="95"/>
        <v>cf11d</v>
      </c>
      <c r="C1955" s="5" t="s">
        <v>138</v>
      </c>
      <c r="D1955" s="5" t="s">
        <v>152</v>
      </c>
      <c r="E1955" s="5" t="s">
        <v>3194</v>
      </c>
      <c r="F1955" s="15">
        <v>4</v>
      </c>
      <c r="G1955" s="15" t="str">
        <f t="shared" si="96"/>
        <v>d</v>
      </c>
      <c r="H1955" s="20">
        <v>2011</v>
      </c>
      <c r="J1955" s="20" t="s">
        <v>3202</v>
      </c>
      <c r="K1955" s="20" t="s">
        <v>3014</v>
      </c>
      <c r="L1955" s="15" t="s">
        <v>3016</v>
      </c>
      <c r="N1955" s="15" t="s">
        <v>10375</v>
      </c>
      <c r="Q1955" s="20" t="s">
        <v>178</v>
      </c>
    </row>
    <row r="1956" spans="1:17" ht="18" customHeight="1" x14ac:dyDescent="0.2">
      <c r="A1956" s="5" t="s">
        <v>25</v>
      </c>
      <c r="B1956" s="5" t="str">
        <f t="shared" si="95"/>
        <v>cf17j</v>
      </c>
      <c r="C1956" s="5" t="s">
        <v>138</v>
      </c>
      <c r="D1956" s="5" t="s">
        <v>152</v>
      </c>
      <c r="E1956" s="5" t="s">
        <v>3194</v>
      </c>
      <c r="F1956" s="15">
        <v>10</v>
      </c>
      <c r="G1956" s="15" t="str">
        <f t="shared" si="96"/>
        <v>j</v>
      </c>
      <c r="H1956" s="20">
        <v>2017</v>
      </c>
      <c r="J1956" s="20" t="s">
        <v>3205</v>
      </c>
      <c r="K1956" s="20" t="s">
        <v>3014</v>
      </c>
      <c r="L1956" s="15" t="s">
        <v>3016</v>
      </c>
      <c r="N1956" s="15" t="s">
        <v>10375</v>
      </c>
      <c r="Q1956" s="20" t="s">
        <v>178</v>
      </c>
    </row>
    <row r="1957" spans="1:17" ht="18" customHeight="1" x14ac:dyDescent="0.2">
      <c r="A1957" s="5" t="s">
        <v>25</v>
      </c>
      <c r="B1957" s="5" t="str">
        <f t="shared" si="95"/>
        <v>cf12e</v>
      </c>
      <c r="C1957" s="5" t="s">
        <v>138</v>
      </c>
      <c r="D1957" s="5" t="s">
        <v>152</v>
      </c>
      <c r="E1957" s="5" t="s">
        <v>3194</v>
      </c>
      <c r="F1957" s="15">
        <v>5</v>
      </c>
      <c r="G1957" s="15" t="str">
        <f t="shared" si="96"/>
        <v>e</v>
      </c>
      <c r="H1957" s="20">
        <v>2012</v>
      </c>
      <c r="J1957" s="20" t="s">
        <v>3206</v>
      </c>
      <c r="K1957" s="20" t="s">
        <v>3014</v>
      </c>
      <c r="L1957" s="15" t="s">
        <v>3016</v>
      </c>
      <c r="N1957" s="15" t="s">
        <v>10375</v>
      </c>
      <c r="Q1957" s="20" t="s">
        <v>178</v>
      </c>
    </row>
    <row r="1958" spans="1:17" ht="18" customHeight="1" x14ac:dyDescent="0.2">
      <c r="A1958" s="5" t="s">
        <v>25</v>
      </c>
      <c r="B1958" s="5" t="str">
        <f t="shared" si="95"/>
        <v>cf13f</v>
      </c>
      <c r="C1958" s="5" t="s">
        <v>138</v>
      </c>
      <c r="D1958" s="5" t="s">
        <v>152</v>
      </c>
      <c r="E1958" s="5" t="s">
        <v>3194</v>
      </c>
      <c r="F1958" s="15">
        <v>6</v>
      </c>
      <c r="G1958" s="15" t="str">
        <f t="shared" si="96"/>
        <v>f</v>
      </c>
      <c r="H1958" s="20">
        <v>2013</v>
      </c>
      <c r="J1958" s="20" t="s">
        <v>3209</v>
      </c>
      <c r="K1958" s="20" t="s">
        <v>3014</v>
      </c>
      <c r="L1958" s="15" t="s">
        <v>3016</v>
      </c>
      <c r="N1958" s="15" t="s">
        <v>10375</v>
      </c>
      <c r="Q1958" s="20" t="s">
        <v>178</v>
      </c>
    </row>
    <row r="1959" spans="1:17" ht="18" customHeight="1" x14ac:dyDescent="0.2">
      <c r="A1959" s="5" t="s">
        <v>25</v>
      </c>
      <c r="B1959" s="5" t="str">
        <f t="shared" si="95"/>
        <v>cf14g</v>
      </c>
      <c r="C1959" s="5" t="s">
        <v>138</v>
      </c>
      <c r="D1959" s="5" t="s">
        <v>152</v>
      </c>
      <c r="E1959" s="5" t="s">
        <v>3194</v>
      </c>
      <c r="F1959" s="15">
        <v>7</v>
      </c>
      <c r="G1959" s="15" t="str">
        <f t="shared" si="96"/>
        <v>g</v>
      </c>
      <c r="H1959" s="20">
        <v>2014</v>
      </c>
      <c r="J1959" s="20" t="s">
        <v>3210</v>
      </c>
      <c r="K1959" s="20" t="s">
        <v>3014</v>
      </c>
      <c r="L1959" s="15" t="s">
        <v>3016</v>
      </c>
      <c r="N1959" s="15" t="s">
        <v>10375</v>
      </c>
      <c r="Q1959" s="20" t="s">
        <v>178</v>
      </c>
    </row>
    <row r="1960" spans="1:17" ht="18" customHeight="1" x14ac:dyDescent="0.2">
      <c r="A1960" s="5" t="s">
        <v>25</v>
      </c>
      <c r="B1960" s="5" t="str">
        <f t="shared" si="95"/>
        <v>cf15h</v>
      </c>
      <c r="C1960" s="5" t="s">
        <v>138</v>
      </c>
      <c r="D1960" s="5" t="s">
        <v>152</v>
      </c>
      <c r="E1960" s="5" t="s">
        <v>3194</v>
      </c>
      <c r="F1960" s="15">
        <v>8</v>
      </c>
      <c r="G1960" s="15" t="str">
        <f t="shared" si="96"/>
        <v>h</v>
      </c>
      <c r="H1960" s="20">
        <v>2015</v>
      </c>
      <c r="J1960" s="20" t="s">
        <v>3213</v>
      </c>
      <c r="K1960" s="20" t="s">
        <v>3014</v>
      </c>
      <c r="L1960" s="15" t="s">
        <v>3016</v>
      </c>
      <c r="N1960" s="15" t="s">
        <v>10375</v>
      </c>
      <c r="Q1960" s="20" t="s">
        <v>178</v>
      </c>
    </row>
    <row r="1961" spans="1:17" ht="18" customHeight="1" x14ac:dyDescent="0.2">
      <c r="A1961" s="5" t="s">
        <v>25</v>
      </c>
      <c r="B1961" s="5" t="str">
        <f t="shared" si="95"/>
        <v>cf16i</v>
      </c>
      <c r="C1961" s="5" t="s">
        <v>138</v>
      </c>
      <c r="D1961" s="5" t="s">
        <v>152</v>
      </c>
      <c r="E1961" s="5" t="s">
        <v>3194</v>
      </c>
      <c r="F1961" s="15">
        <v>9</v>
      </c>
      <c r="G1961" s="15" t="str">
        <f t="shared" si="96"/>
        <v>i</v>
      </c>
      <c r="H1961" s="20">
        <v>2016</v>
      </c>
      <c r="J1961" s="20" t="s">
        <v>3216</v>
      </c>
      <c r="K1961" s="20" t="s">
        <v>3014</v>
      </c>
      <c r="L1961" s="15" t="s">
        <v>3016</v>
      </c>
      <c r="N1961" s="15" t="s">
        <v>10375</v>
      </c>
      <c r="Q1961" s="20" t="s">
        <v>178</v>
      </c>
    </row>
    <row r="1962" spans="1:17" ht="18" customHeight="1" x14ac:dyDescent="0.2">
      <c r="A1962" s="5" t="s">
        <v>25</v>
      </c>
      <c r="B1962" s="5" t="str">
        <f t="shared" si="95"/>
        <v>cf08a</v>
      </c>
      <c r="C1962" s="5" t="s">
        <v>138</v>
      </c>
      <c r="D1962" s="5" t="s">
        <v>152</v>
      </c>
      <c r="E1962" s="5" t="s">
        <v>3217</v>
      </c>
      <c r="F1962" s="15">
        <v>1</v>
      </c>
      <c r="G1962" s="15" t="str">
        <f t="shared" si="96"/>
        <v>a</v>
      </c>
      <c r="H1962" s="20">
        <v>2008</v>
      </c>
      <c r="J1962" s="20" t="s">
        <v>3218</v>
      </c>
      <c r="K1962" s="20" t="s">
        <v>3014</v>
      </c>
      <c r="L1962" s="15" t="s">
        <v>3016</v>
      </c>
      <c r="N1962" s="15" t="s">
        <v>10375</v>
      </c>
      <c r="Q1962" s="20" t="s">
        <v>178</v>
      </c>
    </row>
    <row r="1963" spans="1:17" ht="18" customHeight="1" x14ac:dyDescent="0.2">
      <c r="A1963" s="5" t="s">
        <v>25</v>
      </c>
      <c r="B1963" s="5" t="str">
        <f t="shared" si="95"/>
        <v>cf09b</v>
      </c>
      <c r="C1963" s="5" t="s">
        <v>138</v>
      </c>
      <c r="D1963" s="5" t="s">
        <v>152</v>
      </c>
      <c r="E1963" s="5" t="s">
        <v>3217</v>
      </c>
      <c r="F1963" s="15">
        <v>2</v>
      </c>
      <c r="G1963" s="15" t="str">
        <f t="shared" si="96"/>
        <v>b</v>
      </c>
      <c r="H1963" s="20">
        <v>2009</v>
      </c>
      <c r="J1963" s="20" t="s">
        <v>3221</v>
      </c>
      <c r="K1963" s="20" t="s">
        <v>3014</v>
      </c>
      <c r="L1963" s="15" t="s">
        <v>3016</v>
      </c>
      <c r="N1963" s="15" t="s">
        <v>10375</v>
      </c>
      <c r="Q1963" s="20" t="s">
        <v>178</v>
      </c>
    </row>
    <row r="1964" spans="1:17" ht="18" customHeight="1" x14ac:dyDescent="0.2">
      <c r="A1964" s="5" t="s">
        <v>25</v>
      </c>
      <c r="B1964" s="5" t="str">
        <f t="shared" si="95"/>
        <v>cf10c</v>
      </c>
      <c r="C1964" s="5" t="s">
        <v>138</v>
      </c>
      <c r="D1964" s="5" t="s">
        <v>152</v>
      </c>
      <c r="E1964" s="5" t="s">
        <v>3217</v>
      </c>
      <c r="F1964" s="15">
        <v>3</v>
      </c>
      <c r="G1964" s="15" t="str">
        <f t="shared" si="96"/>
        <v>c</v>
      </c>
      <c r="H1964" s="20">
        <v>2010</v>
      </c>
      <c r="J1964" s="20" t="s">
        <v>3223</v>
      </c>
      <c r="K1964" s="20" t="s">
        <v>3014</v>
      </c>
      <c r="L1964" s="15" t="s">
        <v>3016</v>
      </c>
      <c r="N1964" s="15" t="s">
        <v>10375</v>
      </c>
      <c r="Q1964" s="20" t="s">
        <v>178</v>
      </c>
    </row>
    <row r="1965" spans="1:17" ht="18" customHeight="1" x14ac:dyDescent="0.2">
      <c r="A1965" s="5" t="s">
        <v>25</v>
      </c>
      <c r="B1965" s="5" t="str">
        <f t="shared" si="95"/>
        <v>cf11d</v>
      </c>
      <c r="C1965" s="5" t="s">
        <v>138</v>
      </c>
      <c r="D1965" s="5" t="s">
        <v>152</v>
      </c>
      <c r="E1965" s="5" t="s">
        <v>3217</v>
      </c>
      <c r="F1965" s="15">
        <v>4</v>
      </c>
      <c r="G1965" s="15" t="str">
        <f t="shared" si="96"/>
        <v>d</v>
      </c>
      <c r="H1965" s="20">
        <v>2011</v>
      </c>
      <c r="J1965" s="20" t="s">
        <v>3226</v>
      </c>
      <c r="K1965" s="20" t="s">
        <v>3014</v>
      </c>
      <c r="L1965" s="15" t="s">
        <v>3016</v>
      </c>
      <c r="N1965" s="15" t="s">
        <v>10375</v>
      </c>
      <c r="Q1965" s="20" t="s">
        <v>178</v>
      </c>
    </row>
    <row r="1966" spans="1:17" ht="18" customHeight="1" x14ac:dyDescent="0.2">
      <c r="A1966" s="5" t="s">
        <v>25</v>
      </c>
      <c r="B1966" s="5" t="str">
        <f t="shared" si="95"/>
        <v>cf17j</v>
      </c>
      <c r="C1966" s="5" t="s">
        <v>138</v>
      </c>
      <c r="D1966" s="5" t="s">
        <v>152</v>
      </c>
      <c r="E1966" s="5" t="s">
        <v>3217</v>
      </c>
      <c r="F1966" s="15">
        <v>10</v>
      </c>
      <c r="G1966" s="15" t="str">
        <f t="shared" si="96"/>
        <v>j</v>
      </c>
      <c r="H1966" s="20">
        <v>2017</v>
      </c>
      <c r="J1966" s="20" t="s">
        <v>3227</v>
      </c>
      <c r="K1966" s="20" t="s">
        <v>3014</v>
      </c>
      <c r="L1966" s="15" t="s">
        <v>3016</v>
      </c>
      <c r="N1966" s="15" t="s">
        <v>10375</v>
      </c>
      <c r="Q1966" s="20" t="s">
        <v>178</v>
      </c>
    </row>
    <row r="1967" spans="1:17" ht="18" customHeight="1" x14ac:dyDescent="0.2">
      <c r="A1967" s="5" t="s">
        <v>25</v>
      </c>
      <c r="B1967" s="5" t="str">
        <f t="shared" si="95"/>
        <v>cf12e</v>
      </c>
      <c r="C1967" s="5" t="s">
        <v>138</v>
      </c>
      <c r="D1967" s="5" t="s">
        <v>152</v>
      </c>
      <c r="E1967" s="5" t="s">
        <v>3217</v>
      </c>
      <c r="F1967" s="15">
        <v>5</v>
      </c>
      <c r="G1967" s="15" t="str">
        <f t="shared" si="96"/>
        <v>e</v>
      </c>
      <c r="H1967" s="20">
        <v>2012</v>
      </c>
      <c r="J1967" s="20" t="s">
        <v>3230</v>
      </c>
      <c r="K1967" s="20" t="s">
        <v>3014</v>
      </c>
      <c r="L1967" s="15" t="s">
        <v>3016</v>
      </c>
      <c r="N1967" s="15" t="s">
        <v>10375</v>
      </c>
      <c r="Q1967" s="20" t="s">
        <v>178</v>
      </c>
    </row>
    <row r="1968" spans="1:17" ht="18" customHeight="1" x14ac:dyDescent="0.2">
      <c r="A1968" s="5" t="s">
        <v>25</v>
      </c>
      <c r="B1968" s="5" t="str">
        <f t="shared" si="95"/>
        <v>cf13f</v>
      </c>
      <c r="C1968" s="5" t="s">
        <v>138</v>
      </c>
      <c r="D1968" s="5" t="s">
        <v>152</v>
      </c>
      <c r="E1968" s="5" t="s">
        <v>3217</v>
      </c>
      <c r="F1968" s="15">
        <v>6</v>
      </c>
      <c r="G1968" s="15" t="str">
        <f t="shared" si="96"/>
        <v>f</v>
      </c>
      <c r="H1968" s="20">
        <v>2013</v>
      </c>
      <c r="J1968" s="20" t="s">
        <v>3231</v>
      </c>
      <c r="K1968" s="20" t="s">
        <v>3014</v>
      </c>
      <c r="L1968" s="15" t="s">
        <v>3016</v>
      </c>
      <c r="N1968" s="15" t="s">
        <v>10375</v>
      </c>
      <c r="Q1968" s="20" t="s">
        <v>178</v>
      </c>
    </row>
    <row r="1969" spans="1:17" ht="18" customHeight="1" x14ac:dyDescent="0.2">
      <c r="A1969" s="5" t="s">
        <v>25</v>
      </c>
      <c r="B1969" s="5" t="str">
        <f t="shared" si="95"/>
        <v>cf14g</v>
      </c>
      <c r="C1969" s="5" t="s">
        <v>138</v>
      </c>
      <c r="D1969" s="5" t="s">
        <v>152</v>
      </c>
      <c r="E1969" s="5" t="s">
        <v>3217</v>
      </c>
      <c r="F1969" s="15">
        <v>7</v>
      </c>
      <c r="G1969" s="15" t="str">
        <f t="shared" si="96"/>
        <v>g</v>
      </c>
      <c r="H1969" s="20">
        <v>2014</v>
      </c>
      <c r="J1969" s="20" t="s">
        <v>3234</v>
      </c>
      <c r="K1969" s="20" t="s">
        <v>3014</v>
      </c>
      <c r="L1969" s="15" t="s">
        <v>3016</v>
      </c>
      <c r="N1969" s="15" t="s">
        <v>10375</v>
      </c>
      <c r="Q1969" s="20" t="s">
        <v>178</v>
      </c>
    </row>
    <row r="1970" spans="1:17" ht="18" customHeight="1" x14ac:dyDescent="0.2">
      <c r="A1970" s="5" t="s">
        <v>25</v>
      </c>
      <c r="B1970" s="5" t="str">
        <f t="shared" si="95"/>
        <v>cf15h</v>
      </c>
      <c r="C1970" s="5" t="s">
        <v>138</v>
      </c>
      <c r="D1970" s="5" t="s">
        <v>152</v>
      </c>
      <c r="E1970" s="5" t="s">
        <v>3217</v>
      </c>
      <c r="F1970" s="15">
        <v>8</v>
      </c>
      <c r="G1970" s="15" t="str">
        <f t="shared" si="96"/>
        <v>h</v>
      </c>
      <c r="H1970" s="20">
        <v>2015</v>
      </c>
      <c r="J1970" s="20" t="s">
        <v>3235</v>
      </c>
      <c r="K1970" s="20" t="s">
        <v>3014</v>
      </c>
      <c r="L1970" s="15" t="s">
        <v>3016</v>
      </c>
      <c r="N1970" s="15" t="s">
        <v>10375</v>
      </c>
      <c r="Q1970" s="20" t="s">
        <v>178</v>
      </c>
    </row>
    <row r="1971" spans="1:17" ht="18" customHeight="1" x14ac:dyDescent="0.2">
      <c r="A1971" s="5" t="s">
        <v>25</v>
      </c>
      <c r="B1971" s="5" t="str">
        <f t="shared" si="95"/>
        <v>cf16i</v>
      </c>
      <c r="C1971" s="5" t="s">
        <v>138</v>
      </c>
      <c r="D1971" s="5" t="s">
        <v>152</v>
      </c>
      <c r="E1971" s="5" t="s">
        <v>3217</v>
      </c>
      <c r="F1971" s="15">
        <v>9</v>
      </c>
      <c r="G1971" s="15" t="str">
        <f t="shared" si="96"/>
        <v>i</v>
      </c>
      <c r="H1971" s="20">
        <v>2016</v>
      </c>
      <c r="J1971" s="20" t="s">
        <v>3238</v>
      </c>
      <c r="K1971" s="20" t="s">
        <v>3014</v>
      </c>
      <c r="L1971" s="15" t="s">
        <v>3016</v>
      </c>
      <c r="N1971" s="15" t="s">
        <v>10375</v>
      </c>
      <c r="Q1971" s="20" t="s">
        <v>178</v>
      </c>
    </row>
    <row r="1972" spans="1:17" ht="18" customHeight="1" x14ac:dyDescent="0.2">
      <c r="A1972" s="5" t="s">
        <v>25</v>
      </c>
      <c r="B1972" s="5" t="str">
        <f t="shared" si="95"/>
        <v>cf08a</v>
      </c>
      <c r="C1972" s="5" t="s">
        <v>138</v>
      </c>
      <c r="D1972" s="5" t="s">
        <v>152</v>
      </c>
      <c r="E1972" s="5" t="s">
        <v>3239</v>
      </c>
      <c r="F1972" s="15">
        <v>1</v>
      </c>
      <c r="G1972" s="15" t="str">
        <f t="shared" si="96"/>
        <v>a</v>
      </c>
      <c r="H1972" s="20">
        <v>2008</v>
      </c>
      <c r="J1972" s="20" t="s">
        <v>3240</v>
      </c>
      <c r="K1972" s="20" t="s">
        <v>3014</v>
      </c>
      <c r="L1972" s="15" t="s">
        <v>3016</v>
      </c>
      <c r="N1972" s="15" t="s">
        <v>10375</v>
      </c>
      <c r="Q1972" s="20" t="s">
        <v>178</v>
      </c>
    </row>
    <row r="1973" spans="1:17" ht="18" customHeight="1" x14ac:dyDescent="0.2">
      <c r="A1973" s="5" t="s">
        <v>25</v>
      </c>
      <c r="B1973" s="5" t="str">
        <f t="shared" si="95"/>
        <v>cf09b</v>
      </c>
      <c r="C1973" s="5" t="s">
        <v>138</v>
      </c>
      <c r="D1973" s="5" t="s">
        <v>152</v>
      </c>
      <c r="E1973" s="5" t="s">
        <v>3239</v>
      </c>
      <c r="F1973" s="15">
        <v>2</v>
      </c>
      <c r="G1973" s="15" t="str">
        <f t="shared" si="96"/>
        <v>b</v>
      </c>
      <c r="H1973" s="20">
        <v>2009</v>
      </c>
      <c r="J1973" s="20" t="s">
        <v>3243</v>
      </c>
      <c r="K1973" s="20" t="s">
        <v>3014</v>
      </c>
      <c r="L1973" s="15" t="s">
        <v>3016</v>
      </c>
      <c r="N1973" s="15" t="s">
        <v>10375</v>
      </c>
      <c r="Q1973" s="20" t="s">
        <v>178</v>
      </c>
    </row>
    <row r="1974" spans="1:17" ht="18" customHeight="1" x14ac:dyDescent="0.2">
      <c r="A1974" s="5" t="s">
        <v>25</v>
      </c>
      <c r="B1974" s="5" t="str">
        <f t="shared" si="95"/>
        <v>cf10c</v>
      </c>
      <c r="C1974" s="5" t="s">
        <v>138</v>
      </c>
      <c r="D1974" s="5" t="s">
        <v>152</v>
      </c>
      <c r="E1974" s="5" t="s">
        <v>3239</v>
      </c>
      <c r="F1974" s="15">
        <v>3</v>
      </c>
      <c r="G1974" s="15" t="str">
        <f t="shared" si="96"/>
        <v>c</v>
      </c>
      <c r="H1974" s="20">
        <v>2010</v>
      </c>
      <c r="J1974" s="20" t="s">
        <v>3246</v>
      </c>
      <c r="K1974" s="20" t="s">
        <v>3014</v>
      </c>
      <c r="L1974" s="15" t="s">
        <v>3016</v>
      </c>
      <c r="N1974" s="15" t="s">
        <v>10375</v>
      </c>
      <c r="Q1974" s="20" t="s">
        <v>178</v>
      </c>
    </row>
    <row r="1975" spans="1:17" ht="18" customHeight="1" x14ac:dyDescent="0.2">
      <c r="A1975" s="5" t="s">
        <v>25</v>
      </c>
      <c r="B1975" s="5" t="str">
        <f t="shared" si="95"/>
        <v>cf11d</v>
      </c>
      <c r="C1975" s="5" t="s">
        <v>138</v>
      </c>
      <c r="D1975" s="5" t="s">
        <v>152</v>
      </c>
      <c r="E1975" s="5" t="s">
        <v>3239</v>
      </c>
      <c r="F1975" s="15">
        <v>4</v>
      </c>
      <c r="G1975" s="15" t="str">
        <f t="shared" si="96"/>
        <v>d</v>
      </c>
      <c r="H1975" s="20">
        <v>2011</v>
      </c>
      <c r="J1975" s="20" t="s">
        <v>3247</v>
      </c>
      <c r="K1975" s="20" t="s">
        <v>3014</v>
      </c>
      <c r="L1975" s="15" t="s">
        <v>3016</v>
      </c>
      <c r="N1975" s="15" t="s">
        <v>10375</v>
      </c>
      <c r="Q1975" s="20" t="s">
        <v>178</v>
      </c>
    </row>
    <row r="1976" spans="1:17" ht="18" customHeight="1" x14ac:dyDescent="0.2">
      <c r="A1976" s="5" t="s">
        <v>25</v>
      </c>
      <c r="B1976" s="5" t="str">
        <f t="shared" si="95"/>
        <v>cf17j</v>
      </c>
      <c r="C1976" s="5" t="s">
        <v>138</v>
      </c>
      <c r="D1976" s="5" t="s">
        <v>152</v>
      </c>
      <c r="E1976" s="5" t="s">
        <v>3239</v>
      </c>
      <c r="F1976" s="15">
        <v>10</v>
      </c>
      <c r="G1976" s="15" t="str">
        <f t="shared" si="96"/>
        <v>j</v>
      </c>
      <c r="H1976" s="20">
        <v>2017</v>
      </c>
      <c r="J1976" s="20" t="s">
        <v>3249</v>
      </c>
      <c r="K1976" s="20" t="s">
        <v>3014</v>
      </c>
      <c r="L1976" s="15" t="s">
        <v>3016</v>
      </c>
      <c r="N1976" s="15" t="s">
        <v>10375</v>
      </c>
      <c r="Q1976" s="20" t="s">
        <v>178</v>
      </c>
    </row>
    <row r="1977" spans="1:17" ht="18" customHeight="1" x14ac:dyDescent="0.2">
      <c r="A1977" s="5" t="s">
        <v>25</v>
      </c>
      <c r="B1977" s="5" t="str">
        <f t="shared" si="95"/>
        <v>cf12e</v>
      </c>
      <c r="C1977" s="5" t="s">
        <v>138</v>
      </c>
      <c r="D1977" s="5" t="s">
        <v>152</v>
      </c>
      <c r="E1977" s="5" t="s">
        <v>3239</v>
      </c>
      <c r="F1977" s="15">
        <v>5</v>
      </c>
      <c r="G1977" s="15" t="str">
        <f t="shared" si="96"/>
        <v>e</v>
      </c>
      <c r="H1977" s="20">
        <v>2012</v>
      </c>
      <c r="J1977" s="20" t="s">
        <v>3251</v>
      </c>
      <c r="K1977" s="20" t="s">
        <v>3014</v>
      </c>
      <c r="L1977" s="15" t="s">
        <v>3016</v>
      </c>
      <c r="N1977" s="15" t="s">
        <v>10375</v>
      </c>
      <c r="Q1977" s="20" t="s">
        <v>178</v>
      </c>
    </row>
    <row r="1978" spans="1:17" ht="18" customHeight="1" x14ac:dyDescent="0.2">
      <c r="A1978" s="5" t="s">
        <v>25</v>
      </c>
      <c r="B1978" s="5" t="str">
        <f t="shared" si="95"/>
        <v>cf13f</v>
      </c>
      <c r="C1978" s="5" t="s">
        <v>138</v>
      </c>
      <c r="D1978" s="5" t="s">
        <v>152</v>
      </c>
      <c r="E1978" s="5" t="s">
        <v>3239</v>
      </c>
      <c r="F1978" s="15">
        <v>6</v>
      </c>
      <c r="G1978" s="15" t="str">
        <f t="shared" si="96"/>
        <v>f</v>
      </c>
      <c r="H1978" s="20">
        <v>2013</v>
      </c>
      <c r="J1978" s="20" t="s">
        <v>3252</v>
      </c>
      <c r="K1978" s="20" t="s">
        <v>3014</v>
      </c>
      <c r="L1978" s="15" t="s">
        <v>3016</v>
      </c>
      <c r="N1978" s="15" t="s">
        <v>10375</v>
      </c>
      <c r="Q1978" s="20" t="s">
        <v>178</v>
      </c>
    </row>
    <row r="1979" spans="1:17" ht="18" customHeight="1" x14ac:dyDescent="0.2">
      <c r="A1979" s="5" t="s">
        <v>25</v>
      </c>
      <c r="B1979" s="5" t="str">
        <f t="shared" si="95"/>
        <v>cf14g</v>
      </c>
      <c r="C1979" s="5" t="s">
        <v>138</v>
      </c>
      <c r="D1979" s="5" t="s">
        <v>152</v>
      </c>
      <c r="E1979" s="5" t="s">
        <v>3239</v>
      </c>
      <c r="F1979" s="15">
        <v>7</v>
      </c>
      <c r="G1979" s="15" t="str">
        <f t="shared" ref="G1979:G2042" si="97">MID("abcdefghijklmnopqrstuvwxyz",F1979,1)</f>
        <v>g</v>
      </c>
      <c r="H1979" s="20">
        <v>2014</v>
      </c>
      <c r="J1979" s="20" t="s">
        <v>3255</v>
      </c>
      <c r="K1979" s="20" t="s">
        <v>3014</v>
      </c>
      <c r="L1979" s="15" t="s">
        <v>3016</v>
      </c>
      <c r="N1979" s="15" t="s">
        <v>10375</v>
      </c>
      <c r="Q1979" s="20" t="s">
        <v>178</v>
      </c>
    </row>
    <row r="1980" spans="1:17" ht="18" customHeight="1" x14ac:dyDescent="0.2">
      <c r="A1980" s="5" t="s">
        <v>25</v>
      </c>
      <c r="B1980" s="5" t="str">
        <f t="shared" si="95"/>
        <v>cf15h</v>
      </c>
      <c r="C1980" s="5" t="s">
        <v>138</v>
      </c>
      <c r="D1980" s="5" t="s">
        <v>152</v>
      </c>
      <c r="E1980" s="5" t="s">
        <v>3239</v>
      </c>
      <c r="F1980" s="15">
        <v>8</v>
      </c>
      <c r="G1980" s="15" t="str">
        <f t="shared" si="97"/>
        <v>h</v>
      </c>
      <c r="H1980" s="20">
        <v>2015</v>
      </c>
      <c r="J1980" s="20" t="s">
        <v>3258</v>
      </c>
      <c r="K1980" s="20" t="s">
        <v>3014</v>
      </c>
      <c r="L1980" s="15" t="s">
        <v>3016</v>
      </c>
      <c r="N1980" s="15" t="s">
        <v>10375</v>
      </c>
      <c r="Q1980" s="20" t="s">
        <v>178</v>
      </c>
    </row>
    <row r="1981" spans="1:17" ht="18" customHeight="1" x14ac:dyDescent="0.2">
      <c r="A1981" s="5" t="s">
        <v>25</v>
      </c>
      <c r="B1981" s="5" t="str">
        <f t="shared" si="95"/>
        <v>cf16i</v>
      </c>
      <c r="C1981" s="5" t="s">
        <v>138</v>
      </c>
      <c r="D1981" s="5" t="s">
        <v>152</v>
      </c>
      <c r="E1981" s="5" t="s">
        <v>3239</v>
      </c>
      <c r="F1981" s="15">
        <v>9</v>
      </c>
      <c r="G1981" s="15" t="str">
        <f t="shared" si="97"/>
        <v>i</v>
      </c>
      <c r="H1981" s="20">
        <v>2016</v>
      </c>
      <c r="J1981" s="20" t="s">
        <v>3259</v>
      </c>
      <c r="K1981" s="20" t="s">
        <v>3014</v>
      </c>
      <c r="L1981" s="15" t="s">
        <v>3016</v>
      </c>
      <c r="N1981" s="15" t="s">
        <v>10375</v>
      </c>
      <c r="Q1981" s="20" t="s">
        <v>178</v>
      </c>
    </row>
    <row r="1982" spans="1:17" ht="18" customHeight="1" x14ac:dyDescent="0.2">
      <c r="A1982" s="5" t="s">
        <v>25</v>
      </c>
      <c r="B1982" s="5" t="str">
        <f t="shared" si="95"/>
        <v>cf08a</v>
      </c>
      <c r="C1982" s="5" t="s">
        <v>138</v>
      </c>
      <c r="D1982" s="5" t="s">
        <v>152</v>
      </c>
      <c r="E1982" s="5" t="s">
        <v>3260</v>
      </c>
      <c r="F1982" s="15">
        <v>1</v>
      </c>
      <c r="G1982" s="15" t="str">
        <f t="shared" si="97"/>
        <v>a</v>
      </c>
      <c r="H1982" s="20">
        <v>2008</v>
      </c>
      <c r="J1982" s="20" t="s">
        <v>3261</v>
      </c>
      <c r="K1982" s="20" t="s">
        <v>3014</v>
      </c>
      <c r="L1982" s="15" t="s">
        <v>3016</v>
      </c>
      <c r="N1982" s="15" t="s">
        <v>10375</v>
      </c>
      <c r="Q1982" s="20" t="s">
        <v>178</v>
      </c>
    </row>
    <row r="1983" spans="1:17" ht="18" customHeight="1" x14ac:dyDescent="0.2">
      <c r="A1983" s="5" t="s">
        <v>25</v>
      </c>
      <c r="B1983" s="5" t="str">
        <f t="shared" si="95"/>
        <v>cf09b</v>
      </c>
      <c r="C1983" s="5" t="s">
        <v>138</v>
      </c>
      <c r="D1983" s="5" t="s">
        <v>152</v>
      </c>
      <c r="E1983" s="5" t="s">
        <v>3260</v>
      </c>
      <c r="F1983" s="15">
        <v>2</v>
      </c>
      <c r="G1983" s="15" t="str">
        <f t="shared" si="97"/>
        <v>b</v>
      </c>
      <c r="H1983" s="20">
        <v>2009</v>
      </c>
      <c r="J1983" s="20" t="s">
        <v>3264</v>
      </c>
      <c r="K1983" s="20" t="s">
        <v>3014</v>
      </c>
      <c r="L1983" s="15" t="s">
        <v>3016</v>
      </c>
      <c r="N1983" s="15" t="s">
        <v>10375</v>
      </c>
      <c r="Q1983" s="20" t="s">
        <v>178</v>
      </c>
    </row>
    <row r="1984" spans="1:17" ht="18" customHeight="1" x14ac:dyDescent="0.2">
      <c r="A1984" s="5" t="s">
        <v>25</v>
      </c>
      <c r="B1984" s="5" t="str">
        <f t="shared" si="95"/>
        <v>cf10c</v>
      </c>
      <c r="C1984" s="5" t="s">
        <v>138</v>
      </c>
      <c r="D1984" s="5" t="s">
        <v>152</v>
      </c>
      <c r="E1984" s="5" t="s">
        <v>3260</v>
      </c>
      <c r="F1984" s="15">
        <v>3</v>
      </c>
      <c r="G1984" s="15" t="str">
        <f t="shared" si="97"/>
        <v>c</v>
      </c>
      <c r="H1984" s="20">
        <v>2010</v>
      </c>
      <c r="J1984" s="20" t="s">
        <v>3265</v>
      </c>
      <c r="K1984" s="20" t="s">
        <v>3014</v>
      </c>
      <c r="L1984" s="15" t="s">
        <v>3016</v>
      </c>
      <c r="N1984" s="15" t="s">
        <v>10375</v>
      </c>
      <c r="Q1984" s="20" t="s">
        <v>178</v>
      </c>
    </row>
    <row r="1985" spans="1:17" ht="18" customHeight="1" x14ac:dyDescent="0.2">
      <c r="A1985" s="5" t="s">
        <v>25</v>
      </c>
      <c r="B1985" s="5" t="str">
        <f t="shared" si="95"/>
        <v>cf11d</v>
      </c>
      <c r="C1985" s="5" t="s">
        <v>138</v>
      </c>
      <c r="D1985" s="5" t="s">
        <v>152</v>
      </c>
      <c r="E1985" s="5" t="s">
        <v>3260</v>
      </c>
      <c r="F1985" s="15">
        <v>4</v>
      </c>
      <c r="G1985" s="15" t="str">
        <f t="shared" si="97"/>
        <v>d</v>
      </c>
      <c r="H1985" s="20">
        <v>2011</v>
      </c>
      <c r="J1985" s="20" t="s">
        <v>3268</v>
      </c>
      <c r="K1985" s="20" t="s">
        <v>3014</v>
      </c>
      <c r="L1985" s="15" t="s">
        <v>3016</v>
      </c>
      <c r="N1985" s="15" t="s">
        <v>10375</v>
      </c>
      <c r="Q1985" s="20" t="s">
        <v>178</v>
      </c>
    </row>
    <row r="1986" spans="1:17" ht="18" customHeight="1" x14ac:dyDescent="0.2">
      <c r="A1986" s="5" t="s">
        <v>25</v>
      </c>
      <c r="B1986" s="5" t="str">
        <f t="shared" si="95"/>
        <v>cf17j</v>
      </c>
      <c r="C1986" s="5" t="s">
        <v>138</v>
      </c>
      <c r="D1986" s="5" t="s">
        <v>152</v>
      </c>
      <c r="E1986" s="5" t="s">
        <v>3260</v>
      </c>
      <c r="F1986" s="15">
        <v>10</v>
      </c>
      <c r="G1986" s="15" t="str">
        <f t="shared" si="97"/>
        <v>j</v>
      </c>
      <c r="H1986" s="20">
        <v>2017</v>
      </c>
      <c r="J1986" s="20" t="s">
        <v>3269</v>
      </c>
      <c r="K1986" s="20" t="s">
        <v>3014</v>
      </c>
      <c r="L1986" s="15" t="s">
        <v>3016</v>
      </c>
      <c r="N1986" s="15" t="s">
        <v>10375</v>
      </c>
      <c r="Q1986" s="20" t="s">
        <v>178</v>
      </c>
    </row>
    <row r="1987" spans="1:17" ht="18" customHeight="1" x14ac:dyDescent="0.2">
      <c r="A1987" s="5" t="s">
        <v>25</v>
      </c>
      <c r="B1987" s="5" t="str">
        <f t="shared" si="95"/>
        <v>cf12e</v>
      </c>
      <c r="C1987" s="5" t="s">
        <v>138</v>
      </c>
      <c r="D1987" s="5" t="s">
        <v>152</v>
      </c>
      <c r="E1987" s="5" t="s">
        <v>3260</v>
      </c>
      <c r="F1987" s="15">
        <v>5</v>
      </c>
      <c r="G1987" s="15" t="str">
        <f t="shared" si="97"/>
        <v>e</v>
      </c>
      <c r="H1987" s="20">
        <v>2012</v>
      </c>
      <c r="J1987" s="20" t="s">
        <v>3272</v>
      </c>
      <c r="K1987" s="20" t="s">
        <v>3014</v>
      </c>
      <c r="L1987" s="15" t="s">
        <v>3016</v>
      </c>
      <c r="N1987" s="15" t="s">
        <v>10375</v>
      </c>
      <c r="Q1987" s="20" t="s">
        <v>178</v>
      </c>
    </row>
    <row r="1988" spans="1:17" ht="18" customHeight="1" x14ac:dyDescent="0.2">
      <c r="A1988" s="5" t="s">
        <v>25</v>
      </c>
      <c r="B1988" s="5" t="str">
        <f t="shared" si="95"/>
        <v>cf13f</v>
      </c>
      <c r="C1988" s="5" t="s">
        <v>138</v>
      </c>
      <c r="D1988" s="5" t="s">
        <v>152</v>
      </c>
      <c r="E1988" s="5" t="s">
        <v>3260</v>
      </c>
      <c r="F1988" s="15">
        <v>6</v>
      </c>
      <c r="G1988" s="15" t="str">
        <f t="shared" si="97"/>
        <v>f</v>
      </c>
      <c r="H1988" s="20">
        <v>2013</v>
      </c>
      <c r="J1988" s="20" t="s">
        <v>3274</v>
      </c>
      <c r="K1988" s="20" t="s">
        <v>3014</v>
      </c>
      <c r="L1988" s="15" t="s">
        <v>3016</v>
      </c>
      <c r="N1988" s="15" t="s">
        <v>10375</v>
      </c>
      <c r="Q1988" s="20" t="s">
        <v>178</v>
      </c>
    </row>
    <row r="1989" spans="1:17" ht="18" customHeight="1" x14ac:dyDescent="0.2">
      <c r="A1989" s="5" t="s">
        <v>25</v>
      </c>
      <c r="B1989" s="5" t="str">
        <f t="shared" si="95"/>
        <v>cf14g</v>
      </c>
      <c r="C1989" s="5" t="s">
        <v>138</v>
      </c>
      <c r="D1989" s="5" t="s">
        <v>152</v>
      </c>
      <c r="E1989" s="5" t="s">
        <v>3260</v>
      </c>
      <c r="F1989" s="15">
        <v>7</v>
      </c>
      <c r="G1989" s="15" t="str">
        <f t="shared" si="97"/>
        <v>g</v>
      </c>
      <c r="H1989" s="20">
        <v>2014</v>
      </c>
      <c r="J1989" s="20" t="s">
        <v>3276</v>
      </c>
      <c r="K1989" s="20" t="s">
        <v>3014</v>
      </c>
      <c r="L1989" s="15" t="s">
        <v>3016</v>
      </c>
      <c r="N1989" s="15" t="s">
        <v>10375</v>
      </c>
      <c r="Q1989" s="20" t="s">
        <v>178</v>
      </c>
    </row>
    <row r="1990" spans="1:17" ht="18" customHeight="1" x14ac:dyDescent="0.2">
      <c r="A1990" s="5" t="s">
        <v>25</v>
      </c>
      <c r="B1990" s="5" t="str">
        <f t="shared" si="95"/>
        <v>cf15h</v>
      </c>
      <c r="C1990" s="5" t="s">
        <v>138</v>
      </c>
      <c r="D1990" s="5" t="s">
        <v>152</v>
      </c>
      <c r="E1990" s="5" t="s">
        <v>3260</v>
      </c>
      <c r="F1990" s="15">
        <v>8</v>
      </c>
      <c r="G1990" s="15" t="str">
        <f t="shared" si="97"/>
        <v>h</v>
      </c>
      <c r="H1990" s="20">
        <v>2015</v>
      </c>
      <c r="J1990" s="20" t="s">
        <v>3279</v>
      </c>
      <c r="K1990" s="20" t="s">
        <v>3014</v>
      </c>
      <c r="L1990" s="15" t="s">
        <v>3016</v>
      </c>
      <c r="N1990" s="15" t="s">
        <v>10375</v>
      </c>
      <c r="Q1990" s="20" t="s">
        <v>178</v>
      </c>
    </row>
    <row r="1991" spans="1:17" ht="18" customHeight="1" x14ac:dyDescent="0.2">
      <c r="A1991" s="5" t="s">
        <v>25</v>
      </c>
      <c r="B1991" s="5" t="str">
        <f t="shared" si="95"/>
        <v>cf16i</v>
      </c>
      <c r="C1991" s="5" t="s">
        <v>138</v>
      </c>
      <c r="D1991" s="5" t="s">
        <v>152</v>
      </c>
      <c r="E1991" s="5" t="s">
        <v>3260</v>
      </c>
      <c r="F1991" s="15">
        <v>9</v>
      </c>
      <c r="G1991" s="15" t="str">
        <f t="shared" si="97"/>
        <v>i</v>
      </c>
      <c r="H1991" s="20">
        <v>2016</v>
      </c>
      <c r="J1991" s="20" t="s">
        <v>3280</v>
      </c>
      <c r="K1991" s="20" t="s">
        <v>3014</v>
      </c>
      <c r="L1991" s="15" t="s">
        <v>3016</v>
      </c>
      <c r="N1991" s="15" t="s">
        <v>10375</v>
      </c>
      <c r="Q1991" s="20" t="s">
        <v>178</v>
      </c>
    </row>
    <row r="1992" spans="1:17" ht="18" customHeight="1" x14ac:dyDescent="0.2">
      <c r="A1992" s="5" t="s">
        <v>25</v>
      </c>
      <c r="B1992" s="5" t="str">
        <f t="shared" si="95"/>
        <v>cf08a</v>
      </c>
      <c r="C1992" s="5" t="s">
        <v>138</v>
      </c>
      <c r="D1992" s="5" t="s">
        <v>152</v>
      </c>
      <c r="E1992" s="5" t="s">
        <v>3283</v>
      </c>
      <c r="F1992" s="15">
        <v>1</v>
      </c>
      <c r="G1992" s="15" t="str">
        <f t="shared" si="97"/>
        <v>a</v>
      </c>
      <c r="H1992" s="20">
        <v>2008</v>
      </c>
      <c r="J1992" s="20" t="s">
        <v>3284</v>
      </c>
      <c r="K1992" s="20" t="s">
        <v>3014</v>
      </c>
      <c r="L1992" s="15" t="s">
        <v>3016</v>
      </c>
      <c r="N1992" s="15" t="s">
        <v>10375</v>
      </c>
      <c r="Q1992" s="20" t="s">
        <v>178</v>
      </c>
    </row>
    <row r="1993" spans="1:17" ht="18" customHeight="1" x14ac:dyDescent="0.2">
      <c r="A1993" s="5" t="s">
        <v>25</v>
      </c>
      <c r="B1993" s="5" t="str">
        <f t="shared" si="95"/>
        <v>cf09b</v>
      </c>
      <c r="C1993" s="5" t="s">
        <v>138</v>
      </c>
      <c r="D1993" s="5" t="s">
        <v>152</v>
      </c>
      <c r="E1993" s="5" t="s">
        <v>3283</v>
      </c>
      <c r="F1993" s="15">
        <v>2</v>
      </c>
      <c r="G1993" s="15" t="str">
        <f t="shared" si="97"/>
        <v>b</v>
      </c>
      <c r="H1993" s="20">
        <v>2009</v>
      </c>
      <c r="J1993" s="20" t="s">
        <v>3285</v>
      </c>
      <c r="K1993" s="20" t="s">
        <v>3014</v>
      </c>
      <c r="L1993" s="15" t="s">
        <v>3016</v>
      </c>
      <c r="N1993" s="15" t="s">
        <v>10375</v>
      </c>
      <c r="Q1993" s="20" t="s">
        <v>178</v>
      </c>
    </row>
    <row r="1994" spans="1:17" ht="18" customHeight="1" x14ac:dyDescent="0.2">
      <c r="A1994" s="5" t="s">
        <v>25</v>
      </c>
      <c r="B1994" s="5" t="str">
        <f t="shared" si="95"/>
        <v>cf10c</v>
      </c>
      <c r="C1994" s="5" t="s">
        <v>138</v>
      </c>
      <c r="D1994" s="5" t="s">
        <v>152</v>
      </c>
      <c r="E1994" s="5" t="s">
        <v>3283</v>
      </c>
      <c r="F1994" s="15">
        <v>3</v>
      </c>
      <c r="G1994" s="15" t="str">
        <f t="shared" si="97"/>
        <v>c</v>
      </c>
      <c r="H1994" s="20">
        <v>2010</v>
      </c>
      <c r="J1994" s="20" t="s">
        <v>3288</v>
      </c>
      <c r="K1994" s="20" t="s">
        <v>3014</v>
      </c>
      <c r="L1994" s="15" t="s">
        <v>3016</v>
      </c>
      <c r="N1994" s="15" t="s">
        <v>10375</v>
      </c>
      <c r="Q1994" s="20" t="s">
        <v>178</v>
      </c>
    </row>
    <row r="1995" spans="1:17" ht="18" customHeight="1" x14ac:dyDescent="0.2">
      <c r="A1995" s="5" t="s">
        <v>25</v>
      </c>
      <c r="B1995" s="5" t="str">
        <f t="shared" si="95"/>
        <v>cf11d</v>
      </c>
      <c r="C1995" s="5" t="s">
        <v>138</v>
      </c>
      <c r="D1995" s="5" t="s">
        <v>152</v>
      </c>
      <c r="E1995" s="5" t="s">
        <v>3283</v>
      </c>
      <c r="F1995" s="15">
        <v>4</v>
      </c>
      <c r="G1995" s="15" t="str">
        <f t="shared" si="97"/>
        <v>d</v>
      </c>
      <c r="H1995" s="20">
        <v>2011</v>
      </c>
      <c r="J1995" s="20" t="s">
        <v>3289</v>
      </c>
      <c r="K1995" s="20" t="s">
        <v>3014</v>
      </c>
      <c r="L1995" s="15" t="s">
        <v>3016</v>
      </c>
      <c r="N1995" s="15" t="s">
        <v>10375</v>
      </c>
      <c r="Q1995" s="20" t="s">
        <v>178</v>
      </c>
    </row>
    <row r="1996" spans="1:17" ht="18" customHeight="1" x14ac:dyDescent="0.2">
      <c r="A1996" s="5" t="s">
        <v>25</v>
      </c>
      <c r="B1996" s="5" t="str">
        <f t="shared" si="95"/>
        <v>cf17j</v>
      </c>
      <c r="C1996" s="5" t="s">
        <v>138</v>
      </c>
      <c r="D1996" s="5" t="s">
        <v>152</v>
      </c>
      <c r="E1996" s="5" t="s">
        <v>3283</v>
      </c>
      <c r="F1996" s="15">
        <v>10</v>
      </c>
      <c r="G1996" s="15" t="str">
        <f t="shared" si="97"/>
        <v>j</v>
      </c>
      <c r="H1996" s="20">
        <v>2017</v>
      </c>
      <c r="J1996" s="20" t="s">
        <v>3290</v>
      </c>
      <c r="K1996" s="20" t="s">
        <v>3014</v>
      </c>
      <c r="L1996" s="15" t="s">
        <v>3016</v>
      </c>
      <c r="N1996" s="15" t="s">
        <v>10375</v>
      </c>
      <c r="Q1996" s="20" t="s">
        <v>178</v>
      </c>
    </row>
    <row r="1997" spans="1:17" ht="18" customHeight="1" x14ac:dyDescent="0.2">
      <c r="A1997" s="5" t="s">
        <v>25</v>
      </c>
      <c r="B1997" s="5" t="str">
        <f t="shared" si="95"/>
        <v>cf12e</v>
      </c>
      <c r="C1997" s="5" t="s">
        <v>138</v>
      </c>
      <c r="D1997" s="5" t="s">
        <v>152</v>
      </c>
      <c r="E1997" s="5" t="s">
        <v>3283</v>
      </c>
      <c r="F1997" s="15">
        <v>5</v>
      </c>
      <c r="G1997" s="15" t="str">
        <f t="shared" si="97"/>
        <v>e</v>
      </c>
      <c r="H1997" s="20">
        <v>2012</v>
      </c>
      <c r="J1997" s="20" t="s">
        <v>3294</v>
      </c>
      <c r="K1997" s="20" t="s">
        <v>3014</v>
      </c>
      <c r="L1997" s="15" t="s">
        <v>3016</v>
      </c>
      <c r="N1997" s="15" t="s">
        <v>10375</v>
      </c>
      <c r="Q1997" s="20" t="s">
        <v>178</v>
      </c>
    </row>
    <row r="1998" spans="1:17" ht="18" customHeight="1" x14ac:dyDescent="0.2">
      <c r="A1998" s="5" t="s">
        <v>25</v>
      </c>
      <c r="B1998" s="5" t="str">
        <f t="shared" si="95"/>
        <v>cf13f</v>
      </c>
      <c r="C1998" s="5" t="s">
        <v>138</v>
      </c>
      <c r="D1998" s="5" t="s">
        <v>152</v>
      </c>
      <c r="E1998" s="5" t="s">
        <v>3283</v>
      </c>
      <c r="F1998" s="15">
        <v>6</v>
      </c>
      <c r="G1998" s="15" t="str">
        <f t="shared" si="97"/>
        <v>f</v>
      </c>
      <c r="H1998" s="20">
        <v>2013</v>
      </c>
      <c r="J1998" s="20" t="s">
        <v>3295</v>
      </c>
      <c r="K1998" s="20" t="s">
        <v>3014</v>
      </c>
      <c r="L1998" s="15" t="s">
        <v>3016</v>
      </c>
      <c r="N1998" s="15" t="s">
        <v>10375</v>
      </c>
      <c r="Q1998" s="20" t="s">
        <v>178</v>
      </c>
    </row>
    <row r="1999" spans="1:17" ht="18" customHeight="1" x14ac:dyDescent="0.2">
      <c r="A1999" s="5" t="s">
        <v>25</v>
      </c>
      <c r="B1999" s="5" t="str">
        <f t="shared" si="95"/>
        <v>cf14g</v>
      </c>
      <c r="C1999" s="5" t="s">
        <v>138</v>
      </c>
      <c r="D1999" s="5" t="s">
        <v>152</v>
      </c>
      <c r="E1999" s="5" t="s">
        <v>3283</v>
      </c>
      <c r="F1999" s="15">
        <v>7</v>
      </c>
      <c r="G1999" s="15" t="str">
        <f t="shared" si="97"/>
        <v>g</v>
      </c>
      <c r="H1999" s="20">
        <v>2014</v>
      </c>
      <c r="J1999" s="20" t="s">
        <v>3297</v>
      </c>
      <c r="K1999" s="20" t="s">
        <v>3014</v>
      </c>
      <c r="L1999" s="15" t="s">
        <v>3016</v>
      </c>
      <c r="N1999" s="15" t="s">
        <v>10375</v>
      </c>
      <c r="Q1999" s="20" t="s">
        <v>178</v>
      </c>
    </row>
    <row r="2000" spans="1:17" ht="18" customHeight="1" x14ac:dyDescent="0.2">
      <c r="A2000" s="5" t="s">
        <v>25</v>
      </c>
      <c r="B2000" s="5" t="str">
        <f t="shared" si="95"/>
        <v>cf15h</v>
      </c>
      <c r="C2000" s="5" t="s">
        <v>138</v>
      </c>
      <c r="D2000" s="5" t="s">
        <v>152</v>
      </c>
      <c r="E2000" s="5" t="s">
        <v>3283</v>
      </c>
      <c r="F2000" s="15">
        <v>8</v>
      </c>
      <c r="G2000" s="15" t="str">
        <f t="shared" si="97"/>
        <v>h</v>
      </c>
      <c r="H2000" s="20">
        <v>2015</v>
      </c>
      <c r="J2000" s="20" t="s">
        <v>3299</v>
      </c>
      <c r="K2000" s="20" t="s">
        <v>3014</v>
      </c>
      <c r="L2000" s="15" t="s">
        <v>3016</v>
      </c>
      <c r="N2000" s="15" t="s">
        <v>10375</v>
      </c>
      <c r="Q2000" s="20" t="s">
        <v>178</v>
      </c>
    </row>
    <row r="2001" spans="1:17" ht="18" customHeight="1" x14ac:dyDescent="0.2">
      <c r="A2001" s="5" t="s">
        <v>25</v>
      </c>
      <c r="B2001" s="5" t="str">
        <f t="shared" si="95"/>
        <v>cf16i</v>
      </c>
      <c r="C2001" s="5" t="s">
        <v>138</v>
      </c>
      <c r="D2001" s="5" t="s">
        <v>152</v>
      </c>
      <c r="E2001" s="5" t="s">
        <v>3283</v>
      </c>
      <c r="F2001" s="15">
        <v>9</v>
      </c>
      <c r="G2001" s="15" t="str">
        <f t="shared" si="97"/>
        <v>i</v>
      </c>
      <c r="H2001" s="20">
        <v>2016</v>
      </c>
      <c r="J2001" s="20" t="s">
        <v>3302</v>
      </c>
      <c r="K2001" s="20" t="s">
        <v>3014</v>
      </c>
      <c r="L2001" s="15" t="s">
        <v>3016</v>
      </c>
      <c r="N2001" s="15" t="s">
        <v>10375</v>
      </c>
      <c r="Q2001" s="20" t="s">
        <v>178</v>
      </c>
    </row>
    <row r="2002" spans="1:17" ht="18" customHeight="1" x14ac:dyDescent="0.2">
      <c r="A2002" s="5" t="s">
        <v>25</v>
      </c>
      <c r="B2002" s="5" t="str">
        <f t="shared" si="95"/>
        <v>cf08a</v>
      </c>
      <c r="C2002" s="5" t="s">
        <v>138</v>
      </c>
      <c r="D2002" s="5" t="s">
        <v>152</v>
      </c>
      <c r="E2002" s="5" t="s">
        <v>3303</v>
      </c>
      <c r="F2002" s="15">
        <v>1</v>
      </c>
      <c r="G2002" s="15" t="str">
        <f t="shared" si="97"/>
        <v>a</v>
      </c>
      <c r="H2002" s="20">
        <v>2008</v>
      </c>
      <c r="J2002" s="20" t="s">
        <v>3304</v>
      </c>
      <c r="K2002" s="20" t="s">
        <v>3014</v>
      </c>
      <c r="L2002" s="15" t="s">
        <v>3016</v>
      </c>
      <c r="N2002" s="15" t="s">
        <v>10375</v>
      </c>
      <c r="Q2002" s="20" t="s">
        <v>178</v>
      </c>
    </row>
    <row r="2003" spans="1:17" ht="18" customHeight="1" x14ac:dyDescent="0.2">
      <c r="A2003" s="5" t="s">
        <v>25</v>
      </c>
      <c r="B2003" s="5" t="str">
        <f t="shared" si="95"/>
        <v>cf09b</v>
      </c>
      <c r="C2003" s="5" t="s">
        <v>138</v>
      </c>
      <c r="D2003" s="5" t="s">
        <v>152</v>
      </c>
      <c r="E2003" s="5" t="s">
        <v>3303</v>
      </c>
      <c r="F2003" s="15">
        <v>2</v>
      </c>
      <c r="G2003" s="15" t="str">
        <f t="shared" si="97"/>
        <v>b</v>
      </c>
      <c r="H2003" s="20">
        <v>2009</v>
      </c>
      <c r="J2003" s="20" t="s">
        <v>3307</v>
      </c>
      <c r="K2003" s="20" t="s">
        <v>3014</v>
      </c>
      <c r="L2003" s="15" t="s">
        <v>3016</v>
      </c>
      <c r="N2003" s="15" t="s">
        <v>10375</v>
      </c>
      <c r="Q2003" s="20" t="s">
        <v>178</v>
      </c>
    </row>
    <row r="2004" spans="1:17" ht="18" customHeight="1" x14ac:dyDescent="0.2">
      <c r="A2004" s="5" t="s">
        <v>25</v>
      </c>
      <c r="B2004" s="5" t="str">
        <f t="shared" si="95"/>
        <v>cf10c</v>
      </c>
      <c r="C2004" s="5" t="s">
        <v>138</v>
      </c>
      <c r="D2004" s="5" t="s">
        <v>152</v>
      </c>
      <c r="E2004" s="5" t="s">
        <v>3303</v>
      </c>
      <c r="F2004" s="15">
        <v>3</v>
      </c>
      <c r="G2004" s="15" t="str">
        <f t="shared" si="97"/>
        <v>c</v>
      </c>
      <c r="H2004" s="20">
        <v>2010</v>
      </c>
      <c r="J2004" s="20" t="s">
        <v>3308</v>
      </c>
      <c r="K2004" s="20" t="s">
        <v>3014</v>
      </c>
      <c r="L2004" s="15" t="s">
        <v>3016</v>
      </c>
      <c r="N2004" s="15" t="s">
        <v>10375</v>
      </c>
      <c r="Q2004" s="20" t="s">
        <v>178</v>
      </c>
    </row>
    <row r="2005" spans="1:17" ht="18" customHeight="1" x14ac:dyDescent="0.2">
      <c r="A2005" s="5" t="s">
        <v>25</v>
      </c>
      <c r="B2005" s="5" t="str">
        <f t="shared" si="95"/>
        <v>cf11d</v>
      </c>
      <c r="C2005" s="5" t="s">
        <v>138</v>
      </c>
      <c r="D2005" s="5" t="s">
        <v>152</v>
      </c>
      <c r="E2005" s="5" t="s">
        <v>3303</v>
      </c>
      <c r="F2005" s="15">
        <v>4</v>
      </c>
      <c r="G2005" s="15" t="str">
        <f t="shared" si="97"/>
        <v>d</v>
      </c>
      <c r="H2005" s="20">
        <v>2011</v>
      </c>
      <c r="J2005" s="20" t="s">
        <v>3311</v>
      </c>
      <c r="K2005" s="20" t="s">
        <v>3014</v>
      </c>
      <c r="L2005" s="15" t="s">
        <v>3016</v>
      </c>
      <c r="N2005" s="15" t="s">
        <v>10375</v>
      </c>
      <c r="Q2005" s="20" t="s">
        <v>178</v>
      </c>
    </row>
    <row r="2006" spans="1:17" ht="18" customHeight="1" x14ac:dyDescent="0.2">
      <c r="A2006" s="5" t="s">
        <v>25</v>
      </c>
      <c r="B2006" s="5" t="str">
        <f t="shared" si="95"/>
        <v>cf17j</v>
      </c>
      <c r="C2006" s="5" t="s">
        <v>138</v>
      </c>
      <c r="D2006" s="5" t="s">
        <v>152</v>
      </c>
      <c r="E2006" s="5" t="s">
        <v>3303</v>
      </c>
      <c r="F2006" s="15">
        <v>10</v>
      </c>
      <c r="G2006" s="15" t="str">
        <f t="shared" si="97"/>
        <v>j</v>
      </c>
      <c r="H2006" s="20">
        <v>2017</v>
      </c>
      <c r="J2006" s="20" t="s">
        <v>3312</v>
      </c>
      <c r="K2006" s="20" t="s">
        <v>3014</v>
      </c>
      <c r="L2006" s="15" t="s">
        <v>3016</v>
      </c>
      <c r="N2006" s="15" t="s">
        <v>10375</v>
      </c>
      <c r="Q2006" s="20" t="s">
        <v>178</v>
      </c>
    </row>
    <row r="2007" spans="1:17" ht="18" customHeight="1" x14ac:dyDescent="0.2">
      <c r="A2007" s="5" t="s">
        <v>25</v>
      </c>
      <c r="B2007" s="5" t="str">
        <f t="shared" si="95"/>
        <v>cf12e</v>
      </c>
      <c r="C2007" s="5" t="s">
        <v>138</v>
      </c>
      <c r="D2007" s="5" t="s">
        <v>152</v>
      </c>
      <c r="E2007" s="5" t="s">
        <v>3303</v>
      </c>
      <c r="F2007" s="15">
        <v>5</v>
      </c>
      <c r="G2007" s="15" t="str">
        <f t="shared" si="97"/>
        <v>e</v>
      </c>
      <c r="H2007" s="20">
        <v>2012</v>
      </c>
      <c r="J2007" s="20" t="s">
        <v>3315</v>
      </c>
      <c r="K2007" s="20" t="s">
        <v>3014</v>
      </c>
      <c r="L2007" s="15" t="s">
        <v>3016</v>
      </c>
      <c r="N2007" s="15" t="s">
        <v>10375</v>
      </c>
      <c r="Q2007" s="20" t="s">
        <v>178</v>
      </c>
    </row>
    <row r="2008" spans="1:17" ht="18" customHeight="1" x14ac:dyDescent="0.2">
      <c r="A2008" s="5" t="s">
        <v>25</v>
      </c>
      <c r="B2008" s="5" t="str">
        <f t="shared" si="95"/>
        <v>cf13f</v>
      </c>
      <c r="C2008" s="5" t="s">
        <v>138</v>
      </c>
      <c r="D2008" s="5" t="s">
        <v>152</v>
      </c>
      <c r="E2008" s="5" t="s">
        <v>3303</v>
      </c>
      <c r="F2008" s="15">
        <v>6</v>
      </c>
      <c r="G2008" s="15" t="str">
        <f t="shared" si="97"/>
        <v>f</v>
      </c>
      <c r="H2008" s="20">
        <v>2013</v>
      </c>
      <c r="J2008" s="20" t="s">
        <v>3318</v>
      </c>
      <c r="K2008" s="20" t="s">
        <v>3014</v>
      </c>
      <c r="L2008" s="15" t="s">
        <v>3016</v>
      </c>
      <c r="N2008" s="15" t="s">
        <v>10375</v>
      </c>
      <c r="Q2008" s="20" t="s">
        <v>178</v>
      </c>
    </row>
    <row r="2009" spans="1:17" ht="18" customHeight="1" x14ac:dyDescent="0.2">
      <c r="A2009" s="5" t="s">
        <v>25</v>
      </c>
      <c r="B2009" s="5" t="str">
        <f t="shared" si="95"/>
        <v>cf14g</v>
      </c>
      <c r="C2009" s="5" t="s">
        <v>138</v>
      </c>
      <c r="D2009" s="5" t="s">
        <v>152</v>
      </c>
      <c r="E2009" s="5" t="s">
        <v>3303</v>
      </c>
      <c r="F2009" s="15">
        <v>7</v>
      </c>
      <c r="G2009" s="15" t="str">
        <f t="shared" si="97"/>
        <v>g</v>
      </c>
      <c r="H2009" s="20">
        <v>2014</v>
      </c>
      <c r="J2009" s="20" t="s">
        <v>3319</v>
      </c>
      <c r="K2009" s="20" t="s">
        <v>3014</v>
      </c>
      <c r="L2009" s="15" t="s">
        <v>3016</v>
      </c>
      <c r="N2009" s="15" t="s">
        <v>10375</v>
      </c>
      <c r="Q2009" s="20" t="s">
        <v>178</v>
      </c>
    </row>
    <row r="2010" spans="1:17" ht="18" customHeight="1" x14ac:dyDescent="0.2">
      <c r="A2010" s="5" t="s">
        <v>25</v>
      </c>
      <c r="B2010" s="5" t="str">
        <f t="shared" si="95"/>
        <v>cf15h</v>
      </c>
      <c r="C2010" s="5" t="s">
        <v>138</v>
      </c>
      <c r="D2010" s="5" t="s">
        <v>152</v>
      </c>
      <c r="E2010" s="5" t="s">
        <v>3303</v>
      </c>
      <c r="F2010" s="15">
        <v>8</v>
      </c>
      <c r="G2010" s="15" t="str">
        <f t="shared" si="97"/>
        <v>h</v>
      </c>
      <c r="H2010" s="20">
        <v>2015</v>
      </c>
      <c r="J2010" s="20" t="s">
        <v>3322</v>
      </c>
      <c r="K2010" s="20" t="s">
        <v>3014</v>
      </c>
      <c r="L2010" s="15" t="s">
        <v>3016</v>
      </c>
      <c r="N2010" s="15" t="s">
        <v>10375</v>
      </c>
      <c r="Q2010" s="20" t="s">
        <v>178</v>
      </c>
    </row>
    <row r="2011" spans="1:17" ht="18" customHeight="1" x14ac:dyDescent="0.2">
      <c r="A2011" s="5" t="s">
        <v>25</v>
      </c>
      <c r="B2011" s="5" t="str">
        <f t="shared" si="95"/>
        <v>cf16i</v>
      </c>
      <c r="C2011" s="5" t="s">
        <v>138</v>
      </c>
      <c r="D2011" s="5" t="s">
        <v>152</v>
      </c>
      <c r="E2011" s="5" t="s">
        <v>3303</v>
      </c>
      <c r="F2011" s="15">
        <v>9</v>
      </c>
      <c r="G2011" s="15" t="str">
        <f t="shared" si="97"/>
        <v>i</v>
      </c>
      <c r="H2011" s="20">
        <v>2016</v>
      </c>
      <c r="J2011" s="20" t="s">
        <v>3323</v>
      </c>
      <c r="K2011" s="20" t="s">
        <v>3014</v>
      </c>
      <c r="L2011" s="15" t="s">
        <v>3016</v>
      </c>
      <c r="N2011" s="15" t="s">
        <v>10375</v>
      </c>
      <c r="Q2011" s="20" t="s">
        <v>178</v>
      </c>
    </row>
    <row r="2012" spans="1:17" ht="18" customHeight="1" x14ac:dyDescent="0.2">
      <c r="A2012" s="5" t="s">
        <v>25</v>
      </c>
      <c r="B2012" s="5" t="str">
        <f t="shared" si="95"/>
        <v>cf08a</v>
      </c>
      <c r="C2012" s="5" t="s">
        <v>138</v>
      </c>
      <c r="D2012" s="5" t="s">
        <v>152</v>
      </c>
      <c r="E2012" s="5" t="s">
        <v>3326</v>
      </c>
      <c r="F2012" s="15">
        <v>1</v>
      </c>
      <c r="G2012" s="15" t="str">
        <f t="shared" si="97"/>
        <v>a</v>
      </c>
      <c r="H2012" s="20">
        <v>2008</v>
      </c>
      <c r="J2012" s="20" t="s">
        <v>3327</v>
      </c>
      <c r="K2012" s="20" t="s">
        <v>3014</v>
      </c>
      <c r="L2012" s="15" t="s">
        <v>3016</v>
      </c>
      <c r="N2012" s="15" t="s">
        <v>10375</v>
      </c>
      <c r="Q2012" s="20" t="s">
        <v>178</v>
      </c>
    </row>
    <row r="2013" spans="1:17" ht="18" customHeight="1" x14ac:dyDescent="0.2">
      <c r="A2013" s="5" t="s">
        <v>25</v>
      </c>
      <c r="B2013" s="5" t="str">
        <f t="shared" si="95"/>
        <v>cf09b</v>
      </c>
      <c r="C2013" s="5" t="s">
        <v>138</v>
      </c>
      <c r="D2013" s="5" t="s">
        <v>152</v>
      </c>
      <c r="E2013" s="5" t="s">
        <v>3326</v>
      </c>
      <c r="F2013" s="15">
        <v>2</v>
      </c>
      <c r="G2013" s="15" t="str">
        <f t="shared" si="97"/>
        <v>b</v>
      </c>
      <c r="H2013" s="20">
        <v>2009</v>
      </c>
      <c r="J2013" s="20" t="s">
        <v>3328</v>
      </c>
      <c r="K2013" s="20" t="s">
        <v>3014</v>
      </c>
      <c r="L2013" s="15" t="s">
        <v>3016</v>
      </c>
      <c r="N2013" s="15" t="s">
        <v>10375</v>
      </c>
      <c r="Q2013" s="20" t="s">
        <v>178</v>
      </c>
    </row>
    <row r="2014" spans="1:17" ht="18" customHeight="1" x14ac:dyDescent="0.2">
      <c r="A2014" s="5" t="s">
        <v>25</v>
      </c>
      <c r="B2014" s="5" t="str">
        <f t="shared" si="95"/>
        <v>cf10c</v>
      </c>
      <c r="C2014" s="5" t="s">
        <v>138</v>
      </c>
      <c r="D2014" s="5" t="s">
        <v>152</v>
      </c>
      <c r="E2014" s="5" t="s">
        <v>3326</v>
      </c>
      <c r="F2014" s="15">
        <v>3</v>
      </c>
      <c r="G2014" s="15" t="str">
        <f t="shared" si="97"/>
        <v>c</v>
      </c>
      <c r="H2014" s="20">
        <v>2010</v>
      </c>
      <c r="J2014" s="20" t="s">
        <v>3331</v>
      </c>
      <c r="K2014" s="20" t="s">
        <v>3014</v>
      </c>
      <c r="L2014" s="15" t="s">
        <v>3016</v>
      </c>
      <c r="N2014" s="15" t="s">
        <v>10375</v>
      </c>
      <c r="Q2014" s="20" t="s">
        <v>178</v>
      </c>
    </row>
    <row r="2015" spans="1:17" ht="18" customHeight="1" x14ac:dyDescent="0.2">
      <c r="A2015" s="5" t="s">
        <v>25</v>
      </c>
      <c r="B2015" s="5" t="str">
        <f t="shared" si="95"/>
        <v>cf11d</v>
      </c>
      <c r="C2015" s="5" t="s">
        <v>138</v>
      </c>
      <c r="D2015" s="5" t="s">
        <v>152</v>
      </c>
      <c r="E2015" s="5" t="s">
        <v>3326</v>
      </c>
      <c r="F2015" s="15">
        <v>4</v>
      </c>
      <c r="G2015" s="15" t="str">
        <f t="shared" si="97"/>
        <v>d</v>
      </c>
      <c r="H2015" s="20">
        <v>2011</v>
      </c>
      <c r="J2015" s="20" t="s">
        <v>3332</v>
      </c>
      <c r="K2015" s="20" t="s">
        <v>3014</v>
      </c>
      <c r="L2015" s="15" t="s">
        <v>3016</v>
      </c>
      <c r="N2015" s="15" t="s">
        <v>10375</v>
      </c>
      <c r="Q2015" s="20" t="s">
        <v>178</v>
      </c>
    </row>
    <row r="2016" spans="1:17" ht="18" customHeight="1" x14ac:dyDescent="0.2">
      <c r="A2016" s="5" t="s">
        <v>25</v>
      </c>
      <c r="B2016" s="5" t="str">
        <f t="shared" si="95"/>
        <v>cf17j</v>
      </c>
      <c r="C2016" s="5" t="s">
        <v>138</v>
      </c>
      <c r="D2016" s="5" t="s">
        <v>152</v>
      </c>
      <c r="E2016" s="5" t="s">
        <v>3326</v>
      </c>
      <c r="F2016" s="15">
        <v>10</v>
      </c>
      <c r="G2016" s="15" t="str">
        <f t="shared" si="97"/>
        <v>j</v>
      </c>
      <c r="H2016" s="20">
        <v>2017</v>
      </c>
      <c r="J2016" s="20" t="s">
        <v>3335</v>
      </c>
      <c r="K2016" s="20" t="s">
        <v>3014</v>
      </c>
      <c r="L2016" s="15" t="s">
        <v>3016</v>
      </c>
      <c r="N2016" s="15" t="s">
        <v>10375</v>
      </c>
      <c r="Q2016" s="20" t="s">
        <v>178</v>
      </c>
    </row>
    <row r="2017" spans="1:17" ht="18" customHeight="1" x14ac:dyDescent="0.2">
      <c r="A2017" s="5" t="s">
        <v>25</v>
      </c>
      <c r="B2017" s="5" t="str">
        <f t="shared" si="95"/>
        <v>cf12e</v>
      </c>
      <c r="C2017" s="5" t="s">
        <v>138</v>
      </c>
      <c r="D2017" s="5" t="s">
        <v>152</v>
      </c>
      <c r="E2017" s="5" t="s">
        <v>3326</v>
      </c>
      <c r="F2017" s="15">
        <v>5</v>
      </c>
      <c r="G2017" s="15" t="str">
        <f t="shared" si="97"/>
        <v>e</v>
      </c>
      <c r="H2017" s="20">
        <v>2012</v>
      </c>
      <c r="J2017" s="20" t="s">
        <v>3336</v>
      </c>
      <c r="K2017" s="20" t="s">
        <v>3014</v>
      </c>
      <c r="L2017" s="15" t="s">
        <v>3016</v>
      </c>
      <c r="N2017" s="15" t="s">
        <v>10375</v>
      </c>
      <c r="Q2017" s="20" t="s">
        <v>178</v>
      </c>
    </row>
    <row r="2018" spans="1:17" ht="18" customHeight="1" x14ac:dyDescent="0.2">
      <c r="A2018" s="5" t="s">
        <v>25</v>
      </c>
      <c r="B2018" s="5" t="str">
        <f t="shared" si="95"/>
        <v>cf13f</v>
      </c>
      <c r="C2018" s="5" t="s">
        <v>138</v>
      </c>
      <c r="D2018" s="5" t="s">
        <v>152</v>
      </c>
      <c r="E2018" s="5" t="s">
        <v>3326</v>
      </c>
      <c r="F2018" s="15">
        <v>6</v>
      </c>
      <c r="G2018" s="15" t="str">
        <f t="shared" si="97"/>
        <v>f</v>
      </c>
      <c r="H2018" s="20">
        <v>2013</v>
      </c>
      <c r="J2018" s="20" t="s">
        <v>3339</v>
      </c>
      <c r="K2018" s="20" t="s">
        <v>3014</v>
      </c>
      <c r="L2018" s="15" t="s">
        <v>3016</v>
      </c>
      <c r="N2018" s="15" t="s">
        <v>10375</v>
      </c>
      <c r="Q2018" s="20" t="s">
        <v>178</v>
      </c>
    </row>
    <row r="2019" spans="1:17" ht="18" customHeight="1" x14ac:dyDescent="0.2">
      <c r="A2019" s="5" t="s">
        <v>25</v>
      </c>
      <c r="B2019" s="5" t="str">
        <f t="shared" si="95"/>
        <v>cf14g</v>
      </c>
      <c r="C2019" s="5" t="s">
        <v>138</v>
      </c>
      <c r="D2019" s="5" t="s">
        <v>152</v>
      </c>
      <c r="E2019" s="5" t="s">
        <v>3326</v>
      </c>
      <c r="F2019" s="15">
        <v>7</v>
      </c>
      <c r="G2019" s="15" t="str">
        <f t="shared" si="97"/>
        <v>g</v>
      </c>
      <c r="H2019" s="20">
        <v>2014</v>
      </c>
      <c r="J2019" s="20" t="s">
        <v>3342</v>
      </c>
      <c r="K2019" s="20" t="s">
        <v>3014</v>
      </c>
      <c r="L2019" s="15" t="s">
        <v>3016</v>
      </c>
      <c r="N2019" s="15" t="s">
        <v>10375</v>
      </c>
      <c r="Q2019" s="20" t="s">
        <v>178</v>
      </c>
    </row>
    <row r="2020" spans="1:17" ht="18" customHeight="1" x14ac:dyDescent="0.2">
      <c r="A2020" s="5" t="s">
        <v>25</v>
      </c>
      <c r="B2020" s="5" t="str">
        <f t="shared" si="95"/>
        <v>cf15h</v>
      </c>
      <c r="C2020" s="5" t="s">
        <v>138</v>
      </c>
      <c r="D2020" s="5" t="s">
        <v>152</v>
      </c>
      <c r="E2020" s="5" t="s">
        <v>3326</v>
      </c>
      <c r="F2020" s="15">
        <v>8</v>
      </c>
      <c r="G2020" s="15" t="str">
        <f t="shared" si="97"/>
        <v>h</v>
      </c>
      <c r="H2020" s="20">
        <v>2015</v>
      </c>
      <c r="J2020" s="20" t="s">
        <v>3343</v>
      </c>
      <c r="K2020" s="20" t="s">
        <v>3014</v>
      </c>
      <c r="L2020" s="15" t="s">
        <v>3016</v>
      </c>
      <c r="N2020" s="15" t="s">
        <v>10375</v>
      </c>
      <c r="Q2020" s="20" t="s">
        <v>178</v>
      </c>
    </row>
    <row r="2021" spans="1:17" ht="18" customHeight="1" x14ac:dyDescent="0.2">
      <c r="A2021" s="5" t="s">
        <v>25</v>
      </c>
      <c r="B2021" s="5" t="str">
        <f t="shared" si="95"/>
        <v>cf16i</v>
      </c>
      <c r="C2021" s="5" t="s">
        <v>138</v>
      </c>
      <c r="D2021" s="5" t="s">
        <v>152</v>
      </c>
      <c r="E2021" s="5" t="s">
        <v>3326</v>
      </c>
      <c r="F2021" s="15">
        <v>9</v>
      </c>
      <c r="G2021" s="15" t="str">
        <f t="shared" si="97"/>
        <v>i</v>
      </c>
      <c r="H2021" s="20">
        <v>2016</v>
      </c>
      <c r="J2021" s="20" t="s">
        <v>3346</v>
      </c>
      <c r="K2021" s="20" t="s">
        <v>3014</v>
      </c>
      <c r="L2021" s="15" t="s">
        <v>3016</v>
      </c>
      <c r="N2021" s="15" t="s">
        <v>10375</v>
      </c>
      <c r="Q2021" s="20" t="s">
        <v>178</v>
      </c>
    </row>
    <row r="2022" spans="1:17" ht="18" customHeight="1" x14ac:dyDescent="0.2">
      <c r="A2022" s="22" t="s">
        <v>25</v>
      </c>
      <c r="B2022" s="22" t="str">
        <f t="shared" ref="B2022:B2085" si="98">"avars_" &amp;  H2022</f>
        <v>avars_2008</v>
      </c>
      <c r="C2022" s="22" t="s">
        <v>138</v>
      </c>
      <c r="D2022" s="22" t="s">
        <v>143</v>
      </c>
      <c r="E2022" s="22" t="s">
        <v>3347</v>
      </c>
      <c r="F2022" s="15">
        <v>1</v>
      </c>
      <c r="G2022" s="15" t="str">
        <f t="shared" si="97"/>
        <v>a</v>
      </c>
      <c r="H2022" s="20">
        <v>2008</v>
      </c>
      <c r="J2022" s="20" t="s">
        <v>3348</v>
      </c>
      <c r="K2022" s="20" t="s">
        <v>3349</v>
      </c>
      <c r="N2022" s="15" t="s">
        <v>10515</v>
      </c>
      <c r="Q2022" s="20" t="s">
        <v>178</v>
      </c>
    </row>
    <row r="2023" spans="1:17" ht="18" customHeight="1" x14ac:dyDescent="0.2">
      <c r="A2023" s="22" t="s">
        <v>25</v>
      </c>
      <c r="B2023" s="22" t="str">
        <f t="shared" si="98"/>
        <v>avars_2009</v>
      </c>
      <c r="C2023" s="22" t="s">
        <v>138</v>
      </c>
      <c r="D2023" s="22" t="s">
        <v>143</v>
      </c>
      <c r="E2023" s="22" t="s">
        <v>3347</v>
      </c>
      <c r="F2023" s="15">
        <v>2</v>
      </c>
      <c r="G2023" s="15" t="str">
        <f t="shared" si="97"/>
        <v>b</v>
      </c>
      <c r="H2023" s="20">
        <v>2009</v>
      </c>
      <c r="J2023" s="20" t="s">
        <v>3348</v>
      </c>
      <c r="K2023" s="20" t="s">
        <v>3349</v>
      </c>
      <c r="N2023" s="15" t="s">
        <v>10515</v>
      </c>
      <c r="Q2023" s="20" t="s">
        <v>178</v>
      </c>
    </row>
    <row r="2024" spans="1:17" ht="18" customHeight="1" x14ac:dyDescent="0.2">
      <c r="A2024" s="22" t="s">
        <v>25</v>
      </c>
      <c r="B2024" s="22" t="str">
        <f t="shared" si="98"/>
        <v>avars_2010</v>
      </c>
      <c r="C2024" s="22" t="s">
        <v>138</v>
      </c>
      <c r="D2024" s="22" t="s">
        <v>143</v>
      </c>
      <c r="E2024" s="22" t="s">
        <v>3347</v>
      </c>
      <c r="F2024" s="15">
        <v>3</v>
      </c>
      <c r="G2024" s="15" t="str">
        <f t="shared" si="97"/>
        <v>c</v>
      </c>
      <c r="H2024" s="20">
        <v>2010</v>
      </c>
      <c r="J2024" s="20" t="s">
        <v>3348</v>
      </c>
      <c r="K2024" s="20" t="s">
        <v>3349</v>
      </c>
      <c r="N2024" s="15" t="s">
        <v>10515</v>
      </c>
      <c r="Q2024" s="20" t="s">
        <v>178</v>
      </c>
    </row>
    <row r="2025" spans="1:17" ht="18" customHeight="1" x14ac:dyDescent="0.2">
      <c r="A2025" s="22" t="s">
        <v>25</v>
      </c>
      <c r="B2025" s="22" t="str">
        <f t="shared" si="98"/>
        <v>avars_2011</v>
      </c>
      <c r="C2025" s="22" t="s">
        <v>138</v>
      </c>
      <c r="D2025" s="22" t="s">
        <v>143</v>
      </c>
      <c r="E2025" s="22" t="s">
        <v>3347</v>
      </c>
      <c r="F2025" s="15">
        <v>4</v>
      </c>
      <c r="G2025" s="15" t="str">
        <f t="shared" si="97"/>
        <v>d</v>
      </c>
      <c r="H2025" s="20">
        <v>2011</v>
      </c>
      <c r="J2025" s="20" t="s">
        <v>3348</v>
      </c>
      <c r="K2025" s="20" t="s">
        <v>3349</v>
      </c>
      <c r="N2025" s="15" t="s">
        <v>10515</v>
      </c>
      <c r="Q2025" s="20" t="s">
        <v>178</v>
      </c>
    </row>
    <row r="2026" spans="1:17" ht="18" customHeight="1" x14ac:dyDescent="0.2">
      <c r="A2026" s="22" t="s">
        <v>25</v>
      </c>
      <c r="B2026" s="22" t="str">
        <f t="shared" si="98"/>
        <v>avars_2012</v>
      </c>
      <c r="C2026" s="22" t="s">
        <v>138</v>
      </c>
      <c r="D2026" s="22" t="s">
        <v>143</v>
      </c>
      <c r="E2026" s="22" t="s">
        <v>3347</v>
      </c>
      <c r="F2026" s="15">
        <v>5</v>
      </c>
      <c r="G2026" s="15" t="str">
        <f t="shared" si="97"/>
        <v>e</v>
      </c>
      <c r="H2026" s="20">
        <v>2012</v>
      </c>
      <c r="J2026" s="20" t="s">
        <v>3348</v>
      </c>
      <c r="K2026" s="20" t="s">
        <v>3349</v>
      </c>
      <c r="N2026" s="15" t="s">
        <v>10515</v>
      </c>
      <c r="Q2026" s="20" t="s">
        <v>178</v>
      </c>
    </row>
    <row r="2027" spans="1:17" ht="18" customHeight="1" x14ac:dyDescent="0.2">
      <c r="A2027" s="22" t="s">
        <v>25</v>
      </c>
      <c r="B2027" s="22" t="str">
        <f t="shared" si="98"/>
        <v>avars_2013</v>
      </c>
      <c r="C2027" s="22" t="s">
        <v>138</v>
      </c>
      <c r="D2027" s="22" t="s">
        <v>143</v>
      </c>
      <c r="E2027" s="22" t="s">
        <v>3347</v>
      </c>
      <c r="F2027" s="15">
        <v>6</v>
      </c>
      <c r="G2027" s="15" t="str">
        <f t="shared" si="97"/>
        <v>f</v>
      </c>
      <c r="H2027" s="20">
        <v>2013</v>
      </c>
      <c r="J2027" s="20" t="s">
        <v>3348</v>
      </c>
      <c r="K2027" s="20" t="s">
        <v>3349</v>
      </c>
      <c r="N2027" s="15" t="s">
        <v>10515</v>
      </c>
      <c r="Q2027" s="20" t="s">
        <v>178</v>
      </c>
    </row>
    <row r="2028" spans="1:17" ht="18" customHeight="1" x14ac:dyDescent="0.2">
      <c r="A2028" s="22" t="s">
        <v>25</v>
      </c>
      <c r="B2028" s="22" t="str">
        <f t="shared" si="98"/>
        <v>avars_2014</v>
      </c>
      <c r="C2028" s="22" t="s">
        <v>138</v>
      </c>
      <c r="D2028" s="22" t="s">
        <v>143</v>
      </c>
      <c r="E2028" s="22" t="s">
        <v>3347</v>
      </c>
      <c r="F2028" s="15">
        <v>7</v>
      </c>
      <c r="G2028" s="15" t="str">
        <f t="shared" si="97"/>
        <v>g</v>
      </c>
      <c r="H2028" s="20">
        <v>2014</v>
      </c>
      <c r="J2028" s="20" t="s">
        <v>3348</v>
      </c>
      <c r="K2028" s="20" t="s">
        <v>3349</v>
      </c>
      <c r="N2028" s="15" t="s">
        <v>10515</v>
      </c>
      <c r="Q2028" s="20" t="s">
        <v>178</v>
      </c>
    </row>
    <row r="2029" spans="1:17" ht="18" customHeight="1" x14ac:dyDescent="0.2">
      <c r="A2029" s="22" t="s">
        <v>25</v>
      </c>
      <c r="B2029" s="22" t="str">
        <f t="shared" si="98"/>
        <v>avars_2015</v>
      </c>
      <c r="C2029" s="22" t="s">
        <v>138</v>
      </c>
      <c r="D2029" s="22" t="s">
        <v>143</v>
      </c>
      <c r="E2029" s="22" t="s">
        <v>3347</v>
      </c>
      <c r="F2029" s="15">
        <v>8</v>
      </c>
      <c r="G2029" s="15" t="str">
        <f t="shared" si="97"/>
        <v>h</v>
      </c>
      <c r="H2029" s="20">
        <v>2015</v>
      </c>
      <c r="J2029" s="20" t="s">
        <v>3348</v>
      </c>
      <c r="K2029" s="20" t="s">
        <v>3349</v>
      </c>
      <c r="N2029" s="15" t="s">
        <v>10515</v>
      </c>
      <c r="Q2029" s="20" t="s">
        <v>178</v>
      </c>
    </row>
    <row r="2030" spans="1:17" ht="18" customHeight="1" x14ac:dyDescent="0.2">
      <c r="A2030" s="22" t="s">
        <v>25</v>
      </c>
      <c r="B2030" s="22" t="str">
        <f t="shared" si="98"/>
        <v>avars_2016</v>
      </c>
      <c r="C2030" s="22" t="s">
        <v>138</v>
      </c>
      <c r="D2030" s="22" t="s">
        <v>143</v>
      </c>
      <c r="E2030" s="22" t="s">
        <v>3347</v>
      </c>
      <c r="F2030" s="15">
        <v>9</v>
      </c>
      <c r="G2030" s="15" t="str">
        <f t="shared" si="97"/>
        <v>i</v>
      </c>
      <c r="H2030" s="20">
        <v>2016</v>
      </c>
      <c r="J2030" s="20" t="s">
        <v>3348</v>
      </c>
      <c r="K2030" s="20" t="s">
        <v>3349</v>
      </c>
      <c r="N2030" s="15" t="s">
        <v>10515</v>
      </c>
      <c r="Q2030" s="20" t="s">
        <v>178</v>
      </c>
    </row>
    <row r="2031" spans="1:17" ht="18" customHeight="1" x14ac:dyDescent="0.2">
      <c r="A2031" s="22" t="s">
        <v>25</v>
      </c>
      <c r="B2031" s="22" t="str">
        <f t="shared" si="98"/>
        <v>avars_2017</v>
      </c>
      <c r="C2031" s="22" t="s">
        <v>138</v>
      </c>
      <c r="D2031" s="22" t="s">
        <v>143</v>
      </c>
      <c r="E2031" s="22" t="s">
        <v>3347</v>
      </c>
      <c r="F2031" s="15">
        <v>10</v>
      </c>
      <c r="G2031" s="15" t="str">
        <f t="shared" si="97"/>
        <v>j</v>
      </c>
      <c r="H2031" s="20">
        <v>2017</v>
      </c>
      <c r="J2031" s="20" t="s">
        <v>3348</v>
      </c>
      <c r="K2031" s="20" t="s">
        <v>3349</v>
      </c>
      <c r="N2031" s="15" t="s">
        <v>10515</v>
      </c>
      <c r="Q2031" s="20" t="s">
        <v>178</v>
      </c>
    </row>
    <row r="2032" spans="1:17" ht="18" customHeight="1" x14ac:dyDescent="0.2">
      <c r="A2032" s="22" t="s">
        <v>25</v>
      </c>
      <c r="B2032" s="22" t="str">
        <f t="shared" si="98"/>
        <v>avars_2018</v>
      </c>
      <c r="C2032" s="22" t="s">
        <v>138</v>
      </c>
      <c r="D2032" s="22" t="s">
        <v>143</v>
      </c>
      <c r="E2032" s="22" t="s">
        <v>3347</v>
      </c>
      <c r="F2032" s="15">
        <v>11</v>
      </c>
      <c r="G2032" s="15" t="str">
        <f t="shared" si="97"/>
        <v>k</v>
      </c>
      <c r="H2032" s="20">
        <v>2018</v>
      </c>
      <c r="J2032" s="20" t="s">
        <v>3348</v>
      </c>
      <c r="K2032" s="20" t="s">
        <v>3349</v>
      </c>
      <c r="N2032" s="15" t="s">
        <v>10515</v>
      </c>
      <c r="Q2032" s="20" t="s">
        <v>178</v>
      </c>
    </row>
    <row r="2033" spans="1:17" ht="18" customHeight="1" x14ac:dyDescent="0.2">
      <c r="A2033" s="22" t="s">
        <v>25</v>
      </c>
      <c r="B2033" s="22" t="str">
        <f t="shared" si="98"/>
        <v>avars_2008</v>
      </c>
      <c r="C2033" s="22" t="s">
        <v>138</v>
      </c>
      <c r="D2033" s="22" t="s">
        <v>143</v>
      </c>
      <c r="E2033" s="22" t="s">
        <v>3365</v>
      </c>
      <c r="F2033" s="15">
        <v>1</v>
      </c>
      <c r="G2033" s="15" t="str">
        <f t="shared" si="97"/>
        <v>a</v>
      </c>
      <c r="H2033" s="20">
        <v>2008</v>
      </c>
      <c r="J2033" s="20" t="s">
        <v>3348</v>
      </c>
      <c r="K2033" s="20" t="s">
        <v>3349</v>
      </c>
      <c r="N2033" s="15" t="s">
        <v>10515</v>
      </c>
      <c r="Q2033" s="20" t="s">
        <v>178</v>
      </c>
    </row>
    <row r="2034" spans="1:17" ht="18" customHeight="1" x14ac:dyDescent="0.2">
      <c r="A2034" s="22" t="s">
        <v>25</v>
      </c>
      <c r="B2034" s="22" t="str">
        <f t="shared" si="98"/>
        <v>avars_2009</v>
      </c>
      <c r="C2034" s="22" t="s">
        <v>138</v>
      </c>
      <c r="D2034" s="22" t="s">
        <v>143</v>
      </c>
      <c r="E2034" s="22" t="s">
        <v>3365</v>
      </c>
      <c r="F2034" s="15">
        <v>2</v>
      </c>
      <c r="G2034" s="15" t="str">
        <f t="shared" si="97"/>
        <v>b</v>
      </c>
      <c r="H2034" s="20">
        <v>2009</v>
      </c>
      <c r="J2034" s="20" t="s">
        <v>3348</v>
      </c>
      <c r="K2034" s="20" t="s">
        <v>3349</v>
      </c>
      <c r="N2034" s="15" t="s">
        <v>10515</v>
      </c>
      <c r="Q2034" s="20" t="s">
        <v>178</v>
      </c>
    </row>
    <row r="2035" spans="1:17" ht="18" customHeight="1" x14ac:dyDescent="0.2">
      <c r="A2035" s="22" t="s">
        <v>25</v>
      </c>
      <c r="B2035" s="22" t="str">
        <f t="shared" si="98"/>
        <v>avars_2010</v>
      </c>
      <c r="C2035" s="22" t="s">
        <v>138</v>
      </c>
      <c r="D2035" s="22" t="s">
        <v>143</v>
      </c>
      <c r="E2035" s="22" t="s">
        <v>3365</v>
      </c>
      <c r="F2035" s="15">
        <v>3</v>
      </c>
      <c r="G2035" s="15" t="str">
        <f t="shared" si="97"/>
        <v>c</v>
      </c>
      <c r="H2035" s="20">
        <v>2010</v>
      </c>
      <c r="J2035" s="20" t="s">
        <v>3348</v>
      </c>
      <c r="K2035" s="20" t="s">
        <v>3349</v>
      </c>
      <c r="N2035" s="15" t="s">
        <v>10515</v>
      </c>
      <c r="Q2035" s="20" t="s">
        <v>178</v>
      </c>
    </row>
    <row r="2036" spans="1:17" ht="18" customHeight="1" x14ac:dyDescent="0.2">
      <c r="A2036" s="22" t="s">
        <v>25</v>
      </c>
      <c r="B2036" s="22" t="str">
        <f t="shared" si="98"/>
        <v>avars_2011</v>
      </c>
      <c r="C2036" s="22" t="s">
        <v>138</v>
      </c>
      <c r="D2036" s="22" t="s">
        <v>143</v>
      </c>
      <c r="E2036" s="22" t="s">
        <v>3365</v>
      </c>
      <c r="F2036" s="15">
        <v>4</v>
      </c>
      <c r="G2036" s="15" t="str">
        <f t="shared" si="97"/>
        <v>d</v>
      </c>
      <c r="H2036" s="20">
        <v>2011</v>
      </c>
      <c r="J2036" s="20" t="s">
        <v>3348</v>
      </c>
      <c r="K2036" s="20" t="s">
        <v>3349</v>
      </c>
      <c r="N2036" s="15" t="s">
        <v>10515</v>
      </c>
      <c r="Q2036" s="20" t="s">
        <v>178</v>
      </c>
    </row>
    <row r="2037" spans="1:17" ht="18" customHeight="1" x14ac:dyDescent="0.2">
      <c r="A2037" s="22" t="s">
        <v>25</v>
      </c>
      <c r="B2037" s="22" t="str">
        <f t="shared" si="98"/>
        <v>avars_2012</v>
      </c>
      <c r="C2037" s="22" t="s">
        <v>138</v>
      </c>
      <c r="D2037" s="22" t="s">
        <v>143</v>
      </c>
      <c r="E2037" s="22" t="s">
        <v>3365</v>
      </c>
      <c r="F2037" s="15">
        <v>5</v>
      </c>
      <c r="G2037" s="15" t="str">
        <f t="shared" si="97"/>
        <v>e</v>
      </c>
      <c r="H2037" s="20">
        <v>2012</v>
      </c>
      <c r="J2037" s="20" t="s">
        <v>3348</v>
      </c>
      <c r="K2037" s="20" t="s">
        <v>3349</v>
      </c>
      <c r="N2037" s="15" t="s">
        <v>10515</v>
      </c>
      <c r="Q2037" s="20" t="s">
        <v>178</v>
      </c>
    </row>
    <row r="2038" spans="1:17" ht="18" customHeight="1" x14ac:dyDescent="0.2">
      <c r="A2038" s="22" t="s">
        <v>25</v>
      </c>
      <c r="B2038" s="22" t="str">
        <f t="shared" si="98"/>
        <v>avars_2013</v>
      </c>
      <c r="C2038" s="22" t="s">
        <v>138</v>
      </c>
      <c r="D2038" s="22" t="s">
        <v>143</v>
      </c>
      <c r="E2038" s="22" t="s">
        <v>3365</v>
      </c>
      <c r="F2038" s="15">
        <v>6</v>
      </c>
      <c r="G2038" s="15" t="str">
        <f t="shared" si="97"/>
        <v>f</v>
      </c>
      <c r="H2038" s="20">
        <v>2013</v>
      </c>
      <c r="J2038" s="20" t="s">
        <v>3348</v>
      </c>
      <c r="K2038" s="20" t="s">
        <v>3349</v>
      </c>
      <c r="N2038" s="15" t="s">
        <v>10515</v>
      </c>
      <c r="Q2038" s="20" t="s">
        <v>178</v>
      </c>
    </row>
    <row r="2039" spans="1:17" ht="18" customHeight="1" x14ac:dyDescent="0.2">
      <c r="A2039" s="22" t="s">
        <v>25</v>
      </c>
      <c r="B2039" s="22" t="str">
        <f t="shared" si="98"/>
        <v>avars_2014</v>
      </c>
      <c r="C2039" s="22" t="s">
        <v>138</v>
      </c>
      <c r="D2039" s="22" t="s">
        <v>143</v>
      </c>
      <c r="E2039" s="22" t="s">
        <v>3365</v>
      </c>
      <c r="F2039" s="15">
        <v>7</v>
      </c>
      <c r="G2039" s="15" t="str">
        <f t="shared" si="97"/>
        <v>g</v>
      </c>
      <c r="H2039" s="20">
        <v>2014</v>
      </c>
      <c r="J2039" s="20" t="s">
        <v>3348</v>
      </c>
      <c r="K2039" s="20" t="s">
        <v>3349</v>
      </c>
      <c r="N2039" s="15" t="s">
        <v>10515</v>
      </c>
      <c r="Q2039" s="20" t="s">
        <v>178</v>
      </c>
    </row>
    <row r="2040" spans="1:17" ht="18" customHeight="1" x14ac:dyDescent="0.2">
      <c r="A2040" s="22" t="s">
        <v>25</v>
      </c>
      <c r="B2040" s="22" t="str">
        <f t="shared" si="98"/>
        <v>avars_2015</v>
      </c>
      <c r="C2040" s="22" t="s">
        <v>138</v>
      </c>
      <c r="D2040" s="22" t="s">
        <v>143</v>
      </c>
      <c r="E2040" s="22" t="s">
        <v>3365</v>
      </c>
      <c r="F2040" s="15">
        <v>8</v>
      </c>
      <c r="G2040" s="15" t="str">
        <f t="shared" si="97"/>
        <v>h</v>
      </c>
      <c r="H2040" s="20">
        <v>2015</v>
      </c>
      <c r="J2040" s="20" t="s">
        <v>3348</v>
      </c>
      <c r="K2040" s="20" t="s">
        <v>3349</v>
      </c>
      <c r="N2040" s="15" t="s">
        <v>10515</v>
      </c>
      <c r="Q2040" s="20" t="s">
        <v>178</v>
      </c>
    </row>
    <row r="2041" spans="1:17" ht="18" customHeight="1" x14ac:dyDescent="0.2">
      <c r="A2041" s="22" t="s">
        <v>25</v>
      </c>
      <c r="B2041" s="22" t="str">
        <f t="shared" si="98"/>
        <v>avars_2016</v>
      </c>
      <c r="C2041" s="22" t="s">
        <v>138</v>
      </c>
      <c r="D2041" s="22" t="s">
        <v>143</v>
      </c>
      <c r="E2041" s="22" t="s">
        <v>3365</v>
      </c>
      <c r="F2041" s="15">
        <v>9</v>
      </c>
      <c r="G2041" s="15" t="str">
        <f t="shared" si="97"/>
        <v>i</v>
      </c>
      <c r="H2041" s="20">
        <v>2016</v>
      </c>
      <c r="J2041" s="20" t="s">
        <v>3348</v>
      </c>
      <c r="K2041" s="20" t="s">
        <v>3349</v>
      </c>
      <c r="N2041" s="15" t="s">
        <v>10515</v>
      </c>
      <c r="Q2041" s="20" t="s">
        <v>178</v>
      </c>
    </row>
    <row r="2042" spans="1:17" ht="18" customHeight="1" x14ac:dyDescent="0.2">
      <c r="A2042" s="22" t="s">
        <v>25</v>
      </c>
      <c r="B2042" s="22" t="str">
        <f t="shared" si="98"/>
        <v>avars_2017</v>
      </c>
      <c r="C2042" s="22" t="s">
        <v>138</v>
      </c>
      <c r="D2042" s="22" t="s">
        <v>143</v>
      </c>
      <c r="E2042" s="22" t="s">
        <v>3365</v>
      </c>
      <c r="F2042" s="15">
        <v>10</v>
      </c>
      <c r="G2042" s="15" t="str">
        <f t="shared" si="97"/>
        <v>j</v>
      </c>
      <c r="H2042" s="20">
        <v>2017</v>
      </c>
      <c r="J2042" s="20" t="s">
        <v>3348</v>
      </c>
      <c r="K2042" s="20" t="s">
        <v>3349</v>
      </c>
      <c r="N2042" s="15" t="s">
        <v>10515</v>
      </c>
      <c r="Q2042" s="20" t="s">
        <v>178</v>
      </c>
    </row>
    <row r="2043" spans="1:17" ht="18" customHeight="1" x14ac:dyDescent="0.2">
      <c r="A2043" s="22" t="s">
        <v>25</v>
      </c>
      <c r="B2043" s="22" t="str">
        <f t="shared" si="98"/>
        <v>avars_2018</v>
      </c>
      <c r="C2043" s="22" t="s">
        <v>138</v>
      </c>
      <c r="D2043" s="22" t="s">
        <v>143</v>
      </c>
      <c r="E2043" s="22" t="s">
        <v>3365</v>
      </c>
      <c r="F2043" s="15">
        <v>11</v>
      </c>
      <c r="G2043" s="15" t="str">
        <f t="shared" ref="G2043:G2106" si="99">MID("abcdefghijklmnopqrstuvwxyz",F2043,1)</f>
        <v>k</v>
      </c>
      <c r="H2043" s="20">
        <v>2018</v>
      </c>
      <c r="J2043" s="20" t="s">
        <v>3348</v>
      </c>
      <c r="K2043" s="20" t="s">
        <v>3349</v>
      </c>
      <c r="N2043" s="15" t="s">
        <v>10515</v>
      </c>
      <c r="Q2043" s="20" t="s">
        <v>178</v>
      </c>
    </row>
    <row r="2044" spans="1:17" ht="18" customHeight="1" x14ac:dyDescent="0.2">
      <c r="A2044" s="22" t="s">
        <v>25</v>
      </c>
      <c r="B2044" s="22" t="str">
        <f t="shared" si="98"/>
        <v>avars_2008</v>
      </c>
      <c r="C2044" s="22" t="s">
        <v>138</v>
      </c>
      <c r="D2044" s="22" t="s">
        <v>143</v>
      </c>
      <c r="E2044" s="22" t="s">
        <v>3382</v>
      </c>
      <c r="F2044" s="15">
        <v>1</v>
      </c>
      <c r="G2044" s="15" t="str">
        <f t="shared" si="99"/>
        <v>a</v>
      </c>
      <c r="H2044" s="20">
        <v>2008</v>
      </c>
      <c r="J2044" s="20" t="s">
        <v>3348</v>
      </c>
      <c r="K2044" s="20" t="s">
        <v>3349</v>
      </c>
      <c r="N2044" s="15" t="s">
        <v>10515</v>
      </c>
      <c r="Q2044" s="20" t="s">
        <v>178</v>
      </c>
    </row>
    <row r="2045" spans="1:17" ht="18" customHeight="1" x14ac:dyDescent="0.2">
      <c r="A2045" s="22" t="s">
        <v>25</v>
      </c>
      <c r="B2045" s="22" t="str">
        <f t="shared" si="98"/>
        <v>avars_2009</v>
      </c>
      <c r="C2045" s="22" t="s">
        <v>138</v>
      </c>
      <c r="D2045" s="22" t="s">
        <v>143</v>
      </c>
      <c r="E2045" s="22" t="s">
        <v>3382</v>
      </c>
      <c r="F2045" s="15">
        <v>2</v>
      </c>
      <c r="G2045" s="15" t="str">
        <f t="shared" si="99"/>
        <v>b</v>
      </c>
      <c r="H2045" s="20">
        <v>2009</v>
      </c>
      <c r="J2045" s="20" t="s">
        <v>3348</v>
      </c>
      <c r="K2045" s="20" t="s">
        <v>3349</v>
      </c>
      <c r="N2045" s="15" t="s">
        <v>10515</v>
      </c>
      <c r="Q2045" s="20" t="s">
        <v>178</v>
      </c>
    </row>
    <row r="2046" spans="1:17" ht="18" customHeight="1" x14ac:dyDescent="0.2">
      <c r="A2046" s="22" t="s">
        <v>25</v>
      </c>
      <c r="B2046" s="22" t="str">
        <f t="shared" si="98"/>
        <v>avars_2010</v>
      </c>
      <c r="C2046" s="22" t="s">
        <v>138</v>
      </c>
      <c r="D2046" s="22" t="s">
        <v>143</v>
      </c>
      <c r="E2046" s="22" t="s">
        <v>3382</v>
      </c>
      <c r="F2046" s="15">
        <v>3</v>
      </c>
      <c r="G2046" s="15" t="str">
        <f t="shared" si="99"/>
        <v>c</v>
      </c>
      <c r="H2046" s="20">
        <v>2010</v>
      </c>
      <c r="J2046" s="20" t="s">
        <v>3348</v>
      </c>
      <c r="K2046" s="20" t="s">
        <v>3349</v>
      </c>
      <c r="N2046" s="15" t="s">
        <v>10515</v>
      </c>
      <c r="Q2046" s="20" t="s">
        <v>178</v>
      </c>
    </row>
    <row r="2047" spans="1:17" ht="18" customHeight="1" x14ac:dyDescent="0.2">
      <c r="A2047" s="22" t="s">
        <v>25</v>
      </c>
      <c r="B2047" s="22" t="str">
        <f t="shared" si="98"/>
        <v>avars_2011</v>
      </c>
      <c r="C2047" s="22" t="s">
        <v>138</v>
      </c>
      <c r="D2047" s="22" t="s">
        <v>143</v>
      </c>
      <c r="E2047" s="22" t="s">
        <v>3382</v>
      </c>
      <c r="F2047" s="15">
        <v>4</v>
      </c>
      <c r="G2047" s="15" t="str">
        <f t="shared" si="99"/>
        <v>d</v>
      </c>
      <c r="H2047" s="20">
        <v>2011</v>
      </c>
      <c r="J2047" s="20" t="s">
        <v>3348</v>
      </c>
      <c r="K2047" s="20" t="s">
        <v>3349</v>
      </c>
      <c r="N2047" s="15" t="s">
        <v>10515</v>
      </c>
      <c r="Q2047" s="20" t="s">
        <v>178</v>
      </c>
    </row>
    <row r="2048" spans="1:17" ht="18" customHeight="1" x14ac:dyDescent="0.2">
      <c r="A2048" s="22" t="s">
        <v>25</v>
      </c>
      <c r="B2048" s="22" t="str">
        <f t="shared" si="98"/>
        <v>avars_2012</v>
      </c>
      <c r="C2048" s="22" t="s">
        <v>138</v>
      </c>
      <c r="D2048" s="22" t="s">
        <v>143</v>
      </c>
      <c r="E2048" s="22" t="s">
        <v>3382</v>
      </c>
      <c r="F2048" s="15">
        <v>5</v>
      </c>
      <c r="G2048" s="15" t="str">
        <f t="shared" si="99"/>
        <v>e</v>
      </c>
      <c r="H2048" s="20">
        <v>2012</v>
      </c>
      <c r="J2048" s="20" t="s">
        <v>3348</v>
      </c>
      <c r="K2048" s="20" t="s">
        <v>3349</v>
      </c>
      <c r="N2048" s="15" t="s">
        <v>10515</v>
      </c>
      <c r="Q2048" s="20" t="s">
        <v>178</v>
      </c>
    </row>
    <row r="2049" spans="1:17" ht="18" customHeight="1" x14ac:dyDescent="0.2">
      <c r="A2049" s="22" t="s">
        <v>25</v>
      </c>
      <c r="B2049" s="22" t="str">
        <f t="shared" si="98"/>
        <v>avars_2013</v>
      </c>
      <c r="C2049" s="22" t="s">
        <v>138</v>
      </c>
      <c r="D2049" s="22" t="s">
        <v>143</v>
      </c>
      <c r="E2049" s="22" t="s">
        <v>3382</v>
      </c>
      <c r="F2049" s="15">
        <v>6</v>
      </c>
      <c r="G2049" s="15" t="str">
        <f t="shared" si="99"/>
        <v>f</v>
      </c>
      <c r="H2049" s="20">
        <v>2013</v>
      </c>
      <c r="J2049" s="20" t="s">
        <v>3348</v>
      </c>
      <c r="K2049" s="20" t="s">
        <v>3349</v>
      </c>
      <c r="N2049" s="15" t="s">
        <v>10515</v>
      </c>
      <c r="Q2049" s="20" t="s">
        <v>178</v>
      </c>
    </row>
    <row r="2050" spans="1:17" ht="18" customHeight="1" x14ac:dyDescent="0.2">
      <c r="A2050" s="22" t="s">
        <v>25</v>
      </c>
      <c r="B2050" s="22" t="str">
        <f t="shared" si="98"/>
        <v>avars_2014</v>
      </c>
      <c r="C2050" s="22" t="s">
        <v>138</v>
      </c>
      <c r="D2050" s="22" t="s">
        <v>143</v>
      </c>
      <c r="E2050" s="22" t="s">
        <v>3382</v>
      </c>
      <c r="F2050" s="15">
        <v>7</v>
      </c>
      <c r="G2050" s="15" t="str">
        <f t="shared" si="99"/>
        <v>g</v>
      </c>
      <c r="H2050" s="20">
        <v>2014</v>
      </c>
      <c r="J2050" s="20" t="s">
        <v>3348</v>
      </c>
      <c r="K2050" s="20" t="s">
        <v>3349</v>
      </c>
      <c r="N2050" s="15" t="s">
        <v>10515</v>
      </c>
      <c r="Q2050" s="20" t="s">
        <v>178</v>
      </c>
    </row>
    <row r="2051" spans="1:17" ht="18" customHeight="1" x14ac:dyDescent="0.2">
      <c r="A2051" s="22" t="s">
        <v>25</v>
      </c>
      <c r="B2051" s="22" t="str">
        <f t="shared" si="98"/>
        <v>avars_2015</v>
      </c>
      <c r="C2051" s="22" t="s">
        <v>138</v>
      </c>
      <c r="D2051" s="22" t="s">
        <v>143</v>
      </c>
      <c r="E2051" s="22" t="s">
        <v>3382</v>
      </c>
      <c r="F2051" s="15">
        <v>8</v>
      </c>
      <c r="G2051" s="15" t="str">
        <f t="shared" si="99"/>
        <v>h</v>
      </c>
      <c r="H2051" s="20">
        <v>2015</v>
      </c>
      <c r="J2051" s="20" t="s">
        <v>3348</v>
      </c>
      <c r="K2051" s="20" t="s">
        <v>3349</v>
      </c>
      <c r="N2051" s="15" t="s">
        <v>10515</v>
      </c>
      <c r="Q2051" s="20" t="s">
        <v>178</v>
      </c>
    </row>
    <row r="2052" spans="1:17" ht="18" customHeight="1" x14ac:dyDescent="0.2">
      <c r="A2052" s="22" t="s">
        <v>25</v>
      </c>
      <c r="B2052" s="22" t="str">
        <f t="shared" si="98"/>
        <v>avars_2016</v>
      </c>
      <c r="C2052" s="22" t="s">
        <v>138</v>
      </c>
      <c r="D2052" s="22" t="s">
        <v>143</v>
      </c>
      <c r="E2052" s="22" t="s">
        <v>3382</v>
      </c>
      <c r="F2052" s="15">
        <v>9</v>
      </c>
      <c r="G2052" s="15" t="str">
        <f t="shared" si="99"/>
        <v>i</v>
      </c>
      <c r="H2052" s="20">
        <v>2016</v>
      </c>
      <c r="J2052" s="20" t="s">
        <v>3348</v>
      </c>
      <c r="K2052" s="20" t="s">
        <v>3349</v>
      </c>
      <c r="N2052" s="15" t="s">
        <v>10515</v>
      </c>
      <c r="Q2052" s="20" t="s">
        <v>178</v>
      </c>
    </row>
    <row r="2053" spans="1:17" ht="18" customHeight="1" x14ac:dyDescent="0.2">
      <c r="A2053" s="22" t="s">
        <v>25</v>
      </c>
      <c r="B2053" s="22" t="str">
        <f t="shared" si="98"/>
        <v>avars_2017</v>
      </c>
      <c r="C2053" s="22" t="s">
        <v>138</v>
      </c>
      <c r="D2053" s="22" t="s">
        <v>143</v>
      </c>
      <c r="E2053" s="22" t="s">
        <v>3382</v>
      </c>
      <c r="F2053" s="15">
        <v>10</v>
      </c>
      <c r="G2053" s="15" t="str">
        <f t="shared" si="99"/>
        <v>j</v>
      </c>
      <c r="H2053" s="20">
        <v>2017</v>
      </c>
      <c r="J2053" s="20" t="s">
        <v>3348</v>
      </c>
      <c r="K2053" s="20" t="s">
        <v>3349</v>
      </c>
      <c r="N2053" s="15" t="s">
        <v>10515</v>
      </c>
      <c r="Q2053" s="20" t="s">
        <v>178</v>
      </c>
    </row>
    <row r="2054" spans="1:17" ht="18" customHeight="1" x14ac:dyDescent="0.2">
      <c r="A2054" s="22" t="s">
        <v>25</v>
      </c>
      <c r="B2054" s="22" t="str">
        <f t="shared" si="98"/>
        <v>avars_2018</v>
      </c>
      <c r="C2054" s="22" t="s">
        <v>138</v>
      </c>
      <c r="D2054" s="22" t="s">
        <v>143</v>
      </c>
      <c r="E2054" s="22" t="s">
        <v>3382</v>
      </c>
      <c r="F2054" s="15">
        <v>11</v>
      </c>
      <c r="G2054" s="15" t="str">
        <f t="shared" si="99"/>
        <v>k</v>
      </c>
      <c r="H2054" s="20">
        <v>2018</v>
      </c>
      <c r="J2054" s="20" t="s">
        <v>3348</v>
      </c>
      <c r="K2054" s="20" t="s">
        <v>3349</v>
      </c>
      <c r="N2054" s="15" t="s">
        <v>10515</v>
      </c>
      <c r="Q2054" s="20" t="s">
        <v>178</v>
      </c>
    </row>
    <row r="2055" spans="1:17" ht="18" customHeight="1" x14ac:dyDescent="0.2">
      <c r="A2055" s="22" t="s">
        <v>25</v>
      </c>
      <c r="B2055" s="22" t="str">
        <f t="shared" si="98"/>
        <v>avars_2008</v>
      </c>
      <c r="C2055" s="22" t="s">
        <v>138</v>
      </c>
      <c r="D2055" s="22" t="s">
        <v>143</v>
      </c>
      <c r="E2055" s="22" t="s">
        <v>3398</v>
      </c>
      <c r="F2055" s="15">
        <v>1</v>
      </c>
      <c r="G2055" s="15" t="str">
        <f t="shared" si="99"/>
        <v>a</v>
      </c>
      <c r="H2055" s="20">
        <v>2008</v>
      </c>
      <c r="J2055" s="20" t="s">
        <v>3348</v>
      </c>
      <c r="K2055" s="20" t="s">
        <v>3349</v>
      </c>
      <c r="N2055" s="15" t="s">
        <v>10515</v>
      </c>
      <c r="Q2055" s="20" t="s">
        <v>178</v>
      </c>
    </row>
    <row r="2056" spans="1:17" ht="18" customHeight="1" x14ac:dyDescent="0.2">
      <c r="A2056" s="22" t="s">
        <v>25</v>
      </c>
      <c r="B2056" s="22" t="str">
        <f t="shared" si="98"/>
        <v>avars_2009</v>
      </c>
      <c r="C2056" s="22" t="s">
        <v>138</v>
      </c>
      <c r="D2056" s="22" t="s">
        <v>143</v>
      </c>
      <c r="E2056" s="22" t="s">
        <v>3398</v>
      </c>
      <c r="F2056" s="15">
        <v>2</v>
      </c>
      <c r="G2056" s="15" t="str">
        <f t="shared" si="99"/>
        <v>b</v>
      </c>
      <c r="H2056" s="20">
        <v>2009</v>
      </c>
      <c r="J2056" s="20" t="s">
        <v>3348</v>
      </c>
      <c r="K2056" s="20" t="s">
        <v>3349</v>
      </c>
      <c r="N2056" s="15" t="s">
        <v>10515</v>
      </c>
      <c r="Q2056" s="20" t="s">
        <v>178</v>
      </c>
    </row>
    <row r="2057" spans="1:17" ht="18" customHeight="1" x14ac:dyDescent="0.2">
      <c r="A2057" s="22" t="s">
        <v>25</v>
      </c>
      <c r="B2057" s="22" t="str">
        <f t="shared" si="98"/>
        <v>avars_2010</v>
      </c>
      <c r="C2057" s="22" t="s">
        <v>138</v>
      </c>
      <c r="D2057" s="22" t="s">
        <v>143</v>
      </c>
      <c r="E2057" s="22" t="s">
        <v>3398</v>
      </c>
      <c r="F2057" s="15">
        <v>3</v>
      </c>
      <c r="G2057" s="15" t="str">
        <f t="shared" si="99"/>
        <v>c</v>
      </c>
      <c r="H2057" s="20">
        <v>2010</v>
      </c>
      <c r="J2057" s="20" t="s">
        <v>3348</v>
      </c>
      <c r="K2057" s="20" t="s">
        <v>3349</v>
      </c>
      <c r="N2057" s="15" t="s">
        <v>10515</v>
      </c>
      <c r="Q2057" s="20" t="s">
        <v>178</v>
      </c>
    </row>
    <row r="2058" spans="1:17" ht="18" customHeight="1" x14ac:dyDescent="0.2">
      <c r="A2058" s="22" t="s">
        <v>25</v>
      </c>
      <c r="B2058" s="22" t="str">
        <f t="shared" si="98"/>
        <v>avars_2011</v>
      </c>
      <c r="C2058" s="22" t="s">
        <v>138</v>
      </c>
      <c r="D2058" s="22" t="s">
        <v>143</v>
      </c>
      <c r="E2058" s="22" t="s">
        <v>3398</v>
      </c>
      <c r="F2058" s="15">
        <v>4</v>
      </c>
      <c r="G2058" s="15" t="str">
        <f t="shared" si="99"/>
        <v>d</v>
      </c>
      <c r="H2058" s="20">
        <v>2011</v>
      </c>
      <c r="J2058" s="20" t="s">
        <v>3348</v>
      </c>
      <c r="K2058" s="20" t="s">
        <v>3349</v>
      </c>
      <c r="N2058" s="15" t="s">
        <v>10515</v>
      </c>
      <c r="Q2058" s="20" t="s">
        <v>178</v>
      </c>
    </row>
    <row r="2059" spans="1:17" ht="18" customHeight="1" x14ac:dyDescent="0.2">
      <c r="A2059" s="22" t="s">
        <v>25</v>
      </c>
      <c r="B2059" s="22" t="str">
        <f t="shared" si="98"/>
        <v>avars_2012</v>
      </c>
      <c r="C2059" s="22" t="s">
        <v>138</v>
      </c>
      <c r="D2059" s="22" t="s">
        <v>143</v>
      </c>
      <c r="E2059" s="22" t="s">
        <v>3398</v>
      </c>
      <c r="F2059" s="15">
        <v>5</v>
      </c>
      <c r="G2059" s="15" t="str">
        <f t="shared" si="99"/>
        <v>e</v>
      </c>
      <c r="H2059" s="20">
        <v>2012</v>
      </c>
      <c r="J2059" s="20" t="s">
        <v>3348</v>
      </c>
      <c r="K2059" s="20" t="s">
        <v>3349</v>
      </c>
      <c r="N2059" s="15" t="s">
        <v>10515</v>
      </c>
      <c r="Q2059" s="20" t="s">
        <v>178</v>
      </c>
    </row>
    <row r="2060" spans="1:17" ht="18" customHeight="1" x14ac:dyDescent="0.2">
      <c r="A2060" s="22" t="s">
        <v>25</v>
      </c>
      <c r="B2060" s="22" t="str">
        <f t="shared" si="98"/>
        <v>avars_2013</v>
      </c>
      <c r="C2060" s="22" t="s">
        <v>138</v>
      </c>
      <c r="D2060" s="22" t="s">
        <v>143</v>
      </c>
      <c r="E2060" s="22" t="s">
        <v>3398</v>
      </c>
      <c r="F2060" s="15">
        <v>6</v>
      </c>
      <c r="G2060" s="15" t="str">
        <f t="shared" si="99"/>
        <v>f</v>
      </c>
      <c r="H2060" s="20">
        <v>2013</v>
      </c>
      <c r="J2060" s="20" t="s">
        <v>3348</v>
      </c>
      <c r="K2060" s="20" t="s">
        <v>3349</v>
      </c>
      <c r="N2060" s="15" t="s">
        <v>10515</v>
      </c>
      <c r="Q2060" s="20" t="s">
        <v>178</v>
      </c>
    </row>
    <row r="2061" spans="1:17" ht="18" customHeight="1" x14ac:dyDescent="0.2">
      <c r="A2061" s="22" t="s">
        <v>25</v>
      </c>
      <c r="B2061" s="22" t="str">
        <f t="shared" si="98"/>
        <v>avars_2014</v>
      </c>
      <c r="C2061" s="22" t="s">
        <v>138</v>
      </c>
      <c r="D2061" s="22" t="s">
        <v>143</v>
      </c>
      <c r="E2061" s="22" t="s">
        <v>3398</v>
      </c>
      <c r="F2061" s="15">
        <v>7</v>
      </c>
      <c r="G2061" s="15" t="str">
        <f t="shared" si="99"/>
        <v>g</v>
      </c>
      <c r="H2061" s="20">
        <v>2014</v>
      </c>
      <c r="J2061" s="20" t="s">
        <v>3348</v>
      </c>
      <c r="K2061" s="20" t="s">
        <v>3349</v>
      </c>
      <c r="N2061" s="15" t="s">
        <v>10515</v>
      </c>
      <c r="Q2061" s="20" t="s">
        <v>178</v>
      </c>
    </row>
    <row r="2062" spans="1:17" ht="18" customHeight="1" x14ac:dyDescent="0.2">
      <c r="A2062" s="22" t="s">
        <v>25</v>
      </c>
      <c r="B2062" s="22" t="str">
        <f t="shared" si="98"/>
        <v>avars_2015</v>
      </c>
      <c r="C2062" s="22" t="s">
        <v>138</v>
      </c>
      <c r="D2062" s="22" t="s">
        <v>143</v>
      </c>
      <c r="E2062" s="22" t="s">
        <v>3398</v>
      </c>
      <c r="F2062" s="15">
        <v>8</v>
      </c>
      <c r="G2062" s="15" t="str">
        <f t="shared" si="99"/>
        <v>h</v>
      </c>
      <c r="H2062" s="20">
        <v>2015</v>
      </c>
      <c r="J2062" s="20" t="s">
        <v>3348</v>
      </c>
      <c r="K2062" s="20" t="s">
        <v>3349</v>
      </c>
      <c r="N2062" s="15" t="s">
        <v>10515</v>
      </c>
      <c r="Q2062" s="20" t="s">
        <v>178</v>
      </c>
    </row>
    <row r="2063" spans="1:17" ht="18" customHeight="1" x14ac:dyDescent="0.2">
      <c r="A2063" s="22" t="s">
        <v>25</v>
      </c>
      <c r="B2063" s="22" t="str">
        <f t="shared" si="98"/>
        <v>avars_2016</v>
      </c>
      <c r="C2063" s="22" t="s">
        <v>138</v>
      </c>
      <c r="D2063" s="22" t="s">
        <v>143</v>
      </c>
      <c r="E2063" s="22" t="s">
        <v>3398</v>
      </c>
      <c r="F2063" s="15">
        <v>9</v>
      </c>
      <c r="G2063" s="15" t="str">
        <f t="shared" si="99"/>
        <v>i</v>
      </c>
      <c r="H2063" s="20">
        <v>2016</v>
      </c>
      <c r="J2063" s="20" t="s">
        <v>3348</v>
      </c>
      <c r="K2063" s="20" t="s">
        <v>3349</v>
      </c>
      <c r="N2063" s="15" t="s">
        <v>10515</v>
      </c>
      <c r="Q2063" s="20" t="s">
        <v>178</v>
      </c>
    </row>
    <row r="2064" spans="1:17" ht="18" customHeight="1" x14ac:dyDescent="0.2">
      <c r="A2064" s="22" t="s">
        <v>25</v>
      </c>
      <c r="B2064" s="22" t="str">
        <f t="shared" si="98"/>
        <v>avars_2017</v>
      </c>
      <c r="C2064" s="22" t="s">
        <v>138</v>
      </c>
      <c r="D2064" s="22" t="s">
        <v>143</v>
      </c>
      <c r="E2064" s="22" t="s">
        <v>3398</v>
      </c>
      <c r="F2064" s="15">
        <v>10</v>
      </c>
      <c r="G2064" s="15" t="str">
        <f t="shared" si="99"/>
        <v>j</v>
      </c>
      <c r="H2064" s="20">
        <v>2017</v>
      </c>
      <c r="J2064" s="20" t="s">
        <v>3348</v>
      </c>
      <c r="K2064" s="20" t="s">
        <v>3349</v>
      </c>
      <c r="N2064" s="15" t="s">
        <v>10515</v>
      </c>
      <c r="Q2064" s="20" t="s">
        <v>178</v>
      </c>
    </row>
    <row r="2065" spans="1:17" ht="18" customHeight="1" x14ac:dyDescent="0.2">
      <c r="A2065" s="22" t="s">
        <v>25</v>
      </c>
      <c r="B2065" s="22" t="str">
        <f t="shared" si="98"/>
        <v>avars_2018</v>
      </c>
      <c r="C2065" s="22" t="s">
        <v>138</v>
      </c>
      <c r="D2065" s="22" t="s">
        <v>143</v>
      </c>
      <c r="E2065" s="22" t="s">
        <v>3398</v>
      </c>
      <c r="F2065" s="15">
        <v>11</v>
      </c>
      <c r="G2065" s="15" t="str">
        <f t="shared" si="99"/>
        <v>k</v>
      </c>
      <c r="H2065" s="20">
        <v>2018</v>
      </c>
      <c r="J2065" s="20" t="s">
        <v>3348</v>
      </c>
      <c r="K2065" s="20" t="s">
        <v>3349</v>
      </c>
      <c r="N2065" s="15" t="s">
        <v>10515</v>
      </c>
      <c r="Q2065" s="20" t="s">
        <v>178</v>
      </c>
    </row>
    <row r="2066" spans="1:17" ht="18" customHeight="1" x14ac:dyDescent="0.2">
      <c r="A2066" s="22" t="s">
        <v>25</v>
      </c>
      <c r="B2066" s="22" t="str">
        <f t="shared" si="98"/>
        <v>avars_2008</v>
      </c>
      <c r="C2066" s="22" t="s">
        <v>138</v>
      </c>
      <c r="D2066" s="22" t="s">
        <v>143</v>
      </c>
      <c r="E2066" s="22" t="s">
        <v>3414</v>
      </c>
      <c r="F2066" s="15">
        <v>1</v>
      </c>
      <c r="G2066" s="15" t="str">
        <f t="shared" si="99"/>
        <v>a</v>
      </c>
      <c r="H2066" s="20">
        <v>2008</v>
      </c>
      <c r="J2066" s="20" t="s">
        <v>3348</v>
      </c>
      <c r="K2066" s="20" t="s">
        <v>3349</v>
      </c>
      <c r="N2066" s="15" t="s">
        <v>10515</v>
      </c>
      <c r="Q2066" s="20" t="s">
        <v>178</v>
      </c>
    </row>
    <row r="2067" spans="1:17" ht="18" customHeight="1" x14ac:dyDescent="0.2">
      <c r="A2067" s="22" t="s">
        <v>25</v>
      </c>
      <c r="B2067" s="22" t="str">
        <f t="shared" si="98"/>
        <v>avars_2009</v>
      </c>
      <c r="C2067" s="22" t="s">
        <v>138</v>
      </c>
      <c r="D2067" s="22" t="s">
        <v>143</v>
      </c>
      <c r="E2067" s="22" t="s">
        <v>3414</v>
      </c>
      <c r="F2067" s="15">
        <v>2</v>
      </c>
      <c r="G2067" s="15" t="str">
        <f t="shared" si="99"/>
        <v>b</v>
      </c>
      <c r="H2067" s="20">
        <v>2009</v>
      </c>
      <c r="J2067" s="20" t="s">
        <v>3348</v>
      </c>
      <c r="K2067" s="20" t="s">
        <v>3349</v>
      </c>
      <c r="N2067" s="15" t="s">
        <v>10515</v>
      </c>
      <c r="Q2067" s="20" t="s">
        <v>178</v>
      </c>
    </row>
    <row r="2068" spans="1:17" ht="18" customHeight="1" x14ac:dyDescent="0.2">
      <c r="A2068" s="22" t="s">
        <v>25</v>
      </c>
      <c r="B2068" s="22" t="str">
        <f t="shared" si="98"/>
        <v>avars_2010</v>
      </c>
      <c r="C2068" s="22" t="s">
        <v>138</v>
      </c>
      <c r="D2068" s="22" t="s">
        <v>143</v>
      </c>
      <c r="E2068" s="22" t="s">
        <v>3414</v>
      </c>
      <c r="F2068" s="15">
        <v>3</v>
      </c>
      <c r="G2068" s="15" t="str">
        <f t="shared" si="99"/>
        <v>c</v>
      </c>
      <c r="H2068" s="20">
        <v>2010</v>
      </c>
      <c r="J2068" s="20" t="s">
        <v>3348</v>
      </c>
      <c r="K2068" s="20" t="s">
        <v>3349</v>
      </c>
      <c r="N2068" s="15" t="s">
        <v>10515</v>
      </c>
      <c r="Q2068" s="20" t="s">
        <v>178</v>
      </c>
    </row>
    <row r="2069" spans="1:17" ht="18" customHeight="1" x14ac:dyDescent="0.2">
      <c r="A2069" s="22" t="s">
        <v>25</v>
      </c>
      <c r="B2069" s="22" t="str">
        <f t="shared" si="98"/>
        <v>avars_2011</v>
      </c>
      <c r="C2069" s="22" t="s">
        <v>138</v>
      </c>
      <c r="D2069" s="22" t="s">
        <v>143</v>
      </c>
      <c r="E2069" s="22" t="s">
        <v>3414</v>
      </c>
      <c r="F2069" s="15">
        <v>4</v>
      </c>
      <c r="G2069" s="15" t="str">
        <f t="shared" si="99"/>
        <v>d</v>
      </c>
      <c r="H2069" s="20">
        <v>2011</v>
      </c>
      <c r="J2069" s="20" t="s">
        <v>3348</v>
      </c>
      <c r="K2069" s="20" t="s">
        <v>3349</v>
      </c>
      <c r="N2069" s="15" t="s">
        <v>10515</v>
      </c>
      <c r="Q2069" s="20" t="s">
        <v>178</v>
      </c>
    </row>
    <row r="2070" spans="1:17" ht="18" customHeight="1" x14ac:dyDescent="0.2">
      <c r="A2070" s="22" t="s">
        <v>25</v>
      </c>
      <c r="B2070" s="22" t="str">
        <f t="shared" si="98"/>
        <v>avars_2012</v>
      </c>
      <c r="C2070" s="22" t="s">
        <v>138</v>
      </c>
      <c r="D2070" s="22" t="s">
        <v>143</v>
      </c>
      <c r="E2070" s="22" t="s">
        <v>3414</v>
      </c>
      <c r="F2070" s="15">
        <v>5</v>
      </c>
      <c r="G2070" s="15" t="str">
        <f t="shared" si="99"/>
        <v>e</v>
      </c>
      <c r="H2070" s="20">
        <v>2012</v>
      </c>
      <c r="J2070" s="20" t="s">
        <v>3348</v>
      </c>
      <c r="K2070" s="20" t="s">
        <v>3349</v>
      </c>
      <c r="N2070" s="15" t="s">
        <v>10515</v>
      </c>
      <c r="Q2070" s="20" t="s">
        <v>178</v>
      </c>
    </row>
    <row r="2071" spans="1:17" ht="18" customHeight="1" x14ac:dyDescent="0.2">
      <c r="A2071" s="22" t="s">
        <v>25</v>
      </c>
      <c r="B2071" s="22" t="str">
        <f t="shared" si="98"/>
        <v>avars_2013</v>
      </c>
      <c r="C2071" s="22" t="s">
        <v>138</v>
      </c>
      <c r="D2071" s="22" t="s">
        <v>143</v>
      </c>
      <c r="E2071" s="22" t="s">
        <v>3414</v>
      </c>
      <c r="F2071" s="15">
        <v>6</v>
      </c>
      <c r="G2071" s="15" t="str">
        <f t="shared" si="99"/>
        <v>f</v>
      </c>
      <c r="H2071" s="20">
        <v>2013</v>
      </c>
      <c r="J2071" s="20" t="s">
        <v>3348</v>
      </c>
      <c r="K2071" s="20" t="s">
        <v>3349</v>
      </c>
      <c r="N2071" s="15" t="s">
        <v>10515</v>
      </c>
      <c r="Q2071" s="20" t="s">
        <v>178</v>
      </c>
    </row>
    <row r="2072" spans="1:17" ht="18" customHeight="1" x14ac:dyDescent="0.2">
      <c r="A2072" s="22" t="s">
        <v>25</v>
      </c>
      <c r="B2072" s="22" t="str">
        <f t="shared" si="98"/>
        <v>avars_2014</v>
      </c>
      <c r="C2072" s="22" t="s">
        <v>138</v>
      </c>
      <c r="D2072" s="22" t="s">
        <v>143</v>
      </c>
      <c r="E2072" s="22" t="s">
        <v>3414</v>
      </c>
      <c r="F2072" s="15">
        <v>7</v>
      </c>
      <c r="G2072" s="15" t="str">
        <f t="shared" si="99"/>
        <v>g</v>
      </c>
      <c r="H2072" s="20">
        <v>2014</v>
      </c>
      <c r="J2072" s="20" t="s">
        <v>3348</v>
      </c>
      <c r="K2072" s="20" t="s">
        <v>3349</v>
      </c>
      <c r="N2072" s="15" t="s">
        <v>10515</v>
      </c>
      <c r="Q2072" s="20" t="s">
        <v>178</v>
      </c>
    </row>
    <row r="2073" spans="1:17" ht="18" customHeight="1" x14ac:dyDescent="0.2">
      <c r="A2073" s="22" t="s">
        <v>25</v>
      </c>
      <c r="B2073" s="22" t="str">
        <f t="shared" si="98"/>
        <v>avars_2015</v>
      </c>
      <c r="C2073" s="22" t="s">
        <v>138</v>
      </c>
      <c r="D2073" s="22" t="s">
        <v>143</v>
      </c>
      <c r="E2073" s="22" t="s">
        <v>3414</v>
      </c>
      <c r="F2073" s="15">
        <v>8</v>
      </c>
      <c r="G2073" s="15" t="str">
        <f t="shared" si="99"/>
        <v>h</v>
      </c>
      <c r="H2073" s="20">
        <v>2015</v>
      </c>
      <c r="J2073" s="20" t="s">
        <v>3348</v>
      </c>
      <c r="K2073" s="20" t="s">
        <v>3349</v>
      </c>
      <c r="N2073" s="15" t="s">
        <v>10515</v>
      </c>
      <c r="Q2073" s="20" t="s">
        <v>178</v>
      </c>
    </row>
    <row r="2074" spans="1:17" ht="18" customHeight="1" x14ac:dyDescent="0.2">
      <c r="A2074" s="22" t="s">
        <v>25</v>
      </c>
      <c r="B2074" s="22" t="str">
        <f t="shared" si="98"/>
        <v>avars_2016</v>
      </c>
      <c r="C2074" s="22" t="s">
        <v>138</v>
      </c>
      <c r="D2074" s="22" t="s">
        <v>143</v>
      </c>
      <c r="E2074" s="22" t="s">
        <v>3414</v>
      </c>
      <c r="F2074" s="15">
        <v>9</v>
      </c>
      <c r="G2074" s="15" t="str">
        <f t="shared" si="99"/>
        <v>i</v>
      </c>
      <c r="H2074" s="20">
        <v>2016</v>
      </c>
      <c r="J2074" s="20" t="s">
        <v>3348</v>
      </c>
      <c r="K2074" s="20" t="s">
        <v>3349</v>
      </c>
      <c r="N2074" s="15" t="s">
        <v>10515</v>
      </c>
      <c r="Q2074" s="20" t="s">
        <v>178</v>
      </c>
    </row>
    <row r="2075" spans="1:17" ht="18" customHeight="1" x14ac:dyDescent="0.2">
      <c r="A2075" s="22" t="s">
        <v>25</v>
      </c>
      <c r="B2075" s="22" t="str">
        <f t="shared" si="98"/>
        <v>avars_2017</v>
      </c>
      <c r="C2075" s="22" t="s">
        <v>138</v>
      </c>
      <c r="D2075" s="22" t="s">
        <v>143</v>
      </c>
      <c r="E2075" s="22" t="s">
        <v>3414</v>
      </c>
      <c r="F2075" s="15">
        <v>10</v>
      </c>
      <c r="G2075" s="15" t="str">
        <f t="shared" si="99"/>
        <v>j</v>
      </c>
      <c r="H2075" s="20">
        <v>2017</v>
      </c>
      <c r="J2075" s="20" t="s">
        <v>3348</v>
      </c>
      <c r="K2075" s="20" t="s">
        <v>3349</v>
      </c>
      <c r="N2075" s="15" t="s">
        <v>10515</v>
      </c>
      <c r="Q2075" s="20" t="s">
        <v>178</v>
      </c>
    </row>
    <row r="2076" spans="1:17" ht="18" customHeight="1" x14ac:dyDescent="0.2">
      <c r="A2076" s="22" t="s">
        <v>25</v>
      </c>
      <c r="B2076" s="22" t="str">
        <f t="shared" si="98"/>
        <v>avars_2018</v>
      </c>
      <c r="C2076" s="22" t="s">
        <v>138</v>
      </c>
      <c r="D2076" s="22" t="s">
        <v>143</v>
      </c>
      <c r="E2076" s="22" t="s">
        <v>3414</v>
      </c>
      <c r="F2076" s="15">
        <v>11</v>
      </c>
      <c r="G2076" s="15" t="str">
        <f t="shared" si="99"/>
        <v>k</v>
      </c>
      <c r="H2076" s="20">
        <v>2018</v>
      </c>
      <c r="J2076" s="20" t="s">
        <v>3348</v>
      </c>
      <c r="K2076" s="20" t="s">
        <v>3349</v>
      </c>
      <c r="N2076" s="15" t="s">
        <v>10515</v>
      </c>
      <c r="Q2076" s="20" t="s">
        <v>178</v>
      </c>
    </row>
    <row r="2077" spans="1:17" ht="18" customHeight="1" x14ac:dyDescent="0.2">
      <c r="A2077" s="22" t="s">
        <v>25</v>
      </c>
      <c r="B2077" s="22" t="str">
        <f t="shared" si="98"/>
        <v>avars_2008</v>
      </c>
      <c r="C2077" s="22" t="s">
        <v>138</v>
      </c>
      <c r="D2077" s="22" t="s">
        <v>143</v>
      </c>
      <c r="E2077" s="22" t="s">
        <v>3431</v>
      </c>
      <c r="F2077" s="15">
        <v>1</v>
      </c>
      <c r="G2077" s="15" t="str">
        <f t="shared" si="99"/>
        <v>a</v>
      </c>
      <c r="H2077" s="20">
        <v>2008</v>
      </c>
      <c r="J2077" s="20" t="s">
        <v>3348</v>
      </c>
      <c r="K2077" s="20" t="s">
        <v>3349</v>
      </c>
      <c r="N2077" s="15" t="s">
        <v>10515</v>
      </c>
      <c r="Q2077" s="20" t="s">
        <v>178</v>
      </c>
    </row>
    <row r="2078" spans="1:17" ht="18" customHeight="1" x14ac:dyDescent="0.2">
      <c r="A2078" s="22" t="s">
        <v>25</v>
      </c>
      <c r="B2078" s="22" t="str">
        <f t="shared" si="98"/>
        <v>avars_2009</v>
      </c>
      <c r="C2078" s="22" t="s">
        <v>138</v>
      </c>
      <c r="D2078" s="22" t="s">
        <v>143</v>
      </c>
      <c r="E2078" s="22" t="s">
        <v>3431</v>
      </c>
      <c r="F2078" s="15">
        <v>2</v>
      </c>
      <c r="G2078" s="15" t="str">
        <f t="shared" si="99"/>
        <v>b</v>
      </c>
      <c r="H2078" s="20">
        <v>2009</v>
      </c>
      <c r="J2078" s="20" t="s">
        <v>3348</v>
      </c>
      <c r="K2078" s="20" t="s">
        <v>3349</v>
      </c>
      <c r="N2078" s="15" t="s">
        <v>10515</v>
      </c>
      <c r="Q2078" s="20" t="s">
        <v>178</v>
      </c>
    </row>
    <row r="2079" spans="1:17" ht="18" customHeight="1" x14ac:dyDescent="0.2">
      <c r="A2079" s="22" t="s">
        <v>25</v>
      </c>
      <c r="B2079" s="22" t="str">
        <f t="shared" si="98"/>
        <v>avars_2010</v>
      </c>
      <c r="C2079" s="22" t="s">
        <v>138</v>
      </c>
      <c r="D2079" s="22" t="s">
        <v>143</v>
      </c>
      <c r="E2079" s="22" t="s">
        <v>3431</v>
      </c>
      <c r="F2079" s="15">
        <v>3</v>
      </c>
      <c r="G2079" s="15" t="str">
        <f t="shared" si="99"/>
        <v>c</v>
      </c>
      <c r="H2079" s="20">
        <v>2010</v>
      </c>
      <c r="J2079" s="20" t="s">
        <v>3348</v>
      </c>
      <c r="K2079" s="20" t="s">
        <v>3349</v>
      </c>
      <c r="N2079" s="15" t="s">
        <v>10515</v>
      </c>
      <c r="Q2079" s="20" t="s">
        <v>178</v>
      </c>
    </row>
    <row r="2080" spans="1:17" ht="18" customHeight="1" x14ac:dyDescent="0.2">
      <c r="A2080" s="22" t="s">
        <v>25</v>
      </c>
      <c r="B2080" s="22" t="str">
        <f t="shared" si="98"/>
        <v>avars_2011</v>
      </c>
      <c r="C2080" s="22" t="s">
        <v>138</v>
      </c>
      <c r="D2080" s="22" t="s">
        <v>143</v>
      </c>
      <c r="E2080" s="22" t="s">
        <v>3431</v>
      </c>
      <c r="F2080" s="15">
        <v>4</v>
      </c>
      <c r="G2080" s="15" t="str">
        <f t="shared" si="99"/>
        <v>d</v>
      </c>
      <c r="H2080" s="20">
        <v>2011</v>
      </c>
      <c r="J2080" s="20" t="s">
        <v>3348</v>
      </c>
      <c r="K2080" s="20" t="s">
        <v>3349</v>
      </c>
      <c r="N2080" s="15" t="s">
        <v>10515</v>
      </c>
      <c r="Q2080" s="20" t="s">
        <v>178</v>
      </c>
    </row>
    <row r="2081" spans="1:17" ht="18" customHeight="1" x14ac:dyDescent="0.2">
      <c r="A2081" s="22" t="s">
        <v>25</v>
      </c>
      <c r="B2081" s="22" t="str">
        <f t="shared" si="98"/>
        <v>avars_2012</v>
      </c>
      <c r="C2081" s="22" t="s">
        <v>138</v>
      </c>
      <c r="D2081" s="22" t="s">
        <v>143</v>
      </c>
      <c r="E2081" s="22" t="s">
        <v>3431</v>
      </c>
      <c r="F2081" s="15">
        <v>5</v>
      </c>
      <c r="G2081" s="15" t="str">
        <f t="shared" si="99"/>
        <v>e</v>
      </c>
      <c r="H2081" s="20">
        <v>2012</v>
      </c>
      <c r="J2081" s="20" t="s">
        <v>3348</v>
      </c>
      <c r="K2081" s="20" t="s">
        <v>3349</v>
      </c>
      <c r="N2081" s="15" t="s">
        <v>10515</v>
      </c>
      <c r="Q2081" s="20" t="s">
        <v>178</v>
      </c>
    </row>
    <row r="2082" spans="1:17" ht="18" customHeight="1" x14ac:dyDescent="0.2">
      <c r="A2082" s="22" t="s">
        <v>25</v>
      </c>
      <c r="B2082" s="22" t="str">
        <f t="shared" si="98"/>
        <v>avars_2013</v>
      </c>
      <c r="C2082" s="22" t="s">
        <v>138</v>
      </c>
      <c r="D2082" s="22" t="s">
        <v>143</v>
      </c>
      <c r="E2082" s="22" t="s">
        <v>3431</v>
      </c>
      <c r="F2082" s="15">
        <v>6</v>
      </c>
      <c r="G2082" s="15" t="str">
        <f t="shared" si="99"/>
        <v>f</v>
      </c>
      <c r="H2082" s="20">
        <v>2013</v>
      </c>
      <c r="J2082" s="20" t="s">
        <v>3348</v>
      </c>
      <c r="K2082" s="20" t="s">
        <v>3349</v>
      </c>
      <c r="N2082" s="15" t="s">
        <v>10515</v>
      </c>
      <c r="Q2082" s="20" t="s">
        <v>178</v>
      </c>
    </row>
    <row r="2083" spans="1:17" ht="18" customHeight="1" x14ac:dyDescent="0.2">
      <c r="A2083" s="22" t="s">
        <v>25</v>
      </c>
      <c r="B2083" s="22" t="str">
        <f t="shared" si="98"/>
        <v>avars_2014</v>
      </c>
      <c r="C2083" s="22" t="s">
        <v>138</v>
      </c>
      <c r="D2083" s="22" t="s">
        <v>143</v>
      </c>
      <c r="E2083" s="22" t="s">
        <v>3431</v>
      </c>
      <c r="F2083" s="15">
        <v>7</v>
      </c>
      <c r="G2083" s="15" t="str">
        <f t="shared" si="99"/>
        <v>g</v>
      </c>
      <c r="H2083" s="20">
        <v>2014</v>
      </c>
      <c r="J2083" s="20" t="s">
        <v>3348</v>
      </c>
      <c r="K2083" s="20" t="s">
        <v>3349</v>
      </c>
      <c r="N2083" s="15" t="s">
        <v>10515</v>
      </c>
      <c r="Q2083" s="20" t="s">
        <v>178</v>
      </c>
    </row>
    <row r="2084" spans="1:17" ht="18" customHeight="1" x14ac:dyDescent="0.2">
      <c r="A2084" s="22" t="s">
        <v>25</v>
      </c>
      <c r="B2084" s="22" t="str">
        <f t="shared" si="98"/>
        <v>avars_2015</v>
      </c>
      <c r="C2084" s="22" t="s">
        <v>138</v>
      </c>
      <c r="D2084" s="22" t="s">
        <v>143</v>
      </c>
      <c r="E2084" s="22" t="s">
        <v>3431</v>
      </c>
      <c r="F2084" s="15">
        <v>8</v>
      </c>
      <c r="G2084" s="15" t="str">
        <f t="shared" si="99"/>
        <v>h</v>
      </c>
      <c r="H2084" s="20">
        <v>2015</v>
      </c>
      <c r="J2084" s="20" t="s">
        <v>3348</v>
      </c>
      <c r="K2084" s="20" t="s">
        <v>3349</v>
      </c>
      <c r="N2084" s="15" t="s">
        <v>10515</v>
      </c>
      <c r="Q2084" s="20" t="s">
        <v>178</v>
      </c>
    </row>
    <row r="2085" spans="1:17" ht="18" customHeight="1" x14ac:dyDescent="0.2">
      <c r="A2085" s="22" t="s">
        <v>25</v>
      </c>
      <c r="B2085" s="22" t="str">
        <f t="shared" si="98"/>
        <v>avars_2016</v>
      </c>
      <c r="C2085" s="22" t="s">
        <v>138</v>
      </c>
      <c r="D2085" s="22" t="s">
        <v>143</v>
      </c>
      <c r="E2085" s="22" t="s">
        <v>3431</v>
      </c>
      <c r="F2085" s="15">
        <v>9</v>
      </c>
      <c r="G2085" s="15" t="str">
        <f t="shared" si="99"/>
        <v>i</v>
      </c>
      <c r="H2085" s="20">
        <v>2016</v>
      </c>
      <c r="J2085" s="20" t="s">
        <v>3348</v>
      </c>
      <c r="K2085" s="20" t="s">
        <v>3349</v>
      </c>
      <c r="N2085" s="15" t="s">
        <v>10515</v>
      </c>
      <c r="Q2085" s="20" t="s">
        <v>178</v>
      </c>
    </row>
    <row r="2086" spans="1:17" ht="18" customHeight="1" x14ac:dyDescent="0.2">
      <c r="A2086" s="22" t="s">
        <v>25</v>
      </c>
      <c r="B2086" s="22" t="str">
        <f t="shared" ref="B2086:B2149" si="100">"avars_" &amp;  H2086</f>
        <v>avars_2017</v>
      </c>
      <c r="C2086" s="22" t="s">
        <v>138</v>
      </c>
      <c r="D2086" s="22" t="s">
        <v>143</v>
      </c>
      <c r="E2086" s="22" t="s">
        <v>3431</v>
      </c>
      <c r="F2086" s="15">
        <v>10</v>
      </c>
      <c r="G2086" s="15" t="str">
        <f t="shared" si="99"/>
        <v>j</v>
      </c>
      <c r="H2086" s="20">
        <v>2017</v>
      </c>
      <c r="J2086" s="20" t="s">
        <v>3348</v>
      </c>
      <c r="K2086" s="20" t="s">
        <v>3349</v>
      </c>
      <c r="N2086" s="15" t="s">
        <v>10515</v>
      </c>
      <c r="Q2086" s="20" t="s">
        <v>178</v>
      </c>
    </row>
    <row r="2087" spans="1:17" ht="18" customHeight="1" x14ac:dyDescent="0.2">
      <c r="A2087" s="22" t="s">
        <v>25</v>
      </c>
      <c r="B2087" s="22" t="str">
        <f t="shared" si="100"/>
        <v>avars_2018</v>
      </c>
      <c r="C2087" s="22" t="s">
        <v>138</v>
      </c>
      <c r="D2087" s="22" t="s">
        <v>143</v>
      </c>
      <c r="E2087" s="22" t="s">
        <v>3431</v>
      </c>
      <c r="F2087" s="15">
        <v>11</v>
      </c>
      <c r="G2087" s="15" t="str">
        <f t="shared" si="99"/>
        <v>k</v>
      </c>
      <c r="H2087" s="20">
        <v>2018</v>
      </c>
      <c r="J2087" s="20" t="s">
        <v>3348</v>
      </c>
      <c r="K2087" s="20" t="s">
        <v>3349</v>
      </c>
      <c r="N2087" s="15" t="s">
        <v>10515</v>
      </c>
      <c r="Q2087" s="20" t="s">
        <v>178</v>
      </c>
    </row>
    <row r="2088" spans="1:17" ht="18" customHeight="1" x14ac:dyDescent="0.2">
      <c r="A2088" s="22" t="s">
        <v>25</v>
      </c>
      <c r="B2088" s="22" t="str">
        <f t="shared" si="100"/>
        <v>avars_2008</v>
      </c>
      <c r="C2088" s="22" t="s">
        <v>138</v>
      </c>
      <c r="D2088" s="22" t="s">
        <v>143</v>
      </c>
      <c r="E2088" s="22" t="s">
        <v>3447</v>
      </c>
      <c r="F2088" s="15">
        <v>1</v>
      </c>
      <c r="G2088" s="15" t="str">
        <f t="shared" si="99"/>
        <v>a</v>
      </c>
      <c r="H2088" s="20">
        <v>2008</v>
      </c>
      <c r="J2088" s="20" t="s">
        <v>3348</v>
      </c>
      <c r="K2088" s="20" t="s">
        <v>3349</v>
      </c>
      <c r="N2088" s="15" t="s">
        <v>10515</v>
      </c>
      <c r="Q2088" s="20" t="s">
        <v>178</v>
      </c>
    </row>
    <row r="2089" spans="1:17" ht="18" customHeight="1" x14ac:dyDescent="0.2">
      <c r="A2089" s="22" t="s">
        <v>25</v>
      </c>
      <c r="B2089" s="22" t="str">
        <f t="shared" si="100"/>
        <v>avars_2009</v>
      </c>
      <c r="C2089" s="22" t="s">
        <v>138</v>
      </c>
      <c r="D2089" s="22" t="s">
        <v>143</v>
      </c>
      <c r="E2089" s="22" t="s">
        <v>3447</v>
      </c>
      <c r="F2089" s="15">
        <v>2</v>
      </c>
      <c r="G2089" s="15" t="str">
        <f t="shared" si="99"/>
        <v>b</v>
      </c>
      <c r="H2089" s="20">
        <v>2009</v>
      </c>
      <c r="J2089" s="20" t="s">
        <v>3348</v>
      </c>
      <c r="K2089" s="20" t="s">
        <v>3349</v>
      </c>
      <c r="N2089" s="15" t="s">
        <v>10515</v>
      </c>
      <c r="Q2089" s="20" t="s">
        <v>178</v>
      </c>
    </row>
    <row r="2090" spans="1:17" ht="18" customHeight="1" x14ac:dyDescent="0.2">
      <c r="A2090" s="22" t="s">
        <v>25</v>
      </c>
      <c r="B2090" s="22" t="str">
        <f t="shared" si="100"/>
        <v>avars_2010</v>
      </c>
      <c r="C2090" s="22" t="s">
        <v>138</v>
      </c>
      <c r="D2090" s="22" t="s">
        <v>143</v>
      </c>
      <c r="E2090" s="22" t="s">
        <v>3447</v>
      </c>
      <c r="F2090" s="15">
        <v>3</v>
      </c>
      <c r="G2090" s="15" t="str">
        <f t="shared" si="99"/>
        <v>c</v>
      </c>
      <c r="H2090" s="20">
        <v>2010</v>
      </c>
      <c r="J2090" s="20" t="s">
        <v>3348</v>
      </c>
      <c r="K2090" s="20" t="s">
        <v>3349</v>
      </c>
      <c r="N2090" s="15" t="s">
        <v>10515</v>
      </c>
      <c r="Q2090" s="20" t="s">
        <v>178</v>
      </c>
    </row>
    <row r="2091" spans="1:17" ht="18" customHeight="1" x14ac:dyDescent="0.2">
      <c r="A2091" s="22" t="s">
        <v>25</v>
      </c>
      <c r="B2091" s="22" t="str">
        <f t="shared" si="100"/>
        <v>avars_2011</v>
      </c>
      <c r="C2091" s="22" t="s">
        <v>138</v>
      </c>
      <c r="D2091" s="22" t="s">
        <v>143</v>
      </c>
      <c r="E2091" s="22" t="s">
        <v>3447</v>
      </c>
      <c r="F2091" s="15">
        <v>4</v>
      </c>
      <c r="G2091" s="15" t="str">
        <f t="shared" si="99"/>
        <v>d</v>
      </c>
      <c r="H2091" s="20">
        <v>2011</v>
      </c>
      <c r="J2091" s="20" t="s">
        <v>3348</v>
      </c>
      <c r="K2091" s="20" t="s">
        <v>3349</v>
      </c>
      <c r="N2091" s="15" t="s">
        <v>10515</v>
      </c>
      <c r="Q2091" s="20" t="s">
        <v>178</v>
      </c>
    </row>
    <row r="2092" spans="1:17" ht="18" customHeight="1" x14ac:dyDescent="0.2">
      <c r="A2092" s="22" t="s">
        <v>25</v>
      </c>
      <c r="B2092" s="22" t="str">
        <f t="shared" si="100"/>
        <v>avars_2012</v>
      </c>
      <c r="C2092" s="22" t="s">
        <v>138</v>
      </c>
      <c r="D2092" s="22" t="s">
        <v>143</v>
      </c>
      <c r="E2092" s="22" t="s">
        <v>3447</v>
      </c>
      <c r="F2092" s="15">
        <v>5</v>
      </c>
      <c r="G2092" s="15" t="str">
        <f t="shared" si="99"/>
        <v>e</v>
      </c>
      <c r="H2092" s="20">
        <v>2012</v>
      </c>
      <c r="J2092" s="20" t="s">
        <v>3348</v>
      </c>
      <c r="K2092" s="20" t="s">
        <v>3349</v>
      </c>
      <c r="N2092" s="15" t="s">
        <v>10515</v>
      </c>
      <c r="Q2092" s="20" t="s">
        <v>178</v>
      </c>
    </row>
    <row r="2093" spans="1:17" ht="18" customHeight="1" x14ac:dyDescent="0.2">
      <c r="A2093" s="22" t="s">
        <v>25</v>
      </c>
      <c r="B2093" s="22" t="str">
        <f t="shared" si="100"/>
        <v>avars_2013</v>
      </c>
      <c r="C2093" s="22" t="s">
        <v>138</v>
      </c>
      <c r="D2093" s="22" t="s">
        <v>143</v>
      </c>
      <c r="E2093" s="22" t="s">
        <v>3447</v>
      </c>
      <c r="F2093" s="15">
        <v>6</v>
      </c>
      <c r="G2093" s="15" t="str">
        <f t="shared" si="99"/>
        <v>f</v>
      </c>
      <c r="H2093" s="20">
        <v>2013</v>
      </c>
      <c r="J2093" s="20" t="s">
        <v>3348</v>
      </c>
      <c r="K2093" s="20" t="s">
        <v>3349</v>
      </c>
      <c r="N2093" s="15" t="s">
        <v>10515</v>
      </c>
      <c r="Q2093" s="20" t="s">
        <v>178</v>
      </c>
    </row>
    <row r="2094" spans="1:17" ht="18" customHeight="1" x14ac:dyDescent="0.2">
      <c r="A2094" s="22" t="s">
        <v>25</v>
      </c>
      <c r="B2094" s="22" t="str">
        <f t="shared" si="100"/>
        <v>avars_2014</v>
      </c>
      <c r="C2094" s="22" t="s">
        <v>138</v>
      </c>
      <c r="D2094" s="22" t="s">
        <v>143</v>
      </c>
      <c r="E2094" s="22" t="s">
        <v>3447</v>
      </c>
      <c r="F2094" s="15">
        <v>7</v>
      </c>
      <c r="G2094" s="15" t="str">
        <f t="shared" si="99"/>
        <v>g</v>
      </c>
      <c r="H2094" s="20">
        <v>2014</v>
      </c>
      <c r="J2094" s="20" t="s">
        <v>3348</v>
      </c>
      <c r="K2094" s="20" t="s">
        <v>3349</v>
      </c>
      <c r="N2094" s="15" t="s">
        <v>10515</v>
      </c>
      <c r="Q2094" s="20" t="s">
        <v>178</v>
      </c>
    </row>
    <row r="2095" spans="1:17" ht="18" customHeight="1" x14ac:dyDescent="0.2">
      <c r="A2095" s="22" t="s">
        <v>25</v>
      </c>
      <c r="B2095" s="22" t="str">
        <f t="shared" si="100"/>
        <v>avars_2015</v>
      </c>
      <c r="C2095" s="22" t="s">
        <v>138</v>
      </c>
      <c r="D2095" s="22" t="s">
        <v>143</v>
      </c>
      <c r="E2095" s="22" t="s">
        <v>3447</v>
      </c>
      <c r="F2095" s="15">
        <v>8</v>
      </c>
      <c r="G2095" s="15" t="str">
        <f t="shared" si="99"/>
        <v>h</v>
      </c>
      <c r="H2095" s="20">
        <v>2015</v>
      </c>
      <c r="J2095" s="20" t="s">
        <v>3348</v>
      </c>
      <c r="K2095" s="20" t="s">
        <v>3349</v>
      </c>
      <c r="N2095" s="15" t="s">
        <v>10515</v>
      </c>
      <c r="Q2095" s="20" t="s">
        <v>178</v>
      </c>
    </row>
    <row r="2096" spans="1:17" ht="18" customHeight="1" x14ac:dyDescent="0.2">
      <c r="A2096" s="22" t="s">
        <v>25</v>
      </c>
      <c r="B2096" s="22" t="str">
        <f t="shared" si="100"/>
        <v>avars_2016</v>
      </c>
      <c r="C2096" s="22" t="s">
        <v>138</v>
      </c>
      <c r="D2096" s="22" t="s">
        <v>143</v>
      </c>
      <c r="E2096" s="22" t="s">
        <v>3447</v>
      </c>
      <c r="F2096" s="15">
        <v>9</v>
      </c>
      <c r="G2096" s="15" t="str">
        <f t="shared" si="99"/>
        <v>i</v>
      </c>
      <c r="H2096" s="20">
        <v>2016</v>
      </c>
      <c r="J2096" s="20" t="s">
        <v>3348</v>
      </c>
      <c r="K2096" s="20" t="s">
        <v>3349</v>
      </c>
      <c r="N2096" s="15" t="s">
        <v>10515</v>
      </c>
      <c r="Q2096" s="20" t="s">
        <v>178</v>
      </c>
    </row>
    <row r="2097" spans="1:17" ht="18" customHeight="1" x14ac:dyDescent="0.2">
      <c r="A2097" s="22" t="s">
        <v>25</v>
      </c>
      <c r="B2097" s="22" t="str">
        <f t="shared" si="100"/>
        <v>avars_2017</v>
      </c>
      <c r="C2097" s="22" t="s">
        <v>138</v>
      </c>
      <c r="D2097" s="22" t="s">
        <v>143</v>
      </c>
      <c r="E2097" s="22" t="s">
        <v>3447</v>
      </c>
      <c r="F2097" s="15">
        <v>10</v>
      </c>
      <c r="G2097" s="15" t="str">
        <f t="shared" si="99"/>
        <v>j</v>
      </c>
      <c r="H2097" s="20">
        <v>2017</v>
      </c>
      <c r="J2097" s="20" t="s">
        <v>3348</v>
      </c>
      <c r="K2097" s="20" t="s">
        <v>3349</v>
      </c>
      <c r="N2097" s="15" t="s">
        <v>10515</v>
      </c>
      <c r="Q2097" s="20" t="s">
        <v>178</v>
      </c>
    </row>
    <row r="2098" spans="1:17" ht="18" customHeight="1" x14ac:dyDescent="0.2">
      <c r="A2098" s="22" t="s">
        <v>25</v>
      </c>
      <c r="B2098" s="22" t="str">
        <f t="shared" si="100"/>
        <v>avars_2018</v>
      </c>
      <c r="C2098" s="22" t="s">
        <v>138</v>
      </c>
      <c r="D2098" s="22" t="s">
        <v>143</v>
      </c>
      <c r="E2098" s="22" t="s">
        <v>3447</v>
      </c>
      <c r="F2098" s="15">
        <v>11</v>
      </c>
      <c r="G2098" s="15" t="str">
        <f t="shared" si="99"/>
        <v>k</v>
      </c>
      <c r="H2098" s="20">
        <v>2018</v>
      </c>
      <c r="J2098" s="20" t="s">
        <v>3348</v>
      </c>
      <c r="K2098" s="20" t="s">
        <v>3349</v>
      </c>
      <c r="N2098" s="15" t="s">
        <v>10515</v>
      </c>
      <c r="Q2098" s="20" t="s">
        <v>178</v>
      </c>
    </row>
    <row r="2099" spans="1:17" ht="18" customHeight="1" x14ac:dyDescent="0.2">
      <c r="A2099" s="22" t="s">
        <v>25</v>
      </c>
      <c r="B2099" s="22" t="str">
        <f t="shared" si="100"/>
        <v>avars_2008</v>
      </c>
      <c r="C2099" s="22" t="s">
        <v>138</v>
      </c>
      <c r="D2099" s="22" t="s">
        <v>143</v>
      </c>
      <c r="E2099" s="22" t="s">
        <v>3467</v>
      </c>
      <c r="F2099" s="15">
        <v>1</v>
      </c>
      <c r="G2099" s="15" t="str">
        <f t="shared" si="99"/>
        <v>a</v>
      </c>
      <c r="H2099" s="20">
        <v>2008</v>
      </c>
      <c r="J2099" s="20" t="s">
        <v>3348</v>
      </c>
      <c r="K2099" s="20" t="s">
        <v>3349</v>
      </c>
      <c r="N2099" s="15" t="s">
        <v>10515</v>
      </c>
      <c r="Q2099" s="20" t="s">
        <v>178</v>
      </c>
    </row>
    <row r="2100" spans="1:17" ht="18" customHeight="1" x14ac:dyDescent="0.2">
      <c r="A2100" s="22" t="s">
        <v>25</v>
      </c>
      <c r="B2100" s="22" t="str">
        <f t="shared" si="100"/>
        <v>avars_2009</v>
      </c>
      <c r="C2100" s="22" t="s">
        <v>138</v>
      </c>
      <c r="D2100" s="22" t="s">
        <v>143</v>
      </c>
      <c r="E2100" s="22" t="s">
        <v>3467</v>
      </c>
      <c r="F2100" s="15">
        <v>2</v>
      </c>
      <c r="G2100" s="15" t="str">
        <f t="shared" si="99"/>
        <v>b</v>
      </c>
      <c r="H2100" s="20">
        <v>2009</v>
      </c>
      <c r="J2100" s="20" t="s">
        <v>3348</v>
      </c>
      <c r="K2100" s="20" t="s">
        <v>3349</v>
      </c>
      <c r="N2100" s="15" t="s">
        <v>10515</v>
      </c>
      <c r="Q2100" s="20" t="s">
        <v>178</v>
      </c>
    </row>
    <row r="2101" spans="1:17" ht="18" customHeight="1" x14ac:dyDescent="0.2">
      <c r="A2101" s="22" t="s">
        <v>25</v>
      </c>
      <c r="B2101" s="22" t="str">
        <f t="shared" si="100"/>
        <v>avars_2010</v>
      </c>
      <c r="C2101" s="22" t="s">
        <v>138</v>
      </c>
      <c r="D2101" s="22" t="s">
        <v>143</v>
      </c>
      <c r="E2101" s="22" t="s">
        <v>3467</v>
      </c>
      <c r="F2101" s="15">
        <v>3</v>
      </c>
      <c r="G2101" s="15" t="str">
        <f t="shared" si="99"/>
        <v>c</v>
      </c>
      <c r="H2101" s="20">
        <v>2010</v>
      </c>
      <c r="J2101" s="20" t="s">
        <v>3348</v>
      </c>
      <c r="K2101" s="20" t="s">
        <v>3349</v>
      </c>
      <c r="N2101" s="15" t="s">
        <v>10515</v>
      </c>
      <c r="Q2101" s="20" t="s">
        <v>178</v>
      </c>
    </row>
    <row r="2102" spans="1:17" ht="18" customHeight="1" x14ac:dyDescent="0.2">
      <c r="A2102" s="22" t="s">
        <v>25</v>
      </c>
      <c r="B2102" s="22" t="str">
        <f t="shared" si="100"/>
        <v>avars_2011</v>
      </c>
      <c r="C2102" s="22" t="s">
        <v>138</v>
      </c>
      <c r="D2102" s="22" t="s">
        <v>143</v>
      </c>
      <c r="E2102" s="22" t="s">
        <v>3467</v>
      </c>
      <c r="F2102" s="15">
        <v>4</v>
      </c>
      <c r="G2102" s="15" t="str">
        <f t="shared" si="99"/>
        <v>d</v>
      </c>
      <c r="H2102" s="20">
        <v>2011</v>
      </c>
      <c r="J2102" s="20" t="s">
        <v>3348</v>
      </c>
      <c r="K2102" s="20" t="s">
        <v>3349</v>
      </c>
      <c r="N2102" s="15" t="s">
        <v>10515</v>
      </c>
      <c r="Q2102" s="20" t="s">
        <v>178</v>
      </c>
    </row>
    <row r="2103" spans="1:17" ht="18" customHeight="1" x14ac:dyDescent="0.2">
      <c r="A2103" s="22" t="s">
        <v>25</v>
      </c>
      <c r="B2103" s="22" t="str">
        <f t="shared" si="100"/>
        <v>avars_2012</v>
      </c>
      <c r="C2103" s="22" t="s">
        <v>138</v>
      </c>
      <c r="D2103" s="22" t="s">
        <v>143</v>
      </c>
      <c r="E2103" s="22" t="s">
        <v>3467</v>
      </c>
      <c r="F2103" s="15">
        <v>5</v>
      </c>
      <c r="G2103" s="15" t="str">
        <f t="shared" si="99"/>
        <v>e</v>
      </c>
      <c r="H2103" s="20">
        <v>2012</v>
      </c>
      <c r="J2103" s="20" t="s">
        <v>3348</v>
      </c>
      <c r="K2103" s="20" t="s">
        <v>3349</v>
      </c>
      <c r="N2103" s="15" t="s">
        <v>10515</v>
      </c>
      <c r="Q2103" s="20" t="s">
        <v>178</v>
      </c>
    </row>
    <row r="2104" spans="1:17" ht="18" customHeight="1" x14ac:dyDescent="0.2">
      <c r="A2104" s="22" t="s">
        <v>25</v>
      </c>
      <c r="B2104" s="22" t="str">
        <f t="shared" si="100"/>
        <v>avars_2013</v>
      </c>
      <c r="C2104" s="22" t="s">
        <v>138</v>
      </c>
      <c r="D2104" s="22" t="s">
        <v>143</v>
      </c>
      <c r="E2104" s="22" t="s">
        <v>3467</v>
      </c>
      <c r="F2104" s="15">
        <v>6</v>
      </c>
      <c r="G2104" s="15" t="str">
        <f t="shared" si="99"/>
        <v>f</v>
      </c>
      <c r="H2104" s="20">
        <v>2013</v>
      </c>
      <c r="J2104" s="20" t="s">
        <v>3348</v>
      </c>
      <c r="K2104" s="20" t="s">
        <v>3349</v>
      </c>
      <c r="N2104" s="15" t="s">
        <v>10515</v>
      </c>
      <c r="Q2104" s="20" t="s">
        <v>178</v>
      </c>
    </row>
    <row r="2105" spans="1:17" ht="18" customHeight="1" x14ac:dyDescent="0.2">
      <c r="A2105" s="22" t="s">
        <v>25</v>
      </c>
      <c r="B2105" s="22" t="str">
        <f t="shared" si="100"/>
        <v>avars_2014</v>
      </c>
      <c r="C2105" s="22" t="s">
        <v>138</v>
      </c>
      <c r="D2105" s="22" t="s">
        <v>143</v>
      </c>
      <c r="E2105" s="22" t="s">
        <v>3467</v>
      </c>
      <c r="F2105" s="15">
        <v>7</v>
      </c>
      <c r="G2105" s="15" t="str">
        <f t="shared" si="99"/>
        <v>g</v>
      </c>
      <c r="H2105" s="20">
        <v>2014</v>
      </c>
      <c r="J2105" s="20" t="s">
        <v>3348</v>
      </c>
      <c r="K2105" s="20" t="s">
        <v>3349</v>
      </c>
      <c r="N2105" s="15" t="s">
        <v>10515</v>
      </c>
      <c r="Q2105" s="20" t="s">
        <v>178</v>
      </c>
    </row>
    <row r="2106" spans="1:17" ht="18" customHeight="1" x14ac:dyDescent="0.2">
      <c r="A2106" s="22" t="s">
        <v>25</v>
      </c>
      <c r="B2106" s="22" t="str">
        <f t="shared" si="100"/>
        <v>avars_2015</v>
      </c>
      <c r="C2106" s="22" t="s">
        <v>138</v>
      </c>
      <c r="D2106" s="22" t="s">
        <v>143</v>
      </c>
      <c r="E2106" s="22" t="s">
        <v>3467</v>
      </c>
      <c r="F2106" s="15">
        <v>8</v>
      </c>
      <c r="G2106" s="15" t="str">
        <f t="shared" si="99"/>
        <v>h</v>
      </c>
      <c r="H2106" s="20">
        <v>2015</v>
      </c>
      <c r="J2106" s="20" t="s">
        <v>3348</v>
      </c>
      <c r="K2106" s="20" t="s">
        <v>3349</v>
      </c>
      <c r="N2106" s="15" t="s">
        <v>10515</v>
      </c>
      <c r="Q2106" s="20" t="s">
        <v>178</v>
      </c>
    </row>
    <row r="2107" spans="1:17" ht="18" customHeight="1" x14ac:dyDescent="0.2">
      <c r="A2107" s="22" t="s">
        <v>25</v>
      </c>
      <c r="B2107" s="22" t="str">
        <f t="shared" si="100"/>
        <v>avars_2016</v>
      </c>
      <c r="C2107" s="22" t="s">
        <v>138</v>
      </c>
      <c r="D2107" s="22" t="s">
        <v>143</v>
      </c>
      <c r="E2107" s="22" t="s">
        <v>3467</v>
      </c>
      <c r="F2107" s="15">
        <v>9</v>
      </c>
      <c r="G2107" s="15" t="str">
        <f t="shared" ref="G2107:G2170" si="101">MID("abcdefghijklmnopqrstuvwxyz",F2107,1)</f>
        <v>i</v>
      </c>
      <c r="H2107" s="20">
        <v>2016</v>
      </c>
      <c r="J2107" s="20" t="s">
        <v>3348</v>
      </c>
      <c r="K2107" s="20" t="s">
        <v>3349</v>
      </c>
      <c r="N2107" s="15" t="s">
        <v>10515</v>
      </c>
      <c r="Q2107" s="20" t="s">
        <v>178</v>
      </c>
    </row>
    <row r="2108" spans="1:17" ht="18" customHeight="1" x14ac:dyDescent="0.2">
      <c r="A2108" s="22" t="s">
        <v>25</v>
      </c>
      <c r="B2108" s="22" t="str">
        <f t="shared" si="100"/>
        <v>avars_2017</v>
      </c>
      <c r="C2108" s="22" t="s">
        <v>138</v>
      </c>
      <c r="D2108" s="22" t="s">
        <v>143</v>
      </c>
      <c r="E2108" s="22" t="s">
        <v>3467</v>
      </c>
      <c r="F2108" s="15">
        <v>10</v>
      </c>
      <c r="G2108" s="15" t="str">
        <f t="shared" si="101"/>
        <v>j</v>
      </c>
      <c r="H2108" s="20">
        <v>2017</v>
      </c>
      <c r="J2108" s="20" t="s">
        <v>3348</v>
      </c>
      <c r="K2108" s="20" t="s">
        <v>3349</v>
      </c>
      <c r="N2108" s="15" t="s">
        <v>10515</v>
      </c>
      <c r="Q2108" s="20" t="s">
        <v>178</v>
      </c>
    </row>
    <row r="2109" spans="1:17" ht="18" customHeight="1" x14ac:dyDescent="0.2">
      <c r="A2109" s="22" t="s">
        <v>25</v>
      </c>
      <c r="B2109" s="22" t="str">
        <f t="shared" si="100"/>
        <v>avars_2018</v>
      </c>
      <c r="C2109" s="22" t="s">
        <v>138</v>
      </c>
      <c r="D2109" s="22" t="s">
        <v>143</v>
      </c>
      <c r="E2109" s="22" t="s">
        <v>3467</v>
      </c>
      <c r="F2109" s="15">
        <v>11</v>
      </c>
      <c r="G2109" s="15" t="str">
        <f t="shared" si="101"/>
        <v>k</v>
      </c>
      <c r="H2109" s="20">
        <v>2018</v>
      </c>
      <c r="J2109" s="20" t="s">
        <v>3348</v>
      </c>
      <c r="K2109" s="20" t="s">
        <v>3349</v>
      </c>
      <c r="N2109" s="15" t="s">
        <v>10515</v>
      </c>
      <c r="Q2109" s="20" t="s">
        <v>178</v>
      </c>
    </row>
    <row r="2110" spans="1:17" ht="18" customHeight="1" x14ac:dyDescent="0.2">
      <c r="A2110" s="22" t="s">
        <v>25</v>
      </c>
      <c r="B2110" s="22" t="str">
        <f t="shared" si="100"/>
        <v>avars_2008</v>
      </c>
      <c r="C2110" s="22" t="s">
        <v>138</v>
      </c>
      <c r="D2110" s="22" t="s">
        <v>143</v>
      </c>
      <c r="E2110" s="22" t="s">
        <v>3478</v>
      </c>
      <c r="F2110" s="15">
        <v>1</v>
      </c>
      <c r="G2110" s="15" t="str">
        <f t="shared" si="101"/>
        <v>a</v>
      </c>
      <c r="H2110" s="20">
        <v>2008</v>
      </c>
      <c r="J2110" s="20" t="s">
        <v>3348</v>
      </c>
      <c r="K2110" s="20" t="s">
        <v>3349</v>
      </c>
      <c r="N2110" s="15" t="s">
        <v>10515</v>
      </c>
      <c r="Q2110" s="20" t="s">
        <v>178</v>
      </c>
    </row>
    <row r="2111" spans="1:17" ht="18" customHeight="1" x14ac:dyDescent="0.2">
      <c r="A2111" s="22" t="s">
        <v>25</v>
      </c>
      <c r="B2111" s="22" t="str">
        <f t="shared" si="100"/>
        <v>avars_2009</v>
      </c>
      <c r="C2111" s="22" t="s">
        <v>138</v>
      </c>
      <c r="D2111" s="22" t="s">
        <v>143</v>
      </c>
      <c r="E2111" s="22" t="s">
        <v>3478</v>
      </c>
      <c r="F2111" s="15">
        <v>2</v>
      </c>
      <c r="G2111" s="15" t="str">
        <f t="shared" si="101"/>
        <v>b</v>
      </c>
      <c r="H2111" s="20">
        <v>2009</v>
      </c>
      <c r="J2111" s="20" t="s">
        <v>3348</v>
      </c>
      <c r="K2111" s="20" t="s">
        <v>3349</v>
      </c>
      <c r="N2111" s="15" t="s">
        <v>10515</v>
      </c>
      <c r="Q2111" s="20" t="s">
        <v>178</v>
      </c>
    </row>
    <row r="2112" spans="1:17" ht="18" customHeight="1" x14ac:dyDescent="0.2">
      <c r="A2112" s="22" t="s">
        <v>25</v>
      </c>
      <c r="B2112" s="22" t="str">
        <f t="shared" si="100"/>
        <v>avars_2010</v>
      </c>
      <c r="C2112" s="22" t="s">
        <v>138</v>
      </c>
      <c r="D2112" s="22" t="s">
        <v>143</v>
      </c>
      <c r="E2112" s="22" t="s">
        <v>3478</v>
      </c>
      <c r="F2112" s="15">
        <v>3</v>
      </c>
      <c r="G2112" s="15" t="str">
        <f t="shared" si="101"/>
        <v>c</v>
      </c>
      <c r="H2112" s="20">
        <v>2010</v>
      </c>
      <c r="J2112" s="20" t="s">
        <v>3348</v>
      </c>
      <c r="K2112" s="20" t="s">
        <v>3349</v>
      </c>
      <c r="N2112" s="15" t="s">
        <v>10515</v>
      </c>
      <c r="Q2112" s="20" t="s">
        <v>178</v>
      </c>
    </row>
    <row r="2113" spans="1:17" ht="18" customHeight="1" x14ac:dyDescent="0.2">
      <c r="A2113" s="22" t="s">
        <v>25</v>
      </c>
      <c r="B2113" s="22" t="str">
        <f t="shared" si="100"/>
        <v>avars_2011</v>
      </c>
      <c r="C2113" s="22" t="s">
        <v>138</v>
      </c>
      <c r="D2113" s="22" t="s">
        <v>143</v>
      </c>
      <c r="E2113" s="22" t="s">
        <v>3478</v>
      </c>
      <c r="F2113" s="15">
        <v>4</v>
      </c>
      <c r="G2113" s="15" t="str">
        <f t="shared" si="101"/>
        <v>d</v>
      </c>
      <c r="H2113" s="20">
        <v>2011</v>
      </c>
      <c r="J2113" s="20" t="s">
        <v>3348</v>
      </c>
      <c r="K2113" s="20" t="s">
        <v>3349</v>
      </c>
      <c r="N2113" s="15" t="s">
        <v>10515</v>
      </c>
      <c r="Q2113" s="20" t="s">
        <v>178</v>
      </c>
    </row>
    <row r="2114" spans="1:17" ht="18" customHeight="1" x14ac:dyDescent="0.2">
      <c r="A2114" s="22" t="s">
        <v>25</v>
      </c>
      <c r="B2114" s="22" t="str">
        <f t="shared" si="100"/>
        <v>avars_2012</v>
      </c>
      <c r="C2114" s="22" t="s">
        <v>138</v>
      </c>
      <c r="D2114" s="22" t="s">
        <v>143</v>
      </c>
      <c r="E2114" s="22" t="s">
        <v>3478</v>
      </c>
      <c r="F2114" s="15">
        <v>5</v>
      </c>
      <c r="G2114" s="15" t="str">
        <f t="shared" si="101"/>
        <v>e</v>
      </c>
      <c r="H2114" s="20">
        <v>2012</v>
      </c>
      <c r="J2114" s="20" t="s">
        <v>3348</v>
      </c>
      <c r="K2114" s="20" t="s">
        <v>3349</v>
      </c>
      <c r="N2114" s="15" t="s">
        <v>10515</v>
      </c>
      <c r="Q2114" s="20" t="s">
        <v>178</v>
      </c>
    </row>
    <row r="2115" spans="1:17" ht="18" customHeight="1" x14ac:dyDescent="0.2">
      <c r="A2115" s="22" t="s">
        <v>25</v>
      </c>
      <c r="B2115" s="22" t="str">
        <f t="shared" si="100"/>
        <v>avars_2013</v>
      </c>
      <c r="C2115" s="22" t="s">
        <v>138</v>
      </c>
      <c r="D2115" s="22" t="s">
        <v>143</v>
      </c>
      <c r="E2115" s="22" t="s">
        <v>3478</v>
      </c>
      <c r="F2115" s="15">
        <v>6</v>
      </c>
      <c r="G2115" s="15" t="str">
        <f t="shared" si="101"/>
        <v>f</v>
      </c>
      <c r="H2115" s="20">
        <v>2013</v>
      </c>
      <c r="J2115" s="20" t="s">
        <v>3348</v>
      </c>
      <c r="K2115" s="20" t="s">
        <v>3349</v>
      </c>
      <c r="N2115" s="15" t="s">
        <v>10515</v>
      </c>
      <c r="Q2115" s="20" t="s">
        <v>178</v>
      </c>
    </row>
    <row r="2116" spans="1:17" ht="18" customHeight="1" x14ac:dyDescent="0.2">
      <c r="A2116" s="22" t="s">
        <v>25</v>
      </c>
      <c r="B2116" s="22" t="str">
        <f t="shared" si="100"/>
        <v>avars_2014</v>
      </c>
      <c r="C2116" s="22" t="s">
        <v>138</v>
      </c>
      <c r="D2116" s="22" t="s">
        <v>143</v>
      </c>
      <c r="E2116" s="22" t="s">
        <v>3478</v>
      </c>
      <c r="F2116" s="15">
        <v>7</v>
      </c>
      <c r="G2116" s="15" t="str">
        <f t="shared" si="101"/>
        <v>g</v>
      </c>
      <c r="H2116" s="20">
        <v>2014</v>
      </c>
      <c r="J2116" s="20" t="s">
        <v>3348</v>
      </c>
      <c r="K2116" s="20" t="s">
        <v>3349</v>
      </c>
      <c r="N2116" s="15" t="s">
        <v>10515</v>
      </c>
      <c r="Q2116" s="20" t="s">
        <v>178</v>
      </c>
    </row>
    <row r="2117" spans="1:17" ht="18" customHeight="1" x14ac:dyDescent="0.2">
      <c r="A2117" s="22" t="s">
        <v>25</v>
      </c>
      <c r="B2117" s="22" t="str">
        <f t="shared" si="100"/>
        <v>avars_2015</v>
      </c>
      <c r="C2117" s="22" t="s">
        <v>138</v>
      </c>
      <c r="D2117" s="22" t="s">
        <v>143</v>
      </c>
      <c r="E2117" s="22" t="s">
        <v>3478</v>
      </c>
      <c r="F2117" s="15">
        <v>8</v>
      </c>
      <c r="G2117" s="15" t="str">
        <f t="shared" si="101"/>
        <v>h</v>
      </c>
      <c r="H2117" s="20">
        <v>2015</v>
      </c>
      <c r="J2117" s="20" t="s">
        <v>3348</v>
      </c>
      <c r="K2117" s="20" t="s">
        <v>3349</v>
      </c>
      <c r="N2117" s="15" t="s">
        <v>10515</v>
      </c>
      <c r="Q2117" s="20" t="s">
        <v>178</v>
      </c>
    </row>
    <row r="2118" spans="1:17" ht="18" customHeight="1" x14ac:dyDescent="0.2">
      <c r="A2118" s="22" t="s">
        <v>25</v>
      </c>
      <c r="B2118" s="22" t="str">
        <f t="shared" si="100"/>
        <v>avars_2016</v>
      </c>
      <c r="C2118" s="22" t="s">
        <v>138</v>
      </c>
      <c r="D2118" s="22" t="s">
        <v>143</v>
      </c>
      <c r="E2118" s="22" t="s">
        <v>3478</v>
      </c>
      <c r="F2118" s="15">
        <v>9</v>
      </c>
      <c r="G2118" s="15" t="str">
        <f t="shared" si="101"/>
        <v>i</v>
      </c>
      <c r="H2118" s="20">
        <v>2016</v>
      </c>
      <c r="J2118" s="20" t="s">
        <v>3348</v>
      </c>
      <c r="K2118" s="20" t="s">
        <v>3349</v>
      </c>
      <c r="N2118" s="15" t="s">
        <v>10515</v>
      </c>
      <c r="Q2118" s="20" t="s">
        <v>178</v>
      </c>
    </row>
    <row r="2119" spans="1:17" ht="18" customHeight="1" x14ac:dyDescent="0.2">
      <c r="A2119" s="22" t="s">
        <v>25</v>
      </c>
      <c r="B2119" s="22" t="str">
        <f t="shared" si="100"/>
        <v>avars_2017</v>
      </c>
      <c r="C2119" s="22" t="s">
        <v>138</v>
      </c>
      <c r="D2119" s="22" t="s">
        <v>143</v>
      </c>
      <c r="E2119" s="22" t="s">
        <v>3478</v>
      </c>
      <c r="F2119" s="15">
        <v>10</v>
      </c>
      <c r="G2119" s="15" t="str">
        <f t="shared" si="101"/>
        <v>j</v>
      </c>
      <c r="H2119" s="20">
        <v>2017</v>
      </c>
      <c r="J2119" s="20" t="s">
        <v>3348</v>
      </c>
      <c r="K2119" s="20" t="s">
        <v>3349</v>
      </c>
      <c r="N2119" s="15" t="s">
        <v>10515</v>
      </c>
      <c r="Q2119" s="20" t="s">
        <v>178</v>
      </c>
    </row>
    <row r="2120" spans="1:17" ht="18" customHeight="1" x14ac:dyDescent="0.2">
      <c r="A2120" s="22" t="s">
        <v>25</v>
      </c>
      <c r="B2120" s="22" t="str">
        <f t="shared" si="100"/>
        <v>avars_2018</v>
      </c>
      <c r="C2120" s="22" t="s">
        <v>138</v>
      </c>
      <c r="D2120" s="22" t="s">
        <v>143</v>
      </c>
      <c r="E2120" s="22" t="s">
        <v>3478</v>
      </c>
      <c r="F2120" s="15">
        <v>11</v>
      </c>
      <c r="G2120" s="15" t="str">
        <f t="shared" si="101"/>
        <v>k</v>
      </c>
      <c r="H2120" s="20">
        <v>2018</v>
      </c>
      <c r="J2120" s="20" t="s">
        <v>3348</v>
      </c>
      <c r="K2120" s="20" t="s">
        <v>3349</v>
      </c>
      <c r="N2120" s="15" t="s">
        <v>10515</v>
      </c>
      <c r="Q2120" s="20" t="s">
        <v>178</v>
      </c>
    </row>
    <row r="2121" spans="1:17" ht="18" customHeight="1" x14ac:dyDescent="0.2">
      <c r="A2121" s="22" t="s">
        <v>25</v>
      </c>
      <c r="B2121" s="22" t="str">
        <f t="shared" si="100"/>
        <v>avars_2008</v>
      </c>
      <c r="C2121" s="22" t="s">
        <v>138</v>
      </c>
      <c r="D2121" s="22" t="s">
        <v>143</v>
      </c>
      <c r="E2121" s="22" t="s">
        <v>3489</v>
      </c>
      <c r="F2121" s="15">
        <v>1</v>
      </c>
      <c r="G2121" s="15" t="str">
        <f t="shared" si="101"/>
        <v>a</v>
      </c>
      <c r="H2121" s="20">
        <v>2008</v>
      </c>
      <c r="J2121" s="20" t="s">
        <v>3348</v>
      </c>
      <c r="K2121" s="20" t="s">
        <v>3349</v>
      </c>
      <c r="N2121" s="15" t="s">
        <v>10515</v>
      </c>
      <c r="Q2121" s="20" t="s">
        <v>178</v>
      </c>
    </row>
    <row r="2122" spans="1:17" ht="18" customHeight="1" x14ac:dyDescent="0.2">
      <c r="A2122" s="22" t="s">
        <v>25</v>
      </c>
      <c r="B2122" s="22" t="str">
        <f t="shared" si="100"/>
        <v>avars_2009</v>
      </c>
      <c r="C2122" s="22" t="s">
        <v>138</v>
      </c>
      <c r="D2122" s="22" t="s">
        <v>143</v>
      </c>
      <c r="E2122" s="22" t="s">
        <v>3489</v>
      </c>
      <c r="F2122" s="15">
        <v>2</v>
      </c>
      <c r="G2122" s="15" t="str">
        <f t="shared" si="101"/>
        <v>b</v>
      </c>
      <c r="H2122" s="20">
        <v>2009</v>
      </c>
      <c r="J2122" s="20" t="s">
        <v>3348</v>
      </c>
      <c r="K2122" s="20" t="s">
        <v>3349</v>
      </c>
      <c r="N2122" s="15" t="s">
        <v>10515</v>
      </c>
      <c r="Q2122" s="20" t="s">
        <v>178</v>
      </c>
    </row>
    <row r="2123" spans="1:17" ht="18" customHeight="1" x14ac:dyDescent="0.2">
      <c r="A2123" s="22" t="s">
        <v>25</v>
      </c>
      <c r="B2123" s="22" t="str">
        <f t="shared" si="100"/>
        <v>avars_2010</v>
      </c>
      <c r="C2123" s="22" t="s">
        <v>138</v>
      </c>
      <c r="D2123" s="22" t="s">
        <v>143</v>
      </c>
      <c r="E2123" s="22" t="s">
        <v>3489</v>
      </c>
      <c r="F2123" s="15">
        <v>3</v>
      </c>
      <c r="G2123" s="15" t="str">
        <f t="shared" si="101"/>
        <v>c</v>
      </c>
      <c r="H2123" s="20">
        <v>2010</v>
      </c>
      <c r="J2123" s="20" t="s">
        <v>3348</v>
      </c>
      <c r="K2123" s="20" t="s">
        <v>3349</v>
      </c>
      <c r="N2123" s="15" t="s">
        <v>10515</v>
      </c>
      <c r="Q2123" s="20" t="s">
        <v>178</v>
      </c>
    </row>
    <row r="2124" spans="1:17" ht="18" customHeight="1" x14ac:dyDescent="0.2">
      <c r="A2124" s="22" t="s">
        <v>25</v>
      </c>
      <c r="B2124" s="22" t="str">
        <f t="shared" si="100"/>
        <v>avars_2011</v>
      </c>
      <c r="C2124" s="22" t="s">
        <v>138</v>
      </c>
      <c r="D2124" s="22" t="s">
        <v>143</v>
      </c>
      <c r="E2124" s="22" t="s">
        <v>3489</v>
      </c>
      <c r="F2124" s="15">
        <v>4</v>
      </c>
      <c r="G2124" s="15" t="str">
        <f t="shared" si="101"/>
        <v>d</v>
      </c>
      <c r="H2124" s="20">
        <v>2011</v>
      </c>
      <c r="J2124" s="20" t="s">
        <v>3348</v>
      </c>
      <c r="K2124" s="20" t="s">
        <v>3349</v>
      </c>
      <c r="N2124" s="15" t="s">
        <v>10515</v>
      </c>
      <c r="Q2124" s="20" t="s">
        <v>178</v>
      </c>
    </row>
    <row r="2125" spans="1:17" ht="18" customHeight="1" x14ac:dyDescent="0.2">
      <c r="A2125" s="22" t="s">
        <v>25</v>
      </c>
      <c r="B2125" s="22" t="str">
        <f t="shared" si="100"/>
        <v>avars_2012</v>
      </c>
      <c r="C2125" s="22" t="s">
        <v>138</v>
      </c>
      <c r="D2125" s="22" t="s">
        <v>143</v>
      </c>
      <c r="E2125" s="22" t="s">
        <v>3489</v>
      </c>
      <c r="F2125" s="15">
        <v>5</v>
      </c>
      <c r="G2125" s="15" t="str">
        <f t="shared" si="101"/>
        <v>e</v>
      </c>
      <c r="H2125" s="20">
        <v>2012</v>
      </c>
      <c r="J2125" s="20" t="s">
        <v>3348</v>
      </c>
      <c r="K2125" s="20" t="s">
        <v>3349</v>
      </c>
      <c r="N2125" s="15" t="s">
        <v>10515</v>
      </c>
      <c r="Q2125" s="20" t="s">
        <v>178</v>
      </c>
    </row>
    <row r="2126" spans="1:17" ht="18" customHeight="1" x14ac:dyDescent="0.2">
      <c r="A2126" s="22" t="s">
        <v>25</v>
      </c>
      <c r="B2126" s="22" t="str">
        <f t="shared" si="100"/>
        <v>avars_2013</v>
      </c>
      <c r="C2126" s="22" t="s">
        <v>138</v>
      </c>
      <c r="D2126" s="22" t="s">
        <v>143</v>
      </c>
      <c r="E2126" s="22" t="s">
        <v>3489</v>
      </c>
      <c r="F2126" s="15">
        <v>6</v>
      </c>
      <c r="G2126" s="15" t="str">
        <f t="shared" si="101"/>
        <v>f</v>
      </c>
      <c r="H2126" s="20">
        <v>2013</v>
      </c>
      <c r="J2126" s="20" t="s">
        <v>3348</v>
      </c>
      <c r="K2126" s="20" t="s">
        <v>3349</v>
      </c>
      <c r="N2126" s="15" t="s">
        <v>10515</v>
      </c>
      <c r="Q2126" s="20" t="s">
        <v>178</v>
      </c>
    </row>
    <row r="2127" spans="1:17" ht="18" customHeight="1" x14ac:dyDescent="0.2">
      <c r="A2127" s="22" t="s">
        <v>25</v>
      </c>
      <c r="B2127" s="22" t="str">
        <f t="shared" si="100"/>
        <v>avars_2014</v>
      </c>
      <c r="C2127" s="22" t="s">
        <v>138</v>
      </c>
      <c r="D2127" s="22" t="s">
        <v>143</v>
      </c>
      <c r="E2127" s="22" t="s">
        <v>3489</v>
      </c>
      <c r="F2127" s="15">
        <v>7</v>
      </c>
      <c r="G2127" s="15" t="str">
        <f t="shared" si="101"/>
        <v>g</v>
      </c>
      <c r="H2127" s="20">
        <v>2014</v>
      </c>
      <c r="J2127" s="20" t="s">
        <v>3348</v>
      </c>
      <c r="K2127" s="20" t="s">
        <v>3349</v>
      </c>
      <c r="N2127" s="15" t="s">
        <v>10515</v>
      </c>
      <c r="Q2127" s="20" t="s">
        <v>178</v>
      </c>
    </row>
    <row r="2128" spans="1:17" ht="18" customHeight="1" x14ac:dyDescent="0.2">
      <c r="A2128" s="22" t="s">
        <v>25</v>
      </c>
      <c r="B2128" s="22" t="str">
        <f t="shared" si="100"/>
        <v>avars_2015</v>
      </c>
      <c r="C2128" s="22" t="s">
        <v>138</v>
      </c>
      <c r="D2128" s="22" t="s">
        <v>143</v>
      </c>
      <c r="E2128" s="22" t="s">
        <v>3489</v>
      </c>
      <c r="F2128" s="15">
        <v>8</v>
      </c>
      <c r="G2128" s="15" t="str">
        <f t="shared" si="101"/>
        <v>h</v>
      </c>
      <c r="H2128" s="20">
        <v>2015</v>
      </c>
      <c r="J2128" s="20" t="s">
        <v>3348</v>
      </c>
      <c r="K2128" s="20" t="s">
        <v>3349</v>
      </c>
      <c r="N2128" s="15" t="s">
        <v>10515</v>
      </c>
      <c r="Q2128" s="20" t="s">
        <v>178</v>
      </c>
    </row>
    <row r="2129" spans="1:17" ht="18" customHeight="1" x14ac:dyDescent="0.2">
      <c r="A2129" s="22" t="s">
        <v>25</v>
      </c>
      <c r="B2129" s="22" t="str">
        <f t="shared" si="100"/>
        <v>avars_2016</v>
      </c>
      <c r="C2129" s="22" t="s">
        <v>138</v>
      </c>
      <c r="D2129" s="22" t="s">
        <v>143</v>
      </c>
      <c r="E2129" s="22" t="s">
        <v>3489</v>
      </c>
      <c r="F2129" s="15">
        <v>9</v>
      </c>
      <c r="G2129" s="15" t="str">
        <f t="shared" si="101"/>
        <v>i</v>
      </c>
      <c r="H2129" s="20">
        <v>2016</v>
      </c>
      <c r="J2129" s="20" t="s">
        <v>3348</v>
      </c>
      <c r="K2129" s="20" t="s">
        <v>3349</v>
      </c>
      <c r="N2129" s="15" t="s">
        <v>10515</v>
      </c>
      <c r="Q2129" s="20" t="s">
        <v>178</v>
      </c>
    </row>
    <row r="2130" spans="1:17" ht="18" customHeight="1" x14ac:dyDescent="0.2">
      <c r="A2130" s="22" t="s">
        <v>25</v>
      </c>
      <c r="B2130" s="22" t="str">
        <f t="shared" si="100"/>
        <v>avars_2017</v>
      </c>
      <c r="C2130" s="22" t="s">
        <v>138</v>
      </c>
      <c r="D2130" s="22" t="s">
        <v>143</v>
      </c>
      <c r="E2130" s="22" t="s">
        <v>3489</v>
      </c>
      <c r="F2130" s="15">
        <v>10</v>
      </c>
      <c r="G2130" s="15" t="str">
        <f t="shared" si="101"/>
        <v>j</v>
      </c>
      <c r="H2130" s="20">
        <v>2017</v>
      </c>
      <c r="J2130" s="20" t="s">
        <v>3348</v>
      </c>
      <c r="K2130" s="20" t="s">
        <v>3349</v>
      </c>
      <c r="N2130" s="15" t="s">
        <v>10515</v>
      </c>
      <c r="Q2130" s="20" t="s">
        <v>178</v>
      </c>
    </row>
    <row r="2131" spans="1:17" ht="18" customHeight="1" x14ac:dyDescent="0.2">
      <c r="A2131" s="22" t="s">
        <v>25</v>
      </c>
      <c r="B2131" s="22" t="str">
        <f t="shared" si="100"/>
        <v>avars_2018</v>
      </c>
      <c r="C2131" s="22" t="s">
        <v>138</v>
      </c>
      <c r="D2131" s="22" t="s">
        <v>143</v>
      </c>
      <c r="E2131" s="22" t="s">
        <v>3489</v>
      </c>
      <c r="F2131" s="15">
        <v>11</v>
      </c>
      <c r="G2131" s="15" t="str">
        <f t="shared" si="101"/>
        <v>k</v>
      </c>
      <c r="H2131" s="20">
        <v>2018</v>
      </c>
      <c r="J2131" s="20" t="s">
        <v>3348</v>
      </c>
      <c r="K2131" s="20" t="s">
        <v>3349</v>
      </c>
      <c r="N2131" s="15" t="s">
        <v>10515</v>
      </c>
      <c r="Q2131" s="20" t="s">
        <v>178</v>
      </c>
    </row>
    <row r="2132" spans="1:17" ht="18" customHeight="1" x14ac:dyDescent="0.2">
      <c r="A2132" s="22" t="s">
        <v>25</v>
      </c>
      <c r="B2132" s="22" t="str">
        <f t="shared" si="100"/>
        <v>avars_2008</v>
      </c>
      <c r="C2132" s="22" t="s">
        <v>138</v>
      </c>
      <c r="D2132" s="22" t="s">
        <v>143</v>
      </c>
      <c r="E2132" s="22" t="s">
        <v>3500</v>
      </c>
      <c r="F2132" s="15">
        <v>1</v>
      </c>
      <c r="G2132" s="15" t="str">
        <f t="shared" si="101"/>
        <v>a</v>
      </c>
      <c r="H2132" s="20">
        <v>2008</v>
      </c>
      <c r="J2132" s="20" t="s">
        <v>3348</v>
      </c>
      <c r="K2132" s="20" t="s">
        <v>3349</v>
      </c>
      <c r="N2132" s="15" t="s">
        <v>10515</v>
      </c>
      <c r="Q2132" s="20" t="s">
        <v>178</v>
      </c>
    </row>
    <row r="2133" spans="1:17" ht="18" customHeight="1" x14ac:dyDescent="0.2">
      <c r="A2133" s="22" t="s">
        <v>25</v>
      </c>
      <c r="B2133" s="22" t="str">
        <f t="shared" si="100"/>
        <v>avars_2009</v>
      </c>
      <c r="C2133" s="22" t="s">
        <v>138</v>
      </c>
      <c r="D2133" s="22" t="s">
        <v>143</v>
      </c>
      <c r="E2133" s="22" t="s">
        <v>3500</v>
      </c>
      <c r="F2133" s="15">
        <v>2</v>
      </c>
      <c r="G2133" s="15" t="str">
        <f t="shared" si="101"/>
        <v>b</v>
      </c>
      <c r="H2133" s="20">
        <v>2009</v>
      </c>
      <c r="J2133" s="20" t="s">
        <v>3348</v>
      </c>
      <c r="K2133" s="20" t="s">
        <v>3349</v>
      </c>
      <c r="N2133" s="15" t="s">
        <v>10515</v>
      </c>
      <c r="Q2133" s="20" t="s">
        <v>178</v>
      </c>
    </row>
    <row r="2134" spans="1:17" ht="18" customHeight="1" x14ac:dyDescent="0.2">
      <c r="A2134" s="22" t="s">
        <v>25</v>
      </c>
      <c r="B2134" s="22" t="str">
        <f t="shared" si="100"/>
        <v>avars_2010</v>
      </c>
      <c r="C2134" s="22" t="s">
        <v>138</v>
      </c>
      <c r="D2134" s="22" t="s">
        <v>143</v>
      </c>
      <c r="E2134" s="22" t="s">
        <v>3500</v>
      </c>
      <c r="F2134" s="15">
        <v>3</v>
      </c>
      <c r="G2134" s="15" t="str">
        <f t="shared" si="101"/>
        <v>c</v>
      </c>
      <c r="H2134" s="20">
        <v>2010</v>
      </c>
      <c r="J2134" s="20" t="s">
        <v>3348</v>
      </c>
      <c r="K2134" s="20" t="s">
        <v>3349</v>
      </c>
      <c r="N2134" s="15" t="s">
        <v>10515</v>
      </c>
      <c r="Q2134" s="20" t="s">
        <v>178</v>
      </c>
    </row>
    <row r="2135" spans="1:17" ht="18" customHeight="1" x14ac:dyDescent="0.2">
      <c r="A2135" s="22" t="s">
        <v>25</v>
      </c>
      <c r="B2135" s="22" t="str">
        <f t="shared" si="100"/>
        <v>avars_2011</v>
      </c>
      <c r="C2135" s="22" t="s">
        <v>138</v>
      </c>
      <c r="D2135" s="22" t="s">
        <v>143</v>
      </c>
      <c r="E2135" s="22" t="s">
        <v>3500</v>
      </c>
      <c r="F2135" s="15">
        <v>4</v>
      </c>
      <c r="G2135" s="15" t="str">
        <f t="shared" si="101"/>
        <v>d</v>
      </c>
      <c r="H2135" s="20">
        <v>2011</v>
      </c>
      <c r="J2135" s="20" t="s">
        <v>3348</v>
      </c>
      <c r="K2135" s="20" t="s">
        <v>3349</v>
      </c>
      <c r="N2135" s="15" t="s">
        <v>10515</v>
      </c>
      <c r="Q2135" s="20" t="s">
        <v>178</v>
      </c>
    </row>
    <row r="2136" spans="1:17" ht="18" customHeight="1" x14ac:dyDescent="0.2">
      <c r="A2136" s="22" t="s">
        <v>25</v>
      </c>
      <c r="B2136" s="22" t="str">
        <f t="shared" si="100"/>
        <v>avars_2012</v>
      </c>
      <c r="C2136" s="22" t="s">
        <v>138</v>
      </c>
      <c r="D2136" s="22" t="s">
        <v>143</v>
      </c>
      <c r="E2136" s="22" t="s">
        <v>3500</v>
      </c>
      <c r="F2136" s="15">
        <v>5</v>
      </c>
      <c r="G2136" s="15" t="str">
        <f t="shared" si="101"/>
        <v>e</v>
      </c>
      <c r="H2136" s="20">
        <v>2012</v>
      </c>
      <c r="J2136" s="20" t="s">
        <v>3348</v>
      </c>
      <c r="K2136" s="20" t="s">
        <v>3349</v>
      </c>
      <c r="N2136" s="15" t="s">
        <v>10515</v>
      </c>
      <c r="Q2136" s="20" t="s">
        <v>178</v>
      </c>
    </row>
    <row r="2137" spans="1:17" ht="18" customHeight="1" x14ac:dyDescent="0.2">
      <c r="A2137" s="22" t="s">
        <v>25</v>
      </c>
      <c r="B2137" s="22" t="str">
        <f t="shared" si="100"/>
        <v>avars_2013</v>
      </c>
      <c r="C2137" s="22" t="s">
        <v>138</v>
      </c>
      <c r="D2137" s="22" t="s">
        <v>143</v>
      </c>
      <c r="E2137" s="22" t="s">
        <v>3500</v>
      </c>
      <c r="F2137" s="15">
        <v>6</v>
      </c>
      <c r="G2137" s="15" t="str">
        <f t="shared" si="101"/>
        <v>f</v>
      </c>
      <c r="H2137" s="20">
        <v>2013</v>
      </c>
      <c r="J2137" s="20" t="s">
        <v>3348</v>
      </c>
      <c r="K2137" s="20" t="s">
        <v>3349</v>
      </c>
      <c r="N2137" s="15" t="s">
        <v>10515</v>
      </c>
      <c r="Q2137" s="20" t="s">
        <v>178</v>
      </c>
    </row>
    <row r="2138" spans="1:17" ht="18" customHeight="1" x14ac:dyDescent="0.2">
      <c r="A2138" s="22" t="s">
        <v>25</v>
      </c>
      <c r="B2138" s="22" t="str">
        <f t="shared" si="100"/>
        <v>avars_2014</v>
      </c>
      <c r="C2138" s="22" t="s">
        <v>138</v>
      </c>
      <c r="D2138" s="22" t="s">
        <v>143</v>
      </c>
      <c r="E2138" s="22" t="s">
        <v>3500</v>
      </c>
      <c r="F2138" s="15">
        <v>7</v>
      </c>
      <c r="G2138" s="15" t="str">
        <f t="shared" si="101"/>
        <v>g</v>
      </c>
      <c r="H2138" s="20">
        <v>2014</v>
      </c>
      <c r="J2138" s="20" t="s">
        <v>3348</v>
      </c>
      <c r="K2138" s="20" t="s">
        <v>3349</v>
      </c>
      <c r="N2138" s="15" t="s">
        <v>10515</v>
      </c>
      <c r="Q2138" s="20" t="s">
        <v>178</v>
      </c>
    </row>
    <row r="2139" spans="1:17" ht="18" customHeight="1" x14ac:dyDescent="0.2">
      <c r="A2139" s="22" t="s">
        <v>25</v>
      </c>
      <c r="B2139" s="22" t="str">
        <f t="shared" si="100"/>
        <v>avars_2015</v>
      </c>
      <c r="C2139" s="22" t="s">
        <v>138</v>
      </c>
      <c r="D2139" s="22" t="s">
        <v>143</v>
      </c>
      <c r="E2139" s="22" t="s">
        <v>3500</v>
      </c>
      <c r="F2139" s="15">
        <v>8</v>
      </c>
      <c r="G2139" s="15" t="str">
        <f t="shared" si="101"/>
        <v>h</v>
      </c>
      <c r="H2139" s="20">
        <v>2015</v>
      </c>
      <c r="J2139" s="20" t="s">
        <v>3348</v>
      </c>
      <c r="K2139" s="20" t="s">
        <v>3349</v>
      </c>
      <c r="N2139" s="15" t="s">
        <v>10515</v>
      </c>
      <c r="Q2139" s="20" t="s">
        <v>178</v>
      </c>
    </row>
    <row r="2140" spans="1:17" ht="18" customHeight="1" x14ac:dyDescent="0.2">
      <c r="A2140" s="22" t="s">
        <v>25</v>
      </c>
      <c r="B2140" s="22" t="str">
        <f t="shared" si="100"/>
        <v>avars_2016</v>
      </c>
      <c r="C2140" s="22" t="s">
        <v>138</v>
      </c>
      <c r="D2140" s="22" t="s">
        <v>143</v>
      </c>
      <c r="E2140" s="22" t="s">
        <v>3500</v>
      </c>
      <c r="F2140" s="15">
        <v>9</v>
      </c>
      <c r="G2140" s="15" t="str">
        <f t="shared" si="101"/>
        <v>i</v>
      </c>
      <c r="H2140" s="20">
        <v>2016</v>
      </c>
      <c r="J2140" s="20" t="s">
        <v>3348</v>
      </c>
      <c r="K2140" s="20" t="s">
        <v>3349</v>
      </c>
      <c r="N2140" s="15" t="s">
        <v>10515</v>
      </c>
      <c r="Q2140" s="20" t="s">
        <v>178</v>
      </c>
    </row>
    <row r="2141" spans="1:17" ht="18" customHeight="1" x14ac:dyDescent="0.2">
      <c r="A2141" s="22" t="s">
        <v>25</v>
      </c>
      <c r="B2141" s="22" t="str">
        <f t="shared" si="100"/>
        <v>avars_2017</v>
      </c>
      <c r="C2141" s="22" t="s">
        <v>138</v>
      </c>
      <c r="D2141" s="22" t="s">
        <v>143</v>
      </c>
      <c r="E2141" s="22" t="s">
        <v>3500</v>
      </c>
      <c r="F2141" s="15">
        <v>10</v>
      </c>
      <c r="G2141" s="15" t="str">
        <f t="shared" si="101"/>
        <v>j</v>
      </c>
      <c r="H2141" s="20">
        <v>2017</v>
      </c>
      <c r="J2141" s="20" t="s">
        <v>3348</v>
      </c>
      <c r="K2141" s="20" t="s">
        <v>3349</v>
      </c>
      <c r="N2141" s="15" t="s">
        <v>10515</v>
      </c>
      <c r="Q2141" s="20" t="s">
        <v>178</v>
      </c>
    </row>
    <row r="2142" spans="1:17" ht="18" customHeight="1" x14ac:dyDescent="0.2">
      <c r="A2142" s="22" t="s">
        <v>25</v>
      </c>
      <c r="B2142" s="22" t="str">
        <f t="shared" si="100"/>
        <v>avars_2018</v>
      </c>
      <c r="C2142" s="22" t="s">
        <v>138</v>
      </c>
      <c r="D2142" s="22" t="s">
        <v>143</v>
      </c>
      <c r="E2142" s="22" t="s">
        <v>3500</v>
      </c>
      <c r="F2142" s="15">
        <v>11</v>
      </c>
      <c r="G2142" s="15" t="str">
        <f t="shared" si="101"/>
        <v>k</v>
      </c>
      <c r="H2142" s="20">
        <v>2018</v>
      </c>
      <c r="J2142" s="20" t="s">
        <v>3348</v>
      </c>
      <c r="K2142" s="20" t="s">
        <v>3349</v>
      </c>
      <c r="N2142" s="15" t="s">
        <v>10515</v>
      </c>
      <c r="Q2142" s="20" t="s">
        <v>178</v>
      </c>
    </row>
    <row r="2143" spans="1:17" ht="18" customHeight="1" x14ac:dyDescent="0.2">
      <c r="A2143" s="22" t="s">
        <v>25</v>
      </c>
      <c r="B2143" s="22" t="str">
        <f t="shared" si="100"/>
        <v>avars_2008</v>
      </c>
      <c r="C2143" s="22" t="s">
        <v>138</v>
      </c>
      <c r="D2143" s="22" t="s">
        <v>143</v>
      </c>
      <c r="E2143" s="22" t="s">
        <v>3511</v>
      </c>
      <c r="F2143" s="15">
        <v>1</v>
      </c>
      <c r="G2143" s="15" t="str">
        <f t="shared" si="101"/>
        <v>a</v>
      </c>
      <c r="H2143" s="20">
        <v>2008</v>
      </c>
      <c r="J2143" s="20" t="s">
        <v>3348</v>
      </c>
      <c r="K2143" s="20" t="s">
        <v>3349</v>
      </c>
      <c r="N2143" s="15" t="s">
        <v>10515</v>
      </c>
      <c r="Q2143" s="20" t="s">
        <v>178</v>
      </c>
    </row>
    <row r="2144" spans="1:17" ht="18" customHeight="1" x14ac:dyDescent="0.2">
      <c r="A2144" s="22" t="s">
        <v>25</v>
      </c>
      <c r="B2144" s="22" t="str">
        <f t="shared" si="100"/>
        <v>avars_2009</v>
      </c>
      <c r="C2144" s="22" t="s">
        <v>138</v>
      </c>
      <c r="D2144" s="22" t="s">
        <v>143</v>
      </c>
      <c r="E2144" s="22" t="s">
        <v>3511</v>
      </c>
      <c r="F2144" s="15">
        <v>2</v>
      </c>
      <c r="G2144" s="15" t="str">
        <f t="shared" si="101"/>
        <v>b</v>
      </c>
      <c r="H2144" s="20">
        <v>2009</v>
      </c>
      <c r="J2144" s="20" t="s">
        <v>3348</v>
      </c>
      <c r="K2144" s="20" t="s">
        <v>3349</v>
      </c>
      <c r="N2144" s="15" t="s">
        <v>10515</v>
      </c>
      <c r="Q2144" s="20" t="s">
        <v>178</v>
      </c>
    </row>
    <row r="2145" spans="1:17" ht="18" customHeight="1" x14ac:dyDescent="0.2">
      <c r="A2145" s="22" t="s">
        <v>25</v>
      </c>
      <c r="B2145" s="22" t="str">
        <f t="shared" si="100"/>
        <v>avars_2010</v>
      </c>
      <c r="C2145" s="22" t="s">
        <v>138</v>
      </c>
      <c r="D2145" s="22" t="s">
        <v>143</v>
      </c>
      <c r="E2145" s="22" t="s">
        <v>3511</v>
      </c>
      <c r="F2145" s="15">
        <v>3</v>
      </c>
      <c r="G2145" s="15" t="str">
        <f t="shared" si="101"/>
        <v>c</v>
      </c>
      <c r="H2145" s="20">
        <v>2010</v>
      </c>
      <c r="J2145" s="20" t="s">
        <v>3348</v>
      </c>
      <c r="K2145" s="20" t="s">
        <v>3349</v>
      </c>
      <c r="N2145" s="15" t="s">
        <v>10515</v>
      </c>
      <c r="Q2145" s="20" t="s">
        <v>178</v>
      </c>
    </row>
    <row r="2146" spans="1:17" ht="18" customHeight="1" x14ac:dyDescent="0.2">
      <c r="A2146" s="22" t="s">
        <v>25</v>
      </c>
      <c r="B2146" s="22" t="str">
        <f t="shared" si="100"/>
        <v>avars_2011</v>
      </c>
      <c r="C2146" s="22" t="s">
        <v>138</v>
      </c>
      <c r="D2146" s="22" t="s">
        <v>143</v>
      </c>
      <c r="E2146" s="22" t="s">
        <v>3511</v>
      </c>
      <c r="F2146" s="15">
        <v>4</v>
      </c>
      <c r="G2146" s="15" t="str">
        <f t="shared" si="101"/>
        <v>d</v>
      </c>
      <c r="H2146" s="20">
        <v>2011</v>
      </c>
      <c r="J2146" s="20" t="s">
        <v>3348</v>
      </c>
      <c r="K2146" s="20" t="s">
        <v>3349</v>
      </c>
      <c r="N2146" s="15" t="s">
        <v>10515</v>
      </c>
      <c r="Q2146" s="20" t="s">
        <v>178</v>
      </c>
    </row>
    <row r="2147" spans="1:17" ht="18" customHeight="1" x14ac:dyDescent="0.2">
      <c r="A2147" s="22" t="s">
        <v>25</v>
      </c>
      <c r="B2147" s="22" t="str">
        <f t="shared" si="100"/>
        <v>avars_2012</v>
      </c>
      <c r="C2147" s="22" t="s">
        <v>138</v>
      </c>
      <c r="D2147" s="22" t="s">
        <v>143</v>
      </c>
      <c r="E2147" s="22" t="s">
        <v>3511</v>
      </c>
      <c r="F2147" s="15">
        <v>5</v>
      </c>
      <c r="G2147" s="15" t="str">
        <f t="shared" si="101"/>
        <v>e</v>
      </c>
      <c r="H2147" s="20">
        <v>2012</v>
      </c>
      <c r="J2147" s="20" t="s">
        <v>3348</v>
      </c>
      <c r="K2147" s="20" t="s">
        <v>3349</v>
      </c>
      <c r="N2147" s="15" t="s">
        <v>10515</v>
      </c>
      <c r="Q2147" s="20" t="s">
        <v>178</v>
      </c>
    </row>
    <row r="2148" spans="1:17" ht="18" customHeight="1" x14ac:dyDescent="0.2">
      <c r="A2148" s="22" t="s">
        <v>25</v>
      </c>
      <c r="B2148" s="22" t="str">
        <f t="shared" si="100"/>
        <v>avars_2013</v>
      </c>
      <c r="C2148" s="22" t="s">
        <v>138</v>
      </c>
      <c r="D2148" s="22" t="s">
        <v>143</v>
      </c>
      <c r="E2148" s="22" t="s">
        <v>3511</v>
      </c>
      <c r="F2148" s="15">
        <v>6</v>
      </c>
      <c r="G2148" s="15" t="str">
        <f t="shared" si="101"/>
        <v>f</v>
      </c>
      <c r="H2148" s="20">
        <v>2013</v>
      </c>
      <c r="J2148" s="20" t="s">
        <v>3348</v>
      </c>
      <c r="K2148" s="20" t="s">
        <v>3349</v>
      </c>
      <c r="N2148" s="15" t="s">
        <v>10515</v>
      </c>
      <c r="Q2148" s="20" t="s">
        <v>178</v>
      </c>
    </row>
    <row r="2149" spans="1:17" ht="18" customHeight="1" x14ac:dyDescent="0.2">
      <c r="A2149" s="22" t="s">
        <v>25</v>
      </c>
      <c r="B2149" s="22" t="str">
        <f t="shared" si="100"/>
        <v>avars_2014</v>
      </c>
      <c r="C2149" s="22" t="s">
        <v>138</v>
      </c>
      <c r="D2149" s="22" t="s">
        <v>143</v>
      </c>
      <c r="E2149" s="22" t="s">
        <v>3511</v>
      </c>
      <c r="F2149" s="15">
        <v>7</v>
      </c>
      <c r="G2149" s="15" t="str">
        <f t="shared" si="101"/>
        <v>g</v>
      </c>
      <c r="H2149" s="20">
        <v>2014</v>
      </c>
      <c r="J2149" s="20" t="s">
        <v>3348</v>
      </c>
      <c r="K2149" s="20" t="s">
        <v>3349</v>
      </c>
      <c r="N2149" s="15" t="s">
        <v>10515</v>
      </c>
      <c r="Q2149" s="20" t="s">
        <v>178</v>
      </c>
    </row>
    <row r="2150" spans="1:17" ht="18" customHeight="1" x14ac:dyDescent="0.2">
      <c r="A2150" s="22" t="s">
        <v>25</v>
      </c>
      <c r="B2150" s="22" t="str">
        <f>"avars_" &amp;  H2150</f>
        <v>avars_2015</v>
      </c>
      <c r="C2150" s="22" t="s">
        <v>138</v>
      </c>
      <c r="D2150" s="22" t="s">
        <v>143</v>
      </c>
      <c r="E2150" s="22" t="s">
        <v>3511</v>
      </c>
      <c r="F2150" s="15">
        <v>8</v>
      </c>
      <c r="G2150" s="15" t="str">
        <f t="shared" si="101"/>
        <v>h</v>
      </c>
      <c r="H2150" s="20">
        <v>2015</v>
      </c>
      <c r="J2150" s="20" t="s">
        <v>3348</v>
      </c>
      <c r="K2150" s="20" t="s">
        <v>3349</v>
      </c>
      <c r="N2150" s="15" t="s">
        <v>10515</v>
      </c>
      <c r="Q2150" s="20" t="s">
        <v>178</v>
      </c>
    </row>
    <row r="2151" spans="1:17" ht="18" customHeight="1" x14ac:dyDescent="0.2">
      <c r="A2151" s="22" t="s">
        <v>25</v>
      </c>
      <c r="B2151" s="22" t="str">
        <f>"avars_" &amp;  H2151</f>
        <v>avars_2016</v>
      </c>
      <c r="C2151" s="22" t="s">
        <v>138</v>
      </c>
      <c r="D2151" s="22" t="s">
        <v>143</v>
      </c>
      <c r="E2151" s="22" t="s">
        <v>3511</v>
      </c>
      <c r="F2151" s="15">
        <v>9</v>
      </c>
      <c r="G2151" s="15" t="str">
        <f t="shared" si="101"/>
        <v>i</v>
      </c>
      <c r="H2151" s="20">
        <v>2016</v>
      </c>
      <c r="J2151" s="20" t="s">
        <v>3348</v>
      </c>
      <c r="K2151" s="20" t="s">
        <v>3349</v>
      </c>
      <c r="N2151" s="15" t="s">
        <v>10515</v>
      </c>
      <c r="Q2151" s="20" t="s">
        <v>178</v>
      </c>
    </row>
    <row r="2152" spans="1:17" ht="18" customHeight="1" x14ac:dyDescent="0.2">
      <c r="A2152" s="22" t="s">
        <v>25</v>
      </c>
      <c r="B2152" s="22" t="str">
        <f>"avars_" &amp;  H2152</f>
        <v>avars_2017</v>
      </c>
      <c r="C2152" s="22" t="s">
        <v>138</v>
      </c>
      <c r="D2152" s="22" t="s">
        <v>143</v>
      </c>
      <c r="E2152" s="22" t="s">
        <v>3511</v>
      </c>
      <c r="F2152" s="15">
        <v>10</v>
      </c>
      <c r="G2152" s="15" t="str">
        <f t="shared" si="101"/>
        <v>j</v>
      </c>
      <c r="H2152" s="20">
        <v>2017</v>
      </c>
      <c r="J2152" s="20" t="s">
        <v>3348</v>
      </c>
      <c r="K2152" s="20" t="s">
        <v>3349</v>
      </c>
      <c r="N2152" s="15" t="s">
        <v>10515</v>
      </c>
      <c r="Q2152" s="20" t="s">
        <v>178</v>
      </c>
    </row>
    <row r="2153" spans="1:17" ht="18" customHeight="1" x14ac:dyDescent="0.2">
      <c r="A2153" s="22" t="s">
        <v>25</v>
      </c>
      <c r="B2153" s="22" t="str">
        <f>"avars_" &amp;  H2153</f>
        <v>avars_2018</v>
      </c>
      <c r="C2153" s="22" t="s">
        <v>138</v>
      </c>
      <c r="D2153" s="22" t="s">
        <v>143</v>
      </c>
      <c r="E2153" s="22" t="s">
        <v>3511</v>
      </c>
      <c r="F2153" s="15">
        <v>11</v>
      </c>
      <c r="G2153" s="15" t="str">
        <f t="shared" si="101"/>
        <v>k</v>
      </c>
      <c r="H2153" s="20">
        <v>2018</v>
      </c>
      <c r="J2153" s="20" t="s">
        <v>3348</v>
      </c>
      <c r="K2153" s="20" t="s">
        <v>3349</v>
      </c>
      <c r="N2153" s="15" t="s">
        <v>10515</v>
      </c>
      <c r="Q2153" s="20" t="s">
        <v>178</v>
      </c>
    </row>
    <row r="2154" spans="1:17" ht="18" customHeight="1" x14ac:dyDescent="0.2">
      <c r="A2154" s="5" t="s">
        <v>25</v>
      </c>
      <c r="B2154" s="5" t="str">
        <f t="shared" ref="B2154:B2164" si="102">LEFT(J2154,5)</f>
        <v>cw08a</v>
      </c>
      <c r="C2154" s="5" t="s">
        <v>138</v>
      </c>
      <c r="D2154" s="5" t="s">
        <v>160</v>
      </c>
      <c r="E2154" s="5" t="s">
        <v>3525</v>
      </c>
      <c r="F2154" s="15">
        <v>1</v>
      </c>
      <c r="G2154" s="20" t="str">
        <f t="shared" si="101"/>
        <v>a</v>
      </c>
      <c r="H2154" s="20">
        <v>2008</v>
      </c>
      <c r="I2154" s="20" t="str">
        <f t="shared" ref="I2154:I2164" si="103">CONCATENATE(A2154,"__",C2154,"_", D2154, "..", E2154, ".", H2154)</f>
        <v>liss__out_edu..highestEd.2008</v>
      </c>
      <c r="J2154" s="20" t="str">
        <f t="shared" ref="J2154:J2164" si="104">_xlfn.CONCAT("cw", RIGHT(H2154,2),G2154, "009")</f>
        <v>cw08a009</v>
      </c>
      <c r="K2154" s="20" t="s">
        <v>513</v>
      </c>
      <c r="L2154" s="15" t="s">
        <v>3530</v>
      </c>
      <c r="N2154" s="20" t="s">
        <v>3531</v>
      </c>
      <c r="Q2154" s="20" t="s">
        <v>178</v>
      </c>
    </row>
    <row r="2155" spans="1:17" ht="18" customHeight="1" x14ac:dyDescent="0.2">
      <c r="A2155" s="5" t="s">
        <v>25</v>
      </c>
      <c r="B2155" s="5" t="str">
        <f t="shared" si="102"/>
        <v>cw09b</v>
      </c>
      <c r="C2155" s="5" t="s">
        <v>138</v>
      </c>
      <c r="D2155" s="5" t="s">
        <v>160</v>
      </c>
      <c r="E2155" s="5" t="s">
        <v>3525</v>
      </c>
      <c r="F2155" s="15">
        <v>2</v>
      </c>
      <c r="G2155" s="20" t="str">
        <f t="shared" si="101"/>
        <v>b</v>
      </c>
      <c r="H2155" s="20">
        <v>2009</v>
      </c>
      <c r="I2155" s="20" t="str">
        <f t="shared" si="103"/>
        <v>liss__out_edu..highestEd.2009</v>
      </c>
      <c r="J2155" s="20" t="str">
        <f t="shared" si="104"/>
        <v>cw09b009</v>
      </c>
      <c r="K2155" s="20" t="s">
        <v>513</v>
      </c>
      <c r="L2155" s="15" t="s">
        <v>3530</v>
      </c>
      <c r="N2155" s="20" t="s">
        <v>3531</v>
      </c>
      <c r="Q2155" s="20" t="s">
        <v>178</v>
      </c>
    </row>
    <row r="2156" spans="1:17" ht="18" customHeight="1" x14ac:dyDescent="0.2">
      <c r="A2156" s="5" t="s">
        <v>25</v>
      </c>
      <c r="B2156" s="5" t="str">
        <f t="shared" si="102"/>
        <v>cw10c</v>
      </c>
      <c r="C2156" s="5" t="s">
        <v>138</v>
      </c>
      <c r="D2156" s="5" t="s">
        <v>160</v>
      </c>
      <c r="E2156" s="5" t="s">
        <v>3525</v>
      </c>
      <c r="F2156" s="15">
        <v>3</v>
      </c>
      <c r="G2156" s="20" t="str">
        <f t="shared" si="101"/>
        <v>c</v>
      </c>
      <c r="H2156" s="20">
        <v>2010</v>
      </c>
      <c r="I2156" s="20" t="str">
        <f t="shared" si="103"/>
        <v>liss__out_edu..highestEd.2010</v>
      </c>
      <c r="J2156" s="20" t="str">
        <f t="shared" si="104"/>
        <v>cw10c009</v>
      </c>
      <c r="K2156" s="20" t="s">
        <v>513</v>
      </c>
      <c r="L2156" s="15" t="s">
        <v>3530</v>
      </c>
      <c r="N2156" s="20" t="s">
        <v>3531</v>
      </c>
      <c r="Q2156" s="20" t="s">
        <v>178</v>
      </c>
    </row>
    <row r="2157" spans="1:17" ht="18" customHeight="1" x14ac:dyDescent="0.2">
      <c r="A2157" s="5" t="s">
        <v>25</v>
      </c>
      <c r="B2157" s="5" t="str">
        <f t="shared" si="102"/>
        <v>cw11d</v>
      </c>
      <c r="C2157" s="5" t="s">
        <v>138</v>
      </c>
      <c r="D2157" s="5" t="s">
        <v>160</v>
      </c>
      <c r="E2157" s="5" t="s">
        <v>3525</v>
      </c>
      <c r="F2157" s="15">
        <v>4</v>
      </c>
      <c r="G2157" s="20" t="str">
        <f t="shared" si="101"/>
        <v>d</v>
      </c>
      <c r="H2157" s="20">
        <v>2011</v>
      </c>
      <c r="I2157" s="20" t="str">
        <f t="shared" si="103"/>
        <v>liss__out_edu..highestEd.2011</v>
      </c>
      <c r="J2157" s="20" t="str">
        <f t="shared" si="104"/>
        <v>cw11d009</v>
      </c>
      <c r="K2157" s="20" t="s">
        <v>513</v>
      </c>
      <c r="L2157" s="15" t="s">
        <v>3530</v>
      </c>
      <c r="N2157" s="20" t="s">
        <v>3531</v>
      </c>
      <c r="Q2157" s="20" t="s">
        <v>178</v>
      </c>
    </row>
    <row r="2158" spans="1:17" ht="18" customHeight="1" x14ac:dyDescent="0.2">
      <c r="A2158" s="5" t="s">
        <v>25</v>
      </c>
      <c r="B2158" s="5" t="str">
        <f t="shared" si="102"/>
        <v>cw12e</v>
      </c>
      <c r="C2158" s="5" t="s">
        <v>138</v>
      </c>
      <c r="D2158" s="5" t="s">
        <v>160</v>
      </c>
      <c r="E2158" s="5" t="s">
        <v>3525</v>
      </c>
      <c r="F2158" s="15">
        <v>5</v>
      </c>
      <c r="G2158" s="20" t="str">
        <f t="shared" si="101"/>
        <v>e</v>
      </c>
      <c r="H2158" s="20">
        <v>2012</v>
      </c>
      <c r="I2158" s="20" t="str">
        <f t="shared" si="103"/>
        <v>liss__out_edu..highestEd.2012</v>
      </c>
      <c r="J2158" s="20" t="str">
        <f t="shared" si="104"/>
        <v>cw12e009</v>
      </c>
      <c r="K2158" s="20" t="s">
        <v>513</v>
      </c>
      <c r="L2158" s="15" t="s">
        <v>3530</v>
      </c>
      <c r="N2158" s="20" t="s">
        <v>3531</v>
      </c>
      <c r="Q2158" s="20" t="s">
        <v>178</v>
      </c>
    </row>
    <row r="2159" spans="1:17" ht="18" customHeight="1" x14ac:dyDescent="0.2">
      <c r="A2159" s="5" t="s">
        <v>25</v>
      </c>
      <c r="B2159" s="5" t="str">
        <f t="shared" si="102"/>
        <v>cw13f</v>
      </c>
      <c r="C2159" s="5" t="s">
        <v>138</v>
      </c>
      <c r="D2159" s="5" t="s">
        <v>160</v>
      </c>
      <c r="E2159" s="5" t="s">
        <v>3525</v>
      </c>
      <c r="F2159" s="15">
        <v>6</v>
      </c>
      <c r="G2159" s="20" t="str">
        <f t="shared" si="101"/>
        <v>f</v>
      </c>
      <c r="H2159" s="20">
        <v>2013</v>
      </c>
      <c r="I2159" s="20" t="str">
        <f t="shared" si="103"/>
        <v>liss__out_edu..highestEd.2013</v>
      </c>
      <c r="J2159" s="20" t="str">
        <f t="shared" si="104"/>
        <v>cw13f009</v>
      </c>
      <c r="K2159" s="20" t="s">
        <v>513</v>
      </c>
      <c r="L2159" s="15" t="s">
        <v>3530</v>
      </c>
      <c r="N2159" s="20" t="s">
        <v>3531</v>
      </c>
      <c r="Q2159" s="20" t="s">
        <v>178</v>
      </c>
    </row>
    <row r="2160" spans="1:17" ht="18" customHeight="1" x14ac:dyDescent="0.2">
      <c r="A2160" s="5" t="s">
        <v>25</v>
      </c>
      <c r="B2160" s="5" t="str">
        <f t="shared" si="102"/>
        <v>cw14g</v>
      </c>
      <c r="C2160" s="5" t="s">
        <v>138</v>
      </c>
      <c r="D2160" s="5" t="s">
        <v>160</v>
      </c>
      <c r="E2160" s="5" t="s">
        <v>3525</v>
      </c>
      <c r="F2160" s="15">
        <v>7</v>
      </c>
      <c r="G2160" s="20" t="str">
        <f t="shared" si="101"/>
        <v>g</v>
      </c>
      <c r="H2160" s="20">
        <v>2014</v>
      </c>
      <c r="I2160" s="20" t="str">
        <f t="shared" si="103"/>
        <v>liss__out_edu..highestEd.2014</v>
      </c>
      <c r="J2160" s="20" t="str">
        <f t="shared" si="104"/>
        <v>cw14g009</v>
      </c>
      <c r="K2160" s="20" t="s">
        <v>513</v>
      </c>
      <c r="L2160" s="15" t="s">
        <v>3530</v>
      </c>
      <c r="N2160" s="20" t="s">
        <v>3531</v>
      </c>
      <c r="Q2160" s="20" t="s">
        <v>178</v>
      </c>
    </row>
    <row r="2161" spans="1:17" ht="18" customHeight="1" x14ac:dyDescent="0.2">
      <c r="A2161" s="5" t="s">
        <v>25</v>
      </c>
      <c r="B2161" s="5" t="str">
        <f t="shared" si="102"/>
        <v>cw15h</v>
      </c>
      <c r="C2161" s="5" t="s">
        <v>138</v>
      </c>
      <c r="D2161" s="5" t="s">
        <v>160</v>
      </c>
      <c r="E2161" s="5" t="s">
        <v>3525</v>
      </c>
      <c r="F2161" s="15">
        <v>8</v>
      </c>
      <c r="G2161" s="20" t="str">
        <f t="shared" si="101"/>
        <v>h</v>
      </c>
      <c r="H2161" s="20">
        <v>2015</v>
      </c>
      <c r="I2161" s="20" t="str">
        <f t="shared" si="103"/>
        <v>liss__out_edu..highestEd.2015</v>
      </c>
      <c r="J2161" s="20" t="str">
        <f t="shared" si="104"/>
        <v>cw15h009</v>
      </c>
      <c r="K2161" s="20" t="s">
        <v>513</v>
      </c>
      <c r="L2161" s="15" t="s">
        <v>3530</v>
      </c>
      <c r="N2161" s="20" t="s">
        <v>3531</v>
      </c>
      <c r="Q2161" s="20" t="s">
        <v>178</v>
      </c>
    </row>
    <row r="2162" spans="1:17" s="54" customFormat="1" ht="18" customHeight="1" x14ac:dyDescent="0.2">
      <c r="A2162" s="5" t="s">
        <v>25</v>
      </c>
      <c r="B2162" s="5" t="str">
        <f>LEFT(J2162,5)</f>
        <v>cw16i</v>
      </c>
      <c r="C2162" s="5" t="s">
        <v>138</v>
      </c>
      <c r="D2162" s="5" t="s">
        <v>160</v>
      </c>
      <c r="E2162" s="5" t="s">
        <v>3525</v>
      </c>
      <c r="F2162" s="15">
        <v>9</v>
      </c>
      <c r="G2162" s="20" t="str">
        <f t="shared" si="101"/>
        <v>i</v>
      </c>
      <c r="H2162" s="20">
        <v>2016</v>
      </c>
      <c r="I2162" s="20" t="str">
        <f>CONCATENATE(A2162,"__",C2162,"_", D2162, "..", E2162, ".", H2162)</f>
        <v>liss__out_edu..highestEd.2016</v>
      </c>
      <c r="J2162" s="20" t="str">
        <f>_xlfn.CONCAT("cw", RIGHT(H2162,2),G2162, "009")</f>
        <v>cw16i009</v>
      </c>
      <c r="K2162" s="20" t="s">
        <v>513</v>
      </c>
      <c r="L2162" s="15" t="s">
        <v>3530</v>
      </c>
      <c r="N2162" s="20" t="s">
        <v>3531</v>
      </c>
      <c r="Q2162" s="20" t="s">
        <v>178</v>
      </c>
    </row>
    <row r="2163" spans="1:17" ht="18" customHeight="1" x14ac:dyDescent="0.2">
      <c r="A2163" s="5" t="s">
        <v>25</v>
      </c>
      <c r="B2163" s="5" t="str">
        <f t="shared" si="102"/>
        <v>cw17j</v>
      </c>
      <c r="C2163" s="5" t="s">
        <v>138</v>
      </c>
      <c r="D2163" s="5" t="s">
        <v>160</v>
      </c>
      <c r="E2163" s="5" t="s">
        <v>3525</v>
      </c>
      <c r="F2163" s="15">
        <v>10</v>
      </c>
      <c r="G2163" s="20" t="str">
        <f t="shared" si="101"/>
        <v>j</v>
      </c>
      <c r="H2163" s="20">
        <v>2017</v>
      </c>
      <c r="I2163" s="20" t="str">
        <f t="shared" si="103"/>
        <v>liss__out_edu..highestEd.2017</v>
      </c>
      <c r="J2163" s="20" t="str">
        <f t="shared" si="104"/>
        <v>cw17j009</v>
      </c>
      <c r="K2163" s="20" t="s">
        <v>513</v>
      </c>
      <c r="L2163" s="15" t="s">
        <v>3530</v>
      </c>
      <c r="N2163" s="20" t="s">
        <v>3531</v>
      </c>
      <c r="Q2163" s="20" t="s">
        <v>178</v>
      </c>
    </row>
    <row r="2164" spans="1:17" ht="18" customHeight="1" x14ac:dyDescent="0.2">
      <c r="A2164" s="5" t="s">
        <v>25</v>
      </c>
      <c r="B2164" s="5" t="str">
        <f t="shared" si="102"/>
        <v>cw18k</v>
      </c>
      <c r="C2164" s="5" t="s">
        <v>138</v>
      </c>
      <c r="D2164" s="5" t="s">
        <v>160</v>
      </c>
      <c r="E2164" s="5" t="s">
        <v>3525</v>
      </c>
      <c r="F2164" s="15">
        <v>11</v>
      </c>
      <c r="G2164" s="20" t="str">
        <f t="shared" si="101"/>
        <v>k</v>
      </c>
      <c r="H2164" s="20">
        <v>2018</v>
      </c>
      <c r="I2164" s="20" t="str">
        <f t="shared" si="103"/>
        <v>liss__out_edu..highestEd.2018</v>
      </c>
      <c r="J2164" s="20" t="str">
        <f t="shared" si="104"/>
        <v>cw18k009</v>
      </c>
      <c r="K2164" s="20" t="s">
        <v>513</v>
      </c>
      <c r="L2164" s="15" t="s">
        <v>3530</v>
      </c>
      <c r="N2164" s="20" t="s">
        <v>3531</v>
      </c>
      <c r="Q2164" s="20" t="s">
        <v>178</v>
      </c>
    </row>
    <row r="2165" spans="1:17" ht="18" customHeight="1" x14ac:dyDescent="0.2">
      <c r="A2165" s="22" t="s">
        <v>25</v>
      </c>
      <c r="B2165" s="22" t="str">
        <f t="shared" ref="B2165:B2186" si="105">"cw" &amp; RIGHT(H2165, 2) &amp; G2165</f>
        <v>cw08a</v>
      </c>
      <c r="C2165" s="22" t="s">
        <v>138</v>
      </c>
      <c r="D2165" s="22" t="s">
        <v>147</v>
      </c>
      <c r="E2165" s="22" t="s">
        <v>3544</v>
      </c>
      <c r="F2165" s="15">
        <v>1</v>
      </c>
      <c r="G2165" s="15" t="str">
        <f t="shared" si="101"/>
        <v>a</v>
      </c>
      <c r="H2165" s="20">
        <v>2008</v>
      </c>
      <c r="J2165" s="20" t="str">
        <f t="shared" ref="J2165:J2175" si="106">B2165&amp;"093"</f>
        <v>cw08a093</v>
      </c>
      <c r="K2165" s="20" t="s">
        <v>3545</v>
      </c>
      <c r="L2165" s="15" t="s">
        <v>393</v>
      </c>
      <c r="N2165" s="20" t="s">
        <v>381</v>
      </c>
      <c r="Q2165" s="20" t="s">
        <v>178</v>
      </c>
    </row>
    <row r="2166" spans="1:17" ht="18" customHeight="1" x14ac:dyDescent="0.2">
      <c r="A2166" s="22" t="s">
        <v>25</v>
      </c>
      <c r="B2166" s="22" t="str">
        <f t="shared" si="105"/>
        <v>cw09b</v>
      </c>
      <c r="C2166" s="22" t="s">
        <v>138</v>
      </c>
      <c r="D2166" s="22" t="s">
        <v>147</v>
      </c>
      <c r="E2166" s="22" t="s">
        <v>3544</v>
      </c>
      <c r="F2166" s="15">
        <v>2</v>
      </c>
      <c r="G2166" s="15" t="str">
        <f t="shared" si="101"/>
        <v>b</v>
      </c>
      <c r="H2166" s="20">
        <v>2009</v>
      </c>
      <c r="J2166" s="20" t="str">
        <f t="shared" si="106"/>
        <v>cw09b093</v>
      </c>
      <c r="K2166" s="20" t="s">
        <v>3545</v>
      </c>
      <c r="L2166" s="15" t="s">
        <v>393</v>
      </c>
      <c r="N2166" s="20" t="s">
        <v>381</v>
      </c>
      <c r="Q2166" s="20" t="s">
        <v>178</v>
      </c>
    </row>
    <row r="2167" spans="1:17" ht="18" customHeight="1" x14ac:dyDescent="0.2">
      <c r="A2167" s="22" t="s">
        <v>25</v>
      </c>
      <c r="B2167" s="22" t="str">
        <f t="shared" si="105"/>
        <v>cw10c</v>
      </c>
      <c r="C2167" s="22" t="s">
        <v>138</v>
      </c>
      <c r="D2167" s="22" t="s">
        <v>147</v>
      </c>
      <c r="E2167" s="22" t="s">
        <v>3544</v>
      </c>
      <c r="F2167" s="15">
        <v>3</v>
      </c>
      <c r="G2167" s="15" t="str">
        <f t="shared" si="101"/>
        <v>c</v>
      </c>
      <c r="H2167" s="20">
        <v>2010</v>
      </c>
      <c r="J2167" s="20" t="str">
        <f t="shared" si="106"/>
        <v>cw10c093</v>
      </c>
      <c r="K2167" s="20" t="s">
        <v>3545</v>
      </c>
      <c r="L2167" s="15" t="s">
        <v>393</v>
      </c>
      <c r="N2167" s="20" t="s">
        <v>381</v>
      </c>
      <c r="Q2167" s="20" t="s">
        <v>178</v>
      </c>
    </row>
    <row r="2168" spans="1:17" ht="18" customHeight="1" x14ac:dyDescent="0.2">
      <c r="A2168" s="22" t="s">
        <v>25</v>
      </c>
      <c r="B2168" s="22" t="str">
        <f t="shared" si="105"/>
        <v>cw11d</v>
      </c>
      <c r="C2168" s="22" t="s">
        <v>138</v>
      </c>
      <c r="D2168" s="22" t="s">
        <v>147</v>
      </c>
      <c r="E2168" s="22" t="s">
        <v>3544</v>
      </c>
      <c r="F2168" s="15">
        <v>4</v>
      </c>
      <c r="G2168" s="15" t="str">
        <f t="shared" si="101"/>
        <v>d</v>
      </c>
      <c r="H2168" s="20">
        <v>2011</v>
      </c>
      <c r="J2168" s="20" t="str">
        <f t="shared" si="106"/>
        <v>cw11d093</v>
      </c>
      <c r="K2168" s="20" t="s">
        <v>3545</v>
      </c>
      <c r="L2168" s="15" t="s">
        <v>393</v>
      </c>
      <c r="N2168" s="20" t="s">
        <v>381</v>
      </c>
      <c r="Q2168" s="20" t="s">
        <v>178</v>
      </c>
    </row>
    <row r="2169" spans="1:17" ht="18" customHeight="1" x14ac:dyDescent="0.2">
      <c r="A2169" s="22" t="s">
        <v>25</v>
      </c>
      <c r="B2169" s="22" t="str">
        <f t="shared" si="105"/>
        <v>cw12e</v>
      </c>
      <c r="C2169" s="22" t="s">
        <v>138</v>
      </c>
      <c r="D2169" s="22" t="s">
        <v>147</v>
      </c>
      <c r="E2169" s="22" t="s">
        <v>3544</v>
      </c>
      <c r="F2169" s="15">
        <v>5</v>
      </c>
      <c r="G2169" s="15" t="str">
        <f t="shared" si="101"/>
        <v>e</v>
      </c>
      <c r="H2169" s="20">
        <v>2012</v>
      </c>
      <c r="J2169" s="20" t="str">
        <f t="shared" si="106"/>
        <v>cw12e093</v>
      </c>
      <c r="K2169" s="20" t="s">
        <v>3545</v>
      </c>
      <c r="L2169" s="15" t="s">
        <v>393</v>
      </c>
      <c r="N2169" s="20" t="s">
        <v>381</v>
      </c>
      <c r="Q2169" s="20" t="s">
        <v>178</v>
      </c>
    </row>
    <row r="2170" spans="1:17" ht="18" customHeight="1" x14ac:dyDescent="0.2">
      <c r="A2170" s="22" t="s">
        <v>25</v>
      </c>
      <c r="B2170" s="22" t="str">
        <f t="shared" si="105"/>
        <v>cw13f</v>
      </c>
      <c r="C2170" s="22" t="s">
        <v>138</v>
      </c>
      <c r="D2170" s="22" t="s">
        <v>147</v>
      </c>
      <c r="E2170" s="22" t="s">
        <v>3544</v>
      </c>
      <c r="F2170" s="15">
        <v>6</v>
      </c>
      <c r="G2170" s="15" t="str">
        <f t="shared" si="101"/>
        <v>f</v>
      </c>
      <c r="H2170" s="20">
        <v>2013</v>
      </c>
      <c r="J2170" s="20" t="str">
        <f t="shared" si="106"/>
        <v>cw13f093</v>
      </c>
      <c r="K2170" s="20" t="s">
        <v>3545</v>
      </c>
      <c r="L2170" s="15" t="s">
        <v>393</v>
      </c>
      <c r="N2170" s="20" t="s">
        <v>381</v>
      </c>
      <c r="Q2170" s="20" t="s">
        <v>178</v>
      </c>
    </row>
    <row r="2171" spans="1:17" ht="18" customHeight="1" x14ac:dyDescent="0.2">
      <c r="A2171" s="22" t="s">
        <v>25</v>
      </c>
      <c r="B2171" s="22" t="str">
        <f t="shared" si="105"/>
        <v>cw14g</v>
      </c>
      <c r="C2171" s="22" t="s">
        <v>138</v>
      </c>
      <c r="D2171" s="22" t="s">
        <v>147</v>
      </c>
      <c r="E2171" s="22" t="s">
        <v>3544</v>
      </c>
      <c r="F2171" s="15">
        <v>7</v>
      </c>
      <c r="G2171" s="15" t="str">
        <f t="shared" ref="G2171:G2234" si="107">MID("abcdefghijklmnopqrstuvwxyz",F2171,1)</f>
        <v>g</v>
      </c>
      <c r="H2171" s="20">
        <v>2014</v>
      </c>
      <c r="J2171" s="20" t="str">
        <f t="shared" si="106"/>
        <v>cw14g093</v>
      </c>
      <c r="K2171" s="20" t="s">
        <v>3545</v>
      </c>
      <c r="L2171" s="15" t="s">
        <v>393</v>
      </c>
      <c r="N2171" s="20" t="s">
        <v>381</v>
      </c>
      <c r="Q2171" s="20" t="s">
        <v>178</v>
      </c>
    </row>
    <row r="2172" spans="1:17" ht="18" customHeight="1" x14ac:dyDescent="0.2">
      <c r="A2172" s="22" t="s">
        <v>25</v>
      </c>
      <c r="B2172" s="22" t="str">
        <f t="shared" si="105"/>
        <v>cw15h</v>
      </c>
      <c r="C2172" s="22" t="s">
        <v>138</v>
      </c>
      <c r="D2172" s="22" t="s">
        <v>147</v>
      </c>
      <c r="E2172" s="22" t="s">
        <v>3544</v>
      </c>
      <c r="F2172" s="15">
        <v>8</v>
      </c>
      <c r="G2172" s="15" t="str">
        <f t="shared" si="107"/>
        <v>h</v>
      </c>
      <c r="H2172" s="20">
        <v>2015</v>
      </c>
      <c r="J2172" s="20" t="str">
        <f t="shared" si="106"/>
        <v>cw15h093</v>
      </c>
      <c r="K2172" s="20" t="s">
        <v>3545</v>
      </c>
      <c r="L2172" s="15" t="s">
        <v>393</v>
      </c>
      <c r="N2172" s="20" t="s">
        <v>381</v>
      </c>
      <c r="Q2172" s="20" t="s">
        <v>178</v>
      </c>
    </row>
    <row r="2173" spans="1:17" ht="18" customHeight="1" x14ac:dyDescent="0.2">
      <c r="A2173" s="22" t="s">
        <v>25</v>
      </c>
      <c r="B2173" s="22" t="str">
        <f t="shared" si="105"/>
        <v>cw16i</v>
      </c>
      <c r="C2173" s="22" t="s">
        <v>138</v>
      </c>
      <c r="D2173" s="22" t="s">
        <v>147</v>
      </c>
      <c r="E2173" s="22" t="s">
        <v>3544</v>
      </c>
      <c r="F2173" s="15">
        <v>9</v>
      </c>
      <c r="G2173" s="15" t="str">
        <f t="shared" si="107"/>
        <v>i</v>
      </c>
      <c r="H2173" s="20">
        <v>2016</v>
      </c>
      <c r="J2173" s="20" t="str">
        <f t="shared" si="106"/>
        <v>cw16i093</v>
      </c>
      <c r="K2173" s="20" t="s">
        <v>3545</v>
      </c>
      <c r="L2173" s="15" t="s">
        <v>393</v>
      </c>
      <c r="N2173" s="20" t="s">
        <v>381</v>
      </c>
      <c r="Q2173" s="20" t="s">
        <v>178</v>
      </c>
    </row>
    <row r="2174" spans="1:17" ht="18" customHeight="1" x14ac:dyDescent="0.2">
      <c r="A2174" s="22" t="s">
        <v>25</v>
      </c>
      <c r="B2174" s="22" t="str">
        <f t="shared" si="105"/>
        <v>cw17j</v>
      </c>
      <c r="C2174" s="22" t="s">
        <v>138</v>
      </c>
      <c r="D2174" s="22" t="s">
        <v>147</v>
      </c>
      <c r="E2174" s="22" t="s">
        <v>3544</v>
      </c>
      <c r="F2174" s="15">
        <v>10</v>
      </c>
      <c r="G2174" s="15" t="str">
        <f t="shared" si="107"/>
        <v>j</v>
      </c>
      <c r="H2174" s="20">
        <v>2017</v>
      </c>
      <c r="J2174" s="20" t="str">
        <f t="shared" si="106"/>
        <v>cw17j093</v>
      </c>
      <c r="K2174" s="20" t="s">
        <v>3545</v>
      </c>
      <c r="L2174" s="15" t="s">
        <v>393</v>
      </c>
      <c r="N2174" s="20" t="s">
        <v>381</v>
      </c>
      <c r="Q2174" s="20" t="s">
        <v>178</v>
      </c>
    </row>
    <row r="2175" spans="1:17" ht="18" customHeight="1" x14ac:dyDescent="0.2">
      <c r="A2175" s="22" t="s">
        <v>25</v>
      </c>
      <c r="B2175" s="22" t="str">
        <f t="shared" si="105"/>
        <v>cw18k</v>
      </c>
      <c r="C2175" s="22" t="s">
        <v>138</v>
      </c>
      <c r="D2175" s="22" t="s">
        <v>147</v>
      </c>
      <c r="E2175" s="22" t="s">
        <v>3544</v>
      </c>
      <c r="F2175" s="15">
        <v>11</v>
      </c>
      <c r="G2175" s="15" t="str">
        <f t="shared" si="107"/>
        <v>k</v>
      </c>
      <c r="H2175" s="20">
        <v>2018</v>
      </c>
      <c r="J2175" s="20" t="str">
        <f t="shared" si="106"/>
        <v>cw18k093</v>
      </c>
      <c r="K2175" s="20" t="s">
        <v>3545</v>
      </c>
      <c r="L2175" s="15" t="s">
        <v>393</v>
      </c>
      <c r="N2175" s="20" t="s">
        <v>381</v>
      </c>
      <c r="Q2175" s="20" t="s">
        <v>178</v>
      </c>
    </row>
    <row r="2176" spans="1:17" ht="18" customHeight="1" x14ac:dyDescent="0.2">
      <c r="A2176" s="22" t="s">
        <v>25</v>
      </c>
      <c r="B2176" s="22" t="str">
        <f t="shared" si="105"/>
        <v>cw08a</v>
      </c>
      <c r="C2176" s="22" t="s">
        <v>138</v>
      </c>
      <c r="D2176" s="22" t="s">
        <v>147</v>
      </c>
      <c r="E2176" s="22" t="s">
        <v>3560</v>
      </c>
      <c r="F2176" s="15">
        <v>1</v>
      </c>
      <c r="G2176" s="15" t="str">
        <f t="shared" si="107"/>
        <v>a</v>
      </c>
      <c r="H2176" s="20">
        <v>2008</v>
      </c>
      <c r="J2176" s="20" t="str">
        <f t="shared" ref="J2176:J2186" si="108">B2176&amp;"088"</f>
        <v>cw08a088</v>
      </c>
      <c r="K2176" s="20" t="s">
        <v>537</v>
      </c>
      <c r="L2176" s="15" t="s">
        <v>393</v>
      </c>
      <c r="N2176" s="20" t="s">
        <v>381</v>
      </c>
      <c r="Q2176" s="20" t="s">
        <v>178</v>
      </c>
    </row>
    <row r="2177" spans="1:17" ht="18" customHeight="1" x14ac:dyDescent="0.2">
      <c r="A2177" s="22" t="s">
        <v>25</v>
      </c>
      <c r="B2177" s="22" t="str">
        <f t="shared" si="105"/>
        <v>cw09b</v>
      </c>
      <c r="C2177" s="22" t="s">
        <v>138</v>
      </c>
      <c r="D2177" s="22" t="s">
        <v>147</v>
      </c>
      <c r="E2177" s="22" t="s">
        <v>3560</v>
      </c>
      <c r="F2177" s="15">
        <v>2</v>
      </c>
      <c r="G2177" s="15" t="str">
        <f t="shared" si="107"/>
        <v>b</v>
      </c>
      <c r="H2177" s="20">
        <v>2009</v>
      </c>
      <c r="J2177" s="20" t="str">
        <f t="shared" si="108"/>
        <v>cw09b088</v>
      </c>
      <c r="K2177" s="20" t="s">
        <v>537</v>
      </c>
      <c r="L2177" s="15" t="s">
        <v>393</v>
      </c>
      <c r="N2177" s="20" t="s">
        <v>381</v>
      </c>
      <c r="Q2177" s="20" t="s">
        <v>178</v>
      </c>
    </row>
    <row r="2178" spans="1:17" ht="18" customHeight="1" x14ac:dyDescent="0.2">
      <c r="A2178" s="22" t="s">
        <v>25</v>
      </c>
      <c r="B2178" s="22" t="str">
        <f t="shared" si="105"/>
        <v>cw10c</v>
      </c>
      <c r="C2178" s="22" t="s">
        <v>138</v>
      </c>
      <c r="D2178" s="22" t="s">
        <v>147</v>
      </c>
      <c r="E2178" s="22" t="s">
        <v>3560</v>
      </c>
      <c r="F2178" s="15">
        <v>3</v>
      </c>
      <c r="G2178" s="15" t="str">
        <f t="shared" si="107"/>
        <v>c</v>
      </c>
      <c r="H2178" s="20">
        <v>2010</v>
      </c>
      <c r="J2178" s="20" t="str">
        <f t="shared" si="108"/>
        <v>cw10c088</v>
      </c>
      <c r="K2178" s="20" t="s">
        <v>537</v>
      </c>
      <c r="L2178" s="15" t="s">
        <v>393</v>
      </c>
      <c r="N2178" s="20" t="s">
        <v>381</v>
      </c>
      <c r="Q2178" s="20" t="s">
        <v>178</v>
      </c>
    </row>
    <row r="2179" spans="1:17" ht="18" customHeight="1" x14ac:dyDescent="0.2">
      <c r="A2179" s="22" t="s">
        <v>25</v>
      </c>
      <c r="B2179" s="22" t="str">
        <f t="shared" si="105"/>
        <v>cw11d</v>
      </c>
      <c r="C2179" s="22" t="s">
        <v>138</v>
      </c>
      <c r="D2179" s="22" t="s">
        <v>147</v>
      </c>
      <c r="E2179" s="22" t="s">
        <v>3560</v>
      </c>
      <c r="F2179" s="15">
        <v>4</v>
      </c>
      <c r="G2179" s="15" t="str">
        <f t="shared" si="107"/>
        <v>d</v>
      </c>
      <c r="H2179" s="20">
        <v>2011</v>
      </c>
      <c r="J2179" s="20" t="str">
        <f t="shared" si="108"/>
        <v>cw11d088</v>
      </c>
      <c r="K2179" s="20" t="s">
        <v>537</v>
      </c>
      <c r="L2179" s="15" t="s">
        <v>393</v>
      </c>
      <c r="N2179" s="20" t="s">
        <v>381</v>
      </c>
      <c r="Q2179" s="20" t="s">
        <v>178</v>
      </c>
    </row>
    <row r="2180" spans="1:17" ht="18" customHeight="1" x14ac:dyDescent="0.2">
      <c r="A2180" s="22" t="s">
        <v>25</v>
      </c>
      <c r="B2180" s="22" t="str">
        <f t="shared" si="105"/>
        <v>cw12e</v>
      </c>
      <c r="C2180" s="22" t="s">
        <v>138</v>
      </c>
      <c r="D2180" s="22" t="s">
        <v>147</v>
      </c>
      <c r="E2180" s="22" t="s">
        <v>3560</v>
      </c>
      <c r="F2180" s="15">
        <v>5</v>
      </c>
      <c r="G2180" s="15" t="str">
        <f t="shared" si="107"/>
        <v>e</v>
      </c>
      <c r="H2180" s="20">
        <v>2012</v>
      </c>
      <c r="J2180" s="20" t="str">
        <f t="shared" si="108"/>
        <v>cw12e088</v>
      </c>
      <c r="K2180" s="20" t="s">
        <v>537</v>
      </c>
      <c r="L2180" s="15" t="s">
        <v>393</v>
      </c>
      <c r="N2180" s="20" t="s">
        <v>381</v>
      </c>
      <c r="Q2180" s="20" t="s">
        <v>178</v>
      </c>
    </row>
    <row r="2181" spans="1:17" ht="18" customHeight="1" x14ac:dyDescent="0.2">
      <c r="A2181" s="22" t="s">
        <v>25</v>
      </c>
      <c r="B2181" s="22" t="str">
        <f t="shared" si="105"/>
        <v>cw13f</v>
      </c>
      <c r="C2181" s="22" t="s">
        <v>138</v>
      </c>
      <c r="D2181" s="22" t="s">
        <v>147</v>
      </c>
      <c r="E2181" s="22" t="s">
        <v>3560</v>
      </c>
      <c r="F2181" s="15">
        <v>6</v>
      </c>
      <c r="G2181" s="15" t="str">
        <f t="shared" si="107"/>
        <v>f</v>
      </c>
      <c r="H2181" s="20">
        <v>2013</v>
      </c>
      <c r="J2181" s="20" t="str">
        <f t="shared" si="108"/>
        <v>cw13f088</v>
      </c>
      <c r="K2181" s="20" t="s">
        <v>537</v>
      </c>
      <c r="L2181" s="15" t="s">
        <v>393</v>
      </c>
      <c r="N2181" s="20" t="s">
        <v>381</v>
      </c>
      <c r="Q2181" s="20" t="s">
        <v>178</v>
      </c>
    </row>
    <row r="2182" spans="1:17" ht="18" customHeight="1" x14ac:dyDescent="0.2">
      <c r="A2182" s="22" t="s">
        <v>25</v>
      </c>
      <c r="B2182" s="22" t="str">
        <f t="shared" si="105"/>
        <v>cw14g</v>
      </c>
      <c r="C2182" s="22" t="s">
        <v>138</v>
      </c>
      <c r="D2182" s="22" t="s">
        <v>147</v>
      </c>
      <c r="E2182" s="22" t="s">
        <v>3560</v>
      </c>
      <c r="F2182" s="15">
        <v>7</v>
      </c>
      <c r="G2182" s="15" t="str">
        <f t="shared" si="107"/>
        <v>g</v>
      </c>
      <c r="H2182" s="20">
        <v>2014</v>
      </c>
      <c r="J2182" s="20" t="str">
        <f t="shared" si="108"/>
        <v>cw14g088</v>
      </c>
      <c r="K2182" s="20" t="s">
        <v>537</v>
      </c>
      <c r="L2182" s="15" t="s">
        <v>393</v>
      </c>
      <c r="N2182" s="20" t="s">
        <v>381</v>
      </c>
      <c r="Q2182" s="20" t="s">
        <v>178</v>
      </c>
    </row>
    <row r="2183" spans="1:17" ht="18" customHeight="1" x14ac:dyDescent="0.2">
      <c r="A2183" s="22" t="s">
        <v>25</v>
      </c>
      <c r="B2183" s="22" t="str">
        <f t="shared" si="105"/>
        <v>cw15h</v>
      </c>
      <c r="C2183" s="22" t="s">
        <v>138</v>
      </c>
      <c r="D2183" s="22" t="s">
        <v>147</v>
      </c>
      <c r="E2183" s="22" t="s">
        <v>3560</v>
      </c>
      <c r="F2183" s="15">
        <v>8</v>
      </c>
      <c r="G2183" s="15" t="str">
        <f t="shared" si="107"/>
        <v>h</v>
      </c>
      <c r="H2183" s="20">
        <v>2015</v>
      </c>
      <c r="J2183" s="20" t="str">
        <f t="shared" si="108"/>
        <v>cw15h088</v>
      </c>
      <c r="K2183" s="20" t="s">
        <v>537</v>
      </c>
      <c r="L2183" s="15" t="s">
        <v>393</v>
      </c>
      <c r="N2183" s="20" t="s">
        <v>381</v>
      </c>
      <c r="Q2183" s="20" t="s">
        <v>178</v>
      </c>
    </row>
    <row r="2184" spans="1:17" ht="18" customHeight="1" x14ac:dyDescent="0.2">
      <c r="A2184" s="22" t="s">
        <v>25</v>
      </c>
      <c r="B2184" s="22" t="str">
        <f t="shared" si="105"/>
        <v>cw16i</v>
      </c>
      <c r="C2184" s="22" t="s">
        <v>138</v>
      </c>
      <c r="D2184" s="22" t="s">
        <v>147</v>
      </c>
      <c r="E2184" s="22" t="s">
        <v>3560</v>
      </c>
      <c r="F2184" s="15">
        <v>9</v>
      </c>
      <c r="G2184" s="15" t="str">
        <f t="shared" si="107"/>
        <v>i</v>
      </c>
      <c r="H2184" s="20">
        <v>2016</v>
      </c>
      <c r="J2184" s="20" t="str">
        <f t="shared" si="108"/>
        <v>cw16i088</v>
      </c>
      <c r="K2184" s="20" t="s">
        <v>537</v>
      </c>
      <c r="L2184" s="15" t="s">
        <v>393</v>
      </c>
      <c r="N2184" s="20" t="s">
        <v>381</v>
      </c>
      <c r="Q2184" s="20" t="s">
        <v>178</v>
      </c>
    </row>
    <row r="2185" spans="1:17" ht="18" customHeight="1" x14ac:dyDescent="0.2">
      <c r="A2185" s="22" t="s">
        <v>25</v>
      </c>
      <c r="B2185" s="22" t="str">
        <f t="shared" si="105"/>
        <v>cw17j</v>
      </c>
      <c r="C2185" s="22" t="s">
        <v>138</v>
      </c>
      <c r="D2185" s="22" t="s">
        <v>147</v>
      </c>
      <c r="E2185" s="22" t="s">
        <v>3560</v>
      </c>
      <c r="F2185" s="15">
        <v>10</v>
      </c>
      <c r="G2185" s="15" t="str">
        <f t="shared" si="107"/>
        <v>j</v>
      </c>
      <c r="H2185" s="20">
        <v>2017</v>
      </c>
      <c r="J2185" s="20" t="str">
        <f t="shared" si="108"/>
        <v>cw17j088</v>
      </c>
      <c r="K2185" s="20" t="s">
        <v>537</v>
      </c>
      <c r="L2185" s="15" t="s">
        <v>393</v>
      </c>
      <c r="N2185" s="20" t="s">
        <v>381</v>
      </c>
      <c r="Q2185" s="20" t="s">
        <v>178</v>
      </c>
    </row>
    <row r="2186" spans="1:17" ht="18" customHeight="1" x14ac:dyDescent="0.2">
      <c r="A2186" s="22" t="s">
        <v>25</v>
      </c>
      <c r="B2186" s="22" t="str">
        <f t="shared" si="105"/>
        <v>cw18k</v>
      </c>
      <c r="C2186" s="22" t="s">
        <v>138</v>
      </c>
      <c r="D2186" s="22" t="s">
        <v>147</v>
      </c>
      <c r="E2186" s="22" t="s">
        <v>3560</v>
      </c>
      <c r="F2186" s="15">
        <v>11</v>
      </c>
      <c r="G2186" s="15" t="str">
        <f t="shared" si="107"/>
        <v>k</v>
      </c>
      <c r="H2186" s="20">
        <v>2018</v>
      </c>
      <c r="J2186" s="20" t="str">
        <f t="shared" si="108"/>
        <v>cw18k088</v>
      </c>
      <c r="K2186" s="20" t="s">
        <v>537</v>
      </c>
      <c r="L2186" s="15" t="s">
        <v>393</v>
      </c>
      <c r="N2186" s="20" t="s">
        <v>381</v>
      </c>
      <c r="Q2186" s="20" t="s">
        <v>178</v>
      </c>
    </row>
    <row r="2187" spans="1:17" ht="18" customHeight="1" x14ac:dyDescent="0.2">
      <c r="A2187" s="5" t="s">
        <v>25</v>
      </c>
      <c r="B2187" s="5" t="str">
        <f t="shared" ref="B2187:B2196" si="109">"cf" &amp; RIGHT(H2187, 2) &amp; G2187</f>
        <v>cf08a</v>
      </c>
      <c r="C2187" s="5" t="s">
        <v>138</v>
      </c>
      <c r="D2187" s="5" t="s">
        <v>139</v>
      </c>
      <c r="E2187" s="5" t="s">
        <v>655</v>
      </c>
      <c r="F2187" s="15">
        <v>1</v>
      </c>
      <c r="G2187" s="20" t="str">
        <f t="shared" si="107"/>
        <v>a</v>
      </c>
      <c r="H2187" s="20">
        <v>2008</v>
      </c>
      <c r="J2187" s="20" t="str">
        <f t="shared" ref="J2187:J2196" si="110">B2187&amp;"031"</f>
        <v>cf08a031</v>
      </c>
      <c r="K2187" s="20" t="s">
        <v>1436</v>
      </c>
      <c r="N2187" s="15" t="s">
        <v>10567</v>
      </c>
      <c r="Q2187" s="20" t="s">
        <v>178</v>
      </c>
    </row>
    <row r="2188" spans="1:17" ht="18" customHeight="1" x14ac:dyDescent="0.2">
      <c r="A2188" s="5" t="s">
        <v>25</v>
      </c>
      <c r="B2188" s="5" t="str">
        <f t="shared" si="109"/>
        <v>cf09b</v>
      </c>
      <c r="C2188" s="5" t="s">
        <v>138</v>
      </c>
      <c r="D2188" s="5" t="s">
        <v>139</v>
      </c>
      <c r="E2188" s="5" t="s">
        <v>655</v>
      </c>
      <c r="F2188" s="15">
        <v>2</v>
      </c>
      <c r="G2188" s="20" t="str">
        <f t="shared" si="107"/>
        <v>b</v>
      </c>
      <c r="H2188" s="20">
        <v>2009</v>
      </c>
      <c r="J2188" s="20" t="str">
        <f t="shared" si="110"/>
        <v>cf09b031</v>
      </c>
      <c r="K2188" s="20" t="s">
        <v>1436</v>
      </c>
      <c r="N2188" s="15" t="s">
        <v>10567</v>
      </c>
      <c r="Q2188" s="20" t="s">
        <v>178</v>
      </c>
    </row>
    <row r="2189" spans="1:17" ht="18" customHeight="1" x14ac:dyDescent="0.2">
      <c r="A2189" s="5" t="s">
        <v>25</v>
      </c>
      <c r="B2189" s="5" t="str">
        <f t="shared" si="109"/>
        <v>cf10c</v>
      </c>
      <c r="C2189" s="5" t="s">
        <v>138</v>
      </c>
      <c r="D2189" s="5" t="s">
        <v>139</v>
      </c>
      <c r="E2189" s="5" t="s">
        <v>655</v>
      </c>
      <c r="F2189" s="15">
        <v>3</v>
      </c>
      <c r="G2189" s="20" t="str">
        <f t="shared" si="107"/>
        <v>c</v>
      </c>
      <c r="H2189" s="20">
        <v>2010</v>
      </c>
      <c r="J2189" s="20" t="str">
        <f t="shared" si="110"/>
        <v>cf10c031</v>
      </c>
      <c r="K2189" s="20" t="s">
        <v>1436</v>
      </c>
      <c r="N2189" s="15" t="s">
        <v>10567</v>
      </c>
      <c r="Q2189" s="20" t="s">
        <v>178</v>
      </c>
    </row>
    <row r="2190" spans="1:17" ht="18" customHeight="1" x14ac:dyDescent="0.2">
      <c r="A2190" s="5" t="s">
        <v>25</v>
      </c>
      <c r="B2190" s="5" t="str">
        <f t="shared" si="109"/>
        <v>cf11d</v>
      </c>
      <c r="C2190" s="5" t="s">
        <v>138</v>
      </c>
      <c r="D2190" s="5" t="s">
        <v>139</v>
      </c>
      <c r="E2190" s="5" t="s">
        <v>655</v>
      </c>
      <c r="F2190" s="15">
        <v>4</v>
      </c>
      <c r="G2190" s="20" t="str">
        <f t="shared" si="107"/>
        <v>d</v>
      </c>
      <c r="H2190" s="20">
        <v>2011</v>
      </c>
      <c r="J2190" s="20" t="str">
        <f t="shared" si="110"/>
        <v>cf11d031</v>
      </c>
      <c r="K2190" s="20" t="s">
        <v>1436</v>
      </c>
      <c r="N2190" s="15" t="s">
        <v>10567</v>
      </c>
      <c r="Q2190" s="20" t="s">
        <v>178</v>
      </c>
    </row>
    <row r="2191" spans="1:17" ht="18" customHeight="1" x14ac:dyDescent="0.2">
      <c r="A2191" s="5" t="s">
        <v>25</v>
      </c>
      <c r="B2191" s="5" t="str">
        <f t="shared" si="109"/>
        <v>cf12e</v>
      </c>
      <c r="C2191" s="5" t="s">
        <v>138</v>
      </c>
      <c r="D2191" s="5" t="s">
        <v>139</v>
      </c>
      <c r="E2191" s="5" t="s">
        <v>655</v>
      </c>
      <c r="F2191" s="15">
        <v>5</v>
      </c>
      <c r="G2191" s="20" t="str">
        <f t="shared" si="107"/>
        <v>e</v>
      </c>
      <c r="H2191" s="20">
        <v>2012</v>
      </c>
      <c r="J2191" s="20" t="str">
        <f t="shared" si="110"/>
        <v>cf12e031</v>
      </c>
      <c r="K2191" s="20" t="s">
        <v>1436</v>
      </c>
      <c r="N2191" s="15" t="s">
        <v>10567</v>
      </c>
      <c r="Q2191" s="20" t="s">
        <v>178</v>
      </c>
    </row>
    <row r="2192" spans="1:17" ht="18" customHeight="1" x14ac:dyDescent="0.2">
      <c r="A2192" s="5" t="s">
        <v>25</v>
      </c>
      <c r="B2192" s="5" t="str">
        <f t="shared" si="109"/>
        <v>cf13f</v>
      </c>
      <c r="C2192" s="5" t="s">
        <v>138</v>
      </c>
      <c r="D2192" s="5" t="s">
        <v>139</v>
      </c>
      <c r="E2192" s="5" t="s">
        <v>655</v>
      </c>
      <c r="F2192" s="15">
        <v>6</v>
      </c>
      <c r="G2192" s="20" t="str">
        <f t="shared" si="107"/>
        <v>f</v>
      </c>
      <c r="H2192" s="20">
        <v>2013</v>
      </c>
      <c r="J2192" s="20" t="str">
        <f t="shared" si="110"/>
        <v>cf13f031</v>
      </c>
      <c r="K2192" s="20" t="s">
        <v>1436</v>
      </c>
      <c r="N2192" s="15" t="s">
        <v>10567</v>
      </c>
      <c r="Q2192" s="20" t="s">
        <v>178</v>
      </c>
    </row>
    <row r="2193" spans="1:17" ht="18" customHeight="1" x14ac:dyDescent="0.2">
      <c r="A2193" s="5" t="s">
        <v>25</v>
      </c>
      <c r="B2193" s="5" t="str">
        <f t="shared" si="109"/>
        <v>cf14g</v>
      </c>
      <c r="C2193" s="5" t="s">
        <v>138</v>
      </c>
      <c r="D2193" s="5" t="s">
        <v>139</v>
      </c>
      <c r="E2193" s="5" t="s">
        <v>655</v>
      </c>
      <c r="F2193" s="15">
        <v>7</v>
      </c>
      <c r="G2193" s="20" t="str">
        <f t="shared" si="107"/>
        <v>g</v>
      </c>
      <c r="H2193" s="20">
        <v>2014</v>
      </c>
      <c r="J2193" s="20" t="str">
        <f t="shared" si="110"/>
        <v>cf14g031</v>
      </c>
      <c r="K2193" s="20" t="s">
        <v>1436</v>
      </c>
      <c r="N2193" s="15" t="s">
        <v>10567</v>
      </c>
      <c r="Q2193" s="20" t="s">
        <v>178</v>
      </c>
    </row>
    <row r="2194" spans="1:17" ht="18" customHeight="1" x14ac:dyDescent="0.2">
      <c r="A2194" s="5" t="s">
        <v>25</v>
      </c>
      <c r="B2194" s="5" t="str">
        <f t="shared" si="109"/>
        <v>cf15h</v>
      </c>
      <c r="C2194" s="5" t="s">
        <v>138</v>
      </c>
      <c r="D2194" s="5" t="s">
        <v>139</v>
      </c>
      <c r="E2194" s="5" t="s">
        <v>655</v>
      </c>
      <c r="F2194" s="15">
        <v>8</v>
      </c>
      <c r="G2194" s="20" t="str">
        <f t="shared" si="107"/>
        <v>h</v>
      </c>
      <c r="H2194" s="20">
        <v>2015</v>
      </c>
      <c r="J2194" s="20" t="str">
        <f t="shared" si="110"/>
        <v>cf15h031</v>
      </c>
      <c r="K2194" s="20" t="s">
        <v>1436</v>
      </c>
      <c r="N2194" s="15" t="s">
        <v>10567</v>
      </c>
      <c r="Q2194" s="20" t="s">
        <v>178</v>
      </c>
    </row>
    <row r="2195" spans="1:17" ht="18" customHeight="1" x14ac:dyDescent="0.2">
      <c r="A2195" s="5" t="s">
        <v>25</v>
      </c>
      <c r="B2195" s="5" t="str">
        <f t="shared" si="109"/>
        <v>cf16i</v>
      </c>
      <c r="C2195" s="5" t="s">
        <v>138</v>
      </c>
      <c r="D2195" s="5" t="s">
        <v>139</v>
      </c>
      <c r="E2195" s="5" t="s">
        <v>655</v>
      </c>
      <c r="F2195" s="15">
        <v>9</v>
      </c>
      <c r="G2195" s="20" t="str">
        <f t="shared" si="107"/>
        <v>i</v>
      </c>
      <c r="H2195" s="20">
        <v>2016</v>
      </c>
      <c r="J2195" s="20" t="str">
        <f t="shared" si="110"/>
        <v>cf16i031</v>
      </c>
      <c r="K2195" s="20" t="s">
        <v>1436</v>
      </c>
      <c r="N2195" s="15" t="s">
        <v>10567</v>
      </c>
      <c r="Q2195" s="20" t="s">
        <v>178</v>
      </c>
    </row>
    <row r="2196" spans="1:17" ht="18" customHeight="1" x14ac:dyDescent="0.2">
      <c r="A2196" s="5" t="s">
        <v>25</v>
      </c>
      <c r="B2196" s="5" t="str">
        <f t="shared" si="109"/>
        <v>cf17j</v>
      </c>
      <c r="C2196" s="5" t="s">
        <v>138</v>
      </c>
      <c r="D2196" s="5" t="s">
        <v>139</v>
      </c>
      <c r="E2196" s="5" t="s">
        <v>655</v>
      </c>
      <c r="F2196" s="15">
        <v>10</v>
      </c>
      <c r="G2196" s="20" t="str">
        <f t="shared" si="107"/>
        <v>j</v>
      </c>
      <c r="H2196" s="20">
        <v>2017</v>
      </c>
      <c r="J2196" s="20" t="str">
        <f t="shared" si="110"/>
        <v>cf17j031</v>
      </c>
      <c r="K2196" s="20" t="s">
        <v>1436</v>
      </c>
      <c r="N2196" s="15" t="s">
        <v>10567</v>
      </c>
      <c r="Q2196" s="20" t="s">
        <v>178</v>
      </c>
    </row>
    <row r="2197" spans="1:17" ht="18" customHeight="1" x14ac:dyDescent="0.2">
      <c r="A2197" s="22" t="s">
        <v>25</v>
      </c>
      <c r="B2197" s="22" t="str">
        <f t="shared" ref="B2197:B2207" si="111">"ch" &amp; RIGHT(H2197, 2) &amp; G2197</f>
        <v>ch07a</v>
      </c>
      <c r="C2197" s="22" t="s">
        <v>138</v>
      </c>
      <c r="D2197" s="22" t="s">
        <v>154</v>
      </c>
      <c r="E2197" s="22" t="s">
        <v>3591</v>
      </c>
      <c r="F2197" s="15">
        <v>1</v>
      </c>
      <c r="G2197" s="15" t="str">
        <f t="shared" si="107"/>
        <v>a</v>
      </c>
      <c r="H2197" s="20">
        <v>2007</v>
      </c>
      <c r="J2197" s="20" t="str">
        <f>B2197&amp;"207"</f>
        <v>ch07a207</v>
      </c>
      <c r="K2197" s="28" t="s">
        <v>3592</v>
      </c>
      <c r="L2197" s="15" t="s">
        <v>230</v>
      </c>
      <c r="N2197" s="15" t="s">
        <v>10514</v>
      </c>
      <c r="Q2197" s="20" t="s">
        <v>178</v>
      </c>
    </row>
    <row r="2198" spans="1:17" ht="18" customHeight="1" x14ac:dyDescent="0.2">
      <c r="A2198" s="22" t="s">
        <v>25</v>
      </c>
      <c r="B2198" s="22" t="str">
        <f t="shared" si="111"/>
        <v>ch08b</v>
      </c>
      <c r="C2198" s="22" t="s">
        <v>138</v>
      </c>
      <c r="D2198" s="22" t="s">
        <v>154</v>
      </c>
      <c r="E2198" s="22" t="s">
        <v>3591</v>
      </c>
      <c r="F2198" s="15">
        <v>2</v>
      </c>
      <c r="G2198" s="15" t="str">
        <f t="shared" si="107"/>
        <v>b</v>
      </c>
      <c r="H2198" s="20">
        <v>2008</v>
      </c>
      <c r="J2198" s="20" t="str">
        <f t="shared" ref="J2198:J2207" si="112">B2198&amp;"207"</f>
        <v>ch08b207</v>
      </c>
      <c r="K2198" s="28" t="s">
        <v>3592</v>
      </c>
      <c r="L2198" s="15" t="s">
        <v>230</v>
      </c>
      <c r="N2198" s="15" t="s">
        <v>10514</v>
      </c>
      <c r="Q2198" s="20" t="s">
        <v>178</v>
      </c>
    </row>
    <row r="2199" spans="1:17" ht="18" customHeight="1" x14ac:dyDescent="0.2">
      <c r="A2199" s="22" t="s">
        <v>25</v>
      </c>
      <c r="B2199" s="22" t="str">
        <f t="shared" si="111"/>
        <v>ch09c</v>
      </c>
      <c r="C2199" s="22" t="s">
        <v>138</v>
      </c>
      <c r="D2199" s="22" t="s">
        <v>154</v>
      </c>
      <c r="E2199" s="22" t="s">
        <v>3591</v>
      </c>
      <c r="F2199" s="15">
        <v>3</v>
      </c>
      <c r="G2199" s="15" t="str">
        <f t="shared" si="107"/>
        <v>c</v>
      </c>
      <c r="H2199" s="20">
        <v>2009</v>
      </c>
      <c r="J2199" s="20" t="str">
        <f t="shared" si="112"/>
        <v>ch09c207</v>
      </c>
      <c r="K2199" s="28" t="s">
        <v>3592</v>
      </c>
      <c r="L2199" s="15" t="s">
        <v>230</v>
      </c>
      <c r="N2199" s="15" t="s">
        <v>10514</v>
      </c>
      <c r="Q2199" s="20" t="s">
        <v>178</v>
      </c>
    </row>
    <row r="2200" spans="1:17" ht="18" customHeight="1" x14ac:dyDescent="0.2">
      <c r="A2200" s="22" t="s">
        <v>25</v>
      </c>
      <c r="B2200" s="22" t="str">
        <f t="shared" si="111"/>
        <v>ch10d</v>
      </c>
      <c r="C2200" s="22" t="s">
        <v>138</v>
      </c>
      <c r="D2200" s="22" t="s">
        <v>154</v>
      </c>
      <c r="E2200" s="22" t="s">
        <v>3591</v>
      </c>
      <c r="F2200" s="15">
        <v>4</v>
      </c>
      <c r="G2200" s="15" t="str">
        <f t="shared" si="107"/>
        <v>d</v>
      </c>
      <c r="H2200" s="20">
        <v>2010</v>
      </c>
      <c r="J2200" s="20" t="str">
        <f t="shared" si="112"/>
        <v>ch10d207</v>
      </c>
      <c r="K2200" s="28" t="s">
        <v>3592</v>
      </c>
      <c r="L2200" s="15" t="s">
        <v>230</v>
      </c>
      <c r="N2200" s="15" t="s">
        <v>10514</v>
      </c>
      <c r="Q2200" s="20" t="s">
        <v>178</v>
      </c>
    </row>
    <row r="2201" spans="1:17" ht="18" customHeight="1" x14ac:dyDescent="0.2">
      <c r="A2201" s="22" t="s">
        <v>25</v>
      </c>
      <c r="B2201" s="22" t="str">
        <f t="shared" si="111"/>
        <v>ch11e</v>
      </c>
      <c r="C2201" s="22" t="s">
        <v>138</v>
      </c>
      <c r="D2201" s="22" t="s">
        <v>154</v>
      </c>
      <c r="E2201" s="22" t="s">
        <v>3591</v>
      </c>
      <c r="F2201" s="15">
        <v>5</v>
      </c>
      <c r="G2201" s="15" t="str">
        <f t="shared" si="107"/>
        <v>e</v>
      </c>
      <c r="H2201" s="20">
        <v>2011</v>
      </c>
      <c r="J2201" s="20" t="str">
        <f t="shared" si="112"/>
        <v>ch11e207</v>
      </c>
      <c r="K2201" s="28" t="s">
        <v>3592</v>
      </c>
      <c r="L2201" s="15" t="s">
        <v>230</v>
      </c>
      <c r="N2201" s="15" t="s">
        <v>10514</v>
      </c>
      <c r="Q2201" s="20" t="s">
        <v>178</v>
      </c>
    </row>
    <row r="2202" spans="1:17" ht="18" customHeight="1" x14ac:dyDescent="0.2">
      <c r="A2202" s="22" t="s">
        <v>25</v>
      </c>
      <c r="B2202" s="22" t="str">
        <f t="shared" si="111"/>
        <v>ch12f</v>
      </c>
      <c r="C2202" s="22" t="s">
        <v>138</v>
      </c>
      <c r="D2202" s="22" t="s">
        <v>154</v>
      </c>
      <c r="E2202" s="22" t="s">
        <v>3591</v>
      </c>
      <c r="F2202" s="15">
        <v>6</v>
      </c>
      <c r="G2202" s="15" t="str">
        <f t="shared" si="107"/>
        <v>f</v>
      </c>
      <c r="H2202" s="20">
        <v>2012</v>
      </c>
      <c r="J2202" s="20" t="str">
        <f t="shared" si="112"/>
        <v>ch12f207</v>
      </c>
      <c r="K2202" s="28" t="s">
        <v>3592</v>
      </c>
      <c r="L2202" s="15" t="s">
        <v>230</v>
      </c>
      <c r="N2202" s="15" t="s">
        <v>10514</v>
      </c>
      <c r="Q2202" s="20" t="s">
        <v>178</v>
      </c>
    </row>
    <row r="2203" spans="1:17" ht="18" customHeight="1" x14ac:dyDescent="0.2">
      <c r="A2203" s="22" t="s">
        <v>25</v>
      </c>
      <c r="B2203" s="22" t="str">
        <f t="shared" si="111"/>
        <v>ch13g</v>
      </c>
      <c r="C2203" s="22" t="s">
        <v>138</v>
      </c>
      <c r="D2203" s="22" t="s">
        <v>154</v>
      </c>
      <c r="E2203" s="22" t="s">
        <v>3591</v>
      </c>
      <c r="F2203" s="15">
        <v>7</v>
      </c>
      <c r="G2203" s="15" t="str">
        <f t="shared" si="107"/>
        <v>g</v>
      </c>
      <c r="H2203" s="20">
        <v>2013</v>
      </c>
      <c r="J2203" s="20" t="str">
        <f t="shared" si="112"/>
        <v>ch13g207</v>
      </c>
      <c r="K2203" s="28" t="s">
        <v>3592</v>
      </c>
      <c r="L2203" s="15" t="s">
        <v>230</v>
      </c>
      <c r="N2203" s="15" t="s">
        <v>10514</v>
      </c>
      <c r="Q2203" s="20" t="s">
        <v>178</v>
      </c>
    </row>
    <row r="2204" spans="1:17" ht="18" customHeight="1" x14ac:dyDescent="0.2">
      <c r="A2204" s="22" t="s">
        <v>25</v>
      </c>
      <c r="B2204" s="22" t="str">
        <f t="shared" si="111"/>
        <v>ch15h</v>
      </c>
      <c r="C2204" s="22" t="s">
        <v>138</v>
      </c>
      <c r="D2204" s="22" t="s">
        <v>154</v>
      </c>
      <c r="E2204" s="22" t="s">
        <v>3591</v>
      </c>
      <c r="F2204" s="15">
        <v>8</v>
      </c>
      <c r="G2204" s="15" t="str">
        <f t="shared" si="107"/>
        <v>h</v>
      </c>
      <c r="H2204" s="20">
        <v>2015</v>
      </c>
      <c r="J2204" s="20" t="str">
        <f t="shared" si="112"/>
        <v>ch15h207</v>
      </c>
      <c r="K2204" s="28" t="s">
        <v>3592</v>
      </c>
      <c r="L2204" s="15" t="s">
        <v>230</v>
      </c>
      <c r="N2204" s="15" t="s">
        <v>10514</v>
      </c>
      <c r="Q2204" s="20" t="s">
        <v>178</v>
      </c>
    </row>
    <row r="2205" spans="1:17" ht="18" customHeight="1" x14ac:dyDescent="0.2">
      <c r="A2205" s="22" t="s">
        <v>25</v>
      </c>
      <c r="B2205" s="22" t="str">
        <f t="shared" si="111"/>
        <v>ch16i</v>
      </c>
      <c r="C2205" s="22" t="s">
        <v>138</v>
      </c>
      <c r="D2205" s="22" t="s">
        <v>154</v>
      </c>
      <c r="E2205" s="22" t="s">
        <v>3591</v>
      </c>
      <c r="F2205" s="15">
        <v>9</v>
      </c>
      <c r="G2205" s="15" t="str">
        <f t="shared" si="107"/>
        <v>i</v>
      </c>
      <c r="H2205" s="20">
        <v>2016</v>
      </c>
      <c r="J2205" s="20" t="str">
        <f t="shared" si="112"/>
        <v>ch16i207</v>
      </c>
      <c r="K2205" s="28" t="s">
        <v>3592</v>
      </c>
      <c r="L2205" s="15" t="s">
        <v>230</v>
      </c>
      <c r="N2205" s="15" t="s">
        <v>10514</v>
      </c>
      <c r="Q2205" s="20" t="s">
        <v>178</v>
      </c>
    </row>
    <row r="2206" spans="1:17" ht="18" customHeight="1" x14ac:dyDescent="0.2">
      <c r="A2206" s="22" t="s">
        <v>25</v>
      </c>
      <c r="B2206" s="22" t="str">
        <f t="shared" si="111"/>
        <v>ch17j</v>
      </c>
      <c r="C2206" s="22" t="s">
        <v>138</v>
      </c>
      <c r="D2206" s="22" t="s">
        <v>154</v>
      </c>
      <c r="E2206" s="22" t="s">
        <v>3591</v>
      </c>
      <c r="F2206" s="15">
        <v>10</v>
      </c>
      <c r="G2206" s="15" t="str">
        <f t="shared" si="107"/>
        <v>j</v>
      </c>
      <c r="H2206" s="20">
        <v>2017</v>
      </c>
      <c r="J2206" s="20" t="str">
        <f t="shared" si="112"/>
        <v>ch17j207</v>
      </c>
      <c r="K2206" s="28" t="s">
        <v>3592</v>
      </c>
      <c r="L2206" s="15" t="s">
        <v>230</v>
      </c>
      <c r="N2206" s="15" t="s">
        <v>10514</v>
      </c>
      <c r="Q2206" s="20" t="s">
        <v>178</v>
      </c>
    </row>
    <row r="2207" spans="1:17" ht="18" customHeight="1" x14ac:dyDescent="0.2">
      <c r="A2207" s="22" t="s">
        <v>25</v>
      </c>
      <c r="B2207" s="22" t="str">
        <f t="shared" si="111"/>
        <v>ch18k</v>
      </c>
      <c r="C2207" s="22" t="s">
        <v>138</v>
      </c>
      <c r="D2207" s="22" t="s">
        <v>154</v>
      </c>
      <c r="E2207" s="22" t="s">
        <v>3591</v>
      </c>
      <c r="F2207" s="15">
        <v>11</v>
      </c>
      <c r="G2207" s="15" t="str">
        <f t="shared" si="107"/>
        <v>k</v>
      </c>
      <c r="H2207" s="20">
        <v>2018</v>
      </c>
      <c r="J2207" s="20" t="str">
        <f t="shared" si="112"/>
        <v>ch18k207</v>
      </c>
      <c r="K2207" s="28" t="s">
        <v>3592</v>
      </c>
      <c r="L2207" s="15" t="s">
        <v>230</v>
      </c>
      <c r="N2207" s="15" t="s">
        <v>10514</v>
      </c>
      <c r="Q2207" s="20" t="s">
        <v>178</v>
      </c>
    </row>
    <row r="2208" spans="1:17" ht="18" customHeight="1" x14ac:dyDescent="0.2">
      <c r="A2208" s="5" t="s">
        <v>25</v>
      </c>
      <c r="B2208" s="5" t="str">
        <f t="shared" ref="B2208:B2217" si="113">"cf" &amp; RIGHT(H2208, 2) &amp; G2208</f>
        <v>cf08a</v>
      </c>
      <c r="C2208" s="5" t="s">
        <v>138</v>
      </c>
      <c r="D2208" s="5" t="s">
        <v>142</v>
      </c>
      <c r="E2208" s="5" t="s">
        <v>3606</v>
      </c>
      <c r="F2208" s="15">
        <v>1</v>
      </c>
      <c r="G2208" s="20" t="str">
        <f t="shared" si="107"/>
        <v>a</v>
      </c>
      <c r="H2208" s="20">
        <v>2008</v>
      </c>
      <c r="J2208" s="20" t="str">
        <f t="shared" ref="J2208:J2217" si="114">B2208&amp;"029"</f>
        <v>cf08a029</v>
      </c>
      <c r="K2208" s="15" t="s">
        <v>9055</v>
      </c>
      <c r="N2208" s="15" t="s">
        <v>9057</v>
      </c>
      <c r="Q2208" s="20" t="s">
        <v>178</v>
      </c>
    </row>
    <row r="2209" spans="1:17" ht="18" customHeight="1" x14ac:dyDescent="0.2">
      <c r="A2209" s="5" t="s">
        <v>25</v>
      </c>
      <c r="B2209" s="5" t="str">
        <f t="shared" si="113"/>
        <v>cf09b</v>
      </c>
      <c r="C2209" s="5" t="s">
        <v>138</v>
      </c>
      <c r="D2209" s="5" t="s">
        <v>142</v>
      </c>
      <c r="E2209" s="5" t="s">
        <v>3606</v>
      </c>
      <c r="F2209" s="15">
        <v>2</v>
      </c>
      <c r="G2209" s="20" t="str">
        <f t="shared" si="107"/>
        <v>b</v>
      </c>
      <c r="H2209" s="20">
        <v>2009</v>
      </c>
      <c r="J2209" s="20" t="str">
        <f t="shared" si="114"/>
        <v>cf09b029</v>
      </c>
      <c r="K2209" s="15" t="s">
        <v>9055</v>
      </c>
      <c r="N2209" s="15" t="s">
        <v>9056</v>
      </c>
      <c r="Q2209" s="20" t="s">
        <v>178</v>
      </c>
    </row>
    <row r="2210" spans="1:17" ht="18" customHeight="1" x14ac:dyDescent="0.2">
      <c r="A2210" s="5" t="s">
        <v>25</v>
      </c>
      <c r="B2210" s="5" t="str">
        <f t="shared" si="113"/>
        <v>cf10c</v>
      </c>
      <c r="C2210" s="5" t="s">
        <v>138</v>
      </c>
      <c r="D2210" s="5" t="s">
        <v>142</v>
      </c>
      <c r="E2210" s="5" t="s">
        <v>3606</v>
      </c>
      <c r="F2210" s="15">
        <v>3</v>
      </c>
      <c r="G2210" s="20" t="str">
        <f t="shared" si="107"/>
        <v>c</v>
      </c>
      <c r="H2210" s="20">
        <v>2010</v>
      </c>
      <c r="J2210" s="20" t="str">
        <f t="shared" si="114"/>
        <v>cf10c029</v>
      </c>
      <c r="K2210" s="15" t="s">
        <v>9055</v>
      </c>
      <c r="N2210" s="15" t="s">
        <v>9056</v>
      </c>
      <c r="Q2210" s="20" t="s">
        <v>178</v>
      </c>
    </row>
    <row r="2211" spans="1:17" ht="18" customHeight="1" x14ac:dyDescent="0.2">
      <c r="A2211" s="5" t="s">
        <v>25</v>
      </c>
      <c r="B2211" s="5" t="str">
        <f t="shared" si="113"/>
        <v>cf11d</v>
      </c>
      <c r="C2211" s="5" t="s">
        <v>138</v>
      </c>
      <c r="D2211" s="5" t="s">
        <v>142</v>
      </c>
      <c r="E2211" s="5" t="s">
        <v>3606</v>
      </c>
      <c r="F2211" s="15">
        <v>4</v>
      </c>
      <c r="G2211" s="20" t="str">
        <f t="shared" si="107"/>
        <v>d</v>
      </c>
      <c r="H2211" s="20">
        <v>2011</v>
      </c>
      <c r="J2211" s="20" t="str">
        <f t="shared" si="114"/>
        <v>cf11d029</v>
      </c>
      <c r="K2211" s="15" t="s">
        <v>9055</v>
      </c>
      <c r="N2211" s="15" t="s">
        <v>9056</v>
      </c>
      <c r="Q2211" s="20" t="s">
        <v>178</v>
      </c>
    </row>
    <row r="2212" spans="1:17" ht="18" customHeight="1" x14ac:dyDescent="0.2">
      <c r="A2212" s="5" t="s">
        <v>25</v>
      </c>
      <c r="B2212" s="5" t="str">
        <f t="shared" si="113"/>
        <v>cf12e</v>
      </c>
      <c r="C2212" s="5" t="s">
        <v>138</v>
      </c>
      <c r="D2212" s="5" t="s">
        <v>142</v>
      </c>
      <c r="E2212" s="5" t="s">
        <v>3606</v>
      </c>
      <c r="F2212" s="15">
        <v>5</v>
      </c>
      <c r="G2212" s="20" t="str">
        <f t="shared" si="107"/>
        <v>e</v>
      </c>
      <c r="H2212" s="20">
        <v>2012</v>
      </c>
      <c r="J2212" s="20" t="str">
        <f t="shared" si="114"/>
        <v>cf12e029</v>
      </c>
      <c r="K2212" s="15" t="s">
        <v>9055</v>
      </c>
      <c r="N2212" s="15" t="s">
        <v>9056</v>
      </c>
      <c r="Q2212" s="20" t="s">
        <v>178</v>
      </c>
    </row>
    <row r="2213" spans="1:17" ht="18" customHeight="1" x14ac:dyDescent="0.2">
      <c r="A2213" s="5" t="s">
        <v>25</v>
      </c>
      <c r="B2213" s="5" t="str">
        <f t="shared" si="113"/>
        <v>cf13f</v>
      </c>
      <c r="C2213" s="5" t="s">
        <v>138</v>
      </c>
      <c r="D2213" s="5" t="s">
        <v>142</v>
      </c>
      <c r="E2213" s="5" t="s">
        <v>3606</v>
      </c>
      <c r="F2213" s="15">
        <v>6</v>
      </c>
      <c r="G2213" s="20" t="str">
        <f t="shared" si="107"/>
        <v>f</v>
      </c>
      <c r="H2213" s="20">
        <v>2013</v>
      </c>
      <c r="J2213" s="20" t="str">
        <f t="shared" si="114"/>
        <v>cf13f029</v>
      </c>
      <c r="K2213" s="15" t="s">
        <v>9055</v>
      </c>
      <c r="N2213" s="15" t="s">
        <v>9056</v>
      </c>
      <c r="Q2213" s="20" t="s">
        <v>178</v>
      </c>
    </row>
    <row r="2214" spans="1:17" ht="18" customHeight="1" x14ac:dyDescent="0.2">
      <c r="A2214" s="5" t="s">
        <v>25</v>
      </c>
      <c r="B2214" s="5" t="str">
        <f t="shared" si="113"/>
        <v>cf14g</v>
      </c>
      <c r="C2214" s="5" t="s">
        <v>138</v>
      </c>
      <c r="D2214" s="5" t="s">
        <v>142</v>
      </c>
      <c r="E2214" s="5" t="s">
        <v>3606</v>
      </c>
      <c r="F2214" s="15">
        <v>7</v>
      </c>
      <c r="G2214" s="20" t="str">
        <f t="shared" si="107"/>
        <v>g</v>
      </c>
      <c r="H2214" s="20">
        <v>2014</v>
      </c>
      <c r="J2214" s="20" t="str">
        <f t="shared" si="114"/>
        <v>cf14g029</v>
      </c>
      <c r="K2214" s="15" t="s">
        <v>9055</v>
      </c>
      <c r="N2214" s="15" t="s">
        <v>9056</v>
      </c>
      <c r="Q2214" s="20" t="s">
        <v>178</v>
      </c>
    </row>
    <row r="2215" spans="1:17" ht="18" customHeight="1" x14ac:dyDescent="0.2">
      <c r="A2215" s="5" t="s">
        <v>25</v>
      </c>
      <c r="B2215" s="5" t="str">
        <f t="shared" si="113"/>
        <v>cf15h</v>
      </c>
      <c r="C2215" s="5" t="s">
        <v>138</v>
      </c>
      <c r="D2215" s="5" t="s">
        <v>142</v>
      </c>
      <c r="E2215" s="5" t="s">
        <v>3606</v>
      </c>
      <c r="F2215" s="15">
        <v>8</v>
      </c>
      <c r="G2215" s="20" t="str">
        <f t="shared" si="107"/>
        <v>h</v>
      </c>
      <c r="H2215" s="20">
        <v>2015</v>
      </c>
      <c r="J2215" s="20" t="str">
        <f t="shared" si="114"/>
        <v>cf15h029</v>
      </c>
      <c r="K2215" s="15" t="s">
        <v>9055</v>
      </c>
      <c r="N2215" s="15" t="s">
        <v>9056</v>
      </c>
      <c r="Q2215" s="20" t="s">
        <v>178</v>
      </c>
    </row>
    <row r="2216" spans="1:17" ht="18" customHeight="1" x14ac:dyDescent="0.2">
      <c r="A2216" s="5" t="s">
        <v>25</v>
      </c>
      <c r="B2216" s="5" t="str">
        <f t="shared" si="113"/>
        <v>cf16i</v>
      </c>
      <c r="C2216" s="5" t="s">
        <v>138</v>
      </c>
      <c r="D2216" s="5" t="s">
        <v>142</v>
      </c>
      <c r="E2216" s="5" t="s">
        <v>3606</v>
      </c>
      <c r="F2216" s="15">
        <v>9</v>
      </c>
      <c r="G2216" s="20" t="str">
        <f t="shared" si="107"/>
        <v>i</v>
      </c>
      <c r="H2216" s="20">
        <v>2016</v>
      </c>
      <c r="J2216" s="20" t="str">
        <f t="shared" si="114"/>
        <v>cf16i029</v>
      </c>
      <c r="K2216" s="15" t="s">
        <v>9055</v>
      </c>
      <c r="N2216" s="15" t="s">
        <v>9056</v>
      </c>
      <c r="Q2216" s="20" t="s">
        <v>178</v>
      </c>
    </row>
    <row r="2217" spans="1:17" ht="18" customHeight="1" x14ac:dyDescent="0.2">
      <c r="A2217" s="5" t="s">
        <v>25</v>
      </c>
      <c r="B2217" s="5" t="str">
        <f t="shared" si="113"/>
        <v>cf17j</v>
      </c>
      <c r="C2217" s="5" t="s">
        <v>138</v>
      </c>
      <c r="D2217" s="5" t="s">
        <v>142</v>
      </c>
      <c r="E2217" s="5" t="s">
        <v>3606</v>
      </c>
      <c r="F2217" s="15">
        <v>10</v>
      </c>
      <c r="G2217" s="20" t="str">
        <f t="shared" si="107"/>
        <v>j</v>
      </c>
      <c r="H2217" s="20">
        <v>2017</v>
      </c>
      <c r="J2217" s="20" t="str">
        <f t="shared" si="114"/>
        <v>cf17j029</v>
      </c>
      <c r="K2217" s="15" t="s">
        <v>9055</v>
      </c>
      <c r="N2217" s="15" t="s">
        <v>9056</v>
      </c>
      <c r="Q2217" s="20" t="s">
        <v>178</v>
      </c>
    </row>
    <row r="2218" spans="1:17" ht="18" customHeight="1" x14ac:dyDescent="0.2">
      <c r="A2218" s="22" t="s">
        <v>25</v>
      </c>
      <c r="B2218" s="22" t="str">
        <f t="shared" ref="B2218:B2360" si="115">"ch" &amp; RIGHT(H2218, 2) &amp; G2218</f>
        <v>ch07a</v>
      </c>
      <c r="C2218" s="22" t="s">
        <v>138</v>
      </c>
      <c r="D2218" s="22" t="s">
        <v>153</v>
      </c>
      <c r="E2218" s="22" t="s">
        <v>3618</v>
      </c>
      <c r="F2218" s="15">
        <v>1</v>
      </c>
      <c r="G2218" s="15" t="str">
        <f t="shared" si="107"/>
        <v>a</v>
      </c>
      <c r="H2218" s="20">
        <v>2007</v>
      </c>
      <c r="J2218" s="20" t="str">
        <f>B2218&amp;"080"</f>
        <v>ch07a080</v>
      </c>
      <c r="K2218" s="20" t="s">
        <v>3621</v>
      </c>
      <c r="L2218" s="15" t="s">
        <v>393</v>
      </c>
      <c r="N2218" s="20" t="s">
        <v>381</v>
      </c>
      <c r="Q2218" s="20" t="s">
        <v>178</v>
      </c>
    </row>
    <row r="2219" spans="1:17" ht="18" customHeight="1" x14ac:dyDescent="0.2">
      <c r="A2219" s="22" t="s">
        <v>25</v>
      </c>
      <c r="B2219" s="22" t="str">
        <f t="shared" si="115"/>
        <v>ch08b</v>
      </c>
      <c r="C2219" s="22" t="s">
        <v>138</v>
      </c>
      <c r="D2219" s="22" t="s">
        <v>153</v>
      </c>
      <c r="E2219" s="22" t="s">
        <v>3618</v>
      </c>
      <c r="F2219" s="15">
        <v>2</v>
      </c>
      <c r="G2219" s="15" t="str">
        <f t="shared" si="107"/>
        <v>b</v>
      </c>
      <c r="H2219" s="20">
        <v>2008</v>
      </c>
      <c r="J2219" s="20" t="str">
        <f t="shared" ref="J2219:J2228" si="116">B2219&amp;"080"</f>
        <v>ch08b080</v>
      </c>
      <c r="K2219" s="20" t="s">
        <v>3621</v>
      </c>
      <c r="L2219" s="15" t="s">
        <v>393</v>
      </c>
      <c r="N2219" s="20" t="s">
        <v>381</v>
      </c>
      <c r="Q2219" s="20" t="s">
        <v>178</v>
      </c>
    </row>
    <row r="2220" spans="1:17" ht="18" customHeight="1" x14ac:dyDescent="0.2">
      <c r="A2220" s="22" t="s">
        <v>25</v>
      </c>
      <c r="B2220" s="22" t="str">
        <f t="shared" si="115"/>
        <v>ch09c</v>
      </c>
      <c r="C2220" s="22" t="s">
        <v>138</v>
      </c>
      <c r="D2220" s="22" t="s">
        <v>153</v>
      </c>
      <c r="E2220" s="22" t="s">
        <v>3618</v>
      </c>
      <c r="F2220" s="15">
        <v>3</v>
      </c>
      <c r="G2220" s="15" t="str">
        <f t="shared" si="107"/>
        <v>c</v>
      </c>
      <c r="H2220" s="20">
        <v>2009</v>
      </c>
      <c r="J2220" s="20" t="str">
        <f t="shared" si="116"/>
        <v>ch09c080</v>
      </c>
      <c r="K2220" s="20" t="s">
        <v>3621</v>
      </c>
      <c r="L2220" s="15" t="s">
        <v>393</v>
      </c>
      <c r="N2220" s="20" t="s">
        <v>381</v>
      </c>
      <c r="Q2220" s="20" t="s">
        <v>178</v>
      </c>
    </row>
    <row r="2221" spans="1:17" ht="18" customHeight="1" x14ac:dyDescent="0.2">
      <c r="A2221" s="22" t="s">
        <v>25</v>
      </c>
      <c r="B2221" s="22" t="str">
        <f t="shared" si="115"/>
        <v>ch10d</v>
      </c>
      <c r="C2221" s="22" t="s">
        <v>138</v>
      </c>
      <c r="D2221" s="22" t="s">
        <v>153</v>
      </c>
      <c r="E2221" s="22" t="s">
        <v>3618</v>
      </c>
      <c r="F2221" s="15">
        <v>4</v>
      </c>
      <c r="G2221" s="15" t="str">
        <f t="shared" si="107"/>
        <v>d</v>
      </c>
      <c r="H2221" s="20">
        <v>2010</v>
      </c>
      <c r="J2221" s="20" t="str">
        <f t="shared" si="116"/>
        <v>ch10d080</v>
      </c>
      <c r="K2221" s="20" t="s">
        <v>3621</v>
      </c>
      <c r="L2221" s="15" t="s">
        <v>393</v>
      </c>
      <c r="N2221" s="20" t="s">
        <v>381</v>
      </c>
      <c r="Q2221" s="20" t="s">
        <v>178</v>
      </c>
    </row>
    <row r="2222" spans="1:17" ht="18" customHeight="1" x14ac:dyDescent="0.2">
      <c r="A2222" s="22" t="s">
        <v>25</v>
      </c>
      <c r="B2222" s="22" t="str">
        <f t="shared" si="115"/>
        <v>ch11e</v>
      </c>
      <c r="C2222" s="22" t="s">
        <v>138</v>
      </c>
      <c r="D2222" s="22" t="s">
        <v>153</v>
      </c>
      <c r="E2222" s="22" t="s">
        <v>3618</v>
      </c>
      <c r="F2222" s="15">
        <v>5</v>
      </c>
      <c r="G2222" s="15" t="str">
        <f t="shared" si="107"/>
        <v>e</v>
      </c>
      <c r="H2222" s="20">
        <v>2011</v>
      </c>
      <c r="J2222" s="20" t="str">
        <f t="shared" si="116"/>
        <v>ch11e080</v>
      </c>
      <c r="K2222" s="20" t="s">
        <v>3621</v>
      </c>
      <c r="L2222" s="15" t="s">
        <v>393</v>
      </c>
      <c r="N2222" s="20" t="s">
        <v>381</v>
      </c>
      <c r="Q2222" s="20" t="s">
        <v>178</v>
      </c>
    </row>
    <row r="2223" spans="1:17" ht="18" customHeight="1" x14ac:dyDescent="0.2">
      <c r="A2223" s="22" t="s">
        <v>25</v>
      </c>
      <c r="B2223" s="22" t="str">
        <f t="shared" si="115"/>
        <v>ch12f</v>
      </c>
      <c r="C2223" s="22" t="s">
        <v>138</v>
      </c>
      <c r="D2223" s="22" t="s">
        <v>153</v>
      </c>
      <c r="E2223" s="22" t="s">
        <v>3618</v>
      </c>
      <c r="F2223" s="15">
        <v>6</v>
      </c>
      <c r="G2223" s="15" t="str">
        <f t="shared" si="107"/>
        <v>f</v>
      </c>
      <c r="H2223" s="20">
        <v>2012</v>
      </c>
      <c r="J2223" s="20" t="str">
        <f t="shared" si="116"/>
        <v>ch12f080</v>
      </c>
      <c r="K2223" s="20" t="s">
        <v>3621</v>
      </c>
      <c r="L2223" s="15" t="s">
        <v>393</v>
      </c>
      <c r="N2223" s="20" t="s">
        <v>381</v>
      </c>
      <c r="Q2223" s="20" t="s">
        <v>178</v>
      </c>
    </row>
    <row r="2224" spans="1:17" ht="18" customHeight="1" x14ac:dyDescent="0.2">
      <c r="A2224" s="22" t="s">
        <v>25</v>
      </c>
      <c r="B2224" s="22" t="str">
        <f t="shared" si="115"/>
        <v>ch13g</v>
      </c>
      <c r="C2224" s="22" t="s">
        <v>138</v>
      </c>
      <c r="D2224" s="22" t="s">
        <v>153</v>
      </c>
      <c r="E2224" s="22" t="s">
        <v>3618</v>
      </c>
      <c r="F2224" s="15">
        <v>7</v>
      </c>
      <c r="G2224" s="15" t="str">
        <f t="shared" si="107"/>
        <v>g</v>
      </c>
      <c r="H2224" s="20">
        <v>2013</v>
      </c>
      <c r="J2224" s="20" t="str">
        <f t="shared" si="116"/>
        <v>ch13g080</v>
      </c>
      <c r="K2224" s="20" t="s">
        <v>3621</v>
      </c>
      <c r="L2224" s="15" t="s">
        <v>393</v>
      </c>
      <c r="N2224" s="20" t="s">
        <v>381</v>
      </c>
      <c r="Q2224" s="20" t="s">
        <v>178</v>
      </c>
    </row>
    <row r="2225" spans="1:17" ht="18" customHeight="1" x14ac:dyDescent="0.2">
      <c r="A2225" s="22" t="s">
        <v>25</v>
      </c>
      <c r="B2225" s="22" t="str">
        <f t="shared" si="115"/>
        <v>ch15h</v>
      </c>
      <c r="C2225" s="22" t="s">
        <v>138</v>
      </c>
      <c r="D2225" s="22" t="s">
        <v>153</v>
      </c>
      <c r="E2225" s="22" t="s">
        <v>3618</v>
      </c>
      <c r="F2225" s="15">
        <v>8</v>
      </c>
      <c r="G2225" s="15" t="str">
        <f t="shared" si="107"/>
        <v>h</v>
      </c>
      <c r="H2225" s="20">
        <v>2015</v>
      </c>
      <c r="J2225" s="20" t="str">
        <f t="shared" si="116"/>
        <v>ch15h080</v>
      </c>
      <c r="K2225" s="20" t="s">
        <v>3621</v>
      </c>
      <c r="L2225" s="15" t="s">
        <v>393</v>
      </c>
      <c r="N2225" s="20" t="s">
        <v>381</v>
      </c>
      <c r="Q2225" s="20" t="s">
        <v>178</v>
      </c>
    </row>
    <row r="2226" spans="1:17" ht="18" customHeight="1" x14ac:dyDescent="0.2">
      <c r="A2226" s="22" t="s">
        <v>25</v>
      </c>
      <c r="B2226" s="22" t="str">
        <f t="shared" si="115"/>
        <v>ch16i</v>
      </c>
      <c r="C2226" s="22" t="s">
        <v>138</v>
      </c>
      <c r="D2226" s="22" t="s">
        <v>153</v>
      </c>
      <c r="E2226" s="22" t="s">
        <v>3618</v>
      </c>
      <c r="F2226" s="15">
        <v>9</v>
      </c>
      <c r="G2226" s="15" t="str">
        <f t="shared" si="107"/>
        <v>i</v>
      </c>
      <c r="H2226" s="20">
        <v>2016</v>
      </c>
      <c r="J2226" s="20" t="str">
        <f t="shared" si="116"/>
        <v>ch16i080</v>
      </c>
      <c r="K2226" s="20" t="s">
        <v>3621</v>
      </c>
      <c r="L2226" s="15" t="s">
        <v>393</v>
      </c>
      <c r="N2226" s="20" t="s">
        <v>381</v>
      </c>
      <c r="Q2226" s="20" t="s">
        <v>178</v>
      </c>
    </row>
    <row r="2227" spans="1:17" ht="18" customHeight="1" x14ac:dyDescent="0.2">
      <c r="A2227" s="22" t="s">
        <v>25</v>
      </c>
      <c r="B2227" s="22" t="str">
        <f t="shared" si="115"/>
        <v>ch17j</v>
      </c>
      <c r="C2227" s="22" t="s">
        <v>138</v>
      </c>
      <c r="D2227" s="22" t="s">
        <v>153</v>
      </c>
      <c r="E2227" s="22" t="s">
        <v>3618</v>
      </c>
      <c r="F2227" s="15">
        <v>10</v>
      </c>
      <c r="G2227" s="15" t="str">
        <f t="shared" si="107"/>
        <v>j</v>
      </c>
      <c r="H2227" s="20">
        <v>2017</v>
      </c>
      <c r="J2227" s="20" t="str">
        <f t="shared" si="116"/>
        <v>ch17j080</v>
      </c>
      <c r="K2227" s="20" t="s">
        <v>3621</v>
      </c>
      <c r="L2227" s="15" t="s">
        <v>393</v>
      </c>
      <c r="N2227" s="20" t="s">
        <v>381</v>
      </c>
      <c r="Q2227" s="20" t="s">
        <v>178</v>
      </c>
    </row>
    <row r="2228" spans="1:17" ht="18" customHeight="1" x14ac:dyDescent="0.2">
      <c r="A2228" s="22" t="s">
        <v>25</v>
      </c>
      <c r="B2228" s="22" t="str">
        <f t="shared" si="115"/>
        <v>ch18k</v>
      </c>
      <c r="C2228" s="22" t="s">
        <v>138</v>
      </c>
      <c r="D2228" s="22" t="s">
        <v>153</v>
      </c>
      <c r="E2228" s="22" t="s">
        <v>3618</v>
      </c>
      <c r="F2228" s="15">
        <v>11</v>
      </c>
      <c r="G2228" s="15" t="str">
        <f t="shared" si="107"/>
        <v>k</v>
      </c>
      <c r="H2228" s="20">
        <v>2018</v>
      </c>
      <c r="J2228" s="20" t="str">
        <f t="shared" si="116"/>
        <v>ch18k080</v>
      </c>
      <c r="K2228" s="20" t="s">
        <v>3621</v>
      </c>
      <c r="L2228" s="15" t="s">
        <v>393</v>
      </c>
      <c r="N2228" s="20" t="s">
        <v>381</v>
      </c>
      <c r="Q2228" s="20" t="s">
        <v>178</v>
      </c>
    </row>
    <row r="2229" spans="1:17" ht="18" customHeight="1" x14ac:dyDescent="0.2">
      <c r="A2229" s="22" t="s">
        <v>25</v>
      </c>
      <c r="B2229" s="22" t="str">
        <f t="shared" si="115"/>
        <v>ch07a</v>
      </c>
      <c r="C2229" s="22" t="s">
        <v>138</v>
      </c>
      <c r="D2229" s="22" t="s">
        <v>153</v>
      </c>
      <c r="E2229" s="22" t="s">
        <v>3634</v>
      </c>
      <c r="F2229" s="15">
        <v>1</v>
      </c>
      <c r="G2229" s="15" t="str">
        <f t="shared" si="107"/>
        <v>a</v>
      </c>
      <c r="H2229" s="20">
        <v>2007</v>
      </c>
      <c r="J2229" s="20" t="str">
        <f>B2229&amp;"088"</f>
        <v>ch07a088</v>
      </c>
      <c r="K2229" s="20" t="s">
        <v>3635</v>
      </c>
      <c r="L2229" s="15" t="s">
        <v>393</v>
      </c>
      <c r="N2229" s="20" t="s">
        <v>381</v>
      </c>
      <c r="Q2229" s="20" t="s">
        <v>178</v>
      </c>
    </row>
    <row r="2230" spans="1:17" ht="18" customHeight="1" x14ac:dyDescent="0.2">
      <c r="A2230" s="22" t="s">
        <v>25</v>
      </c>
      <c r="B2230" s="22" t="str">
        <f t="shared" si="115"/>
        <v>ch08b</v>
      </c>
      <c r="C2230" s="22" t="s">
        <v>138</v>
      </c>
      <c r="D2230" s="22" t="s">
        <v>153</v>
      </c>
      <c r="E2230" s="22" t="s">
        <v>3634</v>
      </c>
      <c r="F2230" s="15">
        <v>2</v>
      </c>
      <c r="G2230" s="15" t="str">
        <f t="shared" si="107"/>
        <v>b</v>
      </c>
      <c r="H2230" s="20">
        <v>2008</v>
      </c>
      <c r="J2230" s="20" t="str">
        <f t="shared" ref="J2230:J2239" si="117">B2230&amp;"088"</f>
        <v>ch08b088</v>
      </c>
      <c r="K2230" s="20" t="s">
        <v>3635</v>
      </c>
      <c r="L2230" s="15" t="s">
        <v>393</v>
      </c>
      <c r="N2230" s="20" t="s">
        <v>381</v>
      </c>
      <c r="Q2230" s="20" t="s">
        <v>178</v>
      </c>
    </row>
    <row r="2231" spans="1:17" ht="18" customHeight="1" x14ac:dyDescent="0.2">
      <c r="A2231" s="22" t="s">
        <v>25</v>
      </c>
      <c r="B2231" s="22" t="str">
        <f t="shared" si="115"/>
        <v>ch09c</v>
      </c>
      <c r="C2231" s="22" t="s">
        <v>138</v>
      </c>
      <c r="D2231" s="22" t="s">
        <v>153</v>
      </c>
      <c r="E2231" s="22" t="s">
        <v>3634</v>
      </c>
      <c r="F2231" s="15">
        <v>3</v>
      </c>
      <c r="G2231" s="15" t="str">
        <f t="shared" si="107"/>
        <v>c</v>
      </c>
      <c r="H2231" s="20">
        <v>2009</v>
      </c>
      <c r="J2231" s="20" t="str">
        <f t="shared" si="117"/>
        <v>ch09c088</v>
      </c>
      <c r="K2231" s="20" t="s">
        <v>3635</v>
      </c>
      <c r="L2231" s="15" t="s">
        <v>393</v>
      </c>
      <c r="N2231" s="20" t="s">
        <v>381</v>
      </c>
      <c r="Q2231" s="20" t="s">
        <v>178</v>
      </c>
    </row>
    <row r="2232" spans="1:17" ht="18" customHeight="1" x14ac:dyDescent="0.2">
      <c r="A2232" s="22" t="s">
        <v>25</v>
      </c>
      <c r="B2232" s="22" t="str">
        <f t="shared" si="115"/>
        <v>ch10d</v>
      </c>
      <c r="C2232" s="22" t="s">
        <v>138</v>
      </c>
      <c r="D2232" s="22" t="s">
        <v>153</v>
      </c>
      <c r="E2232" s="22" t="s">
        <v>3634</v>
      </c>
      <c r="F2232" s="15">
        <v>4</v>
      </c>
      <c r="G2232" s="15" t="str">
        <f t="shared" si="107"/>
        <v>d</v>
      </c>
      <c r="H2232" s="20">
        <v>2010</v>
      </c>
      <c r="J2232" s="20" t="str">
        <f t="shared" si="117"/>
        <v>ch10d088</v>
      </c>
      <c r="K2232" s="20" t="s">
        <v>3635</v>
      </c>
      <c r="L2232" s="15" t="s">
        <v>393</v>
      </c>
      <c r="N2232" s="20" t="s">
        <v>381</v>
      </c>
      <c r="Q2232" s="20" t="s">
        <v>178</v>
      </c>
    </row>
    <row r="2233" spans="1:17" ht="18" customHeight="1" x14ac:dyDescent="0.2">
      <c r="A2233" s="22" t="s">
        <v>25</v>
      </c>
      <c r="B2233" s="22" t="str">
        <f t="shared" si="115"/>
        <v>ch11e</v>
      </c>
      <c r="C2233" s="22" t="s">
        <v>138</v>
      </c>
      <c r="D2233" s="22" t="s">
        <v>153</v>
      </c>
      <c r="E2233" s="22" t="s">
        <v>3634</v>
      </c>
      <c r="F2233" s="15">
        <v>5</v>
      </c>
      <c r="G2233" s="15" t="str">
        <f t="shared" si="107"/>
        <v>e</v>
      </c>
      <c r="H2233" s="20">
        <v>2011</v>
      </c>
      <c r="J2233" s="20" t="str">
        <f t="shared" si="117"/>
        <v>ch11e088</v>
      </c>
      <c r="K2233" s="20" t="s">
        <v>3635</v>
      </c>
      <c r="L2233" s="15" t="s">
        <v>393</v>
      </c>
      <c r="N2233" s="20" t="s">
        <v>381</v>
      </c>
      <c r="Q2233" s="20" t="s">
        <v>178</v>
      </c>
    </row>
    <row r="2234" spans="1:17" ht="18" customHeight="1" x14ac:dyDescent="0.2">
      <c r="A2234" s="22" t="s">
        <v>25</v>
      </c>
      <c r="B2234" s="22" t="str">
        <f t="shared" si="115"/>
        <v>ch12f</v>
      </c>
      <c r="C2234" s="22" t="s">
        <v>138</v>
      </c>
      <c r="D2234" s="22" t="s">
        <v>153</v>
      </c>
      <c r="E2234" s="22" t="s">
        <v>3634</v>
      </c>
      <c r="F2234" s="15">
        <v>6</v>
      </c>
      <c r="G2234" s="15" t="str">
        <f t="shared" si="107"/>
        <v>f</v>
      </c>
      <c r="H2234" s="20">
        <v>2012</v>
      </c>
      <c r="J2234" s="20" t="str">
        <f t="shared" si="117"/>
        <v>ch12f088</v>
      </c>
      <c r="K2234" s="20" t="s">
        <v>3635</v>
      </c>
      <c r="L2234" s="15" t="s">
        <v>393</v>
      </c>
      <c r="N2234" s="20" t="s">
        <v>381</v>
      </c>
      <c r="Q2234" s="20" t="s">
        <v>178</v>
      </c>
    </row>
    <row r="2235" spans="1:17" ht="18" customHeight="1" x14ac:dyDescent="0.2">
      <c r="A2235" s="22" t="s">
        <v>25</v>
      </c>
      <c r="B2235" s="22" t="str">
        <f t="shared" si="115"/>
        <v>ch13g</v>
      </c>
      <c r="C2235" s="22" t="s">
        <v>138</v>
      </c>
      <c r="D2235" s="22" t="s">
        <v>153</v>
      </c>
      <c r="E2235" s="22" t="s">
        <v>3634</v>
      </c>
      <c r="F2235" s="15">
        <v>7</v>
      </c>
      <c r="G2235" s="15" t="str">
        <f t="shared" ref="G2235:G2298" si="118">MID("abcdefghijklmnopqrstuvwxyz",F2235,1)</f>
        <v>g</v>
      </c>
      <c r="H2235" s="20">
        <v>2013</v>
      </c>
      <c r="J2235" s="20" t="str">
        <f t="shared" si="117"/>
        <v>ch13g088</v>
      </c>
      <c r="K2235" s="20" t="s">
        <v>3635</v>
      </c>
      <c r="L2235" s="15" t="s">
        <v>393</v>
      </c>
      <c r="N2235" s="20" t="s">
        <v>381</v>
      </c>
      <c r="Q2235" s="20" t="s">
        <v>178</v>
      </c>
    </row>
    <row r="2236" spans="1:17" ht="18" customHeight="1" x14ac:dyDescent="0.2">
      <c r="A2236" s="22" t="s">
        <v>25</v>
      </c>
      <c r="B2236" s="22" t="str">
        <f t="shared" si="115"/>
        <v>ch15h</v>
      </c>
      <c r="C2236" s="22" t="s">
        <v>138</v>
      </c>
      <c r="D2236" s="22" t="s">
        <v>153</v>
      </c>
      <c r="E2236" s="22" t="s">
        <v>3634</v>
      </c>
      <c r="F2236" s="15">
        <v>8</v>
      </c>
      <c r="G2236" s="15" t="str">
        <f t="shared" si="118"/>
        <v>h</v>
      </c>
      <c r="H2236" s="20">
        <v>2015</v>
      </c>
      <c r="J2236" s="20" t="str">
        <f t="shared" si="117"/>
        <v>ch15h088</v>
      </c>
      <c r="K2236" s="20" t="s">
        <v>3635</v>
      </c>
      <c r="L2236" s="15" t="s">
        <v>393</v>
      </c>
      <c r="N2236" s="20" t="s">
        <v>381</v>
      </c>
      <c r="Q2236" s="20" t="s">
        <v>178</v>
      </c>
    </row>
    <row r="2237" spans="1:17" ht="18" customHeight="1" x14ac:dyDescent="0.2">
      <c r="A2237" s="22" t="s">
        <v>25</v>
      </c>
      <c r="B2237" s="22" t="str">
        <f t="shared" si="115"/>
        <v>ch16i</v>
      </c>
      <c r="C2237" s="22" t="s">
        <v>138</v>
      </c>
      <c r="D2237" s="22" t="s">
        <v>153</v>
      </c>
      <c r="E2237" s="22" t="s">
        <v>3634</v>
      </c>
      <c r="F2237" s="15">
        <v>9</v>
      </c>
      <c r="G2237" s="15" t="str">
        <f t="shared" si="118"/>
        <v>i</v>
      </c>
      <c r="H2237" s="20">
        <v>2016</v>
      </c>
      <c r="J2237" s="20" t="str">
        <f t="shared" si="117"/>
        <v>ch16i088</v>
      </c>
      <c r="K2237" s="20" t="s">
        <v>3635</v>
      </c>
      <c r="L2237" s="15" t="s">
        <v>393</v>
      </c>
      <c r="N2237" s="20" t="s">
        <v>381</v>
      </c>
      <c r="Q2237" s="20" t="s">
        <v>178</v>
      </c>
    </row>
    <row r="2238" spans="1:17" ht="18" customHeight="1" x14ac:dyDescent="0.2">
      <c r="A2238" s="22" t="s">
        <v>25</v>
      </c>
      <c r="B2238" s="22" t="str">
        <f t="shared" si="115"/>
        <v>ch17j</v>
      </c>
      <c r="C2238" s="22" t="s">
        <v>138</v>
      </c>
      <c r="D2238" s="22" t="s">
        <v>153</v>
      </c>
      <c r="E2238" s="22" t="s">
        <v>3634</v>
      </c>
      <c r="F2238" s="15">
        <v>10</v>
      </c>
      <c r="G2238" s="15" t="str">
        <f t="shared" si="118"/>
        <v>j</v>
      </c>
      <c r="H2238" s="20">
        <v>2017</v>
      </c>
      <c r="J2238" s="20" t="str">
        <f t="shared" si="117"/>
        <v>ch17j088</v>
      </c>
      <c r="K2238" s="20" t="s">
        <v>3635</v>
      </c>
      <c r="L2238" s="15" t="s">
        <v>393</v>
      </c>
      <c r="N2238" s="20" t="s">
        <v>381</v>
      </c>
      <c r="Q2238" s="20" t="s">
        <v>178</v>
      </c>
    </row>
    <row r="2239" spans="1:17" ht="18" customHeight="1" x14ac:dyDescent="0.2">
      <c r="A2239" s="22" t="s">
        <v>25</v>
      </c>
      <c r="B2239" s="22" t="str">
        <f t="shared" si="115"/>
        <v>ch18k</v>
      </c>
      <c r="C2239" s="22" t="s">
        <v>138</v>
      </c>
      <c r="D2239" s="22" t="s">
        <v>153</v>
      </c>
      <c r="E2239" s="22" t="s">
        <v>3634</v>
      </c>
      <c r="F2239" s="15">
        <v>11</v>
      </c>
      <c r="G2239" s="15" t="str">
        <f t="shared" si="118"/>
        <v>k</v>
      </c>
      <c r="H2239" s="20">
        <v>2018</v>
      </c>
      <c r="J2239" s="20" t="str">
        <f t="shared" si="117"/>
        <v>ch18k088</v>
      </c>
      <c r="K2239" s="20" t="s">
        <v>3635</v>
      </c>
      <c r="L2239" s="15" t="s">
        <v>393</v>
      </c>
      <c r="N2239" s="20" t="s">
        <v>381</v>
      </c>
      <c r="Q2239" s="20" t="s">
        <v>178</v>
      </c>
    </row>
    <row r="2240" spans="1:17" ht="18" customHeight="1" x14ac:dyDescent="0.2">
      <c r="A2240" s="22" t="s">
        <v>25</v>
      </c>
      <c r="B2240" s="22" t="str">
        <f t="shared" si="115"/>
        <v>ch07a</v>
      </c>
      <c r="C2240" s="22" t="s">
        <v>138</v>
      </c>
      <c r="D2240" s="22" t="s">
        <v>153</v>
      </c>
      <c r="E2240" s="22" t="s">
        <v>3648</v>
      </c>
      <c r="F2240" s="15">
        <v>1</v>
      </c>
      <c r="G2240" s="15" t="str">
        <f t="shared" si="118"/>
        <v>a</v>
      </c>
      <c r="H2240" s="20">
        <v>2007</v>
      </c>
      <c r="J2240" s="20" t="str">
        <f>B2240&amp;"096"</f>
        <v>ch07a096</v>
      </c>
      <c r="K2240" s="20" t="s">
        <v>3649</v>
      </c>
      <c r="L2240" s="15" t="s">
        <v>393</v>
      </c>
      <c r="N2240" s="20" t="s">
        <v>381</v>
      </c>
      <c r="Q2240" s="20" t="s">
        <v>178</v>
      </c>
    </row>
    <row r="2241" spans="1:17" ht="18" customHeight="1" x14ac:dyDescent="0.2">
      <c r="A2241" s="22" t="s">
        <v>25</v>
      </c>
      <c r="B2241" s="22" t="str">
        <f t="shared" si="115"/>
        <v>ch08b</v>
      </c>
      <c r="C2241" s="22" t="s">
        <v>138</v>
      </c>
      <c r="D2241" s="22" t="s">
        <v>153</v>
      </c>
      <c r="E2241" s="22" t="s">
        <v>3648</v>
      </c>
      <c r="F2241" s="15">
        <v>2</v>
      </c>
      <c r="G2241" s="15" t="str">
        <f t="shared" si="118"/>
        <v>b</v>
      </c>
      <c r="H2241" s="20">
        <v>2008</v>
      </c>
      <c r="J2241" s="20" t="str">
        <f t="shared" ref="J2241:J2250" si="119">B2241&amp;"096"</f>
        <v>ch08b096</v>
      </c>
      <c r="K2241" s="20" t="s">
        <v>3649</v>
      </c>
      <c r="L2241" s="15" t="s">
        <v>393</v>
      </c>
      <c r="N2241" s="20" t="s">
        <v>381</v>
      </c>
      <c r="Q2241" s="20" t="s">
        <v>178</v>
      </c>
    </row>
    <row r="2242" spans="1:17" ht="18" customHeight="1" x14ac:dyDescent="0.2">
      <c r="A2242" s="22" t="s">
        <v>25</v>
      </c>
      <c r="B2242" s="22" t="str">
        <f t="shared" si="115"/>
        <v>ch09c</v>
      </c>
      <c r="C2242" s="22" t="s">
        <v>138</v>
      </c>
      <c r="D2242" s="22" t="s">
        <v>153</v>
      </c>
      <c r="E2242" s="22" t="s">
        <v>3648</v>
      </c>
      <c r="F2242" s="15">
        <v>3</v>
      </c>
      <c r="G2242" s="15" t="str">
        <f t="shared" si="118"/>
        <v>c</v>
      </c>
      <c r="H2242" s="20">
        <v>2009</v>
      </c>
      <c r="J2242" s="20" t="str">
        <f t="shared" si="119"/>
        <v>ch09c096</v>
      </c>
      <c r="K2242" s="20" t="s">
        <v>3649</v>
      </c>
      <c r="L2242" s="15" t="s">
        <v>393</v>
      </c>
      <c r="N2242" s="20" t="s">
        <v>381</v>
      </c>
      <c r="Q2242" s="20" t="s">
        <v>178</v>
      </c>
    </row>
    <row r="2243" spans="1:17" ht="18" customHeight="1" x14ac:dyDescent="0.2">
      <c r="A2243" s="22" t="s">
        <v>25</v>
      </c>
      <c r="B2243" s="22" t="str">
        <f t="shared" si="115"/>
        <v>ch10d</v>
      </c>
      <c r="C2243" s="22" t="s">
        <v>138</v>
      </c>
      <c r="D2243" s="22" t="s">
        <v>153</v>
      </c>
      <c r="E2243" s="22" t="s">
        <v>3648</v>
      </c>
      <c r="F2243" s="15">
        <v>4</v>
      </c>
      <c r="G2243" s="15" t="str">
        <f t="shared" si="118"/>
        <v>d</v>
      </c>
      <c r="H2243" s="20">
        <v>2010</v>
      </c>
      <c r="J2243" s="20" t="str">
        <f t="shared" si="119"/>
        <v>ch10d096</v>
      </c>
      <c r="K2243" s="20" t="s">
        <v>3649</v>
      </c>
      <c r="L2243" s="15" t="s">
        <v>393</v>
      </c>
      <c r="N2243" s="20" t="s">
        <v>381</v>
      </c>
      <c r="Q2243" s="20" t="s">
        <v>178</v>
      </c>
    </row>
    <row r="2244" spans="1:17" ht="18" customHeight="1" x14ac:dyDescent="0.2">
      <c r="A2244" s="22" t="s">
        <v>25</v>
      </c>
      <c r="B2244" s="22" t="str">
        <f t="shared" si="115"/>
        <v>ch11e</v>
      </c>
      <c r="C2244" s="22" t="s">
        <v>138</v>
      </c>
      <c r="D2244" s="22" t="s">
        <v>153</v>
      </c>
      <c r="E2244" s="22" t="s">
        <v>3648</v>
      </c>
      <c r="F2244" s="15">
        <v>5</v>
      </c>
      <c r="G2244" s="15" t="str">
        <f t="shared" si="118"/>
        <v>e</v>
      </c>
      <c r="H2244" s="20">
        <v>2011</v>
      </c>
      <c r="J2244" s="20" t="str">
        <f t="shared" si="119"/>
        <v>ch11e096</v>
      </c>
      <c r="K2244" s="20" t="s">
        <v>3649</v>
      </c>
      <c r="L2244" s="15" t="s">
        <v>393</v>
      </c>
      <c r="N2244" s="20" t="s">
        <v>381</v>
      </c>
      <c r="Q2244" s="20" t="s">
        <v>178</v>
      </c>
    </row>
    <row r="2245" spans="1:17" ht="18" customHeight="1" x14ac:dyDescent="0.2">
      <c r="A2245" s="22" t="s">
        <v>25</v>
      </c>
      <c r="B2245" s="22" t="str">
        <f t="shared" si="115"/>
        <v>ch12f</v>
      </c>
      <c r="C2245" s="22" t="s">
        <v>138</v>
      </c>
      <c r="D2245" s="22" t="s">
        <v>153</v>
      </c>
      <c r="E2245" s="22" t="s">
        <v>3648</v>
      </c>
      <c r="F2245" s="15">
        <v>6</v>
      </c>
      <c r="G2245" s="15" t="str">
        <f t="shared" si="118"/>
        <v>f</v>
      </c>
      <c r="H2245" s="20">
        <v>2012</v>
      </c>
      <c r="J2245" s="20" t="str">
        <f t="shared" si="119"/>
        <v>ch12f096</v>
      </c>
      <c r="K2245" s="20" t="s">
        <v>3649</v>
      </c>
      <c r="L2245" s="15" t="s">
        <v>393</v>
      </c>
      <c r="N2245" s="20" t="s">
        <v>381</v>
      </c>
      <c r="Q2245" s="20" t="s">
        <v>178</v>
      </c>
    </row>
    <row r="2246" spans="1:17" ht="18" customHeight="1" x14ac:dyDescent="0.2">
      <c r="A2246" s="22" t="s">
        <v>25</v>
      </c>
      <c r="B2246" s="22" t="str">
        <f t="shared" si="115"/>
        <v>ch13g</v>
      </c>
      <c r="C2246" s="22" t="s">
        <v>138</v>
      </c>
      <c r="D2246" s="22" t="s">
        <v>153</v>
      </c>
      <c r="E2246" s="22" t="s">
        <v>3648</v>
      </c>
      <c r="F2246" s="15">
        <v>7</v>
      </c>
      <c r="G2246" s="15" t="str">
        <f t="shared" si="118"/>
        <v>g</v>
      </c>
      <c r="H2246" s="20">
        <v>2013</v>
      </c>
      <c r="J2246" s="20" t="str">
        <f t="shared" si="119"/>
        <v>ch13g096</v>
      </c>
      <c r="K2246" s="20" t="s">
        <v>3649</v>
      </c>
      <c r="L2246" s="15" t="s">
        <v>393</v>
      </c>
      <c r="N2246" s="20" t="s">
        <v>381</v>
      </c>
      <c r="Q2246" s="20" t="s">
        <v>178</v>
      </c>
    </row>
    <row r="2247" spans="1:17" ht="18" customHeight="1" x14ac:dyDescent="0.2">
      <c r="A2247" s="22" t="s">
        <v>25</v>
      </c>
      <c r="B2247" s="22" t="str">
        <f t="shared" si="115"/>
        <v>ch15h</v>
      </c>
      <c r="C2247" s="22" t="s">
        <v>138</v>
      </c>
      <c r="D2247" s="22" t="s">
        <v>153</v>
      </c>
      <c r="E2247" s="22" t="s">
        <v>3648</v>
      </c>
      <c r="F2247" s="15">
        <v>8</v>
      </c>
      <c r="G2247" s="15" t="str">
        <f t="shared" si="118"/>
        <v>h</v>
      </c>
      <c r="H2247" s="20">
        <v>2015</v>
      </c>
      <c r="J2247" s="20" t="str">
        <f t="shared" si="119"/>
        <v>ch15h096</v>
      </c>
      <c r="K2247" s="20" t="s">
        <v>3649</v>
      </c>
      <c r="L2247" s="15" t="s">
        <v>393</v>
      </c>
      <c r="N2247" s="20" t="s">
        <v>381</v>
      </c>
      <c r="Q2247" s="20" t="s">
        <v>178</v>
      </c>
    </row>
    <row r="2248" spans="1:17" ht="18" customHeight="1" x14ac:dyDescent="0.2">
      <c r="A2248" s="22" t="s">
        <v>25</v>
      </c>
      <c r="B2248" s="22" t="str">
        <f t="shared" si="115"/>
        <v>ch16i</v>
      </c>
      <c r="C2248" s="22" t="s">
        <v>138</v>
      </c>
      <c r="D2248" s="22" t="s">
        <v>153</v>
      </c>
      <c r="E2248" s="22" t="s">
        <v>3648</v>
      </c>
      <c r="F2248" s="15">
        <v>9</v>
      </c>
      <c r="G2248" s="15" t="str">
        <f t="shared" si="118"/>
        <v>i</v>
      </c>
      <c r="H2248" s="20">
        <v>2016</v>
      </c>
      <c r="J2248" s="20" t="str">
        <f t="shared" si="119"/>
        <v>ch16i096</v>
      </c>
      <c r="K2248" s="20" t="s">
        <v>3649</v>
      </c>
      <c r="L2248" s="15" t="s">
        <v>393</v>
      </c>
      <c r="N2248" s="20" t="s">
        <v>381</v>
      </c>
      <c r="Q2248" s="20" t="s">
        <v>178</v>
      </c>
    </row>
    <row r="2249" spans="1:17" ht="18" customHeight="1" x14ac:dyDescent="0.2">
      <c r="A2249" s="22" t="s">
        <v>25</v>
      </c>
      <c r="B2249" s="22" t="str">
        <f t="shared" si="115"/>
        <v>ch17j</v>
      </c>
      <c r="C2249" s="22" t="s">
        <v>138</v>
      </c>
      <c r="D2249" s="22" t="s">
        <v>153</v>
      </c>
      <c r="E2249" s="22" t="s">
        <v>3648</v>
      </c>
      <c r="F2249" s="15">
        <v>10</v>
      </c>
      <c r="G2249" s="15" t="str">
        <f t="shared" si="118"/>
        <v>j</v>
      </c>
      <c r="H2249" s="20">
        <v>2017</v>
      </c>
      <c r="J2249" s="20" t="str">
        <f t="shared" si="119"/>
        <v>ch17j096</v>
      </c>
      <c r="K2249" s="20" t="s">
        <v>3649</v>
      </c>
      <c r="L2249" s="15" t="s">
        <v>393</v>
      </c>
      <c r="N2249" s="20" t="s">
        <v>381</v>
      </c>
      <c r="Q2249" s="20" t="s">
        <v>178</v>
      </c>
    </row>
    <row r="2250" spans="1:17" ht="18" customHeight="1" x14ac:dyDescent="0.2">
      <c r="A2250" s="22" t="s">
        <v>25</v>
      </c>
      <c r="B2250" s="22" t="str">
        <f t="shared" si="115"/>
        <v>ch18k</v>
      </c>
      <c r="C2250" s="22" t="s">
        <v>138</v>
      </c>
      <c r="D2250" s="22" t="s">
        <v>153</v>
      </c>
      <c r="E2250" s="22" t="s">
        <v>3648</v>
      </c>
      <c r="F2250" s="15">
        <v>11</v>
      </c>
      <c r="G2250" s="15" t="str">
        <f t="shared" si="118"/>
        <v>k</v>
      </c>
      <c r="H2250" s="20">
        <v>2018</v>
      </c>
      <c r="J2250" s="20" t="str">
        <f t="shared" si="119"/>
        <v>ch18k096</v>
      </c>
      <c r="K2250" s="20" t="s">
        <v>3649</v>
      </c>
      <c r="L2250" s="15" t="s">
        <v>393</v>
      </c>
      <c r="N2250" s="20" t="s">
        <v>381</v>
      </c>
      <c r="Q2250" s="20" t="s">
        <v>178</v>
      </c>
    </row>
    <row r="2251" spans="1:17" ht="18" customHeight="1" x14ac:dyDescent="0.2">
      <c r="A2251" s="22" t="s">
        <v>25</v>
      </c>
      <c r="B2251" s="22" t="str">
        <f t="shared" si="115"/>
        <v>ch07a</v>
      </c>
      <c r="C2251" s="22" t="s">
        <v>138</v>
      </c>
      <c r="D2251" s="22" t="s">
        <v>153</v>
      </c>
      <c r="E2251" s="22" t="s">
        <v>3665</v>
      </c>
      <c r="F2251" s="15">
        <v>1</v>
      </c>
      <c r="G2251" s="15" t="str">
        <f t="shared" si="118"/>
        <v>a</v>
      </c>
      <c r="H2251" s="20">
        <v>2007</v>
      </c>
      <c r="J2251" s="20" t="str">
        <f>B2251&amp;"093"</f>
        <v>ch07a093</v>
      </c>
      <c r="K2251" s="20" t="s">
        <v>3666</v>
      </c>
      <c r="L2251" s="15" t="s">
        <v>393</v>
      </c>
      <c r="N2251" s="20" t="s">
        <v>381</v>
      </c>
      <c r="Q2251" s="20" t="s">
        <v>178</v>
      </c>
    </row>
    <row r="2252" spans="1:17" ht="18" customHeight="1" x14ac:dyDescent="0.2">
      <c r="A2252" s="22" t="s">
        <v>25</v>
      </c>
      <c r="B2252" s="22" t="str">
        <f t="shared" si="115"/>
        <v>ch08b</v>
      </c>
      <c r="C2252" s="22" t="s">
        <v>138</v>
      </c>
      <c r="D2252" s="22" t="s">
        <v>153</v>
      </c>
      <c r="E2252" s="22" t="s">
        <v>3665</v>
      </c>
      <c r="F2252" s="15">
        <v>2</v>
      </c>
      <c r="G2252" s="15" t="str">
        <f t="shared" si="118"/>
        <v>b</v>
      </c>
      <c r="H2252" s="20">
        <v>2008</v>
      </c>
      <c r="J2252" s="20" t="str">
        <f t="shared" ref="J2252:J2261" si="120">B2252&amp;"093"</f>
        <v>ch08b093</v>
      </c>
      <c r="K2252" s="20" t="s">
        <v>3666</v>
      </c>
      <c r="L2252" s="15" t="s">
        <v>393</v>
      </c>
      <c r="N2252" s="20" t="s">
        <v>381</v>
      </c>
      <c r="Q2252" s="20" t="s">
        <v>178</v>
      </c>
    </row>
    <row r="2253" spans="1:17" ht="18" customHeight="1" x14ac:dyDescent="0.2">
      <c r="A2253" s="22" t="s">
        <v>25</v>
      </c>
      <c r="B2253" s="22" t="str">
        <f t="shared" si="115"/>
        <v>ch09c</v>
      </c>
      <c r="C2253" s="22" t="s">
        <v>138</v>
      </c>
      <c r="D2253" s="22" t="s">
        <v>153</v>
      </c>
      <c r="E2253" s="22" t="s">
        <v>3665</v>
      </c>
      <c r="F2253" s="15">
        <v>3</v>
      </c>
      <c r="G2253" s="15" t="str">
        <f t="shared" si="118"/>
        <v>c</v>
      </c>
      <c r="H2253" s="20">
        <v>2009</v>
      </c>
      <c r="J2253" s="20" t="str">
        <f t="shared" si="120"/>
        <v>ch09c093</v>
      </c>
      <c r="K2253" s="20" t="s">
        <v>3666</v>
      </c>
      <c r="L2253" s="15" t="s">
        <v>393</v>
      </c>
      <c r="N2253" s="20" t="s">
        <v>381</v>
      </c>
      <c r="Q2253" s="20" t="s">
        <v>178</v>
      </c>
    </row>
    <row r="2254" spans="1:17" ht="18" customHeight="1" x14ac:dyDescent="0.2">
      <c r="A2254" s="22" t="s">
        <v>25</v>
      </c>
      <c r="B2254" s="22" t="str">
        <f t="shared" si="115"/>
        <v>ch10d</v>
      </c>
      <c r="C2254" s="22" t="s">
        <v>138</v>
      </c>
      <c r="D2254" s="22" t="s">
        <v>153</v>
      </c>
      <c r="E2254" s="22" t="s">
        <v>3665</v>
      </c>
      <c r="F2254" s="15">
        <v>4</v>
      </c>
      <c r="G2254" s="15" t="str">
        <f t="shared" si="118"/>
        <v>d</v>
      </c>
      <c r="H2254" s="20">
        <v>2010</v>
      </c>
      <c r="J2254" s="20" t="str">
        <f t="shared" si="120"/>
        <v>ch10d093</v>
      </c>
      <c r="K2254" s="20" t="s">
        <v>3666</v>
      </c>
      <c r="L2254" s="15" t="s">
        <v>393</v>
      </c>
      <c r="N2254" s="20" t="s">
        <v>381</v>
      </c>
      <c r="Q2254" s="20" t="s">
        <v>178</v>
      </c>
    </row>
    <row r="2255" spans="1:17" ht="18" customHeight="1" x14ac:dyDescent="0.2">
      <c r="A2255" s="22" t="s">
        <v>25</v>
      </c>
      <c r="B2255" s="22" t="str">
        <f t="shared" si="115"/>
        <v>ch11e</v>
      </c>
      <c r="C2255" s="22" t="s">
        <v>138</v>
      </c>
      <c r="D2255" s="22" t="s">
        <v>153</v>
      </c>
      <c r="E2255" s="22" t="s">
        <v>3665</v>
      </c>
      <c r="F2255" s="15">
        <v>5</v>
      </c>
      <c r="G2255" s="15" t="str">
        <f t="shared" si="118"/>
        <v>e</v>
      </c>
      <c r="H2255" s="20">
        <v>2011</v>
      </c>
      <c r="J2255" s="20" t="str">
        <f t="shared" si="120"/>
        <v>ch11e093</v>
      </c>
      <c r="K2255" s="20" t="s">
        <v>3666</v>
      </c>
      <c r="L2255" s="15" t="s">
        <v>393</v>
      </c>
      <c r="N2255" s="20" t="s">
        <v>381</v>
      </c>
      <c r="Q2255" s="20" t="s">
        <v>178</v>
      </c>
    </row>
    <row r="2256" spans="1:17" ht="18" customHeight="1" x14ac:dyDescent="0.2">
      <c r="A2256" s="22" t="s">
        <v>25</v>
      </c>
      <c r="B2256" s="22" t="str">
        <f t="shared" si="115"/>
        <v>ch12f</v>
      </c>
      <c r="C2256" s="22" t="s">
        <v>138</v>
      </c>
      <c r="D2256" s="22" t="s">
        <v>153</v>
      </c>
      <c r="E2256" s="22" t="s">
        <v>3665</v>
      </c>
      <c r="F2256" s="15">
        <v>6</v>
      </c>
      <c r="G2256" s="15" t="str">
        <f t="shared" si="118"/>
        <v>f</v>
      </c>
      <c r="H2256" s="20">
        <v>2012</v>
      </c>
      <c r="J2256" s="20" t="str">
        <f t="shared" si="120"/>
        <v>ch12f093</v>
      </c>
      <c r="K2256" s="20" t="s">
        <v>3666</v>
      </c>
      <c r="L2256" s="15" t="s">
        <v>393</v>
      </c>
      <c r="N2256" s="20" t="s">
        <v>381</v>
      </c>
      <c r="Q2256" s="20" t="s">
        <v>178</v>
      </c>
    </row>
    <row r="2257" spans="1:17" ht="18" customHeight="1" x14ac:dyDescent="0.2">
      <c r="A2257" s="22" t="s">
        <v>25</v>
      </c>
      <c r="B2257" s="22" t="str">
        <f t="shared" si="115"/>
        <v>ch13g</v>
      </c>
      <c r="C2257" s="22" t="s">
        <v>138</v>
      </c>
      <c r="D2257" s="22" t="s">
        <v>153</v>
      </c>
      <c r="E2257" s="22" t="s">
        <v>3665</v>
      </c>
      <c r="F2257" s="15">
        <v>7</v>
      </c>
      <c r="G2257" s="15" t="str">
        <f t="shared" si="118"/>
        <v>g</v>
      </c>
      <c r="H2257" s="20">
        <v>2013</v>
      </c>
      <c r="J2257" s="20" t="str">
        <f t="shared" si="120"/>
        <v>ch13g093</v>
      </c>
      <c r="K2257" s="20" t="s">
        <v>3666</v>
      </c>
      <c r="L2257" s="15" t="s">
        <v>393</v>
      </c>
      <c r="N2257" s="20" t="s">
        <v>381</v>
      </c>
      <c r="Q2257" s="20" t="s">
        <v>178</v>
      </c>
    </row>
    <row r="2258" spans="1:17" ht="18" customHeight="1" x14ac:dyDescent="0.2">
      <c r="A2258" s="22" t="s">
        <v>25</v>
      </c>
      <c r="B2258" s="22" t="str">
        <f t="shared" si="115"/>
        <v>ch15h</v>
      </c>
      <c r="C2258" s="22" t="s">
        <v>138</v>
      </c>
      <c r="D2258" s="22" t="s">
        <v>153</v>
      </c>
      <c r="E2258" s="22" t="s">
        <v>3665</v>
      </c>
      <c r="F2258" s="15">
        <v>8</v>
      </c>
      <c r="G2258" s="15" t="str">
        <f t="shared" si="118"/>
        <v>h</v>
      </c>
      <c r="H2258" s="20">
        <v>2015</v>
      </c>
      <c r="J2258" s="20" t="str">
        <f t="shared" si="120"/>
        <v>ch15h093</v>
      </c>
      <c r="K2258" s="20" t="s">
        <v>3666</v>
      </c>
      <c r="L2258" s="15" t="s">
        <v>393</v>
      </c>
      <c r="N2258" s="20" t="s">
        <v>381</v>
      </c>
      <c r="Q2258" s="20" t="s">
        <v>178</v>
      </c>
    </row>
    <row r="2259" spans="1:17" ht="18" customHeight="1" x14ac:dyDescent="0.2">
      <c r="A2259" s="22" t="s">
        <v>25</v>
      </c>
      <c r="B2259" s="22" t="str">
        <f t="shared" si="115"/>
        <v>ch16i</v>
      </c>
      <c r="C2259" s="22" t="s">
        <v>138</v>
      </c>
      <c r="D2259" s="22" t="s">
        <v>153</v>
      </c>
      <c r="E2259" s="22" t="s">
        <v>3665</v>
      </c>
      <c r="F2259" s="15">
        <v>9</v>
      </c>
      <c r="G2259" s="15" t="str">
        <f t="shared" si="118"/>
        <v>i</v>
      </c>
      <c r="H2259" s="20">
        <v>2016</v>
      </c>
      <c r="J2259" s="20" t="str">
        <f t="shared" si="120"/>
        <v>ch16i093</v>
      </c>
      <c r="K2259" s="20" t="s">
        <v>3666</v>
      </c>
      <c r="L2259" s="15" t="s">
        <v>393</v>
      </c>
      <c r="N2259" s="20" t="s">
        <v>381</v>
      </c>
      <c r="Q2259" s="20" t="s">
        <v>178</v>
      </c>
    </row>
    <row r="2260" spans="1:17" ht="18" customHeight="1" x14ac:dyDescent="0.2">
      <c r="A2260" s="22" t="s">
        <v>25</v>
      </c>
      <c r="B2260" s="22" t="str">
        <f t="shared" si="115"/>
        <v>ch17j</v>
      </c>
      <c r="C2260" s="22" t="s">
        <v>138</v>
      </c>
      <c r="D2260" s="22" t="s">
        <v>153</v>
      </c>
      <c r="E2260" s="22" t="s">
        <v>3665</v>
      </c>
      <c r="F2260" s="15">
        <v>10</v>
      </c>
      <c r="G2260" s="15" t="str">
        <f t="shared" si="118"/>
        <v>j</v>
      </c>
      <c r="H2260" s="20">
        <v>2017</v>
      </c>
      <c r="J2260" s="20" t="str">
        <f t="shared" si="120"/>
        <v>ch17j093</v>
      </c>
      <c r="K2260" s="20" t="s">
        <v>3666</v>
      </c>
      <c r="L2260" s="15" t="s">
        <v>393</v>
      </c>
      <c r="N2260" s="20" t="s">
        <v>381</v>
      </c>
      <c r="Q2260" s="20" t="s">
        <v>178</v>
      </c>
    </row>
    <row r="2261" spans="1:17" ht="18" customHeight="1" x14ac:dyDescent="0.2">
      <c r="A2261" s="22" t="s">
        <v>25</v>
      </c>
      <c r="B2261" s="22" t="str">
        <f t="shared" si="115"/>
        <v>ch18k</v>
      </c>
      <c r="C2261" s="22" t="s">
        <v>138</v>
      </c>
      <c r="D2261" s="22" t="s">
        <v>153</v>
      </c>
      <c r="E2261" s="22" t="s">
        <v>3665</v>
      </c>
      <c r="F2261" s="15">
        <v>11</v>
      </c>
      <c r="G2261" s="15" t="str">
        <f t="shared" si="118"/>
        <v>k</v>
      </c>
      <c r="H2261" s="20">
        <v>2018</v>
      </c>
      <c r="J2261" s="20" t="str">
        <f t="shared" si="120"/>
        <v>ch18k093</v>
      </c>
      <c r="K2261" s="20" t="s">
        <v>3666</v>
      </c>
      <c r="L2261" s="15" t="s">
        <v>393</v>
      </c>
      <c r="N2261" s="20" t="s">
        <v>381</v>
      </c>
      <c r="Q2261" s="20" t="s">
        <v>178</v>
      </c>
    </row>
    <row r="2262" spans="1:17" ht="18" customHeight="1" x14ac:dyDescent="0.2">
      <c r="A2262" s="22" t="s">
        <v>25</v>
      </c>
      <c r="B2262" s="22" t="str">
        <f t="shared" si="115"/>
        <v>ch07a</v>
      </c>
      <c r="C2262" s="22" t="s">
        <v>138</v>
      </c>
      <c r="D2262" s="22" t="s">
        <v>153</v>
      </c>
      <c r="E2262" s="22" t="s">
        <v>503</v>
      </c>
      <c r="F2262" s="15">
        <v>1</v>
      </c>
      <c r="G2262" s="15" t="str">
        <f t="shared" si="118"/>
        <v>a</v>
      </c>
      <c r="H2262" s="20">
        <v>2007</v>
      </c>
      <c r="J2262" s="20" t="str">
        <f>B2262&amp;"089"</f>
        <v>ch07a089</v>
      </c>
      <c r="K2262" s="20" t="s">
        <v>3679</v>
      </c>
      <c r="L2262" s="15" t="s">
        <v>393</v>
      </c>
      <c r="N2262" s="20" t="s">
        <v>381</v>
      </c>
      <c r="Q2262" s="20" t="s">
        <v>178</v>
      </c>
    </row>
    <row r="2263" spans="1:17" ht="18" customHeight="1" x14ac:dyDescent="0.2">
      <c r="A2263" s="22" t="s">
        <v>25</v>
      </c>
      <c r="B2263" s="22" t="str">
        <f t="shared" si="115"/>
        <v>ch08b</v>
      </c>
      <c r="C2263" s="22" t="s">
        <v>138</v>
      </c>
      <c r="D2263" s="22" t="s">
        <v>153</v>
      </c>
      <c r="E2263" s="22" t="s">
        <v>503</v>
      </c>
      <c r="F2263" s="15">
        <v>2</v>
      </c>
      <c r="G2263" s="15" t="str">
        <f t="shared" si="118"/>
        <v>b</v>
      </c>
      <c r="H2263" s="20">
        <v>2008</v>
      </c>
      <c r="J2263" s="20" t="str">
        <f t="shared" ref="J2263:J2272" si="121">B2263&amp;"089"</f>
        <v>ch08b089</v>
      </c>
      <c r="K2263" s="20" t="s">
        <v>3679</v>
      </c>
      <c r="L2263" s="15" t="s">
        <v>393</v>
      </c>
      <c r="N2263" s="20" t="s">
        <v>381</v>
      </c>
      <c r="Q2263" s="20" t="s">
        <v>178</v>
      </c>
    </row>
    <row r="2264" spans="1:17" ht="18" customHeight="1" x14ac:dyDescent="0.2">
      <c r="A2264" s="22" t="s">
        <v>25</v>
      </c>
      <c r="B2264" s="22" t="str">
        <f t="shared" si="115"/>
        <v>ch09c</v>
      </c>
      <c r="C2264" s="22" t="s">
        <v>138</v>
      </c>
      <c r="D2264" s="22" t="s">
        <v>153</v>
      </c>
      <c r="E2264" s="22" t="s">
        <v>503</v>
      </c>
      <c r="F2264" s="15">
        <v>3</v>
      </c>
      <c r="G2264" s="15" t="str">
        <f t="shared" si="118"/>
        <v>c</v>
      </c>
      <c r="H2264" s="20">
        <v>2009</v>
      </c>
      <c r="J2264" s="20" t="str">
        <f t="shared" si="121"/>
        <v>ch09c089</v>
      </c>
      <c r="K2264" s="20" t="s">
        <v>3679</v>
      </c>
      <c r="L2264" s="15" t="s">
        <v>393</v>
      </c>
      <c r="N2264" s="20" t="s">
        <v>381</v>
      </c>
      <c r="Q2264" s="20" t="s">
        <v>178</v>
      </c>
    </row>
    <row r="2265" spans="1:17" ht="18" customHeight="1" x14ac:dyDescent="0.2">
      <c r="A2265" s="22" t="s">
        <v>25</v>
      </c>
      <c r="B2265" s="22" t="str">
        <f t="shared" si="115"/>
        <v>ch10d</v>
      </c>
      <c r="C2265" s="22" t="s">
        <v>138</v>
      </c>
      <c r="D2265" s="22" t="s">
        <v>153</v>
      </c>
      <c r="E2265" s="22" t="s">
        <v>503</v>
      </c>
      <c r="F2265" s="15">
        <v>4</v>
      </c>
      <c r="G2265" s="15" t="str">
        <f t="shared" si="118"/>
        <v>d</v>
      </c>
      <c r="H2265" s="20">
        <v>2010</v>
      </c>
      <c r="J2265" s="20" t="str">
        <f t="shared" si="121"/>
        <v>ch10d089</v>
      </c>
      <c r="K2265" s="20" t="s">
        <v>3679</v>
      </c>
      <c r="L2265" s="15" t="s">
        <v>393</v>
      </c>
      <c r="N2265" s="20" t="s">
        <v>381</v>
      </c>
      <c r="Q2265" s="20" t="s">
        <v>178</v>
      </c>
    </row>
    <row r="2266" spans="1:17" ht="18" customHeight="1" x14ac:dyDescent="0.2">
      <c r="A2266" s="22" t="s">
        <v>25</v>
      </c>
      <c r="B2266" s="22" t="str">
        <f t="shared" si="115"/>
        <v>ch11e</v>
      </c>
      <c r="C2266" s="22" t="s">
        <v>138</v>
      </c>
      <c r="D2266" s="22" t="s">
        <v>153</v>
      </c>
      <c r="E2266" s="22" t="s">
        <v>503</v>
      </c>
      <c r="F2266" s="15">
        <v>5</v>
      </c>
      <c r="G2266" s="15" t="str">
        <f t="shared" si="118"/>
        <v>e</v>
      </c>
      <c r="H2266" s="20">
        <v>2011</v>
      </c>
      <c r="J2266" s="20" t="str">
        <f t="shared" si="121"/>
        <v>ch11e089</v>
      </c>
      <c r="K2266" s="20" t="s">
        <v>3679</v>
      </c>
      <c r="L2266" s="15" t="s">
        <v>393</v>
      </c>
      <c r="N2266" s="20" t="s">
        <v>381</v>
      </c>
      <c r="Q2266" s="20" t="s">
        <v>178</v>
      </c>
    </row>
    <row r="2267" spans="1:17" ht="18" customHeight="1" x14ac:dyDescent="0.2">
      <c r="A2267" s="22" t="s">
        <v>25</v>
      </c>
      <c r="B2267" s="22" t="str">
        <f t="shared" si="115"/>
        <v>ch12f</v>
      </c>
      <c r="C2267" s="22" t="s">
        <v>138</v>
      </c>
      <c r="D2267" s="22" t="s">
        <v>153</v>
      </c>
      <c r="E2267" s="22" t="s">
        <v>503</v>
      </c>
      <c r="F2267" s="15">
        <v>6</v>
      </c>
      <c r="G2267" s="15" t="str">
        <f t="shared" si="118"/>
        <v>f</v>
      </c>
      <c r="H2267" s="20">
        <v>2012</v>
      </c>
      <c r="J2267" s="20" t="str">
        <f t="shared" si="121"/>
        <v>ch12f089</v>
      </c>
      <c r="K2267" s="20" t="s">
        <v>3679</v>
      </c>
      <c r="L2267" s="15" t="s">
        <v>393</v>
      </c>
      <c r="N2267" s="20" t="s">
        <v>381</v>
      </c>
      <c r="Q2267" s="20" t="s">
        <v>178</v>
      </c>
    </row>
    <row r="2268" spans="1:17" ht="18" customHeight="1" x14ac:dyDescent="0.2">
      <c r="A2268" s="22" t="s">
        <v>25</v>
      </c>
      <c r="B2268" s="22" t="str">
        <f t="shared" si="115"/>
        <v>ch13g</v>
      </c>
      <c r="C2268" s="22" t="s">
        <v>138</v>
      </c>
      <c r="D2268" s="22" t="s">
        <v>153</v>
      </c>
      <c r="E2268" s="22" t="s">
        <v>503</v>
      </c>
      <c r="F2268" s="15">
        <v>7</v>
      </c>
      <c r="G2268" s="15" t="str">
        <f t="shared" si="118"/>
        <v>g</v>
      </c>
      <c r="H2268" s="20">
        <v>2013</v>
      </c>
      <c r="J2268" s="20" t="str">
        <f t="shared" si="121"/>
        <v>ch13g089</v>
      </c>
      <c r="K2268" s="20" t="s">
        <v>3679</v>
      </c>
      <c r="L2268" s="15" t="s">
        <v>393</v>
      </c>
      <c r="N2268" s="20" t="s">
        <v>381</v>
      </c>
      <c r="Q2268" s="20" t="s">
        <v>178</v>
      </c>
    </row>
    <row r="2269" spans="1:17" ht="18" customHeight="1" x14ac:dyDescent="0.2">
      <c r="A2269" s="22" t="s">
        <v>25</v>
      </c>
      <c r="B2269" s="22" t="str">
        <f t="shared" si="115"/>
        <v>ch15h</v>
      </c>
      <c r="C2269" s="22" t="s">
        <v>138</v>
      </c>
      <c r="D2269" s="22" t="s">
        <v>153</v>
      </c>
      <c r="E2269" s="22" t="s">
        <v>503</v>
      </c>
      <c r="F2269" s="15">
        <v>8</v>
      </c>
      <c r="G2269" s="15" t="str">
        <f t="shared" si="118"/>
        <v>h</v>
      </c>
      <c r="H2269" s="20">
        <v>2015</v>
      </c>
      <c r="J2269" s="20" t="str">
        <f t="shared" si="121"/>
        <v>ch15h089</v>
      </c>
      <c r="K2269" s="20" t="s">
        <v>3679</v>
      </c>
      <c r="L2269" s="15" t="s">
        <v>393</v>
      </c>
      <c r="N2269" s="20" t="s">
        <v>381</v>
      </c>
      <c r="Q2269" s="20" t="s">
        <v>178</v>
      </c>
    </row>
    <row r="2270" spans="1:17" ht="18" customHeight="1" x14ac:dyDescent="0.2">
      <c r="A2270" s="22" t="s">
        <v>25</v>
      </c>
      <c r="B2270" s="22" t="str">
        <f t="shared" si="115"/>
        <v>ch16i</v>
      </c>
      <c r="C2270" s="22" t="s">
        <v>138</v>
      </c>
      <c r="D2270" s="22" t="s">
        <v>153</v>
      </c>
      <c r="E2270" s="22" t="s">
        <v>503</v>
      </c>
      <c r="F2270" s="15">
        <v>9</v>
      </c>
      <c r="G2270" s="15" t="str">
        <f t="shared" si="118"/>
        <v>i</v>
      </c>
      <c r="H2270" s="20">
        <v>2016</v>
      </c>
      <c r="J2270" s="20" t="str">
        <f t="shared" si="121"/>
        <v>ch16i089</v>
      </c>
      <c r="K2270" s="20" t="s">
        <v>3679</v>
      </c>
      <c r="L2270" s="15" t="s">
        <v>393</v>
      </c>
      <c r="N2270" s="20" t="s">
        <v>381</v>
      </c>
      <c r="Q2270" s="20" t="s">
        <v>178</v>
      </c>
    </row>
    <row r="2271" spans="1:17" ht="18" customHeight="1" x14ac:dyDescent="0.2">
      <c r="A2271" s="22" t="s">
        <v>25</v>
      </c>
      <c r="B2271" s="22" t="str">
        <f t="shared" si="115"/>
        <v>ch17j</v>
      </c>
      <c r="C2271" s="22" t="s">
        <v>138</v>
      </c>
      <c r="D2271" s="22" t="s">
        <v>153</v>
      </c>
      <c r="E2271" s="22" t="s">
        <v>503</v>
      </c>
      <c r="F2271" s="15">
        <v>10</v>
      </c>
      <c r="G2271" s="15" t="str">
        <f t="shared" si="118"/>
        <v>j</v>
      </c>
      <c r="H2271" s="20">
        <v>2017</v>
      </c>
      <c r="J2271" s="20" t="str">
        <f t="shared" si="121"/>
        <v>ch17j089</v>
      </c>
      <c r="K2271" s="20" t="s">
        <v>3679</v>
      </c>
      <c r="L2271" s="15" t="s">
        <v>393</v>
      </c>
      <c r="N2271" s="20" t="s">
        <v>381</v>
      </c>
      <c r="Q2271" s="20" t="s">
        <v>178</v>
      </c>
    </row>
    <row r="2272" spans="1:17" ht="18" customHeight="1" x14ac:dyDescent="0.2">
      <c r="A2272" s="22" t="s">
        <v>25</v>
      </c>
      <c r="B2272" s="22" t="str">
        <f t="shared" si="115"/>
        <v>ch18k</v>
      </c>
      <c r="C2272" s="22" t="s">
        <v>138</v>
      </c>
      <c r="D2272" s="22" t="s">
        <v>153</v>
      </c>
      <c r="E2272" s="22" t="s">
        <v>503</v>
      </c>
      <c r="F2272" s="15">
        <v>11</v>
      </c>
      <c r="G2272" s="15" t="str">
        <f t="shared" si="118"/>
        <v>k</v>
      </c>
      <c r="H2272" s="20">
        <v>2018</v>
      </c>
      <c r="J2272" s="20" t="str">
        <f t="shared" si="121"/>
        <v>ch18k089</v>
      </c>
      <c r="K2272" s="20" t="s">
        <v>3679</v>
      </c>
      <c r="L2272" s="15" t="s">
        <v>393</v>
      </c>
      <c r="N2272" s="20" t="s">
        <v>381</v>
      </c>
      <c r="Q2272" s="20" t="s">
        <v>178</v>
      </c>
    </row>
    <row r="2273" spans="1:17" ht="18" customHeight="1" x14ac:dyDescent="0.2">
      <c r="A2273" s="22" t="s">
        <v>25</v>
      </c>
      <c r="B2273" s="22" t="str">
        <f t="shared" si="115"/>
        <v>ch07a</v>
      </c>
      <c r="C2273" s="22" t="s">
        <v>138</v>
      </c>
      <c r="D2273" s="22" t="s">
        <v>153</v>
      </c>
      <c r="E2273" s="22" t="s">
        <v>3692</v>
      </c>
      <c r="F2273" s="15">
        <v>1</v>
      </c>
      <c r="G2273" s="15" t="str">
        <f t="shared" si="118"/>
        <v>a</v>
      </c>
      <c r="H2273" s="20">
        <v>2007</v>
      </c>
      <c r="J2273" s="20" t="str">
        <f>B2273&amp;"095"</f>
        <v>ch07a095</v>
      </c>
      <c r="K2273" s="20" t="s">
        <v>3693</v>
      </c>
      <c r="L2273" s="15" t="s">
        <v>393</v>
      </c>
      <c r="N2273" s="20" t="s">
        <v>381</v>
      </c>
      <c r="Q2273" s="20" t="s">
        <v>178</v>
      </c>
    </row>
    <row r="2274" spans="1:17" ht="18" customHeight="1" x14ac:dyDescent="0.2">
      <c r="A2274" s="22" t="s">
        <v>25</v>
      </c>
      <c r="B2274" s="22" t="str">
        <f t="shared" si="115"/>
        <v>ch08b</v>
      </c>
      <c r="C2274" s="22" t="s">
        <v>138</v>
      </c>
      <c r="D2274" s="22" t="s">
        <v>153</v>
      </c>
      <c r="E2274" s="22" t="s">
        <v>3692</v>
      </c>
      <c r="F2274" s="15">
        <v>2</v>
      </c>
      <c r="G2274" s="15" t="str">
        <f t="shared" si="118"/>
        <v>b</v>
      </c>
      <c r="H2274" s="20">
        <v>2008</v>
      </c>
      <c r="J2274" s="20" t="str">
        <f t="shared" ref="J2274:J2283" si="122">B2274&amp;"095"</f>
        <v>ch08b095</v>
      </c>
      <c r="K2274" s="20" t="s">
        <v>3693</v>
      </c>
      <c r="L2274" s="15" t="s">
        <v>393</v>
      </c>
      <c r="N2274" s="20" t="s">
        <v>381</v>
      </c>
      <c r="Q2274" s="20" t="s">
        <v>178</v>
      </c>
    </row>
    <row r="2275" spans="1:17" ht="18" customHeight="1" x14ac:dyDescent="0.2">
      <c r="A2275" s="22" t="s">
        <v>25</v>
      </c>
      <c r="B2275" s="22" t="str">
        <f t="shared" si="115"/>
        <v>ch09c</v>
      </c>
      <c r="C2275" s="22" t="s">
        <v>138</v>
      </c>
      <c r="D2275" s="22" t="s">
        <v>153</v>
      </c>
      <c r="E2275" s="22" t="s">
        <v>3692</v>
      </c>
      <c r="F2275" s="15">
        <v>3</v>
      </c>
      <c r="G2275" s="15" t="str">
        <f t="shared" si="118"/>
        <v>c</v>
      </c>
      <c r="H2275" s="20">
        <v>2009</v>
      </c>
      <c r="J2275" s="20" t="str">
        <f t="shared" si="122"/>
        <v>ch09c095</v>
      </c>
      <c r="K2275" s="20" t="s">
        <v>3693</v>
      </c>
      <c r="L2275" s="15" t="s">
        <v>393</v>
      </c>
      <c r="N2275" s="20" t="s">
        <v>381</v>
      </c>
      <c r="Q2275" s="20" t="s">
        <v>178</v>
      </c>
    </row>
    <row r="2276" spans="1:17" ht="18" customHeight="1" x14ac:dyDescent="0.2">
      <c r="A2276" s="22" t="s">
        <v>25</v>
      </c>
      <c r="B2276" s="22" t="str">
        <f t="shared" si="115"/>
        <v>ch10d</v>
      </c>
      <c r="C2276" s="22" t="s">
        <v>138</v>
      </c>
      <c r="D2276" s="22" t="s">
        <v>153</v>
      </c>
      <c r="E2276" s="22" t="s">
        <v>3692</v>
      </c>
      <c r="F2276" s="15">
        <v>4</v>
      </c>
      <c r="G2276" s="15" t="str">
        <f t="shared" si="118"/>
        <v>d</v>
      </c>
      <c r="H2276" s="20">
        <v>2010</v>
      </c>
      <c r="J2276" s="20" t="str">
        <f t="shared" si="122"/>
        <v>ch10d095</v>
      </c>
      <c r="K2276" s="20" t="s">
        <v>3693</v>
      </c>
      <c r="L2276" s="15" t="s">
        <v>393</v>
      </c>
      <c r="N2276" s="20" t="s">
        <v>381</v>
      </c>
      <c r="Q2276" s="20" t="s">
        <v>178</v>
      </c>
    </row>
    <row r="2277" spans="1:17" ht="18" customHeight="1" x14ac:dyDescent="0.2">
      <c r="A2277" s="22" t="s">
        <v>25</v>
      </c>
      <c r="B2277" s="22" t="str">
        <f t="shared" si="115"/>
        <v>ch11e</v>
      </c>
      <c r="C2277" s="22" t="s">
        <v>138</v>
      </c>
      <c r="D2277" s="22" t="s">
        <v>153</v>
      </c>
      <c r="E2277" s="22" t="s">
        <v>3692</v>
      </c>
      <c r="F2277" s="15">
        <v>5</v>
      </c>
      <c r="G2277" s="15" t="str">
        <f t="shared" si="118"/>
        <v>e</v>
      </c>
      <c r="H2277" s="20">
        <v>2011</v>
      </c>
      <c r="J2277" s="20" t="str">
        <f t="shared" si="122"/>
        <v>ch11e095</v>
      </c>
      <c r="K2277" s="20" t="s">
        <v>3693</v>
      </c>
      <c r="L2277" s="15" t="s">
        <v>393</v>
      </c>
      <c r="N2277" s="20" t="s">
        <v>381</v>
      </c>
      <c r="Q2277" s="20" t="s">
        <v>178</v>
      </c>
    </row>
    <row r="2278" spans="1:17" ht="18" customHeight="1" x14ac:dyDescent="0.2">
      <c r="A2278" s="22" t="s">
        <v>25</v>
      </c>
      <c r="B2278" s="22" t="str">
        <f t="shared" si="115"/>
        <v>ch12f</v>
      </c>
      <c r="C2278" s="22" t="s">
        <v>138</v>
      </c>
      <c r="D2278" s="22" t="s">
        <v>153</v>
      </c>
      <c r="E2278" s="22" t="s">
        <v>3692</v>
      </c>
      <c r="F2278" s="15">
        <v>6</v>
      </c>
      <c r="G2278" s="15" t="str">
        <f t="shared" si="118"/>
        <v>f</v>
      </c>
      <c r="H2278" s="20">
        <v>2012</v>
      </c>
      <c r="J2278" s="20" t="str">
        <f t="shared" si="122"/>
        <v>ch12f095</v>
      </c>
      <c r="K2278" s="20" t="s">
        <v>3693</v>
      </c>
      <c r="L2278" s="15" t="s">
        <v>393</v>
      </c>
      <c r="N2278" s="20" t="s">
        <v>381</v>
      </c>
      <c r="Q2278" s="20" t="s">
        <v>178</v>
      </c>
    </row>
    <row r="2279" spans="1:17" ht="18" customHeight="1" x14ac:dyDescent="0.2">
      <c r="A2279" s="22" t="s">
        <v>25</v>
      </c>
      <c r="B2279" s="22" t="str">
        <f t="shared" si="115"/>
        <v>ch13g</v>
      </c>
      <c r="C2279" s="22" t="s">
        <v>138</v>
      </c>
      <c r="D2279" s="22" t="s">
        <v>153</v>
      </c>
      <c r="E2279" s="22" t="s">
        <v>3692</v>
      </c>
      <c r="F2279" s="15">
        <v>7</v>
      </c>
      <c r="G2279" s="15" t="str">
        <f t="shared" si="118"/>
        <v>g</v>
      </c>
      <c r="H2279" s="20">
        <v>2013</v>
      </c>
      <c r="J2279" s="20" t="str">
        <f t="shared" si="122"/>
        <v>ch13g095</v>
      </c>
      <c r="K2279" s="20" t="s">
        <v>3693</v>
      </c>
      <c r="L2279" s="15" t="s">
        <v>393</v>
      </c>
      <c r="N2279" s="20" t="s">
        <v>381</v>
      </c>
      <c r="Q2279" s="20" t="s">
        <v>178</v>
      </c>
    </row>
    <row r="2280" spans="1:17" ht="18" customHeight="1" x14ac:dyDescent="0.2">
      <c r="A2280" s="22" t="s">
        <v>25</v>
      </c>
      <c r="B2280" s="22" t="str">
        <f t="shared" si="115"/>
        <v>ch15h</v>
      </c>
      <c r="C2280" s="22" t="s">
        <v>138</v>
      </c>
      <c r="D2280" s="22" t="s">
        <v>153</v>
      </c>
      <c r="E2280" s="22" t="s">
        <v>3692</v>
      </c>
      <c r="F2280" s="15">
        <v>8</v>
      </c>
      <c r="G2280" s="15" t="str">
        <f t="shared" si="118"/>
        <v>h</v>
      </c>
      <c r="H2280" s="20">
        <v>2015</v>
      </c>
      <c r="J2280" s="20" t="str">
        <f t="shared" si="122"/>
        <v>ch15h095</v>
      </c>
      <c r="K2280" s="20" t="s">
        <v>3693</v>
      </c>
      <c r="L2280" s="15" t="s">
        <v>393</v>
      </c>
      <c r="N2280" s="20" t="s">
        <v>381</v>
      </c>
      <c r="Q2280" s="20" t="s">
        <v>178</v>
      </c>
    </row>
    <row r="2281" spans="1:17" ht="18" customHeight="1" x14ac:dyDescent="0.2">
      <c r="A2281" s="22" t="s">
        <v>25</v>
      </c>
      <c r="B2281" s="22" t="str">
        <f t="shared" si="115"/>
        <v>ch16i</v>
      </c>
      <c r="C2281" s="22" t="s">
        <v>138</v>
      </c>
      <c r="D2281" s="22" t="s">
        <v>153</v>
      </c>
      <c r="E2281" s="22" t="s">
        <v>3692</v>
      </c>
      <c r="F2281" s="15">
        <v>9</v>
      </c>
      <c r="G2281" s="15" t="str">
        <f t="shared" si="118"/>
        <v>i</v>
      </c>
      <c r="H2281" s="20">
        <v>2016</v>
      </c>
      <c r="J2281" s="20" t="str">
        <f t="shared" si="122"/>
        <v>ch16i095</v>
      </c>
      <c r="K2281" s="20" t="s">
        <v>3693</v>
      </c>
      <c r="L2281" s="15" t="s">
        <v>393</v>
      </c>
      <c r="N2281" s="20" t="s">
        <v>381</v>
      </c>
      <c r="Q2281" s="20" t="s">
        <v>178</v>
      </c>
    </row>
    <row r="2282" spans="1:17" ht="18" customHeight="1" x14ac:dyDescent="0.2">
      <c r="A2282" s="22" t="s">
        <v>25</v>
      </c>
      <c r="B2282" s="22" t="str">
        <f t="shared" si="115"/>
        <v>ch17j</v>
      </c>
      <c r="C2282" s="22" t="s">
        <v>138</v>
      </c>
      <c r="D2282" s="22" t="s">
        <v>153</v>
      </c>
      <c r="E2282" s="22" t="s">
        <v>3692</v>
      </c>
      <c r="F2282" s="15">
        <v>10</v>
      </c>
      <c r="G2282" s="15" t="str">
        <f t="shared" si="118"/>
        <v>j</v>
      </c>
      <c r="H2282" s="20">
        <v>2017</v>
      </c>
      <c r="J2282" s="20" t="str">
        <f t="shared" si="122"/>
        <v>ch17j095</v>
      </c>
      <c r="K2282" s="20" t="s">
        <v>3693</v>
      </c>
      <c r="L2282" s="15" t="s">
        <v>393</v>
      </c>
      <c r="N2282" s="20" t="s">
        <v>381</v>
      </c>
      <c r="Q2282" s="20" t="s">
        <v>178</v>
      </c>
    </row>
    <row r="2283" spans="1:17" ht="18" customHeight="1" x14ac:dyDescent="0.2">
      <c r="A2283" s="22" t="s">
        <v>25</v>
      </c>
      <c r="B2283" s="22" t="str">
        <f t="shared" si="115"/>
        <v>ch18k</v>
      </c>
      <c r="C2283" s="22" t="s">
        <v>138</v>
      </c>
      <c r="D2283" s="22" t="s">
        <v>153</v>
      </c>
      <c r="E2283" s="22" t="s">
        <v>3692</v>
      </c>
      <c r="F2283" s="15">
        <v>11</v>
      </c>
      <c r="G2283" s="15" t="str">
        <f t="shared" si="118"/>
        <v>k</v>
      </c>
      <c r="H2283" s="20">
        <v>2018</v>
      </c>
      <c r="J2283" s="20" t="str">
        <f t="shared" si="122"/>
        <v>ch18k095</v>
      </c>
      <c r="K2283" s="20" t="s">
        <v>3693</v>
      </c>
      <c r="L2283" s="15" t="s">
        <v>393</v>
      </c>
      <c r="N2283" s="20" t="s">
        <v>381</v>
      </c>
      <c r="Q2283" s="20" t="s">
        <v>178</v>
      </c>
    </row>
    <row r="2284" spans="1:17" ht="18" customHeight="1" x14ac:dyDescent="0.2">
      <c r="A2284" s="22" t="s">
        <v>25</v>
      </c>
      <c r="B2284" s="22" t="str">
        <f t="shared" si="115"/>
        <v>ch07a</v>
      </c>
      <c r="C2284" s="22" t="s">
        <v>138</v>
      </c>
      <c r="D2284" s="22" t="s">
        <v>153</v>
      </c>
      <c r="E2284" s="22" t="s">
        <v>504</v>
      </c>
      <c r="F2284" s="15">
        <v>1</v>
      </c>
      <c r="G2284" s="15" t="str">
        <f t="shared" si="118"/>
        <v>a</v>
      </c>
      <c r="H2284" s="20">
        <v>2007</v>
      </c>
      <c r="J2284" s="20" t="str">
        <f>B2284&amp;"085"</f>
        <v>ch07a085</v>
      </c>
      <c r="K2284" s="20" t="s">
        <v>3709</v>
      </c>
      <c r="L2284" s="15" t="s">
        <v>393</v>
      </c>
      <c r="N2284" s="20" t="s">
        <v>381</v>
      </c>
      <c r="Q2284" s="20" t="s">
        <v>178</v>
      </c>
    </row>
    <row r="2285" spans="1:17" ht="18" customHeight="1" x14ac:dyDescent="0.2">
      <c r="A2285" s="22" t="s">
        <v>25</v>
      </c>
      <c r="B2285" s="22" t="str">
        <f t="shared" si="115"/>
        <v>ch08b</v>
      </c>
      <c r="C2285" s="22" t="s">
        <v>138</v>
      </c>
      <c r="D2285" s="22" t="s">
        <v>153</v>
      </c>
      <c r="E2285" s="22" t="s">
        <v>504</v>
      </c>
      <c r="F2285" s="15">
        <v>2</v>
      </c>
      <c r="G2285" s="15" t="str">
        <f t="shared" si="118"/>
        <v>b</v>
      </c>
      <c r="H2285" s="20">
        <v>2008</v>
      </c>
      <c r="J2285" s="20" t="str">
        <f t="shared" ref="J2285:J2294" si="123">B2285&amp;"085"</f>
        <v>ch08b085</v>
      </c>
      <c r="K2285" s="20" t="s">
        <v>3709</v>
      </c>
      <c r="L2285" s="15" t="s">
        <v>393</v>
      </c>
      <c r="N2285" s="20" t="s">
        <v>381</v>
      </c>
      <c r="Q2285" s="20" t="s">
        <v>178</v>
      </c>
    </row>
    <row r="2286" spans="1:17" ht="18" customHeight="1" x14ac:dyDescent="0.2">
      <c r="A2286" s="22" t="s">
        <v>25</v>
      </c>
      <c r="B2286" s="22" t="str">
        <f t="shared" si="115"/>
        <v>ch09c</v>
      </c>
      <c r="C2286" s="22" t="s">
        <v>138</v>
      </c>
      <c r="D2286" s="22" t="s">
        <v>153</v>
      </c>
      <c r="E2286" s="22" t="s">
        <v>504</v>
      </c>
      <c r="F2286" s="15">
        <v>3</v>
      </c>
      <c r="G2286" s="15" t="str">
        <f t="shared" si="118"/>
        <v>c</v>
      </c>
      <c r="H2286" s="20">
        <v>2009</v>
      </c>
      <c r="J2286" s="20" t="str">
        <f t="shared" si="123"/>
        <v>ch09c085</v>
      </c>
      <c r="K2286" s="20" t="s">
        <v>3709</v>
      </c>
      <c r="L2286" s="15" t="s">
        <v>393</v>
      </c>
      <c r="N2286" s="20" t="s">
        <v>381</v>
      </c>
      <c r="Q2286" s="20" t="s">
        <v>178</v>
      </c>
    </row>
    <row r="2287" spans="1:17" ht="18" customHeight="1" x14ac:dyDescent="0.2">
      <c r="A2287" s="22" t="s">
        <v>25</v>
      </c>
      <c r="B2287" s="22" t="str">
        <f t="shared" si="115"/>
        <v>ch10d</v>
      </c>
      <c r="C2287" s="22" t="s">
        <v>138</v>
      </c>
      <c r="D2287" s="22" t="s">
        <v>153</v>
      </c>
      <c r="E2287" s="22" t="s">
        <v>504</v>
      </c>
      <c r="F2287" s="15">
        <v>4</v>
      </c>
      <c r="G2287" s="15" t="str">
        <f t="shared" si="118"/>
        <v>d</v>
      </c>
      <c r="H2287" s="20">
        <v>2010</v>
      </c>
      <c r="J2287" s="20" t="str">
        <f t="shared" si="123"/>
        <v>ch10d085</v>
      </c>
      <c r="K2287" s="20" t="s">
        <v>3709</v>
      </c>
      <c r="L2287" s="15" t="s">
        <v>393</v>
      </c>
      <c r="N2287" s="20" t="s">
        <v>381</v>
      </c>
      <c r="Q2287" s="20" t="s">
        <v>178</v>
      </c>
    </row>
    <row r="2288" spans="1:17" ht="18" customHeight="1" x14ac:dyDescent="0.2">
      <c r="A2288" s="22" t="s">
        <v>25</v>
      </c>
      <c r="B2288" s="22" t="str">
        <f t="shared" si="115"/>
        <v>ch11e</v>
      </c>
      <c r="C2288" s="22" t="s">
        <v>138</v>
      </c>
      <c r="D2288" s="22" t="s">
        <v>153</v>
      </c>
      <c r="E2288" s="22" t="s">
        <v>504</v>
      </c>
      <c r="F2288" s="15">
        <v>5</v>
      </c>
      <c r="G2288" s="15" t="str">
        <f t="shared" si="118"/>
        <v>e</v>
      </c>
      <c r="H2288" s="20">
        <v>2011</v>
      </c>
      <c r="J2288" s="20" t="str">
        <f t="shared" si="123"/>
        <v>ch11e085</v>
      </c>
      <c r="K2288" s="20" t="s">
        <v>3709</v>
      </c>
      <c r="L2288" s="15" t="s">
        <v>393</v>
      </c>
      <c r="N2288" s="20" t="s">
        <v>381</v>
      </c>
      <c r="Q2288" s="20" t="s">
        <v>178</v>
      </c>
    </row>
    <row r="2289" spans="1:17" ht="18" customHeight="1" x14ac:dyDescent="0.2">
      <c r="A2289" s="22" t="s">
        <v>25</v>
      </c>
      <c r="B2289" s="22" t="str">
        <f t="shared" si="115"/>
        <v>ch12f</v>
      </c>
      <c r="C2289" s="22" t="s">
        <v>138</v>
      </c>
      <c r="D2289" s="22" t="s">
        <v>153</v>
      </c>
      <c r="E2289" s="22" t="s">
        <v>504</v>
      </c>
      <c r="F2289" s="15">
        <v>6</v>
      </c>
      <c r="G2289" s="15" t="str">
        <f t="shared" si="118"/>
        <v>f</v>
      </c>
      <c r="H2289" s="20">
        <v>2012</v>
      </c>
      <c r="J2289" s="20" t="str">
        <f t="shared" si="123"/>
        <v>ch12f085</v>
      </c>
      <c r="K2289" s="20" t="s">
        <v>3709</v>
      </c>
      <c r="L2289" s="15" t="s">
        <v>393</v>
      </c>
      <c r="N2289" s="20" t="s">
        <v>381</v>
      </c>
      <c r="Q2289" s="20" t="s">
        <v>178</v>
      </c>
    </row>
    <row r="2290" spans="1:17" ht="18" customHeight="1" x14ac:dyDescent="0.2">
      <c r="A2290" s="22" t="s">
        <v>25</v>
      </c>
      <c r="B2290" s="22" t="str">
        <f t="shared" si="115"/>
        <v>ch13g</v>
      </c>
      <c r="C2290" s="22" t="s">
        <v>138</v>
      </c>
      <c r="D2290" s="22" t="s">
        <v>153</v>
      </c>
      <c r="E2290" s="22" t="s">
        <v>504</v>
      </c>
      <c r="F2290" s="15">
        <v>7</v>
      </c>
      <c r="G2290" s="15" t="str">
        <f t="shared" si="118"/>
        <v>g</v>
      </c>
      <c r="H2290" s="20">
        <v>2013</v>
      </c>
      <c r="J2290" s="20" t="str">
        <f t="shared" si="123"/>
        <v>ch13g085</v>
      </c>
      <c r="K2290" s="20" t="s">
        <v>3709</v>
      </c>
      <c r="L2290" s="15" t="s">
        <v>393</v>
      </c>
      <c r="N2290" s="20" t="s">
        <v>381</v>
      </c>
      <c r="Q2290" s="20" t="s">
        <v>178</v>
      </c>
    </row>
    <row r="2291" spans="1:17" ht="18" customHeight="1" x14ac:dyDescent="0.2">
      <c r="A2291" s="22" t="s">
        <v>25</v>
      </c>
      <c r="B2291" s="22" t="str">
        <f t="shared" si="115"/>
        <v>ch15h</v>
      </c>
      <c r="C2291" s="22" t="s">
        <v>138</v>
      </c>
      <c r="D2291" s="22" t="s">
        <v>153</v>
      </c>
      <c r="E2291" s="22" t="s">
        <v>504</v>
      </c>
      <c r="F2291" s="15">
        <v>8</v>
      </c>
      <c r="G2291" s="15" t="str">
        <f t="shared" si="118"/>
        <v>h</v>
      </c>
      <c r="H2291" s="20">
        <v>2015</v>
      </c>
      <c r="J2291" s="20" t="str">
        <f t="shared" si="123"/>
        <v>ch15h085</v>
      </c>
      <c r="K2291" s="20" t="s">
        <v>3709</v>
      </c>
      <c r="L2291" s="15" t="s">
        <v>393</v>
      </c>
      <c r="N2291" s="20" t="s">
        <v>381</v>
      </c>
      <c r="Q2291" s="20" t="s">
        <v>178</v>
      </c>
    </row>
    <row r="2292" spans="1:17" ht="18" customHeight="1" x14ac:dyDescent="0.2">
      <c r="A2292" s="22" t="s">
        <v>25</v>
      </c>
      <c r="B2292" s="22" t="str">
        <f t="shared" si="115"/>
        <v>ch16i</v>
      </c>
      <c r="C2292" s="22" t="s">
        <v>138</v>
      </c>
      <c r="D2292" s="22" t="s">
        <v>153</v>
      </c>
      <c r="E2292" s="22" t="s">
        <v>504</v>
      </c>
      <c r="F2292" s="15">
        <v>9</v>
      </c>
      <c r="G2292" s="15" t="str">
        <f t="shared" si="118"/>
        <v>i</v>
      </c>
      <c r="H2292" s="20">
        <v>2016</v>
      </c>
      <c r="J2292" s="20" t="str">
        <f t="shared" si="123"/>
        <v>ch16i085</v>
      </c>
      <c r="K2292" s="20" t="s">
        <v>3709</v>
      </c>
      <c r="L2292" s="15" t="s">
        <v>393</v>
      </c>
      <c r="N2292" s="20" t="s">
        <v>381</v>
      </c>
      <c r="Q2292" s="20" t="s">
        <v>178</v>
      </c>
    </row>
    <row r="2293" spans="1:17" ht="18" customHeight="1" x14ac:dyDescent="0.2">
      <c r="A2293" s="22" t="s">
        <v>25</v>
      </c>
      <c r="B2293" s="22" t="str">
        <f t="shared" si="115"/>
        <v>ch17j</v>
      </c>
      <c r="C2293" s="22" t="s">
        <v>138</v>
      </c>
      <c r="D2293" s="22" t="s">
        <v>153</v>
      </c>
      <c r="E2293" s="22" t="s">
        <v>504</v>
      </c>
      <c r="F2293" s="15">
        <v>10</v>
      </c>
      <c r="G2293" s="15" t="str">
        <f t="shared" si="118"/>
        <v>j</v>
      </c>
      <c r="H2293" s="20">
        <v>2017</v>
      </c>
      <c r="J2293" s="20" t="str">
        <f t="shared" si="123"/>
        <v>ch17j085</v>
      </c>
      <c r="K2293" s="20" t="s">
        <v>3709</v>
      </c>
      <c r="L2293" s="15" t="s">
        <v>393</v>
      </c>
      <c r="N2293" s="20" t="s">
        <v>381</v>
      </c>
      <c r="Q2293" s="20" t="s">
        <v>178</v>
      </c>
    </row>
    <row r="2294" spans="1:17" ht="18" customHeight="1" x14ac:dyDescent="0.2">
      <c r="A2294" s="22" t="s">
        <v>25</v>
      </c>
      <c r="B2294" s="22" t="str">
        <f t="shared" si="115"/>
        <v>ch18k</v>
      </c>
      <c r="C2294" s="22" t="s">
        <v>138</v>
      </c>
      <c r="D2294" s="22" t="s">
        <v>153</v>
      </c>
      <c r="E2294" s="22" t="s">
        <v>504</v>
      </c>
      <c r="F2294" s="15">
        <v>11</v>
      </c>
      <c r="G2294" s="15" t="str">
        <f t="shared" si="118"/>
        <v>k</v>
      </c>
      <c r="H2294" s="20">
        <v>2018</v>
      </c>
      <c r="J2294" s="20" t="str">
        <f t="shared" si="123"/>
        <v>ch18k085</v>
      </c>
      <c r="K2294" s="20" t="s">
        <v>3709</v>
      </c>
      <c r="L2294" s="15" t="s">
        <v>393</v>
      </c>
      <c r="N2294" s="20" t="s">
        <v>381</v>
      </c>
      <c r="Q2294" s="20" t="s">
        <v>178</v>
      </c>
    </row>
    <row r="2295" spans="1:17" ht="18" customHeight="1" x14ac:dyDescent="0.2">
      <c r="A2295" s="22" t="s">
        <v>25</v>
      </c>
      <c r="B2295" s="22" t="str">
        <f t="shared" si="115"/>
        <v>ch07a</v>
      </c>
      <c r="C2295" s="22" t="s">
        <v>138</v>
      </c>
      <c r="D2295" s="22" t="s">
        <v>153</v>
      </c>
      <c r="E2295" s="22" t="s">
        <v>3721</v>
      </c>
      <c r="F2295" s="15">
        <v>1</v>
      </c>
      <c r="G2295" s="15" t="str">
        <f t="shared" si="118"/>
        <v>a</v>
      </c>
      <c r="H2295" s="20">
        <v>2007</v>
      </c>
      <c r="J2295" s="20" t="str">
        <f>B2295&amp;"081"</f>
        <v>ch07a081</v>
      </c>
      <c r="K2295" s="20" t="s">
        <v>3723</v>
      </c>
      <c r="L2295" s="15" t="s">
        <v>393</v>
      </c>
      <c r="N2295" s="20" t="s">
        <v>381</v>
      </c>
      <c r="Q2295" s="20" t="s">
        <v>178</v>
      </c>
    </row>
    <row r="2296" spans="1:17" ht="18" customHeight="1" x14ac:dyDescent="0.2">
      <c r="A2296" s="22" t="s">
        <v>25</v>
      </c>
      <c r="B2296" s="22" t="str">
        <f t="shared" si="115"/>
        <v>ch08b</v>
      </c>
      <c r="C2296" s="22" t="s">
        <v>138</v>
      </c>
      <c r="D2296" s="22" t="s">
        <v>153</v>
      </c>
      <c r="E2296" s="22" t="s">
        <v>3721</v>
      </c>
      <c r="F2296" s="15">
        <v>2</v>
      </c>
      <c r="G2296" s="15" t="str">
        <f t="shared" si="118"/>
        <v>b</v>
      </c>
      <c r="H2296" s="20">
        <v>2008</v>
      </c>
      <c r="J2296" s="20" t="str">
        <f t="shared" ref="J2296:J2305" si="124">B2296&amp;"081"</f>
        <v>ch08b081</v>
      </c>
      <c r="K2296" s="20" t="s">
        <v>3723</v>
      </c>
      <c r="L2296" s="15" t="s">
        <v>393</v>
      </c>
      <c r="N2296" s="20" t="s">
        <v>381</v>
      </c>
      <c r="Q2296" s="20" t="s">
        <v>178</v>
      </c>
    </row>
    <row r="2297" spans="1:17" ht="18" customHeight="1" x14ac:dyDescent="0.2">
      <c r="A2297" s="22" t="s">
        <v>25</v>
      </c>
      <c r="B2297" s="22" t="str">
        <f t="shared" si="115"/>
        <v>ch09c</v>
      </c>
      <c r="C2297" s="22" t="s">
        <v>138</v>
      </c>
      <c r="D2297" s="22" t="s">
        <v>153</v>
      </c>
      <c r="E2297" s="22" t="s">
        <v>3721</v>
      </c>
      <c r="F2297" s="15">
        <v>3</v>
      </c>
      <c r="G2297" s="15" t="str">
        <f t="shared" si="118"/>
        <v>c</v>
      </c>
      <c r="H2297" s="20">
        <v>2009</v>
      </c>
      <c r="J2297" s="20" t="str">
        <f t="shared" si="124"/>
        <v>ch09c081</v>
      </c>
      <c r="K2297" s="20" t="s">
        <v>3723</v>
      </c>
      <c r="L2297" s="15" t="s">
        <v>393</v>
      </c>
      <c r="N2297" s="20" t="s">
        <v>381</v>
      </c>
      <c r="Q2297" s="20" t="s">
        <v>178</v>
      </c>
    </row>
    <row r="2298" spans="1:17" ht="18" customHeight="1" x14ac:dyDescent="0.2">
      <c r="A2298" s="22" t="s">
        <v>25</v>
      </c>
      <c r="B2298" s="22" t="str">
        <f t="shared" si="115"/>
        <v>ch10d</v>
      </c>
      <c r="C2298" s="22" t="s">
        <v>138</v>
      </c>
      <c r="D2298" s="22" t="s">
        <v>153</v>
      </c>
      <c r="E2298" s="22" t="s">
        <v>3721</v>
      </c>
      <c r="F2298" s="15">
        <v>4</v>
      </c>
      <c r="G2298" s="15" t="str">
        <f t="shared" si="118"/>
        <v>d</v>
      </c>
      <c r="H2298" s="20">
        <v>2010</v>
      </c>
      <c r="J2298" s="20" t="str">
        <f t="shared" si="124"/>
        <v>ch10d081</v>
      </c>
      <c r="K2298" s="20" t="s">
        <v>3723</v>
      </c>
      <c r="L2298" s="15" t="s">
        <v>393</v>
      </c>
      <c r="N2298" s="20" t="s">
        <v>381</v>
      </c>
      <c r="Q2298" s="20" t="s">
        <v>178</v>
      </c>
    </row>
    <row r="2299" spans="1:17" ht="18" customHeight="1" x14ac:dyDescent="0.2">
      <c r="A2299" s="22" t="s">
        <v>25</v>
      </c>
      <c r="B2299" s="22" t="str">
        <f t="shared" si="115"/>
        <v>ch11e</v>
      </c>
      <c r="C2299" s="22" t="s">
        <v>138</v>
      </c>
      <c r="D2299" s="22" t="s">
        <v>153</v>
      </c>
      <c r="E2299" s="22" t="s">
        <v>3721</v>
      </c>
      <c r="F2299" s="15">
        <v>5</v>
      </c>
      <c r="G2299" s="15" t="str">
        <f t="shared" ref="G2299:G2362" si="125">MID("abcdefghijklmnopqrstuvwxyz",F2299,1)</f>
        <v>e</v>
      </c>
      <c r="H2299" s="20">
        <v>2011</v>
      </c>
      <c r="J2299" s="20" t="str">
        <f t="shared" si="124"/>
        <v>ch11e081</v>
      </c>
      <c r="K2299" s="20" t="s">
        <v>3723</v>
      </c>
      <c r="L2299" s="15" t="s">
        <v>393</v>
      </c>
      <c r="N2299" s="20" t="s">
        <v>381</v>
      </c>
      <c r="Q2299" s="20" t="s">
        <v>178</v>
      </c>
    </row>
    <row r="2300" spans="1:17" ht="18" customHeight="1" x14ac:dyDescent="0.2">
      <c r="A2300" s="22" t="s">
        <v>25</v>
      </c>
      <c r="B2300" s="22" t="str">
        <f t="shared" si="115"/>
        <v>ch12f</v>
      </c>
      <c r="C2300" s="22" t="s">
        <v>138</v>
      </c>
      <c r="D2300" s="22" t="s">
        <v>153</v>
      </c>
      <c r="E2300" s="22" t="s">
        <v>3721</v>
      </c>
      <c r="F2300" s="15">
        <v>6</v>
      </c>
      <c r="G2300" s="15" t="str">
        <f t="shared" si="125"/>
        <v>f</v>
      </c>
      <c r="H2300" s="20">
        <v>2012</v>
      </c>
      <c r="J2300" s="20" t="str">
        <f t="shared" si="124"/>
        <v>ch12f081</v>
      </c>
      <c r="K2300" s="20" t="s">
        <v>3723</v>
      </c>
      <c r="L2300" s="15" t="s">
        <v>393</v>
      </c>
      <c r="N2300" s="20" t="s">
        <v>381</v>
      </c>
      <c r="Q2300" s="20" t="s">
        <v>178</v>
      </c>
    </row>
    <row r="2301" spans="1:17" ht="18" customHeight="1" x14ac:dyDescent="0.2">
      <c r="A2301" s="22" t="s">
        <v>25</v>
      </c>
      <c r="B2301" s="22" t="str">
        <f t="shared" si="115"/>
        <v>ch13g</v>
      </c>
      <c r="C2301" s="22" t="s">
        <v>138</v>
      </c>
      <c r="D2301" s="22" t="s">
        <v>153</v>
      </c>
      <c r="E2301" s="22" t="s">
        <v>3721</v>
      </c>
      <c r="F2301" s="15">
        <v>7</v>
      </c>
      <c r="G2301" s="15" t="str">
        <f t="shared" si="125"/>
        <v>g</v>
      </c>
      <c r="H2301" s="20">
        <v>2013</v>
      </c>
      <c r="J2301" s="20" t="str">
        <f t="shared" si="124"/>
        <v>ch13g081</v>
      </c>
      <c r="K2301" s="20" t="s">
        <v>3723</v>
      </c>
      <c r="L2301" s="15" t="s">
        <v>393</v>
      </c>
      <c r="N2301" s="20" t="s">
        <v>381</v>
      </c>
      <c r="Q2301" s="20" t="s">
        <v>178</v>
      </c>
    </row>
    <row r="2302" spans="1:17" ht="18" customHeight="1" x14ac:dyDescent="0.2">
      <c r="A2302" s="22" t="s">
        <v>25</v>
      </c>
      <c r="B2302" s="22" t="str">
        <f t="shared" si="115"/>
        <v>ch15h</v>
      </c>
      <c r="C2302" s="22" t="s">
        <v>138</v>
      </c>
      <c r="D2302" s="22" t="s">
        <v>153</v>
      </c>
      <c r="E2302" s="22" t="s">
        <v>3721</v>
      </c>
      <c r="F2302" s="15">
        <v>8</v>
      </c>
      <c r="G2302" s="15" t="str">
        <f t="shared" si="125"/>
        <v>h</v>
      </c>
      <c r="H2302" s="20">
        <v>2015</v>
      </c>
      <c r="J2302" s="20" t="str">
        <f t="shared" si="124"/>
        <v>ch15h081</v>
      </c>
      <c r="K2302" s="20" t="s">
        <v>3723</v>
      </c>
      <c r="L2302" s="15" t="s">
        <v>393</v>
      </c>
      <c r="N2302" s="20" t="s">
        <v>381</v>
      </c>
      <c r="Q2302" s="20" t="s">
        <v>178</v>
      </c>
    </row>
    <row r="2303" spans="1:17" ht="18" customHeight="1" x14ac:dyDescent="0.2">
      <c r="A2303" s="22" t="s">
        <v>25</v>
      </c>
      <c r="B2303" s="22" t="str">
        <f t="shared" si="115"/>
        <v>ch16i</v>
      </c>
      <c r="C2303" s="22" t="s">
        <v>138</v>
      </c>
      <c r="D2303" s="22" t="s">
        <v>153</v>
      </c>
      <c r="E2303" s="22" t="s">
        <v>3721</v>
      </c>
      <c r="F2303" s="15">
        <v>9</v>
      </c>
      <c r="G2303" s="15" t="str">
        <f t="shared" si="125"/>
        <v>i</v>
      </c>
      <c r="H2303" s="20">
        <v>2016</v>
      </c>
      <c r="J2303" s="20" t="str">
        <f t="shared" si="124"/>
        <v>ch16i081</v>
      </c>
      <c r="K2303" s="20" t="s">
        <v>3723</v>
      </c>
      <c r="L2303" s="15" t="s">
        <v>393</v>
      </c>
      <c r="N2303" s="20" t="s">
        <v>381</v>
      </c>
      <c r="Q2303" s="20" t="s">
        <v>178</v>
      </c>
    </row>
    <row r="2304" spans="1:17" ht="18" customHeight="1" x14ac:dyDescent="0.2">
      <c r="A2304" s="22" t="s">
        <v>25</v>
      </c>
      <c r="B2304" s="22" t="str">
        <f t="shared" si="115"/>
        <v>ch17j</v>
      </c>
      <c r="C2304" s="22" t="s">
        <v>138</v>
      </c>
      <c r="D2304" s="22" t="s">
        <v>153</v>
      </c>
      <c r="E2304" s="22" t="s">
        <v>3721</v>
      </c>
      <c r="F2304" s="15">
        <v>10</v>
      </c>
      <c r="G2304" s="15" t="str">
        <f t="shared" si="125"/>
        <v>j</v>
      </c>
      <c r="H2304" s="20">
        <v>2017</v>
      </c>
      <c r="J2304" s="20" t="str">
        <f t="shared" si="124"/>
        <v>ch17j081</v>
      </c>
      <c r="K2304" s="20" t="s">
        <v>3723</v>
      </c>
      <c r="L2304" s="15" t="s">
        <v>393</v>
      </c>
      <c r="N2304" s="20" t="s">
        <v>381</v>
      </c>
      <c r="Q2304" s="20" t="s">
        <v>178</v>
      </c>
    </row>
    <row r="2305" spans="1:17" ht="18" customHeight="1" x14ac:dyDescent="0.2">
      <c r="A2305" s="22" t="s">
        <v>25</v>
      </c>
      <c r="B2305" s="22" t="str">
        <f t="shared" si="115"/>
        <v>ch18k</v>
      </c>
      <c r="C2305" s="22" t="s">
        <v>138</v>
      </c>
      <c r="D2305" s="22" t="s">
        <v>153</v>
      </c>
      <c r="E2305" s="22" t="s">
        <v>3721</v>
      </c>
      <c r="F2305" s="15">
        <v>11</v>
      </c>
      <c r="G2305" s="15" t="str">
        <f t="shared" si="125"/>
        <v>k</v>
      </c>
      <c r="H2305" s="20">
        <v>2018</v>
      </c>
      <c r="J2305" s="20" t="str">
        <f t="shared" si="124"/>
        <v>ch18k081</v>
      </c>
      <c r="K2305" s="20" t="s">
        <v>3723</v>
      </c>
      <c r="L2305" s="15" t="s">
        <v>393</v>
      </c>
      <c r="N2305" s="20" t="s">
        <v>381</v>
      </c>
      <c r="Q2305" s="20" t="s">
        <v>178</v>
      </c>
    </row>
    <row r="2306" spans="1:17" ht="18" customHeight="1" x14ac:dyDescent="0.2">
      <c r="A2306" s="22" t="s">
        <v>25</v>
      </c>
      <c r="B2306" s="22" t="str">
        <f t="shared" si="115"/>
        <v>ch07a</v>
      </c>
      <c r="C2306" s="22" t="s">
        <v>138</v>
      </c>
      <c r="D2306" s="22" t="s">
        <v>153</v>
      </c>
      <c r="E2306" s="22" t="s">
        <v>3736</v>
      </c>
      <c r="F2306" s="15">
        <v>1</v>
      </c>
      <c r="G2306" s="15" t="str">
        <f t="shared" si="125"/>
        <v>a</v>
      </c>
      <c r="H2306" s="20">
        <v>2007</v>
      </c>
      <c r="J2306" s="20" t="str">
        <f>B2306&amp;"082"</f>
        <v>ch07a082</v>
      </c>
      <c r="K2306" s="20" t="s">
        <v>3737</v>
      </c>
      <c r="L2306" s="15" t="s">
        <v>393</v>
      </c>
      <c r="N2306" s="20" t="s">
        <v>381</v>
      </c>
      <c r="Q2306" s="20" t="s">
        <v>178</v>
      </c>
    </row>
    <row r="2307" spans="1:17" ht="18" customHeight="1" x14ac:dyDescent="0.2">
      <c r="A2307" s="22" t="s">
        <v>25</v>
      </c>
      <c r="B2307" s="22" t="str">
        <f t="shared" si="115"/>
        <v>ch08b</v>
      </c>
      <c r="C2307" s="22" t="s">
        <v>138</v>
      </c>
      <c r="D2307" s="22" t="s">
        <v>153</v>
      </c>
      <c r="E2307" s="22" t="s">
        <v>3736</v>
      </c>
      <c r="F2307" s="15">
        <v>2</v>
      </c>
      <c r="G2307" s="15" t="str">
        <f t="shared" si="125"/>
        <v>b</v>
      </c>
      <c r="H2307" s="20">
        <v>2008</v>
      </c>
      <c r="J2307" s="20" t="str">
        <f t="shared" ref="J2307:J2316" si="126">B2307&amp;"082"</f>
        <v>ch08b082</v>
      </c>
      <c r="K2307" s="20" t="s">
        <v>3737</v>
      </c>
      <c r="L2307" s="15" t="s">
        <v>393</v>
      </c>
      <c r="N2307" s="20" t="s">
        <v>381</v>
      </c>
      <c r="Q2307" s="20" t="s">
        <v>178</v>
      </c>
    </row>
    <row r="2308" spans="1:17" ht="18" customHeight="1" x14ac:dyDescent="0.2">
      <c r="A2308" s="22" t="s">
        <v>25</v>
      </c>
      <c r="B2308" s="22" t="str">
        <f t="shared" si="115"/>
        <v>ch09c</v>
      </c>
      <c r="C2308" s="22" t="s">
        <v>138</v>
      </c>
      <c r="D2308" s="22" t="s">
        <v>153</v>
      </c>
      <c r="E2308" s="22" t="s">
        <v>3736</v>
      </c>
      <c r="F2308" s="15">
        <v>3</v>
      </c>
      <c r="G2308" s="15" t="str">
        <f t="shared" si="125"/>
        <v>c</v>
      </c>
      <c r="H2308" s="20">
        <v>2009</v>
      </c>
      <c r="J2308" s="20" t="str">
        <f t="shared" si="126"/>
        <v>ch09c082</v>
      </c>
      <c r="K2308" s="20" t="s">
        <v>3737</v>
      </c>
      <c r="L2308" s="15" t="s">
        <v>393</v>
      </c>
      <c r="N2308" s="20" t="s">
        <v>381</v>
      </c>
      <c r="Q2308" s="20" t="s">
        <v>178</v>
      </c>
    </row>
    <row r="2309" spans="1:17" ht="18" customHeight="1" x14ac:dyDescent="0.2">
      <c r="A2309" s="22" t="s">
        <v>25</v>
      </c>
      <c r="B2309" s="22" t="str">
        <f t="shared" si="115"/>
        <v>ch10d</v>
      </c>
      <c r="C2309" s="22" t="s">
        <v>138</v>
      </c>
      <c r="D2309" s="22" t="s">
        <v>153</v>
      </c>
      <c r="E2309" s="22" t="s">
        <v>3736</v>
      </c>
      <c r="F2309" s="15">
        <v>4</v>
      </c>
      <c r="G2309" s="15" t="str">
        <f t="shared" si="125"/>
        <v>d</v>
      </c>
      <c r="H2309" s="20">
        <v>2010</v>
      </c>
      <c r="J2309" s="20" t="str">
        <f t="shared" si="126"/>
        <v>ch10d082</v>
      </c>
      <c r="K2309" s="20" t="s">
        <v>3737</v>
      </c>
      <c r="L2309" s="15" t="s">
        <v>393</v>
      </c>
      <c r="N2309" s="20" t="s">
        <v>381</v>
      </c>
      <c r="Q2309" s="20" t="s">
        <v>178</v>
      </c>
    </row>
    <row r="2310" spans="1:17" ht="18" customHeight="1" x14ac:dyDescent="0.2">
      <c r="A2310" s="22" t="s">
        <v>25</v>
      </c>
      <c r="B2310" s="22" t="str">
        <f t="shared" si="115"/>
        <v>ch11e</v>
      </c>
      <c r="C2310" s="22" t="s">
        <v>138</v>
      </c>
      <c r="D2310" s="22" t="s">
        <v>153</v>
      </c>
      <c r="E2310" s="22" t="s">
        <v>3736</v>
      </c>
      <c r="F2310" s="15">
        <v>5</v>
      </c>
      <c r="G2310" s="15" t="str">
        <f t="shared" si="125"/>
        <v>e</v>
      </c>
      <c r="H2310" s="20">
        <v>2011</v>
      </c>
      <c r="J2310" s="20" t="str">
        <f t="shared" si="126"/>
        <v>ch11e082</v>
      </c>
      <c r="K2310" s="20" t="s">
        <v>3737</v>
      </c>
      <c r="L2310" s="15" t="s">
        <v>393</v>
      </c>
      <c r="N2310" s="20" t="s">
        <v>381</v>
      </c>
      <c r="Q2310" s="20" t="s">
        <v>178</v>
      </c>
    </row>
    <row r="2311" spans="1:17" ht="18" customHeight="1" x14ac:dyDescent="0.2">
      <c r="A2311" s="22" t="s">
        <v>25</v>
      </c>
      <c r="B2311" s="22" t="str">
        <f t="shared" si="115"/>
        <v>ch12f</v>
      </c>
      <c r="C2311" s="22" t="s">
        <v>138</v>
      </c>
      <c r="D2311" s="22" t="s">
        <v>153</v>
      </c>
      <c r="E2311" s="22" t="s">
        <v>3736</v>
      </c>
      <c r="F2311" s="15">
        <v>6</v>
      </c>
      <c r="G2311" s="15" t="str">
        <f t="shared" si="125"/>
        <v>f</v>
      </c>
      <c r="H2311" s="20">
        <v>2012</v>
      </c>
      <c r="J2311" s="20" t="str">
        <f t="shared" si="126"/>
        <v>ch12f082</v>
      </c>
      <c r="K2311" s="20" t="s">
        <v>3737</v>
      </c>
      <c r="L2311" s="15" t="s">
        <v>393</v>
      </c>
      <c r="N2311" s="20" t="s">
        <v>381</v>
      </c>
      <c r="Q2311" s="20" t="s">
        <v>178</v>
      </c>
    </row>
    <row r="2312" spans="1:17" ht="18" customHeight="1" x14ac:dyDescent="0.2">
      <c r="A2312" s="22" t="s">
        <v>25</v>
      </c>
      <c r="B2312" s="22" t="str">
        <f t="shared" si="115"/>
        <v>ch13g</v>
      </c>
      <c r="C2312" s="22" t="s">
        <v>138</v>
      </c>
      <c r="D2312" s="22" t="s">
        <v>153</v>
      </c>
      <c r="E2312" s="22" t="s">
        <v>3736</v>
      </c>
      <c r="F2312" s="15">
        <v>7</v>
      </c>
      <c r="G2312" s="15" t="str">
        <f t="shared" si="125"/>
        <v>g</v>
      </c>
      <c r="H2312" s="20">
        <v>2013</v>
      </c>
      <c r="J2312" s="20" t="str">
        <f t="shared" si="126"/>
        <v>ch13g082</v>
      </c>
      <c r="K2312" s="20" t="s">
        <v>3737</v>
      </c>
      <c r="L2312" s="15" t="s">
        <v>393</v>
      </c>
      <c r="N2312" s="20" t="s">
        <v>381</v>
      </c>
      <c r="Q2312" s="20" t="s">
        <v>178</v>
      </c>
    </row>
    <row r="2313" spans="1:17" ht="18" customHeight="1" x14ac:dyDescent="0.2">
      <c r="A2313" s="22" t="s">
        <v>25</v>
      </c>
      <c r="B2313" s="22" t="str">
        <f t="shared" si="115"/>
        <v>ch15h</v>
      </c>
      <c r="C2313" s="22" t="s">
        <v>138</v>
      </c>
      <c r="D2313" s="22" t="s">
        <v>153</v>
      </c>
      <c r="E2313" s="22" t="s">
        <v>3736</v>
      </c>
      <c r="F2313" s="15">
        <v>8</v>
      </c>
      <c r="G2313" s="15" t="str">
        <f t="shared" si="125"/>
        <v>h</v>
      </c>
      <c r="H2313" s="20">
        <v>2015</v>
      </c>
      <c r="J2313" s="20" t="str">
        <f t="shared" si="126"/>
        <v>ch15h082</v>
      </c>
      <c r="K2313" s="20" t="s">
        <v>3737</v>
      </c>
      <c r="L2313" s="15" t="s">
        <v>393</v>
      </c>
      <c r="N2313" s="20" t="s">
        <v>381</v>
      </c>
      <c r="Q2313" s="20" t="s">
        <v>178</v>
      </c>
    </row>
    <row r="2314" spans="1:17" ht="18" customHeight="1" x14ac:dyDescent="0.2">
      <c r="A2314" s="22" t="s">
        <v>25</v>
      </c>
      <c r="B2314" s="22" t="str">
        <f t="shared" si="115"/>
        <v>ch16i</v>
      </c>
      <c r="C2314" s="22" t="s">
        <v>138</v>
      </c>
      <c r="D2314" s="22" t="s">
        <v>153</v>
      </c>
      <c r="E2314" s="22" t="s">
        <v>3736</v>
      </c>
      <c r="F2314" s="15">
        <v>9</v>
      </c>
      <c r="G2314" s="15" t="str">
        <f t="shared" si="125"/>
        <v>i</v>
      </c>
      <c r="H2314" s="20">
        <v>2016</v>
      </c>
      <c r="J2314" s="20" t="str">
        <f t="shared" si="126"/>
        <v>ch16i082</v>
      </c>
      <c r="K2314" s="20" t="s">
        <v>3737</v>
      </c>
      <c r="L2314" s="15" t="s">
        <v>393</v>
      </c>
      <c r="N2314" s="20" t="s">
        <v>381</v>
      </c>
      <c r="Q2314" s="20" t="s">
        <v>178</v>
      </c>
    </row>
    <row r="2315" spans="1:17" ht="18" customHeight="1" x14ac:dyDescent="0.2">
      <c r="A2315" s="22" t="s">
        <v>25</v>
      </c>
      <c r="B2315" s="22" t="str">
        <f t="shared" si="115"/>
        <v>ch17j</v>
      </c>
      <c r="C2315" s="22" t="s">
        <v>138</v>
      </c>
      <c r="D2315" s="22" t="s">
        <v>153</v>
      </c>
      <c r="E2315" s="22" t="s">
        <v>3736</v>
      </c>
      <c r="F2315" s="15">
        <v>10</v>
      </c>
      <c r="G2315" s="15" t="str">
        <f t="shared" si="125"/>
        <v>j</v>
      </c>
      <c r="H2315" s="20">
        <v>2017</v>
      </c>
      <c r="J2315" s="20" t="str">
        <f t="shared" si="126"/>
        <v>ch17j082</v>
      </c>
      <c r="K2315" s="20" t="s">
        <v>3737</v>
      </c>
      <c r="L2315" s="15" t="s">
        <v>393</v>
      </c>
      <c r="N2315" s="20" t="s">
        <v>381</v>
      </c>
      <c r="Q2315" s="20" t="s">
        <v>178</v>
      </c>
    </row>
    <row r="2316" spans="1:17" ht="18" customHeight="1" x14ac:dyDescent="0.2">
      <c r="A2316" s="22" t="s">
        <v>25</v>
      </c>
      <c r="B2316" s="22" t="str">
        <f t="shared" si="115"/>
        <v>ch18k</v>
      </c>
      <c r="C2316" s="22" t="s">
        <v>138</v>
      </c>
      <c r="D2316" s="22" t="s">
        <v>153</v>
      </c>
      <c r="E2316" s="22" t="s">
        <v>3736</v>
      </c>
      <c r="F2316" s="15">
        <v>11</v>
      </c>
      <c r="G2316" s="15" t="str">
        <f t="shared" si="125"/>
        <v>k</v>
      </c>
      <c r="H2316" s="20">
        <v>2018</v>
      </c>
      <c r="J2316" s="20" t="str">
        <f t="shared" si="126"/>
        <v>ch18k082</v>
      </c>
      <c r="K2316" s="20" t="s">
        <v>3737</v>
      </c>
      <c r="L2316" s="15" t="s">
        <v>393</v>
      </c>
      <c r="N2316" s="20" t="s">
        <v>381</v>
      </c>
      <c r="Q2316" s="20" t="s">
        <v>178</v>
      </c>
    </row>
    <row r="2317" spans="1:17" ht="18" customHeight="1" x14ac:dyDescent="0.2">
      <c r="A2317" s="22" t="s">
        <v>25</v>
      </c>
      <c r="B2317" s="22" t="str">
        <f t="shared" si="115"/>
        <v>ch07a</v>
      </c>
      <c r="C2317" s="22" t="s">
        <v>138</v>
      </c>
      <c r="D2317" s="22" t="s">
        <v>153</v>
      </c>
      <c r="E2317" s="22" t="s">
        <v>3750</v>
      </c>
      <c r="F2317" s="15">
        <v>1</v>
      </c>
      <c r="G2317" s="15" t="str">
        <f t="shared" si="125"/>
        <v>a</v>
      </c>
      <c r="H2317" s="20">
        <v>2007</v>
      </c>
      <c r="J2317" s="20" t="str">
        <f>B2317&amp;"086"</f>
        <v>ch07a086</v>
      </c>
      <c r="K2317" s="20" t="s">
        <v>3751</v>
      </c>
      <c r="L2317" s="15" t="s">
        <v>393</v>
      </c>
      <c r="N2317" s="20" t="s">
        <v>381</v>
      </c>
      <c r="Q2317" s="20" t="s">
        <v>178</v>
      </c>
    </row>
    <row r="2318" spans="1:17" ht="18" customHeight="1" x14ac:dyDescent="0.2">
      <c r="A2318" s="22" t="s">
        <v>25</v>
      </c>
      <c r="B2318" s="22" t="str">
        <f t="shared" si="115"/>
        <v>ch08b</v>
      </c>
      <c r="C2318" s="22" t="s">
        <v>138</v>
      </c>
      <c r="D2318" s="22" t="s">
        <v>153</v>
      </c>
      <c r="E2318" s="22" t="s">
        <v>3750</v>
      </c>
      <c r="F2318" s="15">
        <v>2</v>
      </c>
      <c r="G2318" s="15" t="str">
        <f t="shared" si="125"/>
        <v>b</v>
      </c>
      <c r="H2318" s="20">
        <v>2008</v>
      </c>
      <c r="J2318" s="20" t="str">
        <f t="shared" ref="J2318:J2327" si="127">B2318&amp;"086"</f>
        <v>ch08b086</v>
      </c>
      <c r="K2318" s="20" t="s">
        <v>3751</v>
      </c>
      <c r="L2318" s="15" t="s">
        <v>393</v>
      </c>
      <c r="N2318" s="20" t="s">
        <v>381</v>
      </c>
      <c r="Q2318" s="20" t="s">
        <v>178</v>
      </c>
    </row>
    <row r="2319" spans="1:17" ht="18" customHeight="1" x14ac:dyDescent="0.2">
      <c r="A2319" s="22" t="s">
        <v>25</v>
      </c>
      <c r="B2319" s="22" t="str">
        <f t="shared" si="115"/>
        <v>ch09c</v>
      </c>
      <c r="C2319" s="22" t="s">
        <v>138</v>
      </c>
      <c r="D2319" s="22" t="s">
        <v>153</v>
      </c>
      <c r="E2319" s="22" t="s">
        <v>3750</v>
      </c>
      <c r="F2319" s="15">
        <v>3</v>
      </c>
      <c r="G2319" s="15" t="str">
        <f t="shared" si="125"/>
        <v>c</v>
      </c>
      <c r="H2319" s="20">
        <v>2009</v>
      </c>
      <c r="J2319" s="20" t="str">
        <f t="shared" si="127"/>
        <v>ch09c086</v>
      </c>
      <c r="K2319" s="20" t="s">
        <v>3751</v>
      </c>
      <c r="L2319" s="15" t="s">
        <v>393</v>
      </c>
      <c r="N2319" s="20" t="s">
        <v>381</v>
      </c>
      <c r="Q2319" s="20" t="s">
        <v>178</v>
      </c>
    </row>
    <row r="2320" spans="1:17" ht="18" customHeight="1" x14ac:dyDescent="0.2">
      <c r="A2320" s="22" t="s">
        <v>25</v>
      </c>
      <c r="B2320" s="22" t="str">
        <f t="shared" si="115"/>
        <v>ch10d</v>
      </c>
      <c r="C2320" s="22" t="s">
        <v>138</v>
      </c>
      <c r="D2320" s="22" t="s">
        <v>153</v>
      </c>
      <c r="E2320" s="22" t="s">
        <v>3750</v>
      </c>
      <c r="F2320" s="15">
        <v>4</v>
      </c>
      <c r="G2320" s="15" t="str">
        <f t="shared" si="125"/>
        <v>d</v>
      </c>
      <c r="H2320" s="20">
        <v>2010</v>
      </c>
      <c r="J2320" s="20" t="str">
        <f t="shared" si="127"/>
        <v>ch10d086</v>
      </c>
      <c r="K2320" s="20" t="s">
        <v>3751</v>
      </c>
      <c r="L2320" s="15" t="s">
        <v>393</v>
      </c>
      <c r="N2320" s="20" t="s">
        <v>381</v>
      </c>
      <c r="Q2320" s="20" t="s">
        <v>178</v>
      </c>
    </row>
    <row r="2321" spans="1:17" ht="18" customHeight="1" x14ac:dyDescent="0.2">
      <c r="A2321" s="22" t="s">
        <v>25</v>
      </c>
      <c r="B2321" s="22" t="str">
        <f t="shared" si="115"/>
        <v>ch11e</v>
      </c>
      <c r="C2321" s="22" t="s">
        <v>138</v>
      </c>
      <c r="D2321" s="22" t="s">
        <v>153</v>
      </c>
      <c r="E2321" s="22" t="s">
        <v>3750</v>
      </c>
      <c r="F2321" s="15">
        <v>5</v>
      </c>
      <c r="G2321" s="15" t="str">
        <f t="shared" si="125"/>
        <v>e</v>
      </c>
      <c r="H2321" s="20">
        <v>2011</v>
      </c>
      <c r="J2321" s="20" t="str">
        <f t="shared" si="127"/>
        <v>ch11e086</v>
      </c>
      <c r="K2321" s="20" t="s">
        <v>3751</v>
      </c>
      <c r="L2321" s="15" t="s">
        <v>393</v>
      </c>
      <c r="N2321" s="20" t="s">
        <v>381</v>
      </c>
      <c r="Q2321" s="20" t="s">
        <v>178</v>
      </c>
    </row>
    <row r="2322" spans="1:17" ht="18" customHeight="1" x14ac:dyDescent="0.2">
      <c r="A2322" s="22" t="s">
        <v>25</v>
      </c>
      <c r="B2322" s="22" t="str">
        <f t="shared" si="115"/>
        <v>ch12f</v>
      </c>
      <c r="C2322" s="22" t="s">
        <v>138</v>
      </c>
      <c r="D2322" s="22" t="s">
        <v>153</v>
      </c>
      <c r="E2322" s="22" t="s">
        <v>3750</v>
      </c>
      <c r="F2322" s="15">
        <v>6</v>
      </c>
      <c r="G2322" s="15" t="str">
        <f t="shared" si="125"/>
        <v>f</v>
      </c>
      <c r="H2322" s="20">
        <v>2012</v>
      </c>
      <c r="J2322" s="20" t="str">
        <f t="shared" si="127"/>
        <v>ch12f086</v>
      </c>
      <c r="K2322" s="20" t="s">
        <v>3751</v>
      </c>
      <c r="L2322" s="15" t="s">
        <v>393</v>
      </c>
      <c r="N2322" s="20" t="s">
        <v>381</v>
      </c>
      <c r="Q2322" s="20" t="s">
        <v>178</v>
      </c>
    </row>
    <row r="2323" spans="1:17" ht="18" customHeight="1" x14ac:dyDescent="0.2">
      <c r="A2323" s="22" t="s">
        <v>25</v>
      </c>
      <c r="B2323" s="22" t="str">
        <f t="shared" si="115"/>
        <v>ch13g</v>
      </c>
      <c r="C2323" s="22" t="s">
        <v>138</v>
      </c>
      <c r="D2323" s="22" t="s">
        <v>153</v>
      </c>
      <c r="E2323" s="22" t="s">
        <v>3750</v>
      </c>
      <c r="F2323" s="15">
        <v>7</v>
      </c>
      <c r="G2323" s="15" t="str">
        <f t="shared" si="125"/>
        <v>g</v>
      </c>
      <c r="H2323" s="20">
        <v>2013</v>
      </c>
      <c r="J2323" s="20" t="str">
        <f t="shared" si="127"/>
        <v>ch13g086</v>
      </c>
      <c r="K2323" s="20" t="s">
        <v>3751</v>
      </c>
      <c r="L2323" s="15" t="s">
        <v>393</v>
      </c>
      <c r="N2323" s="20" t="s">
        <v>381</v>
      </c>
      <c r="Q2323" s="20" t="s">
        <v>178</v>
      </c>
    </row>
    <row r="2324" spans="1:17" ht="18" customHeight="1" x14ac:dyDescent="0.2">
      <c r="A2324" s="22" t="s">
        <v>25</v>
      </c>
      <c r="B2324" s="22" t="str">
        <f t="shared" si="115"/>
        <v>ch15h</v>
      </c>
      <c r="C2324" s="22" t="s">
        <v>138</v>
      </c>
      <c r="D2324" s="22" t="s">
        <v>153</v>
      </c>
      <c r="E2324" s="22" t="s">
        <v>3750</v>
      </c>
      <c r="F2324" s="15">
        <v>8</v>
      </c>
      <c r="G2324" s="15" t="str">
        <f t="shared" si="125"/>
        <v>h</v>
      </c>
      <c r="H2324" s="20">
        <v>2015</v>
      </c>
      <c r="J2324" s="20" t="str">
        <f t="shared" si="127"/>
        <v>ch15h086</v>
      </c>
      <c r="K2324" s="20" t="s">
        <v>3751</v>
      </c>
      <c r="L2324" s="15" t="s">
        <v>393</v>
      </c>
      <c r="N2324" s="20" t="s">
        <v>381</v>
      </c>
      <c r="Q2324" s="20" t="s">
        <v>178</v>
      </c>
    </row>
    <row r="2325" spans="1:17" ht="18" customHeight="1" x14ac:dyDescent="0.2">
      <c r="A2325" s="22" t="s">
        <v>25</v>
      </c>
      <c r="B2325" s="22" t="str">
        <f t="shared" si="115"/>
        <v>ch16i</v>
      </c>
      <c r="C2325" s="22" t="s">
        <v>138</v>
      </c>
      <c r="D2325" s="22" t="s">
        <v>153</v>
      </c>
      <c r="E2325" s="22" t="s">
        <v>3750</v>
      </c>
      <c r="F2325" s="15">
        <v>9</v>
      </c>
      <c r="G2325" s="15" t="str">
        <f t="shared" si="125"/>
        <v>i</v>
      </c>
      <c r="H2325" s="20">
        <v>2016</v>
      </c>
      <c r="J2325" s="20" t="str">
        <f t="shared" si="127"/>
        <v>ch16i086</v>
      </c>
      <c r="K2325" s="20" t="s">
        <v>3751</v>
      </c>
      <c r="L2325" s="15" t="s">
        <v>393</v>
      </c>
      <c r="N2325" s="20" t="s">
        <v>381</v>
      </c>
      <c r="Q2325" s="20" t="s">
        <v>178</v>
      </c>
    </row>
    <row r="2326" spans="1:17" ht="18" customHeight="1" x14ac:dyDescent="0.2">
      <c r="A2326" s="22" t="s">
        <v>25</v>
      </c>
      <c r="B2326" s="22" t="str">
        <f t="shared" si="115"/>
        <v>ch17j</v>
      </c>
      <c r="C2326" s="22" t="s">
        <v>138</v>
      </c>
      <c r="D2326" s="22" t="s">
        <v>153</v>
      </c>
      <c r="E2326" s="22" t="s">
        <v>3750</v>
      </c>
      <c r="F2326" s="15">
        <v>10</v>
      </c>
      <c r="G2326" s="15" t="str">
        <f t="shared" si="125"/>
        <v>j</v>
      </c>
      <c r="H2326" s="20">
        <v>2017</v>
      </c>
      <c r="J2326" s="20" t="str">
        <f t="shared" si="127"/>
        <v>ch17j086</v>
      </c>
      <c r="K2326" s="20" t="s">
        <v>3751</v>
      </c>
      <c r="L2326" s="15" t="s">
        <v>393</v>
      </c>
      <c r="N2326" s="20" t="s">
        <v>381</v>
      </c>
      <c r="Q2326" s="20" t="s">
        <v>178</v>
      </c>
    </row>
    <row r="2327" spans="1:17" ht="18" customHeight="1" x14ac:dyDescent="0.2">
      <c r="A2327" s="22" t="s">
        <v>25</v>
      </c>
      <c r="B2327" s="22" t="str">
        <f t="shared" si="115"/>
        <v>ch18k</v>
      </c>
      <c r="C2327" s="22" t="s">
        <v>138</v>
      </c>
      <c r="D2327" s="22" t="s">
        <v>153</v>
      </c>
      <c r="E2327" s="22" t="s">
        <v>3750</v>
      </c>
      <c r="F2327" s="15">
        <v>11</v>
      </c>
      <c r="G2327" s="15" t="str">
        <f t="shared" si="125"/>
        <v>k</v>
      </c>
      <c r="H2327" s="20">
        <v>2018</v>
      </c>
      <c r="J2327" s="20" t="str">
        <f t="shared" si="127"/>
        <v>ch18k086</v>
      </c>
      <c r="K2327" s="20" t="s">
        <v>3751</v>
      </c>
      <c r="L2327" s="15" t="s">
        <v>393</v>
      </c>
      <c r="N2327" s="20" t="s">
        <v>381</v>
      </c>
      <c r="Q2327" s="20" t="s">
        <v>178</v>
      </c>
    </row>
    <row r="2328" spans="1:17" ht="18" customHeight="1" x14ac:dyDescent="0.2">
      <c r="A2328" s="22" t="s">
        <v>25</v>
      </c>
      <c r="B2328" s="22" t="str">
        <f t="shared" si="115"/>
        <v>ch07a</v>
      </c>
      <c r="C2328" s="22" t="s">
        <v>138</v>
      </c>
      <c r="D2328" s="22" t="s">
        <v>153</v>
      </c>
      <c r="E2328" s="22" t="s">
        <v>3764</v>
      </c>
      <c r="F2328" s="15">
        <v>1</v>
      </c>
      <c r="G2328" s="15" t="str">
        <f t="shared" si="125"/>
        <v>a</v>
      </c>
      <c r="H2328" s="20">
        <v>2007</v>
      </c>
      <c r="J2328" s="20" t="str">
        <f>B2328&amp;"091"</f>
        <v>ch07a091</v>
      </c>
      <c r="K2328" s="20" t="s">
        <v>3765</v>
      </c>
      <c r="L2328" s="15" t="s">
        <v>393</v>
      </c>
      <c r="N2328" s="20" t="s">
        <v>381</v>
      </c>
      <c r="Q2328" s="20" t="s">
        <v>178</v>
      </c>
    </row>
    <row r="2329" spans="1:17" ht="18" customHeight="1" x14ac:dyDescent="0.2">
      <c r="A2329" s="22" t="s">
        <v>25</v>
      </c>
      <c r="B2329" s="22" t="str">
        <f t="shared" si="115"/>
        <v>ch08b</v>
      </c>
      <c r="C2329" s="22" t="s">
        <v>138</v>
      </c>
      <c r="D2329" s="22" t="s">
        <v>153</v>
      </c>
      <c r="E2329" s="22" t="s">
        <v>3764</v>
      </c>
      <c r="F2329" s="15">
        <v>2</v>
      </c>
      <c r="G2329" s="15" t="str">
        <f t="shared" si="125"/>
        <v>b</v>
      </c>
      <c r="H2329" s="20">
        <v>2008</v>
      </c>
      <c r="J2329" s="20" t="str">
        <f t="shared" ref="J2329:J2338" si="128">B2329&amp;"091"</f>
        <v>ch08b091</v>
      </c>
      <c r="K2329" s="20" t="s">
        <v>3765</v>
      </c>
      <c r="L2329" s="15" t="s">
        <v>393</v>
      </c>
      <c r="N2329" s="20" t="s">
        <v>381</v>
      </c>
      <c r="Q2329" s="20" t="s">
        <v>178</v>
      </c>
    </row>
    <row r="2330" spans="1:17" ht="18" customHeight="1" x14ac:dyDescent="0.2">
      <c r="A2330" s="22" t="s">
        <v>25</v>
      </c>
      <c r="B2330" s="22" t="str">
        <f t="shared" si="115"/>
        <v>ch09c</v>
      </c>
      <c r="C2330" s="22" t="s">
        <v>138</v>
      </c>
      <c r="D2330" s="22" t="s">
        <v>153</v>
      </c>
      <c r="E2330" s="22" t="s">
        <v>3764</v>
      </c>
      <c r="F2330" s="15">
        <v>3</v>
      </c>
      <c r="G2330" s="15" t="str">
        <f t="shared" si="125"/>
        <v>c</v>
      </c>
      <c r="H2330" s="20">
        <v>2009</v>
      </c>
      <c r="J2330" s="20" t="str">
        <f t="shared" si="128"/>
        <v>ch09c091</v>
      </c>
      <c r="K2330" s="20" t="s">
        <v>3765</v>
      </c>
      <c r="L2330" s="15" t="s">
        <v>393</v>
      </c>
      <c r="N2330" s="20" t="s">
        <v>381</v>
      </c>
      <c r="Q2330" s="20" t="s">
        <v>178</v>
      </c>
    </row>
    <row r="2331" spans="1:17" ht="18" customHeight="1" x14ac:dyDescent="0.2">
      <c r="A2331" s="22" t="s">
        <v>25</v>
      </c>
      <c r="B2331" s="22" t="str">
        <f t="shared" si="115"/>
        <v>ch10d</v>
      </c>
      <c r="C2331" s="22" t="s">
        <v>138</v>
      </c>
      <c r="D2331" s="22" t="s">
        <v>153</v>
      </c>
      <c r="E2331" s="22" t="s">
        <v>3764</v>
      </c>
      <c r="F2331" s="15">
        <v>4</v>
      </c>
      <c r="G2331" s="15" t="str">
        <f t="shared" si="125"/>
        <v>d</v>
      </c>
      <c r="H2331" s="20">
        <v>2010</v>
      </c>
      <c r="J2331" s="20" t="str">
        <f t="shared" si="128"/>
        <v>ch10d091</v>
      </c>
      <c r="K2331" s="20" t="s">
        <v>3765</v>
      </c>
      <c r="L2331" s="15" t="s">
        <v>393</v>
      </c>
      <c r="N2331" s="20" t="s">
        <v>381</v>
      </c>
      <c r="Q2331" s="20" t="s">
        <v>178</v>
      </c>
    </row>
    <row r="2332" spans="1:17" ht="18" customHeight="1" x14ac:dyDescent="0.2">
      <c r="A2332" s="22" t="s">
        <v>25</v>
      </c>
      <c r="B2332" s="22" t="str">
        <f t="shared" si="115"/>
        <v>ch11e</v>
      </c>
      <c r="C2332" s="22" t="s">
        <v>138</v>
      </c>
      <c r="D2332" s="22" t="s">
        <v>153</v>
      </c>
      <c r="E2332" s="22" t="s">
        <v>3764</v>
      </c>
      <c r="F2332" s="15">
        <v>5</v>
      </c>
      <c r="G2332" s="15" t="str">
        <f t="shared" si="125"/>
        <v>e</v>
      </c>
      <c r="H2332" s="20">
        <v>2011</v>
      </c>
      <c r="J2332" s="20" t="str">
        <f t="shared" si="128"/>
        <v>ch11e091</v>
      </c>
      <c r="K2332" s="20" t="s">
        <v>3765</v>
      </c>
      <c r="L2332" s="15" t="s">
        <v>393</v>
      </c>
      <c r="N2332" s="20" t="s">
        <v>381</v>
      </c>
      <c r="Q2332" s="20" t="s">
        <v>178</v>
      </c>
    </row>
    <row r="2333" spans="1:17" ht="18" customHeight="1" x14ac:dyDescent="0.2">
      <c r="A2333" s="22" t="s">
        <v>25</v>
      </c>
      <c r="B2333" s="22" t="str">
        <f t="shared" si="115"/>
        <v>ch12f</v>
      </c>
      <c r="C2333" s="22" t="s">
        <v>138</v>
      </c>
      <c r="D2333" s="22" t="s">
        <v>153</v>
      </c>
      <c r="E2333" s="22" t="s">
        <v>3764</v>
      </c>
      <c r="F2333" s="15">
        <v>6</v>
      </c>
      <c r="G2333" s="15" t="str">
        <f t="shared" si="125"/>
        <v>f</v>
      </c>
      <c r="H2333" s="20">
        <v>2012</v>
      </c>
      <c r="J2333" s="20" t="str">
        <f t="shared" si="128"/>
        <v>ch12f091</v>
      </c>
      <c r="K2333" s="20" t="s">
        <v>3765</v>
      </c>
      <c r="L2333" s="15" t="s">
        <v>393</v>
      </c>
      <c r="N2333" s="20" t="s">
        <v>381</v>
      </c>
      <c r="Q2333" s="20" t="s">
        <v>178</v>
      </c>
    </row>
    <row r="2334" spans="1:17" ht="18" customHeight="1" x14ac:dyDescent="0.2">
      <c r="A2334" s="22" t="s">
        <v>25</v>
      </c>
      <c r="B2334" s="22" t="str">
        <f t="shared" si="115"/>
        <v>ch13g</v>
      </c>
      <c r="C2334" s="22" t="s">
        <v>138</v>
      </c>
      <c r="D2334" s="22" t="s">
        <v>153</v>
      </c>
      <c r="E2334" s="22" t="s">
        <v>3764</v>
      </c>
      <c r="F2334" s="15">
        <v>7</v>
      </c>
      <c r="G2334" s="15" t="str">
        <f t="shared" si="125"/>
        <v>g</v>
      </c>
      <c r="H2334" s="20">
        <v>2013</v>
      </c>
      <c r="J2334" s="20" t="str">
        <f t="shared" si="128"/>
        <v>ch13g091</v>
      </c>
      <c r="K2334" s="20" t="s">
        <v>3765</v>
      </c>
      <c r="L2334" s="15" t="s">
        <v>393</v>
      </c>
      <c r="N2334" s="20" t="s">
        <v>381</v>
      </c>
      <c r="Q2334" s="20" t="s">
        <v>178</v>
      </c>
    </row>
    <row r="2335" spans="1:17" ht="18" customHeight="1" x14ac:dyDescent="0.2">
      <c r="A2335" s="22" t="s">
        <v>25</v>
      </c>
      <c r="B2335" s="22" t="str">
        <f t="shared" si="115"/>
        <v>ch15h</v>
      </c>
      <c r="C2335" s="22" t="s">
        <v>138</v>
      </c>
      <c r="D2335" s="22" t="s">
        <v>153</v>
      </c>
      <c r="E2335" s="22" t="s">
        <v>3764</v>
      </c>
      <c r="F2335" s="15">
        <v>8</v>
      </c>
      <c r="G2335" s="15" t="str">
        <f t="shared" si="125"/>
        <v>h</v>
      </c>
      <c r="H2335" s="20">
        <v>2015</v>
      </c>
      <c r="J2335" s="20" t="str">
        <f t="shared" si="128"/>
        <v>ch15h091</v>
      </c>
      <c r="K2335" s="20" t="s">
        <v>3765</v>
      </c>
      <c r="L2335" s="15" t="s">
        <v>393</v>
      </c>
      <c r="N2335" s="20" t="s">
        <v>381</v>
      </c>
      <c r="Q2335" s="20" t="s">
        <v>178</v>
      </c>
    </row>
    <row r="2336" spans="1:17" ht="18" customHeight="1" x14ac:dyDescent="0.2">
      <c r="A2336" s="22" t="s">
        <v>25</v>
      </c>
      <c r="B2336" s="22" t="str">
        <f t="shared" si="115"/>
        <v>ch16i</v>
      </c>
      <c r="C2336" s="22" t="s">
        <v>138</v>
      </c>
      <c r="D2336" s="22" t="s">
        <v>153</v>
      </c>
      <c r="E2336" s="22" t="s">
        <v>3764</v>
      </c>
      <c r="F2336" s="15">
        <v>9</v>
      </c>
      <c r="G2336" s="15" t="str">
        <f t="shared" si="125"/>
        <v>i</v>
      </c>
      <c r="H2336" s="20">
        <v>2016</v>
      </c>
      <c r="J2336" s="20" t="str">
        <f t="shared" si="128"/>
        <v>ch16i091</v>
      </c>
      <c r="K2336" s="20" t="s">
        <v>3765</v>
      </c>
      <c r="L2336" s="15" t="s">
        <v>393</v>
      </c>
      <c r="N2336" s="20" t="s">
        <v>381</v>
      </c>
      <c r="Q2336" s="20" t="s">
        <v>178</v>
      </c>
    </row>
    <row r="2337" spans="1:17" ht="18" customHeight="1" x14ac:dyDescent="0.2">
      <c r="A2337" s="22" t="s">
        <v>25</v>
      </c>
      <c r="B2337" s="22" t="str">
        <f t="shared" si="115"/>
        <v>ch17j</v>
      </c>
      <c r="C2337" s="22" t="s">
        <v>138</v>
      </c>
      <c r="D2337" s="22" t="s">
        <v>153</v>
      </c>
      <c r="E2337" s="22" t="s">
        <v>3764</v>
      </c>
      <c r="F2337" s="15">
        <v>10</v>
      </c>
      <c r="G2337" s="15" t="str">
        <f t="shared" si="125"/>
        <v>j</v>
      </c>
      <c r="H2337" s="20">
        <v>2017</v>
      </c>
      <c r="J2337" s="20" t="str">
        <f t="shared" si="128"/>
        <v>ch17j091</v>
      </c>
      <c r="K2337" s="20" t="s">
        <v>3765</v>
      </c>
      <c r="L2337" s="15" t="s">
        <v>393</v>
      </c>
      <c r="N2337" s="20" t="s">
        <v>381</v>
      </c>
      <c r="Q2337" s="20" t="s">
        <v>178</v>
      </c>
    </row>
    <row r="2338" spans="1:17" ht="18" customHeight="1" x14ac:dyDescent="0.2">
      <c r="A2338" s="22" t="s">
        <v>25</v>
      </c>
      <c r="B2338" s="22" t="str">
        <f t="shared" si="115"/>
        <v>ch18k</v>
      </c>
      <c r="C2338" s="22" t="s">
        <v>138</v>
      </c>
      <c r="D2338" s="22" t="s">
        <v>153</v>
      </c>
      <c r="E2338" s="22" t="s">
        <v>3764</v>
      </c>
      <c r="F2338" s="15">
        <v>11</v>
      </c>
      <c r="G2338" s="15" t="str">
        <f t="shared" si="125"/>
        <v>k</v>
      </c>
      <c r="H2338" s="20">
        <v>2018</v>
      </c>
      <c r="J2338" s="20" t="str">
        <f t="shared" si="128"/>
        <v>ch18k091</v>
      </c>
      <c r="K2338" s="20" t="s">
        <v>3765</v>
      </c>
      <c r="L2338" s="15" t="s">
        <v>393</v>
      </c>
      <c r="N2338" s="20" t="s">
        <v>381</v>
      </c>
      <c r="Q2338" s="20" t="s">
        <v>178</v>
      </c>
    </row>
    <row r="2339" spans="1:17" ht="18" customHeight="1" x14ac:dyDescent="0.2">
      <c r="A2339" s="22" t="s">
        <v>25</v>
      </c>
      <c r="B2339" s="22" t="str">
        <f t="shared" si="115"/>
        <v>ch07a</v>
      </c>
      <c r="C2339" s="22" t="s">
        <v>138</v>
      </c>
      <c r="D2339" s="22" t="s">
        <v>153</v>
      </c>
      <c r="E2339" s="22" t="s">
        <v>3779</v>
      </c>
      <c r="F2339" s="15">
        <v>1</v>
      </c>
      <c r="G2339" s="15" t="str">
        <f t="shared" si="125"/>
        <v>a</v>
      </c>
      <c r="H2339" s="20">
        <v>2007</v>
      </c>
      <c r="J2339" s="20" t="str">
        <f>B2339&amp;"084"</f>
        <v>ch07a084</v>
      </c>
      <c r="K2339" s="20" t="s">
        <v>3780</v>
      </c>
      <c r="L2339" s="15" t="s">
        <v>393</v>
      </c>
      <c r="N2339" s="20" t="s">
        <v>381</v>
      </c>
      <c r="Q2339" s="20" t="s">
        <v>178</v>
      </c>
    </row>
    <row r="2340" spans="1:17" ht="18" customHeight="1" x14ac:dyDescent="0.2">
      <c r="A2340" s="22" t="s">
        <v>25</v>
      </c>
      <c r="B2340" s="22" t="str">
        <f t="shared" si="115"/>
        <v>ch08b</v>
      </c>
      <c r="C2340" s="22" t="s">
        <v>138</v>
      </c>
      <c r="D2340" s="22" t="s">
        <v>153</v>
      </c>
      <c r="E2340" s="22" t="s">
        <v>3779</v>
      </c>
      <c r="F2340" s="15">
        <v>2</v>
      </c>
      <c r="G2340" s="15" t="str">
        <f t="shared" si="125"/>
        <v>b</v>
      </c>
      <c r="H2340" s="20">
        <v>2008</v>
      </c>
      <c r="J2340" s="20" t="str">
        <f t="shared" ref="J2340:J2349" si="129">B2340&amp;"084"</f>
        <v>ch08b084</v>
      </c>
      <c r="K2340" s="20" t="s">
        <v>3780</v>
      </c>
      <c r="L2340" s="15" t="s">
        <v>393</v>
      </c>
      <c r="N2340" s="20" t="s">
        <v>381</v>
      </c>
      <c r="Q2340" s="20" t="s">
        <v>178</v>
      </c>
    </row>
    <row r="2341" spans="1:17" ht="18" customHeight="1" x14ac:dyDescent="0.2">
      <c r="A2341" s="22" t="s">
        <v>25</v>
      </c>
      <c r="B2341" s="22" t="str">
        <f t="shared" si="115"/>
        <v>ch09c</v>
      </c>
      <c r="C2341" s="22" t="s">
        <v>138</v>
      </c>
      <c r="D2341" s="22" t="s">
        <v>153</v>
      </c>
      <c r="E2341" s="22" t="s">
        <v>3779</v>
      </c>
      <c r="F2341" s="15">
        <v>3</v>
      </c>
      <c r="G2341" s="15" t="str">
        <f t="shared" si="125"/>
        <v>c</v>
      </c>
      <c r="H2341" s="20">
        <v>2009</v>
      </c>
      <c r="J2341" s="20" t="str">
        <f t="shared" si="129"/>
        <v>ch09c084</v>
      </c>
      <c r="K2341" s="20" t="s">
        <v>3780</v>
      </c>
      <c r="L2341" s="15" t="s">
        <v>393</v>
      </c>
      <c r="N2341" s="20" t="s">
        <v>381</v>
      </c>
      <c r="Q2341" s="20" t="s">
        <v>178</v>
      </c>
    </row>
    <row r="2342" spans="1:17" ht="18" customHeight="1" x14ac:dyDescent="0.2">
      <c r="A2342" s="22" t="s">
        <v>25</v>
      </c>
      <c r="B2342" s="22" t="str">
        <f t="shared" si="115"/>
        <v>ch10d</v>
      </c>
      <c r="C2342" s="22" t="s">
        <v>138</v>
      </c>
      <c r="D2342" s="22" t="s">
        <v>153</v>
      </c>
      <c r="E2342" s="22" t="s">
        <v>3779</v>
      </c>
      <c r="F2342" s="15">
        <v>4</v>
      </c>
      <c r="G2342" s="15" t="str">
        <f t="shared" si="125"/>
        <v>d</v>
      </c>
      <c r="H2342" s="20">
        <v>2010</v>
      </c>
      <c r="J2342" s="20" t="str">
        <f t="shared" si="129"/>
        <v>ch10d084</v>
      </c>
      <c r="K2342" s="20" t="s">
        <v>3780</v>
      </c>
      <c r="L2342" s="15" t="s">
        <v>393</v>
      </c>
      <c r="N2342" s="20" t="s">
        <v>381</v>
      </c>
      <c r="Q2342" s="20" t="s">
        <v>178</v>
      </c>
    </row>
    <row r="2343" spans="1:17" ht="18" customHeight="1" x14ac:dyDescent="0.2">
      <c r="A2343" s="22" t="s">
        <v>25</v>
      </c>
      <c r="B2343" s="22" t="str">
        <f t="shared" si="115"/>
        <v>ch11e</v>
      </c>
      <c r="C2343" s="22" t="s">
        <v>138</v>
      </c>
      <c r="D2343" s="22" t="s">
        <v>153</v>
      </c>
      <c r="E2343" s="22" t="s">
        <v>3779</v>
      </c>
      <c r="F2343" s="15">
        <v>5</v>
      </c>
      <c r="G2343" s="15" t="str">
        <f t="shared" si="125"/>
        <v>e</v>
      </c>
      <c r="H2343" s="20">
        <v>2011</v>
      </c>
      <c r="J2343" s="20" t="str">
        <f t="shared" si="129"/>
        <v>ch11e084</v>
      </c>
      <c r="K2343" s="20" t="s">
        <v>3780</v>
      </c>
      <c r="L2343" s="15" t="s">
        <v>393</v>
      </c>
      <c r="N2343" s="20" t="s">
        <v>381</v>
      </c>
      <c r="Q2343" s="20" t="s">
        <v>178</v>
      </c>
    </row>
    <row r="2344" spans="1:17" ht="18" customHeight="1" x14ac:dyDescent="0.2">
      <c r="A2344" s="22" t="s">
        <v>25</v>
      </c>
      <c r="B2344" s="22" t="str">
        <f t="shared" si="115"/>
        <v>ch12f</v>
      </c>
      <c r="C2344" s="22" t="s">
        <v>138</v>
      </c>
      <c r="D2344" s="22" t="s">
        <v>153</v>
      </c>
      <c r="E2344" s="22" t="s">
        <v>3779</v>
      </c>
      <c r="F2344" s="15">
        <v>6</v>
      </c>
      <c r="G2344" s="15" t="str">
        <f t="shared" si="125"/>
        <v>f</v>
      </c>
      <c r="H2344" s="20">
        <v>2012</v>
      </c>
      <c r="J2344" s="20" t="str">
        <f t="shared" si="129"/>
        <v>ch12f084</v>
      </c>
      <c r="K2344" s="20" t="s">
        <v>3780</v>
      </c>
      <c r="L2344" s="15" t="s">
        <v>393</v>
      </c>
      <c r="N2344" s="20" t="s">
        <v>381</v>
      </c>
      <c r="Q2344" s="20" t="s">
        <v>178</v>
      </c>
    </row>
    <row r="2345" spans="1:17" ht="18" customHeight="1" x14ac:dyDescent="0.2">
      <c r="A2345" s="22" t="s">
        <v>25</v>
      </c>
      <c r="B2345" s="22" t="str">
        <f t="shared" si="115"/>
        <v>ch13g</v>
      </c>
      <c r="C2345" s="22" t="s">
        <v>138</v>
      </c>
      <c r="D2345" s="22" t="s">
        <v>153</v>
      </c>
      <c r="E2345" s="22" t="s">
        <v>3779</v>
      </c>
      <c r="F2345" s="15">
        <v>7</v>
      </c>
      <c r="G2345" s="15" t="str">
        <f t="shared" si="125"/>
        <v>g</v>
      </c>
      <c r="H2345" s="20">
        <v>2013</v>
      </c>
      <c r="J2345" s="20" t="str">
        <f t="shared" si="129"/>
        <v>ch13g084</v>
      </c>
      <c r="K2345" s="20" t="s">
        <v>3780</v>
      </c>
      <c r="L2345" s="15" t="s">
        <v>393</v>
      </c>
      <c r="N2345" s="20" t="s">
        <v>381</v>
      </c>
      <c r="Q2345" s="20" t="s">
        <v>178</v>
      </c>
    </row>
    <row r="2346" spans="1:17" ht="18" customHeight="1" x14ac:dyDescent="0.2">
      <c r="A2346" s="22" t="s">
        <v>25</v>
      </c>
      <c r="B2346" s="22" t="str">
        <f t="shared" si="115"/>
        <v>ch15h</v>
      </c>
      <c r="C2346" s="22" t="s">
        <v>138</v>
      </c>
      <c r="D2346" s="22" t="s">
        <v>153</v>
      </c>
      <c r="E2346" s="22" t="s">
        <v>3779</v>
      </c>
      <c r="F2346" s="15">
        <v>8</v>
      </c>
      <c r="G2346" s="15" t="str">
        <f t="shared" si="125"/>
        <v>h</v>
      </c>
      <c r="H2346" s="20">
        <v>2015</v>
      </c>
      <c r="J2346" s="20" t="str">
        <f t="shared" si="129"/>
        <v>ch15h084</v>
      </c>
      <c r="K2346" s="20" t="s">
        <v>3780</v>
      </c>
      <c r="L2346" s="15" t="s">
        <v>393</v>
      </c>
      <c r="N2346" s="20" t="s">
        <v>381</v>
      </c>
      <c r="Q2346" s="20" t="s">
        <v>178</v>
      </c>
    </row>
    <row r="2347" spans="1:17" ht="18" customHeight="1" x14ac:dyDescent="0.2">
      <c r="A2347" s="22" t="s">
        <v>25</v>
      </c>
      <c r="B2347" s="22" t="str">
        <f t="shared" si="115"/>
        <v>ch16i</v>
      </c>
      <c r="C2347" s="22" t="s">
        <v>138</v>
      </c>
      <c r="D2347" s="22" t="s">
        <v>153</v>
      </c>
      <c r="E2347" s="22" t="s">
        <v>3779</v>
      </c>
      <c r="F2347" s="15">
        <v>9</v>
      </c>
      <c r="G2347" s="15" t="str">
        <f t="shared" si="125"/>
        <v>i</v>
      </c>
      <c r="H2347" s="20">
        <v>2016</v>
      </c>
      <c r="J2347" s="20" t="str">
        <f t="shared" si="129"/>
        <v>ch16i084</v>
      </c>
      <c r="K2347" s="20" t="s">
        <v>3780</v>
      </c>
      <c r="L2347" s="15" t="s">
        <v>393</v>
      </c>
      <c r="N2347" s="20" t="s">
        <v>381</v>
      </c>
      <c r="Q2347" s="20" t="s">
        <v>178</v>
      </c>
    </row>
    <row r="2348" spans="1:17" ht="18" customHeight="1" x14ac:dyDescent="0.2">
      <c r="A2348" s="22" t="s">
        <v>25</v>
      </c>
      <c r="B2348" s="22" t="str">
        <f t="shared" si="115"/>
        <v>ch17j</v>
      </c>
      <c r="C2348" s="22" t="s">
        <v>138</v>
      </c>
      <c r="D2348" s="22" t="s">
        <v>153</v>
      </c>
      <c r="E2348" s="22" t="s">
        <v>3779</v>
      </c>
      <c r="F2348" s="15">
        <v>10</v>
      </c>
      <c r="G2348" s="15" t="str">
        <f t="shared" si="125"/>
        <v>j</v>
      </c>
      <c r="H2348" s="20">
        <v>2017</v>
      </c>
      <c r="J2348" s="20" t="str">
        <f t="shared" si="129"/>
        <v>ch17j084</v>
      </c>
      <c r="K2348" s="20" t="s">
        <v>3780</v>
      </c>
      <c r="L2348" s="15" t="s">
        <v>393</v>
      </c>
      <c r="N2348" s="20" t="s">
        <v>381</v>
      </c>
      <c r="Q2348" s="20" t="s">
        <v>178</v>
      </c>
    </row>
    <row r="2349" spans="1:17" ht="18" customHeight="1" x14ac:dyDescent="0.2">
      <c r="A2349" s="22" t="s">
        <v>25</v>
      </c>
      <c r="B2349" s="22" t="str">
        <f t="shared" si="115"/>
        <v>ch18k</v>
      </c>
      <c r="C2349" s="22" t="s">
        <v>138</v>
      </c>
      <c r="D2349" s="22" t="s">
        <v>153</v>
      </c>
      <c r="E2349" s="22" t="s">
        <v>3779</v>
      </c>
      <c r="F2349" s="15">
        <v>11</v>
      </c>
      <c r="G2349" s="15" t="str">
        <f t="shared" si="125"/>
        <v>k</v>
      </c>
      <c r="H2349" s="20">
        <v>2018</v>
      </c>
      <c r="J2349" s="20" t="str">
        <f t="shared" si="129"/>
        <v>ch18k084</v>
      </c>
      <c r="K2349" s="20" t="s">
        <v>3780</v>
      </c>
      <c r="L2349" s="15" t="s">
        <v>393</v>
      </c>
      <c r="N2349" s="20" t="s">
        <v>381</v>
      </c>
      <c r="Q2349" s="20" t="s">
        <v>178</v>
      </c>
    </row>
    <row r="2350" spans="1:17" ht="18" customHeight="1" x14ac:dyDescent="0.2">
      <c r="A2350" s="22" t="s">
        <v>25</v>
      </c>
      <c r="B2350" s="22" t="str">
        <f t="shared" si="115"/>
        <v>ch07a</v>
      </c>
      <c r="C2350" s="22" t="s">
        <v>138</v>
      </c>
      <c r="D2350" s="22" t="s">
        <v>153</v>
      </c>
      <c r="E2350" s="22" t="s">
        <v>3793</v>
      </c>
      <c r="F2350" s="15">
        <v>1</v>
      </c>
      <c r="G2350" s="15" t="str">
        <f t="shared" si="125"/>
        <v>a</v>
      </c>
      <c r="H2350" s="20">
        <v>2007</v>
      </c>
      <c r="J2350" s="20" t="str">
        <f>B2350&amp;"090"</f>
        <v>ch07a090</v>
      </c>
      <c r="K2350" s="20" t="s">
        <v>3794</v>
      </c>
      <c r="L2350" s="15" t="s">
        <v>393</v>
      </c>
      <c r="N2350" s="20" t="s">
        <v>381</v>
      </c>
      <c r="Q2350" s="20" t="s">
        <v>178</v>
      </c>
    </row>
    <row r="2351" spans="1:17" ht="18" customHeight="1" x14ac:dyDescent="0.2">
      <c r="A2351" s="22" t="s">
        <v>25</v>
      </c>
      <c r="B2351" s="22" t="str">
        <f t="shared" si="115"/>
        <v>ch08b</v>
      </c>
      <c r="C2351" s="22" t="s">
        <v>138</v>
      </c>
      <c r="D2351" s="22" t="s">
        <v>153</v>
      </c>
      <c r="E2351" s="22" t="s">
        <v>3793</v>
      </c>
      <c r="F2351" s="15">
        <v>2</v>
      </c>
      <c r="G2351" s="15" t="str">
        <f t="shared" si="125"/>
        <v>b</v>
      </c>
      <c r="H2351" s="20">
        <v>2008</v>
      </c>
      <c r="J2351" s="20" t="str">
        <f t="shared" ref="J2351:J2360" si="130">B2351&amp;"090"</f>
        <v>ch08b090</v>
      </c>
      <c r="K2351" s="20" t="s">
        <v>3794</v>
      </c>
      <c r="L2351" s="15" t="s">
        <v>393</v>
      </c>
      <c r="N2351" s="20" t="s">
        <v>381</v>
      </c>
      <c r="Q2351" s="20" t="s">
        <v>178</v>
      </c>
    </row>
    <row r="2352" spans="1:17" ht="18" customHeight="1" x14ac:dyDescent="0.2">
      <c r="A2352" s="22" t="s">
        <v>25</v>
      </c>
      <c r="B2352" s="22" t="str">
        <f t="shared" si="115"/>
        <v>ch09c</v>
      </c>
      <c r="C2352" s="22" t="s">
        <v>138</v>
      </c>
      <c r="D2352" s="22" t="s">
        <v>153</v>
      </c>
      <c r="E2352" s="22" t="s">
        <v>3793</v>
      </c>
      <c r="F2352" s="15">
        <v>3</v>
      </c>
      <c r="G2352" s="15" t="str">
        <f t="shared" si="125"/>
        <v>c</v>
      </c>
      <c r="H2352" s="20">
        <v>2009</v>
      </c>
      <c r="J2352" s="20" t="str">
        <f t="shared" si="130"/>
        <v>ch09c090</v>
      </c>
      <c r="K2352" s="20" t="s">
        <v>3794</v>
      </c>
      <c r="L2352" s="15" t="s">
        <v>393</v>
      </c>
      <c r="N2352" s="20" t="s">
        <v>381</v>
      </c>
      <c r="Q2352" s="20" t="s">
        <v>178</v>
      </c>
    </row>
    <row r="2353" spans="1:17" ht="18" customHeight="1" x14ac:dyDescent="0.2">
      <c r="A2353" s="22" t="s">
        <v>25</v>
      </c>
      <c r="B2353" s="22" t="str">
        <f t="shared" si="115"/>
        <v>ch10d</v>
      </c>
      <c r="C2353" s="22" t="s">
        <v>138</v>
      </c>
      <c r="D2353" s="22" t="s">
        <v>153</v>
      </c>
      <c r="E2353" s="22" t="s">
        <v>3793</v>
      </c>
      <c r="F2353" s="15">
        <v>4</v>
      </c>
      <c r="G2353" s="15" t="str">
        <f t="shared" si="125"/>
        <v>d</v>
      </c>
      <c r="H2353" s="20">
        <v>2010</v>
      </c>
      <c r="J2353" s="20" t="str">
        <f t="shared" si="130"/>
        <v>ch10d090</v>
      </c>
      <c r="K2353" s="20" t="s">
        <v>3794</v>
      </c>
      <c r="L2353" s="15" t="s">
        <v>393</v>
      </c>
      <c r="N2353" s="20" t="s">
        <v>381</v>
      </c>
      <c r="Q2353" s="20" t="s">
        <v>178</v>
      </c>
    </row>
    <row r="2354" spans="1:17" ht="18" customHeight="1" x14ac:dyDescent="0.2">
      <c r="A2354" s="22" t="s">
        <v>25</v>
      </c>
      <c r="B2354" s="22" t="str">
        <f t="shared" si="115"/>
        <v>ch11e</v>
      </c>
      <c r="C2354" s="22" t="s">
        <v>138</v>
      </c>
      <c r="D2354" s="22" t="s">
        <v>153</v>
      </c>
      <c r="E2354" s="22" t="s">
        <v>3793</v>
      </c>
      <c r="F2354" s="15">
        <v>5</v>
      </c>
      <c r="G2354" s="15" t="str">
        <f t="shared" si="125"/>
        <v>e</v>
      </c>
      <c r="H2354" s="20">
        <v>2011</v>
      </c>
      <c r="J2354" s="20" t="str">
        <f t="shared" si="130"/>
        <v>ch11e090</v>
      </c>
      <c r="K2354" s="20" t="s">
        <v>3794</v>
      </c>
      <c r="L2354" s="15" t="s">
        <v>393</v>
      </c>
      <c r="N2354" s="20" t="s">
        <v>381</v>
      </c>
      <c r="Q2354" s="20" t="s">
        <v>178</v>
      </c>
    </row>
    <row r="2355" spans="1:17" ht="18" customHeight="1" x14ac:dyDescent="0.2">
      <c r="A2355" s="22" t="s">
        <v>25</v>
      </c>
      <c r="B2355" s="22" t="str">
        <f t="shared" si="115"/>
        <v>ch12f</v>
      </c>
      <c r="C2355" s="22" t="s">
        <v>138</v>
      </c>
      <c r="D2355" s="22" t="s">
        <v>153</v>
      </c>
      <c r="E2355" s="22" t="s">
        <v>3793</v>
      </c>
      <c r="F2355" s="15">
        <v>6</v>
      </c>
      <c r="G2355" s="15" t="str">
        <f t="shared" si="125"/>
        <v>f</v>
      </c>
      <c r="H2355" s="20">
        <v>2012</v>
      </c>
      <c r="J2355" s="20" t="str">
        <f t="shared" si="130"/>
        <v>ch12f090</v>
      </c>
      <c r="K2355" s="20" t="s">
        <v>3794</v>
      </c>
      <c r="L2355" s="15" t="s">
        <v>393</v>
      </c>
      <c r="N2355" s="20" t="s">
        <v>381</v>
      </c>
      <c r="Q2355" s="20" t="s">
        <v>178</v>
      </c>
    </row>
    <row r="2356" spans="1:17" ht="18" customHeight="1" x14ac:dyDescent="0.2">
      <c r="A2356" s="22" t="s">
        <v>25</v>
      </c>
      <c r="B2356" s="22" t="str">
        <f t="shared" si="115"/>
        <v>ch13g</v>
      </c>
      <c r="C2356" s="22" t="s">
        <v>138</v>
      </c>
      <c r="D2356" s="22" t="s">
        <v>153</v>
      </c>
      <c r="E2356" s="22" t="s">
        <v>3793</v>
      </c>
      <c r="F2356" s="15">
        <v>7</v>
      </c>
      <c r="G2356" s="15" t="str">
        <f t="shared" si="125"/>
        <v>g</v>
      </c>
      <c r="H2356" s="20">
        <v>2013</v>
      </c>
      <c r="J2356" s="20" t="str">
        <f t="shared" si="130"/>
        <v>ch13g090</v>
      </c>
      <c r="K2356" s="20" t="s">
        <v>3794</v>
      </c>
      <c r="L2356" s="15" t="s">
        <v>393</v>
      </c>
      <c r="N2356" s="20" t="s">
        <v>381</v>
      </c>
      <c r="Q2356" s="20" t="s">
        <v>178</v>
      </c>
    </row>
    <row r="2357" spans="1:17" ht="18" customHeight="1" x14ac:dyDescent="0.2">
      <c r="A2357" s="22" t="s">
        <v>25</v>
      </c>
      <c r="B2357" s="22" t="str">
        <f t="shared" si="115"/>
        <v>ch15h</v>
      </c>
      <c r="C2357" s="22" t="s">
        <v>138</v>
      </c>
      <c r="D2357" s="22" t="s">
        <v>153</v>
      </c>
      <c r="E2357" s="22" t="s">
        <v>3793</v>
      </c>
      <c r="F2357" s="15">
        <v>8</v>
      </c>
      <c r="G2357" s="15" t="str">
        <f t="shared" si="125"/>
        <v>h</v>
      </c>
      <c r="H2357" s="20">
        <v>2015</v>
      </c>
      <c r="J2357" s="20" t="str">
        <f t="shared" si="130"/>
        <v>ch15h090</v>
      </c>
      <c r="K2357" s="20" t="s">
        <v>3794</v>
      </c>
      <c r="L2357" s="15" t="s">
        <v>393</v>
      </c>
      <c r="N2357" s="20" t="s">
        <v>381</v>
      </c>
      <c r="Q2357" s="20" t="s">
        <v>178</v>
      </c>
    </row>
    <row r="2358" spans="1:17" ht="18" customHeight="1" x14ac:dyDescent="0.2">
      <c r="A2358" s="22" t="s">
        <v>25</v>
      </c>
      <c r="B2358" s="22" t="str">
        <f t="shared" si="115"/>
        <v>ch16i</v>
      </c>
      <c r="C2358" s="22" t="s">
        <v>138</v>
      </c>
      <c r="D2358" s="22" t="s">
        <v>153</v>
      </c>
      <c r="E2358" s="22" t="s">
        <v>3793</v>
      </c>
      <c r="F2358" s="15">
        <v>9</v>
      </c>
      <c r="G2358" s="15" t="str">
        <f t="shared" si="125"/>
        <v>i</v>
      </c>
      <c r="H2358" s="20">
        <v>2016</v>
      </c>
      <c r="J2358" s="20" t="str">
        <f t="shared" si="130"/>
        <v>ch16i090</v>
      </c>
      <c r="K2358" s="20" t="s">
        <v>3794</v>
      </c>
      <c r="L2358" s="15" t="s">
        <v>393</v>
      </c>
      <c r="N2358" s="20" t="s">
        <v>381</v>
      </c>
      <c r="Q2358" s="20" t="s">
        <v>178</v>
      </c>
    </row>
    <row r="2359" spans="1:17" ht="18" customHeight="1" x14ac:dyDescent="0.2">
      <c r="A2359" s="22" t="s">
        <v>25</v>
      </c>
      <c r="B2359" s="22" t="str">
        <f t="shared" si="115"/>
        <v>ch17j</v>
      </c>
      <c r="C2359" s="22" t="s">
        <v>138</v>
      </c>
      <c r="D2359" s="22" t="s">
        <v>153</v>
      </c>
      <c r="E2359" s="22" t="s">
        <v>3793</v>
      </c>
      <c r="F2359" s="15">
        <v>10</v>
      </c>
      <c r="G2359" s="15" t="str">
        <f t="shared" si="125"/>
        <v>j</v>
      </c>
      <c r="H2359" s="20">
        <v>2017</v>
      </c>
      <c r="J2359" s="20" t="str">
        <f t="shared" si="130"/>
        <v>ch17j090</v>
      </c>
      <c r="K2359" s="20" t="s">
        <v>3794</v>
      </c>
      <c r="L2359" s="15" t="s">
        <v>393</v>
      </c>
      <c r="N2359" s="20" t="s">
        <v>381</v>
      </c>
      <c r="Q2359" s="20" t="s">
        <v>178</v>
      </c>
    </row>
    <row r="2360" spans="1:17" ht="18" customHeight="1" x14ac:dyDescent="0.2">
      <c r="A2360" s="22" t="s">
        <v>25</v>
      </c>
      <c r="B2360" s="22" t="str">
        <f t="shared" si="115"/>
        <v>ch18k</v>
      </c>
      <c r="C2360" s="22" t="s">
        <v>138</v>
      </c>
      <c r="D2360" s="22" t="s">
        <v>153</v>
      </c>
      <c r="E2360" s="22" t="s">
        <v>3793</v>
      </c>
      <c r="F2360" s="15">
        <v>11</v>
      </c>
      <c r="G2360" s="15" t="str">
        <f t="shared" si="125"/>
        <v>k</v>
      </c>
      <c r="H2360" s="20">
        <v>2018</v>
      </c>
      <c r="J2360" s="20" t="str">
        <f t="shared" si="130"/>
        <v>ch18k090</v>
      </c>
      <c r="K2360" s="20" t="s">
        <v>3794</v>
      </c>
      <c r="L2360" s="15" t="s">
        <v>393</v>
      </c>
      <c r="N2360" s="20" t="s">
        <v>381</v>
      </c>
      <c r="Q2360" s="20" t="s">
        <v>178</v>
      </c>
    </row>
    <row r="2361" spans="1:17" ht="18" customHeight="1" x14ac:dyDescent="0.2">
      <c r="A2361" s="5" t="s">
        <v>25</v>
      </c>
      <c r="B2361" s="5" t="str">
        <f t="shared" ref="B2361:B2382" si="131">"cw" &amp; RIGHT(H2361, 2) &amp; G2361</f>
        <v>cw08a</v>
      </c>
      <c r="C2361" s="5" t="s">
        <v>138</v>
      </c>
      <c r="D2361" s="5" t="s">
        <v>148</v>
      </c>
      <c r="E2361" s="5" t="s">
        <v>3809</v>
      </c>
      <c r="F2361" s="15">
        <v>1</v>
      </c>
      <c r="G2361" s="15" t="str">
        <f t="shared" si="125"/>
        <v>a</v>
      </c>
      <c r="H2361" s="20">
        <v>2008</v>
      </c>
      <c r="J2361" s="20" t="str">
        <f t="shared" ref="J2361:J2371" si="132">B2361&amp;"098"</f>
        <v>cw08a098</v>
      </c>
      <c r="K2361" s="20" t="s">
        <v>3810</v>
      </c>
      <c r="L2361" s="15" t="s">
        <v>393</v>
      </c>
      <c r="N2361" s="20" t="s">
        <v>381</v>
      </c>
      <c r="Q2361" s="20" t="s">
        <v>178</v>
      </c>
    </row>
    <row r="2362" spans="1:17" ht="18" customHeight="1" x14ac:dyDescent="0.2">
      <c r="A2362" s="5" t="s">
        <v>25</v>
      </c>
      <c r="B2362" s="5" t="str">
        <f t="shared" si="131"/>
        <v>cw09b</v>
      </c>
      <c r="C2362" s="5" t="s">
        <v>138</v>
      </c>
      <c r="D2362" s="5" t="s">
        <v>148</v>
      </c>
      <c r="E2362" s="5" t="s">
        <v>3809</v>
      </c>
      <c r="F2362" s="15">
        <v>2</v>
      </c>
      <c r="G2362" s="15" t="str">
        <f t="shared" si="125"/>
        <v>b</v>
      </c>
      <c r="H2362" s="20">
        <v>2009</v>
      </c>
      <c r="J2362" s="20" t="str">
        <f t="shared" si="132"/>
        <v>cw09b098</v>
      </c>
      <c r="K2362" s="20" t="s">
        <v>3810</v>
      </c>
      <c r="L2362" s="15" t="s">
        <v>393</v>
      </c>
      <c r="N2362" s="20" t="s">
        <v>381</v>
      </c>
      <c r="Q2362" s="20" t="s">
        <v>178</v>
      </c>
    </row>
    <row r="2363" spans="1:17" ht="18" customHeight="1" x14ac:dyDescent="0.2">
      <c r="A2363" s="5" t="s">
        <v>25</v>
      </c>
      <c r="B2363" s="5" t="str">
        <f t="shared" si="131"/>
        <v>cw10c</v>
      </c>
      <c r="C2363" s="5" t="s">
        <v>138</v>
      </c>
      <c r="D2363" s="5" t="s">
        <v>148</v>
      </c>
      <c r="E2363" s="5" t="s">
        <v>3809</v>
      </c>
      <c r="F2363" s="15">
        <v>3</v>
      </c>
      <c r="G2363" s="15" t="str">
        <f t="shared" ref="G2363:G2426" si="133">MID("abcdefghijklmnopqrstuvwxyz",F2363,1)</f>
        <v>c</v>
      </c>
      <c r="H2363" s="20">
        <v>2010</v>
      </c>
      <c r="J2363" s="20" t="str">
        <f t="shared" si="132"/>
        <v>cw10c098</v>
      </c>
      <c r="K2363" s="20" t="s">
        <v>3810</v>
      </c>
      <c r="L2363" s="15" t="s">
        <v>393</v>
      </c>
      <c r="N2363" s="20" t="s">
        <v>381</v>
      </c>
      <c r="Q2363" s="20" t="s">
        <v>178</v>
      </c>
    </row>
    <row r="2364" spans="1:17" ht="18" customHeight="1" x14ac:dyDescent="0.2">
      <c r="A2364" s="5" t="s">
        <v>25</v>
      </c>
      <c r="B2364" s="5" t="str">
        <f t="shared" si="131"/>
        <v>cw11d</v>
      </c>
      <c r="C2364" s="5" t="s">
        <v>138</v>
      </c>
      <c r="D2364" s="5" t="s">
        <v>148</v>
      </c>
      <c r="E2364" s="5" t="s">
        <v>3809</v>
      </c>
      <c r="F2364" s="15">
        <v>4</v>
      </c>
      <c r="G2364" s="15" t="str">
        <f t="shared" si="133"/>
        <v>d</v>
      </c>
      <c r="H2364" s="20">
        <v>2011</v>
      </c>
      <c r="J2364" s="20" t="str">
        <f t="shared" si="132"/>
        <v>cw11d098</v>
      </c>
      <c r="K2364" s="20" t="s">
        <v>3810</v>
      </c>
      <c r="L2364" s="15" t="s">
        <v>393</v>
      </c>
      <c r="N2364" s="20" t="s">
        <v>381</v>
      </c>
      <c r="Q2364" s="20" t="s">
        <v>178</v>
      </c>
    </row>
    <row r="2365" spans="1:17" ht="18" customHeight="1" x14ac:dyDescent="0.2">
      <c r="A2365" s="5" t="s">
        <v>25</v>
      </c>
      <c r="B2365" s="5" t="str">
        <f t="shared" si="131"/>
        <v>cw12e</v>
      </c>
      <c r="C2365" s="5" t="s">
        <v>138</v>
      </c>
      <c r="D2365" s="5" t="s">
        <v>148</v>
      </c>
      <c r="E2365" s="5" t="s">
        <v>3809</v>
      </c>
      <c r="F2365" s="15">
        <v>5</v>
      </c>
      <c r="G2365" s="15" t="str">
        <f t="shared" si="133"/>
        <v>e</v>
      </c>
      <c r="H2365" s="20">
        <v>2012</v>
      </c>
      <c r="J2365" s="20" t="str">
        <f t="shared" si="132"/>
        <v>cw12e098</v>
      </c>
      <c r="K2365" s="20" t="s">
        <v>3810</v>
      </c>
      <c r="L2365" s="15" t="s">
        <v>393</v>
      </c>
      <c r="N2365" s="20" t="s">
        <v>381</v>
      </c>
      <c r="Q2365" s="20" t="s">
        <v>178</v>
      </c>
    </row>
    <row r="2366" spans="1:17" ht="18" customHeight="1" x14ac:dyDescent="0.2">
      <c r="A2366" s="5" t="s">
        <v>25</v>
      </c>
      <c r="B2366" s="5" t="str">
        <f t="shared" si="131"/>
        <v>cw13f</v>
      </c>
      <c r="C2366" s="5" t="s">
        <v>138</v>
      </c>
      <c r="D2366" s="5" t="s">
        <v>148</v>
      </c>
      <c r="E2366" s="5" t="s">
        <v>3809</v>
      </c>
      <c r="F2366" s="15">
        <v>6</v>
      </c>
      <c r="G2366" s="15" t="str">
        <f t="shared" si="133"/>
        <v>f</v>
      </c>
      <c r="H2366" s="20">
        <v>2013</v>
      </c>
      <c r="J2366" s="20" t="str">
        <f t="shared" si="132"/>
        <v>cw13f098</v>
      </c>
      <c r="K2366" s="20" t="s">
        <v>3810</v>
      </c>
      <c r="L2366" s="15" t="s">
        <v>393</v>
      </c>
      <c r="N2366" s="20" t="s">
        <v>381</v>
      </c>
      <c r="Q2366" s="20" t="s">
        <v>178</v>
      </c>
    </row>
    <row r="2367" spans="1:17" ht="18" customHeight="1" x14ac:dyDescent="0.2">
      <c r="A2367" s="5" t="s">
        <v>25</v>
      </c>
      <c r="B2367" s="5" t="str">
        <f t="shared" si="131"/>
        <v>cw14g</v>
      </c>
      <c r="C2367" s="5" t="s">
        <v>138</v>
      </c>
      <c r="D2367" s="5" t="s">
        <v>148</v>
      </c>
      <c r="E2367" s="5" t="s">
        <v>3809</v>
      </c>
      <c r="F2367" s="15">
        <v>7</v>
      </c>
      <c r="G2367" s="15" t="str">
        <f t="shared" si="133"/>
        <v>g</v>
      </c>
      <c r="H2367" s="20">
        <v>2014</v>
      </c>
      <c r="J2367" s="20" t="str">
        <f t="shared" si="132"/>
        <v>cw14g098</v>
      </c>
      <c r="K2367" s="20" t="s">
        <v>3810</v>
      </c>
      <c r="L2367" s="15" t="s">
        <v>393</v>
      </c>
      <c r="N2367" s="20" t="s">
        <v>381</v>
      </c>
      <c r="Q2367" s="20" t="s">
        <v>178</v>
      </c>
    </row>
    <row r="2368" spans="1:17" ht="18" customHeight="1" x14ac:dyDescent="0.2">
      <c r="A2368" s="5" t="s">
        <v>25</v>
      </c>
      <c r="B2368" s="5" t="str">
        <f t="shared" si="131"/>
        <v>cw15h</v>
      </c>
      <c r="C2368" s="5" t="s">
        <v>138</v>
      </c>
      <c r="D2368" s="5" t="s">
        <v>148</v>
      </c>
      <c r="E2368" s="5" t="s">
        <v>3809</v>
      </c>
      <c r="F2368" s="15">
        <v>8</v>
      </c>
      <c r="G2368" s="15" t="str">
        <f t="shared" si="133"/>
        <v>h</v>
      </c>
      <c r="H2368" s="20">
        <v>2015</v>
      </c>
      <c r="J2368" s="20" t="str">
        <f t="shared" si="132"/>
        <v>cw15h098</v>
      </c>
      <c r="K2368" s="20" t="s">
        <v>3810</v>
      </c>
      <c r="L2368" s="15" t="s">
        <v>393</v>
      </c>
      <c r="N2368" s="20" t="s">
        <v>381</v>
      </c>
      <c r="Q2368" s="20" t="s">
        <v>178</v>
      </c>
    </row>
    <row r="2369" spans="1:17" ht="18" customHeight="1" x14ac:dyDescent="0.2">
      <c r="A2369" s="5" t="s">
        <v>25</v>
      </c>
      <c r="B2369" s="5" t="str">
        <f t="shared" si="131"/>
        <v>cw16i</v>
      </c>
      <c r="C2369" s="5" t="s">
        <v>138</v>
      </c>
      <c r="D2369" s="5" t="s">
        <v>148</v>
      </c>
      <c r="E2369" s="5" t="s">
        <v>3809</v>
      </c>
      <c r="F2369" s="15">
        <v>9</v>
      </c>
      <c r="G2369" s="15" t="str">
        <f t="shared" si="133"/>
        <v>i</v>
      </c>
      <c r="H2369" s="20">
        <v>2016</v>
      </c>
      <c r="J2369" s="20" t="str">
        <f t="shared" si="132"/>
        <v>cw16i098</v>
      </c>
      <c r="K2369" s="20" t="s">
        <v>3810</v>
      </c>
      <c r="L2369" s="15" t="s">
        <v>393</v>
      </c>
      <c r="N2369" s="20" t="s">
        <v>381</v>
      </c>
      <c r="Q2369" s="20" t="s">
        <v>178</v>
      </c>
    </row>
    <row r="2370" spans="1:17" ht="18" customHeight="1" x14ac:dyDescent="0.2">
      <c r="A2370" s="5" t="s">
        <v>25</v>
      </c>
      <c r="B2370" s="5" t="str">
        <f t="shared" si="131"/>
        <v>cw17j</v>
      </c>
      <c r="C2370" s="5" t="s">
        <v>138</v>
      </c>
      <c r="D2370" s="5" t="s">
        <v>148</v>
      </c>
      <c r="E2370" s="5" t="s">
        <v>3809</v>
      </c>
      <c r="F2370" s="15">
        <v>10</v>
      </c>
      <c r="G2370" s="15" t="str">
        <f t="shared" si="133"/>
        <v>j</v>
      </c>
      <c r="H2370" s="20">
        <v>2017</v>
      </c>
      <c r="J2370" s="20" t="str">
        <f t="shared" si="132"/>
        <v>cw17j098</v>
      </c>
      <c r="K2370" s="20" t="s">
        <v>3810</v>
      </c>
      <c r="L2370" s="15" t="s">
        <v>393</v>
      </c>
      <c r="N2370" s="20" t="s">
        <v>381</v>
      </c>
      <c r="Q2370" s="20" t="s">
        <v>178</v>
      </c>
    </row>
    <row r="2371" spans="1:17" ht="18" customHeight="1" x14ac:dyDescent="0.2">
      <c r="A2371" s="5" t="s">
        <v>25</v>
      </c>
      <c r="B2371" s="5" t="str">
        <f t="shared" si="131"/>
        <v>cw18k</v>
      </c>
      <c r="C2371" s="5" t="s">
        <v>138</v>
      </c>
      <c r="D2371" s="5" t="s">
        <v>148</v>
      </c>
      <c r="E2371" s="5" t="s">
        <v>3809</v>
      </c>
      <c r="F2371" s="15">
        <v>11</v>
      </c>
      <c r="G2371" s="15" t="str">
        <f t="shared" si="133"/>
        <v>k</v>
      </c>
      <c r="H2371" s="20">
        <v>2018</v>
      </c>
      <c r="J2371" s="20" t="str">
        <f t="shared" si="132"/>
        <v>cw18k098</v>
      </c>
      <c r="K2371" s="20" t="s">
        <v>3810</v>
      </c>
      <c r="L2371" s="15" t="s">
        <v>393</v>
      </c>
      <c r="N2371" s="20" t="s">
        <v>381</v>
      </c>
      <c r="Q2371" s="20" t="s">
        <v>178</v>
      </c>
    </row>
    <row r="2372" spans="1:17" ht="18" customHeight="1" x14ac:dyDescent="0.2">
      <c r="A2372" s="5" t="s">
        <v>25</v>
      </c>
      <c r="B2372" s="5" t="str">
        <f t="shared" si="131"/>
        <v>cw08a</v>
      </c>
      <c r="C2372" s="5" t="s">
        <v>138</v>
      </c>
      <c r="D2372" s="5" t="s">
        <v>148</v>
      </c>
      <c r="E2372" s="5" t="s">
        <v>3825</v>
      </c>
      <c r="F2372" s="15">
        <v>1</v>
      </c>
      <c r="G2372" s="15" t="str">
        <f t="shared" si="133"/>
        <v>a</v>
      </c>
      <c r="H2372" s="20">
        <v>2008</v>
      </c>
      <c r="J2372" s="20" t="str">
        <f t="shared" ref="J2372:J2382" si="134">B2372&amp;"099"</f>
        <v>cw08a099</v>
      </c>
      <c r="K2372" s="20" t="s">
        <v>3826</v>
      </c>
      <c r="L2372" s="15" t="s">
        <v>393</v>
      </c>
      <c r="N2372" s="20" t="s">
        <v>381</v>
      </c>
      <c r="Q2372" s="20" t="s">
        <v>178</v>
      </c>
    </row>
    <row r="2373" spans="1:17" ht="18" customHeight="1" x14ac:dyDescent="0.2">
      <c r="A2373" s="5" t="s">
        <v>25</v>
      </c>
      <c r="B2373" s="5" t="str">
        <f t="shared" si="131"/>
        <v>cw09b</v>
      </c>
      <c r="C2373" s="5" t="s">
        <v>138</v>
      </c>
      <c r="D2373" s="5" t="s">
        <v>148</v>
      </c>
      <c r="E2373" s="5" t="s">
        <v>3825</v>
      </c>
      <c r="F2373" s="15">
        <v>2</v>
      </c>
      <c r="G2373" s="15" t="str">
        <f t="shared" si="133"/>
        <v>b</v>
      </c>
      <c r="H2373" s="20">
        <v>2009</v>
      </c>
      <c r="J2373" s="20" t="str">
        <f t="shared" si="134"/>
        <v>cw09b099</v>
      </c>
      <c r="K2373" s="20" t="s">
        <v>3810</v>
      </c>
      <c r="L2373" s="15" t="s">
        <v>393</v>
      </c>
      <c r="N2373" s="20" t="s">
        <v>381</v>
      </c>
      <c r="Q2373" s="20" t="s">
        <v>178</v>
      </c>
    </row>
    <row r="2374" spans="1:17" ht="18" customHeight="1" x14ac:dyDescent="0.2">
      <c r="A2374" s="5" t="s">
        <v>25</v>
      </c>
      <c r="B2374" s="5" t="str">
        <f t="shared" si="131"/>
        <v>cw10c</v>
      </c>
      <c r="C2374" s="5" t="s">
        <v>138</v>
      </c>
      <c r="D2374" s="5" t="s">
        <v>148</v>
      </c>
      <c r="E2374" s="5" t="s">
        <v>3825</v>
      </c>
      <c r="F2374" s="15">
        <v>3</v>
      </c>
      <c r="G2374" s="15" t="str">
        <f t="shared" si="133"/>
        <v>c</v>
      </c>
      <c r="H2374" s="20">
        <v>2010</v>
      </c>
      <c r="J2374" s="20" t="str">
        <f t="shared" si="134"/>
        <v>cw10c099</v>
      </c>
      <c r="K2374" s="20" t="s">
        <v>3810</v>
      </c>
      <c r="L2374" s="15" t="s">
        <v>393</v>
      </c>
      <c r="N2374" s="20" t="s">
        <v>381</v>
      </c>
      <c r="Q2374" s="20" t="s">
        <v>178</v>
      </c>
    </row>
    <row r="2375" spans="1:17" ht="18" customHeight="1" x14ac:dyDescent="0.2">
      <c r="A2375" s="5" t="s">
        <v>25</v>
      </c>
      <c r="B2375" s="5" t="str">
        <f t="shared" si="131"/>
        <v>cw11d</v>
      </c>
      <c r="C2375" s="5" t="s">
        <v>138</v>
      </c>
      <c r="D2375" s="5" t="s">
        <v>148</v>
      </c>
      <c r="E2375" s="5" t="s">
        <v>3825</v>
      </c>
      <c r="F2375" s="15">
        <v>4</v>
      </c>
      <c r="G2375" s="15" t="str">
        <f t="shared" si="133"/>
        <v>d</v>
      </c>
      <c r="H2375" s="20">
        <v>2011</v>
      </c>
      <c r="J2375" s="20" t="str">
        <f t="shared" si="134"/>
        <v>cw11d099</v>
      </c>
      <c r="K2375" s="20" t="s">
        <v>3810</v>
      </c>
      <c r="L2375" s="15" t="s">
        <v>393</v>
      </c>
      <c r="N2375" s="20" t="s">
        <v>381</v>
      </c>
      <c r="Q2375" s="20" t="s">
        <v>178</v>
      </c>
    </row>
    <row r="2376" spans="1:17" ht="18" customHeight="1" x14ac:dyDescent="0.2">
      <c r="A2376" s="5" t="s">
        <v>25</v>
      </c>
      <c r="B2376" s="5" t="str">
        <f t="shared" si="131"/>
        <v>cw12e</v>
      </c>
      <c r="C2376" s="5" t="s">
        <v>138</v>
      </c>
      <c r="D2376" s="5" t="s">
        <v>148</v>
      </c>
      <c r="E2376" s="5" t="s">
        <v>3825</v>
      </c>
      <c r="F2376" s="15">
        <v>5</v>
      </c>
      <c r="G2376" s="15" t="str">
        <f t="shared" si="133"/>
        <v>e</v>
      </c>
      <c r="H2376" s="20">
        <v>2012</v>
      </c>
      <c r="J2376" s="20" t="str">
        <f t="shared" si="134"/>
        <v>cw12e099</v>
      </c>
      <c r="K2376" s="20" t="s">
        <v>3810</v>
      </c>
      <c r="L2376" s="15" t="s">
        <v>393</v>
      </c>
      <c r="N2376" s="20" t="s">
        <v>381</v>
      </c>
      <c r="Q2376" s="20" t="s">
        <v>178</v>
      </c>
    </row>
    <row r="2377" spans="1:17" ht="18" customHeight="1" x14ac:dyDescent="0.2">
      <c r="A2377" s="5" t="s">
        <v>25</v>
      </c>
      <c r="B2377" s="5" t="str">
        <f t="shared" si="131"/>
        <v>cw13f</v>
      </c>
      <c r="C2377" s="5" t="s">
        <v>138</v>
      </c>
      <c r="D2377" s="5" t="s">
        <v>148</v>
      </c>
      <c r="E2377" s="5" t="s">
        <v>3825</v>
      </c>
      <c r="F2377" s="15">
        <v>6</v>
      </c>
      <c r="G2377" s="15" t="str">
        <f t="shared" si="133"/>
        <v>f</v>
      </c>
      <c r="H2377" s="20">
        <v>2013</v>
      </c>
      <c r="J2377" s="20" t="str">
        <f t="shared" si="134"/>
        <v>cw13f099</v>
      </c>
      <c r="K2377" s="20" t="s">
        <v>3810</v>
      </c>
      <c r="L2377" s="15" t="s">
        <v>393</v>
      </c>
      <c r="N2377" s="20" t="s">
        <v>381</v>
      </c>
      <c r="Q2377" s="20" t="s">
        <v>178</v>
      </c>
    </row>
    <row r="2378" spans="1:17" ht="18" customHeight="1" x14ac:dyDescent="0.2">
      <c r="A2378" s="5" t="s">
        <v>25</v>
      </c>
      <c r="B2378" s="5" t="str">
        <f t="shared" si="131"/>
        <v>cw14g</v>
      </c>
      <c r="C2378" s="5" t="s">
        <v>138</v>
      </c>
      <c r="D2378" s="5" t="s">
        <v>148</v>
      </c>
      <c r="E2378" s="5" t="s">
        <v>3825</v>
      </c>
      <c r="F2378" s="15">
        <v>7</v>
      </c>
      <c r="G2378" s="15" t="str">
        <f t="shared" si="133"/>
        <v>g</v>
      </c>
      <c r="H2378" s="20">
        <v>2014</v>
      </c>
      <c r="J2378" s="20" t="str">
        <f t="shared" si="134"/>
        <v>cw14g099</v>
      </c>
      <c r="K2378" s="20" t="s">
        <v>3810</v>
      </c>
      <c r="L2378" s="15" t="s">
        <v>393</v>
      </c>
      <c r="N2378" s="20" t="s">
        <v>381</v>
      </c>
      <c r="Q2378" s="20" t="s">
        <v>178</v>
      </c>
    </row>
    <row r="2379" spans="1:17" ht="18" customHeight="1" x14ac:dyDescent="0.2">
      <c r="A2379" s="5" t="s">
        <v>25</v>
      </c>
      <c r="B2379" s="5" t="str">
        <f t="shared" si="131"/>
        <v>cw15h</v>
      </c>
      <c r="C2379" s="5" t="s">
        <v>138</v>
      </c>
      <c r="D2379" s="5" t="s">
        <v>148</v>
      </c>
      <c r="E2379" s="5" t="s">
        <v>3825</v>
      </c>
      <c r="F2379" s="15">
        <v>8</v>
      </c>
      <c r="G2379" s="15" t="str">
        <f t="shared" si="133"/>
        <v>h</v>
      </c>
      <c r="H2379" s="20">
        <v>2015</v>
      </c>
      <c r="J2379" s="20" t="str">
        <f t="shared" si="134"/>
        <v>cw15h099</v>
      </c>
      <c r="K2379" s="20" t="s">
        <v>3810</v>
      </c>
      <c r="L2379" s="15" t="s">
        <v>393</v>
      </c>
      <c r="N2379" s="20" t="s">
        <v>381</v>
      </c>
      <c r="Q2379" s="20" t="s">
        <v>178</v>
      </c>
    </row>
    <row r="2380" spans="1:17" ht="18" customHeight="1" x14ac:dyDescent="0.2">
      <c r="A2380" s="5" t="s">
        <v>25</v>
      </c>
      <c r="B2380" s="5" t="str">
        <f t="shared" si="131"/>
        <v>cw16i</v>
      </c>
      <c r="C2380" s="5" t="s">
        <v>138</v>
      </c>
      <c r="D2380" s="5" t="s">
        <v>148</v>
      </c>
      <c r="E2380" s="5" t="s">
        <v>3825</v>
      </c>
      <c r="F2380" s="15">
        <v>9</v>
      </c>
      <c r="G2380" s="15" t="str">
        <f t="shared" si="133"/>
        <v>i</v>
      </c>
      <c r="H2380" s="20">
        <v>2016</v>
      </c>
      <c r="J2380" s="20" t="str">
        <f t="shared" si="134"/>
        <v>cw16i099</v>
      </c>
      <c r="K2380" s="20" t="s">
        <v>3810</v>
      </c>
      <c r="L2380" s="15" t="s">
        <v>393</v>
      </c>
      <c r="N2380" s="20" t="s">
        <v>381</v>
      </c>
      <c r="Q2380" s="20" t="s">
        <v>178</v>
      </c>
    </row>
    <row r="2381" spans="1:17" ht="18" customHeight="1" x14ac:dyDescent="0.2">
      <c r="A2381" s="5" t="s">
        <v>25</v>
      </c>
      <c r="B2381" s="5" t="str">
        <f t="shared" si="131"/>
        <v>cw17j</v>
      </c>
      <c r="C2381" s="5" t="s">
        <v>138</v>
      </c>
      <c r="D2381" s="5" t="s">
        <v>148</v>
      </c>
      <c r="E2381" s="5" t="s">
        <v>3825</v>
      </c>
      <c r="F2381" s="15">
        <v>10</v>
      </c>
      <c r="G2381" s="15" t="str">
        <f t="shared" si="133"/>
        <v>j</v>
      </c>
      <c r="H2381" s="20">
        <v>2017</v>
      </c>
      <c r="J2381" s="20" t="str">
        <f t="shared" si="134"/>
        <v>cw17j099</v>
      </c>
      <c r="K2381" s="20" t="s">
        <v>3810</v>
      </c>
      <c r="L2381" s="15" t="s">
        <v>393</v>
      </c>
      <c r="N2381" s="20" t="s">
        <v>381</v>
      </c>
      <c r="Q2381" s="20" t="s">
        <v>178</v>
      </c>
    </row>
    <row r="2382" spans="1:17" ht="18" customHeight="1" x14ac:dyDescent="0.2">
      <c r="A2382" s="5" t="s">
        <v>25</v>
      </c>
      <c r="B2382" s="5" t="str">
        <f t="shared" si="131"/>
        <v>cw18k</v>
      </c>
      <c r="C2382" s="5" t="s">
        <v>138</v>
      </c>
      <c r="D2382" s="5" t="s">
        <v>148</v>
      </c>
      <c r="E2382" s="5" t="s">
        <v>3825</v>
      </c>
      <c r="F2382" s="15">
        <v>11</v>
      </c>
      <c r="G2382" s="15" t="str">
        <f t="shared" si="133"/>
        <v>k</v>
      </c>
      <c r="H2382" s="20">
        <v>2018</v>
      </c>
      <c r="J2382" s="20" t="str">
        <f t="shared" si="134"/>
        <v>cw18k099</v>
      </c>
      <c r="K2382" s="20" t="s">
        <v>3810</v>
      </c>
      <c r="L2382" s="15" t="s">
        <v>393</v>
      </c>
      <c r="N2382" s="20" t="s">
        <v>381</v>
      </c>
      <c r="Q2382" s="20" t="s">
        <v>178</v>
      </c>
    </row>
    <row r="2383" spans="1:17" ht="18" customHeight="1" x14ac:dyDescent="0.2">
      <c r="A2383" s="22" t="s">
        <v>25</v>
      </c>
      <c r="B2383" s="22" t="str">
        <f t="shared" ref="B2383:B2446" si="135">"avars_" &amp;  H2383</f>
        <v>avars_2008</v>
      </c>
      <c r="C2383" s="22" t="s">
        <v>138</v>
      </c>
      <c r="D2383" s="22" t="s">
        <v>149</v>
      </c>
      <c r="E2383" s="22" t="s">
        <v>3839</v>
      </c>
      <c r="F2383" s="15">
        <v>1</v>
      </c>
      <c r="G2383" s="15" t="str">
        <f t="shared" si="133"/>
        <v>a</v>
      </c>
      <c r="H2383" s="20">
        <v>2008</v>
      </c>
      <c r="J2383" s="20" t="s">
        <v>3842</v>
      </c>
      <c r="K2383" s="20" t="s">
        <v>3843</v>
      </c>
      <c r="L2383" s="15" t="s">
        <v>3844</v>
      </c>
      <c r="N2383" s="15" t="s">
        <v>10568</v>
      </c>
      <c r="Q2383" s="20" t="s">
        <v>178</v>
      </c>
    </row>
    <row r="2384" spans="1:17" ht="18" customHeight="1" x14ac:dyDescent="0.2">
      <c r="A2384" s="22" t="s">
        <v>25</v>
      </c>
      <c r="B2384" s="22" t="str">
        <f t="shared" si="135"/>
        <v>avars_2009</v>
      </c>
      <c r="C2384" s="22" t="s">
        <v>138</v>
      </c>
      <c r="D2384" s="22" t="s">
        <v>149</v>
      </c>
      <c r="E2384" s="22" t="s">
        <v>3839</v>
      </c>
      <c r="F2384" s="15">
        <v>2</v>
      </c>
      <c r="G2384" s="15" t="str">
        <f t="shared" si="133"/>
        <v>b</v>
      </c>
      <c r="H2384" s="20">
        <v>2009</v>
      </c>
      <c r="J2384" s="20" t="s">
        <v>3842</v>
      </c>
      <c r="K2384" s="20" t="s">
        <v>3843</v>
      </c>
      <c r="L2384" s="15" t="s">
        <v>3844</v>
      </c>
      <c r="N2384" s="15" t="s">
        <v>10568</v>
      </c>
      <c r="Q2384" s="20" t="s">
        <v>178</v>
      </c>
    </row>
    <row r="2385" spans="1:17" ht="18" customHeight="1" x14ac:dyDescent="0.2">
      <c r="A2385" s="22" t="s">
        <v>25</v>
      </c>
      <c r="B2385" s="22" t="str">
        <f t="shared" si="135"/>
        <v>avars_2010</v>
      </c>
      <c r="C2385" s="22" t="s">
        <v>138</v>
      </c>
      <c r="D2385" s="22" t="s">
        <v>149</v>
      </c>
      <c r="E2385" s="22" t="s">
        <v>3839</v>
      </c>
      <c r="F2385" s="15">
        <v>3</v>
      </c>
      <c r="G2385" s="15" t="str">
        <f t="shared" si="133"/>
        <v>c</v>
      </c>
      <c r="H2385" s="20">
        <v>2010</v>
      </c>
      <c r="J2385" s="20" t="s">
        <v>3842</v>
      </c>
      <c r="K2385" s="20" t="s">
        <v>3843</v>
      </c>
      <c r="L2385" s="15" t="s">
        <v>3844</v>
      </c>
      <c r="N2385" s="15" t="s">
        <v>10568</v>
      </c>
      <c r="Q2385" s="20" t="s">
        <v>178</v>
      </c>
    </row>
    <row r="2386" spans="1:17" ht="18" customHeight="1" x14ac:dyDescent="0.2">
      <c r="A2386" s="22" t="s">
        <v>25</v>
      </c>
      <c r="B2386" s="22" t="str">
        <f t="shared" si="135"/>
        <v>avars_2011</v>
      </c>
      <c r="C2386" s="22" t="s">
        <v>138</v>
      </c>
      <c r="D2386" s="22" t="s">
        <v>149</v>
      </c>
      <c r="E2386" s="22" t="s">
        <v>3839</v>
      </c>
      <c r="F2386" s="15">
        <v>4</v>
      </c>
      <c r="G2386" s="15" t="str">
        <f t="shared" si="133"/>
        <v>d</v>
      </c>
      <c r="H2386" s="20">
        <v>2011</v>
      </c>
      <c r="J2386" s="20" t="s">
        <v>3842</v>
      </c>
      <c r="K2386" s="20" t="s">
        <v>3843</v>
      </c>
      <c r="L2386" s="15" t="s">
        <v>3844</v>
      </c>
      <c r="N2386" s="15" t="s">
        <v>10568</v>
      </c>
      <c r="Q2386" s="20" t="s">
        <v>178</v>
      </c>
    </row>
    <row r="2387" spans="1:17" ht="18" customHeight="1" x14ac:dyDescent="0.2">
      <c r="A2387" s="22" t="s">
        <v>25</v>
      </c>
      <c r="B2387" s="22" t="str">
        <f t="shared" si="135"/>
        <v>avars_2012</v>
      </c>
      <c r="C2387" s="22" t="s">
        <v>138</v>
      </c>
      <c r="D2387" s="22" t="s">
        <v>149</v>
      </c>
      <c r="E2387" s="22" t="s">
        <v>3839</v>
      </c>
      <c r="F2387" s="15">
        <v>5</v>
      </c>
      <c r="G2387" s="15" t="str">
        <f t="shared" si="133"/>
        <v>e</v>
      </c>
      <c r="H2387" s="20">
        <v>2012</v>
      </c>
      <c r="J2387" s="20" t="s">
        <v>3842</v>
      </c>
      <c r="K2387" s="20" t="s">
        <v>3843</v>
      </c>
      <c r="L2387" s="15" t="s">
        <v>3844</v>
      </c>
      <c r="N2387" s="15" t="s">
        <v>10568</v>
      </c>
      <c r="Q2387" s="20" t="s">
        <v>178</v>
      </c>
    </row>
    <row r="2388" spans="1:17" ht="18" customHeight="1" x14ac:dyDescent="0.2">
      <c r="A2388" s="22" t="s">
        <v>25</v>
      </c>
      <c r="B2388" s="22" t="str">
        <f t="shared" si="135"/>
        <v>avars_2013</v>
      </c>
      <c r="C2388" s="22" t="s">
        <v>138</v>
      </c>
      <c r="D2388" s="22" t="s">
        <v>149</v>
      </c>
      <c r="E2388" s="22" t="s">
        <v>3839</v>
      </c>
      <c r="F2388" s="15">
        <v>6</v>
      </c>
      <c r="G2388" s="15" t="str">
        <f t="shared" si="133"/>
        <v>f</v>
      </c>
      <c r="H2388" s="20">
        <v>2013</v>
      </c>
      <c r="J2388" s="20" t="s">
        <v>3842</v>
      </c>
      <c r="K2388" s="20" t="s">
        <v>3843</v>
      </c>
      <c r="L2388" s="15" t="s">
        <v>3844</v>
      </c>
      <c r="N2388" s="15" t="s">
        <v>10568</v>
      </c>
      <c r="Q2388" s="20" t="s">
        <v>178</v>
      </c>
    </row>
    <row r="2389" spans="1:17" ht="18" customHeight="1" x14ac:dyDescent="0.2">
      <c r="A2389" s="22" t="s">
        <v>25</v>
      </c>
      <c r="B2389" s="22" t="str">
        <f t="shared" si="135"/>
        <v>avars_2014</v>
      </c>
      <c r="C2389" s="22" t="s">
        <v>138</v>
      </c>
      <c r="D2389" s="22" t="s">
        <v>149</v>
      </c>
      <c r="E2389" s="22" t="s">
        <v>3839</v>
      </c>
      <c r="F2389" s="15">
        <v>7</v>
      </c>
      <c r="G2389" s="15" t="str">
        <f t="shared" si="133"/>
        <v>g</v>
      </c>
      <c r="H2389" s="20">
        <v>2014</v>
      </c>
      <c r="J2389" s="20" t="s">
        <v>3842</v>
      </c>
      <c r="K2389" s="20" t="s">
        <v>3843</v>
      </c>
      <c r="L2389" s="15" t="s">
        <v>3844</v>
      </c>
      <c r="N2389" s="15" t="s">
        <v>10568</v>
      </c>
      <c r="Q2389" s="20" t="s">
        <v>178</v>
      </c>
    </row>
    <row r="2390" spans="1:17" ht="18" customHeight="1" x14ac:dyDescent="0.2">
      <c r="A2390" s="22" t="s">
        <v>25</v>
      </c>
      <c r="B2390" s="22" t="str">
        <f t="shared" si="135"/>
        <v>avars_2015</v>
      </c>
      <c r="C2390" s="22" t="s">
        <v>138</v>
      </c>
      <c r="D2390" s="22" t="s">
        <v>149</v>
      </c>
      <c r="E2390" s="22" t="s">
        <v>3839</v>
      </c>
      <c r="F2390" s="15">
        <v>8</v>
      </c>
      <c r="G2390" s="15" t="str">
        <f t="shared" si="133"/>
        <v>h</v>
      </c>
      <c r="H2390" s="20">
        <v>2015</v>
      </c>
      <c r="J2390" s="20" t="s">
        <v>3842</v>
      </c>
      <c r="K2390" s="20" t="s">
        <v>3843</v>
      </c>
      <c r="L2390" s="15" t="s">
        <v>3844</v>
      </c>
      <c r="N2390" s="15" t="s">
        <v>10568</v>
      </c>
      <c r="Q2390" s="20" t="s">
        <v>178</v>
      </c>
    </row>
    <row r="2391" spans="1:17" ht="18" customHeight="1" x14ac:dyDescent="0.2">
      <c r="A2391" s="22" t="s">
        <v>25</v>
      </c>
      <c r="B2391" s="22" t="str">
        <f t="shared" si="135"/>
        <v>avars_2016</v>
      </c>
      <c r="C2391" s="22" t="s">
        <v>138</v>
      </c>
      <c r="D2391" s="22" t="s">
        <v>149</v>
      </c>
      <c r="E2391" s="22" t="s">
        <v>3839</v>
      </c>
      <c r="F2391" s="15">
        <v>9</v>
      </c>
      <c r="G2391" s="15" t="str">
        <f t="shared" si="133"/>
        <v>i</v>
      </c>
      <c r="H2391" s="20">
        <v>2016</v>
      </c>
      <c r="J2391" s="20" t="s">
        <v>3842</v>
      </c>
      <c r="K2391" s="20" t="s">
        <v>3843</v>
      </c>
      <c r="L2391" s="15" t="s">
        <v>3844</v>
      </c>
      <c r="N2391" s="15" t="s">
        <v>10568</v>
      </c>
      <c r="Q2391" s="20" t="s">
        <v>178</v>
      </c>
    </row>
    <row r="2392" spans="1:17" ht="18" customHeight="1" x14ac:dyDescent="0.2">
      <c r="A2392" s="22" t="s">
        <v>25</v>
      </c>
      <c r="B2392" s="22" t="str">
        <f t="shared" si="135"/>
        <v>avars_2017</v>
      </c>
      <c r="C2392" s="22" t="s">
        <v>138</v>
      </c>
      <c r="D2392" s="22" t="s">
        <v>149</v>
      </c>
      <c r="E2392" s="22" t="s">
        <v>3839</v>
      </c>
      <c r="F2392" s="15">
        <v>10</v>
      </c>
      <c r="G2392" s="15" t="str">
        <f t="shared" si="133"/>
        <v>j</v>
      </c>
      <c r="H2392" s="20">
        <v>2017</v>
      </c>
      <c r="J2392" s="20" t="s">
        <v>3842</v>
      </c>
      <c r="K2392" s="20" t="s">
        <v>3843</v>
      </c>
      <c r="L2392" s="15" t="s">
        <v>3844</v>
      </c>
      <c r="N2392" s="15" t="s">
        <v>10568</v>
      </c>
      <c r="Q2392" s="20" t="s">
        <v>178</v>
      </c>
    </row>
    <row r="2393" spans="1:17" ht="18" customHeight="1" x14ac:dyDescent="0.2">
      <c r="A2393" s="22" t="s">
        <v>25</v>
      </c>
      <c r="B2393" s="22" t="str">
        <f t="shared" si="135"/>
        <v>avars_2018</v>
      </c>
      <c r="C2393" s="22" t="s">
        <v>138</v>
      </c>
      <c r="D2393" s="22" t="s">
        <v>149</v>
      </c>
      <c r="E2393" s="22" t="s">
        <v>3839</v>
      </c>
      <c r="F2393" s="15">
        <v>11</v>
      </c>
      <c r="G2393" s="15" t="str">
        <f t="shared" si="133"/>
        <v>k</v>
      </c>
      <c r="H2393" s="20">
        <v>2018</v>
      </c>
      <c r="J2393" s="20" t="s">
        <v>3842</v>
      </c>
      <c r="K2393" s="20" t="s">
        <v>3843</v>
      </c>
      <c r="L2393" s="15" t="s">
        <v>3844</v>
      </c>
      <c r="N2393" s="15" t="s">
        <v>10568</v>
      </c>
      <c r="Q2393" s="20" t="s">
        <v>178</v>
      </c>
    </row>
    <row r="2394" spans="1:17" ht="18" customHeight="1" x14ac:dyDescent="0.2">
      <c r="A2394" s="22" t="s">
        <v>25</v>
      </c>
      <c r="B2394" s="22" t="str">
        <f t="shared" si="135"/>
        <v>avars_2008</v>
      </c>
      <c r="C2394" s="22" t="s">
        <v>138</v>
      </c>
      <c r="D2394" s="22" t="s">
        <v>149</v>
      </c>
      <c r="E2394" s="22" t="s">
        <v>3855</v>
      </c>
      <c r="F2394" s="15">
        <v>1</v>
      </c>
      <c r="G2394" s="15" t="str">
        <f t="shared" si="133"/>
        <v>a</v>
      </c>
      <c r="H2394" s="20">
        <v>2008</v>
      </c>
      <c r="J2394" s="20" t="s">
        <v>3842</v>
      </c>
      <c r="K2394" s="20" t="s">
        <v>3843</v>
      </c>
      <c r="L2394" s="15" t="s">
        <v>3844</v>
      </c>
      <c r="N2394" s="15" t="s">
        <v>10568</v>
      </c>
      <c r="Q2394" s="20" t="s">
        <v>178</v>
      </c>
    </row>
    <row r="2395" spans="1:17" ht="18" customHeight="1" x14ac:dyDescent="0.2">
      <c r="A2395" s="22" t="s">
        <v>25</v>
      </c>
      <c r="B2395" s="22" t="str">
        <f t="shared" si="135"/>
        <v>avars_2009</v>
      </c>
      <c r="C2395" s="22" t="s">
        <v>138</v>
      </c>
      <c r="D2395" s="22" t="s">
        <v>149</v>
      </c>
      <c r="E2395" s="22" t="s">
        <v>3855</v>
      </c>
      <c r="F2395" s="15">
        <v>2</v>
      </c>
      <c r="G2395" s="15" t="str">
        <f t="shared" si="133"/>
        <v>b</v>
      </c>
      <c r="H2395" s="20">
        <v>2009</v>
      </c>
      <c r="J2395" s="20" t="s">
        <v>3842</v>
      </c>
      <c r="K2395" s="20" t="s">
        <v>3843</v>
      </c>
      <c r="L2395" s="15" t="s">
        <v>3844</v>
      </c>
      <c r="N2395" s="15" t="s">
        <v>10568</v>
      </c>
      <c r="Q2395" s="20" t="s">
        <v>178</v>
      </c>
    </row>
    <row r="2396" spans="1:17" ht="18" customHeight="1" x14ac:dyDescent="0.2">
      <c r="A2396" s="22" t="s">
        <v>25</v>
      </c>
      <c r="B2396" s="22" t="str">
        <f t="shared" si="135"/>
        <v>avars_2010</v>
      </c>
      <c r="C2396" s="22" t="s">
        <v>138</v>
      </c>
      <c r="D2396" s="22" t="s">
        <v>149</v>
      </c>
      <c r="E2396" s="22" t="s">
        <v>3855</v>
      </c>
      <c r="F2396" s="15">
        <v>3</v>
      </c>
      <c r="G2396" s="15" t="str">
        <f t="shared" si="133"/>
        <v>c</v>
      </c>
      <c r="H2396" s="20">
        <v>2010</v>
      </c>
      <c r="J2396" s="20" t="s">
        <v>3842</v>
      </c>
      <c r="K2396" s="20" t="s">
        <v>3843</v>
      </c>
      <c r="L2396" s="15" t="s">
        <v>3844</v>
      </c>
      <c r="N2396" s="15" t="s">
        <v>10568</v>
      </c>
      <c r="Q2396" s="20" t="s">
        <v>178</v>
      </c>
    </row>
    <row r="2397" spans="1:17" ht="18" customHeight="1" x14ac:dyDescent="0.2">
      <c r="A2397" s="22" t="s">
        <v>25</v>
      </c>
      <c r="B2397" s="22" t="str">
        <f t="shared" si="135"/>
        <v>avars_2011</v>
      </c>
      <c r="C2397" s="22" t="s">
        <v>138</v>
      </c>
      <c r="D2397" s="22" t="s">
        <v>149</v>
      </c>
      <c r="E2397" s="22" t="s">
        <v>3855</v>
      </c>
      <c r="F2397" s="15">
        <v>4</v>
      </c>
      <c r="G2397" s="15" t="str">
        <f t="shared" si="133"/>
        <v>d</v>
      </c>
      <c r="H2397" s="20">
        <v>2011</v>
      </c>
      <c r="J2397" s="20" t="s">
        <v>3842</v>
      </c>
      <c r="K2397" s="20" t="s">
        <v>3843</v>
      </c>
      <c r="L2397" s="15" t="s">
        <v>3844</v>
      </c>
      <c r="N2397" s="15" t="s">
        <v>10568</v>
      </c>
      <c r="Q2397" s="20" t="s">
        <v>178</v>
      </c>
    </row>
    <row r="2398" spans="1:17" ht="18" customHeight="1" x14ac:dyDescent="0.2">
      <c r="A2398" s="22" t="s">
        <v>25</v>
      </c>
      <c r="B2398" s="22" t="str">
        <f t="shared" si="135"/>
        <v>avars_2012</v>
      </c>
      <c r="C2398" s="22" t="s">
        <v>138</v>
      </c>
      <c r="D2398" s="22" t="s">
        <v>149</v>
      </c>
      <c r="E2398" s="22" t="s">
        <v>3855</v>
      </c>
      <c r="F2398" s="15">
        <v>5</v>
      </c>
      <c r="G2398" s="15" t="str">
        <f t="shared" si="133"/>
        <v>e</v>
      </c>
      <c r="H2398" s="20">
        <v>2012</v>
      </c>
      <c r="J2398" s="20" t="s">
        <v>3842</v>
      </c>
      <c r="K2398" s="20" t="s">
        <v>3843</v>
      </c>
      <c r="L2398" s="15" t="s">
        <v>3844</v>
      </c>
      <c r="N2398" s="15" t="s">
        <v>10568</v>
      </c>
      <c r="Q2398" s="20" t="s">
        <v>178</v>
      </c>
    </row>
    <row r="2399" spans="1:17" ht="18" customHeight="1" x14ac:dyDescent="0.2">
      <c r="A2399" s="22" t="s">
        <v>25</v>
      </c>
      <c r="B2399" s="22" t="str">
        <f t="shared" si="135"/>
        <v>avars_2013</v>
      </c>
      <c r="C2399" s="22" t="s">
        <v>138</v>
      </c>
      <c r="D2399" s="22" t="s">
        <v>149</v>
      </c>
      <c r="E2399" s="22" t="s">
        <v>3855</v>
      </c>
      <c r="F2399" s="15">
        <v>6</v>
      </c>
      <c r="G2399" s="15" t="str">
        <f t="shared" si="133"/>
        <v>f</v>
      </c>
      <c r="H2399" s="20">
        <v>2013</v>
      </c>
      <c r="J2399" s="20" t="s">
        <v>3842</v>
      </c>
      <c r="K2399" s="20" t="s">
        <v>3843</v>
      </c>
      <c r="L2399" s="15" t="s">
        <v>3844</v>
      </c>
      <c r="N2399" s="15" t="s">
        <v>10568</v>
      </c>
      <c r="Q2399" s="20" t="s">
        <v>178</v>
      </c>
    </row>
    <row r="2400" spans="1:17" ht="18" customHeight="1" x14ac:dyDescent="0.2">
      <c r="A2400" s="22" t="s">
        <v>25</v>
      </c>
      <c r="B2400" s="22" t="str">
        <f t="shared" si="135"/>
        <v>avars_2014</v>
      </c>
      <c r="C2400" s="22" t="s">
        <v>138</v>
      </c>
      <c r="D2400" s="22" t="s">
        <v>149</v>
      </c>
      <c r="E2400" s="22" t="s">
        <v>3855</v>
      </c>
      <c r="F2400" s="15">
        <v>7</v>
      </c>
      <c r="G2400" s="15" t="str">
        <f t="shared" si="133"/>
        <v>g</v>
      </c>
      <c r="H2400" s="20">
        <v>2014</v>
      </c>
      <c r="J2400" s="20" t="s">
        <v>3842</v>
      </c>
      <c r="K2400" s="20" t="s">
        <v>3843</v>
      </c>
      <c r="L2400" s="15" t="s">
        <v>3844</v>
      </c>
      <c r="N2400" s="15" t="s">
        <v>10568</v>
      </c>
      <c r="Q2400" s="20" t="s">
        <v>178</v>
      </c>
    </row>
    <row r="2401" spans="1:17" ht="18" customHeight="1" x14ac:dyDescent="0.2">
      <c r="A2401" s="22" t="s">
        <v>25</v>
      </c>
      <c r="B2401" s="22" t="str">
        <f t="shared" si="135"/>
        <v>avars_2015</v>
      </c>
      <c r="C2401" s="22" t="s">
        <v>138</v>
      </c>
      <c r="D2401" s="22" t="s">
        <v>149</v>
      </c>
      <c r="E2401" s="22" t="s">
        <v>3855</v>
      </c>
      <c r="F2401" s="15">
        <v>8</v>
      </c>
      <c r="G2401" s="15" t="str">
        <f t="shared" si="133"/>
        <v>h</v>
      </c>
      <c r="H2401" s="20">
        <v>2015</v>
      </c>
      <c r="J2401" s="20" t="s">
        <v>3842</v>
      </c>
      <c r="K2401" s="20" t="s">
        <v>3843</v>
      </c>
      <c r="L2401" s="15" t="s">
        <v>3844</v>
      </c>
      <c r="N2401" s="15" t="s">
        <v>10568</v>
      </c>
      <c r="Q2401" s="20" t="s">
        <v>178</v>
      </c>
    </row>
    <row r="2402" spans="1:17" ht="18" customHeight="1" x14ac:dyDescent="0.2">
      <c r="A2402" s="22" t="s">
        <v>25</v>
      </c>
      <c r="B2402" s="22" t="str">
        <f t="shared" si="135"/>
        <v>avars_2016</v>
      </c>
      <c r="C2402" s="22" t="s">
        <v>138</v>
      </c>
      <c r="D2402" s="22" t="s">
        <v>149</v>
      </c>
      <c r="E2402" s="22" t="s">
        <v>3855</v>
      </c>
      <c r="F2402" s="15">
        <v>9</v>
      </c>
      <c r="G2402" s="15" t="str">
        <f t="shared" si="133"/>
        <v>i</v>
      </c>
      <c r="H2402" s="20">
        <v>2016</v>
      </c>
      <c r="J2402" s="20" t="s">
        <v>3842</v>
      </c>
      <c r="K2402" s="20" t="s">
        <v>3843</v>
      </c>
      <c r="L2402" s="15" t="s">
        <v>3844</v>
      </c>
      <c r="N2402" s="15" t="s">
        <v>10568</v>
      </c>
      <c r="Q2402" s="20" t="s">
        <v>178</v>
      </c>
    </row>
    <row r="2403" spans="1:17" ht="18" customHeight="1" x14ac:dyDescent="0.2">
      <c r="A2403" s="22" t="s">
        <v>25</v>
      </c>
      <c r="B2403" s="22" t="str">
        <f t="shared" si="135"/>
        <v>avars_2017</v>
      </c>
      <c r="C2403" s="22" t="s">
        <v>138</v>
      </c>
      <c r="D2403" s="22" t="s">
        <v>149</v>
      </c>
      <c r="E2403" s="22" t="s">
        <v>3855</v>
      </c>
      <c r="F2403" s="15">
        <v>10</v>
      </c>
      <c r="G2403" s="15" t="str">
        <f t="shared" si="133"/>
        <v>j</v>
      </c>
      <c r="H2403" s="20">
        <v>2017</v>
      </c>
      <c r="J2403" s="20" t="s">
        <v>3842</v>
      </c>
      <c r="K2403" s="20" t="s">
        <v>3843</v>
      </c>
      <c r="L2403" s="15" t="s">
        <v>3844</v>
      </c>
      <c r="N2403" s="15" t="s">
        <v>10568</v>
      </c>
      <c r="Q2403" s="20" t="s">
        <v>178</v>
      </c>
    </row>
    <row r="2404" spans="1:17" ht="18" customHeight="1" x14ac:dyDescent="0.2">
      <c r="A2404" s="22" t="s">
        <v>25</v>
      </c>
      <c r="B2404" s="22" t="str">
        <f t="shared" si="135"/>
        <v>avars_2018</v>
      </c>
      <c r="C2404" s="22" t="s">
        <v>138</v>
      </c>
      <c r="D2404" s="22" t="s">
        <v>149</v>
      </c>
      <c r="E2404" s="22" t="s">
        <v>3855</v>
      </c>
      <c r="F2404" s="15">
        <v>11</v>
      </c>
      <c r="G2404" s="15" t="str">
        <f t="shared" si="133"/>
        <v>k</v>
      </c>
      <c r="H2404" s="20">
        <v>2018</v>
      </c>
      <c r="J2404" s="20" t="s">
        <v>3842</v>
      </c>
      <c r="K2404" s="20" t="s">
        <v>3843</v>
      </c>
      <c r="L2404" s="15" t="s">
        <v>3844</v>
      </c>
      <c r="N2404" s="15" t="s">
        <v>10568</v>
      </c>
      <c r="Q2404" s="20" t="s">
        <v>178</v>
      </c>
    </row>
    <row r="2405" spans="1:17" ht="18" customHeight="1" x14ac:dyDescent="0.2">
      <c r="A2405" s="22" t="s">
        <v>25</v>
      </c>
      <c r="B2405" s="22" t="str">
        <f t="shared" si="135"/>
        <v>avars_2008</v>
      </c>
      <c r="C2405" s="22" t="s">
        <v>138</v>
      </c>
      <c r="D2405" s="22" t="s">
        <v>149</v>
      </c>
      <c r="E2405" s="22" t="s">
        <v>3873</v>
      </c>
      <c r="F2405" s="15">
        <v>1</v>
      </c>
      <c r="G2405" s="15" t="str">
        <f t="shared" si="133"/>
        <v>a</v>
      </c>
      <c r="H2405" s="20">
        <v>2008</v>
      </c>
      <c r="J2405" s="20" t="s">
        <v>3842</v>
      </c>
      <c r="K2405" s="20" t="s">
        <v>3843</v>
      </c>
      <c r="L2405" s="15" t="s">
        <v>3844</v>
      </c>
      <c r="N2405" s="15" t="s">
        <v>10568</v>
      </c>
      <c r="Q2405" s="20" t="s">
        <v>178</v>
      </c>
    </row>
    <row r="2406" spans="1:17" ht="18" customHeight="1" x14ac:dyDescent="0.2">
      <c r="A2406" s="22" t="s">
        <v>25</v>
      </c>
      <c r="B2406" s="22" t="str">
        <f t="shared" si="135"/>
        <v>avars_2009</v>
      </c>
      <c r="C2406" s="22" t="s">
        <v>138</v>
      </c>
      <c r="D2406" s="22" t="s">
        <v>149</v>
      </c>
      <c r="E2406" s="22" t="s">
        <v>3873</v>
      </c>
      <c r="F2406" s="15">
        <v>2</v>
      </c>
      <c r="G2406" s="15" t="str">
        <f t="shared" si="133"/>
        <v>b</v>
      </c>
      <c r="H2406" s="20">
        <v>2009</v>
      </c>
      <c r="J2406" s="20" t="s">
        <v>3842</v>
      </c>
      <c r="K2406" s="20" t="s">
        <v>3843</v>
      </c>
      <c r="L2406" s="15" t="s">
        <v>3844</v>
      </c>
      <c r="N2406" s="15" t="s">
        <v>10568</v>
      </c>
      <c r="Q2406" s="20" t="s">
        <v>178</v>
      </c>
    </row>
    <row r="2407" spans="1:17" ht="18" customHeight="1" x14ac:dyDescent="0.2">
      <c r="A2407" s="22" t="s">
        <v>25</v>
      </c>
      <c r="B2407" s="22" t="str">
        <f t="shared" si="135"/>
        <v>avars_2010</v>
      </c>
      <c r="C2407" s="22" t="s">
        <v>138</v>
      </c>
      <c r="D2407" s="22" t="s">
        <v>149</v>
      </c>
      <c r="E2407" s="22" t="s">
        <v>3873</v>
      </c>
      <c r="F2407" s="15">
        <v>3</v>
      </c>
      <c r="G2407" s="15" t="str">
        <f t="shared" si="133"/>
        <v>c</v>
      </c>
      <c r="H2407" s="20">
        <v>2010</v>
      </c>
      <c r="J2407" s="20" t="s">
        <v>3842</v>
      </c>
      <c r="K2407" s="20" t="s">
        <v>3843</v>
      </c>
      <c r="L2407" s="15" t="s">
        <v>3844</v>
      </c>
      <c r="N2407" s="15" t="s">
        <v>10568</v>
      </c>
      <c r="Q2407" s="20" t="s">
        <v>178</v>
      </c>
    </row>
    <row r="2408" spans="1:17" ht="18" customHeight="1" x14ac:dyDescent="0.2">
      <c r="A2408" s="22" t="s">
        <v>25</v>
      </c>
      <c r="B2408" s="22" t="str">
        <f t="shared" si="135"/>
        <v>avars_2011</v>
      </c>
      <c r="C2408" s="22" t="s">
        <v>138</v>
      </c>
      <c r="D2408" s="22" t="s">
        <v>149</v>
      </c>
      <c r="E2408" s="22" t="s">
        <v>3873</v>
      </c>
      <c r="F2408" s="15">
        <v>4</v>
      </c>
      <c r="G2408" s="15" t="str">
        <f t="shared" si="133"/>
        <v>d</v>
      </c>
      <c r="H2408" s="20">
        <v>2011</v>
      </c>
      <c r="J2408" s="20" t="s">
        <v>3842</v>
      </c>
      <c r="K2408" s="20" t="s">
        <v>3843</v>
      </c>
      <c r="L2408" s="15" t="s">
        <v>3844</v>
      </c>
      <c r="N2408" s="15" t="s">
        <v>10568</v>
      </c>
      <c r="Q2408" s="20" t="s">
        <v>178</v>
      </c>
    </row>
    <row r="2409" spans="1:17" ht="18" customHeight="1" x14ac:dyDescent="0.2">
      <c r="A2409" s="22" t="s">
        <v>25</v>
      </c>
      <c r="B2409" s="22" t="str">
        <f t="shared" si="135"/>
        <v>avars_2012</v>
      </c>
      <c r="C2409" s="22" t="s">
        <v>138</v>
      </c>
      <c r="D2409" s="22" t="s">
        <v>149</v>
      </c>
      <c r="E2409" s="22" t="s">
        <v>3873</v>
      </c>
      <c r="F2409" s="15">
        <v>5</v>
      </c>
      <c r="G2409" s="15" t="str">
        <f t="shared" si="133"/>
        <v>e</v>
      </c>
      <c r="H2409" s="20">
        <v>2012</v>
      </c>
      <c r="J2409" s="20" t="s">
        <v>3842</v>
      </c>
      <c r="K2409" s="20" t="s">
        <v>3843</v>
      </c>
      <c r="L2409" s="15" t="s">
        <v>3844</v>
      </c>
      <c r="N2409" s="15" t="s">
        <v>10568</v>
      </c>
      <c r="Q2409" s="20" t="s">
        <v>178</v>
      </c>
    </row>
    <row r="2410" spans="1:17" ht="18" customHeight="1" x14ac:dyDescent="0.2">
      <c r="A2410" s="22" t="s">
        <v>25</v>
      </c>
      <c r="B2410" s="22" t="str">
        <f t="shared" si="135"/>
        <v>avars_2013</v>
      </c>
      <c r="C2410" s="22" t="s">
        <v>138</v>
      </c>
      <c r="D2410" s="22" t="s">
        <v>149</v>
      </c>
      <c r="E2410" s="22" t="s">
        <v>3873</v>
      </c>
      <c r="F2410" s="15">
        <v>6</v>
      </c>
      <c r="G2410" s="15" t="str">
        <f t="shared" si="133"/>
        <v>f</v>
      </c>
      <c r="H2410" s="20">
        <v>2013</v>
      </c>
      <c r="J2410" s="20" t="s">
        <v>3842</v>
      </c>
      <c r="K2410" s="20" t="s">
        <v>3843</v>
      </c>
      <c r="L2410" s="15" t="s">
        <v>3844</v>
      </c>
      <c r="N2410" s="15" t="s">
        <v>10568</v>
      </c>
      <c r="Q2410" s="20" t="s">
        <v>178</v>
      </c>
    </row>
    <row r="2411" spans="1:17" ht="18" customHeight="1" x14ac:dyDescent="0.2">
      <c r="A2411" s="22" t="s">
        <v>25</v>
      </c>
      <c r="B2411" s="22" t="str">
        <f t="shared" si="135"/>
        <v>avars_2014</v>
      </c>
      <c r="C2411" s="22" t="s">
        <v>138</v>
      </c>
      <c r="D2411" s="22" t="s">
        <v>149</v>
      </c>
      <c r="E2411" s="22" t="s">
        <v>3873</v>
      </c>
      <c r="F2411" s="15">
        <v>7</v>
      </c>
      <c r="G2411" s="15" t="str">
        <f t="shared" si="133"/>
        <v>g</v>
      </c>
      <c r="H2411" s="20">
        <v>2014</v>
      </c>
      <c r="J2411" s="20" t="s">
        <v>3842</v>
      </c>
      <c r="K2411" s="20" t="s">
        <v>3843</v>
      </c>
      <c r="L2411" s="15" t="s">
        <v>3844</v>
      </c>
      <c r="N2411" s="15" t="s">
        <v>10568</v>
      </c>
      <c r="Q2411" s="20" t="s">
        <v>178</v>
      </c>
    </row>
    <row r="2412" spans="1:17" ht="18" customHeight="1" x14ac:dyDescent="0.2">
      <c r="A2412" s="22" t="s">
        <v>25</v>
      </c>
      <c r="B2412" s="22" t="str">
        <f t="shared" si="135"/>
        <v>avars_2015</v>
      </c>
      <c r="C2412" s="22" t="s">
        <v>138</v>
      </c>
      <c r="D2412" s="22" t="s">
        <v>149</v>
      </c>
      <c r="E2412" s="22" t="s">
        <v>3873</v>
      </c>
      <c r="F2412" s="15">
        <v>8</v>
      </c>
      <c r="G2412" s="15" t="str">
        <f t="shared" si="133"/>
        <v>h</v>
      </c>
      <c r="H2412" s="20">
        <v>2015</v>
      </c>
      <c r="J2412" s="20" t="s">
        <v>3842</v>
      </c>
      <c r="K2412" s="20" t="s">
        <v>3843</v>
      </c>
      <c r="L2412" s="15" t="s">
        <v>3844</v>
      </c>
      <c r="N2412" s="15" t="s">
        <v>10568</v>
      </c>
      <c r="Q2412" s="20" t="s">
        <v>178</v>
      </c>
    </row>
    <row r="2413" spans="1:17" ht="18" customHeight="1" x14ac:dyDescent="0.2">
      <c r="A2413" s="22" t="s">
        <v>25</v>
      </c>
      <c r="B2413" s="22" t="str">
        <f t="shared" si="135"/>
        <v>avars_2016</v>
      </c>
      <c r="C2413" s="22" t="s">
        <v>138</v>
      </c>
      <c r="D2413" s="22" t="s">
        <v>149</v>
      </c>
      <c r="E2413" s="22" t="s">
        <v>3873</v>
      </c>
      <c r="F2413" s="15">
        <v>9</v>
      </c>
      <c r="G2413" s="15" t="str">
        <f t="shared" si="133"/>
        <v>i</v>
      </c>
      <c r="H2413" s="20">
        <v>2016</v>
      </c>
      <c r="J2413" s="20" t="s">
        <v>3842</v>
      </c>
      <c r="K2413" s="20" t="s">
        <v>3843</v>
      </c>
      <c r="L2413" s="15" t="s">
        <v>3844</v>
      </c>
      <c r="N2413" s="15" t="s">
        <v>10568</v>
      </c>
      <c r="Q2413" s="20" t="s">
        <v>178</v>
      </c>
    </row>
    <row r="2414" spans="1:17" ht="18" customHeight="1" x14ac:dyDescent="0.2">
      <c r="A2414" s="22" t="s">
        <v>25</v>
      </c>
      <c r="B2414" s="22" t="str">
        <f t="shared" si="135"/>
        <v>avars_2017</v>
      </c>
      <c r="C2414" s="22" t="s">
        <v>138</v>
      </c>
      <c r="D2414" s="22" t="s">
        <v>149</v>
      </c>
      <c r="E2414" s="22" t="s">
        <v>3873</v>
      </c>
      <c r="F2414" s="15">
        <v>10</v>
      </c>
      <c r="G2414" s="15" t="str">
        <f t="shared" si="133"/>
        <v>j</v>
      </c>
      <c r="H2414" s="20">
        <v>2017</v>
      </c>
      <c r="J2414" s="20" t="s">
        <v>3842</v>
      </c>
      <c r="K2414" s="20" t="s">
        <v>3843</v>
      </c>
      <c r="L2414" s="15" t="s">
        <v>3844</v>
      </c>
      <c r="N2414" s="15" t="s">
        <v>10568</v>
      </c>
      <c r="Q2414" s="20" t="s">
        <v>178</v>
      </c>
    </row>
    <row r="2415" spans="1:17" ht="18" customHeight="1" x14ac:dyDescent="0.2">
      <c r="A2415" s="22" t="s">
        <v>25</v>
      </c>
      <c r="B2415" s="22" t="str">
        <f t="shared" si="135"/>
        <v>avars_2018</v>
      </c>
      <c r="C2415" s="22" t="s">
        <v>138</v>
      </c>
      <c r="D2415" s="22" t="s">
        <v>149</v>
      </c>
      <c r="E2415" s="22" t="s">
        <v>3873</v>
      </c>
      <c r="F2415" s="15">
        <v>11</v>
      </c>
      <c r="G2415" s="15" t="str">
        <f t="shared" si="133"/>
        <v>k</v>
      </c>
      <c r="H2415" s="20">
        <v>2018</v>
      </c>
      <c r="J2415" s="20" t="s">
        <v>3842</v>
      </c>
      <c r="K2415" s="20" t="s">
        <v>3843</v>
      </c>
      <c r="L2415" s="15" t="s">
        <v>3844</v>
      </c>
      <c r="N2415" s="15" t="s">
        <v>10568</v>
      </c>
      <c r="Q2415" s="20" t="s">
        <v>178</v>
      </c>
    </row>
    <row r="2416" spans="1:17" ht="18" customHeight="1" x14ac:dyDescent="0.2">
      <c r="A2416" s="22" t="s">
        <v>25</v>
      </c>
      <c r="B2416" s="22" t="str">
        <f t="shared" si="135"/>
        <v>avars_2008</v>
      </c>
      <c r="C2416" s="22" t="s">
        <v>138</v>
      </c>
      <c r="D2416" s="22" t="s">
        <v>149</v>
      </c>
      <c r="E2416" s="22" t="s">
        <v>3887</v>
      </c>
      <c r="F2416" s="15">
        <v>1</v>
      </c>
      <c r="G2416" s="15" t="str">
        <f t="shared" si="133"/>
        <v>a</v>
      </c>
      <c r="H2416" s="20">
        <v>2008</v>
      </c>
      <c r="J2416" s="20" t="s">
        <v>3842</v>
      </c>
      <c r="K2416" s="20" t="s">
        <v>3843</v>
      </c>
      <c r="L2416" s="15" t="s">
        <v>3844</v>
      </c>
      <c r="N2416" s="15" t="s">
        <v>10568</v>
      </c>
      <c r="Q2416" s="20" t="s">
        <v>178</v>
      </c>
    </row>
    <row r="2417" spans="1:17" ht="18" customHeight="1" x14ac:dyDescent="0.2">
      <c r="A2417" s="22" t="s">
        <v>25</v>
      </c>
      <c r="B2417" s="22" t="str">
        <f t="shared" si="135"/>
        <v>avars_2009</v>
      </c>
      <c r="C2417" s="22" t="s">
        <v>138</v>
      </c>
      <c r="D2417" s="22" t="s">
        <v>149</v>
      </c>
      <c r="E2417" s="22" t="s">
        <v>3887</v>
      </c>
      <c r="F2417" s="15">
        <v>2</v>
      </c>
      <c r="G2417" s="15" t="str">
        <f t="shared" si="133"/>
        <v>b</v>
      </c>
      <c r="H2417" s="20">
        <v>2009</v>
      </c>
      <c r="J2417" s="20" t="s">
        <v>3842</v>
      </c>
      <c r="K2417" s="20" t="s">
        <v>3843</v>
      </c>
      <c r="L2417" s="15" t="s">
        <v>3844</v>
      </c>
      <c r="N2417" s="15" t="s">
        <v>10568</v>
      </c>
      <c r="Q2417" s="20" t="s">
        <v>178</v>
      </c>
    </row>
    <row r="2418" spans="1:17" ht="18" customHeight="1" x14ac:dyDescent="0.2">
      <c r="A2418" s="22" t="s">
        <v>25</v>
      </c>
      <c r="B2418" s="22" t="str">
        <f t="shared" si="135"/>
        <v>avars_2010</v>
      </c>
      <c r="C2418" s="22" t="s">
        <v>138</v>
      </c>
      <c r="D2418" s="22" t="s">
        <v>149</v>
      </c>
      <c r="E2418" s="22" t="s">
        <v>3887</v>
      </c>
      <c r="F2418" s="15">
        <v>3</v>
      </c>
      <c r="G2418" s="15" t="str">
        <f t="shared" si="133"/>
        <v>c</v>
      </c>
      <c r="H2418" s="20">
        <v>2010</v>
      </c>
      <c r="J2418" s="20" t="s">
        <v>3842</v>
      </c>
      <c r="K2418" s="20" t="s">
        <v>3843</v>
      </c>
      <c r="L2418" s="15" t="s">
        <v>3844</v>
      </c>
      <c r="N2418" s="15" t="s">
        <v>10568</v>
      </c>
      <c r="Q2418" s="20" t="s">
        <v>178</v>
      </c>
    </row>
    <row r="2419" spans="1:17" ht="18" customHeight="1" x14ac:dyDescent="0.2">
      <c r="A2419" s="22" t="s">
        <v>25</v>
      </c>
      <c r="B2419" s="22" t="str">
        <f t="shared" si="135"/>
        <v>avars_2011</v>
      </c>
      <c r="C2419" s="22" t="s">
        <v>138</v>
      </c>
      <c r="D2419" s="22" t="s">
        <v>149</v>
      </c>
      <c r="E2419" s="22" t="s">
        <v>3887</v>
      </c>
      <c r="F2419" s="15">
        <v>4</v>
      </c>
      <c r="G2419" s="15" t="str">
        <f t="shared" si="133"/>
        <v>d</v>
      </c>
      <c r="H2419" s="20">
        <v>2011</v>
      </c>
      <c r="J2419" s="20" t="s">
        <v>3842</v>
      </c>
      <c r="K2419" s="20" t="s">
        <v>3843</v>
      </c>
      <c r="L2419" s="15" t="s">
        <v>3844</v>
      </c>
      <c r="N2419" s="15" t="s">
        <v>10568</v>
      </c>
      <c r="Q2419" s="20" t="s">
        <v>178</v>
      </c>
    </row>
    <row r="2420" spans="1:17" ht="18" customHeight="1" x14ac:dyDescent="0.2">
      <c r="A2420" s="22" t="s">
        <v>25</v>
      </c>
      <c r="B2420" s="22" t="str">
        <f t="shared" si="135"/>
        <v>avars_2012</v>
      </c>
      <c r="C2420" s="22" t="s">
        <v>138</v>
      </c>
      <c r="D2420" s="22" t="s">
        <v>149</v>
      </c>
      <c r="E2420" s="22" t="s">
        <v>3887</v>
      </c>
      <c r="F2420" s="15">
        <v>5</v>
      </c>
      <c r="G2420" s="15" t="str">
        <f t="shared" si="133"/>
        <v>e</v>
      </c>
      <c r="H2420" s="20">
        <v>2012</v>
      </c>
      <c r="J2420" s="20" t="s">
        <v>3842</v>
      </c>
      <c r="K2420" s="20" t="s">
        <v>3843</v>
      </c>
      <c r="L2420" s="15" t="s">
        <v>3844</v>
      </c>
      <c r="N2420" s="15" t="s">
        <v>10568</v>
      </c>
      <c r="Q2420" s="20" t="s">
        <v>178</v>
      </c>
    </row>
    <row r="2421" spans="1:17" ht="18" customHeight="1" x14ac:dyDescent="0.2">
      <c r="A2421" s="22" t="s">
        <v>25</v>
      </c>
      <c r="B2421" s="22" t="str">
        <f t="shared" si="135"/>
        <v>avars_2013</v>
      </c>
      <c r="C2421" s="22" t="s">
        <v>138</v>
      </c>
      <c r="D2421" s="22" t="s">
        <v>149</v>
      </c>
      <c r="E2421" s="22" t="s">
        <v>3887</v>
      </c>
      <c r="F2421" s="15">
        <v>6</v>
      </c>
      <c r="G2421" s="15" t="str">
        <f t="shared" si="133"/>
        <v>f</v>
      </c>
      <c r="H2421" s="20">
        <v>2013</v>
      </c>
      <c r="J2421" s="20" t="s">
        <v>3842</v>
      </c>
      <c r="K2421" s="20" t="s">
        <v>3843</v>
      </c>
      <c r="L2421" s="15" t="s">
        <v>3844</v>
      </c>
      <c r="N2421" s="15" t="s">
        <v>10568</v>
      </c>
      <c r="Q2421" s="20" t="s">
        <v>178</v>
      </c>
    </row>
    <row r="2422" spans="1:17" ht="18" customHeight="1" x14ac:dyDescent="0.2">
      <c r="A2422" s="22" t="s">
        <v>25</v>
      </c>
      <c r="B2422" s="22" t="str">
        <f t="shared" si="135"/>
        <v>avars_2014</v>
      </c>
      <c r="C2422" s="22" t="s">
        <v>138</v>
      </c>
      <c r="D2422" s="22" t="s">
        <v>149</v>
      </c>
      <c r="E2422" s="22" t="s">
        <v>3887</v>
      </c>
      <c r="F2422" s="15">
        <v>7</v>
      </c>
      <c r="G2422" s="15" t="str">
        <f t="shared" si="133"/>
        <v>g</v>
      </c>
      <c r="H2422" s="20">
        <v>2014</v>
      </c>
      <c r="J2422" s="20" t="s">
        <v>3842</v>
      </c>
      <c r="K2422" s="20" t="s">
        <v>3843</v>
      </c>
      <c r="L2422" s="15" t="s">
        <v>3844</v>
      </c>
      <c r="N2422" s="15" t="s">
        <v>10568</v>
      </c>
      <c r="Q2422" s="20" t="s">
        <v>178</v>
      </c>
    </row>
    <row r="2423" spans="1:17" ht="18" customHeight="1" x14ac:dyDescent="0.2">
      <c r="A2423" s="22" t="s">
        <v>25</v>
      </c>
      <c r="B2423" s="22" t="str">
        <f t="shared" si="135"/>
        <v>avars_2015</v>
      </c>
      <c r="C2423" s="22" t="s">
        <v>138</v>
      </c>
      <c r="D2423" s="22" t="s">
        <v>149</v>
      </c>
      <c r="E2423" s="22" t="s">
        <v>3887</v>
      </c>
      <c r="F2423" s="15">
        <v>8</v>
      </c>
      <c r="G2423" s="15" t="str">
        <f t="shared" si="133"/>
        <v>h</v>
      </c>
      <c r="H2423" s="20">
        <v>2015</v>
      </c>
      <c r="J2423" s="20" t="s">
        <v>3842</v>
      </c>
      <c r="K2423" s="20" t="s">
        <v>3843</v>
      </c>
      <c r="L2423" s="15" t="s">
        <v>3844</v>
      </c>
      <c r="N2423" s="15" t="s">
        <v>10568</v>
      </c>
      <c r="Q2423" s="20" t="s">
        <v>178</v>
      </c>
    </row>
    <row r="2424" spans="1:17" ht="18" customHeight="1" x14ac:dyDescent="0.2">
      <c r="A2424" s="22" t="s">
        <v>25</v>
      </c>
      <c r="B2424" s="22" t="str">
        <f t="shared" si="135"/>
        <v>avars_2016</v>
      </c>
      <c r="C2424" s="22" t="s">
        <v>138</v>
      </c>
      <c r="D2424" s="22" t="s">
        <v>149</v>
      </c>
      <c r="E2424" s="22" t="s">
        <v>3887</v>
      </c>
      <c r="F2424" s="15">
        <v>9</v>
      </c>
      <c r="G2424" s="15" t="str">
        <f t="shared" si="133"/>
        <v>i</v>
      </c>
      <c r="H2424" s="20">
        <v>2016</v>
      </c>
      <c r="J2424" s="20" t="s">
        <v>3842</v>
      </c>
      <c r="K2424" s="20" t="s">
        <v>3843</v>
      </c>
      <c r="L2424" s="15" t="s">
        <v>3844</v>
      </c>
      <c r="N2424" s="15" t="s">
        <v>10568</v>
      </c>
      <c r="Q2424" s="20" t="s">
        <v>178</v>
      </c>
    </row>
    <row r="2425" spans="1:17" ht="18" customHeight="1" x14ac:dyDescent="0.2">
      <c r="A2425" s="22" t="s">
        <v>25</v>
      </c>
      <c r="B2425" s="22" t="str">
        <f t="shared" si="135"/>
        <v>avars_2017</v>
      </c>
      <c r="C2425" s="22" t="s">
        <v>138</v>
      </c>
      <c r="D2425" s="22" t="s">
        <v>149</v>
      </c>
      <c r="E2425" s="22" t="s">
        <v>3887</v>
      </c>
      <c r="F2425" s="15">
        <v>10</v>
      </c>
      <c r="G2425" s="15" t="str">
        <f t="shared" si="133"/>
        <v>j</v>
      </c>
      <c r="H2425" s="20">
        <v>2017</v>
      </c>
      <c r="J2425" s="20" t="s">
        <v>3842</v>
      </c>
      <c r="K2425" s="20" t="s">
        <v>3843</v>
      </c>
      <c r="L2425" s="15" t="s">
        <v>3844</v>
      </c>
      <c r="N2425" s="15" t="s">
        <v>10568</v>
      </c>
      <c r="Q2425" s="20" t="s">
        <v>178</v>
      </c>
    </row>
    <row r="2426" spans="1:17" ht="18" customHeight="1" x14ac:dyDescent="0.2">
      <c r="A2426" s="22" t="s">
        <v>25</v>
      </c>
      <c r="B2426" s="22" t="str">
        <f t="shared" si="135"/>
        <v>avars_2018</v>
      </c>
      <c r="C2426" s="22" t="s">
        <v>138</v>
      </c>
      <c r="D2426" s="22" t="s">
        <v>149</v>
      </c>
      <c r="E2426" s="22" t="s">
        <v>3887</v>
      </c>
      <c r="F2426" s="15">
        <v>11</v>
      </c>
      <c r="G2426" s="15" t="str">
        <f t="shared" si="133"/>
        <v>k</v>
      </c>
      <c r="H2426" s="20">
        <v>2018</v>
      </c>
      <c r="J2426" s="20" t="s">
        <v>3842</v>
      </c>
      <c r="K2426" s="20" t="s">
        <v>3843</v>
      </c>
      <c r="L2426" s="15" t="s">
        <v>3844</v>
      </c>
      <c r="N2426" s="15" t="s">
        <v>10568</v>
      </c>
      <c r="Q2426" s="20" t="s">
        <v>178</v>
      </c>
    </row>
    <row r="2427" spans="1:17" ht="18" customHeight="1" x14ac:dyDescent="0.2">
      <c r="A2427" s="22" t="s">
        <v>25</v>
      </c>
      <c r="B2427" s="22" t="str">
        <f t="shared" si="135"/>
        <v>avars_2008</v>
      </c>
      <c r="C2427" s="22" t="s">
        <v>138</v>
      </c>
      <c r="D2427" s="22" t="s">
        <v>149</v>
      </c>
      <c r="E2427" s="22" t="s">
        <v>3899</v>
      </c>
      <c r="F2427" s="15">
        <v>1</v>
      </c>
      <c r="G2427" s="15" t="str">
        <f t="shared" ref="G2427:G2490" si="136">MID("abcdefghijklmnopqrstuvwxyz",F2427,1)</f>
        <v>a</v>
      </c>
      <c r="H2427" s="20">
        <v>2008</v>
      </c>
      <c r="J2427" s="20" t="s">
        <v>3842</v>
      </c>
      <c r="K2427" s="20" t="s">
        <v>3843</v>
      </c>
      <c r="L2427" s="15" t="s">
        <v>3844</v>
      </c>
      <c r="N2427" s="15" t="s">
        <v>10568</v>
      </c>
      <c r="Q2427" s="20" t="s">
        <v>178</v>
      </c>
    </row>
    <row r="2428" spans="1:17" ht="18" customHeight="1" x14ac:dyDescent="0.2">
      <c r="A2428" s="22" t="s">
        <v>25</v>
      </c>
      <c r="B2428" s="22" t="str">
        <f t="shared" si="135"/>
        <v>avars_2009</v>
      </c>
      <c r="C2428" s="22" t="s">
        <v>138</v>
      </c>
      <c r="D2428" s="22" t="s">
        <v>149</v>
      </c>
      <c r="E2428" s="22" t="s">
        <v>3899</v>
      </c>
      <c r="F2428" s="15">
        <v>2</v>
      </c>
      <c r="G2428" s="15" t="str">
        <f t="shared" si="136"/>
        <v>b</v>
      </c>
      <c r="H2428" s="20">
        <v>2009</v>
      </c>
      <c r="J2428" s="20" t="s">
        <v>3842</v>
      </c>
      <c r="K2428" s="20" t="s">
        <v>3843</v>
      </c>
      <c r="L2428" s="15" t="s">
        <v>3844</v>
      </c>
      <c r="N2428" s="15" t="s">
        <v>10568</v>
      </c>
      <c r="Q2428" s="20" t="s">
        <v>178</v>
      </c>
    </row>
    <row r="2429" spans="1:17" ht="18" customHeight="1" x14ac:dyDescent="0.2">
      <c r="A2429" s="22" t="s">
        <v>25</v>
      </c>
      <c r="B2429" s="22" t="str">
        <f t="shared" si="135"/>
        <v>avars_2010</v>
      </c>
      <c r="C2429" s="22" t="s">
        <v>138</v>
      </c>
      <c r="D2429" s="22" t="s">
        <v>149</v>
      </c>
      <c r="E2429" s="22" t="s">
        <v>3899</v>
      </c>
      <c r="F2429" s="15">
        <v>3</v>
      </c>
      <c r="G2429" s="15" t="str">
        <f t="shared" si="136"/>
        <v>c</v>
      </c>
      <c r="H2429" s="20">
        <v>2010</v>
      </c>
      <c r="J2429" s="20" t="s">
        <v>3842</v>
      </c>
      <c r="K2429" s="20" t="s">
        <v>3843</v>
      </c>
      <c r="L2429" s="15" t="s">
        <v>3844</v>
      </c>
      <c r="N2429" s="15" t="s">
        <v>10568</v>
      </c>
      <c r="Q2429" s="20" t="s">
        <v>178</v>
      </c>
    </row>
    <row r="2430" spans="1:17" ht="18" customHeight="1" x14ac:dyDescent="0.2">
      <c r="A2430" s="22" t="s">
        <v>25</v>
      </c>
      <c r="B2430" s="22" t="str">
        <f t="shared" si="135"/>
        <v>avars_2011</v>
      </c>
      <c r="C2430" s="22" t="s">
        <v>138</v>
      </c>
      <c r="D2430" s="22" t="s">
        <v>149</v>
      </c>
      <c r="E2430" s="22" t="s">
        <v>3899</v>
      </c>
      <c r="F2430" s="15">
        <v>4</v>
      </c>
      <c r="G2430" s="15" t="str">
        <f t="shared" si="136"/>
        <v>d</v>
      </c>
      <c r="H2430" s="20">
        <v>2011</v>
      </c>
      <c r="J2430" s="20" t="s">
        <v>3842</v>
      </c>
      <c r="K2430" s="20" t="s">
        <v>3843</v>
      </c>
      <c r="L2430" s="15" t="s">
        <v>3844</v>
      </c>
      <c r="N2430" s="15" t="s">
        <v>10568</v>
      </c>
      <c r="Q2430" s="20" t="s">
        <v>178</v>
      </c>
    </row>
    <row r="2431" spans="1:17" ht="18" customHeight="1" x14ac:dyDescent="0.2">
      <c r="A2431" s="22" t="s">
        <v>25</v>
      </c>
      <c r="B2431" s="22" t="str">
        <f t="shared" si="135"/>
        <v>avars_2012</v>
      </c>
      <c r="C2431" s="22" t="s">
        <v>138</v>
      </c>
      <c r="D2431" s="22" t="s">
        <v>149</v>
      </c>
      <c r="E2431" s="22" t="s">
        <v>3899</v>
      </c>
      <c r="F2431" s="15">
        <v>5</v>
      </c>
      <c r="G2431" s="15" t="str">
        <f t="shared" si="136"/>
        <v>e</v>
      </c>
      <c r="H2431" s="20">
        <v>2012</v>
      </c>
      <c r="J2431" s="20" t="s">
        <v>3842</v>
      </c>
      <c r="K2431" s="20" t="s">
        <v>3843</v>
      </c>
      <c r="L2431" s="15" t="s">
        <v>3844</v>
      </c>
      <c r="N2431" s="15" t="s">
        <v>10568</v>
      </c>
      <c r="Q2431" s="20" t="s">
        <v>178</v>
      </c>
    </row>
    <row r="2432" spans="1:17" ht="18" customHeight="1" x14ac:dyDescent="0.2">
      <c r="A2432" s="22" t="s">
        <v>25</v>
      </c>
      <c r="B2432" s="22" t="str">
        <f t="shared" si="135"/>
        <v>avars_2013</v>
      </c>
      <c r="C2432" s="22" t="s">
        <v>138</v>
      </c>
      <c r="D2432" s="22" t="s">
        <v>149</v>
      </c>
      <c r="E2432" s="22" t="s">
        <v>3899</v>
      </c>
      <c r="F2432" s="15">
        <v>6</v>
      </c>
      <c r="G2432" s="15" t="str">
        <f t="shared" si="136"/>
        <v>f</v>
      </c>
      <c r="H2432" s="20">
        <v>2013</v>
      </c>
      <c r="J2432" s="20" t="s">
        <v>3842</v>
      </c>
      <c r="K2432" s="20" t="s">
        <v>3843</v>
      </c>
      <c r="L2432" s="15" t="s">
        <v>3844</v>
      </c>
      <c r="N2432" s="15" t="s">
        <v>10568</v>
      </c>
      <c r="Q2432" s="20" t="s">
        <v>178</v>
      </c>
    </row>
    <row r="2433" spans="1:17" ht="18" customHeight="1" x14ac:dyDescent="0.2">
      <c r="A2433" s="22" t="s">
        <v>25</v>
      </c>
      <c r="B2433" s="22" t="str">
        <f t="shared" si="135"/>
        <v>avars_2014</v>
      </c>
      <c r="C2433" s="22" t="s">
        <v>138</v>
      </c>
      <c r="D2433" s="22" t="s">
        <v>149</v>
      </c>
      <c r="E2433" s="22" t="s">
        <v>3899</v>
      </c>
      <c r="F2433" s="15">
        <v>7</v>
      </c>
      <c r="G2433" s="15" t="str">
        <f t="shared" si="136"/>
        <v>g</v>
      </c>
      <c r="H2433" s="20">
        <v>2014</v>
      </c>
      <c r="J2433" s="20" t="s">
        <v>3842</v>
      </c>
      <c r="K2433" s="20" t="s">
        <v>3843</v>
      </c>
      <c r="L2433" s="15" t="s">
        <v>3844</v>
      </c>
      <c r="N2433" s="15" t="s">
        <v>10568</v>
      </c>
      <c r="Q2433" s="20" t="s">
        <v>178</v>
      </c>
    </row>
    <row r="2434" spans="1:17" ht="18" customHeight="1" x14ac:dyDescent="0.2">
      <c r="A2434" s="22" t="s">
        <v>25</v>
      </c>
      <c r="B2434" s="22" t="str">
        <f t="shared" si="135"/>
        <v>avars_2015</v>
      </c>
      <c r="C2434" s="22" t="s">
        <v>138</v>
      </c>
      <c r="D2434" s="22" t="s">
        <v>149</v>
      </c>
      <c r="E2434" s="22" t="s">
        <v>3899</v>
      </c>
      <c r="F2434" s="15">
        <v>8</v>
      </c>
      <c r="G2434" s="15" t="str">
        <f t="shared" si="136"/>
        <v>h</v>
      </c>
      <c r="H2434" s="20">
        <v>2015</v>
      </c>
      <c r="J2434" s="20" t="s">
        <v>3842</v>
      </c>
      <c r="K2434" s="20" t="s">
        <v>3843</v>
      </c>
      <c r="L2434" s="15" t="s">
        <v>3844</v>
      </c>
      <c r="N2434" s="15" t="s">
        <v>10568</v>
      </c>
      <c r="Q2434" s="20" t="s">
        <v>178</v>
      </c>
    </row>
    <row r="2435" spans="1:17" ht="18" customHeight="1" x14ac:dyDescent="0.2">
      <c r="A2435" s="22" t="s">
        <v>25</v>
      </c>
      <c r="B2435" s="22" t="str">
        <f t="shared" si="135"/>
        <v>avars_2016</v>
      </c>
      <c r="C2435" s="22" t="s">
        <v>138</v>
      </c>
      <c r="D2435" s="22" t="s">
        <v>149</v>
      </c>
      <c r="E2435" s="22" t="s">
        <v>3899</v>
      </c>
      <c r="F2435" s="15">
        <v>9</v>
      </c>
      <c r="G2435" s="15" t="str">
        <f t="shared" si="136"/>
        <v>i</v>
      </c>
      <c r="H2435" s="20">
        <v>2016</v>
      </c>
      <c r="J2435" s="20" t="s">
        <v>3842</v>
      </c>
      <c r="K2435" s="20" t="s">
        <v>3843</v>
      </c>
      <c r="L2435" s="15" t="s">
        <v>3844</v>
      </c>
      <c r="N2435" s="15" t="s">
        <v>10568</v>
      </c>
      <c r="Q2435" s="20" t="s">
        <v>178</v>
      </c>
    </row>
    <row r="2436" spans="1:17" ht="18" customHeight="1" x14ac:dyDescent="0.2">
      <c r="A2436" s="22" t="s">
        <v>25</v>
      </c>
      <c r="B2436" s="22" t="str">
        <f t="shared" si="135"/>
        <v>avars_2017</v>
      </c>
      <c r="C2436" s="22" t="s">
        <v>138</v>
      </c>
      <c r="D2436" s="22" t="s">
        <v>149</v>
      </c>
      <c r="E2436" s="22" t="s">
        <v>3899</v>
      </c>
      <c r="F2436" s="15">
        <v>10</v>
      </c>
      <c r="G2436" s="15" t="str">
        <f t="shared" si="136"/>
        <v>j</v>
      </c>
      <c r="H2436" s="20">
        <v>2017</v>
      </c>
      <c r="J2436" s="20" t="s">
        <v>3842</v>
      </c>
      <c r="K2436" s="20" t="s">
        <v>3843</v>
      </c>
      <c r="L2436" s="15" t="s">
        <v>3844</v>
      </c>
      <c r="N2436" s="15" t="s">
        <v>10568</v>
      </c>
      <c r="Q2436" s="20" t="s">
        <v>178</v>
      </c>
    </row>
    <row r="2437" spans="1:17" ht="18" customHeight="1" x14ac:dyDescent="0.2">
      <c r="A2437" s="22" t="s">
        <v>25</v>
      </c>
      <c r="B2437" s="22" t="str">
        <f t="shared" si="135"/>
        <v>avars_2018</v>
      </c>
      <c r="C2437" s="22" t="s">
        <v>138</v>
      </c>
      <c r="D2437" s="22" t="s">
        <v>149</v>
      </c>
      <c r="E2437" s="22" t="s">
        <v>3899</v>
      </c>
      <c r="F2437" s="15">
        <v>11</v>
      </c>
      <c r="G2437" s="15" t="str">
        <f t="shared" si="136"/>
        <v>k</v>
      </c>
      <c r="H2437" s="20">
        <v>2018</v>
      </c>
      <c r="J2437" s="20" t="s">
        <v>3842</v>
      </c>
      <c r="K2437" s="20" t="s">
        <v>3843</v>
      </c>
      <c r="L2437" s="15" t="s">
        <v>3844</v>
      </c>
      <c r="N2437" s="15" t="s">
        <v>10568</v>
      </c>
      <c r="Q2437" s="20" t="s">
        <v>178</v>
      </c>
    </row>
    <row r="2438" spans="1:17" ht="18" customHeight="1" x14ac:dyDescent="0.2">
      <c r="A2438" s="22" t="s">
        <v>25</v>
      </c>
      <c r="B2438" s="22" t="str">
        <f t="shared" si="135"/>
        <v>avars_2008</v>
      </c>
      <c r="C2438" s="22" t="s">
        <v>138</v>
      </c>
      <c r="D2438" s="22" t="s">
        <v>149</v>
      </c>
      <c r="E2438" s="22" t="s">
        <v>3914</v>
      </c>
      <c r="F2438" s="15">
        <v>1</v>
      </c>
      <c r="G2438" s="15" t="str">
        <f t="shared" si="136"/>
        <v>a</v>
      </c>
      <c r="H2438" s="20">
        <v>2008</v>
      </c>
      <c r="J2438" s="20" t="s">
        <v>3842</v>
      </c>
      <c r="K2438" s="20" t="s">
        <v>3843</v>
      </c>
      <c r="L2438" s="15" t="s">
        <v>3844</v>
      </c>
      <c r="N2438" s="15" t="s">
        <v>10568</v>
      </c>
      <c r="Q2438" s="20" t="s">
        <v>178</v>
      </c>
    </row>
    <row r="2439" spans="1:17" ht="18" customHeight="1" x14ac:dyDescent="0.2">
      <c r="A2439" s="22" t="s">
        <v>25</v>
      </c>
      <c r="B2439" s="22" t="str">
        <f t="shared" si="135"/>
        <v>avars_2009</v>
      </c>
      <c r="C2439" s="22" t="s">
        <v>138</v>
      </c>
      <c r="D2439" s="22" t="s">
        <v>149</v>
      </c>
      <c r="E2439" s="22" t="s">
        <v>3914</v>
      </c>
      <c r="F2439" s="15">
        <v>2</v>
      </c>
      <c r="G2439" s="15" t="str">
        <f t="shared" si="136"/>
        <v>b</v>
      </c>
      <c r="H2439" s="20">
        <v>2009</v>
      </c>
      <c r="J2439" s="20" t="s">
        <v>3842</v>
      </c>
      <c r="K2439" s="20" t="s">
        <v>3843</v>
      </c>
      <c r="L2439" s="15" t="s">
        <v>3844</v>
      </c>
      <c r="N2439" s="15" t="s">
        <v>10568</v>
      </c>
      <c r="Q2439" s="20" t="s">
        <v>178</v>
      </c>
    </row>
    <row r="2440" spans="1:17" ht="18" customHeight="1" x14ac:dyDescent="0.2">
      <c r="A2440" s="22" t="s">
        <v>25</v>
      </c>
      <c r="B2440" s="22" t="str">
        <f t="shared" si="135"/>
        <v>avars_2010</v>
      </c>
      <c r="C2440" s="22" t="s">
        <v>138</v>
      </c>
      <c r="D2440" s="22" t="s">
        <v>149</v>
      </c>
      <c r="E2440" s="22" t="s">
        <v>3914</v>
      </c>
      <c r="F2440" s="15">
        <v>3</v>
      </c>
      <c r="G2440" s="15" t="str">
        <f t="shared" si="136"/>
        <v>c</v>
      </c>
      <c r="H2440" s="20">
        <v>2010</v>
      </c>
      <c r="J2440" s="20" t="s">
        <v>3842</v>
      </c>
      <c r="K2440" s="20" t="s">
        <v>3843</v>
      </c>
      <c r="L2440" s="15" t="s">
        <v>3844</v>
      </c>
      <c r="N2440" s="15" t="s">
        <v>10568</v>
      </c>
      <c r="Q2440" s="20" t="s">
        <v>178</v>
      </c>
    </row>
    <row r="2441" spans="1:17" ht="18" customHeight="1" x14ac:dyDescent="0.2">
      <c r="A2441" s="22" t="s">
        <v>25</v>
      </c>
      <c r="B2441" s="22" t="str">
        <f t="shared" si="135"/>
        <v>avars_2011</v>
      </c>
      <c r="C2441" s="22" t="s">
        <v>138</v>
      </c>
      <c r="D2441" s="22" t="s">
        <v>149</v>
      </c>
      <c r="E2441" s="22" t="s">
        <v>3914</v>
      </c>
      <c r="F2441" s="15">
        <v>4</v>
      </c>
      <c r="G2441" s="15" t="str">
        <f t="shared" si="136"/>
        <v>d</v>
      </c>
      <c r="H2441" s="20">
        <v>2011</v>
      </c>
      <c r="J2441" s="20" t="s">
        <v>3842</v>
      </c>
      <c r="K2441" s="20" t="s">
        <v>3843</v>
      </c>
      <c r="L2441" s="15" t="s">
        <v>3844</v>
      </c>
      <c r="N2441" s="15" t="s">
        <v>10568</v>
      </c>
      <c r="Q2441" s="20" t="s">
        <v>178</v>
      </c>
    </row>
    <row r="2442" spans="1:17" ht="18" customHeight="1" x14ac:dyDescent="0.2">
      <c r="A2442" s="22" t="s">
        <v>25</v>
      </c>
      <c r="B2442" s="22" t="str">
        <f t="shared" si="135"/>
        <v>avars_2012</v>
      </c>
      <c r="C2442" s="22" t="s">
        <v>138</v>
      </c>
      <c r="D2442" s="22" t="s">
        <v>149</v>
      </c>
      <c r="E2442" s="22" t="s">
        <v>3914</v>
      </c>
      <c r="F2442" s="15">
        <v>5</v>
      </c>
      <c r="G2442" s="15" t="str">
        <f t="shared" si="136"/>
        <v>e</v>
      </c>
      <c r="H2442" s="20">
        <v>2012</v>
      </c>
      <c r="J2442" s="20" t="s">
        <v>3842</v>
      </c>
      <c r="K2442" s="20" t="s">
        <v>3843</v>
      </c>
      <c r="L2442" s="15" t="s">
        <v>3844</v>
      </c>
      <c r="N2442" s="15" t="s">
        <v>10568</v>
      </c>
      <c r="Q2442" s="20" t="s">
        <v>178</v>
      </c>
    </row>
    <row r="2443" spans="1:17" ht="18" customHeight="1" x14ac:dyDescent="0.2">
      <c r="A2443" s="22" t="s">
        <v>25</v>
      </c>
      <c r="B2443" s="22" t="str">
        <f t="shared" si="135"/>
        <v>avars_2013</v>
      </c>
      <c r="C2443" s="22" t="s">
        <v>138</v>
      </c>
      <c r="D2443" s="22" t="s">
        <v>149</v>
      </c>
      <c r="E2443" s="22" t="s">
        <v>3914</v>
      </c>
      <c r="F2443" s="15">
        <v>6</v>
      </c>
      <c r="G2443" s="15" t="str">
        <f t="shared" si="136"/>
        <v>f</v>
      </c>
      <c r="H2443" s="20">
        <v>2013</v>
      </c>
      <c r="J2443" s="20" t="s">
        <v>3842</v>
      </c>
      <c r="K2443" s="20" t="s">
        <v>3843</v>
      </c>
      <c r="L2443" s="15" t="s">
        <v>3844</v>
      </c>
      <c r="N2443" s="15" t="s">
        <v>10568</v>
      </c>
      <c r="Q2443" s="20" t="s">
        <v>178</v>
      </c>
    </row>
    <row r="2444" spans="1:17" ht="18" customHeight="1" x14ac:dyDescent="0.2">
      <c r="A2444" s="22" t="s">
        <v>25</v>
      </c>
      <c r="B2444" s="22" t="str">
        <f t="shared" si="135"/>
        <v>avars_2014</v>
      </c>
      <c r="C2444" s="22" t="s">
        <v>138</v>
      </c>
      <c r="D2444" s="22" t="s">
        <v>149</v>
      </c>
      <c r="E2444" s="22" t="s">
        <v>3914</v>
      </c>
      <c r="F2444" s="15">
        <v>7</v>
      </c>
      <c r="G2444" s="15" t="str">
        <f t="shared" si="136"/>
        <v>g</v>
      </c>
      <c r="H2444" s="20">
        <v>2014</v>
      </c>
      <c r="J2444" s="20" t="s">
        <v>3842</v>
      </c>
      <c r="K2444" s="20" t="s">
        <v>3843</v>
      </c>
      <c r="L2444" s="15" t="s">
        <v>3844</v>
      </c>
      <c r="N2444" s="15" t="s">
        <v>10568</v>
      </c>
      <c r="Q2444" s="20" t="s">
        <v>178</v>
      </c>
    </row>
    <row r="2445" spans="1:17" ht="18" customHeight="1" x14ac:dyDescent="0.2">
      <c r="A2445" s="22" t="s">
        <v>25</v>
      </c>
      <c r="B2445" s="22" t="str">
        <f t="shared" si="135"/>
        <v>avars_2015</v>
      </c>
      <c r="C2445" s="22" t="s">
        <v>138</v>
      </c>
      <c r="D2445" s="22" t="s">
        <v>149</v>
      </c>
      <c r="E2445" s="22" t="s">
        <v>3914</v>
      </c>
      <c r="F2445" s="15">
        <v>8</v>
      </c>
      <c r="G2445" s="15" t="str">
        <f t="shared" si="136"/>
        <v>h</v>
      </c>
      <c r="H2445" s="20">
        <v>2015</v>
      </c>
      <c r="J2445" s="20" t="s">
        <v>3842</v>
      </c>
      <c r="K2445" s="20" t="s">
        <v>3843</v>
      </c>
      <c r="L2445" s="15" t="s">
        <v>3844</v>
      </c>
      <c r="N2445" s="15" t="s">
        <v>10568</v>
      </c>
      <c r="Q2445" s="20" t="s">
        <v>178</v>
      </c>
    </row>
    <row r="2446" spans="1:17" ht="18" customHeight="1" x14ac:dyDescent="0.2">
      <c r="A2446" s="22" t="s">
        <v>25</v>
      </c>
      <c r="B2446" s="22" t="str">
        <f t="shared" si="135"/>
        <v>avars_2016</v>
      </c>
      <c r="C2446" s="22" t="s">
        <v>138</v>
      </c>
      <c r="D2446" s="22" t="s">
        <v>149</v>
      </c>
      <c r="E2446" s="22" t="s">
        <v>3914</v>
      </c>
      <c r="F2446" s="15">
        <v>9</v>
      </c>
      <c r="G2446" s="15" t="str">
        <f t="shared" si="136"/>
        <v>i</v>
      </c>
      <c r="H2446" s="20">
        <v>2016</v>
      </c>
      <c r="J2446" s="20" t="s">
        <v>3842</v>
      </c>
      <c r="K2446" s="20" t="s">
        <v>3843</v>
      </c>
      <c r="L2446" s="15" t="s">
        <v>3844</v>
      </c>
      <c r="N2446" s="15" t="s">
        <v>10568</v>
      </c>
      <c r="Q2446" s="20" t="s">
        <v>178</v>
      </c>
    </row>
    <row r="2447" spans="1:17" ht="18" customHeight="1" x14ac:dyDescent="0.2">
      <c r="A2447" s="22" t="s">
        <v>25</v>
      </c>
      <c r="B2447" s="22" t="str">
        <f t="shared" ref="B2447:B2510" si="137">"avars_" &amp;  H2447</f>
        <v>avars_2017</v>
      </c>
      <c r="C2447" s="22" t="s">
        <v>138</v>
      </c>
      <c r="D2447" s="22" t="s">
        <v>149</v>
      </c>
      <c r="E2447" s="22" t="s">
        <v>3914</v>
      </c>
      <c r="F2447" s="15">
        <v>10</v>
      </c>
      <c r="G2447" s="15" t="str">
        <f t="shared" si="136"/>
        <v>j</v>
      </c>
      <c r="H2447" s="20">
        <v>2017</v>
      </c>
      <c r="J2447" s="20" t="s">
        <v>3842</v>
      </c>
      <c r="K2447" s="20" t="s">
        <v>3843</v>
      </c>
      <c r="L2447" s="15" t="s">
        <v>3844</v>
      </c>
      <c r="N2447" s="15" t="s">
        <v>10568</v>
      </c>
      <c r="Q2447" s="20" t="s">
        <v>178</v>
      </c>
    </row>
    <row r="2448" spans="1:17" ht="18" customHeight="1" x14ac:dyDescent="0.2">
      <c r="A2448" s="22" t="s">
        <v>25</v>
      </c>
      <c r="B2448" s="22" t="str">
        <f t="shared" si="137"/>
        <v>avars_2018</v>
      </c>
      <c r="C2448" s="22" t="s">
        <v>138</v>
      </c>
      <c r="D2448" s="22" t="s">
        <v>149</v>
      </c>
      <c r="E2448" s="22" t="s">
        <v>3914</v>
      </c>
      <c r="F2448" s="15">
        <v>11</v>
      </c>
      <c r="G2448" s="15" t="str">
        <f t="shared" si="136"/>
        <v>k</v>
      </c>
      <c r="H2448" s="20">
        <v>2018</v>
      </c>
      <c r="J2448" s="20" t="s">
        <v>3842</v>
      </c>
      <c r="K2448" s="20" t="s">
        <v>3843</v>
      </c>
      <c r="L2448" s="15" t="s">
        <v>3844</v>
      </c>
      <c r="N2448" s="15" t="s">
        <v>10568</v>
      </c>
      <c r="Q2448" s="20" t="s">
        <v>178</v>
      </c>
    </row>
    <row r="2449" spans="1:17" ht="18" customHeight="1" x14ac:dyDescent="0.2">
      <c r="A2449" s="22" t="s">
        <v>25</v>
      </c>
      <c r="B2449" s="22" t="str">
        <f t="shared" si="137"/>
        <v>avars_2008</v>
      </c>
      <c r="C2449" s="22" t="s">
        <v>138</v>
      </c>
      <c r="D2449" s="22" t="s">
        <v>149</v>
      </c>
      <c r="E2449" s="22" t="s">
        <v>3928</v>
      </c>
      <c r="F2449" s="15">
        <v>1</v>
      </c>
      <c r="G2449" s="15" t="str">
        <f t="shared" si="136"/>
        <v>a</v>
      </c>
      <c r="H2449" s="20">
        <v>2008</v>
      </c>
      <c r="J2449" s="20" t="s">
        <v>3842</v>
      </c>
      <c r="K2449" s="20" t="s">
        <v>3843</v>
      </c>
      <c r="L2449" s="15" t="s">
        <v>3844</v>
      </c>
      <c r="N2449" s="15" t="s">
        <v>10568</v>
      </c>
      <c r="Q2449" s="20" t="s">
        <v>178</v>
      </c>
    </row>
    <row r="2450" spans="1:17" ht="18" customHeight="1" x14ac:dyDescent="0.2">
      <c r="A2450" s="22" t="s">
        <v>25</v>
      </c>
      <c r="B2450" s="22" t="str">
        <f t="shared" si="137"/>
        <v>avars_2009</v>
      </c>
      <c r="C2450" s="22" t="s">
        <v>138</v>
      </c>
      <c r="D2450" s="22" t="s">
        <v>149</v>
      </c>
      <c r="E2450" s="22" t="s">
        <v>3928</v>
      </c>
      <c r="F2450" s="15">
        <v>2</v>
      </c>
      <c r="G2450" s="15" t="str">
        <f t="shared" si="136"/>
        <v>b</v>
      </c>
      <c r="H2450" s="20">
        <v>2009</v>
      </c>
      <c r="J2450" s="20" t="s">
        <v>3842</v>
      </c>
      <c r="K2450" s="20" t="s">
        <v>3843</v>
      </c>
      <c r="L2450" s="15" t="s">
        <v>3844</v>
      </c>
      <c r="N2450" s="15" t="s">
        <v>10568</v>
      </c>
      <c r="Q2450" s="20" t="s">
        <v>178</v>
      </c>
    </row>
    <row r="2451" spans="1:17" ht="18" customHeight="1" x14ac:dyDescent="0.2">
      <c r="A2451" s="22" t="s">
        <v>25</v>
      </c>
      <c r="B2451" s="22" t="str">
        <f t="shared" si="137"/>
        <v>avars_2010</v>
      </c>
      <c r="C2451" s="22" t="s">
        <v>138</v>
      </c>
      <c r="D2451" s="22" t="s">
        <v>149</v>
      </c>
      <c r="E2451" s="22" t="s">
        <v>3928</v>
      </c>
      <c r="F2451" s="15">
        <v>3</v>
      </c>
      <c r="G2451" s="15" t="str">
        <f t="shared" si="136"/>
        <v>c</v>
      </c>
      <c r="H2451" s="20">
        <v>2010</v>
      </c>
      <c r="J2451" s="20" t="s">
        <v>3842</v>
      </c>
      <c r="K2451" s="20" t="s">
        <v>3843</v>
      </c>
      <c r="L2451" s="15" t="s">
        <v>3844</v>
      </c>
      <c r="N2451" s="15" t="s">
        <v>10568</v>
      </c>
      <c r="Q2451" s="20" t="s">
        <v>178</v>
      </c>
    </row>
    <row r="2452" spans="1:17" ht="18" customHeight="1" x14ac:dyDescent="0.2">
      <c r="A2452" s="22" t="s">
        <v>25</v>
      </c>
      <c r="B2452" s="22" t="str">
        <f t="shared" si="137"/>
        <v>avars_2011</v>
      </c>
      <c r="C2452" s="22" t="s">
        <v>138</v>
      </c>
      <c r="D2452" s="22" t="s">
        <v>149</v>
      </c>
      <c r="E2452" s="22" t="s">
        <v>3928</v>
      </c>
      <c r="F2452" s="15">
        <v>4</v>
      </c>
      <c r="G2452" s="15" t="str">
        <f t="shared" si="136"/>
        <v>d</v>
      </c>
      <c r="H2452" s="20">
        <v>2011</v>
      </c>
      <c r="J2452" s="20" t="s">
        <v>3842</v>
      </c>
      <c r="K2452" s="20" t="s">
        <v>3843</v>
      </c>
      <c r="L2452" s="15" t="s">
        <v>3844</v>
      </c>
      <c r="N2452" s="15" t="s">
        <v>10568</v>
      </c>
      <c r="Q2452" s="20" t="s">
        <v>178</v>
      </c>
    </row>
    <row r="2453" spans="1:17" ht="18" customHeight="1" x14ac:dyDescent="0.2">
      <c r="A2453" s="22" t="s">
        <v>25</v>
      </c>
      <c r="B2453" s="22" t="str">
        <f t="shared" si="137"/>
        <v>avars_2012</v>
      </c>
      <c r="C2453" s="22" t="s">
        <v>138</v>
      </c>
      <c r="D2453" s="22" t="s">
        <v>149</v>
      </c>
      <c r="E2453" s="22" t="s">
        <v>3928</v>
      </c>
      <c r="F2453" s="15">
        <v>5</v>
      </c>
      <c r="G2453" s="15" t="str">
        <f t="shared" si="136"/>
        <v>e</v>
      </c>
      <c r="H2453" s="20">
        <v>2012</v>
      </c>
      <c r="J2453" s="20" t="s">
        <v>3842</v>
      </c>
      <c r="K2453" s="20" t="s">
        <v>3843</v>
      </c>
      <c r="L2453" s="15" t="s">
        <v>3844</v>
      </c>
      <c r="N2453" s="15" t="s">
        <v>10568</v>
      </c>
      <c r="Q2453" s="20" t="s">
        <v>178</v>
      </c>
    </row>
    <row r="2454" spans="1:17" ht="18" customHeight="1" x14ac:dyDescent="0.2">
      <c r="A2454" s="22" t="s">
        <v>25</v>
      </c>
      <c r="B2454" s="22" t="str">
        <f t="shared" si="137"/>
        <v>avars_2013</v>
      </c>
      <c r="C2454" s="22" t="s">
        <v>138</v>
      </c>
      <c r="D2454" s="22" t="s">
        <v>149</v>
      </c>
      <c r="E2454" s="22" t="s">
        <v>3928</v>
      </c>
      <c r="F2454" s="15">
        <v>6</v>
      </c>
      <c r="G2454" s="15" t="str">
        <f t="shared" si="136"/>
        <v>f</v>
      </c>
      <c r="H2454" s="20">
        <v>2013</v>
      </c>
      <c r="J2454" s="20" t="s">
        <v>3842</v>
      </c>
      <c r="K2454" s="20" t="s">
        <v>3843</v>
      </c>
      <c r="L2454" s="15" t="s">
        <v>3844</v>
      </c>
      <c r="N2454" s="15" t="s">
        <v>10568</v>
      </c>
      <c r="Q2454" s="20" t="s">
        <v>178</v>
      </c>
    </row>
    <row r="2455" spans="1:17" ht="18" customHeight="1" x14ac:dyDescent="0.2">
      <c r="A2455" s="22" t="s">
        <v>25</v>
      </c>
      <c r="B2455" s="22" t="str">
        <f t="shared" si="137"/>
        <v>avars_2014</v>
      </c>
      <c r="C2455" s="22" t="s">
        <v>138</v>
      </c>
      <c r="D2455" s="22" t="s">
        <v>149</v>
      </c>
      <c r="E2455" s="22" t="s">
        <v>3928</v>
      </c>
      <c r="F2455" s="15">
        <v>7</v>
      </c>
      <c r="G2455" s="15" t="str">
        <f t="shared" si="136"/>
        <v>g</v>
      </c>
      <c r="H2455" s="20">
        <v>2014</v>
      </c>
      <c r="J2455" s="20" t="s">
        <v>3842</v>
      </c>
      <c r="K2455" s="20" t="s">
        <v>3843</v>
      </c>
      <c r="L2455" s="15" t="s">
        <v>3844</v>
      </c>
      <c r="N2455" s="15" t="s">
        <v>10568</v>
      </c>
      <c r="Q2455" s="20" t="s">
        <v>178</v>
      </c>
    </row>
    <row r="2456" spans="1:17" ht="18" customHeight="1" x14ac:dyDescent="0.2">
      <c r="A2456" s="22" t="s">
        <v>25</v>
      </c>
      <c r="B2456" s="22" t="str">
        <f t="shared" si="137"/>
        <v>avars_2015</v>
      </c>
      <c r="C2456" s="22" t="s">
        <v>138</v>
      </c>
      <c r="D2456" s="22" t="s">
        <v>149</v>
      </c>
      <c r="E2456" s="22" t="s">
        <v>3928</v>
      </c>
      <c r="F2456" s="15">
        <v>8</v>
      </c>
      <c r="G2456" s="15" t="str">
        <f t="shared" si="136"/>
        <v>h</v>
      </c>
      <c r="H2456" s="20">
        <v>2015</v>
      </c>
      <c r="J2456" s="20" t="s">
        <v>3842</v>
      </c>
      <c r="K2456" s="20" t="s">
        <v>3843</v>
      </c>
      <c r="L2456" s="15" t="s">
        <v>3844</v>
      </c>
      <c r="N2456" s="15" t="s">
        <v>10568</v>
      </c>
      <c r="Q2456" s="20" t="s">
        <v>178</v>
      </c>
    </row>
    <row r="2457" spans="1:17" ht="18" customHeight="1" x14ac:dyDescent="0.2">
      <c r="A2457" s="22" t="s">
        <v>25</v>
      </c>
      <c r="B2457" s="22" t="str">
        <f t="shared" si="137"/>
        <v>avars_2016</v>
      </c>
      <c r="C2457" s="22" t="s">
        <v>138</v>
      </c>
      <c r="D2457" s="22" t="s">
        <v>149</v>
      </c>
      <c r="E2457" s="22" t="s">
        <v>3928</v>
      </c>
      <c r="F2457" s="15">
        <v>9</v>
      </c>
      <c r="G2457" s="15" t="str">
        <f t="shared" si="136"/>
        <v>i</v>
      </c>
      <c r="H2457" s="20">
        <v>2016</v>
      </c>
      <c r="J2457" s="20" t="s">
        <v>3842</v>
      </c>
      <c r="K2457" s="20" t="s">
        <v>3843</v>
      </c>
      <c r="L2457" s="15" t="s">
        <v>3844</v>
      </c>
      <c r="N2457" s="15" t="s">
        <v>10568</v>
      </c>
      <c r="Q2457" s="20" t="s">
        <v>178</v>
      </c>
    </row>
    <row r="2458" spans="1:17" ht="18" customHeight="1" x14ac:dyDescent="0.2">
      <c r="A2458" s="22" t="s">
        <v>25</v>
      </c>
      <c r="B2458" s="22" t="str">
        <f t="shared" si="137"/>
        <v>avars_2017</v>
      </c>
      <c r="C2458" s="22" t="s">
        <v>138</v>
      </c>
      <c r="D2458" s="22" t="s">
        <v>149</v>
      </c>
      <c r="E2458" s="22" t="s">
        <v>3928</v>
      </c>
      <c r="F2458" s="15">
        <v>10</v>
      </c>
      <c r="G2458" s="15" t="str">
        <f t="shared" si="136"/>
        <v>j</v>
      </c>
      <c r="H2458" s="20">
        <v>2017</v>
      </c>
      <c r="J2458" s="20" t="s">
        <v>3842</v>
      </c>
      <c r="K2458" s="20" t="s">
        <v>3843</v>
      </c>
      <c r="L2458" s="15" t="s">
        <v>3844</v>
      </c>
      <c r="N2458" s="15" t="s">
        <v>10568</v>
      </c>
      <c r="Q2458" s="20" t="s">
        <v>178</v>
      </c>
    </row>
    <row r="2459" spans="1:17" ht="18" customHeight="1" x14ac:dyDescent="0.2">
      <c r="A2459" s="22" t="s">
        <v>25</v>
      </c>
      <c r="B2459" s="22" t="str">
        <f t="shared" si="137"/>
        <v>avars_2018</v>
      </c>
      <c r="C2459" s="22" t="s">
        <v>138</v>
      </c>
      <c r="D2459" s="22" t="s">
        <v>149</v>
      </c>
      <c r="E2459" s="22" t="s">
        <v>3928</v>
      </c>
      <c r="F2459" s="15">
        <v>11</v>
      </c>
      <c r="G2459" s="15" t="str">
        <f t="shared" si="136"/>
        <v>k</v>
      </c>
      <c r="H2459" s="20">
        <v>2018</v>
      </c>
      <c r="J2459" s="20" t="s">
        <v>3842</v>
      </c>
      <c r="K2459" s="20" t="s">
        <v>3843</v>
      </c>
      <c r="L2459" s="15" t="s">
        <v>3844</v>
      </c>
      <c r="N2459" s="15" t="s">
        <v>10568</v>
      </c>
      <c r="Q2459" s="20" t="s">
        <v>178</v>
      </c>
    </row>
    <row r="2460" spans="1:17" ht="18" customHeight="1" x14ac:dyDescent="0.2">
      <c r="A2460" s="22" t="s">
        <v>25</v>
      </c>
      <c r="B2460" s="22" t="str">
        <f t="shared" si="137"/>
        <v>avars_2008</v>
      </c>
      <c r="C2460" s="22" t="s">
        <v>138</v>
      </c>
      <c r="D2460" s="22" t="s">
        <v>149</v>
      </c>
      <c r="E2460" s="22" t="s">
        <v>3941</v>
      </c>
      <c r="F2460" s="15">
        <v>1</v>
      </c>
      <c r="G2460" s="15" t="str">
        <f t="shared" si="136"/>
        <v>a</v>
      </c>
      <c r="H2460" s="20">
        <v>2008</v>
      </c>
      <c r="J2460" s="20" t="s">
        <v>3842</v>
      </c>
      <c r="K2460" s="20" t="s">
        <v>3843</v>
      </c>
      <c r="L2460" s="15" t="s">
        <v>3844</v>
      </c>
      <c r="N2460" s="15" t="s">
        <v>10568</v>
      </c>
      <c r="Q2460" s="20" t="s">
        <v>178</v>
      </c>
    </row>
    <row r="2461" spans="1:17" ht="18" customHeight="1" x14ac:dyDescent="0.2">
      <c r="A2461" s="22" t="s">
        <v>25</v>
      </c>
      <c r="B2461" s="22" t="str">
        <f t="shared" si="137"/>
        <v>avars_2009</v>
      </c>
      <c r="C2461" s="22" t="s">
        <v>138</v>
      </c>
      <c r="D2461" s="22" t="s">
        <v>149</v>
      </c>
      <c r="E2461" s="22" t="s">
        <v>3941</v>
      </c>
      <c r="F2461" s="15">
        <v>2</v>
      </c>
      <c r="G2461" s="15" t="str">
        <f t="shared" si="136"/>
        <v>b</v>
      </c>
      <c r="H2461" s="20">
        <v>2009</v>
      </c>
      <c r="J2461" s="20" t="s">
        <v>3842</v>
      </c>
      <c r="K2461" s="20" t="s">
        <v>3843</v>
      </c>
      <c r="L2461" s="15" t="s">
        <v>3844</v>
      </c>
      <c r="N2461" s="15" t="s">
        <v>10568</v>
      </c>
      <c r="Q2461" s="20" t="s">
        <v>178</v>
      </c>
    </row>
    <row r="2462" spans="1:17" ht="18" customHeight="1" x14ac:dyDescent="0.2">
      <c r="A2462" s="22" t="s">
        <v>25</v>
      </c>
      <c r="B2462" s="22" t="str">
        <f t="shared" si="137"/>
        <v>avars_2010</v>
      </c>
      <c r="C2462" s="22" t="s">
        <v>138</v>
      </c>
      <c r="D2462" s="22" t="s">
        <v>149</v>
      </c>
      <c r="E2462" s="22" t="s">
        <v>3941</v>
      </c>
      <c r="F2462" s="15">
        <v>3</v>
      </c>
      <c r="G2462" s="15" t="str">
        <f t="shared" si="136"/>
        <v>c</v>
      </c>
      <c r="H2462" s="20">
        <v>2010</v>
      </c>
      <c r="J2462" s="20" t="s">
        <v>3842</v>
      </c>
      <c r="K2462" s="20" t="s">
        <v>3843</v>
      </c>
      <c r="L2462" s="15" t="s">
        <v>3844</v>
      </c>
      <c r="N2462" s="15" t="s">
        <v>10568</v>
      </c>
      <c r="Q2462" s="20" t="s">
        <v>178</v>
      </c>
    </row>
    <row r="2463" spans="1:17" ht="18" customHeight="1" x14ac:dyDescent="0.2">
      <c r="A2463" s="22" t="s">
        <v>25</v>
      </c>
      <c r="B2463" s="22" t="str">
        <f t="shared" si="137"/>
        <v>avars_2011</v>
      </c>
      <c r="C2463" s="22" t="s">
        <v>138</v>
      </c>
      <c r="D2463" s="22" t="s">
        <v>149</v>
      </c>
      <c r="E2463" s="22" t="s">
        <v>3941</v>
      </c>
      <c r="F2463" s="15">
        <v>4</v>
      </c>
      <c r="G2463" s="15" t="str">
        <f t="shared" si="136"/>
        <v>d</v>
      </c>
      <c r="H2463" s="20">
        <v>2011</v>
      </c>
      <c r="J2463" s="20" t="s">
        <v>3842</v>
      </c>
      <c r="K2463" s="20" t="s">
        <v>3843</v>
      </c>
      <c r="L2463" s="15" t="s">
        <v>3844</v>
      </c>
      <c r="N2463" s="15" t="s">
        <v>10568</v>
      </c>
      <c r="Q2463" s="20" t="s">
        <v>178</v>
      </c>
    </row>
    <row r="2464" spans="1:17" ht="18" customHeight="1" x14ac:dyDescent="0.2">
      <c r="A2464" s="22" t="s">
        <v>25</v>
      </c>
      <c r="B2464" s="22" t="str">
        <f t="shared" si="137"/>
        <v>avars_2012</v>
      </c>
      <c r="C2464" s="22" t="s">
        <v>138</v>
      </c>
      <c r="D2464" s="22" t="s">
        <v>149</v>
      </c>
      <c r="E2464" s="22" t="s">
        <v>3941</v>
      </c>
      <c r="F2464" s="15">
        <v>5</v>
      </c>
      <c r="G2464" s="15" t="str">
        <f t="shared" si="136"/>
        <v>e</v>
      </c>
      <c r="H2464" s="20">
        <v>2012</v>
      </c>
      <c r="J2464" s="20" t="s">
        <v>3842</v>
      </c>
      <c r="K2464" s="20" t="s">
        <v>3843</v>
      </c>
      <c r="L2464" s="15" t="s">
        <v>3844</v>
      </c>
      <c r="N2464" s="15" t="s">
        <v>10568</v>
      </c>
      <c r="Q2464" s="20" t="s">
        <v>178</v>
      </c>
    </row>
    <row r="2465" spans="1:17" ht="18" customHeight="1" x14ac:dyDescent="0.2">
      <c r="A2465" s="22" t="s">
        <v>25</v>
      </c>
      <c r="B2465" s="22" t="str">
        <f t="shared" si="137"/>
        <v>avars_2013</v>
      </c>
      <c r="C2465" s="22" t="s">
        <v>138</v>
      </c>
      <c r="D2465" s="22" t="s">
        <v>149</v>
      </c>
      <c r="E2465" s="22" t="s">
        <v>3941</v>
      </c>
      <c r="F2465" s="15">
        <v>6</v>
      </c>
      <c r="G2465" s="15" t="str">
        <f t="shared" si="136"/>
        <v>f</v>
      </c>
      <c r="H2465" s="20">
        <v>2013</v>
      </c>
      <c r="J2465" s="20" t="s">
        <v>3842</v>
      </c>
      <c r="K2465" s="20" t="s">
        <v>3843</v>
      </c>
      <c r="L2465" s="15" t="s">
        <v>3844</v>
      </c>
      <c r="N2465" s="15" t="s">
        <v>10568</v>
      </c>
      <c r="Q2465" s="20" t="s">
        <v>178</v>
      </c>
    </row>
    <row r="2466" spans="1:17" ht="18" customHeight="1" x14ac:dyDescent="0.2">
      <c r="A2466" s="22" t="s">
        <v>25</v>
      </c>
      <c r="B2466" s="22" t="str">
        <f t="shared" si="137"/>
        <v>avars_2014</v>
      </c>
      <c r="C2466" s="22" t="s">
        <v>138</v>
      </c>
      <c r="D2466" s="22" t="s">
        <v>149</v>
      </c>
      <c r="E2466" s="22" t="s">
        <v>3941</v>
      </c>
      <c r="F2466" s="15">
        <v>7</v>
      </c>
      <c r="G2466" s="15" t="str">
        <f t="shared" si="136"/>
        <v>g</v>
      </c>
      <c r="H2466" s="20">
        <v>2014</v>
      </c>
      <c r="J2466" s="20" t="s">
        <v>3842</v>
      </c>
      <c r="K2466" s="20" t="s">
        <v>3843</v>
      </c>
      <c r="L2466" s="15" t="s">
        <v>3844</v>
      </c>
      <c r="N2466" s="15" t="s">
        <v>10568</v>
      </c>
      <c r="Q2466" s="20" t="s">
        <v>178</v>
      </c>
    </row>
    <row r="2467" spans="1:17" ht="18" customHeight="1" x14ac:dyDescent="0.2">
      <c r="A2467" s="22" t="s">
        <v>25</v>
      </c>
      <c r="B2467" s="22" t="str">
        <f t="shared" si="137"/>
        <v>avars_2015</v>
      </c>
      <c r="C2467" s="22" t="s">
        <v>138</v>
      </c>
      <c r="D2467" s="22" t="s">
        <v>149</v>
      </c>
      <c r="E2467" s="22" t="s">
        <v>3941</v>
      </c>
      <c r="F2467" s="15">
        <v>8</v>
      </c>
      <c r="G2467" s="15" t="str">
        <f t="shared" si="136"/>
        <v>h</v>
      </c>
      <c r="H2467" s="20">
        <v>2015</v>
      </c>
      <c r="J2467" s="20" t="s">
        <v>3842</v>
      </c>
      <c r="K2467" s="20" t="s">
        <v>3843</v>
      </c>
      <c r="L2467" s="15" t="s">
        <v>3844</v>
      </c>
      <c r="N2467" s="15" t="s">
        <v>10568</v>
      </c>
      <c r="Q2467" s="20" t="s">
        <v>178</v>
      </c>
    </row>
    <row r="2468" spans="1:17" ht="18" customHeight="1" x14ac:dyDescent="0.2">
      <c r="A2468" s="22" t="s">
        <v>25</v>
      </c>
      <c r="B2468" s="22" t="str">
        <f t="shared" si="137"/>
        <v>avars_2016</v>
      </c>
      <c r="C2468" s="22" t="s">
        <v>138</v>
      </c>
      <c r="D2468" s="22" t="s">
        <v>149</v>
      </c>
      <c r="E2468" s="22" t="s">
        <v>3941</v>
      </c>
      <c r="F2468" s="15">
        <v>9</v>
      </c>
      <c r="G2468" s="15" t="str">
        <f t="shared" si="136"/>
        <v>i</v>
      </c>
      <c r="H2468" s="20">
        <v>2016</v>
      </c>
      <c r="J2468" s="20" t="s">
        <v>3842</v>
      </c>
      <c r="K2468" s="20" t="s">
        <v>3843</v>
      </c>
      <c r="L2468" s="15" t="s">
        <v>3844</v>
      </c>
      <c r="N2468" s="15" t="s">
        <v>10568</v>
      </c>
      <c r="Q2468" s="20" t="s">
        <v>178</v>
      </c>
    </row>
    <row r="2469" spans="1:17" ht="18" customHeight="1" x14ac:dyDescent="0.2">
      <c r="A2469" s="22" t="s">
        <v>25</v>
      </c>
      <c r="B2469" s="22" t="str">
        <f t="shared" si="137"/>
        <v>avars_2017</v>
      </c>
      <c r="C2469" s="22" t="s">
        <v>138</v>
      </c>
      <c r="D2469" s="22" t="s">
        <v>149</v>
      </c>
      <c r="E2469" s="22" t="s">
        <v>3941</v>
      </c>
      <c r="F2469" s="15">
        <v>10</v>
      </c>
      <c r="G2469" s="15" t="str">
        <f t="shared" si="136"/>
        <v>j</v>
      </c>
      <c r="H2469" s="20">
        <v>2017</v>
      </c>
      <c r="J2469" s="20" t="s">
        <v>3842</v>
      </c>
      <c r="K2469" s="20" t="s">
        <v>3843</v>
      </c>
      <c r="L2469" s="15" t="s">
        <v>3844</v>
      </c>
      <c r="N2469" s="15" t="s">
        <v>10568</v>
      </c>
      <c r="Q2469" s="20" t="s">
        <v>178</v>
      </c>
    </row>
    <row r="2470" spans="1:17" ht="18" customHeight="1" x14ac:dyDescent="0.2">
      <c r="A2470" s="22" t="s">
        <v>25</v>
      </c>
      <c r="B2470" s="22" t="str">
        <f t="shared" si="137"/>
        <v>avars_2018</v>
      </c>
      <c r="C2470" s="22" t="s">
        <v>138</v>
      </c>
      <c r="D2470" s="22" t="s">
        <v>149</v>
      </c>
      <c r="E2470" s="22" t="s">
        <v>3941</v>
      </c>
      <c r="F2470" s="15">
        <v>11</v>
      </c>
      <c r="G2470" s="15" t="str">
        <f t="shared" si="136"/>
        <v>k</v>
      </c>
      <c r="H2470" s="20">
        <v>2018</v>
      </c>
      <c r="J2470" s="20" t="s">
        <v>3842</v>
      </c>
      <c r="K2470" s="20" t="s">
        <v>3843</v>
      </c>
      <c r="L2470" s="15" t="s">
        <v>3844</v>
      </c>
      <c r="N2470" s="15" t="s">
        <v>10568</v>
      </c>
      <c r="Q2470" s="20" t="s">
        <v>178</v>
      </c>
    </row>
    <row r="2471" spans="1:17" ht="18" customHeight="1" x14ac:dyDescent="0.2">
      <c r="A2471" s="22" t="s">
        <v>25</v>
      </c>
      <c r="B2471" s="22" t="str">
        <f t="shared" si="137"/>
        <v>avars_2008</v>
      </c>
      <c r="C2471" s="22" t="s">
        <v>138</v>
      </c>
      <c r="D2471" s="22" t="s">
        <v>149</v>
      </c>
      <c r="E2471" s="22" t="s">
        <v>3952</v>
      </c>
      <c r="F2471" s="15">
        <v>1</v>
      </c>
      <c r="G2471" s="15" t="str">
        <f t="shared" si="136"/>
        <v>a</v>
      </c>
      <c r="H2471" s="20">
        <v>2008</v>
      </c>
      <c r="J2471" s="20" t="s">
        <v>3842</v>
      </c>
      <c r="K2471" s="20" t="s">
        <v>3843</v>
      </c>
      <c r="L2471" s="15" t="s">
        <v>3844</v>
      </c>
      <c r="N2471" s="15" t="s">
        <v>10568</v>
      </c>
      <c r="Q2471" s="20" t="s">
        <v>178</v>
      </c>
    </row>
    <row r="2472" spans="1:17" ht="18" customHeight="1" x14ac:dyDescent="0.2">
      <c r="A2472" s="22" t="s">
        <v>25</v>
      </c>
      <c r="B2472" s="22" t="str">
        <f t="shared" si="137"/>
        <v>avars_2009</v>
      </c>
      <c r="C2472" s="22" t="s">
        <v>138</v>
      </c>
      <c r="D2472" s="22" t="s">
        <v>149</v>
      </c>
      <c r="E2472" s="22" t="s">
        <v>3952</v>
      </c>
      <c r="F2472" s="15">
        <v>2</v>
      </c>
      <c r="G2472" s="15" t="str">
        <f t="shared" si="136"/>
        <v>b</v>
      </c>
      <c r="H2472" s="20">
        <v>2009</v>
      </c>
      <c r="J2472" s="20" t="s">
        <v>3842</v>
      </c>
      <c r="K2472" s="20" t="s">
        <v>3843</v>
      </c>
      <c r="L2472" s="15" t="s">
        <v>3844</v>
      </c>
      <c r="N2472" s="15" t="s">
        <v>10568</v>
      </c>
      <c r="Q2472" s="20" t="s">
        <v>178</v>
      </c>
    </row>
    <row r="2473" spans="1:17" ht="18" customHeight="1" x14ac:dyDescent="0.2">
      <c r="A2473" s="22" t="s">
        <v>25</v>
      </c>
      <c r="B2473" s="22" t="str">
        <f t="shared" si="137"/>
        <v>avars_2010</v>
      </c>
      <c r="C2473" s="22" t="s">
        <v>138</v>
      </c>
      <c r="D2473" s="22" t="s">
        <v>149</v>
      </c>
      <c r="E2473" s="22" t="s">
        <v>3952</v>
      </c>
      <c r="F2473" s="15">
        <v>3</v>
      </c>
      <c r="G2473" s="15" t="str">
        <f t="shared" si="136"/>
        <v>c</v>
      </c>
      <c r="H2473" s="20">
        <v>2010</v>
      </c>
      <c r="J2473" s="20" t="s">
        <v>3842</v>
      </c>
      <c r="K2473" s="20" t="s">
        <v>3843</v>
      </c>
      <c r="L2473" s="15" t="s">
        <v>3844</v>
      </c>
      <c r="N2473" s="15" t="s">
        <v>10568</v>
      </c>
      <c r="Q2473" s="20" t="s">
        <v>178</v>
      </c>
    </row>
    <row r="2474" spans="1:17" ht="18" customHeight="1" x14ac:dyDescent="0.2">
      <c r="A2474" s="22" t="s">
        <v>25</v>
      </c>
      <c r="B2474" s="22" t="str">
        <f t="shared" si="137"/>
        <v>avars_2011</v>
      </c>
      <c r="C2474" s="22" t="s">
        <v>138</v>
      </c>
      <c r="D2474" s="22" t="s">
        <v>149</v>
      </c>
      <c r="E2474" s="22" t="s">
        <v>3952</v>
      </c>
      <c r="F2474" s="15">
        <v>4</v>
      </c>
      <c r="G2474" s="15" t="str">
        <f t="shared" si="136"/>
        <v>d</v>
      </c>
      <c r="H2474" s="20">
        <v>2011</v>
      </c>
      <c r="J2474" s="20" t="s">
        <v>3842</v>
      </c>
      <c r="K2474" s="20" t="s">
        <v>3843</v>
      </c>
      <c r="L2474" s="15" t="s">
        <v>3844</v>
      </c>
      <c r="N2474" s="15" t="s">
        <v>10568</v>
      </c>
      <c r="Q2474" s="20" t="s">
        <v>178</v>
      </c>
    </row>
    <row r="2475" spans="1:17" ht="18" customHeight="1" x14ac:dyDescent="0.2">
      <c r="A2475" s="22" t="s">
        <v>25</v>
      </c>
      <c r="B2475" s="22" t="str">
        <f t="shared" si="137"/>
        <v>avars_2012</v>
      </c>
      <c r="C2475" s="22" t="s">
        <v>138</v>
      </c>
      <c r="D2475" s="22" t="s">
        <v>149</v>
      </c>
      <c r="E2475" s="22" t="s">
        <v>3952</v>
      </c>
      <c r="F2475" s="15">
        <v>5</v>
      </c>
      <c r="G2475" s="15" t="str">
        <f t="shared" si="136"/>
        <v>e</v>
      </c>
      <c r="H2475" s="20">
        <v>2012</v>
      </c>
      <c r="J2475" s="20" t="s">
        <v>3842</v>
      </c>
      <c r="K2475" s="20" t="s">
        <v>3843</v>
      </c>
      <c r="L2475" s="15" t="s">
        <v>3844</v>
      </c>
      <c r="N2475" s="15" t="s">
        <v>10568</v>
      </c>
      <c r="Q2475" s="20" t="s">
        <v>178</v>
      </c>
    </row>
    <row r="2476" spans="1:17" ht="18" customHeight="1" x14ac:dyDescent="0.2">
      <c r="A2476" s="22" t="s">
        <v>25</v>
      </c>
      <c r="B2476" s="22" t="str">
        <f t="shared" si="137"/>
        <v>avars_2013</v>
      </c>
      <c r="C2476" s="22" t="s">
        <v>138</v>
      </c>
      <c r="D2476" s="22" t="s">
        <v>149</v>
      </c>
      <c r="E2476" s="22" t="s">
        <v>3952</v>
      </c>
      <c r="F2476" s="15">
        <v>6</v>
      </c>
      <c r="G2476" s="15" t="str">
        <f t="shared" si="136"/>
        <v>f</v>
      </c>
      <c r="H2476" s="20">
        <v>2013</v>
      </c>
      <c r="J2476" s="20" t="s">
        <v>3842</v>
      </c>
      <c r="K2476" s="20" t="s">
        <v>3843</v>
      </c>
      <c r="L2476" s="15" t="s">
        <v>3844</v>
      </c>
      <c r="N2476" s="15" t="s">
        <v>10568</v>
      </c>
      <c r="Q2476" s="20" t="s">
        <v>178</v>
      </c>
    </row>
    <row r="2477" spans="1:17" ht="18" customHeight="1" x14ac:dyDescent="0.2">
      <c r="A2477" s="22" t="s">
        <v>25</v>
      </c>
      <c r="B2477" s="22" t="str">
        <f t="shared" si="137"/>
        <v>avars_2014</v>
      </c>
      <c r="C2477" s="22" t="s">
        <v>138</v>
      </c>
      <c r="D2477" s="22" t="s">
        <v>149</v>
      </c>
      <c r="E2477" s="22" t="s">
        <v>3952</v>
      </c>
      <c r="F2477" s="15">
        <v>7</v>
      </c>
      <c r="G2477" s="15" t="str">
        <f t="shared" si="136"/>
        <v>g</v>
      </c>
      <c r="H2477" s="20">
        <v>2014</v>
      </c>
      <c r="J2477" s="20" t="s">
        <v>3842</v>
      </c>
      <c r="K2477" s="20" t="s">
        <v>3843</v>
      </c>
      <c r="L2477" s="15" t="s">
        <v>3844</v>
      </c>
      <c r="N2477" s="15" t="s">
        <v>10568</v>
      </c>
      <c r="Q2477" s="20" t="s">
        <v>178</v>
      </c>
    </row>
    <row r="2478" spans="1:17" ht="18" customHeight="1" x14ac:dyDescent="0.2">
      <c r="A2478" s="22" t="s">
        <v>25</v>
      </c>
      <c r="B2478" s="22" t="str">
        <f t="shared" si="137"/>
        <v>avars_2015</v>
      </c>
      <c r="C2478" s="22" t="s">
        <v>138</v>
      </c>
      <c r="D2478" s="22" t="s">
        <v>149</v>
      </c>
      <c r="E2478" s="22" t="s">
        <v>3952</v>
      </c>
      <c r="F2478" s="15">
        <v>8</v>
      </c>
      <c r="G2478" s="15" t="str">
        <f t="shared" si="136"/>
        <v>h</v>
      </c>
      <c r="H2478" s="20">
        <v>2015</v>
      </c>
      <c r="J2478" s="20" t="s">
        <v>3842</v>
      </c>
      <c r="K2478" s="20" t="s">
        <v>3843</v>
      </c>
      <c r="L2478" s="15" t="s">
        <v>3844</v>
      </c>
      <c r="N2478" s="15" t="s">
        <v>10568</v>
      </c>
      <c r="Q2478" s="20" t="s">
        <v>178</v>
      </c>
    </row>
    <row r="2479" spans="1:17" ht="18" customHeight="1" x14ac:dyDescent="0.2">
      <c r="A2479" s="22" t="s">
        <v>25</v>
      </c>
      <c r="B2479" s="22" t="str">
        <f t="shared" si="137"/>
        <v>avars_2016</v>
      </c>
      <c r="C2479" s="22" t="s">
        <v>138</v>
      </c>
      <c r="D2479" s="22" t="s">
        <v>149</v>
      </c>
      <c r="E2479" s="22" t="s">
        <v>3952</v>
      </c>
      <c r="F2479" s="15">
        <v>9</v>
      </c>
      <c r="G2479" s="15" t="str">
        <f t="shared" si="136"/>
        <v>i</v>
      </c>
      <c r="H2479" s="20">
        <v>2016</v>
      </c>
      <c r="J2479" s="20" t="s">
        <v>3842</v>
      </c>
      <c r="K2479" s="20" t="s">
        <v>3843</v>
      </c>
      <c r="L2479" s="15" t="s">
        <v>3844</v>
      </c>
      <c r="N2479" s="15" t="s">
        <v>10568</v>
      </c>
      <c r="Q2479" s="20" t="s">
        <v>178</v>
      </c>
    </row>
    <row r="2480" spans="1:17" ht="18" customHeight="1" x14ac:dyDescent="0.2">
      <c r="A2480" s="22" t="s">
        <v>25</v>
      </c>
      <c r="B2480" s="22" t="str">
        <f t="shared" si="137"/>
        <v>avars_2017</v>
      </c>
      <c r="C2480" s="22" t="s">
        <v>138</v>
      </c>
      <c r="D2480" s="22" t="s">
        <v>149</v>
      </c>
      <c r="E2480" s="22" t="s">
        <v>3952</v>
      </c>
      <c r="F2480" s="15">
        <v>10</v>
      </c>
      <c r="G2480" s="15" t="str">
        <f t="shared" si="136"/>
        <v>j</v>
      </c>
      <c r="H2480" s="20">
        <v>2017</v>
      </c>
      <c r="J2480" s="20" t="s">
        <v>3842</v>
      </c>
      <c r="K2480" s="20" t="s">
        <v>3843</v>
      </c>
      <c r="L2480" s="15" t="s">
        <v>3844</v>
      </c>
      <c r="N2480" s="15" t="s">
        <v>10568</v>
      </c>
      <c r="Q2480" s="20" t="s">
        <v>178</v>
      </c>
    </row>
    <row r="2481" spans="1:17" ht="18" customHeight="1" x14ac:dyDescent="0.2">
      <c r="A2481" s="22" t="s">
        <v>25</v>
      </c>
      <c r="B2481" s="22" t="str">
        <f t="shared" si="137"/>
        <v>avars_2018</v>
      </c>
      <c r="C2481" s="22" t="s">
        <v>138</v>
      </c>
      <c r="D2481" s="22" t="s">
        <v>149</v>
      </c>
      <c r="E2481" s="22" t="s">
        <v>3952</v>
      </c>
      <c r="F2481" s="15">
        <v>11</v>
      </c>
      <c r="G2481" s="15" t="str">
        <f t="shared" si="136"/>
        <v>k</v>
      </c>
      <c r="H2481" s="20">
        <v>2018</v>
      </c>
      <c r="J2481" s="20" t="s">
        <v>3842</v>
      </c>
      <c r="K2481" s="20" t="s">
        <v>3843</v>
      </c>
      <c r="L2481" s="15" t="s">
        <v>3844</v>
      </c>
      <c r="N2481" s="15" t="s">
        <v>10568</v>
      </c>
      <c r="Q2481" s="20" t="s">
        <v>178</v>
      </c>
    </row>
    <row r="2482" spans="1:17" ht="18" customHeight="1" x14ac:dyDescent="0.2">
      <c r="A2482" s="22" t="s">
        <v>25</v>
      </c>
      <c r="B2482" s="22" t="str">
        <f t="shared" si="137"/>
        <v>avars_2008</v>
      </c>
      <c r="C2482" s="22" t="s">
        <v>138</v>
      </c>
      <c r="D2482" s="22" t="s">
        <v>149</v>
      </c>
      <c r="E2482" s="22" t="s">
        <v>3965</v>
      </c>
      <c r="F2482" s="15">
        <v>1</v>
      </c>
      <c r="G2482" s="15" t="str">
        <f t="shared" si="136"/>
        <v>a</v>
      </c>
      <c r="H2482" s="20">
        <v>2008</v>
      </c>
      <c r="J2482" s="20" t="s">
        <v>3842</v>
      </c>
      <c r="K2482" s="20" t="s">
        <v>3843</v>
      </c>
      <c r="L2482" s="15" t="s">
        <v>3844</v>
      </c>
      <c r="N2482" s="15" t="s">
        <v>10568</v>
      </c>
      <c r="Q2482" s="20" t="s">
        <v>178</v>
      </c>
    </row>
    <row r="2483" spans="1:17" ht="18" customHeight="1" x14ac:dyDescent="0.2">
      <c r="A2483" s="22" t="s">
        <v>25</v>
      </c>
      <c r="B2483" s="22" t="str">
        <f t="shared" si="137"/>
        <v>avars_2009</v>
      </c>
      <c r="C2483" s="22" t="s">
        <v>138</v>
      </c>
      <c r="D2483" s="22" t="s">
        <v>149</v>
      </c>
      <c r="E2483" s="22" t="s">
        <v>3965</v>
      </c>
      <c r="F2483" s="15">
        <v>2</v>
      </c>
      <c r="G2483" s="15" t="str">
        <f t="shared" si="136"/>
        <v>b</v>
      </c>
      <c r="H2483" s="20">
        <v>2009</v>
      </c>
      <c r="J2483" s="20" t="s">
        <v>3842</v>
      </c>
      <c r="K2483" s="20" t="s">
        <v>3843</v>
      </c>
      <c r="L2483" s="15" t="s">
        <v>3844</v>
      </c>
      <c r="N2483" s="15" t="s">
        <v>10568</v>
      </c>
      <c r="Q2483" s="20" t="s">
        <v>178</v>
      </c>
    </row>
    <row r="2484" spans="1:17" ht="18" customHeight="1" x14ac:dyDescent="0.2">
      <c r="A2484" s="22" t="s">
        <v>25</v>
      </c>
      <c r="B2484" s="22" t="str">
        <f t="shared" si="137"/>
        <v>avars_2010</v>
      </c>
      <c r="C2484" s="22" t="s">
        <v>138</v>
      </c>
      <c r="D2484" s="22" t="s">
        <v>149</v>
      </c>
      <c r="E2484" s="22" t="s">
        <v>3965</v>
      </c>
      <c r="F2484" s="15">
        <v>3</v>
      </c>
      <c r="G2484" s="15" t="str">
        <f t="shared" si="136"/>
        <v>c</v>
      </c>
      <c r="H2484" s="20">
        <v>2010</v>
      </c>
      <c r="J2484" s="20" t="s">
        <v>3842</v>
      </c>
      <c r="K2484" s="20" t="s">
        <v>3843</v>
      </c>
      <c r="L2484" s="15" t="s">
        <v>3844</v>
      </c>
      <c r="N2484" s="15" t="s">
        <v>10568</v>
      </c>
      <c r="Q2484" s="20" t="s">
        <v>178</v>
      </c>
    </row>
    <row r="2485" spans="1:17" ht="18" customHeight="1" x14ac:dyDescent="0.2">
      <c r="A2485" s="22" t="s">
        <v>25</v>
      </c>
      <c r="B2485" s="22" t="str">
        <f t="shared" si="137"/>
        <v>avars_2011</v>
      </c>
      <c r="C2485" s="22" t="s">
        <v>138</v>
      </c>
      <c r="D2485" s="22" t="s">
        <v>149</v>
      </c>
      <c r="E2485" s="22" t="s">
        <v>3965</v>
      </c>
      <c r="F2485" s="15">
        <v>4</v>
      </c>
      <c r="G2485" s="15" t="str">
        <f t="shared" si="136"/>
        <v>d</v>
      </c>
      <c r="H2485" s="20">
        <v>2011</v>
      </c>
      <c r="J2485" s="20" t="s">
        <v>3842</v>
      </c>
      <c r="K2485" s="20" t="s">
        <v>3843</v>
      </c>
      <c r="L2485" s="15" t="s">
        <v>3844</v>
      </c>
      <c r="N2485" s="15" t="s">
        <v>10568</v>
      </c>
      <c r="Q2485" s="20" t="s">
        <v>178</v>
      </c>
    </row>
    <row r="2486" spans="1:17" ht="18" customHeight="1" x14ac:dyDescent="0.2">
      <c r="A2486" s="22" t="s">
        <v>25</v>
      </c>
      <c r="B2486" s="22" t="str">
        <f t="shared" si="137"/>
        <v>avars_2012</v>
      </c>
      <c r="C2486" s="22" t="s">
        <v>138</v>
      </c>
      <c r="D2486" s="22" t="s">
        <v>149</v>
      </c>
      <c r="E2486" s="22" t="s">
        <v>3965</v>
      </c>
      <c r="F2486" s="15">
        <v>5</v>
      </c>
      <c r="G2486" s="15" t="str">
        <f t="shared" si="136"/>
        <v>e</v>
      </c>
      <c r="H2486" s="20">
        <v>2012</v>
      </c>
      <c r="J2486" s="20" t="s">
        <v>3842</v>
      </c>
      <c r="K2486" s="20" t="s">
        <v>3843</v>
      </c>
      <c r="L2486" s="15" t="s">
        <v>3844</v>
      </c>
      <c r="N2486" s="15" t="s">
        <v>10568</v>
      </c>
      <c r="Q2486" s="20" t="s">
        <v>178</v>
      </c>
    </row>
    <row r="2487" spans="1:17" ht="18" customHeight="1" x14ac:dyDescent="0.2">
      <c r="A2487" s="22" t="s">
        <v>25</v>
      </c>
      <c r="B2487" s="22" t="str">
        <f t="shared" si="137"/>
        <v>avars_2013</v>
      </c>
      <c r="C2487" s="22" t="s">
        <v>138</v>
      </c>
      <c r="D2487" s="22" t="s">
        <v>149</v>
      </c>
      <c r="E2487" s="22" t="s">
        <v>3965</v>
      </c>
      <c r="F2487" s="15">
        <v>6</v>
      </c>
      <c r="G2487" s="15" t="str">
        <f t="shared" si="136"/>
        <v>f</v>
      </c>
      <c r="H2487" s="20">
        <v>2013</v>
      </c>
      <c r="J2487" s="20" t="s">
        <v>3842</v>
      </c>
      <c r="K2487" s="20" t="s">
        <v>3843</v>
      </c>
      <c r="L2487" s="15" t="s">
        <v>3844</v>
      </c>
      <c r="N2487" s="15" t="s">
        <v>10568</v>
      </c>
      <c r="Q2487" s="20" t="s">
        <v>178</v>
      </c>
    </row>
    <row r="2488" spans="1:17" ht="18" customHeight="1" x14ac:dyDescent="0.2">
      <c r="A2488" s="22" t="s">
        <v>25</v>
      </c>
      <c r="B2488" s="22" t="str">
        <f t="shared" si="137"/>
        <v>avars_2014</v>
      </c>
      <c r="C2488" s="22" t="s">
        <v>138</v>
      </c>
      <c r="D2488" s="22" t="s">
        <v>149</v>
      </c>
      <c r="E2488" s="22" t="s">
        <v>3965</v>
      </c>
      <c r="F2488" s="15">
        <v>7</v>
      </c>
      <c r="G2488" s="15" t="str">
        <f t="shared" si="136"/>
        <v>g</v>
      </c>
      <c r="H2488" s="20">
        <v>2014</v>
      </c>
      <c r="J2488" s="20" t="s">
        <v>3842</v>
      </c>
      <c r="K2488" s="20" t="s">
        <v>3843</v>
      </c>
      <c r="L2488" s="15" t="s">
        <v>3844</v>
      </c>
      <c r="N2488" s="15" t="s">
        <v>10568</v>
      </c>
      <c r="Q2488" s="20" t="s">
        <v>178</v>
      </c>
    </row>
    <row r="2489" spans="1:17" ht="18" customHeight="1" x14ac:dyDescent="0.2">
      <c r="A2489" s="22" t="s">
        <v>25</v>
      </c>
      <c r="B2489" s="22" t="str">
        <f t="shared" si="137"/>
        <v>avars_2015</v>
      </c>
      <c r="C2489" s="22" t="s">
        <v>138</v>
      </c>
      <c r="D2489" s="22" t="s">
        <v>149</v>
      </c>
      <c r="E2489" s="22" t="s">
        <v>3965</v>
      </c>
      <c r="F2489" s="15">
        <v>8</v>
      </c>
      <c r="G2489" s="15" t="str">
        <f t="shared" si="136"/>
        <v>h</v>
      </c>
      <c r="H2489" s="20">
        <v>2015</v>
      </c>
      <c r="J2489" s="20" t="s">
        <v>3842</v>
      </c>
      <c r="K2489" s="20" t="s">
        <v>3843</v>
      </c>
      <c r="L2489" s="15" t="s">
        <v>3844</v>
      </c>
      <c r="N2489" s="15" t="s">
        <v>10568</v>
      </c>
      <c r="Q2489" s="20" t="s">
        <v>178</v>
      </c>
    </row>
    <row r="2490" spans="1:17" ht="18" customHeight="1" x14ac:dyDescent="0.2">
      <c r="A2490" s="22" t="s">
        <v>25</v>
      </c>
      <c r="B2490" s="22" t="str">
        <f t="shared" si="137"/>
        <v>avars_2016</v>
      </c>
      <c r="C2490" s="22" t="s">
        <v>138</v>
      </c>
      <c r="D2490" s="22" t="s">
        <v>149</v>
      </c>
      <c r="E2490" s="22" t="s">
        <v>3965</v>
      </c>
      <c r="F2490" s="15">
        <v>9</v>
      </c>
      <c r="G2490" s="15" t="str">
        <f t="shared" si="136"/>
        <v>i</v>
      </c>
      <c r="H2490" s="20">
        <v>2016</v>
      </c>
      <c r="J2490" s="20" t="s">
        <v>3842</v>
      </c>
      <c r="K2490" s="20" t="s">
        <v>3843</v>
      </c>
      <c r="L2490" s="15" t="s">
        <v>3844</v>
      </c>
      <c r="N2490" s="15" t="s">
        <v>10568</v>
      </c>
      <c r="Q2490" s="20" t="s">
        <v>178</v>
      </c>
    </row>
    <row r="2491" spans="1:17" ht="18" customHeight="1" x14ac:dyDescent="0.2">
      <c r="A2491" s="22" t="s">
        <v>25</v>
      </c>
      <c r="B2491" s="22" t="str">
        <f t="shared" si="137"/>
        <v>avars_2017</v>
      </c>
      <c r="C2491" s="22" t="s">
        <v>138</v>
      </c>
      <c r="D2491" s="22" t="s">
        <v>149</v>
      </c>
      <c r="E2491" s="22" t="s">
        <v>3965</v>
      </c>
      <c r="F2491" s="15">
        <v>10</v>
      </c>
      <c r="G2491" s="15" t="str">
        <f t="shared" ref="G2491:G2534" si="138">MID("abcdefghijklmnopqrstuvwxyz",F2491,1)</f>
        <v>j</v>
      </c>
      <c r="H2491" s="20">
        <v>2017</v>
      </c>
      <c r="J2491" s="20" t="s">
        <v>3842</v>
      </c>
      <c r="K2491" s="20" t="s">
        <v>3843</v>
      </c>
      <c r="L2491" s="15" t="s">
        <v>3844</v>
      </c>
      <c r="N2491" s="15" t="s">
        <v>10568</v>
      </c>
      <c r="Q2491" s="20" t="s">
        <v>178</v>
      </c>
    </row>
    <row r="2492" spans="1:17" ht="18" customHeight="1" x14ac:dyDescent="0.2">
      <c r="A2492" s="22" t="s">
        <v>25</v>
      </c>
      <c r="B2492" s="22" t="str">
        <f t="shared" si="137"/>
        <v>avars_2018</v>
      </c>
      <c r="C2492" s="22" t="s">
        <v>138</v>
      </c>
      <c r="D2492" s="22" t="s">
        <v>149</v>
      </c>
      <c r="E2492" s="22" t="s">
        <v>3965</v>
      </c>
      <c r="F2492" s="15">
        <v>11</v>
      </c>
      <c r="G2492" s="15" t="str">
        <f t="shared" si="138"/>
        <v>k</v>
      </c>
      <c r="H2492" s="20">
        <v>2018</v>
      </c>
      <c r="J2492" s="20" t="s">
        <v>3842</v>
      </c>
      <c r="K2492" s="20" t="s">
        <v>3843</v>
      </c>
      <c r="L2492" s="15" t="s">
        <v>3844</v>
      </c>
      <c r="N2492" s="15" t="s">
        <v>10568</v>
      </c>
      <c r="Q2492" s="20" t="s">
        <v>178</v>
      </c>
    </row>
    <row r="2493" spans="1:17" ht="18" customHeight="1" x14ac:dyDescent="0.2">
      <c r="A2493" s="22" t="s">
        <v>25</v>
      </c>
      <c r="B2493" s="22" t="str">
        <f t="shared" si="137"/>
        <v>avars_2008</v>
      </c>
      <c r="C2493" s="22" t="s">
        <v>138</v>
      </c>
      <c r="D2493" s="22" t="s">
        <v>149</v>
      </c>
      <c r="E2493" s="22" t="s">
        <v>3977</v>
      </c>
      <c r="F2493" s="15">
        <v>1</v>
      </c>
      <c r="G2493" s="15" t="str">
        <f t="shared" si="138"/>
        <v>a</v>
      </c>
      <c r="H2493" s="20">
        <v>2008</v>
      </c>
      <c r="J2493" s="20" t="s">
        <v>3842</v>
      </c>
      <c r="K2493" s="20" t="s">
        <v>3843</v>
      </c>
      <c r="L2493" s="15" t="s">
        <v>3844</v>
      </c>
      <c r="N2493" s="15" t="s">
        <v>10568</v>
      </c>
      <c r="Q2493" s="20" t="s">
        <v>178</v>
      </c>
    </row>
    <row r="2494" spans="1:17" ht="18" customHeight="1" x14ac:dyDescent="0.2">
      <c r="A2494" s="22" t="s">
        <v>25</v>
      </c>
      <c r="B2494" s="22" t="str">
        <f t="shared" si="137"/>
        <v>avars_2009</v>
      </c>
      <c r="C2494" s="22" t="s">
        <v>138</v>
      </c>
      <c r="D2494" s="22" t="s">
        <v>149</v>
      </c>
      <c r="E2494" s="22" t="s">
        <v>3977</v>
      </c>
      <c r="F2494" s="15">
        <v>2</v>
      </c>
      <c r="G2494" s="15" t="str">
        <f t="shared" si="138"/>
        <v>b</v>
      </c>
      <c r="H2494" s="20">
        <v>2009</v>
      </c>
      <c r="J2494" s="20" t="s">
        <v>3842</v>
      </c>
      <c r="K2494" s="20" t="s">
        <v>3843</v>
      </c>
      <c r="L2494" s="15" t="s">
        <v>3844</v>
      </c>
      <c r="N2494" s="15" t="s">
        <v>10568</v>
      </c>
      <c r="Q2494" s="20" t="s">
        <v>178</v>
      </c>
    </row>
    <row r="2495" spans="1:17" ht="18" customHeight="1" x14ac:dyDescent="0.2">
      <c r="A2495" s="22" t="s">
        <v>25</v>
      </c>
      <c r="B2495" s="22" t="str">
        <f t="shared" si="137"/>
        <v>avars_2010</v>
      </c>
      <c r="C2495" s="22" t="s">
        <v>138</v>
      </c>
      <c r="D2495" s="22" t="s">
        <v>149</v>
      </c>
      <c r="E2495" s="22" t="s">
        <v>3977</v>
      </c>
      <c r="F2495" s="15">
        <v>3</v>
      </c>
      <c r="G2495" s="15" t="str">
        <f t="shared" si="138"/>
        <v>c</v>
      </c>
      <c r="H2495" s="20">
        <v>2010</v>
      </c>
      <c r="J2495" s="20" t="s">
        <v>3842</v>
      </c>
      <c r="K2495" s="20" t="s">
        <v>3843</v>
      </c>
      <c r="L2495" s="15" t="s">
        <v>3844</v>
      </c>
      <c r="N2495" s="15" t="s">
        <v>10568</v>
      </c>
      <c r="Q2495" s="20" t="s">
        <v>178</v>
      </c>
    </row>
    <row r="2496" spans="1:17" ht="18" customHeight="1" x14ac:dyDescent="0.2">
      <c r="A2496" s="22" t="s">
        <v>25</v>
      </c>
      <c r="B2496" s="22" t="str">
        <f t="shared" si="137"/>
        <v>avars_2011</v>
      </c>
      <c r="C2496" s="22" t="s">
        <v>138</v>
      </c>
      <c r="D2496" s="22" t="s">
        <v>149</v>
      </c>
      <c r="E2496" s="22" t="s">
        <v>3977</v>
      </c>
      <c r="F2496" s="15">
        <v>4</v>
      </c>
      <c r="G2496" s="15" t="str">
        <f t="shared" si="138"/>
        <v>d</v>
      </c>
      <c r="H2496" s="20">
        <v>2011</v>
      </c>
      <c r="J2496" s="20" t="s">
        <v>3842</v>
      </c>
      <c r="K2496" s="20" t="s">
        <v>3843</v>
      </c>
      <c r="L2496" s="15" t="s">
        <v>3844</v>
      </c>
      <c r="N2496" s="15" t="s">
        <v>10568</v>
      </c>
      <c r="Q2496" s="20" t="s">
        <v>178</v>
      </c>
    </row>
    <row r="2497" spans="1:17" ht="18" customHeight="1" x14ac:dyDescent="0.2">
      <c r="A2497" s="22" t="s">
        <v>25</v>
      </c>
      <c r="B2497" s="22" t="str">
        <f t="shared" si="137"/>
        <v>avars_2012</v>
      </c>
      <c r="C2497" s="22" t="s">
        <v>138</v>
      </c>
      <c r="D2497" s="22" t="s">
        <v>149</v>
      </c>
      <c r="E2497" s="22" t="s">
        <v>3977</v>
      </c>
      <c r="F2497" s="15">
        <v>5</v>
      </c>
      <c r="G2497" s="15" t="str">
        <f t="shared" si="138"/>
        <v>e</v>
      </c>
      <c r="H2497" s="20">
        <v>2012</v>
      </c>
      <c r="J2497" s="20" t="s">
        <v>3842</v>
      </c>
      <c r="K2497" s="20" t="s">
        <v>3843</v>
      </c>
      <c r="L2497" s="15" t="s">
        <v>3844</v>
      </c>
      <c r="N2497" s="15" t="s">
        <v>10568</v>
      </c>
      <c r="Q2497" s="20" t="s">
        <v>178</v>
      </c>
    </row>
    <row r="2498" spans="1:17" ht="18" customHeight="1" x14ac:dyDescent="0.2">
      <c r="A2498" s="22" t="s">
        <v>25</v>
      </c>
      <c r="B2498" s="22" t="str">
        <f t="shared" si="137"/>
        <v>avars_2013</v>
      </c>
      <c r="C2498" s="22" t="s">
        <v>138</v>
      </c>
      <c r="D2498" s="22" t="s">
        <v>149</v>
      </c>
      <c r="E2498" s="22" t="s">
        <v>3977</v>
      </c>
      <c r="F2498" s="15">
        <v>6</v>
      </c>
      <c r="G2498" s="15" t="str">
        <f t="shared" si="138"/>
        <v>f</v>
      </c>
      <c r="H2498" s="20">
        <v>2013</v>
      </c>
      <c r="J2498" s="20" t="s">
        <v>3842</v>
      </c>
      <c r="K2498" s="20" t="s">
        <v>3843</v>
      </c>
      <c r="L2498" s="15" t="s">
        <v>3844</v>
      </c>
      <c r="N2498" s="15" t="s">
        <v>10568</v>
      </c>
      <c r="Q2498" s="20" t="s">
        <v>178</v>
      </c>
    </row>
    <row r="2499" spans="1:17" ht="18" customHeight="1" x14ac:dyDescent="0.2">
      <c r="A2499" s="22" t="s">
        <v>25</v>
      </c>
      <c r="B2499" s="22" t="str">
        <f t="shared" si="137"/>
        <v>avars_2014</v>
      </c>
      <c r="C2499" s="22" t="s">
        <v>138</v>
      </c>
      <c r="D2499" s="22" t="s">
        <v>149</v>
      </c>
      <c r="E2499" s="22" t="s">
        <v>3977</v>
      </c>
      <c r="F2499" s="15">
        <v>7</v>
      </c>
      <c r="G2499" s="15" t="str">
        <f t="shared" si="138"/>
        <v>g</v>
      </c>
      <c r="H2499" s="20">
        <v>2014</v>
      </c>
      <c r="J2499" s="20" t="s">
        <v>3842</v>
      </c>
      <c r="K2499" s="20" t="s">
        <v>3843</v>
      </c>
      <c r="L2499" s="15" t="s">
        <v>3844</v>
      </c>
      <c r="N2499" s="15" t="s">
        <v>10568</v>
      </c>
      <c r="Q2499" s="20" t="s">
        <v>178</v>
      </c>
    </row>
    <row r="2500" spans="1:17" ht="18" customHeight="1" x14ac:dyDescent="0.2">
      <c r="A2500" s="22" t="s">
        <v>25</v>
      </c>
      <c r="B2500" s="22" t="str">
        <f t="shared" si="137"/>
        <v>avars_2015</v>
      </c>
      <c r="C2500" s="22" t="s">
        <v>138</v>
      </c>
      <c r="D2500" s="22" t="s">
        <v>149</v>
      </c>
      <c r="E2500" s="22" t="s">
        <v>3977</v>
      </c>
      <c r="F2500" s="15">
        <v>8</v>
      </c>
      <c r="G2500" s="15" t="str">
        <f t="shared" si="138"/>
        <v>h</v>
      </c>
      <c r="H2500" s="20">
        <v>2015</v>
      </c>
      <c r="J2500" s="20" t="s">
        <v>3842</v>
      </c>
      <c r="K2500" s="20" t="s">
        <v>3843</v>
      </c>
      <c r="L2500" s="15" t="s">
        <v>3844</v>
      </c>
      <c r="N2500" s="15" t="s">
        <v>10568</v>
      </c>
      <c r="Q2500" s="20" t="s">
        <v>178</v>
      </c>
    </row>
    <row r="2501" spans="1:17" ht="18" customHeight="1" x14ac:dyDescent="0.2">
      <c r="A2501" s="22" t="s">
        <v>25</v>
      </c>
      <c r="B2501" s="22" t="str">
        <f t="shared" si="137"/>
        <v>avars_2016</v>
      </c>
      <c r="C2501" s="22" t="s">
        <v>138</v>
      </c>
      <c r="D2501" s="22" t="s">
        <v>149</v>
      </c>
      <c r="E2501" s="22" t="s">
        <v>3977</v>
      </c>
      <c r="F2501" s="15">
        <v>9</v>
      </c>
      <c r="G2501" s="15" t="str">
        <f t="shared" si="138"/>
        <v>i</v>
      </c>
      <c r="H2501" s="20">
        <v>2016</v>
      </c>
      <c r="J2501" s="20" t="s">
        <v>3842</v>
      </c>
      <c r="K2501" s="20" t="s">
        <v>3843</v>
      </c>
      <c r="L2501" s="15" t="s">
        <v>3844</v>
      </c>
      <c r="N2501" s="15" t="s">
        <v>10568</v>
      </c>
      <c r="Q2501" s="20" t="s">
        <v>178</v>
      </c>
    </row>
    <row r="2502" spans="1:17" ht="18" customHeight="1" x14ac:dyDescent="0.2">
      <c r="A2502" s="22" t="s">
        <v>25</v>
      </c>
      <c r="B2502" s="22" t="str">
        <f t="shared" si="137"/>
        <v>avars_2017</v>
      </c>
      <c r="C2502" s="22" t="s">
        <v>138</v>
      </c>
      <c r="D2502" s="22" t="s">
        <v>149</v>
      </c>
      <c r="E2502" s="22" t="s">
        <v>3977</v>
      </c>
      <c r="F2502" s="15">
        <v>10</v>
      </c>
      <c r="G2502" s="15" t="str">
        <f t="shared" si="138"/>
        <v>j</v>
      </c>
      <c r="H2502" s="20">
        <v>2017</v>
      </c>
      <c r="J2502" s="20" t="s">
        <v>3842</v>
      </c>
      <c r="K2502" s="20" t="s">
        <v>3843</v>
      </c>
      <c r="L2502" s="15" t="s">
        <v>3844</v>
      </c>
      <c r="N2502" s="15" t="s">
        <v>10568</v>
      </c>
      <c r="Q2502" s="20" t="s">
        <v>178</v>
      </c>
    </row>
    <row r="2503" spans="1:17" ht="18" customHeight="1" x14ac:dyDescent="0.2">
      <c r="A2503" s="22" t="s">
        <v>25</v>
      </c>
      <c r="B2503" s="22" t="str">
        <f t="shared" si="137"/>
        <v>avars_2018</v>
      </c>
      <c r="C2503" s="22" t="s">
        <v>138</v>
      </c>
      <c r="D2503" s="22" t="s">
        <v>149</v>
      </c>
      <c r="E2503" s="22" t="s">
        <v>3977</v>
      </c>
      <c r="F2503" s="15">
        <v>11</v>
      </c>
      <c r="G2503" s="15" t="str">
        <f t="shared" si="138"/>
        <v>k</v>
      </c>
      <c r="H2503" s="20">
        <v>2018</v>
      </c>
      <c r="J2503" s="20" t="s">
        <v>3842</v>
      </c>
      <c r="K2503" s="20" t="s">
        <v>3843</v>
      </c>
      <c r="L2503" s="15" t="s">
        <v>3844</v>
      </c>
      <c r="N2503" s="15" t="s">
        <v>10568</v>
      </c>
      <c r="Q2503" s="20" t="s">
        <v>178</v>
      </c>
    </row>
    <row r="2504" spans="1:17" ht="18" customHeight="1" x14ac:dyDescent="0.2">
      <c r="A2504" s="22" t="s">
        <v>25</v>
      </c>
      <c r="B2504" s="22" t="str">
        <f t="shared" si="137"/>
        <v>avars_2008</v>
      </c>
      <c r="C2504" s="22" t="s">
        <v>138</v>
      </c>
      <c r="D2504" s="22" t="s">
        <v>149</v>
      </c>
      <c r="E2504" s="22" t="s">
        <v>3992</v>
      </c>
      <c r="F2504" s="15">
        <v>1</v>
      </c>
      <c r="G2504" s="15" t="str">
        <f t="shared" si="138"/>
        <v>a</v>
      </c>
      <c r="H2504" s="20">
        <v>2008</v>
      </c>
      <c r="J2504" s="20" t="s">
        <v>3842</v>
      </c>
      <c r="K2504" s="20" t="s">
        <v>3843</v>
      </c>
      <c r="L2504" s="15" t="s">
        <v>3844</v>
      </c>
      <c r="N2504" s="15" t="s">
        <v>10568</v>
      </c>
      <c r="Q2504" s="20" t="s">
        <v>178</v>
      </c>
    </row>
    <row r="2505" spans="1:17" ht="18" customHeight="1" x14ac:dyDescent="0.2">
      <c r="A2505" s="22" t="s">
        <v>25</v>
      </c>
      <c r="B2505" s="22" t="str">
        <f t="shared" si="137"/>
        <v>avars_2009</v>
      </c>
      <c r="C2505" s="22" t="s">
        <v>138</v>
      </c>
      <c r="D2505" s="22" t="s">
        <v>149</v>
      </c>
      <c r="E2505" s="22" t="s">
        <v>3992</v>
      </c>
      <c r="F2505" s="15">
        <v>2</v>
      </c>
      <c r="G2505" s="15" t="str">
        <f t="shared" si="138"/>
        <v>b</v>
      </c>
      <c r="H2505" s="20">
        <v>2009</v>
      </c>
      <c r="J2505" s="20" t="s">
        <v>3842</v>
      </c>
      <c r="K2505" s="20" t="s">
        <v>3843</v>
      </c>
      <c r="L2505" s="15" t="s">
        <v>3844</v>
      </c>
      <c r="N2505" s="15" t="s">
        <v>10568</v>
      </c>
      <c r="Q2505" s="20" t="s">
        <v>178</v>
      </c>
    </row>
    <row r="2506" spans="1:17" ht="18" customHeight="1" x14ac:dyDescent="0.2">
      <c r="A2506" s="22" t="s">
        <v>25</v>
      </c>
      <c r="B2506" s="22" t="str">
        <f t="shared" si="137"/>
        <v>avars_2010</v>
      </c>
      <c r="C2506" s="22" t="s">
        <v>138</v>
      </c>
      <c r="D2506" s="22" t="s">
        <v>149</v>
      </c>
      <c r="E2506" s="22" t="s">
        <v>3992</v>
      </c>
      <c r="F2506" s="15">
        <v>3</v>
      </c>
      <c r="G2506" s="15" t="str">
        <f t="shared" si="138"/>
        <v>c</v>
      </c>
      <c r="H2506" s="20">
        <v>2010</v>
      </c>
      <c r="J2506" s="20" t="s">
        <v>3842</v>
      </c>
      <c r="K2506" s="20" t="s">
        <v>3843</v>
      </c>
      <c r="L2506" s="15" t="s">
        <v>3844</v>
      </c>
      <c r="N2506" s="15" t="s">
        <v>10568</v>
      </c>
      <c r="Q2506" s="20" t="s">
        <v>178</v>
      </c>
    </row>
    <row r="2507" spans="1:17" ht="18" customHeight="1" x14ac:dyDescent="0.2">
      <c r="A2507" s="22" t="s">
        <v>25</v>
      </c>
      <c r="B2507" s="22" t="str">
        <f t="shared" si="137"/>
        <v>avars_2011</v>
      </c>
      <c r="C2507" s="22" t="s">
        <v>138</v>
      </c>
      <c r="D2507" s="22" t="s">
        <v>149</v>
      </c>
      <c r="E2507" s="22" t="s">
        <v>3992</v>
      </c>
      <c r="F2507" s="15">
        <v>4</v>
      </c>
      <c r="G2507" s="15" t="str">
        <f t="shared" si="138"/>
        <v>d</v>
      </c>
      <c r="H2507" s="20">
        <v>2011</v>
      </c>
      <c r="J2507" s="20" t="s">
        <v>3842</v>
      </c>
      <c r="K2507" s="20" t="s">
        <v>3843</v>
      </c>
      <c r="L2507" s="15" t="s">
        <v>3844</v>
      </c>
      <c r="N2507" s="15" t="s">
        <v>10568</v>
      </c>
      <c r="Q2507" s="20" t="s">
        <v>178</v>
      </c>
    </row>
    <row r="2508" spans="1:17" ht="18" customHeight="1" x14ac:dyDescent="0.2">
      <c r="A2508" s="22" t="s">
        <v>25</v>
      </c>
      <c r="B2508" s="22" t="str">
        <f t="shared" si="137"/>
        <v>avars_2012</v>
      </c>
      <c r="C2508" s="22" t="s">
        <v>138</v>
      </c>
      <c r="D2508" s="22" t="s">
        <v>149</v>
      </c>
      <c r="E2508" s="22" t="s">
        <v>3992</v>
      </c>
      <c r="F2508" s="15">
        <v>5</v>
      </c>
      <c r="G2508" s="15" t="str">
        <f t="shared" si="138"/>
        <v>e</v>
      </c>
      <c r="H2508" s="20">
        <v>2012</v>
      </c>
      <c r="J2508" s="20" t="s">
        <v>3842</v>
      </c>
      <c r="K2508" s="20" t="s">
        <v>3843</v>
      </c>
      <c r="L2508" s="15" t="s">
        <v>3844</v>
      </c>
      <c r="N2508" s="15" t="s">
        <v>10568</v>
      </c>
      <c r="Q2508" s="20" t="s">
        <v>178</v>
      </c>
    </row>
    <row r="2509" spans="1:17" ht="18" customHeight="1" x14ac:dyDescent="0.2">
      <c r="A2509" s="22" t="s">
        <v>25</v>
      </c>
      <c r="B2509" s="22" t="str">
        <f t="shared" si="137"/>
        <v>avars_2013</v>
      </c>
      <c r="C2509" s="22" t="s">
        <v>138</v>
      </c>
      <c r="D2509" s="22" t="s">
        <v>149</v>
      </c>
      <c r="E2509" s="22" t="s">
        <v>3992</v>
      </c>
      <c r="F2509" s="15">
        <v>6</v>
      </c>
      <c r="G2509" s="15" t="str">
        <f t="shared" si="138"/>
        <v>f</v>
      </c>
      <c r="H2509" s="20">
        <v>2013</v>
      </c>
      <c r="J2509" s="20" t="s">
        <v>3842</v>
      </c>
      <c r="K2509" s="20" t="s">
        <v>3843</v>
      </c>
      <c r="L2509" s="15" t="s">
        <v>3844</v>
      </c>
      <c r="N2509" s="15" t="s">
        <v>10568</v>
      </c>
      <c r="Q2509" s="20" t="s">
        <v>178</v>
      </c>
    </row>
    <row r="2510" spans="1:17" ht="18" customHeight="1" x14ac:dyDescent="0.2">
      <c r="A2510" s="22" t="s">
        <v>25</v>
      </c>
      <c r="B2510" s="22" t="str">
        <f t="shared" si="137"/>
        <v>avars_2014</v>
      </c>
      <c r="C2510" s="22" t="s">
        <v>138</v>
      </c>
      <c r="D2510" s="22" t="s">
        <v>149</v>
      </c>
      <c r="E2510" s="22" t="s">
        <v>3992</v>
      </c>
      <c r="F2510" s="15">
        <v>7</v>
      </c>
      <c r="G2510" s="15" t="str">
        <f t="shared" si="138"/>
        <v>g</v>
      </c>
      <c r="H2510" s="20">
        <v>2014</v>
      </c>
      <c r="J2510" s="20" t="s">
        <v>3842</v>
      </c>
      <c r="K2510" s="20" t="s">
        <v>3843</v>
      </c>
      <c r="L2510" s="15" t="s">
        <v>3844</v>
      </c>
      <c r="N2510" s="15" t="s">
        <v>10568</v>
      </c>
      <c r="Q2510" s="20" t="s">
        <v>178</v>
      </c>
    </row>
    <row r="2511" spans="1:17" ht="18" customHeight="1" x14ac:dyDescent="0.2">
      <c r="A2511" s="22" t="s">
        <v>25</v>
      </c>
      <c r="B2511" s="22" t="str">
        <f>"avars_" &amp;  H2511</f>
        <v>avars_2015</v>
      </c>
      <c r="C2511" s="22" t="s">
        <v>138</v>
      </c>
      <c r="D2511" s="22" t="s">
        <v>149</v>
      </c>
      <c r="E2511" s="22" t="s">
        <v>3992</v>
      </c>
      <c r="F2511" s="15">
        <v>8</v>
      </c>
      <c r="G2511" s="15" t="str">
        <f t="shared" si="138"/>
        <v>h</v>
      </c>
      <c r="H2511" s="20">
        <v>2015</v>
      </c>
      <c r="J2511" s="20" t="s">
        <v>3842</v>
      </c>
      <c r="K2511" s="20" t="s">
        <v>3843</v>
      </c>
      <c r="L2511" s="15" t="s">
        <v>3844</v>
      </c>
      <c r="N2511" s="15" t="s">
        <v>10568</v>
      </c>
      <c r="Q2511" s="20" t="s">
        <v>178</v>
      </c>
    </row>
    <row r="2512" spans="1:17" ht="18" customHeight="1" x14ac:dyDescent="0.2">
      <c r="A2512" s="22" t="s">
        <v>25</v>
      </c>
      <c r="B2512" s="22" t="str">
        <f>"avars_" &amp;  H2512</f>
        <v>avars_2016</v>
      </c>
      <c r="C2512" s="22" t="s">
        <v>138</v>
      </c>
      <c r="D2512" s="22" t="s">
        <v>149</v>
      </c>
      <c r="E2512" s="22" t="s">
        <v>3992</v>
      </c>
      <c r="F2512" s="15">
        <v>9</v>
      </c>
      <c r="G2512" s="15" t="str">
        <f t="shared" si="138"/>
        <v>i</v>
      </c>
      <c r="H2512" s="20">
        <v>2016</v>
      </c>
      <c r="J2512" s="20" t="s">
        <v>3842</v>
      </c>
      <c r="K2512" s="20" t="s">
        <v>3843</v>
      </c>
      <c r="L2512" s="15" t="s">
        <v>3844</v>
      </c>
      <c r="N2512" s="15" t="s">
        <v>10568</v>
      </c>
      <c r="Q2512" s="20" t="s">
        <v>178</v>
      </c>
    </row>
    <row r="2513" spans="1:17" ht="18" customHeight="1" x14ac:dyDescent="0.2">
      <c r="A2513" s="22" t="s">
        <v>25</v>
      </c>
      <c r="B2513" s="22" t="str">
        <f>"avars_" &amp;  H2513</f>
        <v>avars_2017</v>
      </c>
      <c r="C2513" s="22" t="s">
        <v>138</v>
      </c>
      <c r="D2513" s="22" t="s">
        <v>149</v>
      </c>
      <c r="E2513" s="22" t="s">
        <v>3992</v>
      </c>
      <c r="F2513" s="15">
        <v>10</v>
      </c>
      <c r="G2513" s="15" t="str">
        <f t="shared" si="138"/>
        <v>j</v>
      </c>
      <c r="H2513" s="20">
        <v>2017</v>
      </c>
      <c r="J2513" s="20" t="s">
        <v>3842</v>
      </c>
      <c r="K2513" s="20" t="s">
        <v>3843</v>
      </c>
      <c r="L2513" s="15" t="s">
        <v>3844</v>
      </c>
      <c r="N2513" s="15" t="s">
        <v>10568</v>
      </c>
      <c r="Q2513" s="20" t="s">
        <v>178</v>
      </c>
    </row>
    <row r="2514" spans="1:17" ht="18" customHeight="1" x14ac:dyDescent="0.2">
      <c r="A2514" s="22" t="s">
        <v>25</v>
      </c>
      <c r="B2514" s="22" t="str">
        <f>"avars_" &amp;  H2514</f>
        <v>avars_2018</v>
      </c>
      <c r="C2514" s="22" t="s">
        <v>138</v>
      </c>
      <c r="D2514" s="22" t="s">
        <v>149</v>
      </c>
      <c r="E2514" s="22" t="s">
        <v>3992</v>
      </c>
      <c r="F2514" s="15">
        <v>11</v>
      </c>
      <c r="G2514" s="15" t="str">
        <f t="shared" si="138"/>
        <v>k</v>
      </c>
      <c r="H2514" s="20">
        <v>2018</v>
      </c>
      <c r="J2514" s="20" t="s">
        <v>3842</v>
      </c>
      <c r="K2514" s="20" t="s">
        <v>3843</v>
      </c>
      <c r="L2514" s="15" t="s">
        <v>3844</v>
      </c>
      <c r="N2514" s="15" t="s">
        <v>10568</v>
      </c>
      <c r="Q2514" s="20" t="s">
        <v>178</v>
      </c>
    </row>
    <row r="2515" spans="1:17" ht="18" customHeight="1" x14ac:dyDescent="0.2">
      <c r="A2515" s="5" t="s">
        <v>25</v>
      </c>
      <c r="B2515" s="5" t="str">
        <f t="shared" ref="B2515:B2524" si="139">"cf" &amp; RIGHT(H2515, 2) &amp; G2515</f>
        <v>cf08a</v>
      </c>
      <c r="C2515" s="5" t="s">
        <v>138</v>
      </c>
      <c r="D2515" s="5" t="s">
        <v>150</v>
      </c>
      <c r="E2515" s="5" t="s">
        <v>4016</v>
      </c>
      <c r="F2515" s="15">
        <v>1</v>
      </c>
      <c r="G2515" s="15" t="str">
        <f t="shared" si="138"/>
        <v>a</v>
      </c>
      <c r="H2515" s="20">
        <v>2008</v>
      </c>
      <c r="J2515" s="20" t="str">
        <f t="shared" ref="J2515:J2524" si="140">B2515&amp;"101"</f>
        <v>cf08a101</v>
      </c>
      <c r="K2515" s="20" t="s">
        <v>4017</v>
      </c>
      <c r="L2515" s="15" t="s">
        <v>393</v>
      </c>
      <c r="N2515" s="20" t="s">
        <v>381</v>
      </c>
      <c r="Q2515" s="20" t="s">
        <v>178</v>
      </c>
    </row>
    <row r="2516" spans="1:17" ht="18" customHeight="1" x14ac:dyDescent="0.2">
      <c r="A2516" s="5" t="s">
        <v>25</v>
      </c>
      <c r="B2516" s="5" t="str">
        <f t="shared" si="139"/>
        <v>cf09b</v>
      </c>
      <c r="C2516" s="5" t="s">
        <v>138</v>
      </c>
      <c r="D2516" s="5" t="s">
        <v>150</v>
      </c>
      <c r="E2516" s="5" t="s">
        <v>4016</v>
      </c>
      <c r="F2516" s="15">
        <v>2</v>
      </c>
      <c r="G2516" s="15" t="str">
        <f t="shared" si="138"/>
        <v>b</v>
      </c>
      <c r="H2516" s="20">
        <v>2009</v>
      </c>
      <c r="J2516" s="20" t="str">
        <f t="shared" si="140"/>
        <v>cf09b101</v>
      </c>
      <c r="K2516" s="20" t="s">
        <v>4017</v>
      </c>
      <c r="L2516" s="15" t="s">
        <v>393</v>
      </c>
      <c r="N2516" s="20" t="s">
        <v>381</v>
      </c>
      <c r="Q2516" s="20" t="s">
        <v>178</v>
      </c>
    </row>
    <row r="2517" spans="1:17" ht="18" customHeight="1" x14ac:dyDescent="0.2">
      <c r="A2517" s="5" t="s">
        <v>25</v>
      </c>
      <c r="B2517" s="5" t="str">
        <f t="shared" si="139"/>
        <v>cf10c</v>
      </c>
      <c r="C2517" s="5" t="s">
        <v>138</v>
      </c>
      <c r="D2517" s="5" t="s">
        <v>150</v>
      </c>
      <c r="E2517" s="5" t="s">
        <v>4016</v>
      </c>
      <c r="F2517" s="15">
        <v>3</v>
      </c>
      <c r="G2517" s="15" t="str">
        <f t="shared" si="138"/>
        <v>c</v>
      </c>
      <c r="H2517" s="20">
        <v>2010</v>
      </c>
      <c r="J2517" s="20" t="str">
        <f t="shared" si="140"/>
        <v>cf10c101</v>
      </c>
      <c r="K2517" s="20" t="s">
        <v>4017</v>
      </c>
      <c r="L2517" s="15" t="s">
        <v>393</v>
      </c>
      <c r="N2517" s="20" t="s">
        <v>381</v>
      </c>
      <c r="Q2517" s="20" t="s">
        <v>178</v>
      </c>
    </row>
    <row r="2518" spans="1:17" ht="18" customHeight="1" x14ac:dyDescent="0.2">
      <c r="A2518" s="5" t="s">
        <v>25</v>
      </c>
      <c r="B2518" s="5" t="str">
        <f t="shared" si="139"/>
        <v>cf11d</v>
      </c>
      <c r="C2518" s="5" t="s">
        <v>138</v>
      </c>
      <c r="D2518" s="5" t="s">
        <v>150</v>
      </c>
      <c r="E2518" s="5" t="s">
        <v>4016</v>
      </c>
      <c r="F2518" s="15">
        <v>4</v>
      </c>
      <c r="G2518" s="15" t="str">
        <f t="shared" si="138"/>
        <v>d</v>
      </c>
      <c r="H2518" s="20">
        <v>2011</v>
      </c>
      <c r="J2518" s="20" t="str">
        <f t="shared" si="140"/>
        <v>cf11d101</v>
      </c>
      <c r="K2518" s="20" t="s">
        <v>4017</v>
      </c>
      <c r="L2518" s="15" t="s">
        <v>393</v>
      </c>
      <c r="N2518" s="20" t="s">
        <v>381</v>
      </c>
      <c r="Q2518" s="20" t="s">
        <v>178</v>
      </c>
    </row>
    <row r="2519" spans="1:17" ht="18" customHeight="1" x14ac:dyDescent="0.2">
      <c r="A2519" s="5" t="s">
        <v>25</v>
      </c>
      <c r="B2519" s="5" t="str">
        <f t="shared" si="139"/>
        <v>cf12e</v>
      </c>
      <c r="C2519" s="5" t="s">
        <v>138</v>
      </c>
      <c r="D2519" s="5" t="s">
        <v>150</v>
      </c>
      <c r="E2519" s="5" t="s">
        <v>4016</v>
      </c>
      <c r="F2519" s="15">
        <v>5</v>
      </c>
      <c r="G2519" s="15" t="str">
        <f t="shared" si="138"/>
        <v>e</v>
      </c>
      <c r="H2519" s="20">
        <v>2012</v>
      </c>
      <c r="J2519" s="20" t="str">
        <f t="shared" si="140"/>
        <v>cf12e101</v>
      </c>
      <c r="K2519" s="20" t="s">
        <v>4017</v>
      </c>
      <c r="L2519" s="15" t="s">
        <v>393</v>
      </c>
      <c r="N2519" s="20" t="s">
        <v>381</v>
      </c>
      <c r="Q2519" s="20" t="s">
        <v>178</v>
      </c>
    </row>
    <row r="2520" spans="1:17" ht="18" customHeight="1" x14ac:dyDescent="0.2">
      <c r="A2520" s="5" t="s">
        <v>25</v>
      </c>
      <c r="B2520" s="5" t="str">
        <f t="shared" si="139"/>
        <v>cf13f</v>
      </c>
      <c r="C2520" s="5" t="s">
        <v>138</v>
      </c>
      <c r="D2520" s="5" t="s">
        <v>150</v>
      </c>
      <c r="E2520" s="5" t="s">
        <v>4016</v>
      </c>
      <c r="F2520" s="15">
        <v>6</v>
      </c>
      <c r="G2520" s="15" t="str">
        <f t="shared" si="138"/>
        <v>f</v>
      </c>
      <c r="H2520" s="20">
        <v>2013</v>
      </c>
      <c r="J2520" s="20" t="str">
        <f t="shared" si="140"/>
        <v>cf13f101</v>
      </c>
      <c r="K2520" s="20" t="s">
        <v>4017</v>
      </c>
      <c r="L2520" s="15" t="s">
        <v>393</v>
      </c>
      <c r="N2520" s="20" t="s">
        <v>381</v>
      </c>
      <c r="Q2520" s="20" t="s">
        <v>178</v>
      </c>
    </row>
    <row r="2521" spans="1:17" ht="18" customHeight="1" x14ac:dyDescent="0.2">
      <c r="A2521" s="5" t="s">
        <v>25</v>
      </c>
      <c r="B2521" s="5" t="str">
        <f t="shared" si="139"/>
        <v>cf14g</v>
      </c>
      <c r="C2521" s="5" t="s">
        <v>138</v>
      </c>
      <c r="D2521" s="5" t="s">
        <v>150</v>
      </c>
      <c r="E2521" s="5" t="s">
        <v>4016</v>
      </c>
      <c r="F2521" s="15">
        <v>7</v>
      </c>
      <c r="G2521" s="15" t="str">
        <f t="shared" si="138"/>
        <v>g</v>
      </c>
      <c r="H2521" s="20">
        <v>2014</v>
      </c>
      <c r="J2521" s="20" t="str">
        <f t="shared" si="140"/>
        <v>cf14g101</v>
      </c>
      <c r="K2521" s="20" t="s">
        <v>4017</v>
      </c>
      <c r="L2521" s="15" t="s">
        <v>393</v>
      </c>
      <c r="N2521" s="20" t="s">
        <v>381</v>
      </c>
      <c r="Q2521" s="20" t="s">
        <v>178</v>
      </c>
    </row>
    <row r="2522" spans="1:17" ht="18" customHeight="1" x14ac:dyDescent="0.2">
      <c r="A2522" s="5" t="s">
        <v>25</v>
      </c>
      <c r="B2522" s="5" t="str">
        <f t="shared" si="139"/>
        <v>cf15h</v>
      </c>
      <c r="C2522" s="5" t="s">
        <v>138</v>
      </c>
      <c r="D2522" s="5" t="s">
        <v>150</v>
      </c>
      <c r="E2522" s="5" t="s">
        <v>4016</v>
      </c>
      <c r="F2522" s="15">
        <v>8</v>
      </c>
      <c r="G2522" s="15" t="str">
        <f t="shared" si="138"/>
        <v>h</v>
      </c>
      <c r="H2522" s="20">
        <v>2015</v>
      </c>
      <c r="J2522" s="20" t="str">
        <f t="shared" si="140"/>
        <v>cf15h101</v>
      </c>
      <c r="K2522" s="20" t="s">
        <v>4017</v>
      </c>
      <c r="L2522" s="15" t="s">
        <v>393</v>
      </c>
      <c r="N2522" s="20" t="s">
        <v>381</v>
      </c>
      <c r="Q2522" s="20" t="s">
        <v>178</v>
      </c>
    </row>
    <row r="2523" spans="1:17" ht="18" customHeight="1" x14ac:dyDescent="0.2">
      <c r="A2523" s="5" t="s">
        <v>25</v>
      </c>
      <c r="B2523" s="5" t="str">
        <f t="shared" si="139"/>
        <v>cf16i</v>
      </c>
      <c r="C2523" s="5" t="s">
        <v>138</v>
      </c>
      <c r="D2523" s="5" t="s">
        <v>150</v>
      </c>
      <c r="E2523" s="5" t="s">
        <v>4016</v>
      </c>
      <c r="F2523" s="15">
        <v>9</v>
      </c>
      <c r="G2523" s="15" t="str">
        <f t="shared" si="138"/>
        <v>i</v>
      </c>
      <c r="H2523" s="20">
        <v>2016</v>
      </c>
      <c r="J2523" s="20" t="str">
        <f t="shared" si="140"/>
        <v>cf16i101</v>
      </c>
      <c r="K2523" s="20" t="s">
        <v>4017</v>
      </c>
      <c r="L2523" s="15" t="s">
        <v>393</v>
      </c>
      <c r="N2523" s="20" t="s">
        <v>381</v>
      </c>
      <c r="Q2523" s="20" t="s">
        <v>178</v>
      </c>
    </row>
    <row r="2524" spans="1:17" ht="18" customHeight="1" x14ac:dyDescent="0.2">
      <c r="A2524" s="5" t="s">
        <v>25</v>
      </c>
      <c r="B2524" s="5" t="str">
        <f t="shared" si="139"/>
        <v>cf17j</v>
      </c>
      <c r="C2524" s="5" t="s">
        <v>138</v>
      </c>
      <c r="D2524" s="5" t="s">
        <v>150</v>
      </c>
      <c r="E2524" s="5" t="s">
        <v>4016</v>
      </c>
      <c r="F2524" s="15">
        <v>10</v>
      </c>
      <c r="G2524" s="15" t="str">
        <f t="shared" si="138"/>
        <v>j</v>
      </c>
      <c r="H2524" s="20">
        <v>2017</v>
      </c>
      <c r="J2524" s="20" t="str">
        <f t="shared" si="140"/>
        <v>cf17j101</v>
      </c>
      <c r="K2524" s="20" t="s">
        <v>4017</v>
      </c>
      <c r="L2524" s="15" t="s">
        <v>393</v>
      </c>
      <c r="N2524" s="20" t="s">
        <v>381</v>
      </c>
      <c r="Q2524" s="20" t="s">
        <v>178</v>
      </c>
    </row>
    <row r="2525" spans="1:17" ht="18" customHeight="1" x14ac:dyDescent="0.2">
      <c r="A2525" s="5" t="s">
        <v>25</v>
      </c>
      <c r="B2525" s="5" t="str">
        <f t="shared" ref="B2525:B2534" si="141">"cs" &amp; RIGHT(H2525, 2) &amp; G2525</f>
        <v>cs08a</v>
      </c>
      <c r="C2525" s="5" t="s">
        <v>138</v>
      </c>
      <c r="D2525" s="5" t="s">
        <v>150</v>
      </c>
      <c r="E2525" s="5" t="s">
        <v>4040</v>
      </c>
      <c r="F2525" s="15">
        <v>1</v>
      </c>
      <c r="G2525" s="15" t="str">
        <f t="shared" si="138"/>
        <v>a</v>
      </c>
      <c r="H2525" s="20">
        <v>2008</v>
      </c>
      <c r="J2525" s="20" t="str">
        <f t="shared" ref="J2525:J2534" si="142">B2525&amp;"079"</f>
        <v>cs08a079</v>
      </c>
      <c r="K2525" s="20" t="s">
        <v>4041</v>
      </c>
      <c r="L2525" s="15" t="s">
        <v>230</v>
      </c>
      <c r="N2525" s="15" t="s">
        <v>10514</v>
      </c>
      <c r="Q2525" s="20" t="s">
        <v>178</v>
      </c>
    </row>
    <row r="2526" spans="1:17" ht="18" customHeight="1" x14ac:dyDescent="0.2">
      <c r="A2526" s="5" t="s">
        <v>25</v>
      </c>
      <c r="B2526" s="5" t="str">
        <f t="shared" si="141"/>
        <v>cs09b</v>
      </c>
      <c r="C2526" s="5" t="s">
        <v>138</v>
      </c>
      <c r="D2526" s="5" t="s">
        <v>150</v>
      </c>
      <c r="E2526" s="5" t="s">
        <v>4040</v>
      </c>
      <c r="F2526" s="15">
        <v>2</v>
      </c>
      <c r="G2526" s="15" t="str">
        <f t="shared" si="138"/>
        <v>b</v>
      </c>
      <c r="H2526" s="20">
        <v>2009</v>
      </c>
      <c r="J2526" s="20" t="str">
        <f t="shared" si="142"/>
        <v>cs09b079</v>
      </c>
      <c r="K2526" s="20" t="s">
        <v>4041</v>
      </c>
      <c r="L2526" s="15" t="s">
        <v>230</v>
      </c>
      <c r="N2526" s="15" t="s">
        <v>10514</v>
      </c>
      <c r="Q2526" s="20" t="s">
        <v>178</v>
      </c>
    </row>
    <row r="2527" spans="1:17" ht="18" customHeight="1" x14ac:dyDescent="0.2">
      <c r="A2527" s="5" t="s">
        <v>25</v>
      </c>
      <c r="B2527" s="5" t="str">
        <f t="shared" si="141"/>
        <v>cs10c</v>
      </c>
      <c r="C2527" s="5" t="s">
        <v>138</v>
      </c>
      <c r="D2527" s="5" t="s">
        <v>150</v>
      </c>
      <c r="E2527" s="5" t="s">
        <v>4040</v>
      </c>
      <c r="F2527" s="15">
        <v>3</v>
      </c>
      <c r="G2527" s="15" t="str">
        <f t="shared" si="138"/>
        <v>c</v>
      </c>
      <c r="H2527" s="20">
        <v>2010</v>
      </c>
      <c r="J2527" s="20" t="str">
        <f t="shared" si="142"/>
        <v>cs10c079</v>
      </c>
      <c r="K2527" s="20" t="s">
        <v>4041</v>
      </c>
      <c r="L2527" s="15" t="s">
        <v>230</v>
      </c>
      <c r="N2527" s="15" t="s">
        <v>10514</v>
      </c>
      <c r="Q2527" s="20" t="s">
        <v>178</v>
      </c>
    </row>
    <row r="2528" spans="1:17" ht="18" customHeight="1" x14ac:dyDescent="0.2">
      <c r="A2528" s="5" t="s">
        <v>25</v>
      </c>
      <c r="B2528" s="5" t="str">
        <f t="shared" si="141"/>
        <v>cs11d</v>
      </c>
      <c r="C2528" s="5" t="s">
        <v>138</v>
      </c>
      <c r="D2528" s="5" t="s">
        <v>150</v>
      </c>
      <c r="E2528" s="5" t="s">
        <v>4040</v>
      </c>
      <c r="F2528" s="15">
        <v>4</v>
      </c>
      <c r="G2528" s="15" t="str">
        <f t="shared" si="138"/>
        <v>d</v>
      </c>
      <c r="H2528" s="20">
        <v>2011</v>
      </c>
      <c r="J2528" s="20" t="str">
        <f t="shared" si="142"/>
        <v>cs11d079</v>
      </c>
      <c r="K2528" s="20" t="s">
        <v>4041</v>
      </c>
      <c r="L2528" s="15" t="s">
        <v>230</v>
      </c>
      <c r="N2528" s="15" t="s">
        <v>10514</v>
      </c>
      <c r="Q2528" s="20" t="s">
        <v>178</v>
      </c>
    </row>
    <row r="2529" spans="1:17" ht="18" customHeight="1" x14ac:dyDescent="0.2">
      <c r="A2529" s="5" t="s">
        <v>25</v>
      </c>
      <c r="B2529" s="5" t="str">
        <f t="shared" si="141"/>
        <v>cs12e</v>
      </c>
      <c r="C2529" s="5" t="s">
        <v>138</v>
      </c>
      <c r="D2529" s="5" t="s">
        <v>150</v>
      </c>
      <c r="E2529" s="5" t="s">
        <v>4040</v>
      </c>
      <c r="F2529" s="15">
        <v>5</v>
      </c>
      <c r="G2529" s="15" t="str">
        <f t="shared" si="138"/>
        <v>e</v>
      </c>
      <c r="H2529" s="20">
        <v>2012</v>
      </c>
      <c r="J2529" s="20" t="str">
        <f t="shared" si="142"/>
        <v>cs12e079</v>
      </c>
      <c r="K2529" s="20" t="s">
        <v>4041</v>
      </c>
      <c r="L2529" s="15" t="s">
        <v>230</v>
      </c>
      <c r="N2529" s="15" t="s">
        <v>10514</v>
      </c>
      <c r="Q2529" s="20" t="s">
        <v>178</v>
      </c>
    </row>
    <row r="2530" spans="1:17" ht="18" customHeight="1" x14ac:dyDescent="0.2">
      <c r="A2530" s="5" t="s">
        <v>25</v>
      </c>
      <c r="B2530" s="5" t="str">
        <f t="shared" si="141"/>
        <v>cs13f</v>
      </c>
      <c r="C2530" s="5" t="s">
        <v>138</v>
      </c>
      <c r="D2530" s="5" t="s">
        <v>150</v>
      </c>
      <c r="E2530" s="5" t="s">
        <v>4040</v>
      </c>
      <c r="F2530" s="15">
        <v>6</v>
      </c>
      <c r="G2530" s="15" t="str">
        <f t="shared" si="138"/>
        <v>f</v>
      </c>
      <c r="H2530" s="20">
        <v>2013</v>
      </c>
      <c r="J2530" s="20" t="str">
        <f t="shared" si="142"/>
        <v>cs13f079</v>
      </c>
      <c r="K2530" s="20" t="s">
        <v>4041</v>
      </c>
      <c r="L2530" s="15" t="s">
        <v>230</v>
      </c>
      <c r="N2530" s="15" t="s">
        <v>10514</v>
      </c>
      <c r="Q2530" s="20" t="s">
        <v>178</v>
      </c>
    </row>
    <row r="2531" spans="1:17" ht="18" customHeight="1" x14ac:dyDescent="0.2">
      <c r="A2531" s="5" t="s">
        <v>25</v>
      </c>
      <c r="B2531" s="5" t="str">
        <f t="shared" si="141"/>
        <v>cs14g</v>
      </c>
      <c r="C2531" s="5" t="s">
        <v>138</v>
      </c>
      <c r="D2531" s="5" t="s">
        <v>150</v>
      </c>
      <c r="E2531" s="5" t="s">
        <v>4040</v>
      </c>
      <c r="F2531" s="15">
        <v>7</v>
      </c>
      <c r="G2531" s="15" t="str">
        <f t="shared" si="138"/>
        <v>g</v>
      </c>
      <c r="H2531" s="20">
        <v>2014</v>
      </c>
      <c r="J2531" s="20" t="str">
        <f t="shared" si="142"/>
        <v>cs14g079</v>
      </c>
      <c r="K2531" s="20" t="s">
        <v>4041</v>
      </c>
      <c r="L2531" s="15" t="s">
        <v>230</v>
      </c>
      <c r="N2531" s="15" t="s">
        <v>10514</v>
      </c>
      <c r="Q2531" s="20" t="s">
        <v>178</v>
      </c>
    </row>
    <row r="2532" spans="1:17" ht="18" customHeight="1" x14ac:dyDescent="0.2">
      <c r="A2532" s="5" t="s">
        <v>25</v>
      </c>
      <c r="B2532" s="5" t="str">
        <f t="shared" si="141"/>
        <v>cs15h</v>
      </c>
      <c r="C2532" s="5" t="s">
        <v>138</v>
      </c>
      <c r="D2532" s="5" t="s">
        <v>150</v>
      </c>
      <c r="E2532" s="5" t="s">
        <v>4040</v>
      </c>
      <c r="F2532" s="15">
        <v>8</v>
      </c>
      <c r="G2532" s="15" t="str">
        <f t="shared" si="138"/>
        <v>h</v>
      </c>
      <c r="H2532" s="20">
        <v>2015</v>
      </c>
      <c r="J2532" s="20" t="str">
        <f t="shared" si="142"/>
        <v>cs15h079</v>
      </c>
      <c r="K2532" s="20" t="s">
        <v>4041</v>
      </c>
      <c r="L2532" s="15" t="s">
        <v>230</v>
      </c>
      <c r="N2532" s="15" t="s">
        <v>10514</v>
      </c>
      <c r="Q2532" s="20" t="s">
        <v>178</v>
      </c>
    </row>
    <row r="2533" spans="1:17" ht="18" customHeight="1" x14ac:dyDescent="0.2">
      <c r="A2533" s="5" t="s">
        <v>25</v>
      </c>
      <c r="B2533" s="5" t="str">
        <f t="shared" si="141"/>
        <v>cs16i</v>
      </c>
      <c r="C2533" s="5" t="s">
        <v>138</v>
      </c>
      <c r="D2533" s="5" t="s">
        <v>150</v>
      </c>
      <c r="E2533" s="5" t="s">
        <v>4040</v>
      </c>
      <c r="F2533" s="15">
        <v>9</v>
      </c>
      <c r="G2533" s="15" t="str">
        <f t="shared" si="138"/>
        <v>i</v>
      </c>
      <c r="H2533" s="20">
        <v>2016</v>
      </c>
      <c r="J2533" s="20" t="str">
        <f t="shared" si="142"/>
        <v>cs16i079</v>
      </c>
      <c r="K2533" s="20" t="s">
        <v>4041</v>
      </c>
      <c r="L2533" s="15" t="s">
        <v>230</v>
      </c>
      <c r="N2533" s="15" t="s">
        <v>10514</v>
      </c>
      <c r="Q2533" s="20" t="s">
        <v>178</v>
      </c>
    </row>
    <row r="2534" spans="1:17" ht="18" customHeight="1" x14ac:dyDescent="0.2">
      <c r="A2534" s="5" t="s">
        <v>25</v>
      </c>
      <c r="B2534" s="5" t="str">
        <f t="shared" si="141"/>
        <v>cs17j</v>
      </c>
      <c r="C2534" s="5" t="s">
        <v>138</v>
      </c>
      <c r="D2534" s="5" t="s">
        <v>150</v>
      </c>
      <c r="E2534" s="5" t="s">
        <v>4040</v>
      </c>
      <c r="F2534" s="15">
        <v>10</v>
      </c>
      <c r="G2534" s="15" t="str">
        <f t="shared" si="138"/>
        <v>j</v>
      </c>
      <c r="H2534" s="20">
        <v>2017</v>
      </c>
      <c r="J2534" s="20" t="str">
        <f t="shared" si="142"/>
        <v>cs17j079</v>
      </c>
      <c r="K2534" s="20" t="s">
        <v>4041</v>
      </c>
      <c r="L2534" s="15" t="s">
        <v>230</v>
      </c>
      <c r="N2534" s="15" t="s">
        <v>10514</v>
      </c>
      <c r="Q2534" s="20" t="s">
        <v>178</v>
      </c>
    </row>
    <row r="2535" spans="1:17" ht="18" customHeight="1" x14ac:dyDescent="0.2">
      <c r="A2535" s="35" t="s">
        <v>25</v>
      </c>
      <c r="B2535" s="35" t="s">
        <v>2277</v>
      </c>
      <c r="C2535" s="35" t="s">
        <v>17</v>
      </c>
      <c r="D2535" s="35" t="s">
        <v>68</v>
      </c>
      <c r="E2535" s="35" t="s">
        <v>4058</v>
      </c>
      <c r="F2535" s="15"/>
      <c r="G2535" s="15"/>
      <c r="H2535" s="20">
        <v>2008</v>
      </c>
      <c r="I2535" s="20" t="str">
        <f t="shared" ref="I2535:I2598" si="143">CONCATENATE(A2535,"__",C2535,"_", D2535, "..", E2535, ".", H2535)</f>
        <v>liss__pers_A..feelEmtn.2008</v>
      </c>
      <c r="J2535" s="20" t="s">
        <v>4061</v>
      </c>
      <c r="K2535" s="20" t="s">
        <v>4062</v>
      </c>
      <c r="L2535" s="20" t="s">
        <v>4063</v>
      </c>
      <c r="M2535" s="20" t="s">
        <v>251</v>
      </c>
      <c r="N2535" s="20" t="s">
        <v>2257</v>
      </c>
    </row>
    <row r="2536" spans="1:17" ht="18" customHeight="1" x14ac:dyDescent="0.2">
      <c r="A2536" s="35" t="s">
        <v>25</v>
      </c>
      <c r="B2536" s="35" t="s">
        <v>2285</v>
      </c>
      <c r="C2536" s="35" t="s">
        <v>17</v>
      </c>
      <c r="D2536" s="35" t="s">
        <v>68</v>
      </c>
      <c r="E2536" s="35" t="s">
        <v>4058</v>
      </c>
      <c r="F2536" s="15"/>
      <c r="G2536" s="15"/>
      <c r="H2536" s="20">
        <v>2009</v>
      </c>
      <c r="I2536" s="20" t="str">
        <f t="shared" si="143"/>
        <v>liss__pers_A..feelEmtn.2009</v>
      </c>
      <c r="J2536" s="15" t="s">
        <v>4065</v>
      </c>
      <c r="K2536" s="20" t="s">
        <v>4062</v>
      </c>
      <c r="L2536" s="20" t="s">
        <v>4063</v>
      </c>
      <c r="M2536" s="20" t="s">
        <v>251</v>
      </c>
      <c r="N2536" s="20" t="s">
        <v>2257</v>
      </c>
    </row>
    <row r="2537" spans="1:17" ht="18" customHeight="1" x14ac:dyDescent="0.2">
      <c r="A2537" s="35" t="s">
        <v>25</v>
      </c>
      <c r="B2537" s="35" t="s">
        <v>2289</v>
      </c>
      <c r="C2537" s="35" t="s">
        <v>17</v>
      </c>
      <c r="D2537" s="35" t="s">
        <v>68</v>
      </c>
      <c r="E2537" s="35" t="s">
        <v>4058</v>
      </c>
      <c r="F2537" s="15"/>
      <c r="G2537" s="15"/>
      <c r="H2537" s="20">
        <v>2010</v>
      </c>
      <c r="I2537" s="20" t="str">
        <f t="shared" si="143"/>
        <v>liss__pers_A..feelEmtn.2010</v>
      </c>
      <c r="J2537" s="20" t="s">
        <v>4068</v>
      </c>
      <c r="K2537" s="20" t="s">
        <v>4062</v>
      </c>
      <c r="L2537" s="20" t="s">
        <v>4063</v>
      </c>
      <c r="M2537" s="20" t="s">
        <v>251</v>
      </c>
      <c r="N2537" s="20" t="s">
        <v>2257</v>
      </c>
    </row>
    <row r="2538" spans="1:17" ht="18" customHeight="1" x14ac:dyDescent="0.2">
      <c r="A2538" s="35" t="s">
        <v>25</v>
      </c>
      <c r="B2538" s="35" t="s">
        <v>2291</v>
      </c>
      <c r="C2538" s="35" t="s">
        <v>17</v>
      </c>
      <c r="D2538" s="35" t="s">
        <v>68</v>
      </c>
      <c r="E2538" s="35" t="s">
        <v>4058</v>
      </c>
      <c r="F2538" s="15"/>
      <c r="G2538" s="15"/>
      <c r="H2538" s="20">
        <v>2011</v>
      </c>
      <c r="I2538" s="20" t="str">
        <f t="shared" si="143"/>
        <v>liss__pers_A..feelEmtn.2011</v>
      </c>
      <c r="J2538" s="15" t="s">
        <v>4070</v>
      </c>
      <c r="K2538" s="20" t="s">
        <v>4062</v>
      </c>
      <c r="L2538" s="20" t="s">
        <v>4063</v>
      </c>
      <c r="M2538" s="20" t="s">
        <v>251</v>
      </c>
      <c r="N2538" s="20" t="s">
        <v>2257</v>
      </c>
    </row>
    <row r="2539" spans="1:17" ht="18" customHeight="1" x14ac:dyDescent="0.2">
      <c r="A2539" s="35" t="s">
        <v>25</v>
      </c>
      <c r="B2539" s="35" t="s">
        <v>2295</v>
      </c>
      <c r="C2539" s="35" t="s">
        <v>17</v>
      </c>
      <c r="D2539" s="35" t="s">
        <v>68</v>
      </c>
      <c r="E2539" s="35" t="s">
        <v>4058</v>
      </c>
      <c r="F2539" s="15"/>
      <c r="G2539" s="15"/>
      <c r="H2539" s="20">
        <v>2012</v>
      </c>
      <c r="I2539" s="20" t="str">
        <f t="shared" si="143"/>
        <v>liss__pers_A..feelEmtn.2012</v>
      </c>
      <c r="J2539" s="20" t="s">
        <v>4073</v>
      </c>
      <c r="K2539" s="20" t="s">
        <v>4062</v>
      </c>
      <c r="L2539" s="20" t="s">
        <v>4063</v>
      </c>
      <c r="M2539" s="20" t="s">
        <v>251</v>
      </c>
      <c r="N2539" s="20" t="s">
        <v>2257</v>
      </c>
    </row>
    <row r="2540" spans="1:17" ht="18" customHeight="1" x14ac:dyDescent="0.2">
      <c r="A2540" s="35" t="s">
        <v>25</v>
      </c>
      <c r="B2540" s="35" t="s">
        <v>2301</v>
      </c>
      <c r="C2540" s="35" t="s">
        <v>17</v>
      </c>
      <c r="D2540" s="35" t="s">
        <v>68</v>
      </c>
      <c r="E2540" s="35" t="s">
        <v>4058</v>
      </c>
      <c r="F2540" s="15"/>
      <c r="G2540" s="15"/>
      <c r="H2540" s="20">
        <v>2014</v>
      </c>
      <c r="I2540" s="20" t="str">
        <f t="shared" si="143"/>
        <v>liss__pers_A..feelEmtn.2014</v>
      </c>
      <c r="J2540" s="15" t="s">
        <v>4078</v>
      </c>
      <c r="K2540" s="20" t="s">
        <v>4062</v>
      </c>
      <c r="L2540" s="20" t="s">
        <v>4063</v>
      </c>
      <c r="M2540" s="20" t="s">
        <v>251</v>
      </c>
      <c r="N2540" s="20" t="s">
        <v>2257</v>
      </c>
    </row>
    <row r="2541" spans="1:17" ht="18" customHeight="1" x14ac:dyDescent="0.2">
      <c r="A2541" s="35" t="s">
        <v>25</v>
      </c>
      <c r="B2541" s="35" t="s">
        <v>2305</v>
      </c>
      <c r="C2541" s="35" t="s">
        <v>17</v>
      </c>
      <c r="D2541" s="35" t="s">
        <v>68</v>
      </c>
      <c r="E2541" s="35" t="s">
        <v>4058</v>
      </c>
      <c r="F2541" s="15"/>
      <c r="G2541" s="15"/>
      <c r="H2541" s="20">
        <v>2015</v>
      </c>
      <c r="I2541" s="20" t="str">
        <f t="shared" si="143"/>
        <v>liss__pers_A..feelEmtn.2015</v>
      </c>
      <c r="J2541" s="20" t="s">
        <v>4081</v>
      </c>
      <c r="K2541" s="20" t="s">
        <v>4062</v>
      </c>
      <c r="L2541" s="20" t="s">
        <v>4063</v>
      </c>
      <c r="M2541" s="20" t="s">
        <v>251</v>
      </c>
      <c r="N2541" s="20" t="s">
        <v>2257</v>
      </c>
    </row>
    <row r="2542" spans="1:17" ht="18" customHeight="1" x14ac:dyDescent="0.2">
      <c r="A2542" s="35" t="s">
        <v>25</v>
      </c>
      <c r="B2542" s="35" t="s">
        <v>2309</v>
      </c>
      <c r="C2542" s="35" t="s">
        <v>17</v>
      </c>
      <c r="D2542" s="35" t="s">
        <v>68</v>
      </c>
      <c r="E2542" s="35" t="s">
        <v>4058</v>
      </c>
      <c r="F2542" s="15"/>
      <c r="G2542" s="15"/>
      <c r="H2542" s="20">
        <v>2017</v>
      </c>
      <c r="I2542" s="20" t="str">
        <f t="shared" si="143"/>
        <v>liss__pers_A..feelEmtn.2017</v>
      </c>
      <c r="J2542" s="15" t="s">
        <v>4084</v>
      </c>
      <c r="K2542" s="20" t="s">
        <v>4062</v>
      </c>
      <c r="L2542" s="20" t="s">
        <v>4063</v>
      </c>
      <c r="M2542" s="20" t="s">
        <v>251</v>
      </c>
      <c r="N2542" s="20" t="s">
        <v>2257</v>
      </c>
    </row>
    <row r="2543" spans="1:17" ht="18" customHeight="1" x14ac:dyDescent="0.2">
      <c r="A2543" s="35" t="s">
        <v>25</v>
      </c>
      <c r="B2543" s="35" t="s">
        <v>2299</v>
      </c>
      <c r="C2543" s="35" t="s">
        <v>17</v>
      </c>
      <c r="D2543" s="35" t="s">
        <v>68</v>
      </c>
      <c r="E2543" s="35" t="s">
        <v>4058</v>
      </c>
      <c r="F2543" s="15"/>
      <c r="G2543" s="15"/>
      <c r="H2543" s="20">
        <v>2013</v>
      </c>
      <c r="I2543" s="20" t="str">
        <f t="shared" si="143"/>
        <v>liss__pers_A..feelEmtn.2013</v>
      </c>
      <c r="J2543" s="20" t="s">
        <v>4087</v>
      </c>
      <c r="K2543" s="20" t="s">
        <v>4062</v>
      </c>
      <c r="L2543" s="20" t="s">
        <v>4063</v>
      </c>
      <c r="M2543" s="20" t="s">
        <v>251</v>
      </c>
      <c r="N2543" s="20" t="s">
        <v>2257</v>
      </c>
    </row>
    <row r="2544" spans="1:17" ht="18" customHeight="1" x14ac:dyDescent="0.2">
      <c r="A2544" s="35" t="s">
        <v>25</v>
      </c>
      <c r="B2544" s="35" t="s">
        <v>2311</v>
      </c>
      <c r="C2544" s="35" t="s">
        <v>17</v>
      </c>
      <c r="D2544" s="35" t="s">
        <v>68</v>
      </c>
      <c r="E2544" s="35" t="s">
        <v>4058</v>
      </c>
      <c r="F2544" s="15"/>
      <c r="G2544" s="15"/>
      <c r="H2544" s="20">
        <v>2018</v>
      </c>
      <c r="I2544" s="20" t="str">
        <f t="shared" si="143"/>
        <v>liss__pers_A..feelEmtn.2018</v>
      </c>
      <c r="J2544" s="15" t="s">
        <v>4088</v>
      </c>
      <c r="K2544" s="20" t="s">
        <v>4062</v>
      </c>
      <c r="L2544" s="20" t="s">
        <v>4063</v>
      </c>
      <c r="M2544" s="20" t="s">
        <v>251</v>
      </c>
      <c r="N2544" s="20" t="s">
        <v>2257</v>
      </c>
    </row>
    <row r="2545" spans="1:14" ht="18" customHeight="1" x14ac:dyDescent="0.2">
      <c r="A2545" s="35" t="s">
        <v>25</v>
      </c>
      <c r="B2545" s="35" t="s">
        <v>2277</v>
      </c>
      <c r="C2545" s="35" t="s">
        <v>17</v>
      </c>
      <c r="D2545" s="35" t="s">
        <v>68</v>
      </c>
      <c r="E2545" s="35" t="s">
        <v>4092</v>
      </c>
      <c r="F2545" s="15"/>
      <c r="G2545" s="15"/>
      <c r="H2545" s="20">
        <v>2008</v>
      </c>
      <c r="I2545" s="20" t="str">
        <f t="shared" si="143"/>
        <v>liss__pers_A..insltPpl.2008</v>
      </c>
      <c r="J2545" s="20" t="s">
        <v>4093</v>
      </c>
      <c r="K2545" s="20" t="s">
        <v>4094</v>
      </c>
      <c r="L2545" s="20" t="s">
        <v>4063</v>
      </c>
      <c r="M2545" s="20" t="s">
        <v>1311</v>
      </c>
      <c r="N2545" s="20" t="s">
        <v>2257</v>
      </c>
    </row>
    <row r="2546" spans="1:14" ht="18" customHeight="1" x14ac:dyDescent="0.2">
      <c r="A2546" s="35" t="s">
        <v>25</v>
      </c>
      <c r="B2546" s="35" t="s">
        <v>2285</v>
      </c>
      <c r="C2546" s="35" t="s">
        <v>17</v>
      </c>
      <c r="D2546" s="35" t="s">
        <v>68</v>
      </c>
      <c r="E2546" s="35" t="s">
        <v>4092</v>
      </c>
      <c r="F2546" s="15"/>
      <c r="G2546" s="15"/>
      <c r="H2546" s="20">
        <v>2009</v>
      </c>
      <c r="I2546" s="20" t="str">
        <f t="shared" si="143"/>
        <v>liss__pers_A..insltPpl.2009</v>
      </c>
      <c r="J2546" s="15" t="s">
        <v>4097</v>
      </c>
      <c r="K2546" s="20" t="s">
        <v>4094</v>
      </c>
      <c r="L2546" s="20" t="s">
        <v>4063</v>
      </c>
      <c r="M2546" s="20" t="s">
        <v>1311</v>
      </c>
      <c r="N2546" s="20" t="s">
        <v>2257</v>
      </c>
    </row>
    <row r="2547" spans="1:14" ht="18" customHeight="1" x14ac:dyDescent="0.2">
      <c r="A2547" s="35" t="s">
        <v>25</v>
      </c>
      <c r="B2547" s="35" t="s">
        <v>2289</v>
      </c>
      <c r="C2547" s="35" t="s">
        <v>17</v>
      </c>
      <c r="D2547" s="35" t="s">
        <v>68</v>
      </c>
      <c r="E2547" s="35" t="s">
        <v>4092</v>
      </c>
      <c r="F2547" s="15"/>
      <c r="G2547" s="15"/>
      <c r="H2547" s="20">
        <v>2010</v>
      </c>
      <c r="I2547" s="20" t="str">
        <f t="shared" si="143"/>
        <v>liss__pers_A..insltPpl.2010</v>
      </c>
      <c r="J2547" s="20" t="s">
        <v>4100</v>
      </c>
      <c r="K2547" s="20" t="s">
        <v>4094</v>
      </c>
      <c r="L2547" s="20" t="s">
        <v>4063</v>
      </c>
      <c r="M2547" s="20" t="s">
        <v>1311</v>
      </c>
      <c r="N2547" s="20" t="s">
        <v>2257</v>
      </c>
    </row>
    <row r="2548" spans="1:14" ht="18" customHeight="1" x14ac:dyDescent="0.2">
      <c r="A2548" s="35" t="s">
        <v>25</v>
      </c>
      <c r="B2548" s="35" t="s">
        <v>2291</v>
      </c>
      <c r="C2548" s="35" t="s">
        <v>17</v>
      </c>
      <c r="D2548" s="35" t="s">
        <v>68</v>
      </c>
      <c r="E2548" s="35" t="s">
        <v>4092</v>
      </c>
      <c r="F2548" s="15"/>
      <c r="G2548" s="15"/>
      <c r="H2548" s="20">
        <v>2011</v>
      </c>
      <c r="I2548" s="20" t="str">
        <f t="shared" si="143"/>
        <v>liss__pers_A..insltPpl.2011</v>
      </c>
      <c r="J2548" s="15" t="s">
        <v>4103</v>
      </c>
      <c r="K2548" s="20" t="s">
        <v>4094</v>
      </c>
      <c r="L2548" s="20" t="s">
        <v>4063</v>
      </c>
      <c r="M2548" s="20" t="s">
        <v>1311</v>
      </c>
      <c r="N2548" s="20" t="s">
        <v>2257</v>
      </c>
    </row>
    <row r="2549" spans="1:14" ht="18" customHeight="1" x14ac:dyDescent="0.2">
      <c r="A2549" s="35" t="s">
        <v>25</v>
      </c>
      <c r="B2549" s="35" t="s">
        <v>2295</v>
      </c>
      <c r="C2549" s="35" t="s">
        <v>17</v>
      </c>
      <c r="D2549" s="35" t="s">
        <v>68</v>
      </c>
      <c r="E2549" s="35" t="s">
        <v>4092</v>
      </c>
      <c r="F2549" s="15"/>
      <c r="G2549" s="15"/>
      <c r="H2549" s="20">
        <v>2012</v>
      </c>
      <c r="I2549" s="20" t="str">
        <f t="shared" si="143"/>
        <v>liss__pers_A..insltPpl.2012</v>
      </c>
      <c r="J2549" s="20" t="s">
        <v>4104</v>
      </c>
      <c r="K2549" s="20" t="s">
        <v>4094</v>
      </c>
      <c r="L2549" s="20" t="s">
        <v>4063</v>
      </c>
      <c r="M2549" s="20" t="s">
        <v>1311</v>
      </c>
      <c r="N2549" s="20" t="s">
        <v>2257</v>
      </c>
    </row>
    <row r="2550" spans="1:14" ht="18" customHeight="1" x14ac:dyDescent="0.2">
      <c r="A2550" s="35" t="s">
        <v>25</v>
      </c>
      <c r="B2550" s="35" t="s">
        <v>2301</v>
      </c>
      <c r="C2550" s="35" t="s">
        <v>17</v>
      </c>
      <c r="D2550" s="35" t="s">
        <v>68</v>
      </c>
      <c r="E2550" s="35" t="s">
        <v>4092</v>
      </c>
      <c r="F2550" s="15"/>
      <c r="G2550" s="15"/>
      <c r="H2550" s="20">
        <v>2014</v>
      </c>
      <c r="I2550" s="20" t="str">
        <f t="shared" si="143"/>
        <v>liss__pers_A..insltPpl.2014</v>
      </c>
      <c r="J2550" s="15" t="s">
        <v>4107</v>
      </c>
      <c r="K2550" s="20" t="s">
        <v>4094</v>
      </c>
      <c r="L2550" s="20" t="s">
        <v>4063</v>
      </c>
      <c r="M2550" s="20" t="s">
        <v>1311</v>
      </c>
      <c r="N2550" s="20" t="s">
        <v>2257</v>
      </c>
    </row>
    <row r="2551" spans="1:14" ht="18" customHeight="1" x14ac:dyDescent="0.2">
      <c r="A2551" s="35" t="s">
        <v>25</v>
      </c>
      <c r="B2551" s="35" t="s">
        <v>2305</v>
      </c>
      <c r="C2551" s="35" t="s">
        <v>17</v>
      </c>
      <c r="D2551" s="35" t="s">
        <v>68</v>
      </c>
      <c r="E2551" s="35" t="s">
        <v>4092</v>
      </c>
      <c r="F2551" s="15"/>
      <c r="G2551" s="15"/>
      <c r="H2551" s="20">
        <v>2015</v>
      </c>
      <c r="I2551" s="20" t="str">
        <f t="shared" si="143"/>
        <v>liss__pers_A..insltPpl.2015</v>
      </c>
      <c r="J2551" s="20" t="s">
        <v>4109</v>
      </c>
      <c r="K2551" s="20" t="s">
        <v>4094</v>
      </c>
      <c r="L2551" s="20" t="s">
        <v>4063</v>
      </c>
      <c r="M2551" s="20" t="s">
        <v>1311</v>
      </c>
      <c r="N2551" s="20" t="s">
        <v>2257</v>
      </c>
    </row>
    <row r="2552" spans="1:14" ht="18" customHeight="1" x14ac:dyDescent="0.2">
      <c r="A2552" s="35" t="s">
        <v>25</v>
      </c>
      <c r="B2552" s="35" t="s">
        <v>2309</v>
      </c>
      <c r="C2552" s="35" t="s">
        <v>17</v>
      </c>
      <c r="D2552" s="35" t="s">
        <v>68</v>
      </c>
      <c r="E2552" s="35" t="s">
        <v>4092</v>
      </c>
      <c r="F2552" s="15"/>
      <c r="G2552" s="15"/>
      <c r="H2552" s="20">
        <v>2017</v>
      </c>
      <c r="I2552" s="20" t="str">
        <f t="shared" si="143"/>
        <v>liss__pers_A..insltPpl.2017</v>
      </c>
      <c r="J2552" s="15" t="s">
        <v>4111</v>
      </c>
      <c r="K2552" s="20" t="s">
        <v>4094</v>
      </c>
      <c r="L2552" s="20" t="s">
        <v>4063</v>
      </c>
      <c r="M2552" s="20" t="s">
        <v>1311</v>
      </c>
      <c r="N2552" s="20" t="s">
        <v>2257</v>
      </c>
    </row>
    <row r="2553" spans="1:14" ht="18" customHeight="1" x14ac:dyDescent="0.2">
      <c r="A2553" s="35" t="s">
        <v>25</v>
      </c>
      <c r="B2553" s="35" t="s">
        <v>2299</v>
      </c>
      <c r="C2553" s="35" t="s">
        <v>17</v>
      </c>
      <c r="D2553" s="35" t="s">
        <v>68</v>
      </c>
      <c r="E2553" s="35" t="s">
        <v>4092</v>
      </c>
      <c r="F2553" s="15"/>
      <c r="G2553" s="15"/>
      <c r="H2553" s="20">
        <v>2013</v>
      </c>
      <c r="I2553" s="20" t="str">
        <f t="shared" si="143"/>
        <v>liss__pers_A..insltPpl.2013</v>
      </c>
      <c r="J2553" s="20" t="s">
        <v>4114</v>
      </c>
      <c r="K2553" s="20" t="s">
        <v>4094</v>
      </c>
      <c r="L2553" s="20" t="s">
        <v>4063</v>
      </c>
      <c r="M2553" s="20" t="s">
        <v>1311</v>
      </c>
      <c r="N2553" s="20" t="s">
        <v>2257</v>
      </c>
    </row>
    <row r="2554" spans="1:14" ht="18" customHeight="1" x14ac:dyDescent="0.2">
      <c r="A2554" s="35" t="s">
        <v>25</v>
      </c>
      <c r="B2554" s="35" t="s">
        <v>2311</v>
      </c>
      <c r="C2554" s="35" t="s">
        <v>17</v>
      </c>
      <c r="D2554" s="35" t="s">
        <v>68</v>
      </c>
      <c r="E2554" s="35" t="s">
        <v>4092</v>
      </c>
      <c r="F2554" s="15"/>
      <c r="G2554" s="15"/>
      <c r="H2554" s="20">
        <v>2018</v>
      </c>
      <c r="I2554" s="20" t="str">
        <f t="shared" si="143"/>
        <v>liss__pers_A..insltPpl.2018</v>
      </c>
      <c r="J2554" s="15" t="s">
        <v>4115</v>
      </c>
      <c r="K2554" s="20" t="s">
        <v>4094</v>
      </c>
      <c r="L2554" s="20" t="s">
        <v>4063</v>
      </c>
      <c r="M2554" s="20" t="s">
        <v>1311</v>
      </c>
      <c r="N2554" s="20" t="s">
        <v>2257</v>
      </c>
    </row>
    <row r="2555" spans="1:14" ht="18" customHeight="1" x14ac:dyDescent="0.2">
      <c r="A2555" s="35" t="s">
        <v>25</v>
      </c>
      <c r="B2555" s="35" t="s">
        <v>2277</v>
      </c>
      <c r="C2555" s="35" t="s">
        <v>17</v>
      </c>
      <c r="D2555" s="35" t="s">
        <v>68</v>
      </c>
      <c r="E2555" s="35" t="s">
        <v>4116</v>
      </c>
      <c r="F2555" s="15"/>
      <c r="G2555" s="15"/>
      <c r="H2555" s="20">
        <v>2008</v>
      </c>
      <c r="I2555" s="20" t="str">
        <f t="shared" si="143"/>
        <v>liss__pers_A..intrstPpl.2008</v>
      </c>
      <c r="J2555" s="20" t="s">
        <v>4119</v>
      </c>
      <c r="K2555" s="20" t="s">
        <v>4120</v>
      </c>
      <c r="L2555" s="20" t="s">
        <v>4063</v>
      </c>
      <c r="M2555" s="20" t="s">
        <v>251</v>
      </c>
      <c r="N2555" s="20" t="s">
        <v>2257</v>
      </c>
    </row>
    <row r="2556" spans="1:14" ht="18" customHeight="1" x14ac:dyDescent="0.2">
      <c r="A2556" s="35" t="s">
        <v>25</v>
      </c>
      <c r="B2556" s="35" t="s">
        <v>2285</v>
      </c>
      <c r="C2556" s="35" t="s">
        <v>17</v>
      </c>
      <c r="D2556" s="35" t="s">
        <v>68</v>
      </c>
      <c r="E2556" s="35" t="s">
        <v>4116</v>
      </c>
      <c r="F2556" s="15"/>
      <c r="G2556" s="15"/>
      <c r="H2556" s="20">
        <v>2009</v>
      </c>
      <c r="I2556" s="20" t="str">
        <f t="shared" si="143"/>
        <v>liss__pers_A..intrstPpl.2009</v>
      </c>
      <c r="J2556" s="15" t="s">
        <v>4121</v>
      </c>
      <c r="K2556" s="20" t="s">
        <v>4120</v>
      </c>
      <c r="L2556" s="20" t="s">
        <v>4063</v>
      </c>
      <c r="M2556" s="20" t="s">
        <v>251</v>
      </c>
      <c r="N2556" s="20" t="s">
        <v>2257</v>
      </c>
    </row>
    <row r="2557" spans="1:14" ht="18" customHeight="1" x14ac:dyDescent="0.2">
      <c r="A2557" s="35" t="s">
        <v>25</v>
      </c>
      <c r="B2557" s="35" t="s">
        <v>2289</v>
      </c>
      <c r="C2557" s="35" t="s">
        <v>17</v>
      </c>
      <c r="D2557" s="35" t="s">
        <v>68</v>
      </c>
      <c r="E2557" s="35" t="s">
        <v>4116</v>
      </c>
      <c r="F2557" s="15"/>
      <c r="G2557" s="15"/>
      <c r="H2557" s="20">
        <v>2010</v>
      </c>
      <c r="I2557" s="20" t="str">
        <f t="shared" si="143"/>
        <v>liss__pers_A..intrstPpl.2010</v>
      </c>
      <c r="J2557" s="20" t="s">
        <v>4124</v>
      </c>
      <c r="K2557" s="20" t="s">
        <v>4120</v>
      </c>
      <c r="L2557" s="20" t="s">
        <v>4063</v>
      </c>
      <c r="M2557" s="20" t="s">
        <v>251</v>
      </c>
      <c r="N2557" s="20" t="s">
        <v>2257</v>
      </c>
    </row>
    <row r="2558" spans="1:14" ht="18" customHeight="1" x14ac:dyDescent="0.2">
      <c r="A2558" s="35" t="s">
        <v>25</v>
      </c>
      <c r="B2558" s="35" t="s">
        <v>2291</v>
      </c>
      <c r="C2558" s="35" t="s">
        <v>17</v>
      </c>
      <c r="D2558" s="35" t="s">
        <v>68</v>
      </c>
      <c r="E2558" s="35" t="s">
        <v>4116</v>
      </c>
      <c r="F2558" s="15"/>
      <c r="G2558" s="15"/>
      <c r="H2558" s="20">
        <v>2011</v>
      </c>
      <c r="I2558" s="20" t="str">
        <f t="shared" si="143"/>
        <v>liss__pers_A..intrstPpl.2011</v>
      </c>
      <c r="J2558" s="15" t="s">
        <v>4125</v>
      </c>
      <c r="K2558" s="20" t="s">
        <v>4120</v>
      </c>
      <c r="L2558" s="20" t="s">
        <v>4063</v>
      </c>
      <c r="M2558" s="20" t="s">
        <v>251</v>
      </c>
      <c r="N2558" s="20" t="s">
        <v>2257</v>
      </c>
    </row>
    <row r="2559" spans="1:14" ht="18" customHeight="1" x14ac:dyDescent="0.2">
      <c r="A2559" s="35" t="s">
        <v>25</v>
      </c>
      <c r="B2559" s="35" t="s">
        <v>2295</v>
      </c>
      <c r="C2559" s="35" t="s">
        <v>17</v>
      </c>
      <c r="D2559" s="35" t="s">
        <v>68</v>
      </c>
      <c r="E2559" s="35" t="s">
        <v>4116</v>
      </c>
      <c r="F2559" s="15"/>
      <c r="G2559" s="15"/>
      <c r="H2559" s="20">
        <v>2012</v>
      </c>
      <c r="I2559" s="20" t="str">
        <f t="shared" si="143"/>
        <v>liss__pers_A..intrstPpl.2012</v>
      </c>
      <c r="J2559" s="20" t="s">
        <v>4128</v>
      </c>
      <c r="K2559" s="20" t="s">
        <v>4120</v>
      </c>
      <c r="L2559" s="20" t="s">
        <v>4063</v>
      </c>
      <c r="M2559" s="20" t="s">
        <v>251</v>
      </c>
      <c r="N2559" s="20" t="s">
        <v>2257</v>
      </c>
    </row>
    <row r="2560" spans="1:14" ht="18" customHeight="1" x14ac:dyDescent="0.2">
      <c r="A2560" s="35" t="s">
        <v>25</v>
      </c>
      <c r="B2560" s="35" t="s">
        <v>2301</v>
      </c>
      <c r="C2560" s="35" t="s">
        <v>17</v>
      </c>
      <c r="D2560" s="35" t="s">
        <v>68</v>
      </c>
      <c r="E2560" s="35" t="s">
        <v>4116</v>
      </c>
      <c r="F2560" s="15"/>
      <c r="G2560" s="15"/>
      <c r="H2560" s="20">
        <v>2014</v>
      </c>
      <c r="I2560" s="20" t="str">
        <f t="shared" si="143"/>
        <v>liss__pers_A..intrstPpl.2014</v>
      </c>
      <c r="J2560" s="15" t="s">
        <v>4129</v>
      </c>
      <c r="K2560" s="20" t="s">
        <v>4120</v>
      </c>
      <c r="L2560" s="20" t="s">
        <v>4063</v>
      </c>
      <c r="M2560" s="20" t="s">
        <v>251</v>
      </c>
      <c r="N2560" s="20" t="s">
        <v>2257</v>
      </c>
    </row>
    <row r="2561" spans="1:14" ht="18" customHeight="1" x14ac:dyDescent="0.2">
      <c r="A2561" s="35" t="s">
        <v>25</v>
      </c>
      <c r="B2561" s="35" t="s">
        <v>2305</v>
      </c>
      <c r="C2561" s="35" t="s">
        <v>17</v>
      </c>
      <c r="D2561" s="35" t="s">
        <v>68</v>
      </c>
      <c r="E2561" s="35" t="s">
        <v>4116</v>
      </c>
      <c r="F2561" s="15"/>
      <c r="G2561" s="15"/>
      <c r="H2561" s="20">
        <v>2015</v>
      </c>
      <c r="I2561" s="20" t="str">
        <f t="shared" si="143"/>
        <v>liss__pers_A..intrstPpl.2015</v>
      </c>
      <c r="J2561" s="20" t="s">
        <v>4132</v>
      </c>
      <c r="K2561" s="20" t="s">
        <v>4120</v>
      </c>
      <c r="L2561" s="20" t="s">
        <v>4063</v>
      </c>
      <c r="M2561" s="20" t="s">
        <v>251</v>
      </c>
      <c r="N2561" s="20" t="s">
        <v>2257</v>
      </c>
    </row>
    <row r="2562" spans="1:14" ht="18" customHeight="1" x14ac:dyDescent="0.2">
      <c r="A2562" s="35" t="s">
        <v>25</v>
      </c>
      <c r="B2562" s="35" t="s">
        <v>2309</v>
      </c>
      <c r="C2562" s="35" t="s">
        <v>17</v>
      </c>
      <c r="D2562" s="35" t="s">
        <v>68</v>
      </c>
      <c r="E2562" s="35" t="s">
        <v>4116</v>
      </c>
      <c r="F2562" s="15"/>
      <c r="G2562" s="15"/>
      <c r="H2562" s="20">
        <v>2017</v>
      </c>
      <c r="I2562" s="20" t="str">
        <f t="shared" si="143"/>
        <v>liss__pers_A..intrstPpl.2017</v>
      </c>
      <c r="J2562" s="15" t="s">
        <v>4133</v>
      </c>
      <c r="K2562" s="20" t="s">
        <v>4120</v>
      </c>
      <c r="L2562" s="20" t="s">
        <v>4063</v>
      </c>
      <c r="M2562" s="20" t="s">
        <v>251</v>
      </c>
      <c r="N2562" s="20" t="s">
        <v>2257</v>
      </c>
    </row>
    <row r="2563" spans="1:14" ht="18" customHeight="1" x14ac:dyDescent="0.2">
      <c r="A2563" s="35" t="s">
        <v>25</v>
      </c>
      <c r="B2563" s="35" t="s">
        <v>2299</v>
      </c>
      <c r="C2563" s="35" t="s">
        <v>17</v>
      </c>
      <c r="D2563" s="35" t="s">
        <v>68</v>
      </c>
      <c r="E2563" s="35" t="s">
        <v>4116</v>
      </c>
      <c r="F2563" s="15"/>
      <c r="G2563" s="15"/>
      <c r="H2563" s="20">
        <v>2013</v>
      </c>
      <c r="I2563" s="20" t="str">
        <f t="shared" si="143"/>
        <v>liss__pers_A..intrstPpl.2013</v>
      </c>
      <c r="J2563" s="20" t="s">
        <v>4136</v>
      </c>
      <c r="K2563" s="20" t="s">
        <v>4120</v>
      </c>
      <c r="L2563" s="20" t="s">
        <v>4063</v>
      </c>
      <c r="M2563" s="20" t="s">
        <v>251</v>
      </c>
      <c r="N2563" s="20" t="s">
        <v>2257</v>
      </c>
    </row>
    <row r="2564" spans="1:14" ht="18" customHeight="1" x14ac:dyDescent="0.2">
      <c r="A2564" s="35" t="s">
        <v>25</v>
      </c>
      <c r="B2564" s="35" t="s">
        <v>2311</v>
      </c>
      <c r="C2564" s="35" t="s">
        <v>17</v>
      </c>
      <c r="D2564" s="35" t="s">
        <v>68</v>
      </c>
      <c r="E2564" s="35" t="s">
        <v>4116</v>
      </c>
      <c r="F2564" s="15"/>
      <c r="G2564" s="15"/>
      <c r="H2564" s="20">
        <v>2018</v>
      </c>
      <c r="I2564" s="20" t="str">
        <f t="shared" si="143"/>
        <v>liss__pers_A..intrstPpl.2018</v>
      </c>
      <c r="J2564" s="15" t="s">
        <v>4139</v>
      </c>
      <c r="K2564" s="20" t="s">
        <v>4120</v>
      </c>
      <c r="L2564" s="20" t="s">
        <v>4063</v>
      </c>
      <c r="M2564" s="20" t="s">
        <v>251</v>
      </c>
      <c r="N2564" s="20" t="s">
        <v>2257</v>
      </c>
    </row>
    <row r="2565" spans="1:14" ht="18" customHeight="1" x14ac:dyDescent="0.2">
      <c r="A2565" s="35" t="s">
        <v>25</v>
      </c>
      <c r="B2565" s="35" t="s">
        <v>2277</v>
      </c>
      <c r="C2565" s="35" t="s">
        <v>17</v>
      </c>
      <c r="D2565" s="35" t="s">
        <v>68</v>
      </c>
      <c r="E2565" s="35" t="s">
        <v>4140</v>
      </c>
      <c r="F2565" s="15"/>
      <c r="G2565" s="15"/>
      <c r="H2565" s="20">
        <v>2008</v>
      </c>
      <c r="I2565" s="20" t="str">
        <f t="shared" si="143"/>
        <v>liss__pers_A..lttlCncrn.2008</v>
      </c>
      <c r="J2565" s="20" t="s">
        <v>4141</v>
      </c>
      <c r="K2565" s="20" t="s">
        <v>4142</v>
      </c>
      <c r="L2565" s="20" t="s">
        <v>4063</v>
      </c>
      <c r="M2565" s="20" t="s">
        <v>1311</v>
      </c>
      <c r="N2565" s="20" t="s">
        <v>2257</v>
      </c>
    </row>
    <row r="2566" spans="1:14" ht="18" customHeight="1" x14ac:dyDescent="0.2">
      <c r="A2566" s="35" t="s">
        <v>25</v>
      </c>
      <c r="B2566" s="35" t="s">
        <v>2285</v>
      </c>
      <c r="C2566" s="35" t="s">
        <v>17</v>
      </c>
      <c r="D2566" s="35" t="s">
        <v>68</v>
      </c>
      <c r="E2566" s="35" t="s">
        <v>4140</v>
      </c>
      <c r="F2566" s="15"/>
      <c r="G2566" s="15"/>
      <c r="H2566" s="20">
        <v>2009</v>
      </c>
      <c r="I2566" s="20" t="str">
        <f t="shared" si="143"/>
        <v>liss__pers_A..lttlCncrn.2009</v>
      </c>
      <c r="J2566" s="15" t="s">
        <v>4145</v>
      </c>
      <c r="K2566" s="20" t="s">
        <v>4142</v>
      </c>
      <c r="L2566" s="20" t="s">
        <v>4063</v>
      </c>
      <c r="M2566" s="20" t="s">
        <v>1311</v>
      </c>
      <c r="N2566" s="20" t="s">
        <v>2257</v>
      </c>
    </row>
    <row r="2567" spans="1:14" ht="18" customHeight="1" x14ac:dyDescent="0.2">
      <c r="A2567" s="35" t="s">
        <v>25</v>
      </c>
      <c r="B2567" s="35" t="s">
        <v>2289</v>
      </c>
      <c r="C2567" s="35" t="s">
        <v>17</v>
      </c>
      <c r="D2567" s="35" t="s">
        <v>68</v>
      </c>
      <c r="E2567" s="35" t="s">
        <v>4140</v>
      </c>
      <c r="F2567" s="15"/>
      <c r="G2567" s="15"/>
      <c r="H2567" s="20">
        <v>2010</v>
      </c>
      <c r="I2567" s="20" t="str">
        <f t="shared" si="143"/>
        <v>liss__pers_A..lttlCncrn.2010</v>
      </c>
      <c r="J2567" s="20" t="s">
        <v>4146</v>
      </c>
      <c r="K2567" s="20" t="s">
        <v>4142</v>
      </c>
      <c r="L2567" s="20" t="s">
        <v>4063</v>
      </c>
      <c r="M2567" s="20" t="s">
        <v>1311</v>
      </c>
      <c r="N2567" s="20" t="s">
        <v>2257</v>
      </c>
    </row>
    <row r="2568" spans="1:14" ht="18" customHeight="1" x14ac:dyDescent="0.2">
      <c r="A2568" s="35" t="s">
        <v>25</v>
      </c>
      <c r="B2568" s="35" t="s">
        <v>2291</v>
      </c>
      <c r="C2568" s="35" t="s">
        <v>17</v>
      </c>
      <c r="D2568" s="35" t="s">
        <v>68</v>
      </c>
      <c r="E2568" s="35" t="s">
        <v>4140</v>
      </c>
      <c r="F2568" s="15"/>
      <c r="G2568" s="15"/>
      <c r="H2568" s="20">
        <v>2011</v>
      </c>
      <c r="I2568" s="20" t="str">
        <f t="shared" si="143"/>
        <v>liss__pers_A..lttlCncrn.2011</v>
      </c>
      <c r="J2568" s="15" t="s">
        <v>4149</v>
      </c>
      <c r="K2568" s="20" t="s">
        <v>4142</v>
      </c>
      <c r="L2568" s="20" t="s">
        <v>4063</v>
      </c>
      <c r="M2568" s="20" t="s">
        <v>1311</v>
      </c>
      <c r="N2568" s="20" t="s">
        <v>2257</v>
      </c>
    </row>
    <row r="2569" spans="1:14" ht="18" customHeight="1" x14ac:dyDescent="0.2">
      <c r="A2569" s="35" t="s">
        <v>25</v>
      </c>
      <c r="B2569" s="35" t="s">
        <v>2295</v>
      </c>
      <c r="C2569" s="35" t="s">
        <v>17</v>
      </c>
      <c r="D2569" s="35" t="s">
        <v>68</v>
      </c>
      <c r="E2569" s="35" t="s">
        <v>4140</v>
      </c>
      <c r="F2569" s="15"/>
      <c r="G2569" s="15"/>
      <c r="H2569" s="20">
        <v>2012</v>
      </c>
      <c r="I2569" s="20" t="str">
        <f t="shared" si="143"/>
        <v>liss__pers_A..lttlCncrn.2012</v>
      </c>
      <c r="J2569" s="20" t="s">
        <v>4150</v>
      </c>
      <c r="K2569" s="20" t="s">
        <v>4142</v>
      </c>
      <c r="L2569" s="20" t="s">
        <v>4063</v>
      </c>
      <c r="M2569" s="20" t="s">
        <v>1311</v>
      </c>
      <c r="N2569" s="20" t="s">
        <v>2257</v>
      </c>
    </row>
    <row r="2570" spans="1:14" ht="18" customHeight="1" x14ac:dyDescent="0.2">
      <c r="A2570" s="35" t="s">
        <v>25</v>
      </c>
      <c r="B2570" s="35" t="s">
        <v>2301</v>
      </c>
      <c r="C2570" s="35" t="s">
        <v>17</v>
      </c>
      <c r="D2570" s="35" t="s">
        <v>68</v>
      </c>
      <c r="E2570" s="35" t="s">
        <v>4140</v>
      </c>
      <c r="F2570" s="15"/>
      <c r="G2570" s="15"/>
      <c r="H2570" s="20">
        <v>2014</v>
      </c>
      <c r="I2570" s="20" t="str">
        <f t="shared" si="143"/>
        <v>liss__pers_A..lttlCncrn.2014</v>
      </c>
      <c r="J2570" s="15" t="s">
        <v>4153</v>
      </c>
      <c r="K2570" s="20" t="s">
        <v>4142</v>
      </c>
      <c r="L2570" s="20" t="s">
        <v>4063</v>
      </c>
      <c r="M2570" s="20" t="s">
        <v>1311</v>
      </c>
      <c r="N2570" s="20" t="s">
        <v>2257</v>
      </c>
    </row>
    <row r="2571" spans="1:14" ht="18" customHeight="1" x14ac:dyDescent="0.2">
      <c r="A2571" s="35" t="s">
        <v>25</v>
      </c>
      <c r="B2571" s="35" t="s">
        <v>2305</v>
      </c>
      <c r="C2571" s="35" t="s">
        <v>17</v>
      </c>
      <c r="D2571" s="35" t="s">
        <v>68</v>
      </c>
      <c r="E2571" s="35" t="s">
        <v>4140</v>
      </c>
      <c r="F2571" s="15"/>
      <c r="G2571" s="15"/>
      <c r="H2571" s="20">
        <v>2015</v>
      </c>
      <c r="I2571" s="20" t="str">
        <f t="shared" si="143"/>
        <v>liss__pers_A..lttlCncrn.2015</v>
      </c>
      <c r="J2571" s="20" t="s">
        <v>4154</v>
      </c>
      <c r="K2571" s="20" t="s">
        <v>4142</v>
      </c>
      <c r="L2571" s="20" t="s">
        <v>4063</v>
      </c>
      <c r="M2571" s="20" t="s">
        <v>1311</v>
      </c>
      <c r="N2571" s="20" t="s">
        <v>2257</v>
      </c>
    </row>
    <row r="2572" spans="1:14" ht="18" customHeight="1" x14ac:dyDescent="0.2">
      <c r="A2572" s="35" t="s">
        <v>25</v>
      </c>
      <c r="B2572" s="35" t="s">
        <v>2309</v>
      </c>
      <c r="C2572" s="35" t="s">
        <v>17</v>
      </c>
      <c r="D2572" s="35" t="s">
        <v>68</v>
      </c>
      <c r="E2572" s="35" t="s">
        <v>4140</v>
      </c>
      <c r="F2572" s="15"/>
      <c r="G2572" s="15"/>
      <c r="H2572" s="20">
        <v>2017</v>
      </c>
      <c r="I2572" s="20" t="str">
        <f t="shared" si="143"/>
        <v>liss__pers_A..lttlCncrn.2017</v>
      </c>
      <c r="J2572" s="15" t="s">
        <v>4157</v>
      </c>
      <c r="K2572" s="20" t="s">
        <v>4142</v>
      </c>
      <c r="L2572" s="20" t="s">
        <v>4063</v>
      </c>
      <c r="M2572" s="20" t="s">
        <v>1311</v>
      </c>
      <c r="N2572" s="20" t="s">
        <v>2257</v>
      </c>
    </row>
    <row r="2573" spans="1:14" ht="18" customHeight="1" x14ac:dyDescent="0.2">
      <c r="A2573" s="35" t="s">
        <v>25</v>
      </c>
      <c r="B2573" s="35" t="s">
        <v>2299</v>
      </c>
      <c r="C2573" s="35" t="s">
        <v>17</v>
      </c>
      <c r="D2573" s="35" t="s">
        <v>68</v>
      </c>
      <c r="E2573" s="35" t="s">
        <v>4140</v>
      </c>
      <c r="F2573" s="15"/>
      <c r="G2573" s="15"/>
      <c r="H2573" s="20">
        <v>2013</v>
      </c>
      <c r="I2573" s="20" t="str">
        <f t="shared" si="143"/>
        <v>liss__pers_A..lttlCncrn.2013</v>
      </c>
      <c r="J2573" s="20" t="s">
        <v>4159</v>
      </c>
      <c r="K2573" s="20" t="s">
        <v>4142</v>
      </c>
      <c r="L2573" s="20" t="s">
        <v>4063</v>
      </c>
      <c r="M2573" s="20" t="s">
        <v>1311</v>
      </c>
      <c r="N2573" s="20" t="s">
        <v>2257</v>
      </c>
    </row>
    <row r="2574" spans="1:14" ht="18" customHeight="1" x14ac:dyDescent="0.2">
      <c r="A2574" s="35" t="s">
        <v>25</v>
      </c>
      <c r="B2574" s="35" t="s">
        <v>2311</v>
      </c>
      <c r="C2574" s="35" t="s">
        <v>17</v>
      </c>
      <c r="D2574" s="35" t="s">
        <v>68</v>
      </c>
      <c r="E2574" s="35" t="s">
        <v>4140</v>
      </c>
      <c r="F2574" s="15"/>
      <c r="G2574" s="15"/>
      <c r="H2574" s="20">
        <v>2018</v>
      </c>
      <c r="I2574" s="20" t="str">
        <f t="shared" si="143"/>
        <v>liss__pers_A..lttlCncrn.2018</v>
      </c>
      <c r="J2574" s="15" t="s">
        <v>4161</v>
      </c>
      <c r="K2574" s="20" t="s">
        <v>4142</v>
      </c>
      <c r="L2574" s="20" t="s">
        <v>4063</v>
      </c>
      <c r="M2574" s="20" t="s">
        <v>1311</v>
      </c>
      <c r="N2574" s="20" t="s">
        <v>2257</v>
      </c>
    </row>
    <row r="2575" spans="1:14" ht="18" customHeight="1" x14ac:dyDescent="0.2">
      <c r="A2575" s="35" t="s">
        <v>25</v>
      </c>
      <c r="B2575" s="35" t="s">
        <v>2277</v>
      </c>
      <c r="C2575" s="35" t="s">
        <v>17</v>
      </c>
      <c r="D2575" s="35" t="s">
        <v>68</v>
      </c>
      <c r="E2575" s="35" t="s">
        <v>4164</v>
      </c>
      <c r="F2575" s="15"/>
      <c r="G2575" s="15"/>
      <c r="H2575" s="20">
        <v>2008</v>
      </c>
      <c r="I2575" s="20" t="str">
        <f t="shared" si="143"/>
        <v>liss__pers_A..noIntrst.2008</v>
      </c>
      <c r="J2575" s="20" t="s">
        <v>4165</v>
      </c>
      <c r="K2575" s="20" t="s">
        <v>4166</v>
      </c>
      <c r="L2575" s="20" t="s">
        <v>4063</v>
      </c>
      <c r="M2575" s="20" t="s">
        <v>1311</v>
      </c>
      <c r="N2575" s="20" t="s">
        <v>2257</v>
      </c>
    </row>
    <row r="2576" spans="1:14" ht="18" customHeight="1" x14ac:dyDescent="0.2">
      <c r="A2576" s="35" t="s">
        <v>25</v>
      </c>
      <c r="B2576" s="35" t="s">
        <v>2285</v>
      </c>
      <c r="C2576" s="35" t="s">
        <v>17</v>
      </c>
      <c r="D2576" s="35" t="s">
        <v>68</v>
      </c>
      <c r="E2576" s="35" t="s">
        <v>4164</v>
      </c>
      <c r="F2576" s="15"/>
      <c r="G2576" s="15"/>
      <c r="H2576" s="20">
        <v>2009</v>
      </c>
      <c r="I2576" s="20" t="str">
        <f t="shared" si="143"/>
        <v>liss__pers_A..noIntrst.2009</v>
      </c>
      <c r="J2576" s="15" t="s">
        <v>4167</v>
      </c>
      <c r="K2576" s="20" t="s">
        <v>4166</v>
      </c>
      <c r="L2576" s="20" t="s">
        <v>4063</v>
      </c>
      <c r="M2576" s="20" t="s">
        <v>1311</v>
      </c>
      <c r="N2576" s="20" t="s">
        <v>2257</v>
      </c>
    </row>
    <row r="2577" spans="1:14" ht="18" customHeight="1" x14ac:dyDescent="0.2">
      <c r="A2577" s="35" t="s">
        <v>25</v>
      </c>
      <c r="B2577" s="35" t="s">
        <v>2289</v>
      </c>
      <c r="C2577" s="35" t="s">
        <v>17</v>
      </c>
      <c r="D2577" s="35" t="s">
        <v>68</v>
      </c>
      <c r="E2577" s="35" t="s">
        <v>4164</v>
      </c>
      <c r="F2577" s="15"/>
      <c r="G2577" s="15"/>
      <c r="H2577" s="20">
        <v>2010</v>
      </c>
      <c r="I2577" s="20" t="str">
        <f t="shared" si="143"/>
        <v>liss__pers_A..noIntrst.2010</v>
      </c>
      <c r="J2577" s="20" t="s">
        <v>4170</v>
      </c>
      <c r="K2577" s="20" t="s">
        <v>4166</v>
      </c>
      <c r="L2577" s="20" t="s">
        <v>4063</v>
      </c>
      <c r="M2577" s="20" t="s">
        <v>1311</v>
      </c>
      <c r="N2577" s="20" t="s">
        <v>2257</v>
      </c>
    </row>
    <row r="2578" spans="1:14" ht="18" customHeight="1" x14ac:dyDescent="0.2">
      <c r="A2578" s="35" t="s">
        <v>25</v>
      </c>
      <c r="B2578" s="35" t="s">
        <v>2291</v>
      </c>
      <c r="C2578" s="35" t="s">
        <v>17</v>
      </c>
      <c r="D2578" s="35" t="s">
        <v>68</v>
      </c>
      <c r="E2578" s="35" t="s">
        <v>4164</v>
      </c>
      <c r="F2578" s="15"/>
      <c r="G2578" s="15"/>
      <c r="H2578" s="20">
        <v>2011</v>
      </c>
      <c r="I2578" s="20" t="str">
        <f t="shared" si="143"/>
        <v>liss__pers_A..noIntrst.2011</v>
      </c>
      <c r="J2578" s="15" t="s">
        <v>4171</v>
      </c>
      <c r="K2578" s="20" t="s">
        <v>4166</v>
      </c>
      <c r="L2578" s="20" t="s">
        <v>4063</v>
      </c>
      <c r="M2578" s="20" t="s">
        <v>1311</v>
      </c>
      <c r="N2578" s="20" t="s">
        <v>2257</v>
      </c>
    </row>
    <row r="2579" spans="1:14" ht="18" customHeight="1" x14ac:dyDescent="0.2">
      <c r="A2579" s="35" t="s">
        <v>25</v>
      </c>
      <c r="B2579" s="35" t="s">
        <v>2295</v>
      </c>
      <c r="C2579" s="35" t="s">
        <v>17</v>
      </c>
      <c r="D2579" s="35" t="s">
        <v>68</v>
      </c>
      <c r="E2579" s="35" t="s">
        <v>4164</v>
      </c>
      <c r="F2579" s="15"/>
      <c r="G2579" s="15"/>
      <c r="H2579" s="20">
        <v>2012</v>
      </c>
      <c r="I2579" s="20" t="str">
        <f t="shared" si="143"/>
        <v>liss__pers_A..noIntrst.2012</v>
      </c>
      <c r="J2579" s="20" t="s">
        <v>4174</v>
      </c>
      <c r="K2579" s="20" t="s">
        <v>4166</v>
      </c>
      <c r="L2579" s="20" t="s">
        <v>4063</v>
      </c>
      <c r="M2579" s="20" t="s">
        <v>1311</v>
      </c>
      <c r="N2579" s="20" t="s">
        <v>2257</v>
      </c>
    </row>
    <row r="2580" spans="1:14" ht="18" customHeight="1" x14ac:dyDescent="0.2">
      <c r="A2580" s="35" t="s">
        <v>25</v>
      </c>
      <c r="B2580" s="35" t="s">
        <v>2301</v>
      </c>
      <c r="C2580" s="35" t="s">
        <v>17</v>
      </c>
      <c r="D2580" s="35" t="s">
        <v>68</v>
      </c>
      <c r="E2580" s="35" t="s">
        <v>4164</v>
      </c>
      <c r="F2580" s="15"/>
      <c r="G2580" s="15"/>
      <c r="H2580" s="20">
        <v>2014</v>
      </c>
      <c r="I2580" s="20" t="str">
        <f t="shared" si="143"/>
        <v>liss__pers_A..noIntrst.2014</v>
      </c>
      <c r="J2580" s="15" t="s">
        <v>4175</v>
      </c>
      <c r="K2580" s="20" t="s">
        <v>4166</v>
      </c>
      <c r="L2580" s="20" t="s">
        <v>4063</v>
      </c>
      <c r="M2580" s="20" t="s">
        <v>1311</v>
      </c>
      <c r="N2580" s="20" t="s">
        <v>2257</v>
      </c>
    </row>
    <row r="2581" spans="1:14" ht="18" customHeight="1" x14ac:dyDescent="0.2">
      <c r="A2581" s="35" t="s">
        <v>25</v>
      </c>
      <c r="B2581" s="35" t="s">
        <v>2305</v>
      </c>
      <c r="C2581" s="35" t="s">
        <v>17</v>
      </c>
      <c r="D2581" s="35" t="s">
        <v>68</v>
      </c>
      <c r="E2581" s="35" t="s">
        <v>4164</v>
      </c>
      <c r="F2581" s="15"/>
      <c r="G2581" s="15"/>
      <c r="H2581" s="20">
        <v>2015</v>
      </c>
      <c r="I2581" s="20" t="str">
        <f t="shared" si="143"/>
        <v>liss__pers_A..noIntrst.2015</v>
      </c>
      <c r="J2581" s="20" t="s">
        <v>4178</v>
      </c>
      <c r="K2581" s="20" t="s">
        <v>4166</v>
      </c>
      <c r="L2581" s="20" t="s">
        <v>4063</v>
      </c>
      <c r="M2581" s="20" t="s">
        <v>1311</v>
      </c>
      <c r="N2581" s="20" t="s">
        <v>2257</v>
      </c>
    </row>
    <row r="2582" spans="1:14" ht="18" customHeight="1" x14ac:dyDescent="0.2">
      <c r="A2582" s="35" t="s">
        <v>25</v>
      </c>
      <c r="B2582" s="35" t="s">
        <v>2309</v>
      </c>
      <c r="C2582" s="35" t="s">
        <v>17</v>
      </c>
      <c r="D2582" s="35" t="s">
        <v>68</v>
      </c>
      <c r="E2582" s="35" t="s">
        <v>4164</v>
      </c>
      <c r="F2582" s="15"/>
      <c r="G2582" s="15"/>
      <c r="H2582" s="20">
        <v>2017</v>
      </c>
      <c r="I2582" s="20" t="str">
        <f t="shared" si="143"/>
        <v>liss__pers_A..noIntrst.2017</v>
      </c>
      <c r="J2582" s="15" t="s">
        <v>4181</v>
      </c>
      <c r="K2582" s="20" t="s">
        <v>4166</v>
      </c>
      <c r="L2582" s="20" t="s">
        <v>4063</v>
      </c>
      <c r="M2582" s="20" t="s">
        <v>1311</v>
      </c>
      <c r="N2582" s="20" t="s">
        <v>2257</v>
      </c>
    </row>
    <row r="2583" spans="1:14" ht="18" customHeight="1" x14ac:dyDescent="0.2">
      <c r="A2583" s="35" t="s">
        <v>25</v>
      </c>
      <c r="B2583" s="35" t="s">
        <v>2299</v>
      </c>
      <c r="C2583" s="35" t="s">
        <v>17</v>
      </c>
      <c r="D2583" s="35" t="s">
        <v>68</v>
      </c>
      <c r="E2583" s="35" t="s">
        <v>4164</v>
      </c>
      <c r="F2583" s="15"/>
      <c r="G2583" s="15"/>
      <c r="H2583" s="20">
        <v>2013</v>
      </c>
      <c r="I2583" s="20" t="str">
        <f t="shared" si="143"/>
        <v>liss__pers_A..noIntrst.2013</v>
      </c>
      <c r="J2583" s="20" t="s">
        <v>4182</v>
      </c>
      <c r="K2583" s="20" t="s">
        <v>4166</v>
      </c>
      <c r="L2583" s="20" t="s">
        <v>4063</v>
      </c>
      <c r="M2583" s="20" t="s">
        <v>1311</v>
      </c>
      <c r="N2583" s="20" t="s">
        <v>2257</v>
      </c>
    </row>
    <row r="2584" spans="1:14" ht="18" customHeight="1" x14ac:dyDescent="0.2">
      <c r="A2584" s="35" t="s">
        <v>25</v>
      </c>
      <c r="B2584" s="35" t="s">
        <v>2311</v>
      </c>
      <c r="C2584" s="35" t="s">
        <v>17</v>
      </c>
      <c r="D2584" s="35" t="s">
        <v>68</v>
      </c>
      <c r="E2584" s="35" t="s">
        <v>4164</v>
      </c>
      <c r="F2584" s="15"/>
      <c r="G2584" s="15"/>
      <c r="H2584" s="20">
        <v>2018</v>
      </c>
      <c r="I2584" s="20" t="str">
        <f t="shared" si="143"/>
        <v>liss__pers_A..noIntrst.2018</v>
      </c>
      <c r="J2584" s="15" t="s">
        <v>4185</v>
      </c>
      <c r="K2584" s="20" t="s">
        <v>4166</v>
      </c>
      <c r="L2584" s="20" t="s">
        <v>4063</v>
      </c>
      <c r="M2584" s="20" t="s">
        <v>1311</v>
      </c>
      <c r="N2584" s="20" t="s">
        <v>2257</v>
      </c>
    </row>
    <row r="2585" spans="1:14" ht="18" customHeight="1" x14ac:dyDescent="0.2">
      <c r="A2585" s="35" t="s">
        <v>25</v>
      </c>
      <c r="B2585" s="35" t="s">
        <v>2277</v>
      </c>
      <c r="C2585" s="35" t="s">
        <v>17</v>
      </c>
      <c r="D2585" s="35" t="s">
        <v>68</v>
      </c>
      <c r="E2585" s="35" t="s">
        <v>4186</v>
      </c>
      <c r="F2585" s="15"/>
      <c r="G2585" s="15"/>
      <c r="H2585" s="20">
        <v>2008</v>
      </c>
      <c r="I2585" s="20" t="str">
        <f t="shared" si="143"/>
        <v>liss__pers_A..noPplPrb.2008</v>
      </c>
      <c r="J2585" s="20" t="s">
        <v>4187</v>
      </c>
      <c r="K2585" s="20" t="s">
        <v>4188</v>
      </c>
      <c r="L2585" s="20" t="s">
        <v>4063</v>
      </c>
      <c r="M2585" s="20" t="s">
        <v>1311</v>
      </c>
      <c r="N2585" s="20" t="s">
        <v>2257</v>
      </c>
    </row>
    <row r="2586" spans="1:14" ht="18" customHeight="1" x14ac:dyDescent="0.2">
      <c r="A2586" s="35" t="s">
        <v>25</v>
      </c>
      <c r="B2586" s="35" t="s">
        <v>2285</v>
      </c>
      <c r="C2586" s="35" t="s">
        <v>17</v>
      </c>
      <c r="D2586" s="35" t="s">
        <v>68</v>
      </c>
      <c r="E2586" s="35" t="s">
        <v>4186</v>
      </c>
      <c r="F2586" s="15"/>
      <c r="G2586" s="15"/>
      <c r="H2586" s="20">
        <v>2009</v>
      </c>
      <c r="I2586" s="20" t="str">
        <f t="shared" si="143"/>
        <v>liss__pers_A..noPplPrb.2009</v>
      </c>
      <c r="J2586" s="15" t="s">
        <v>4191</v>
      </c>
      <c r="K2586" s="20" t="s">
        <v>4188</v>
      </c>
      <c r="L2586" s="20" t="s">
        <v>4063</v>
      </c>
      <c r="M2586" s="20" t="s">
        <v>1311</v>
      </c>
      <c r="N2586" s="20" t="s">
        <v>2257</v>
      </c>
    </row>
    <row r="2587" spans="1:14" ht="18" customHeight="1" x14ac:dyDescent="0.2">
      <c r="A2587" s="35" t="s">
        <v>25</v>
      </c>
      <c r="B2587" s="35" t="s">
        <v>2289</v>
      </c>
      <c r="C2587" s="35" t="s">
        <v>17</v>
      </c>
      <c r="D2587" s="35" t="s">
        <v>68</v>
      </c>
      <c r="E2587" s="35" t="s">
        <v>4186</v>
      </c>
      <c r="F2587" s="15"/>
      <c r="G2587" s="15"/>
      <c r="H2587" s="20">
        <v>2010</v>
      </c>
      <c r="I2587" s="20" t="str">
        <f t="shared" si="143"/>
        <v>liss__pers_A..noPplPrb.2010</v>
      </c>
      <c r="J2587" s="20" t="s">
        <v>4192</v>
      </c>
      <c r="K2587" s="20" t="s">
        <v>4188</v>
      </c>
      <c r="L2587" s="20" t="s">
        <v>4063</v>
      </c>
      <c r="M2587" s="20" t="s">
        <v>1311</v>
      </c>
      <c r="N2587" s="20" t="s">
        <v>2257</v>
      </c>
    </row>
    <row r="2588" spans="1:14" ht="18" customHeight="1" x14ac:dyDescent="0.2">
      <c r="A2588" s="35" t="s">
        <v>25</v>
      </c>
      <c r="B2588" s="35" t="s">
        <v>2291</v>
      </c>
      <c r="C2588" s="35" t="s">
        <v>17</v>
      </c>
      <c r="D2588" s="35" t="s">
        <v>68</v>
      </c>
      <c r="E2588" s="35" t="s">
        <v>4186</v>
      </c>
      <c r="F2588" s="15"/>
      <c r="G2588" s="15"/>
      <c r="H2588" s="20">
        <v>2011</v>
      </c>
      <c r="I2588" s="20" t="str">
        <f t="shared" si="143"/>
        <v>liss__pers_A..noPplPrb.2011</v>
      </c>
      <c r="J2588" s="15" t="s">
        <v>4195</v>
      </c>
      <c r="K2588" s="20" t="s">
        <v>4188</v>
      </c>
      <c r="L2588" s="20" t="s">
        <v>4063</v>
      </c>
      <c r="M2588" s="20" t="s">
        <v>1311</v>
      </c>
      <c r="N2588" s="20" t="s">
        <v>2257</v>
      </c>
    </row>
    <row r="2589" spans="1:14" ht="18" customHeight="1" x14ac:dyDescent="0.2">
      <c r="A2589" s="35" t="s">
        <v>25</v>
      </c>
      <c r="B2589" s="35" t="s">
        <v>2295</v>
      </c>
      <c r="C2589" s="35" t="s">
        <v>17</v>
      </c>
      <c r="D2589" s="35" t="s">
        <v>68</v>
      </c>
      <c r="E2589" s="35" t="s">
        <v>4186</v>
      </c>
      <c r="F2589" s="15"/>
      <c r="G2589" s="15"/>
      <c r="H2589" s="20">
        <v>2012</v>
      </c>
      <c r="I2589" s="20" t="str">
        <f t="shared" si="143"/>
        <v>liss__pers_A..noPplPrb.2012</v>
      </c>
      <c r="J2589" s="20" t="s">
        <v>4196</v>
      </c>
      <c r="K2589" s="20" t="s">
        <v>4188</v>
      </c>
      <c r="L2589" s="20" t="s">
        <v>4063</v>
      </c>
      <c r="M2589" s="20" t="s">
        <v>1311</v>
      </c>
      <c r="N2589" s="20" t="s">
        <v>2257</v>
      </c>
    </row>
    <row r="2590" spans="1:14" ht="18" customHeight="1" x14ac:dyDescent="0.2">
      <c r="A2590" s="35" t="s">
        <v>25</v>
      </c>
      <c r="B2590" s="35" t="s">
        <v>2301</v>
      </c>
      <c r="C2590" s="35" t="s">
        <v>17</v>
      </c>
      <c r="D2590" s="35" t="s">
        <v>68</v>
      </c>
      <c r="E2590" s="35" t="s">
        <v>4186</v>
      </c>
      <c r="F2590" s="15"/>
      <c r="G2590" s="15"/>
      <c r="H2590" s="20">
        <v>2014</v>
      </c>
      <c r="I2590" s="20" t="str">
        <f t="shared" si="143"/>
        <v>liss__pers_A..noPplPrb.2014</v>
      </c>
      <c r="J2590" s="15" t="s">
        <v>4199</v>
      </c>
      <c r="K2590" s="20" t="s">
        <v>4188</v>
      </c>
      <c r="L2590" s="20" t="s">
        <v>4063</v>
      </c>
      <c r="M2590" s="20" t="s">
        <v>1311</v>
      </c>
      <c r="N2590" s="20" t="s">
        <v>2257</v>
      </c>
    </row>
    <row r="2591" spans="1:14" ht="18" customHeight="1" x14ac:dyDescent="0.2">
      <c r="A2591" s="35" t="s">
        <v>25</v>
      </c>
      <c r="B2591" s="35" t="s">
        <v>2305</v>
      </c>
      <c r="C2591" s="35" t="s">
        <v>17</v>
      </c>
      <c r="D2591" s="35" t="s">
        <v>68</v>
      </c>
      <c r="E2591" s="35" t="s">
        <v>4186</v>
      </c>
      <c r="F2591" s="15"/>
      <c r="G2591" s="15"/>
      <c r="H2591" s="20">
        <v>2015</v>
      </c>
      <c r="I2591" s="20" t="str">
        <f t="shared" si="143"/>
        <v>liss__pers_A..noPplPrb.2015</v>
      </c>
      <c r="J2591" s="20" t="s">
        <v>4200</v>
      </c>
      <c r="K2591" s="20" t="s">
        <v>4188</v>
      </c>
      <c r="L2591" s="20" t="s">
        <v>4063</v>
      </c>
      <c r="M2591" s="20" t="s">
        <v>1311</v>
      </c>
      <c r="N2591" s="20" t="s">
        <v>2257</v>
      </c>
    </row>
    <row r="2592" spans="1:14" ht="18" customHeight="1" x14ac:dyDescent="0.2">
      <c r="A2592" s="35" t="s">
        <v>25</v>
      </c>
      <c r="B2592" s="35" t="s">
        <v>2309</v>
      </c>
      <c r="C2592" s="35" t="s">
        <v>17</v>
      </c>
      <c r="D2592" s="35" t="s">
        <v>68</v>
      </c>
      <c r="E2592" s="35" t="s">
        <v>4186</v>
      </c>
      <c r="F2592" s="15"/>
      <c r="G2592" s="15"/>
      <c r="H2592" s="20">
        <v>2017</v>
      </c>
      <c r="I2592" s="20" t="str">
        <f t="shared" si="143"/>
        <v>liss__pers_A..noPplPrb.2017</v>
      </c>
      <c r="J2592" s="15" t="s">
        <v>4203</v>
      </c>
      <c r="K2592" s="20" t="s">
        <v>4188</v>
      </c>
      <c r="L2592" s="20" t="s">
        <v>4063</v>
      </c>
      <c r="M2592" s="20" t="s">
        <v>1311</v>
      </c>
      <c r="N2592" s="20" t="s">
        <v>2257</v>
      </c>
    </row>
    <row r="2593" spans="1:14" ht="18" customHeight="1" x14ac:dyDescent="0.2">
      <c r="A2593" s="35" t="s">
        <v>25</v>
      </c>
      <c r="B2593" s="35" t="s">
        <v>2299</v>
      </c>
      <c r="C2593" s="35" t="s">
        <v>17</v>
      </c>
      <c r="D2593" s="35" t="s">
        <v>68</v>
      </c>
      <c r="E2593" s="35" t="s">
        <v>4186</v>
      </c>
      <c r="F2593" s="15"/>
      <c r="G2593" s="15"/>
      <c r="H2593" s="20">
        <v>2013</v>
      </c>
      <c r="I2593" s="20" t="str">
        <f t="shared" si="143"/>
        <v>liss__pers_A..noPplPrb.2013</v>
      </c>
      <c r="J2593" s="20" t="s">
        <v>4206</v>
      </c>
      <c r="K2593" s="20" t="s">
        <v>4188</v>
      </c>
      <c r="L2593" s="20" t="s">
        <v>4063</v>
      </c>
      <c r="M2593" s="20" t="s">
        <v>1311</v>
      </c>
      <c r="N2593" s="20" t="s">
        <v>2257</v>
      </c>
    </row>
    <row r="2594" spans="1:14" ht="18" customHeight="1" x14ac:dyDescent="0.2">
      <c r="A2594" s="35" t="s">
        <v>25</v>
      </c>
      <c r="B2594" s="35" t="s">
        <v>2311</v>
      </c>
      <c r="C2594" s="35" t="s">
        <v>17</v>
      </c>
      <c r="D2594" s="35" t="s">
        <v>68</v>
      </c>
      <c r="E2594" s="35" t="s">
        <v>4186</v>
      </c>
      <c r="F2594" s="15"/>
      <c r="G2594" s="15"/>
      <c r="H2594" s="20">
        <v>2018</v>
      </c>
      <c r="I2594" s="20" t="str">
        <f t="shared" si="143"/>
        <v>liss__pers_A..noPplPrb.2018</v>
      </c>
      <c r="J2594" s="15" t="s">
        <v>4207</v>
      </c>
      <c r="K2594" s="20" t="s">
        <v>4188</v>
      </c>
      <c r="L2594" s="20" t="s">
        <v>4063</v>
      </c>
      <c r="M2594" s="20" t="s">
        <v>1311</v>
      </c>
      <c r="N2594" s="20" t="s">
        <v>2257</v>
      </c>
    </row>
    <row r="2595" spans="1:14" ht="18" customHeight="1" x14ac:dyDescent="0.2">
      <c r="A2595" s="35" t="s">
        <v>25</v>
      </c>
      <c r="B2595" s="35" t="s">
        <v>2277</v>
      </c>
      <c r="C2595" s="35" t="s">
        <v>17</v>
      </c>
      <c r="D2595" s="35" t="s">
        <v>68</v>
      </c>
      <c r="E2595" s="35" t="s">
        <v>4210</v>
      </c>
      <c r="F2595" s="15"/>
      <c r="G2595" s="15"/>
      <c r="H2595" s="20">
        <v>2008</v>
      </c>
      <c r="I2595" s="20" t="str">
        <f t="shared" si="143"/>
        <v>liss__pers_A..pplEase.2008</v>
      </c>
      <c r="J2595" s="20" t="s">
        <v>4211</v>
      </c>
      <c r="K2595" s="20" t="s">
        <v>4212</v>
      </c>
      <c r="L2595" s="20" t="s">
        <v>4063</v>
      </c>
      <c r="M2595" s="20" t="s">
        <v>251</v>
      </c>
      <c r="N2595" s="20" t="s">
        <v>2257</v>
      </c>
    </row>
    <row r="2596" spans="1:14" ht="18" customHeight="1" x14ac:dyDescent="0.2">
      <c r="A2596" s="35" t="s">
        <v>25</v>
      </c>
      <c r="B2596" s="35" t="s">
        <v>2285</v>
      </c>
      <c r="C2596" s="35" t="s">
        <v>17</v>
      </c>
      <c r="D2596" s="35" t="s">
        <v>68</v>
      </c>
      <c r="E2596" s="35" t="s">
        <v>4210</v>
      </c>
      <c r="F2596" s="15"/>
      <c r="G2596" s="15"/>
      <c r="H2596" s="20">
        <v>2009</v>
      </c>
      <c r="I2596" s="20" t="str">
        <f t="shared" si="143"/>
        <v>liss__pers_A..pplEase.2009</v>
      </c>
      <c r="J2596" s="15" t="s">
        <v>4213</v>
      </c>
      <c r="K2596" s="20" t="s">
        <v>4212</v>
      </c>
      <c r="L2596" s="20" t="s">
        <v>4063</v>
      </c>
      <c r="M2596" s="20" t="s">
        <v>251</v>
      </c>
      <c r="N2596" s="20" t="s">
        <v>2257</v>
      </c>
    </row>
    <row r="2597" spans="1:14" ht="18" customHeight="1" x14ac:dyDescent="0.2">
      <c r="A2597" s="35" t="s">
        <v>25</v>
      </c>
      <c r="B2597" s="35" t="s">
        <v>2289</v>
      </c>
      <c r="C2597" s="35" t="s">
        <v>17</v>
      </c>
      <c r="D2597" s="35" t="s">
        <v>68</v>
      </c>
      <c r="E2597" s="35" t="s">
        <v>4210</v>
      </c>
      <c r="F2597" s="15"/>
      <c r="G2597" s="15"/>
      <c r="H2597" s="20">
        <v>2010</v>
      </c>
      <c r="I2597" s="20" t="str">
        <f t="shared" si="143"/>
        <v>liss__pers_A..pplEase.2010</v>
      </c>
      <c r="J2597" s="20" t="s">
        <v>4216</v>
      </c>
      <c r="K2597" s="20" t="s">
        <v>4212</v>
      </c>
      <c r="L2597" s="20" t="s">
        <v>4063</v>
      </c>
      <c r="M2597" s="20" t="s">
        <v>251</v>
      </c>
      <c r="N2597" s="20" t="s">
        <v>2257</v>
      </c>
    </row>
    <row r="2598" spans="1:14" ht="18" customHeight="1" x14ac:dyDescent="0.2">
      <c r="A2598" s="35" t="s">
        <v>25</v>
      </c>
      <c r="B2598" s="35" t="s">
        <v>2291</v>
      </c>
      <c r="C2598" s="35" t="s">
        <v>17</v>
      </c>
      <c r="D2598" s="35" t="s">
        <v>68</v>
      </c>
      <c r="E2598" s="35" t="s">
        <v>4210</v>
      </c>
      <c r="F2598" s="15"/>
      <c r="G2598" s="15"/>
      <c r="H2598" s="20">
        <v>2011</v>
      </c>
      <c r="I2598" s="20" t="str">
        <f t="shared" si="143"/>
        <v>liss__pers_A..pplEase.2011</v>
      </c>
      <c r="J2598" s="15" t="s">
        <v>4219</v>
      </c>
      <c r="K2598" s="20" t="s">
        <v>4212</v>
      </c>
      <c r="L2598" s="20" t="s">
        <v>4063</v>
      </c>
      <c r="M2598" s="20" t="s">
        <v>251</v>
      </c>
      <c r="N2598" s="20" t="s">
        <v>2257</v>
      </c>
    </row>
    <row r="2599" spans="1:14" ht="18" customHeight="1" x14ac:dyDescent="0.2">
      <c r="A2599" s="35" t="s">
        <v>25</v>
      </c>
      <c r="B2599" s="35" t="s">
        <v>2295</v>
      </c>
      <c r="C2599" s="35" t="s">
        <v>17</v>
      </c>
      <c r="D2599" s="35" t="s">
        <v>68</v>
      </c>
      <c r="E2599" s="35" t="s">
        <v>4210</v>
      </c>
      <c r="F2599" s="15"/>
      <c r="G2599" s="15"/>
      <c r="H2599" s="20">
        <v>2012</v>
      </c>
      <c r="I2599" s="20" t="str">
        <f t="shared" ref="I2599:I2662" si="144">CONCATENATE(A2599,"__",C2599,"_", D2599, "..", E2599, ".", H2599)</f>
        <v>liss__pers_A..pplEase.2012</v>
      </c>
      <c r="J2599" s="20" t="s">
        <v>4220</v>
      </c>
      <c r="K2599" s="20" t="s">
        <v>4212</v>
      </c>
      <c r="L2599" s="20" t="s">
        <v>4063</v>
      </c>
      <c r="M2599" s="20" t="s">
        <v>251</v>
      </c>
      <c r="N2599" s="20" t="s">
        <v>2257</v>
      </c>
    </row>
    <row r="2600" spans="1:14" ht="18" customHeight="1" x14ac:dyDescent="0.2">
      <c r="A2600" s="35" t="s">
        <v>25</v>
      </c>
      <c r="B2600" s="35" t="s">
        <v>2301</v>
      </c>
      <c r="C2600" s="35" t="s">
        <v>17</v>
      </c>
      <c r="D2600" s="35" t="s">
        <v>68</v>
      </c>
      <c r="E2600" s="35" t="s">
        <v>4210</v>
      </c>
      <c r="F2600" s="15"/>
      <c r="G2600" s="15"/>
      <c r="H2600" s="20">
        <v>2014</v>
      </c>
      <c r="I2600" s="20" t="str">
        <f t="shared" si="144"/>
        <v>liss__pers_A..pplEase.2014</v>
      </c>
      <c r="J2600" s="15" t="s">
        <v>4223</v>
      </c>
      <c r="K2600" s="20" t="s">
        <v>4212</v>
      </c>
      <c r="L2600" s="20" t="s">
        <v>4063</v>
      </c>
      <c r="M2600" s="20" t="s">
        <v>251</v>
      </c>
      <c r="N2600" s="20" t="s">
        <v>2257</v>
      </c>
    </row>
    <row r="2601" spans="1:14" ht="18" customHeight="1" x14ac:dyDescent="0.2">
      <c r="A2601" s="35" t="s">
        <v>25</v>
      </c>
      <c r="B2601" s="35" t="s">
        <v>2305</v>
      </c>
      <c r="C2601" s="35" t="s">
        <v>17</v>
      </c>
      <c r="D2601" s="35" t="s">
        <v>68</v>
      </c>
      <c r="E2601" s="35" t="s">
        <v>4210</v>
      </c>
      <c r="F2601" s="15"/>
      <c r="G2601" s="15"/>
      <c r="H2601" s="20">
        <v>2015</v>
      </c>
      <c r="I2601" s="20" t="str">
        <f t="shared" si="144"/>
        <v>liss__pers_A..pplEase.2015</v>
      </c>
      <c r="J2601" s="15" t="s">
        <v>4224</v>
      </c>
      <c r="K2601" s="20" t="s">
        <v>4212</v>
      </c>
      <c r="L2601" s="20" t="s">
        <v>4063</v>
      </c>
      <c r="M2601" s="20" t="s">
        <v>251</v>
      </c>
      <c r="N2601" s="20" t="s">
        <v>2257</v>
      </c>
    </row>
    <row r="2602" spans="1:14" ht="18" customHeight="1" x14ac:dyDescent="0.2">
      <c r="A2602" s="35" t="s">
        <v>25</v>
      </c>
      <c r="B2602" s="35" t="s">
        <v>2309</v>
      </c>
      <c r="C2602" s="35" t="s">
        <v>17</v>
      </c>
      <c r="D2602" s="35" t="s">
        <v>68</v>
      </c>
      <c r="E2602" s="35" t="s">
        <v>4210</v>
      </c>
      <c r="F2602" s="15"/>
      <c r="G2602" s="15"/>
      <c r="H2602" s="20">
        <v>2017</v>
      </c>
      <c r="I2602" s="20" t="str">
        <f t="shared" si="144"/>
        <v>liss__pers_A..pplEase.2017</v>
      </c>
      <c r="J2602" s="20" t="s">
        <v>4228</v>
      </c>
      <c r="K2602" s="20" t="s">
        <v>4212</v>
      </c>
      <c r="L2602" s="20" t="s">
        <v>4063</v>
      </c>
      <c r="M2602" s="20" t="s">
        <v>251</v>
      </c>
      <c r="N2602" s="20" t="s">
        <v>2257</v>
      </c>
    </row>
    <row r="2603" spans="1:14" ht="18" customHeight="1" x14ac:dyDescent="0.2">
      <c r="A2603" s="35" t="s">
        <v>25</v>
      </c>
      <c r="B2603" s="35" t="s">
        <v>2299</v>
      </c>
      <c r="C2603" s="35" t="s">
        <v>17</v>
      </c>
      <c r="D2603" s="35" t="s">
        <v>68</v>
      </c>
      <c r="E2603" s="35" t="s">
        <v>4210</v>
      </c>
      <c r="F2603" s="15"/>
      <c r="G2603" s="15"/>
      <c r="H2603" s="20">
        <v>2013</v>
      </c>
      <c r="I2603" s="20" t="str">
        <f t="shared" si="144"/>
        <v>liss__pers_A..pplEase.2013</v>
      </c>
      <c r="J2603" s="15" t="s">
        <v>4229</v>
      </c>
      <c r="K2603" s="20" t="s">
        <v>4212</v>
      </c>
      <c r="L2603" s="20" t="s">
        <v>4063</v>
      </c>
      <c r="M2603" s="20" t="s">
        <v>251</v>
      </c>
      <c r="N2603" s="20" t="s">
        <v>2257</v>
      </c>
    </row>
    <row r="2604" spans="1:14" ht="18" customHeight="1" x14ac:dyDescent="0.2">
      <c r="A2604" s="35" t="s">
        <v>25</v>
      </c>
      <c r="B2604" s="35" t="s">
        <v>2311</v>
      </c>
      <c r="C2604" s="35" t="s">
        <v>17</v>
      </c>
      <c r="D2604" s="35" t="s">
        <v>68</v>
      </c>
      <c r="E2604" s="35" t="s">
        <v>4210</v>
      </c>
      <c r="F2604" s="15"/>
      <c r="G2604" s="15"/>
      <c r="H2604" s="20">
        <v>2018</v>
      </c>
      <c r="I2604" s="20" t="str">
        <f t="shared" si="144"/>
        <v>liss__pers_A..pplEase.2018</v>
      </c>
      <c r="J2604" s="20" t="s">
        <v>4232</v>
      </c>
      <c r="K2604" s="20" t="s">
        <v>4212</v>
      </c>
      <c r="L2604" s="20" t="s">
        <v>4063</v>
      </c>
      <c r="M2604" s="20" t="s">
        <v>251</v>
      </c>
      <c r="N2604" s="20" t="s">
        <v>2257</v>
      </c>
    </row>
    <row r="2605" spans="1:14" ht="18" customHeight="1" x14ac:dyDescent="0.2">
      <c r="A2605" s="35" t="s">
        <v>25</v>
      </c>
      <c r="B2605" s="35" t="s">
        <v>2277</v>
      </c>
      <c r="C2605" s="35" t="s">
        <v>17</v>
      </c>
      <c r="D2605" s="35" t="s">
        <v>68</v>
      </c>
      <c r="E2605" s="35" t="s">
        <v>4233</v>
      </c>
      <c r="F2605" s="15"/>
      <c r="G2605" s="15"/>
      <c r="H2605" s="20">
        <v>2008</v>
      </c>
      <c r="I2605" s="20" t="str">
        <f t="shared" si="144"/>
        <v>liss__pers_A..sftHrt.2008</v>
      </c>
      <c r="J2605" s="20" t="s">
        <v>4234</v>
      </c>
      <c r="K2605" s="20" t="s">
        <v>4235</v>
      </c>
      <c r="L2605" s="20" t="s">
        <v>4063</v>
      </c>
      <c r="M2605" s="20" t="s">
        <v>251</v>
      </c>
      <c r="N2605" s="20" t="s">
        <v>2257</v>
      </c>
    </row>
    <row r="2606" spans="1:14" ht="18" customHeight="1" x14ac:dyDescent="0.2">
      <c r="A2606" s="35" t="s">
        <v>25</v>
      </c>
      <c r="B2606" s="35" t="s">
        <v>2285</v>
      </c>
      <c r="C2606" s="35" t="s">
        <v>17</v>
      </c>
      <c r="D2606" s="35" t="s">
        <v>68</v>
      </c>
      <c r="E2606" s="35" t="s">
        <v>4233</v>
      </c>
      <c r="F2606" s="15"/>
      <c r="G2606" s="15"/>
      <c r="H2606" s="20">
        <v>2009</v>
      </c>
      <c r="I2606" s="20" t="str">
        <f t="shared" si="144"/>
        <v>liss__pers_A..sftHrt.2009</v>
      </c>
      <c r="J2606" s="15" t="s">
        <v>4238</v>
      </c>
      <c r="K2606" s="20" t="s">
        <v>4235</v>
      </c>
      <c r="L2606" s="20" t="s">
        <v>4063</v>
      </c>
      <c r="M2606" s="20" t="s">
        <v>251</v>
      </c>
      <c r="N2606" s="20" t="s">
        <v>2257</v>
      </c>
    </row>
    <row r="2607" spans="1:14" ht="18" customHeight="1" x14ac:dyDescent="0.2">
      <c r="A2607" s="35" t="s">
        <v>25</v>
      </c>
      <c r="B2607" s="35" t="s">
        <v>2289</v>
      </c>
      <c r="C2607" s="35" t="s">
        <v>17</v>
      </c>
      <c r="D2607" s="35" t="s">
        <v>68</v>
      </c>
      <c r="E2607" s="35" t="s">
        <v>4233</v>
      </c>
      <c r="F2607" s="15"/>
      <c r="G2607" s="15"/>
      <c r="H2607" s="20">
        <v>2010</v>
      </c>
      <c r="I2607" s="20" t="str">
        <f t="shared" si="144"/>
        <v>liss__pers_A..sftHrt.2010</v>
      </c>
      <c r="J2607" s="20" t="s">
        <v>4239</v>
      </c>
      <c r="K2607" s="20" t="s">
        <v>4235</v>
      </c>
      <c r="L2607" s="20" t="s">
        <v>4063</v>
      </c>
      <c r="M2607" s="20" t="s">
        <v>251</v>
      </c>
      <c r="N2607" s="20" t="s">
        <v>2257</v>
      </c>
    </row>
    <row r="2608" spans="1:14" ht="18" customHeight="1" x14ac:dyDescent="0.2">
      <c r="A2608" s="35" t="s">
        <v>25</v>
      </c>
      <c r="B2608" s="35" t="s">
        <v>2291</v>
      </c>
      <c r="C2608" s="35" t="s">
        <v>17</v>
      </c>
      <c r="D2608" s="35" t="s">
        <v>68</v>
      </c>
      <c r="E2608" s="35" t="s">
        <v>4233</v>
      </c>
      <c r="F2608" s="15"/>
      <c r="G2608" s="15"/>
      <c r="H2608" s="20">
        <v>2011</v>
      </c>
      <c r="I2608" s="20" t="str">
        <f t="shared" si="144"/>
        <v>liss__pers_A..sftHrt.2011</v>
      </c>
      <c r="J2608" s="15" t="s">
        <v>4242</v>
      </c>
      <c r="K2608" s="20" t="s">
        <v>4235</v>
      </c>
      <c r="L2608" s="20" t="s">
        <v>4063</v>
      </c>
      <c r="M2608" s="20" t="s">
        <v>251</v>
      </c>
      <c r="N2608" s="20" t="s">
        <v>2257</v>
      </c>
    </row>
    <row r="2609" spans="1:14" ht="18" customHeight="1" x14ac:dyDescent="0.2">
      <c r="A2609" s="35" t="s">
        <v>25</v>
      </c>
      <c r="B2609" s="35" t="s">
        <v>2295</v>
      </c>
      <c r="C2609" s="35" t="s">
        <v>17</v>
      </c>
      <c r="D2609" s="35" t="s">
        <v>68</v>
      </c>
      <c r="E2609" s="35" t="s">
        <v>4233</v>
      </c>
      <c r="F2609" s="15"/>
      <c r="G2609" s="15"/>
      <c r="H2609" s="20">
        <v>2012</v>
      </c>
      <c r="I2609" s="20" t="str">
        <f t="shared" si="144"/>
        <v>liss__pers_A..sftHrt.2012</v>
      </c>
      <c r="J2609" s="20" t="s">
        <v>4243</v>
      </c>
      <c r="K2609" s="20" t="s">
        <v>4235</v>
      </c>
      <c r="L2609" s="20" t="s">
        <v>4063</v>
      </c>
      <c r="M2609" s="20" t="s">
        <v>251</v>
      </c>
      <c r="N2609" s="20" t="s">
        <v>2257</v>
      </c>
    </row>
    <row r="2610" spans="1:14" ht="18" customHeight="1" x14ac:dyDescent="0.2">
      <c r="A2610" s="35" t="s">
        <v>25</v>
      </c>
      <c r="B2610" s="35" t="s">
        <v>2301</v>
      </c>
      <c r="C2610" s="35" t="s">
        <v>17</v>
      </c>
      <c r="D2610" s="35" t="s">
        <v>68</v>
      </c>
      <c r="E2610" s="35" t="s">
        <v>4233</v>
      </c>
      <c r="F2610" s="15"/>
      <c r="G2610" s="15"/>
      <c r="H2610" s="20">
        <v>2014</v>
      </c>
      <c r="I2610" s="20" t="str">
        <f t="shared" si="144"/>
        <v>liss__pers_A..sftHrt.2014</v>
      </c>
      <c r="J2610" s="15" t="s">
        <v>4246</v>
      </c>
      <c r="K2610" s="20" t="s">
        <v>4235</v>
      </c>
      <c r="L2610" s="20" t="s">
        <v>4063</v>
      </c>
      <c r="M2610" s="20" t="s">
        <v>251</v>
      </c>
      <c r="N2610" s="20" t="s">
        <v>2257</v>
      </c>
    </row>
    <row r="2611" spans="1:14" ht="18" customHeight="1" x14ac:dyDescent="0.2">
      <c r="A2611" s="35" t="s">
        <v>25</v>
      </c>
      <c r="B2611" s="35" t="s">
        <v>2305</v>
      </c>
      <c r="C2611" s="35" t="s">
        <v>17</v>
      </c>
      <c r="D2611" s="35" t="s">
        <v>68</v>
      </c>
      <c r="E2611" s="35" t="s">
        <v>4233</v>
      </c>
      <c r="F2611" s="15"/>
      <c r="G2611" s="15"/>
      <c r="H2611" s="20">
        <v>2015</v>
      </c>
      <c r="I2611" s="20" t="str">
        <f t="shared" si="144"/>
        <v>liss__pers_A..sftHrt.2015</v>
      </c>
      <c r="J2611" s="20" t="s">
        <v>4247</v>
      </c>
      <c r="K2611" s="20" t="s">
        <v>4235</v>
      </c>
      <c r="L2611" s="20" t="s">
        <v>4063</v>
      </c>
      <c r="M2611" s="20" t="s">
        <v>251</v>
      </c>
      <c r="N2611" s="20" t="s">
        <v>2257</v>
      </c>
    </row>
    <row r="2612" spans="1:14" ht="18" customHeight="1" x14ac:dyDescent="0.2">
      <c r="A2612" s="35" t="s">
        <v>25</v>
      </c>
      <c r="B2612" s="35" t="s">
        <v>2309</v>
      </c>
      <c r="C2612" s="35" t="s">
        <v>17</v>
      </c>
      <c r="D2612" s="35" t="s">
        <v>68</v>
      </c>
      <c r="E2612" s="35" t="s">
        <v>4233</v>
      </c>
      <c r="F2612" s="15"/>
      <c r="G2612" s="15"/>
      <c r="H2612" s="20">
        <v>2017</v>
      </c>
      <c r="I2612" s="20" t="str">
        <f t="shared" si="144"/>
        <v>liss__pers_A..sftHrt.2017</v>
      </c>
      <c r="J2612" s="15" t="s">
        <v>4250</v>
      </c>
      <c r="K2612" s="20" t="s">
        <v>4235</v>
      </c>
      <c r="L2612" s="20" t="s">
        <v>4063</v>
      </c>
      <c r="M2612" s="20" t="s">
        <v>251</v>
      </c>
      <c r="N2612" s="20" t="s">
        <v>2257</v>
      </c>
    </row>
    <row r="2613" spans="1:14" ht="18" customHeight="1" x14ac:dyDescent="0.2">
      <c r="A2613" s="35" t="s">
        <v>25</v>
      </c>
      <c r="B2613" s="35" t="s">
        <v>2299</v>
      </c>
      <c r="C2613" s="35" t="s">
        <v>17</v>
      </c>
      <c r="D2613" s="35" t="s">
        <v>68</v>
      </c>
      <c r="E2613" s="35" t="s">
        <v>4233</v>
      </c>
      <c r="F2613" s="15"/>
      <c r="G2613" s="15"/>
      <c r="H2613" s="20">
        <v>2013</v>
      </c>
      <c r="I2613" s="20" t="str">
        <f t="shared" si="144"/>
        <v>liss__pers_A..sftHrt.2013</v>
      </c>
      <c r="J2613" s="20" t="s">
        <v>4251</v>
      </c>
      <c r="K2613" s="20" t="s">
        <v>4235</v>
      </c>
      <c r="L2613" s="20" t="s">
        <v>4063</v>
      </c>
      <c r="M2613" s="20" t="s">
        <v>251</v>
      </c>
      <c r="N2613" s="20" t="s">
        <v>2257</v>
      </c>
    </row>
    <row r="2614" spans="1:14" ht="18" customHeight="1" x14ac:dyDescent="0.2">
      <c r="A2614" s="35" t="s">
        <v>25</v>
      </c>
      <c r="B2614" s="35" t="s">
        <v>2311</v>
      </c>
      <c r="C2614" s="35" t="s">
        <v>17</v>
      </c>
      <c r="D2614" s="35" t="s">
        <v>68</v>
      </c>
      <c r="E2614" s="35" t="s">
        <v>4233</v>
      </c>
      <c r="F2614" s="15"/>
      <c r="G2614" s="15"/>
      <c r="H2614" s="20">
        <v>2018</v>
      </c>
      <c r="I2614" s="20" t="str">
        <f t="shared" si="144"/>
        <v>liss__pers_A..sftHrt.2018</v>
      </c>
      <c r="J2614" s="15" t="s">
        <v>4254</v>
      </c>
      <c r="K2614" s="20" t="s">
        <v>4235</v>
      </c>
      <c r="L2614" s="20" t="s">
        <v>4063</v>
      </c>
      <c r="M2614" s="20" t="s">
        <v>251</v>
      </c>
      <c r="N2614" s="20" t="s">
        <v>2257</v>
      </c>
    </row>
    <row r="2615" spans="1:14" ht="18" customHeight="1" x14ac:dyDescent="0.2">
      <c r="A2615" s="35" t="s">
        <v>25</v>
      </c>
      <c r="B2615" s="35" t="s">
        <v>2277</v>
      </c>
      <c r="C2615" s="35" t="s">
        <v>17</v>
      </c>
      <c r="D2615" s="35" t="s">
        <v>68</v>
      </c>
      <c r="E2615" s="35" t="s">
        <v>4255</v>
      </c>
      <c r="F2615" s="15"/>
      <c r="G2615" s="15"/>
      <c r="H2615" s="20">
        <v>2008</v>
      </c>
      <c r="I2615" s="20" t="str">
        <f t="shared" si="144"/>
        <v>liss__pers_A..sympthz.2008</v>
      </c>
      <c r="J2615" s="20" t="s">
        <v>4258</v>
      </c>
      <c r="K2615" s="20" t="s">
        <v>4259</v>
      </c>
      <c r="L2615" s="20" t="s">
        <v>4063</v>
      </c>
      <c r="M2615" s="20" t="s">
        <v>251</v>
      </c>
      <c r="N2615" s="20" t="s">
        <v>2257</v>
      </c>
    </row>
    <row r="2616" spans="1:14" ht="18" customHeight="1" x14ac:dyDescent="0.2">
      <c r="A2616" s="35" t="s">
        <v>25</v>
      </c>
      <c r="B2616" s="35" t="s">
        <v>2285</v>
      </c>
      <c r="C2616" s="35" t="s">
        <v>17</v>
      </c>
      <c r="D2616" s="35" t="s">
        <v>68</v>
      </c>
      <c r="E2616" s="35" t="s">
        <v>4255</v>
      </c>
      <c r="F2616" s="15"/>
      <c r="G2616" s="15"/>
      <c r="H2616" s="20">
        <v>2009</v>
      </c>
      <c r="I2616" s="20" t="str">
        <f t="shared" si="144"/>
        <v>liss__pers_A..sympthz.2009</v>
      </c>
      <c r="J2616" s="15" t="s">
        <v>4260</v>
      </c>
      <c r="K2616" s="20" t="s">
        <v>4259</v>
      </c>
      <c r="L2616" s="20" t="s">
        <v>4063</v>
      </c>
      <c r="M2616" s="20" t="s">
        <v>251</v>
      </c>
      <c r="N2616" s="20" t="s">
        <v>2257</v>
      </c>
    </row>
    <row r="2617" spans="1:14" ht="18" customHeight="1" x14ac:dyDescent="0.2">
      <c r="A2617" s="35" t="s">
        <v>25</v>
      </c>
      <c r="B2617" s="35" t="s">
        <v>2289</v>
      </c>
      <c r="C2617" s="35" t="s">
        <v>17</v>
      </c>
      <c r="D2617" s="35" t="s">
        <v>68</v>
      </c>
      <c r="E2617" s="35" t="s">
        <v>4255</v>
      </c>
      <c r="F2617" s="15"/>
      <c r="G2617" s="15"/>
      <c r="H2617" s="20">
        <v>2010</v>
      </c>
      <c r="I2617" s="20" t="str">
        <f t="shared" si="144"/>
        <v>liss__pers_A..sympthz.2010</v>
      </c>
      <c r="J2617" s="20" t="s">
        <v>4263</v>
      </c>
      <c r="K2617" s="20" t="s">
        <v>4259</v>
      </c>
      <c r="L2617" s="20" t="s">
        <v>4063</v>
      </c>
      <c r="M2617" s="20" t="s">
        <v>251</v>
      </c>
      <c r="N2617" s="20" t="s">
        <v>2257</v>
      </c>
    </row>
    <row r="2618" spans="1:14" ht="18" customHeight="1" x14ac:dyDescent="0.2">
      <c r="A2618" s="35" t="s">
        <v>25</v>
      </c>
      <c r="B2618" s="35" t="s">
        <v>2291</v>
      </c>
      <c r="C2618" s="35" t="s">
        <v>17</v>
      </c>
      <c r="D2618" s="35" t="s">
        <v>68</v>
      </c>
      <c r="E2618" s="35" t="s">
        <v>4255</v>
      </c>
      <c r="F2618" s="15"/>
      <c r="G2618" s="15"/>
      <c r="H2618" s="20">
        <v>2011</v>
      </c>
      <c r="I2618" s="20" t="str">
        <f t="shared" si="144"/>
        <v>liss__pers_A..sympthz.2011</v>
      </c>
      <c r="J2618" s="15" t="s">
        <v>4264</v>
      </c>
      <c r="K2618" s="20" t="s">
        <v>4259</v>
      </c>
      <c r="L2618" s="20" t="s">
        <v>4063</v>
      </c>
      <c r="M2618" s="20" t="s">
        <v>251</v>
      </c>
      <c r="N2618" s="20" t="s">
        <v>2257</v>
      </c>
    </row>
    <row r="2619" spans="1:14" ht="18" customHeight="1" x14ac:dyDescent="0.2">
      <c r="A2619" s="35" t="s">
        <v>25</v>
      </c>
      <c r="B2619" s="35" t="s">
        <v>2295</v>
      </c>
      <c r="C2619" s="35" t="s">
        <v>17</v>
      </c>
      <c r="D2619" s="35" t="s">
        <v>68</v>
      </c>
      <c r="E2619" s="35" t="s">
        <v>4255</v>
      </c>
      <c r="F2619" s="15"/>
      <c r="G2619" s="15"/>
      <c r="H2619" s="20">
        <v>2012</v>
      </c>
      <c r="I2619" s="20" t="str">
        <f t="shared" si="144"/>
        <v>liss__pers_A..sympthz.2012</v>
      </c>
      <c r="J2619" s="20" t="s">
        <v>4267</v>
      </c>
      <c r="K2619" s="20" t="s">
        <v>4259</v>
      </c>
      <c r="L2619" s="20" t="s">
        <v>4063</v>
      </c>
      <c r="M2619" s="20" t="s">
        <v>251</v>
      </c>
      <c r="N2619" s="20" t="s">
        <v>2257</v>
      </c>
    </row>
    <row r="2620" spans="1:14" ht="18" customHeight="1" x14ac:dyDescent="0.2">
      <c r="A2620" s="35" t="s">
        <v>25</v>
      </c>
      <c r="B2620" s="35" t="s">
        <v>2301</v>
      </c>
      <c r="C2620" s="35" t="s">
        <v>17</v>
      </c>
      <c r="D2620" s="35" t="s">
        <v>68</v>
      </c>
      <c r="E2620" s="35" t="s">
        <v>4255</v>
      </c>
      <c r="F2620" s="15"/>
      <c r="G2620" s="15"/>
      <c r="H2620" s="20">
        <v>2014</v>
      </c>
      <c r="I2620" s="20" t="str">
        <f t="shared" si="144"/>
        <v>liss__pers_A..sympthz.2014</v>
      </c>
      <c r="J2620" s="15" t="s">
        <v>4268</v>
      </c>
      <c r="K2620" s="20" t="s">
        <v>4259</v>
      </c>
      <c r="L2620" s="20" t="s">
        <v>4063</v>
      </c>
      <c r="M2620" s="20" t="s">
        <v>251</v>
      </c>
      <c r="N2620" s="20" t="s">
        <v>2257</v>
      </c>
    </row>
    <row r="2621" spans="1:14" ht="18" customHeight="1" x14ac:dyDescent="0.2">
      <c r="A2621" s="35" t="s">
        <v>25</v>
      </c>
      <c r="B2621" s="35" t="s">
        <v>2305</v>
      </c>
      <c r="C2621" s="35" t="s">
        <v>17</v>
      </c>
      <c r="D2621" s="35" t="s">
        <v>68</v>
      </c>
      <c r="E2621" s="35" t="s">
        <v>4255</v>
      </c>
      <c r="F2621" s="15"/>
      <c r="G2621" s="15"/>
      <c r="H2621" s="20">
        <v>2015</v>
      </c>
      <c r="I2621" s="20" t="str">
        <f t="shared" si="144"/>
        <v>liss__pers_A..sympthz.2015</v>
      </c>
      <c r="J2621" s="20" t="s">
        <v>4271</v>
      </c>
      <c r="K2621" s="20" t="s">
        <v>4259</v>
      </c>
      <c r="L2621" s="20" t="s">
        <v>4063</v>
      </c>
      <c r="M2621" s="20" t="s">
        <v>251</v>
      </c>
      <c r="N2621" s="20" t="s">
        <v>2257</v>
      </c>
    </row>
    <row r="2622" spans="1:14" ht="18" customHeight="1" x14ac:dyDescent="0.2">
      <c r="A2622" s="35" t="s">
        <v>25</v>
      </c>
      <c r="B2622" s="35" t="s">
        <v>2309</v>
      </c>
      <c r="C2622" s="35" t="s">
        <v>17</v>
      </c>
      <c r="D2622" s="35" t="s">
        <v>68</v>
      </c>
      <c r="E2622" s="35" t="s">
        <v>4255</v>
      </c>
      <c r="F2622" s="15"/>
      <c r="G2622" s="15"/>
      <c r="H2622" s="20">
        <v>2017</v>
      </c>
      <c r="I2622" s="20" t="str">
        <f t="shared" si="144"/>
        <v>liss__pers_A..sympthz.2017</v>
      </c>
      <c r="J2622" s="15" t="s">
        <v>4272</v>
      </c>
      <c r="K2622" s="20" t="s">
        <v>4259</v>
      </c>
      <c r="L2622" s="20" t="s">
        <v>4063</v>
      </c>
      <c r="M2622" s="20" t="s">
        <v>251</v>
      </c>
      <c r="N2622" s="20" t="s">
        <v>2257</v>
      </c>
    </row>
    <row r="2623" spans="1:14" ht="18" customHeight="1" x14ac:dyDescent="0.2">
      <c r="A2623" s="35" t="s">
        <v>25</v>
      </c>
      <c r="B2623" s="35" t="s">
        <v>2299</v>
      </c>
      <c r="C2623" s="35" t="s">
        <v>17</v>
      </c>
      <c r="D2623" s="35" t="s">
        <v>68</v>
      </c>
      <c r="E2623" s="35" t="s">
        <v>4255</v>
      </c>
      <c r="F2623" s="15"/>
      <c r="G2623" s="15"/>
      <c r="H2623" s="20">
        <v>2013</v>
      </c>
      <c r="I2623" s="20" t="str">
        <f t="shared" si="144"/>
        <v>liss__pers_A..sympthz.2013</v>
      </c>
      <c r="J2623" s="20" t="s">
        <v>4275</v>
      </c>
      <c r="K2623" s="20" t="s">
        <v>4259</v>
      </c>
      <c r="L2623" s="20" t="s">
        <v>4063</v>
      </c>
      <c r="M2623" s="20" t="s">
        <v>251</v>
      </c>
      <c r="N2623" s="20" t="s">
        <v>2257</v>
      </c>
    </row>
    <row r="2624" spans="1:14" ht="18" customHeight="1" x14ac:dyDescent="0.2">
      <c r="A2624" s="35" t="s">
        <v>25</v>
      </c>
      <c r="B2624" s="35" t="s">
        <v>2311</v>
      </c>
      <c r="C2624" s="35" t="s">
        <v>17</v>
      </c>
      <c r="D2624" s="35" t="s">
        <v>68</v>
      </c>
      <c r="E2624" s="35" t="s">
        <v>4255</v>
      </c>
      <c r="F2624" s="15"/>
      <c r="G2624" s="15"/>
      <c r="H2624" s="20">
        <v>2018</v>
      </c>
      <c r="I2624" s="20" t="str">
        <f t="shared" si="144"/>
        <v>liss__pers_A..sympthz.2018</v>
      </c>
      <c r="J2624" s="15" t="s">
        <v>4276</v>
      </c>
      <c r="K2624" s="20" t="s">
        <v>4259</v>
      </c>
      <c r="L2624" s="20" t="s">
        <v>4063</v>
      </c>
      <c r="M2624" s="20" t="s">
        <v>251</v>
      </c>
      <c r="N2624" s="20" t="s">
        <v>2257</v>
      </c>
    </row>
    <row r="2625" spans="1:14" ht="18" customHeight="1" x14ac:dyDescent="0.2">
      <c r="A2625" s="35" t="s">
        <v>25</v>
      </c>
      <c r="B2625" s="35" t="s">
        <v>2277</v>
      </c>
      <c r="C2625" s="35" t="s">
        <v>17</v>
      </c>
      <c r="D2625" s="35" t="s">
        <v>68</v>
      </c>
      <c r="E2625" s="35" t="s">
        <v>4279</v>
      </c>
      <c r="F2625" s="15"/>
      <c r="G2625" s="15"/>
      <c r="H2625" s="20">
        <v>2008</v>
      </c>
      <c r="I2625" s="20" t="str">
        <f t="shared" si="144"/>
        <v>liss__pers_A..tmFrOthr.2008</v>
      </c>
      <c r="J2625" s="20" t="s">
        <v>4280</v>
      </c>
      <c r="K2625" s="20" t="s">
        <v>4281</v>
      </c>
      <c r="L2625" s="20" t="s">
        <v>4063</v>
      </c>
      <c r="M2625" s="20" t="s">
        <v>251</v>
      </c>
      <c r="N2625" s="20" t="s">
        <v>2257</v>
      </c>
    </row>
    <row r="2626" spans="1:14" ht="18" customHeight="1" x14ac:dyDescent="0.2">
      <c r="A2626" s="35" t="s">
        <v>25</v>
      </c>
      <c r="B2626" s="35" t="s">
        <v>2285</v>
      </c>
      <c r="C2626" s="35" t="s">
        <v>17</v>
      </c>
      <c r="D2626" s="35" t="s">
        <v>68</v>
      </c>
      <c r="E2626" s="35" t="s">
        <v>4279</v>
      </c>
      <c r="F2626" s="15"/>
      <c r="G2626" s="15"/>
      <c r="H2626" s="20">
        <v>2009</v>
      </c>
      <c r="I2626" s="20" t="str">
        <f t="shared" si="144"/>
        <v>liss__pers_A..tmFrOthr.2009</v>
      </c>
      <c r="J2626" s="15" t="s">
        <v>4283</v>
      </c>
      <c r="K2626" s="20" t="s">
        <v>4281</v>
      </c>
      <c r="L2626" s="20" t="s">
        <v>4063</v>
      </c>
      <c r="M2626" s="20" t="s">
        <v>251</v>
      </c>
      <c r="N2626" s="20" t="s">
        <v>2257</v>
      </c>
    </row>
    <row r="2627" spans="1:14" ht="18" customHeight="1" x14ac:dyDescent="0.2">
      <c r="A2627" s="35" t="s">
        <v>25</v>
      </c>
      <c r="B2627" s="35" t="s">
        <v>2289</v>
      </c>
      <c r="C2627" s="35" t="s">
        <v>17</v>
      </c>
      <c r="D2627" s="35" t="s">
        <v>68</v>
      </c>
      <c r="E2627" s="35" t="s">
        <v>4279</v>
      </c>
      <c r="F2627" s="15"/>
      <c r="G2627" s="15"/>
      <c r="H2627" s="20">
        <v>2010</v>
      </c>
      <c r="I2627" s="20" t="str">
        <f t="shared" si="144"/>
        <v>liss__pers_A..tmFrOthr.2010</v>
      </c>
      <c r="J2627" s="20" t="s">
        <v>4285</v>
      </c>
      <c r="K2627" s="20" t="s">
        <v>4281</v>
      </c>
      <c r="L2627" s="20" t="s">
        <v>4063</v>
      </c>
      <c r="M2627" s="20" t="s">
        <v>251</v>
      </c>
      <c r="N2627" s="20" t="s">
        <v>2257</v>
      </c>
    </row>
    <row r="2628" spans="1:14" ht="18" customHeight="1" x14ac:dyDescent="0.2">
      <c r="A2628" s="35" t="s">
        <v>25</v>
      </c>
      <c r="B2628" s="35" t="s">
        <v>2291</v>
      </c>
      <c r="C2628" s="35" t="s">
        <v>17</v>
      </c>
      <c r="D2628" s="35" t="s">
        <v>68</v>
      </c>
      <c r="E2628" s="35" t="s">
        <v>4279</v>
      </c>
      <c r="F2628" s="15"/>
      <c r="G2628" s="15"/>
      <c r="H2628" s="20">
        <v>2011</v>
      </c>
      <c r="I2628" s="20" t="str">
        <f t="shared" si="144"/>
        <v>liss__pers_A..tmFrOthr.2011</v>
      </c>
      <c r="J2628" s="15" t="s">
        <v>4288</v>
      </c>
      <c r="K2628" s="20" t="s">
        <v>4281</v>
      </c>
      <c r="L2628" s="20" t="s">
        <v>4063</v>
      </c>
      <c r="M2628" s="20" t="s">
        <v>251</v>
      </c>
      <c r="N2628" s="20" t="s">
        <v>2257</v>
      </c>
    </row>
    <row r="2629" spans="1:14" ht="18" customHeight="1" x14ac:dyDescent="0.2">
      <c r="A2629" s="35" t="s">
        <v>25</v>
      </c>
      <c r="B2629" s="35" t="s">
        <v>2295</v>
      </c>
      <c r="C2629" s="35" t="s">
        <v>17</v>
      </c>
      <c r="D2629" s="35" t="s">
        <v>68</v>
      </c>
      <c r="E2629" s="35" t="s">
        <v>4279</v>
      </c>
      <c r="F2629" s="15"/>
      <c r="G2629" s="15"/>
      <c r="H2629" s="20">
        <v>2012</v>
      </c>
      <c r="I2629" s="20" t="str">
        <f t="shared" si="144"/>
        <v>liss__pers_A..tmFrOthr.2012</v>
      </c>
      <c r="J2629" s="20" t="s">
        <v>4289</v>
      </c>
      <c r="K2629" s="20" t="s">
        <v>4281</v>
      </c>
      <c r="L2629" s="20" t="s">
        <v>4063</v>
      </c>
      <c r="M2629" s="20" t="s">
        <v>251</v>
      </c>
      <c r="N2629" s="20" t="s">
        <v>2257</v>
      </c>
    </row>
    <row r="2630" spans="1:14" ht="18" customHeight="1" x14ac:dyDescent="0.2">
      <c r="A2630" s="35" t="s">
        <v>25</v>
      </c>
      <c r="B2630" s="35" t="s">
        <v>2301</v>
      </c>
      <c r="C2630" s="35" t="s">
        <v>17</v>
      </c>
      <c r="D2630" s="35" t="s">
        <v>68</v>
      </c>
      <c r="E2630" s="35" t="s">
        <v>4279</v>
      </c>
      <c r="F2630" s="15"/>
      <c r="G2630" s="15"/>
      <c r="H2630" s="20">
        <v>2014</v>
      </c>
      <c r="I2630" s="20" t="str">
        <f t="shared" si="144"/>
        <v>liss__pers_A..tmFrOthr.2014</v>
      </c>
      <c r="J2630" s="15" t="s">
        <v>4292</v>
      </c>
      <c r="K2630" s="20" t="s">
        <v>4281</v>
      </c>
      <c r="L2630" s="20" t="s">
        <v>4063</v>
      </c>
      <c r="M2630" s="20" t="s">
        <v>251</v>
      </c>
      <c r="N2630" s="20" t="s">
        <v>2257</v>
      </c>
    </row>
    <row r="2631" spans="1:14" ht="18" customHeight="1" x14ac:dyDescent="0.2">
      <c r="A2631" s="35" t="s">
        <v>25</v>
      </c>
      <c r="B2631" s="35" t="s">
        <v>2305</v>
      </c>
      <c r="C2631" s="35" t="s">
        <v>17</v>
      </c>
      <c r="D2631" s="35" t="s">
        <v>68</v>
      </c>
      <c r="E2631" s="35" t="s">
        <v>4279</v>
      </c>
      <c r="F2631" s="15"/>
      <c r="G2631" s="15"/>
      <c r="H2631" s="20">
        <v>2015</v>
      </c>
      <c r="I2631" s="20" t="str">
        <f t="shared" si="144"/>
        <v>liss__pers_A..tmFrOthr.2015</v>
      </c>
      <c r="J2631" s="20" t="s">
        <v>4293</v>
      </c>
      <c r="K2631" s="20" t="s">
        <v>4281</v>
      </c>
      <c r="L2631" s="20" t="s">
        <v>4063</v>
      </c>
      <c r="M2631" s="20" t="s">
        <v>251</v>
      </c>
      <c r="N2631" s="20" t="s">
        <v>2257</v>
      </c>
    </row>
    <row r="2632" spans="1:14" ht="18" customHeight="1" x14ac:dyDescent="0.2">
      <c r="A2632" s="35" t="s">
        <v>25</v>
      </c>
      <c r="B2632" s="35" t="s">
        <v>2309</v>
      </c>
      <c r="C2632" s="35" t="s">
        <v>17</v>
      </c>
      <c r="D2632" s="35" t="s">
        <v>68</v>
      </c>
      <c r="E2632" s="35" t="s">
        <v>4279</v>
      </c>
      <c r="F2632" s="15"/>
      <c r="G2632" s="15"/>
      <c r="H2632" s="20">
        <v>2017</v>
      </c>
      <c r="I2632" s="20" t="str">
        <f t="shared" si="144"/>
        <v>liss__pers_A..tmFrOthr.2017</v>
      </c>
      <c r="J2632" s="15" t="s">
        <v>4296</v>
      </c>
      <c r="K2632" s="20" t="s">
        <v>4281</v>
      </c>
      <c r="L2632" s="20" t="s">
        <v>4063</v>
      </c>
      <c r="M2632" s="20" t="s">
        <v>251</v>
      </c>
      <c r="N2632" s="20" t="s">
        <v>2257</v>
      </c>
    </row>
    <row r="2633" spans="1:14" ht="18" customHeight="1" x14ac:dyDescent="0.2">
      <c r="A2633" s="35" t="s">
        <v>25</v>
      </c>
      <c r="B2633" s="35" t="s">
        <v>2299</v>
      </c>
      <c r="C2633" s="35" t="s">
        <v>17</v>
      </c>
      <c r="D2633" s="35" t="s">
        <v>68</v>
      </c>
      <c r="E2633" s="35" t="s">
        <v>4279</v>
      </c>
      <c r="F2633" s="15"/>
      <c r="G2633" s="15"/>
      <c r="H2633" s="20">
        <v>2013</v>
      </c>
      <c r="I2633" s="20" t="str">
        <f t="shared" si="144"/>
        <v>liss__pers_A..tmFrOthr.2013</v>
      </c>
      <c r="J2633" s="20" t="s">
        <v>4299</v>
      </c>
      <c r="K2633" s="20" t="s">
        <v>4281</v>
      </c>
      <c r="L2633" s="20" t="s">
        <v>4063</v>
      </c>
      <c r="M2633" s="20" t="s">
        <v>251</v>
      </c>
      <c r="N2633" s="20" t="s">
        <v>2257</v>
      </c>
    </row>
    <row r="2634" spans="1:14" ht="18" customHeight="1" x14ac:dyDescent="0.2">
      <c r="A2634" s="35" t="s">
        <v>25</v>
      </c>
      <c r="B2634" s="35" t="s">
        <v>2311</v>
      </c>
      <c r="C2634" s="35" t="s">
        <v>17</v>
      </c>
      <c r="D2634" s="35" t="s">
        <v>68</v>
      </c>
      <c r="E2634" s="35" t="s">
        <v>4279</v>
      </c>
      <c r="F2634" s="15"/>
      <c r="G2634" s="15"/>
      <c r="H2634" s="20">
        <v>2018</v>
      </c>
      <c r="I2634" s="20" t="str">
        <f t="shared" si="144"/>
        <v>liss__pers_A..tmFrOthr.2018</v>
      </c>
      <c r="J2634" s="15" t="s">
        <v>4300</v>
      </c>
      <c r="K2634" s="20" t="s">
        <v>4281</v>
      </c>
      <c r="L2634" s="20" t="s">
        <v>4063</v>
      </c>
      <c r="M2634" s="20" t="s">
        <v>251</v>
      </c>
      <c r="N2634" s="20" t="s">
        <v>2257</v>
      </c>
    </row>
    <row r="2635" spans="1:14" ht="18" customHeight="1" x14ac:dyDescent="0.2">
      <c r="A2635" s="7" t="s">
        <v>25</v>
      </c>
      <c r="B2635" s="7" t="s">
        <v>2277</v>
      </c>
      <c r="C2635" s="7" t="s">
        <v>17</v>
      </c>
      <c r="D2635" s="7" t="s">
        <v>76</v>
      </c>
      <c r="E2635" s="7" t="s">
        <v>4301</v>
      </c>
      <c r="F2635" s="15"/>
      <c r="G2635" s="15"/>
      <c r="H2635" s="20">
        <v>2008</v>
      </c>
      <c r="I2635" s="20" t="str">
        <f t="shared" si="144"/>
        <v>liss__pers_C..attDtls.2008</v>
      </c>
      <c r="J2635" s="15" t="s">
        <v>4304</v>
      </c>
      <c r="K2635" s="20" t="s">
        <v>4305</v>
      </c>
      <c r="L2635" s="20" t="s">
        <v>4063</v>
      </c>
      <c r="M2635" s="20" t="s">
        <v>251</v>
      </c>
      <c r="N2635" s="20" t="s">
        <v>2257</v>
      </c>
    </row>
    <row r="2636" spans="1:14" ht="18" customHeight="1" x14ac:dyDescent="0.2">
      <c r="A2636" s="7" t="s">
        <v>25</v>
      </c>
      <c r="B2636" s="7" t="s">
        <v>2285</v>
      </c>
      <c r="C2636" s="7" t="s">
        <v>17</v>
      </c>
      <c r="D2636" s="7" t="s">
        <v>76</v>
      </c>
      <c r="E2636" s="7" t="s">
        <v>4301</v>
      </c>
      <c r="F2636" s="15"/>
      <c r="G2636" s="15"/>
      <c r="H2636" s="20">
        <v>2009</v>
      </c>
      <c r="I2636" s="20" t="str">
        <f t="shared" si="144"/>
        <v>liss__pers_C..attDtls.2009</v>
      </c>
      <c r="J2636" s="15" t="s">
        <v>4306</v>
      </c>
      <c r="K2636" s="20" t="s">
        <v>4305</v>
      </c>
      <c r="L2636" s="20" t="s">
        <v>4063</v>
      </c>
      <c r="M2636" s="20" t="s">
        <v>251</v>
      </c>
      <c r="N2636" s="20" t="s">
        <v>2257</v>
      </c>
    </row>
    <row r="2637" spans="1:14" ht="18" customHeight="1" x14ac:dyDescent="0.2">
      <c r="A2637" s="7" t="s">
        <v>25</v>
      </c>
      <c r="B2637" s="7" t="s">
        <v>2289</v>
      </c>
      <c r="C2637" s="7" t="s">
        <v>17</v>
      </c>
      <c r="D2637" s="7" t="s">
        <v>76</v>
      </c>
      <c r="E2637" s="7" t="s">
        <v>4301</v>
      </c>
      <c r="F2637" s="15"/>
      <c r="G2637" s="15"/>
      <c r="H2637" s="20">
        <v>2010</v>
      </c>
      <c r="I2637" s="20" t="str">
        <f t="shared" si="144"/>
        <v>liss__pers_C..attDtls.2010</v>
      </c>
      <c r="J2637" s="15" t="s">
        <v>4309</v>
      </c>
      <c r="K2637" s="20" t="s">
        <v>4305</v>
      </c>
      <c r="L2637" s="20" t="s">
        <v>4063</v>
      </c>
      <c r="M2637" s="20" t="s">
        <v>251</v>
      </c>
      <c r="N2637" s="20" t="s">
        <v>2257</v>
      </c>
    </row>
    <row r="2638" spans="1:14" ht="18" customHeight="1" x14ac:dyDescent="0.2">
      <c r="A2638" s="7" t="s">
        <v>25</v>
      </c>
      <c r="B2638" s="7" t="s">
        <v>2291</v>
      </c>
      <c r="C2638" s="7" t="s">
        <v>17</v>
      </c>
      <c r="D2638" s="7" t="s">
        <v>76</v>
      </c>
      <c r="E2638" s="7" t="s">
        <v>4301</v>
      </c>
      <c r="F2638" s="15"/>
      <c r="G2638" s="15"/>
      <c r="H2638" s="20">
        <v>2011</v>
      </c>
      <c r="I2638" s="20" t="str">
        <f t="shared" si="144"/>
        <v>liss__pers_C..attDtls.2011</v>
      </c>
      <c r="J2638" s="15" t="s">
        <v>4310</v>
      </c>
      <c r="K2638" s="20" t="s">
        <v>4305</v>
      </c>
      <c r="L2638" s="20" t="s">
        <v>4063</v>
      </c>
      <c r="M2638" s="20" t="s">
        <v>251</v>
      </c>
      <c r="N2638" s="20" t="s">
        <v>2257</v>
      </c>
    </row>
    <row r="2639" spans="1:14" ht="18" customHeight="1" x14ac:dyDescent="0.2">
      <c r="A2639" s="7" t="s">
        <v>25</v>
      </c>
      <c r="B2639" s="7" t="s">
        <v>2295</v>
      </c>
      <c r="C2639" s="7" t="s">
        <v>17</v>
      </c>
      <c r="D2639" s="7" t="s">
        <v>76</v>
      </c>
      <c r="E2639" s="7" t="s">
        <v>4301</v>
      </c>
      <c r="F2639" s="15"/>
      <c r="G2639" s="15"/>
      <c r="H2639" s="20">
        <v>2012</v>
      </c>
      <c r="I2639" s="20" t="str">
        <f t="shared" si="144"/>
        <v>liss__pers_C..attDtls.2012</v>
      </c>
      <c r="J2639" s="15" t="s">
        <v>4313</v>
      </c>
      <c r="K2639" s="20" t="s">
        <v>4305</v>
      </c>
      <c r="L2639" s="20" t="s">
        <v>4063</v>
      </c>
      <c r="M2639" s="20" t="s">
        <v>251</v>
      </c>
      <c r="N2639" s="20" t="s">
        <v>2257</v>
      </c>
    </row>
    <row r="2640" spans="1:14" ht="18" customHeight="1" x14ac:dyDescent="0.2">
      <c r="A2640" s="7" t="s">
        <v>25</v>
      </c>
      <c r="B2640" s="7" t="s">
        <v>2301</v>
      </c>
      <c r="C2640" s="7" t="s">
        <v>17</v>
      </c>
      <c r="D2640" s="7" t="s">
        <v>76</v>
      </c>
      <c r="E2640" s="7" t="s">
        <v>4301</v>
      </c>
      <c r="F2640" s="15"/>
      <c r="G2640" s="15"/>
      <c r="H2640" s="20">
        <v>2014</v>
      </c>
      <c r="I2640" s="20" t="str">
        <f t="shared" si="144"/>
        <v>liss__pers_C..attDtls.2014</v>
      </c>
      <c r="J2640" s="15" t="s">
        <v>4314</v>
      </c>
      <c r="K2640" s="20" t="s">
        <v>4305</v>
      </c>
      <c r="L2640" s="20" t="s">
        <v>4063</v>
      </c>
      <c r="M2640" s="20" t="s">
        <v>251</v>
      </c>
      <c r="N2640" s="20" t="s">
        <v>2257</v>
      </c>
    </row>
    <row r="2641" spans="1:14" ht="18" customHeight="1" x14ac:dyDescent="0.2">
      <c r="A2641" s="7" t="s">
        <v>25</v>
      </c>
      <c r="B2641" s="7" t="s">
        <v>2305</v>
      </c>
      <c r="C2641" s="7" t="s">
        <v>17</v>
      </c>
      <c r="D2641" s="7" t="s">
        <v>76</v>
      </c>
      <c r="E2641" s="7" t="s">
        <v>4301</v>
      </c>
      <c r="F2641" s="15"/>
      <c r="G2641" s="15"/>
      <c r="H2641" s="20">
        <v>2015</v>
      </c>
      <c r="I2641" s="20" t="str">
        <f t="shared" si="144"/>
        <v>liss__pers_C..attDtls.2015</v>
      </c>
      <c r="J2641" s="15" t="s">
        <v>4317</v>
      </c>
      <c r="K2641" s="20" t="s">
        <v>4305</v>
      </c>
      <c r="L2641" s="20" t="s">
        <v>4063</v>
      </c>
      <c r="M2641" s="20" t="s">
        <v>251</v>
      </c>
      <c r="N2641" s="20" t="s">
        <v>2257</v>
      </c>
    </row>
    <row r="2642" spans="1:14" ht="18" customHeight="1" x14ac:dyDescent="0.2">
      <c r="A2642" s="7" t="s">
        <v>25</v>
      </c>
      <c r="B2642" s="7" t="s">
        <v>2309</v>
      </c>
      <c r="C2642" s="7" t="s">
        <v>17</v>
      </c>
      <c r="D2642" s="7" t="s">
        <v>76</v>
      </c>
      <c r="E2642" s="7" t="s">
        <v>4301</v>
      </c>
      <c r="F2642" s="15"/>
      <c r="G2642" s="15"/>
      <c r="H2642" s="20">
        <v>2017</v>
      </c>
      <c r="I2642" s="20" t="str">
        <f t="shared" si="144"/>
        <v>liss__pers_C..attDtls.2017</v>
      </c>
      <c r="J2642" s="15" t="s">
        <v>4318</v>
      </c>
      <c r="K2642" s="20" t="s">
        <v>4305</v>
      </c>
      <c r="L2642" s="20" t="s">
        <v>4063</v>
      </c>
      <c r="M2642" s="20" t="s">
        <v>251</v>
      </c>
      <c r="N2642" s="20" t="s">
        <v>2257</v>
      </c>
    </row>
    <row r="2643" spans="1:14" ht="18" customHeight="1" x14ac:dyDescent="0.2">
      <c r="A2643" s="7" t="s">
        <v>25</v>
      </c>
      <c r="B2643" s="7" t="s">
        <v>2299</v>
      </c>
      <c r="C2643" s="7" t="s">
        <v>17</v>
      </c>
      <c r="D2643" s="7" t="s">
        <v>76</v>
      </c>
      <c r="E2643" s="7" t="s">
        <v>4301</v>
      </c>
      <c r="F2643" s="15"/>
      <c r="G2643" s="15"/>
      <c r="H2643" s="20">
        <v>2013</v>
      </c>
      <c r="I2643" s="20" t="str">
        <f t="shared" si="144"/>
        <v>liss__pers_C..attDtls.2013</v>
      </c>
      <c r="J2643" s="15" t="s">
        <v>4323</v>
      </c>
      <c r="K2643" s="20" t="s">
        <v>4305</v>
      </c>
      <c r="L2643" s="20" t="s">
        <v>4063</v>
      </c>
      <c r="M2643" s="20" t="s">
        <v>251</v>
      </c>
      <c r="N2643" s="20" t="s">
        <v>2257</v>
      </c>
    </row>
    <row r="2644" spans="1:14" ht="18" customHeight="1" x14ac:dyDescent="0.2">
      <c r="A2644" s="7" t="s">
        <v>25</v>
      </c>
      <c r="B2644" s="7" t="s">
        <v>2311</v>
      </c>
      <c r="C2644" s="7" t="s">
        <v>17</v>
      </c>
      <c r="D2644" s="7" t="s">
        <v>76</v>
      </c>
      <c r="E2644" s="7" t="s">
        <v>4301</v>
      </c>
      <c r="F2644" s="15"/>
      <c r="G2644" s="15"/>
      <c r="H2644" s="20">
        <v>2018</v>
      </c>
      <c r="I2644" s="20" t="str">
        <f t="shared" si="144"/>
        <v>liss__pers_C..attDtls.2018</v>
      </c>
      <c r="J2644" s="15" t="s">
        <v>4324</v>
      </c>
      <c r="K2644" s="20" t="s">
        <v>4305</v>
      </c>
      <c r="L2644" s="20" t="s">
        <v>4063</v>
      </c>
      <c r="M2644" s="20" t="s">
        <v>251</v>
      </c>
      <c r="N2644" s="20" t="s">
        <v>2257</v>
      </c>
    </row>
    <row r="2645" spans="1:14" ht="18" customHeight="1" x14ac:dyDescent="0.2">
      <c r="A2645" s="7" t="s">
        <v>25</v>
      </c>
      <c r="B2645" s="7" t="s">
        <v>2277</v>
      </c>
      <c r="C2645" s="7" t="s">
        <v>17</v>
      </c>
      <c r="D2645" s="7" t="s">
        <v>76</v>
      </c>
      <c r="E2645" s="7" t="s">
        <v>460</v>
      </c>
      <c r="F2645" s="15"/>
      <c r="G2645" s="15"/>
      <c r="H2645" s="20">
        <v>2008</v>
      </c>
      <c r="I2645" s="20" t="str">
        <f t="shared" si="144"/>
        <v>liss__pers_C..chores.2008</v>
      </c>
      <c r="J2645" s="15" t="s">
        <v>4327</v>
      </c>
      <c r="K2645" s="20" t="s">
        <v>4328</v>
      </c>
      <c r="L2645" s="20" t="s">
        <v>4063</v>
      </c>
      <c r="M2645" s="20" t="s">
        <v>251</v>
      </c>
      <c r="N2645" s="20" t="s">
        <v>2257</v>
      </c>
    </row>
    <row r="2646" spans="1:14" ht="18" customHeight="1" x14ac:dyDescent="0.2">
      <c r="A2646" s="7" t="s">
        <v>25</v>
      </c>
      <c r="B2646" s="7" t="s">
        <v>2285</v>
      </c>
      <c r="C2646" s="7" t="s">
        <v>17</v>
      </c>
      <c r="D2646" s="7" t="s">
        <v>76</v>
      </c>
      <c r="E2646" s="7" t="s">
        <v>460</v>
      </c>
      <c r="F2646" s="15"/>
      <c r="G2646" s="15"/>
      <c r="H2646" s="20">
        <v>2009</v>
      </c>
      <c r="I2646" s="20" t="str">
        <f t="shared" si="144"/>
        <v>liss__pers_C..chores.2009</v>
      </c>
      <c r="J2646" s="15" t="s">
        <v>4329</v>
      </c>
      <c r="K2646" s="20" t="s">
        <v>4328</v>
      </c>
      <c r="L2646" s="20" t="s">
        <v>4063</v>
      </c>
      <c r="M2646" s="20" t="s">
        <v>251</v>
      </c>
      <c r="N2646" s="20" t="s">
        <v>2257</v>
      </c>
    </row>
    <row r="2647" spans="1:14" ht="18" customHeight="1" x14ac:dyDescent="0.2">
      <c r="A2647" s="7" t="s">
        <v>25</v>
      </c>
      <c r="B2647" s="7" t="s">
        <v>2289</v>
      </c>
      <c r="C2647" s="7" t="s">
        <v>17</v>
      </c>
      <c r="D2647" s="7" t="s">
        <v>76</v>
      </c>
      <c r="E2647" s="7" t="s">
        <v>460</v>
      </c>
      <c r="F2647" s="15"/>
      <c r="G2647" s="15"/>
      <c r="H2647" s="20">
        <v>2010</v>
      </c>
      <c r="I2647" s="20" t="str">
        <f t="shared" si="144"/>
        <v>liss__pers_C..chores.2010</v>
      </c>
      <c r="J2647" s="15" t="s">
        <v>4332</v>
      </c>
      <c r="K2647" s="20" t="s">
        <v>4328</v>
      </c>
      <c r="L2647" s="20" t="s">
        <v>4063</v>
      </c>
      <c r="M2647" s="20" t="s">
        <v>251</v>
      </c>
      <c r="N2647" s="20" t="s">
        <v>2257</v>
      </c>
    </row>
    <row r="2648" spans="1:14" ht="18" customHeight="1" x14ac:dyDescent="0.2">
      <c r="A2648" s="7" t="s">
        <v>25</v>
      </c>
      <c r="B2648" s="7" t="s">
        <v>2291</v>
      </c>
      <c r="C2648" s="7" t="s">
        <v>17</v>
      </c>
      <c r="D2648" s="7" t="s">
        <v>76</v>
      </c>
      <c r="E2648" s="7" t="s">
        <v>460</v>
      </c>
      <c r="F2648" s="15"/>
      <c r="G2648" s="15"/>
      <c r="H2648" s="20">
        <v>2011</v>
      </c>
      <c r="I2648" s="20" t="str">
        <f t="shared" si="144"/>
        <v>liss__pers_C..chores.2011</v>
      </c>
      <c r="J2648" s="15" t="s">
        <v>4333</v>
      </c>
      <c r="K2648" s="20" t="s">
        <v>4328</v>
      </c>
      <c r="L2648" s="20" t="s">
        <v>4063</v>
      </c>
      <c r="M2648" s="20" t="s">
        <v>251</v>
      </c>
      <c r="N2648" s="20" t="s">
        <v>2257</v>
      </c>
    </row>
    <row r="2649" spans="1:14" ht="18" customHeight="1" x14ac:dyDescent="0.2">
      <c r="A2649" s="7" t="s">
        <v>25</v>
      </c>
      <c r="B2649" s="7" t="s">
        <v>2295</v>
      </c>
      <c r="C2649" s="7" t="s">
        <v>17</v>
      </c>
      <c r="D2649" s="7" t="s">
        <v>76</v>
      </c>
      <c r="E2649" s="7" t="s">
        <v>460</v>
      </c>
      <c r="F2649" s="15"/>
      <c r="G2649" s="15"/>
      <c r="H2649" s="20">
        <v>2012</v>
      </c>
      <c r="I2649" s="20" t="str">
        <f t="shared" si="144"/>
        <v>liss__pers_C..chores.2012</v>
      </c>
      <c r="J2649" s="15" t="s">
        <v>4336</v>
      </c>
      <c r="K2649" s="20" t="s">
        <v>4328</v>
      </c>
      <c r="L2649" s="20" t="s">
        <v>4063</v>
      </c>
      <c r="M2649" s="20" t="s">
        <v>251</v>
      </c>
      <c r="N2649" s="20" t="s">
        <v>2257</v>
      </c>
    </row>
    <row r="2650" spans="1:14" ht="18" customHeight="1" x14ac:dyDescent="0.2">
      <c r="A2650" s="7" t="s">
        <v>25</v>
      </c>
      <c r="B2650" s="7" t="s">
        <v>2301</v>
      </c>
      <c r="C2650" s="7" t="s">
        <v>17</v>
      </c>
      <c r="D2650" s="7" t="s">
        <v>76</v>
      </c>
      <c r="E2650" s="7" t="s">
        <v>460</v>
      </c>
      <c r="F2650" s="15"/>
      <c r="G2650" s="15"/>
      <c r="H2650" s="20">
        <v>2014</v>
      </c>
      <c r="I2650" s="20" t="str">
        <f t="shared" si="144"/>
        <v>liss__pers_C..chores.2014</v>
      </c>
      <c r="J2650" s="15" t="s">
        <v>4337</v>
      </c>
      <c r="K2650" s="20" t="s">
        <v>4328</v>
      </c>
      <c r="L2650" s="20" t="s">
        <v>4063</v>
      </c>
      <c r="M2650" s="20" t="s">
        <v>251</v>
      </c>
      <c r="N2650" s="20" t="s">
        <v>2257</v>
      </c>
    </row>
    <row r="2651" spans="1:14" ht="18" customHeight="1" x14ac:dyDescent="0.2">
      <c r="A2651" s="7" t="s">
        <v>25</v>
      </c>
      <c r="B2651" s="7" t="s">
        <v>2305</v>
      </c>
      <c r="C2651" s="7" t="s">
        <v>17</v>
      </c>
      <c r="D2651" s="7" t="s">
        <v>76</v>
      </c>
      <c r="E2651" s="7" t="s">
        <v>460</v>
      </c>
      <c r="F2651" s="15"/>
      <c r="G2651" s="15"/>
      <c r="H2651" s="20">
        <v>2015</v>
      </c>
      <c r="I2651" s="20" t="str">
        <f t="shared" si="144"/>
        <v>liss__pers_C..chores.2015</v>
      </c>
      <c r="J2651" s="15" t="s">
        <v>4340</v>
      </c>
      <c r="K2651" s="20" t="s">
        <v>4328</v>
      </c>
      <c r="L2651" s="20" t="s">
        <v>4063</v>
      </c>
      <c r="M2651" s="20" t="s">
        <v>251</v>
      </c>
      <c r="N2651" s="20" t="s">
        <v>2257</v>
      </c>
    </row>
    <row r="2652" spans="1:14" ht="18" customHeight="1" x14ac:dyDescent="0.2">
      <c r="A2652" s="7" t="s">
        <v>25</v>
      </c>
      <c r="B2652" s="7" t="s">
        <v>2309</v>
      </c>
      <c r="C2652" s="7" t="s">
        <v>17</v>
      </c>
      <c r="D2652" s="7" t="s">
        <v>76</v>
      </c>
      <c r="E2652" s="7" t="s">
        <v>460</v>
      </c>
      <c r="F2652" s="15"/>
      <c r="G2652" s="15"/>
      <c r="H2652" s="20">
        <v>2017</v>
      </c>
      <c r="I2652" s="20" t="str">
        <f t="shared" si="144"/>
        <v>liss__pers_C..chores.2017</v>
      </c>
      <c r="J2652" s="15" t="s">
        <v>4341</v>
      </c>
      <c r="K2652" s="20" t="s">
        <v>4328</v>
      </c>
      <c r="L2652" s="20" t="s">
        <v>4063</v>
      </c>
      <c r="M2652" s="20" t="s">
        <v>251</v>
      </c>
      <c r="N2652" s="20" t="s">
        <v>2257</v>
      </c>
    </row>
    <row r="2653" spans="1:14" ht="18" customHeight="1" x14ac:dyDescent="0.2">
      <c r="A2653" s="7" t="s">
        <v>25</v>
      </c>
      <c r="B2653" s="7" t="s">
        <v>2299</v>
      </c>
      <c r="C2653" s="7" t="s">
        <v>17</v>
      </c>
      <c r="D2653" s="7" t="s">
        <v>76</v>
      </c>
      <c r="E2653" s="7" t="s">
        <v>460</v>
      </c>
      <c r="F2653" s="15"/>
      <c r="G2653" s="15"/>
      <c r="H2653" s="20">
        <v>2013</v>
      </c>
      <c r="I2653" s="20" t="str">
        <f t="shared" si="144"/>
        <v>liss__pers_C..chores.2013</v>
      </c>
      <c r="J2653" s="15" t="s">
        <v>4344</v>
      </c>
      <c r="K2653" s="20" t="s">
        <v>4328</v>
      </c>
      <c r="L2653" s="20" t="s">
        <v>4063</v>
      </c>
      <c r="M2653" s="20" t="s">
        <v>251</v>
      </c>
      <c r="N2653" s="20" t="s">
        <v>2257</v>
      </c>
    </row>
    <row r="2654" spans="1:14" ht="18" customHeight="1" x14ac:dyDescent="0.2">
      <c r="A2654" s="7" t="s">
        <v>25</v>
      </c>
      <c r="B2654" s="7" t="s">
        <v>2311</v>
      </c>
      <c r="C2654" s="7" t="s">
        <v>17</v>
      </c>
      <c r="D2654" s="7" t="s">
        <v>76</v>
      </c>
      <c r="E2654" s="7" t="s">
        <v>460</v>
      </c>
      <c r="F2654" s="15"/>
      <c r="G2654" s="15"/>
      <c r="H2654" s="20">
        <v>2018</v>
      </c>
      <c r="I2654" s="20" t="str">
        <f t="shared" si="144"/>
        <v>liss__pers_C..chores.2018</v>
      </c>
      <c r="J2654" s="15" t="s">
        <v>4345</v>
      </c>
      <c r="K2654" s="20" t="s">
        <v>4328</v>
      </c>
      <c r="L2654" s="20" t="s">
        <v>4063</v>
      </c>
      <c r="M2654" s="20" t="s">
        <v>251</v>
      </c>
      <c r="N2654" s="20" t="s">
        <v>2257</v>
      </c>
    </row>
    <row r="2655" spans="1:14" ht="18" customHeight="1" x14ac:dyDescent="0.2">
      <c r="A2655" s="7" t="s">
        <v>25</v>
      </c>
      <c r="B2655" s="7" t="s">
        <v>2277</v>
      </c>
      <c r="C2655" s="7" t="s">
        <v>17</v>
      </c>
      <c r="D2655" s="7" t="s">
        <v>76</v>
      </c>
      <c r="E2655" s="7" t="s">
        <v>4348</v>
      </c>
      <c r="F2655" s="15"/>
      <c r="G2655" s="15"/>
      <c r="H2655" s="20">
        <v>2008</v>
      </c>
      <c r="I2655" s="20" t="str">
        <f t="shared" si="144"/>
        <v>liss__pers_C..fllwSchd.2008</v>
      </c>
      <c r="J2655" s="15" t="s">
        <v>4349</v>
      </c>
      <c r="K2655" s="20" t="s">
        <v>4350</v>
      </c>
      <c r="L2655" s="20" t="s">
        <v>4063</v>
      </c>
      <c r="M2655" s="20" t="s">
        <v>251</v>
      </c>
      <c r="N2655" s="20" t="s">
        <v>2257</v>
      </c>
    </row>
    <row r="2656" spans="1:14" ht="18" customHeight="1" x14ac:dyDescent="0.2">
      <c r="A2656" s="7" t="s">
        <v>25</v>
      </c>
      <c r="B2656" s="7" t="s">
        <v>2285</v>
      </c>
      <c r="C2656" s="7" t="s">
        <v>17</v>
      </c>
      <c r="D2656" s="7" t="s">
        <v>76</v>
      </c>
      <c r="E2656" s="7" t="s">
        <v>4348</v>
      </c>
      <c r="F2656" s="15"/>
      <c r="G2656" s="15"/>
      <c r="H2656" s="20">
        <v>2009</v>
      </c>
      <c r="I2656" s="20" t="str">
        <f t="shared" si="144"/>
        <v>liss__pers_C..fllwSchd.2009</v>
      </c>
      <c r="J2656" s="15" t="s">
        <v>4351</v>
      </c>
      <c r="K2656" s="20" t="s">
        <v>4350</v>
      </c>
      <c r="L2656" s="20" t="s">
        <v>4063</v>
      </c>
      <c r="M2656" s="20" t="s">
        <v>251</v>
      </c>
      <c r="N2656" s="20" t="s">
        <v>2257</v>
      </c>
    </row>
    <row r="2657" spans="1:14" ht="18" customHeight="1" x14ac:dyDescent="0.2">
      <c r="A2657" s="7" t="s">
        <v>25</v>
      </c>
      <c r="B2657" s="7" t="s">
        <v>2289</v>
      </c>
      <c r="C2657" s="7" t="s">
        <v>17</v>
      </c>
      <c r="D2657" s="7" t="s">
        <v>76</v>
      </c>
      <c r="E2657" s="7" t="s">
        <v>4348</v>
      </c>
      <c r="F2657" s="15"/>
      <c r="G2657" s="15"/>
      <c r="H2657" s="20">
        <v>2010</v>
      </c>
      <c r="I2657" s="20" t="str">
        <f t="shared" si="144"/>
        <v>liss__pers_C..fllwSchd.2010</v>
      </c>
      <c r="J2657" s="15" t="s">
        <v>4354</v>
      </c>
      <c r="K2657" s="20" t="s">
        <v>4350</v>
      </c>
      <c r="L2657" s="20" t="s">
        <v>4063</v>
      </c>
      <c r="M2657" s="20" t="s">
        <v>251</v>
      </c>
      <c r="N2657" s="20" t="s">
        <v>2257</v>
      </c>
    </row>
    <row r="2658" spans="1:14" ht="18" customHeight="1" x14ac:dyDescent="0.2">
      <c r="A2658" s="7" t="s">
        <v>25</v>
      </c>
      <c r="B2658" s="7" t="s">
        <v>2291</v>
      </c>
      <c r="C2658" s="7" t="s">
        <v>17</v>
      </c>
      <c r="D2658" s="7" t="s">
        <v>76</v>
      </c>
      <c r="E2658" s="7" t="s">
        <v>4348</v>
      </c>
      <c r="F2658" s="15"/>
      <c r="G2658" s="15"/>
      <c r="H2658" s="20">
        <v>2011</v>
      </c>
      <c r="I2658" s="20" t="str">
        <f t="shared" si="144"/>
        <v>liss__pers_C..fllwSchd.2011</v>
      </c>
      <c r="J2658" s="15" t="s">
        <v>4355</v>
      </c>
      <c r="K2658" s="20" t="s">
        <v>4350</v>
      </c>
      <c r="L2658" s="20" t="s">
        <v>4063</v>
      </c>
      <c r="M2658" s="20" t="s">
        <v>251</v>
      </c>
      <c r="N2658" s="20" t="s">
        <v>2257</v>
      </c>
    </row>
    <row r="2659" spans="1:14" ht="18" customHeight="1" x14ac:dyDescent="0.2">
      <c r="A2659" s="7" t="s">
        <v>25</v>
      </c>
      <c r="B2659" s="7" t="s">
        <v>2295</v>
      </c>
      <c r="C2659" s="7" t="s">
        <v>17</v>
      </c>
      <c r="D2659" s="7" t="s">
        <v>76</v>
      </c>
      <c r="E2659" s="7" t="s">
        <v>4348</v>
      </c>
      <c r="F2659" s="15"/>
      <c r="G2659" s="15"/>
      <c r="H2659" s="20">
        <v>2012</v>
      </c>
      <c r="I2659" s="20" t="str">
        <f t="shared" si="144"/>
        <v>liss__pers_C..fllwSchd.2012</v>
      </c>
      <c r="J2659" s="15" t="s">
        <v>4358</v>
      </c>
      <c r="K2659" s="20" t="s">
        <v>4350</v>
      </c>
      <c r="L2659" s="20" t="s">
        <v>4063</v>
      </c>
      <c r="M2659" s="20" t="s">
        <v>251</v>
      </c>
      <c r="N2659" s="20" t="s">
        <v>2257</v>
      </c>
    </row>
    <row r="2660" spans="1:14" ht="18" customHeight="1" x14ac:dyDescent="0.2">
      <c r="A2660" s="7" t="s">
        <v>25</v>
      </c>
      <c r="B2660" s="7" t="s">
        <v>2301</v>
      </c>
      <c r="C2660" s="7" t="s">
        <v>17</v>
      </c>
      <c r="D2660" s="7" t="s">
        <v>76</v>
      </c>
      <c r="E2660" s="7" t="s">
        <v>4348</v>
      </c>
      <c r="F2660" s="15"/>
      <c r="G2660" s="15"/>
      <c r="H2660" s="20">
        <v>2014</v>
      </c>
      <c r="I2660" s="20" t="str">
        <f t="shared" si="144"/>
        <v>liss__pers_C..fllwSchd.2014</v>
      </c>
      <c r="J2660" s="15" t="s">
        <v>4361</v>
      </c>
      <c r="K2660" s="20" t="s">
        <v>4350</v>
      </c>
      <c r="L2660" s="20" t="s">
        <v>4063</v>
      </c>
      <c r="M2660" s="20" t="s">
        <v>251</v>
      </c>
      <c r="N2660" s="20" t="s">
        <v>2257</v>
      </c>
    </row>
    <row r="2661" spans="1:14" ht="18" customHeight="1" x14ac:dyDescent="0.2">
      <c r="A2661" s="7" t="s">
        <v>25</v>
      </c>
      <c r="B2661" s="7" t="s">
        <v>2305</v>
      </c>
      <c r="C2661" s="7" t="s">
        <v>17</v>
      </c>
      <c r="D2661" s="7" t="s">
        <v>76</v>
      </c>
      <c r="E2661" s="7" t="s">
        <v>4348</v>
      </c>
      <c r="F2661" s="15"/>
      <c r="G2661" s="15"/>
      <c r="H2661" s="20">
        <v>2015</v>
      </c>
      <c r="I2661" s="20" t="str">
        <f t="shared" si="144"/>
        <v>liss__pers_C..fllwSchd.2015</v>
      </c>
      <c r="J2661" s="15" t="s">
        <v>4362</v>
      </c>
      <c r="K2661" s="20" t="s">
        <v>4350</v>
      </c>
      <c r="L2661" s="20" t="s">
        <v>4063</v>
      </c>
      <c r="M2661" s="20" t="s">
        <v>251</v>
      </c>
      <c r="N2661" s="20" t="s">
        <v>2257</v>
      </c>
    </row>
    <row r="2662" spans="1:14" ht="18" customHeight="1" x14ac:dyDescent="0.2">
      <c r="A2662" s="7" t="s">
        <v>25</v>
      </c>
      <c r="B2662" s="7" t="s">
        <v>2309</v>
      </c>
      <c r="C2662" s="7" t="s">
        <v>17</v>
      </c>
      <c r="D2662" s="7" t="s">
        <v>76</v>
      </c>
      <c r="E2662" s="7" t="s">
        <v>4348</v>
      </c>
      <c r="F2662" s="15"/>
      <c r="G2662" s="15"/>
      <c r="H2662" s="20">
        <v>2017</v>
      </c>
      <c r="I2662" s="20" t="str">
        <f t="shared" si="144"/>
        <v>liss__pers_C..fllwSchd.2017</v>
      </c>
      <c r="J2662" s="15" t="s">
        <v>4365</v>
      </c>
      <c r="K2662" s="20" t="s">
        <v>4350</v>
      </c>
      <c r="L2662" s="20" t="s">
        <v>4063</v>
      </c>
      <c r="M2662" s="20" t="s">
        <v>251</v>
      </c>
      <c r="N2662" s="20" t="s">
        <v>2257</v>
      </c>
    </row>
    <row r="2663" spans="1:14" ht="18" customHeight="1" x14ac:dyDescent="0.2">
      <c r="A2663" s="7" t="s">
        <v>25</v>
      </c>
      <c r="B2663" s="7" t="s">
        <v>2299</v>
      </c>
      <c r="C2663" s="7" t="s">
        <v>17</v>
      </c>
      <c r="D2663" s="7" t="s">
        <v>76</v>
      </c>
      <c r="E2663" s="7" t="s">
        <v>4348</v>
      </c>
      <c r="F2663" s="15"/>
      <c r="G2663" s="15"/>
      <c r="H2663" s="20">
        <v>2013</v>
      </c>
      <c r="I2663" s="20" t="str">
        <f t="shared" ref="I2663:I2726" si="145">CONCATENATE(A2663,"__",C2663,"_", D2663, "..", E2663, ".", H2663)</f>
        <v>liss__pers_C..fllwSchd.2013</v>
      </c>
      <c r="J2663" s="15" t="s">
        <v>4366</v>
      </c>
      <c r="K2663" s="20" t="s">
        <v>4350</v>
      </c>
      <c r="L2663" s="20" t="s">
        <v>4063</v>
      </c>
      <c r="M2663" s="20" t="s">
        <v>251</v>
      </c>
      <c r="N2663" s="20" t="s">
        <v>2257</v>
      </c>
    </row>
    <row r="2664" spans="1:14" ht="18" customHeight="1" x14ac:dyDescent="0.2">
      <c r="A2664" s="7" t="s">
        <v>25</v>
      </c>
      <c r="B2664" s="7" t="s">
        <v>2311</v>
      </c>
      <c r="C2664" s="7" t="s">
        <v>17</v>
      </c>
      <c r="D2664" s="7" t="s">
        <v>76</v>
      </c>
      <c r="E2664" s="7" t="s">
        <v>4348</v>
      </c>
      <c r="F2664" s="15"/>
      <c r="G2664" s="15"/>
      <c r="H2664" s="20">
        <v>2018</v>
      </c>
      <c r="I2664" s="20" t="str">
        <f t="shared" si="145"/>
        <v>liss__pers_C..fllwSchd.2018</v>
      </c>
      <c r="J2664" s="15" t="s">
        <v>4369</v>
      </c>
      <c r="K2664" s="20" t="s">
        <v>4350</v>
      </c>
      <c r="L2664" s="20" t="s">
        <v>4063</v>
      </c>
      <c r="M2664" s="20" t="s">
        <v>251</v>
      </c>
      <c r="N2664" s="20" t="s">
        <v>2257</v>
      </c>
    </row>
    <row r="2665" spans="1:14" ht="18" customHeight="1" x14ac:dyDescent="0.2">
      <c r="A2665" s="7" t="s">
        <v>25</v>
      </c>
      <c r="B2665" s="7" t="s">
        <v>2277</v>
      </c>
      <c r="C2665" s="7" t="s">
        <v>17</v>
      </c>
      <c r="D2665" s="7" t="s">
        <v>76</v>
      </c>
      <c r="E2665" s="7" t="s">
        <v>4370</v>
      </c>
      <c r="F2665" s="15"/>
      <c r="G2665" s="15"/>
      <c r="H2665" s="20">
        <v>2008</v>
      </c>
      <c r="I2665" s="20" t="str">
        <f t="shared" si="145"/>
        <v>liss__pers_C..frgtPtBck.2008</v>
      </c>
      <c r="J2665" s="15" t="s">
        <v>4371</v>
      </c>
      <c r="K2665" s="20" t="s">
        <v>4372</v>
      </c>
      <c r="L2665" s="20" t="s">
        <v>4063</v>
      </c>
      <c r="M2665" s="20" t="s">
        <v>1311</v>
      </c>
      <c r="N2665" s="20" t="s">
        <v>2257</v>
      </c>
    </row>
    <row r="2666" spans="1:14" ht="18" customHeight="1" x14ac:dyDescent="0.2">
      <c r="A2666" s="7" t="s">
        <v>25</v>
      </c>
      <c r="B2666" s="7" t="s">
        <v>2285</v>
      </c>
      <c r="C2666" s="7" t="s">
        <v>17</v>
      </c>
      <c r="D2666" s="7" t="s">
        <v>76</v>
      </c>
      <c r="E2666" s="7" t="s">
        <v>4370</v>
      </c>
      <c r="F2666" s="15"/>
      <c r="G2666" s="15"/>
      <c r="H2666" s="20">
        <v>2009</v>
      </c>
      <c r="I2666" s="20" t="str">
        <f t="shared" si="145"/>
        <v>liss__pers_C..frgtPtBck.2009</v>
      </c>
      <c r="J2666" s="15" t="s">
        <v>4375</v>
      </c>
      <c r="K2666" s="20" t="s">
        <v>4372</v>
      </c>
      <c r="L2666" s="20" t="s">
        <v>4063</v>
      </c>
      <c r="M2666" s="20" t="s">
        <v>1311</v>
      </c>
      <c r="N2666" s="20" t="s">
        <v>2257</v>
      </c>
    </row>
    <row r="2667" spans="1:14" ht="18" customHeight="1" x14ac:dyDescent="0.2">
      <c r="A2667" s="7" t="s">
        <v>25</v>
      </c>
      <c r="B2667" s="7" t="s">
        <v>2289</v>
      </c>
      <c r="C2667" s="7" t="s">
        <v>17</v>
      </c>
      <c r="D2667" s="7" t="s">
        <v>76</v>
      </c>
      <c r="E2667" s="7" t="s">
        <v>4370</v>
      </c>
      <c r="F2667" s="15"/>
      <c r="G2667" s="15"/>
      <c r="H2667" s="20">
        <v>2010</v>
      </c>
      <c r="I2667" s="20" t="str">
        <f t="shared" si="145"/>
        <v>liss__pers_C..frgtPtBck.2010</v>
      </c>
      <c r="J2667" s="15" t="s">
        <v>4378</v>
      </c>
      <c r="K2667" s="20" t="s">
        <v>4372</v>
      </c>
      <c r="L2667" s="20" t="s">
        <v>4063</v>
      </c>
      <c r="M2667" s="20" t="s">
        <v>1311</v>
      </c>
      <c r="N2667" s="20" t="s">
        <v>2257</v>
      </c>
    </row>
    <row r="2668" spans="1:14" ht="18" customHeight="1" x14ac:dyDescent="0.2">
      <c r="A2668" s="7" t="s">
        <v>25</v>
      </c>
      <c r="B2668" s="7" t="s">
        <v>2291</v>
      </c>
      <c r="C2668" s="7" t="s">
        <v>17</v>
      </c>
      <c r="D2668" s="7" t="s">
        <v>76</v>
      </c>
      <c r="E2668" s="7" t="s">
        <v>4370</v>
      </c>
      <c r="F2668" s="15"/>
      <c r="G2668" s="15"/>
      <c r="H2668" s="20">
        <v>2011</v>
      </c>
      <c r="I2668" s="20" t="str">
        <f t="shared" si="145"/>
        <v>liss__pers_C..frgtPtBck.2011</v>
      </c>
      <c r="J2668" s="15" t="s">
        <v>4379</v>
      </c>
      <c r="K2668" s="20" t="s">
        <v>4372</v>
      </c>
      <c r="L2668" s="20" t="s">
        <v>4063</v>
      </c>
      <c r="M2668" s="20" t="s">
        <v>1311</v>
      </c>
      <c r="N2668" s="20" t="s">
        <v>2257</v>
      </c>
    </row>
    <row r="2669" spans="1:14" ht="18" customHeight="1" x14ac:dyDescent="0.2">
      <c r="A2669" s="7" t="s">
        <v>25</v>
      </c>
      <c r="B2669" s="7" t="s">
        <v>2295</v>
      </c>
      <c r="C2669" s="7" t="s">
        <v>17</v>
      </c>
      <c r="D2669" s="7" t="s">
        <v>76</v>
      </c>
      <c r="E2669" s="7" t="s">
        <v>4370</v>
      </c>
      <c r="F2669" s="15"/>
      <c r="G2669" s="15"/>
      <c r="H2669" s="20">
        <v>2012</v>
      </c>
      <c r="I2669" s="20" t="str">
        <f t="shared" si="145"/>
        <v>liss__pers_C..frgtPtBck.2012</v>
      </c>
      <c r="J2669" s="15" t="s">
        <v>4382</v>
      </c>
      <c r="K2669" s="20" t="s">
        <v>4372</v>
      </c>
      <c r="L2669" s="20" t="s">
        <v>4063</v>
      </c>
      <c r="M2669" s="20" t="s">
        <v>1311</v>
      </c>
      <c r="N2669" s="20" t="s">
        <v>2257</v>
      </c>
    </row>
    <row r="2670" spans="1:14" ht="18" customHeight="1" x14ac:dyDescent="0.2">
      <c r="A2670" s="7" t="s">
        <v>25</v>
      </c>
      <c r="B2670" s="7" t="s">
        <v>2301</v>
      </c>
      <c r="C2670" s="7" t="s">
        <v>17</v>
      </c>
      <c r="D2670" s="7" t="s">
        <v>76</v>
      </c>
      <c r="E2670" s="7" t="s">
        <v>4370</v>
      </c>
      <c r="F2670" s="15"/>
      <c r="G2670" s="15"/>
      <c r="H2670" s="20">
        <v>2014</v>
      </c>
      <c r="I2670" s="20" t="str">
        <f t="shared" si="145"/>
        <v>liss__pers_C..frgtPtBck.2014</v>
      </c>
      <c r="J2670" s="15" t="s">
        <v>4383</v>
      </c>
      <c r="K2670" s="20" t="s">
        <v>4372</v>
      </c>
      <c r="L2670" s="20" t="s">
        <v>4063</v>
      </c>
      <c r="M2670" s="20" t="s">
        <v>1311</v>
      </c>
      <c r="N2670" s="20" t="s">
        <v>2257</v>
      </c>
    </row>
    <row r="2671" spans="1:14" ht="18" customHeight="1" x14ac:dyDescent="0.2">
      <c r="A2671" s="7" t="s">
        <v>25</v>
      </c>
      <c r="B2671" s="7" t="s">
        <v>2305</v>
      </c>
      <c r="C2671" s="7" t="s">
        <v>17</v>
      </c>
      <c r="D2671" s="7" t="s">
        <v>76</v>
      </c>
      <c r="E2671" s="7" t="s">
        <v>4370</v>
      </c>
      <c r="F2671" s="15"/>
      <c r="G2671" s="15"/>
      <c r="H2671" s="20">
        <v>2015</v>
      </c>
      <c r="I2671" s="20" t="str">
        <f t="shared" si="145"/>
        <v>liss__pers_C..frgtPtBck.2015</v>
      </c>
      <c r="J2671" s="15" t="s">
        <v>4386</v>
      </c>
      <c r="K2671" s="20" t="s">
        <v>4372</v>
      </c>
      <c r="L2671" s="20" t="s">
        <v>4063</v>
      </c>
      <c r="M2671" s="20" t="s">
        <v>1311</v>
      </c>
      <c r="N2671" s="20" t="s">
        <v>2257</v>
      </c>
    </row>
    <row r="2672" spans="1:14" ht="18" customHeight="1" x14ac:dyDescent="0.2">
      <c r="A2672" s="7" t="s">
        <v>25</v>
      </c>
      <c r="B2672" s="7" t="s">
        <v>2309</v>
      </c>
      <c r="C2672" s="7" t="s">
        <v>17</v>
      </c>
      <c r="D2672" s="7" t="s">
        <v>76</v>
      </c>
      <c r="E2672" s="7" t="s">
        <v>4370</v>
      </c>
      <c r="F2672" s="15"/>
      <c r="G2672" s="15"/>
      <c r="H2672" s="20">
        <v>2017</v>
      </c>
      <c r="I2672" s="20" t="str">
        <f t="shared" si="145"/>
        <v>liss__pers_C..frgtPtBck.2017</v>
      </c>
      <c r="J2672" s="15" t="s">
        <v>4387</v>
      </c>
      <c r="K2672" s="20" t="s">
        <v>4372</v>
      </c>
      <c r="L2672" s="20" t="s">
        <v>4063</v>
      </c>
      <c r="M2672" s="20" t="s">
        <v>1311</v>
      </c>
      <c r="N2672" s="20" t="s">
        <v>2257</v>
      </c>
    </row>
    <row r="2673" spans="1:14" ht="18" customHeight="1" x14ac:dyDescent="0.2">
      <c r="A2673" s="7" t="s">
        <v>25</v>
      </c>
      <c r="B2673" s="7" t="s">
        <v>2299</v>
      </c>
      <c r="C2673" s="7" t="s">
        <v>17</v>
      </c>
      <c r="D2673" s="7" t="s">
        <v>76</v>
      </c>
      <c r="E2673" s="7" t="s">
        <v>4370</v>
      </c>
      <c r="F2673" s="15"/>
      <c r="G2673" s="15"/>
      <c r="H2673" s="20">
        <v>2013</v>
      </c>
      <c r="I2673" s="20" t="str">
        <f t="shared" si="145"/>
        <v>liss__pers_C..frgtPtBck.2013</v>
      </c>
      <c r="J2673" s="15" t="s">
        <v>4390</v>
      </c>
      <c r="K2673" s="20" t="s">
        <v>4372</v>
      </c>
      <c r="L2673" s="20" t="s">
        <v>4063</v>
      </c>
      <c r="M2673" s="20" t="s">
        <v>1311</v>
      </c>
      <c r="N2673" s="20" t="s">
        <v>2257</v>
      </c>
    </row>
    <row r="2674" spans="1:14" ht="18" customHeight="1" x14ac:dyDescent="0.2">
      <c r="A2674" s="7" t="s">
        <v>25</v>
      </c>
      <c r="B2674" s="7" t="s">
        <v>2311</v>
      </c>
      <c r="C2674" s="7" t="s">
        <v>17</v>
      </c>
      <c r="D2674" s="7" t="s">
        <v>76</v>
      </c>
      <c r="E2674" s="7" t="s">
        <v>4370</v>
      </c>
      <c r="F2674" s="15"/>
      <c r="G2674" s="15"/>
      <c r="H2674" s="20">
        <v>2018</v>
      </c>
      <c r="I2674" s="20" t="str">
        <f t="shared" si="145"/>
        <v>liss__pers_C..frgtPtBck.2018</v>
      </c>
      <c r="J2674" s="15" t="s">
        <v>4394</v>
      </c>
      <c r="K2674" s="20" t="s">
        <v>4372</v>
      </c>
      <c r="L2674" s="20" t="s">
        <v>4063</v>
      </c>
      <c r="M2674" s="20" t="s">
        <v>1311</v>
      </c>
      <c r="N2674" s="20" t="s">
        <v>2257</v>
      </c>
    </row>
    <row r="2675" spans="1:14" ht="18" customHeight="1" x14ac:dyDescent="0.2">
      <c r="A2675" s="7" t="s">
        <v>25</v>
      </c>
      <c r="B2675" s="7" t="s">
        <v>2277</v>
      </c>
      <c r="C2675" s="7" t="s">
        <v>17</v>
      </c>
      <c r="D2675" s="7" t="s">
        <v>76</v>
      </c>
      <c r="E2675" s="7" t="s">
        <v>4395</v>
      </c>
      <c r="F2675" s="15"/>
      <c r="G2675" s="15"/>
      <c r="H2675" s="20">
        <v>2008</v>
      </c>
      <c r="I2675" s="20" t="str">
        <f t="shared" si="145"/>
        <v>liss__pers_C..lveBlngs.2008</v>
      </c>
      <c r="J2675" s="15" t="s">
        <v>4396</v>
      </c>
      <c r="K2675" s="20" t="s">
        <v>4397</v>
      </c>
      <c r="L2675" s="20" t="s">
        <v>4063</v>
      </c>
      <c r="M2675" s="20" t="s">
        <v>1311</v>
      </c>
      <c r="N2675" s="20" t="s">
        <v>2257</v>
      </c>
    </row>
    <row r="2676" spans="1:14" ht="18" customHeight="1" x14ac:dyDescent="0.2">
      <c r="A2676" s="7" t="s">
        <v>25</v>
      </c>
      <c r="B2676" s="7" t="s">
        <v>2285</v>
      </c>
      <c r="C2676" s="7" t="s">
        <v>17</v>
      </c>
      <c r="D2676" s="7" t="s">
        <v>76</v>
      </c>
      <c r="E2676" s="7" t="s">
        <v>4395</v>
      </c>
      <c r="F2676" s="15"/>
      <c r="G2676" s="15"/>
      <c r="H2676" s="20">
        <v>2009</v>
      </c>
      <c r="I2676" s="20" t="str">
        <f t="shared" si="145"/>
        <v>liss__pers_C..lveBlngs.2009</v>
      </c>
      <c r="J2676" s="20" t="s">
        <v>4400</v>
      </c>
      <c r="K2676" s="20" t="s">
        <v>4397</v>
      </c>
      <c r="L2676" s="20" t="s">
        <v>4063</v>
      </c>
      <c r="M2676" s="20" t="s">
        <v>1311</v>
      </c>
      <c r="N2676" s="20" t="s">
        <v>2257</v>
      </c>
    </row>
    <row r="2677" spans="1:14" ht="18" customHeight="1" x14ac:dyDescent="0.2">
      <c r="A2677" s="7" t="s">
        <v>25</v>
      </c>
      <c r="B2677" s="7" t="s">
        <v>2289</v>
      </c>
      <c r="C2677" s="7" t="s">
        <v>17</v>
      </c>
      <c r="D2677" s="7" t="s">
        <v>76</v>
      </c>
      <c r="E2677" s="7" t="s">
        <v>4395</v>
      </c>
      <c r="F2677" s="15"/>
      <c r="G2677" s="15"/>
      <c r="H2677" s="20">
        <v>2010</v>
      </c>
      <c r="I2677" s="20" t="str">
        <f t="shared" si="145"/>
        <v>liss__pers_C..lveBlngs.2010</v>
      </c>
      <c r="J2677" s="15" t="s">
        <v>4401</v>
      </c>
      <c r="K2677" s="20" t="s">
        <v>4397</v>
      </c>
      <c r="L2677" s="20" t="s">
        <v>4063</v>
      </c>
      <c r="M2677" s="20" t="s">
        <v>1311</v>
      </c>
      <c r="N2677" s="20" t="s">
        <v>2257</v>
      </c>
    </row>
    <row r="2678" spans="1:14" ht="18" customHeight="1" x14ac:dyDescent="0.2">
      <c r="A2678" s="7" t="s">
        <v>25</v>
      </c>
      <c r="B2678" s="7" t="s">
        <v>2291</v>
      </c>
      <c r="C2678" s="7" t="s">
        <v>17</v>
      </c>
      <c r="D2678" s="7" t="s">
        <v>76</v>
      </c>
      <c r="E2678" s="7" t="s">
        <v>4395</v>
      </c>
      <c r="F2678" s="15"/>
      <c r="G2678" s="15"/>
      <c r="H2678" s="20">
        <v>2011</v>
      </c>
      <c r="I2678" s="20" t="str">
        <f t="shared" si="145"/>
        <v>liss__pers_C..lveBlngs.2011</v>
      </c>
      <c r="J2678" s="20" t="s">
        <v>4404</v>
      </c>
      <c r="K2678" s="20" t="s">
        <v>4397</v>
      </c>
      <c r="L2678" s="20" t="s">
        <v>4063</v>
      </c>
      <c r="M2678" s="20" t="s">
        <v>1311</v>
      </c>
      <c r="N2678" s="20" t="s">
        <v>2257</v>
      </c>
    </row>
    <row r="2679" spans="1:14" ht="18" customHeight="1" x14ac:dyDescent="0.2">
      <c r="A2679" s="7" t="s">
        <v>25</v>
      </c>
      <c r="B2679" s="7" t="s">
        <v>2295</v>
      </c>
      <c r="C2679" s="7" t="s">
        <v>17</v>
      </c>
      <c r="D2679" s="7" t="s">
        <v>76</v>
      </c>
      <c r="E2679" s="7" t="s">
        <v>4395</v>
      </c>
      <c r="F2679" s="15"/>
      <c r="G2679" s="15"/>
      <c r="H2679" s="20">
        <v>2012</v>
      </c>
      <c r="I2679" s="20" t="str">
        <f t="shared" si="145"/>
        <v>liss__pers_C..lveBlngs.2012</v>
      </c>
      <c r="J2679" s="15" t="s">
        <v>4405</v>
      </c>
      <c r="K2679" s="20" t="s">
        <v>4397</v>
      </c>
      <c r="L2679" s="20" t="s">
        <v>4063</v>
      </c>
      <c r="M2679" s="20" t="s">
        <v>1311</v>
      </c>
      <c r="N2679" s="20" t="s">
        <v>2257</v>
      </c>
    </row>
    <row r="2680" spans="1:14" ht="18" customHeight="1" x14ac:dyDescent="0.2">
      <c r="A2680" s="7" t="s">
        <v>25</v>
      </c>
      <c r="B2680" s="7" t="s">
        <v>2301</v>
      </c>
      <c r="C2680" s="7" t="s">
        <v>17</v>
      </c>
      <c r="D2680" s="7" t="s">
        <v>76</v>
      </c>
      <c r="E2680" s="7" t="s">
        <v>4395</v>
      </c>
      <c r="F2680" s="15"/>
      <c r="G2680" s="15"/>
      <c r="H2680" s="20">
        <v>2014</v>
      </c>
      <c r="I2680" s="20" t="str">
        <f t="shared" si="145"/>
        <v>liss__pers_C..lveBlngs.2014</v>
      </c>
      <c r="J2680" s="20" t="s">
        <v>4408</v>
      </c>
      <c r="K2680" s="20" t="s">
        <v>4397</v>
      </c>
      <c r="L2680" s="20" t="s">
        <v>4063</v>
      </c>
      <c r="M2680" s="20" t="s">
        <v>1311</v>
      </c>
      <c r="N2680" s="20" t="s">
        <v>2257</v>
      </c>
    </row>
    <row r="2681" spans="1:14" ht="18" customHeight="1" x14ac:dyDescent="0.2">
      <c r="A2681" s="7" t="s">
        <v>25</v>
      </c>
      <c r="B2681" s="7" t="s">
        <v>2305</v>
      </c>
      <c r="C2681" s="7" t="s">
        <v>17</v>
      </c>
      <c r="D2681" s="7" t="s">
        <v>76</v>
      </c>
      <c r="E2681" s="7" t="s">
        <v>4395</v>
      </c>
      <c r="F2681" s="15"/>
      <c r="G2681" s="15"/>
      <c r="H2681" s="20">
        <v>2015</v>
      </c>
      <c r="I2681" s="20" t="str">
        <f t="shared" si="145"/>
        <v>liss__pers_C..lveBlngs.2015</v>
      </c>
      <c r="J2681" s="15" t="s">
        <v>4409</v>
      </c>
      <c r="K2681" s="20" t="s">
        <v>4397</v>
      </c>
      <c r="L2681" s="20" t="s">
        <v>4063</v>
      </c>
      <c r="M2681" s="20" t="s">
        <v>1311</v>
      </c>
      <c r="N2681" s="20" t="s">
        <v>2257</v>
      </c>
    </row>
    <row r="2682" spans="1:14" ht="18" customHeight="1" x14ac:dyDescent="0.2">
      <c r="A2682" s="7" t="s">
        <v>25</v>
      </c>
      <c r="B2682" s="7" t="s">
        <v>2309</v>
      </c>
      <c r="C2682" s="7" t="s">
        <v>17</v>
      </c>
      <c r="D2682" s="7" t="s">
        <v>76</v>
      </c>
      <c r="E2682" s="7" t="s">
        <v>4395</v>
      </c>
      <c r="F2682" s="15"/>
      <c r="G2682" s="15"/>
      <c r="H2682" s="20">
        <v>2017</v>
      </c>
      <c r="I2682" s="20" t="str">
        <f t="shared" si="145"/>
        <v>liss__pers_C..lveBlngs.2017</v>
      </c>
      <c r="J2682" s="20" t="s">
        <v>4412</v>
      </c>
      <c r="K2682" s="20" t="s">
        <v>4397</v>
      </c>
      <c r="L2682" s="20" t="s">
        <v>4063</v>
      </c>
      <c r="M2682" s="20" t="s">
        <v>1311</v>
      </c>
      <c r="N2682" s="20" t="s">
        <v>2257</v>
      </c>
    </row>
    <row r="2683" spans="1:14" ht="18" customHeight="1" x14ac:dyDescent="0.2">
      <c r="A2683" s="7" t="s">
        <v>25</v>
      </c>
      <c r="B2683" s="7" t="s">
        <v>2299</v>
      </c>
      <c r="C2683" s="7" t="s">
        <v>17</v>
      </c>
      <c r="D2683" s="7" t="s">
        <v>76</v>
      </c>
      <c r="E2683" s="7" t="s">
        <v>4395</v>
      </c>
      <c r="F2683" s="15"/>
      <c r="G2683" s="15"/>
      <c r="H2683" s="20">
        <v>2013</v>
      </c>
      <c r="I2683" s="20" t="str">
        <f t="shared" si="145"/>
        <v>liss__pers_C..lveBlngs.2013</v>
      </c>
      <c r="J2683" s="15" t="s">
        <v>4413</v>
      </c>
      <c r="K2683" s="20" t="s">
        <v>4397</v>
      </c>
      <c r="L2683" s="20" t="s">
        <v>4063</v>
      </c>
      <c r="M2683" s="20" t="s">
        <v>1311</v>
      </c>
      <c r="N2683" s="20" t="s">
        <v>2257</v>
      </c>
    </row>
    <row r="2684" spans="1:14" ht="18" customHeight="1" x14ac:dyDescent="0.2">
      <c r="A2684" s="7" t="s">
        <v>25</v>
      </c>
      <c r="B2684" s="7" t="s">
        <v>2311</v>
      </c>
      <c r="C2684" s="7" t="s">
        <v>17</v>
      </c>
      <c r="D2684" s="7" t="s">
        <v>76</v>
      </c>
      <c r="E2684" s="7" t="s">
        <v>4395</v>
      </c>
      <c r="F2684" s="15"/>
      <c r="G2684" s="15"/>
      <c r="H2684" s="20">
        <v>2018</v>
      </c>
      <c r="I2684" s="20" t="str">
        <f t="shared" si="145"/>
        <v>liss__pers_C..lveBlngs.2018</v>
      </c>
      <c r="J2684" s="20" t="s">
        <v>4416</v>
      </c>
      <c r="K2684" s="20" t="s">
        <v>4397</v>
      </c>
      <c r="L2684" s="20" t="s">
        <v>4063</v>
      </c>
      <c r="M2684" s="20" t="s">
        <v>1311</v>
      </c>
      <c r="N2684" s="20" t="s">
        <v>2257</v>
      </c>
    </row>
    <row r="2685" spans="1:14" ht="18" customHeight="1" x14ac:dyDescent="0.2">
      <c r="A2685" s="7" t="s">
        <v>25</v>
      </c>
      <c r="B2685" s="7" t="s">
        <v>2277</v>
      </c>
      <c r="C2685" s="7" t="s">
        <v>17</v>
      </c>
      <c r="D2685" s="7" t="s">
        <v>76</v>
      </c>
      <c r="E2685" s="7" t="s">
        <v>4417</v>
      </c>
      <c r="F2685" s="15"/>
      <c r="G2685" s="15"/>
      <c r="H2685" s="20">
        <v>2008</v>
      </c>
      <c r="I2685" s="20" t="str">
        <f t="shared" si="145"/>
        <v>liss__pers_C..messThngs.2008</v>
      </c>
      <c r="J2685" s="15" t="s">
        <v>4418</v>
      </c>
      <c r="K2685" s="20" t="s">
        <v>4419</v>
      </c>
      <c r="L2685" s="20" t="s">
        <v>4063</v>
      </c>
      <c r="M2685" s="20" t="s">
        <v>1311</v>
      </c>
      <c r="N2685" s="20" t="s">
        <v>2257</v>
      </c>
    </row>
    <row r="2686" spans="1:14" ht="18" customHeight="1" x14ac:dyDescent="0.2">
      <c r="A2686" s="7" t="s">
        <v>25</v>
      </c>
      <c r="B2686" s="7" t="s">
        <v>2285</v>
      </c>
      <c r="C2686" s="7" t="s">
        <v>17</v>
      </c>
      <c r="D2686" s="7" t="s">
        <v>76</v>
      </c>
      <c r="E2686" s="7" t="s">
        <v>4417</v>
      </c>
      <c r="F2686" s="15"/>
      <c r="G2686" s="15"/>
      <c r="H2686" s="20">
        <v>2009</v>
      </c>
      <c r="I2686" s="20" t="str">
        <f t="shared" si="145"/>
        <v>liss__pers_C..messThngs.2009</v>
      </c>
      <c r="J2686" s="15" t="s">
        <v>4422</v>
      </c>
      <c r="K2686" s="20" t="s">
        <v>4419</v>
      </c>
      <c r="L2686" s="20" t="s">
        <v>4063</v>
      </c>
      <c r="M2686" s="20" t="s">
        <v>1311</v>
      </c>
      <c r="N2686" s="20" t="s">
        <v>2257</v>
      </c>
    </row>
    <row r="2687" spans="1:14" ht="18" customHeight="1" x14ac:dyDescent="0.2">
      <c r="A2687" s="7" t="s">
        <v>25</v>
      </c>
      <c r="B2687" s="7" t="s">
        <v>2289</v>
      </c>
      <c r="C2687" s="7" t="s">
        <v>17</v>
      </c>
      <c r="D2687" s="7" t="s">
        <v>76</v>
      </c>
      <c r="E2687" s="7" t="s">
        <v>4417</v>
      </c>
      <c r="F2687" s="15"/>
      <c r="G2687" s="15"/>
      <c r="H2687" s="20">
        <v>2010</v>
      </c>
      <c r="I2687" s="20" t="str">
        <f t="shared" si="145"/>
        <v>liss__pers_C..messThngs.2010</v>
      </c>
      <c r="J2687" s="15" t="s">
        <v>4423</v>
      </c>
      <c r="K2687" s="20" t="s">
        <v>4419</v>
      </c>
      <c r="L2687" s="20" t="s">
        <v>4063</v>
      </c>
      <c r="M2687" s="20" t="s">
        <v>1311</v>
      </c>
      <c r="N2687" s="20" t="s">
        <v>2257</v>
      </c>
    </row>
    <row r="2688" spans="1:14" ht="18" customHeight="1" x14ac:dyDescent="0.2">
      <c r="A2688" s="7" t="s">
        <v>25</v>
      </c>
      <c r="B2688" s="7" t="s">
        <v>2291</v>
      </c>
      <c r="C2688" s="7" t="s">
        <v>17</v>
      </c>
      <c r="D2688" s="7" t="s">
        <v>76</v>
      </c>
      <c r="E2688" s="7" t="s">
        <v>4417</v>
      </c>
      <c r="F2688" s="15"/>
      <c r="G2688" s="15"/>
      <c r="H2688" s="20">
        <v>2011</v>
      </c>
      <c r="I2688" s="20" t="str">
        <f t="shared" si="145"/>
        <v>liss__pers_C..messThngs.2011</v>
      </c>
      <c r="J2688" s="15" t="s">
        <v>4426</v>
      </c>
      <c r="K2688" s="20" t="s">
        <v>4419</v>
      </c>
      <c r="L2688" s="20" t="s">
        <v>4063</v>
      </c>
      <c r="M2688" s="20" t="s">
        <v>1311</v>
      </c>
      <c r="N2688" s="20" t="s">
        <v>2257</v>
      </c>
    </row>
    <row r="2689" spans="1:14" ht="18" customHeight="1" x14ac:dyDescent="0.2">
      <c r="A2689" s="7" t="s">
        <v>25</v>
      </c>
      <c r="B2689" s="7" t="s">
        <v>2295</v>
      </c>
      <c r="C2689" s="7" t="s">
        <v>17</v>
      </c>
      <c r="D2689" s="7" t="s">
        <v>76</v>
      </c>
      <c r="E2689" s="7" t="s">
        <v>4417</v>
      </c>
      <c r="F2689" s="15"/>
      <c r="G2689" s="15"/>
      <c r="H2689" s="20">
        <v>2012</v>
      </c>
      <c r="I2689" s="20" t="str">
        <f t="shared" si="145"/>
        <v>liss__pers_C..messThngs.2012</v>
      </c>
      <c r="J2689" s="15" t="s">
        <v>4427</v>
      </c>
      <c r="K2689" s="20" t="s">
        <v>4419</v>
      </c>
      <c r="L2689" s="20" t="s">
        <v>4063</v>
      </c>
      <c r="M2689" s="20" t="s">
        <v>1311</v>
      </c>
      <c r="N2689" s="20" t="s">
        <v>2257</v>
      </c>
    </row>
    <row r="2690" spans="1:14" ht="18" customHeight="1" x14ac:dyDescent="0.2">
      <c r="A2690" s="7" t="s">
        <v>25</v>
      </c>
      <c r="B2690" s="7" t="s">
        <v>2301</v>
      </c>
      <c r="C2690" s="7" t="s">
        <v>17</v>
      </c>
      <c r="D2690" s="7" t="s">
        <v>76</v>
      </c>
      <c r="E2690" s="7" t="s">
        <v>4417</v>
      </c>
      <c r="F2690" s="15"/>
      <c r="G2690" s="15"/>
      <c r="H2690" s="20">
        <v>2014</v>
      </c>
      <c r="I2690" s="20" t="str">
        <f t="shared" si="145"/>
        <v>liss__pers_C..messThngs.2014</v>
      </c>
      <c r="J2690" s="15" t="s">
        <v>4430</v>
      </c>
      <c r="K2690" s="20" t="s">
        <v>4419</v>
      </c>
      <c r="L2690" s="20" t="s">
        <v>4063</v>
      </c>
      <c r="M2690" s="20" t="s">
        <v>1311</v>
      </c>
      <c r="N2690" s="20" t="s">
        <v>2257</v>
      </c>
    </row>
    <row r="2691" spans="1:14" ht="18" customHeight="1" x14ac:dyDescent="0.2">
      <c r="A2691" s="7" t="s">
        <v>25</v>
      </c>
      <c r="B2691" s="7" t="s">
        <v>2305</v>
      </c>
      <c r="C2691" s="7" t="s">
        <v>17</v>
      </c>
      <c r="D2691" s="7" t="s">
        <v>76</v>
      </c>
      <c r="E2691" s="7" t="s">
        <v>4417</v>
      </c>
      <c r="F2691" s="15"/>
      <c r="G2691" s="15"/>
      <c r="H2691" s="20">
        <v>2015</v>
      </c>
      <c r="I2691" s="20" t="str">
        <f t="shared" si="145"/>
        <v>liss__pers_C..messThngs.2015</v>
      </c>
      <c r="J2691" s="15" t="s">
        <v>4431</v>
      </c>
      <c r="K2691" s="20" t="s">
        <v>4419</v>
      </c>
      <c r="L2691" s="20" t="s">
        <v>4063</v>
      </c>
      <c r="M2691" s="20" t="s">
        <v>1311</v>
      </c>
      <c r="N2691" s="20" t="s">
        <v>2257</v>
      </c>
    </row>
    <row r="2692" spans="1:14" ht="18" customHeight="1" x14ac:dyDescent="0.2">
      <c r="A2692" s="7" t="s">
        <v>25</v>
      </c>
      <c r="B2692" s="7" t="s">
        <v>2309</v>
      </c>
      <c r="C2692" s="7" t="s">
        <v>17</v>
      </c>
      <c r="D2692" s="7" t="s">
        <v>76</v>
      </c>
      <c r="E2692" s="7" t="s">
        <v>4417</v>
      </c>
      <c r="F2692" s="15"/>
      <c r="G2692" s="15"/>
      <c r="H2692" s="20">
        <v>2017</v>
      </c>
      <c r="I2692" s="20" t="str">
        <f t="shared" si="145"/>
        <v>liss__pers_C..messThngs.2017</v>
      </c>
      <c r="J2692" s="15" t="s">
        <v>4434</v>
      </c>
      <c r="K2692" s="20" t="s">
        <v>4419</v>
      </c>
      <c r="L2692" s="20" t="s">
        <v>4063</v>
      </c>
      <c r="M2692" s="20" t="s">
        <v>1311</v>
      </c>
      <c r="N2692" s="20" t="s">
        <v>2257</v>
      </c>
    </row>
    <row r="2693" spans="1:14" ht="18" customHeight="1" x14ac:dyDescent="0.2">
      <c r="A2693" s="7" t="s">
        <v>25</v>
      </c>
      <c r="B2693" s="7" t="s">
        <v>2299</v>
      </c>
      <c r="C2693" s="7" t="s">
        <v>17</v>
      </c>
      <c r="D2693" s="7" t="s">
        <v>76</v>
      </c>
      <c r="E2693" s="7" t="s">
        <v>4417</v>
      </c>
      <c r="F2693" s="15"/>
      <c r="G2693" s="15"/>
      <c r="H2693" s="20">
        <v>2013</v>
      </c>
      <c r="I2693" s="20" t="str">
        <f t="shared" si="145"/>
        <v>liss__pers_C..messThngs.2013</v>
      </c>
      <c r="J2693" s="15" t="s">
        <v>4435</v>
      </c>
      <c r="K2693" s="20" t="s">
        <v>4419</v>
      </c>
      <c r="L2693" s="20" t="s">
        <v>4063</v>
      </c>
      <c r="M2693" s="20" t="s">
        <v>1311</v>
      </c>
      <c r="N2693" s="20" t="s">
        <v>2257</v>
      </c>
    </row>
    <row r="2694" spans="1:14" ht="18" customHeight="1" x14ac:dyDescent="0.2">
      <c r="A2694" s="7" t="s">
        <v>25</v>
      </c>
      <c r="B2694" s="7" t="s">
        <v>2311</v>
      </c>
      <c r="C2694" s="7" t="s">
        <v>17</v>
      </c>
      <c r="D2694" s="7" t="s">
        <v>76</v>
      </c>
      <c r="E2694" s="7" t="s">
        <v>4417</v>
      </c>
      <c r="F2694" s="15"/>
      <c r="G2694" s="15"/>
      <c r="H2694" s="20">
        <v>2018</v>
      </c>
      <c r="I2694" s="20" t="str">
        <f t="shared" si="145"/>
        <v>liss__pers_C..messThngs.2018</v>
      </c>
      <c r="J2694" s="15" t="s">
        <v>4438</v>
      </c>
      <c r="K2694" s="20" t="s">
        <v>4419</v>
      </c>
      <c r="L2694" s="20" t="s">
        <v>4063</v>
      </c>
      <c r="M2694" s="20" t="s">
        <v>1311</v>
      </c>
      <c r="N2694" s="20" t="s">
        <v>2257</v>
      </c>
    </row>
    <row r="2695" spans="1:14" ht="18" customHeight="1" x14ac:dyDescent="0.2">
      <c r="A2695" s="7" t="s">
        <v>25</v>
      </c>
      <c r="B2695" s="7" t="s">
        <v>2277</v>
      </c>
      <c r="C2695" s="7" t="s">
        <v>17</v>
      </c>
      <c r="D2695" s="7" t="s">
        <v>76</v>
      </c>
      <c r="E2695" s="7" t="s">
        <v>4439</v>
      </c>
      <c r="F2695" s="15"/>
      <c r="G2695" s="15"/>
      <c r="H2695" s="20">
        <v>2008</v>
      </c>
      <c r="I2695" s="20" t="str">
        <f t="shared" si="145"/>
        <v>liss__pers_C..order.2008</v>
      </c>
      <c r="J2695" s="15" t="s">
        <v>4440</v>
      </c>
      <c r="K2695" s="20" t="s">
        <v>4441</v>
      </c>
      <c r="L2695" s="20" t="s">
        <v>4063</v>
      </c>
      <c r="M2695" s="20" t="s">
        <v>251</v>
      </c>
      <c r="N2695" s="20" t="s">
        <v>2257</v>
      </c>
    </row>
    <row r="2696" spans="1:14" ht="18" customHeight="1" x14ac:dyDescent="0.2">
      <c r="A2696" s="7" t="s">
        <v>25</v>
      </c>
      <c r="B2696" s="7" t="s">
        <v>2285</v>
      </c>
      <c r="C2696" s="7" t="s">
        <v>17</v>
      </c>
      <c r="D2696" s="7" t="s">
        <v>76</v>
      </c>
      <c r="E2696" s="7" t="s">
        <v>4439</v>
      </c>
      <c r="F2696" s="15"/>
      <c r="G2696" s="15"/>
      <c r="H2696" s="20">
        <v>2009</v>
      </c>
      <c r="I2696" s="20" t="str">
        <f t="shared" si="145"/>
        <v>liss__pers_C..order.2009</v>
      </c>
      <c r="J2696" s="15" t="s">
        <v>4444</v>
      </c>
      <c r="K2696" s="20" t="s">
        <v>4441</v>
      </c>
      <c r="L2696" s="20" t="s">
        <v>4063</v>
      </c>
      <c r="M2696" s="20" t="s">
        <v>251</v>
      </c>
      <c r="N2696" s="20" t="s">
        <v>2257</v>
      </c>
    </row>
    <row r="2697" spans="1:14" ht="18" customHeight="1" x14ac:dyDescent="0.2">
      <c r="A2697" s="7" t="s">
        <v>25</v>
      </c>
      <c r="B2697" s="7" t="s">
        <v>2289</v>
      </c>
      <c r="C2697" s="7" t="s">
        <v>17</v>
      </c>
      <c r="D2697" s="7" t="s">
        <v>76</v>
      </c>
      <c r="E2697" s="7" t="s">
        <v>4439</v>
      </c>
      <c r="F2697" s="15"/>
      <c r="G2697" s="15"/>
      <c r="H2697" s="20">
        <v>2010</v>
      </c>
      <c r="I2697" s="20" t="str">
        <f t="shared" si="145"/>
        <v>liss__pers_C..order.2010</v>
      </c>
      <c r="J2697" s="15" t="s">
        <v>4445</v>
      </c>
      <c r="K2697" s="20" t="s">
        <v>4441</v>
      </c>
      <c r="L2697" s="20" t="s">
        <v>4063</v>
      </c>
      <c r="M2697" s="20" t="s">
        <v>251</v>
      </c>
      <c r="N2697" s="20" t="s">
        <v>2257</v>
      </c>
    </row>
    <row r="2698" spans="1:14" ht="18" customHeight="1" x14ac:dyDescent="0.2">
      <c r="A2698" s="7" t="s">
        <v>25</v>
      </c>
      <c r="B2698" s="7" t="s">
        <v>2291</v>
      </c>
      <c r="C2698" s="7" t="s">
        <v>17</v>
      </c>
      <c r="D2698" s="7" t="s">
        <v>76</v>
      </c>
      <c r="E2698" s="7" t="s">
        <v>4439</v>
      </c>
      <c r="F2698" s="15"/>
      <c r="G2698" s="15"/>
      <c r="H2698" s="20">
        <v>2011</v>
      </c>
      <c r="I2698" s="20" t="str">
        <f t="shared" si="145"/>
        <v>liss__pers_C..order.2011</v>
      </c>
      <c r="J2698" s="15" t="s">
        <v>4448</v>
      </c>
      <c r="K2698" s="20" t="s">
        <v>4441</v>
      </c>
      <c r="L2698" s="20" t="s">
        <v>4063</v>
      </c>
      <c r="M2698" s="20" t="s">
        <v>251</v>
      </c>
      <c r="N2698" s="20" t="s">
        <v>2257</v>
      </c>
    </row>
    <row r="2699" spans="1:14" ht="18" customHeight="1" x14ac:dyDescent="0.2">
      <c r="A2699" s="7" t="s">
        <v>25</v>
      </c>
      <c r="B2699" s="7" t="s">
        <v>2295</v>
      </c>
      <c r="C2699" s="7" t="s">
        <v>17</v>
      </c>
      <c r="D2699" s="7" t="s">
        <v>76</v>
      </c>
      <c r="E2699" s="7" t="s">
        <v>4439</v>
      </c>
      <c r="F2699" s="15"/>
      <c r="G2699" s="15"/>
      <c r="H2699" s="20">
        <v>2012</v>
      </c>
      <c r="I2699" s="20" t="str">
        <f t="shared" si="145"/>
        <v>liss__pers_C..order.2012</v>
      </c>
      <c r="J2699" s="15" t="s">
        <v>4449</v>
      </c>
      <c r="K2699" s="20" t="s">
        <v>4441</v>
      </c>
      <c r="L2699" s="20" t="s">
        <v>4063</v>
      </c>
      <c r="M2699" s="20" t="s">
        <v>251</v>
      </c>
      <c r="N2699" s="20" t="s">
        <v>2257</v>
      </c>
    </row>
    <row r="2700" spans="1:14" ht="18" customHeight="1" x14ac:dyDescent="0.2">
      <c r="A2700" s="7" t="s">
        <v>25</v>
      </c>
      <c r="B2700" s="7" t="s">
        <v>2301</v>
      </c>
      <c r="C2700" s="7" t="s">
        <v>17</v>
      </c>
      <c r="D2700" s="7" t="s">
        <v>76</v>
      </c>
      <c r="E2700" s="7" t="s">
        <v>4439</v>
      </c>
      <c r="F2700" s="15"/>
      <c r="G2700" s="15"/>
      <c r="H2700" s="20">
        <v>2014</v>
      </c>
      <c r="I2700" s="20" t="str">
        <f t="shared" si="145"/>
        <v>liss__pers_C..order.2014</v>
      </c>
      <c r="J2700" s="15" t="s">
        <v>4452</v>
      </c>
      <c r="K2700" s="20" t="s">
        <v>4441</v>
      </c>
      <c r="L2700" s="20" t="s">
        <v>4063</v>
      </c>
      <c r="M2700" s="20" t="s">
        <v>251</v>
      </c>
      <c r="N2700" s="20" t="s">
        <v>2257</v>
      </c>
    </row>
    <row r="2701" spans="1:14" ht="18" customHeight="1" x14ac:dyDescent="0.2">
      <c r="A2701" s="7" t="s">
        <v>25</v>
      </c>
      <c r="B2701" s="7" t="s">
        <v>2305</v>
      </c>
      <c r="C2701" s="7" t="s">
        <v>17</v>
      </c>
      <c r="D2701" s="7" t="s">
        <v>76</v>
      </c>
      <c r="E2701" s="7" t="s">
        <v>4439</v>
      </c>
      <c r="F2701" s="15"/>
      <c r="G2701" s="15"/>
      <c r="H2701" s="20">
        <v>2015</v>
      </c>
      <c r="I2701" s="20" t="str">
        <f t="shared" si="145"/>
        <v>liss__pers_C..order.2015</v>
      </c>
      <c r="J2701" s="15" t="s">
        <v>4453</v>
      </c>
      <c r="K2701" s="20" t="s">
        <v>4441</v>
      </c>
      <c r="L2701" s="20" t="s">
        <v>4063</v>
      </c>
      <c r="M2701" s="20" t="s">
        <v>251</v>
      </c>
      <c r="N2701" s="20" t="s">
        <v>2257</v>
      </c>
    </row>
    <row r="2702" spans="1:14" ht="18" customHeight="1" x14ac:dyDescent="0.2">
      <c r="A2702" s="7" t="s">
        <v>25</v>
      </c>
      <c r="B2702" s="7" t="s">
        <v>2309</v>
      </c>
      <c r="C2702" s="7" t="s">
        <v>17</v>
      </c>
      <c r="D2702" s="7" t="s">
        <v>76</v>
      </c>
      <c r="E2702" s="7" t="s">
        <v>4439</v>
      </c>
      <c r="F2702" s="15"/>
      <c r="G2702" s="15"/>
      <c r="H2702" s="20">
        <v>2017</v>
      </c>
      <c r="I2702" s="20" t="str">
        <f t="shared" si="145"/>
        <v>liss__pers_C..order.2017</v>
      </c>
      <c r="J2702" s="15" t="s">
        <v>4456</v>
      </c>
      <c r="K2702" s="20" t="s">
        <v>4441</v>
      </c>
      <c r="L2702" s="20" t="s">
        <v>4063</v>
      </c>
      <c r="M2702" s="20" t="s">
        <v>251</v>
      </c>
      <c r="N2702" s="20" t="s">
        <v>2257</v>
      </c>
    </row>
    <row r="2703" spans="1:14" ht="18" customHeight="1" x14ac:dyDescent="0.2">
      <c r="A2703" s="7" t="s">
        <v>25</v>
      </c>
      <c r="B2703" s="7" t="s">
        <v>2299</v>
      </c>
      <c r="C2703" s="7" t="s">
        <v>17</v>
      </c>
      <c r="D2703" s="7" t="s">
        <v>76</v>
      </c>
      <c r="E2703" s="7" t="s">
        <v>4439</v>
      </c>
      <c r="F2703" s="15"/>
      <c r="G2703" s="15"/>
      <c r="H2703" s="20">
        <v>2013</v>
      </c>
      <c r="I2703" s="20" t="str">
        <f t="shared" si="145"/>
        <v>liss__pers_C..order.2013</v>
      </c>
      <c r="J2703" s="15" t="s">
        <v>4457</v>
      </c>
      <c r="K2703" s="20" t="s">
        <v>4441</v>
      </c>
      <c r="L2703" s="20" t="s">
        <v>4063</v>
      </c>
      <c r="M2703" s="20" t="s">
        <v>251</v>
      </c>
      <c r="N2703" s="20" t="s">
        <v>2257</v>
      </c>
    </row>
    <row r="2704" spans="1:14" ht="18" customHeight="1" x14ac:dyDescent="0.2">
      <c r="A2704" s="7" t="s">
        <v>25</v>
      </c>
      <c r="B2704" s="7" t="s">
        <v>2311</v>
      </c>
      <c r="C2704" s="7" t="s">
        <v>17</v>
      </c>
      <c r="D2704" s="7" t="s">
        <v>76</v>
      </c>
      <c r="E2704" s="7" t="s">
        <v>4439</v>
      </c>
      <c r="F2704" s="15"/>
      <c r="G2704" s="15"/>
      <c r="H2704" s="20">
        <v>2018</v>
      </c>
      <c r="I2704" s="20" t="str">
        <f t="shared" si="145"/>
        <v>liss__pers_C..order.2018</v>
      </c>
      <c r="J2704" s="15" t="s">
        <v>4460</v>
      </c>
      <c r="K2704" s="20" t="s">
        <v>4441</v>
      </c>
      <c r="L2704" s="20" t="s">
        <v>4063</v>
      </c>
      <c r="M2704" s="20" t="s">
        <v>251</v>
      </c>
      <c r="N2704" s="20" t="s">
        <v>2257</v>
      </c>
    </row>
    <row r="2705" spans="1:14" ht="18" customHeight="1" x14ac:dyDescent="0.2">
      <c r="A2705" s="7" t="s">
        <v>25</v>
      </c>
      <c r="B2705" s="7" t="s">
        <v>2277</v>
      </c>
      <c r="C2705" s="7" t="s">
        <v>17</v>
      </c>
      <c r="D2705" s="7" t="s">
        <v>76</v>
      </c>
      <c r="E2705" s="7" t="s">
        <v>4461</v>
      </c>
      <c r="F2705" s="15"/>
      <c r="G2705" s="15"/>
      <c r="H2705" s="20">
        <v>2008</v>
      </c>
      <c r="I2705" s="20" t="str">
        <f t="shared" si="145"/>
        <v>liss__pers_C..prepared.2008</v>
      </c>
      <c r="J2705" s="15" t="s">
        <v>4462</v>
      </c>
      <c r="K2705" s="20" t="s">
        <v>4463</v>
      </c>
      <c r="L2705" s="20" t="s">
        <v>4063</v>
      </c>
      <c r="M2705" s="20" t="s">
        <v>251</v>
      </c>
      <c r="N2705" s="20" t="s">
        <v>2257</v>
      </c>
    </row>
    <row r="2706" spans="1:14" ht="18" customHeight="1" x14ac:dyDescent="0.2">
      <c r="A2706" s="7" t="s">
        <v>25</v>
      </c>
      <c r="B2706" s="7" t="s">
        <v>2285</v>
      </c>
      <c r="C2706" s="7" t="s">
        <v>17</v>
      </c>
      <c r="D2706" s="7" t="s">
        <v>76</v>
      </c>
      <c r="E2706" s="7" t="s">
        <v>4461</v>
      </c>
      <c r="F2706" s="15"/>
      <c r="G2706" s="15"/>
      <c r="H2706" s="20">
        <v>2009</v>
      </c>
      <c r="I2706" s="20" t="str">
        <f t="shared" si="145"/>
        <v>liss__pers_C..prepared.2009</v>
      </c>
      <c r="J2706" s="20" t="s">
        <v>4466</v>
      </c>
      <c r="K2706" s="20" t="s">
        <v>4463</v>
      </c>
      <c r="L2706" s="20" t="s">
        <v>4063</v>
      </c>
      <c r="M2706" s="20" t="s">
        <v>251</v>
      </c>
      <c r="N2706" s="20" t="s">
        <v>2257</v>
      </c>
    </row>
    <row r="2707" spans="1:14" ht="18" customHeight="1" x14ac:dyDescent="0.2">
      <c r="A2707" s="7" t="s">
        <v>25</v>
      </c>
      <c r="B2707" s="7" t="s">
        <v>2289</v>
      </c>
      <c r="C2707" s="7" t="s">
        <v>17</v>
      </c>
      <c r="D2707" s="7" t="s">
        <v>76</v>
      </c>
      <c r="E2707" s="7" t="s">
        <v>4461</v>
      </c>
      <c r="F2707" s="15"/>
      <c r="G2707" s="15"/>
      <c r="H2707" s="20">
        <v>2010</v>
      </c>
      <c r="I2707" s="20" t="str">
        <f t="shared" si="145"/>
        <v>liss__pers_C..prepared.2010</v>
      </c>
      <c r="J2707" s="15" t="s">
        <v>4467</v>
      </c>
      <c r="K2707" s="20" t="s">
        <v>4463</v>
      </c>
      <c r="L2707" s="20" t="s">
        <v>4063</v>
      </c>
      <c r="M2707" s="20" t="s">
        <v>251</v>
      </c>
      <c r="N2707" s="20" t="s">
        <v>2257</v>
      </c>
    </row>
    <row r="2708" spans="1:14" ht="18" customHeight="1" x14ac:dyDescent="0.2">
      <c r="A2708" s="7" t="s">
        <v>25</v>
      </c>
      <c r="B2708" s="7" t="s">
        <v>2291</v>
      </c>
      <c r="C2708" s="7" t="s">
        <v>17</v>
      </c>
      <c r="D2708" s="7" t="s">
        <v>76</v>
      </c>
      <c r="E2708" s="7" t="s">
        <v>4461</v>
      </c>
      <c r="F2708" s="15"/>
      <c r="G2708" s="15"/>
      <c r="H2708" s="20">
        <v>2011</v>
      </c>
      <c r="I2708" s="20" t="str">
        <f t="shared" si="145"/>
        <v>liss__pers_C..prepared.2011</v>
      </c>
      <c r="J2708" s="20" t="s">
        <v>4470</v>
      </c>
      <c r="K2708" s="20" t="s">
        <v>4463</v>
      </c>
      <c r="L2708" s="20" t="s">
        <v>4063</v>
      </c>
      <c r="M2708" s="20" t="s">
        <v>251</v>
      </c>
      <c r="N2708" s="20" t="s">
        <v>2257</v>
      </c>
    </row>
    <row r="2709" spans="1:14" ht="18" customHeight="1" x14ac:dyDescent="0.2">
      <c r="A2709" s="7" t="s">
        <v>25</v>
      </c>
      <c r="B2709" s="7" t="s">
        <v>2295</v>
      </c>
      <c r="C2709" s="7" t="s">
        <v>17</v>
      </c>
      <c r="D2709" s="7" t="s">
        <v>76</v>
      </c>
      <c r="E2709" s="7" t="s">
        <v>4461</v>
      </c>
      <c r="F2709" s="15"/>
      <c r="G2709" s="15"/>
      <c r="H2709" s="20">
        <v>2012</v>
      </c>
      <c r="I2709" s="20" t="str">
        <f t="shared" si="145"/>
        <v>liss__pers_C..prepared.2012</v>
      </c>
      <c r="J2709" s="15" t="s">
        <v>4471</v>
      </c>
      <c r="K2709" s="20" t="s">
        <v>4463</v>
      </c>
      <c r="L2709" s="20" t="s">
        <v>4063</v>
      </c>
      <c r="M2709" s="20" t="s">
        <v>251</v>
      </c>
      <c r="N2709" s="20" t="s">
        <v>2257</v>
      </c>
    </row>
    <row r="2710" spans="1:14" ht="18" customHeight="1" x14ac:dyDescent="0.2">
      <c r="A2710" s="7" t="s">
        <v>25</v>
      </c>
      <c r="B2710" s="7" t="s">
        <v>2301</v>
      </c>
      <c r="C2710" s="7" t="s">
        <v>17</v>
      </c>
      <c r="D2710" s="7" t="s">
        <v>76</v>
      </c>
      <c r="E2710" s="7" t="s">
        <v>4461</v>
      </c>
      <c r="F2710" s="15"/>
      <c r="G2710" s="15"/>
      <c r="H2710" s="20">
        <v>2014</v>
      </c>
      <c r="I2710" s="20" t="str">
        <f t="shared" si="145"/>
        <v>liss__pers_C..prepared.2014</v>
      </c>
      <c r="J2710" s="20" t="s">
        <v>4474</v>
      </c>
      <c r="K2710" s="20" t="s">
        <v>4463</v>
      </c>
      <c r="L2710" s="20" t="s">
        <v>4063</v>
      </c>
      <c r="M2710" s="20" t="s">
        <v>251</v>
      </c>
      <c r="N2710" s="20" t="s">
        <v>2257</v>
      </c>
    </row>
    <row r="2711" spans="1:14" ht="18" customHeight="1" x14ac:dyDescent="0.2">
      <c r="A2711" s="7" t="s">
        <v>25</v>
      </c>
      <c r="B2711" s="7" t="s">
        <v>2305</v>
      </c>
      <c r="C2711" s="7" t="s">
        <v>17</v>
      </c>
      <c r="D2711" s="7" t="s">
        <v>76</v>
      </c>
      <c r="E2711" s="7" t="s">
        <v>4461</v>
      </c>
      <c r="F2711" s="15"/>
      <c r="G2711" s="15"/>
      <c r="H2711" s="20">
        <v>2015</v>
      </c>
      <c r="I2711" s="20" t="str">
        <f t="shared" si="145"/>
        <v>liss__pers_C..prepared.2015</v>
      </c>
      <c r="J2711" s="15" t="s">
        <v>4477</v>
      </c>
      <c r="K2711" s="20" t="s">
        <v>4463</v>
      </c>
      <c r="L2711" s="20" t="s">
        <v>4063</v>
      </c>
      <c r="M2711" s="20" t="s">
        <v>251</v>
      </c>
      <c r="N2711" s="20" t="s">
        <v>2257</v>
      </c>
    </row>
    <row r="2712" spans="1:14" ht="18" customHeight="1" x14ac:dyDescent="0.2">
      <c r="A2712" s="7" t="s">
        <v>25</v>
      </c>
      <c r="B2712" s="7" t="s">
        <v>2309</v>
      </c>
      <c r="C2712" s="7" t="s">
        <v>17</v>
      </c>
      <c r="D2712" s="7" t="s">
        <v>76</v>
      </c>
      <c r="E2712" s="7" t="s">
        <v>4461</v>
      </c>
      <c r="F2712" s="15"/>
      <c r="G2712" s="15"/>
      <c r="H2712" s="20">
        <v>2017</v>
      </c>
      <c r="I2712" s="20" t="str">
        <f t="shared" si="145"/>
        <v>liss__pers_C..prepared.2017</v>
      </c>
      <c r="J2712" s="20" t="s">
        <v>4478</v>
      </c>
      <c r="K2712" s="20" t="s">
        <v>4463</v>
      </c>
      <c r="L2712" s="20" t="s">
        <v>4063</v>
      </c>
      <c r="M2712" s="20" t="s">
        <v>251</v>
      </c>
      <c r="N2712" s="20" t="s">
        <v>2257</v>
      </c>
    </row>
    <row r="2713" spans="1:14" ht="18" customHeight="1" x14ac:dyDescent="0.2">
      <c r="A2713" s="7" t="s">
        <v>25</v>
      </c>
      <c r="B2713" s="7" t="s">
        <v>2299</v>
      </c>
      <c r="C2713" s="7" t="s">
        <v>17</v>
      </c>
      <c r="D2713" s="7" t="s">
        <v>76</v>
      </c>
      <c r="E2713" s="7" t="s">
        <v>4461</v>
      </c>
      <c r="F2713" s="15"/>
      <c r="G2713" s="15"/>
      <c r="H2713" s="20">
        <v>2013</v>
      </c>
      <c r="I2713" s="20" t="str">
        <f t="shared" si="145"/>
        <v>liss__pers_C..prepared.2013</v>
      </c>
      <c r="J2713" s="15" t="s">
        <v>4481</v>
      </c>
      <c r="K2713" s="20" t="s">
        <v>4463</v>
      </c>
      <c r="L2713" s="20" t="s">
        <v>4063</v>
      </c>
      <c r="M2713" s="20" t="s">
        <v>251</v>
      </c>
      <c r="N2713" s="20" t="s">
        <v>2257</v>
      </c>
    </row>
    <row r="2714" spans="1:14" ht="18" customHeight="1" x14ac:dyDescent="0.2">
      <c r="A2714" s="7" t="s">
        <v>25</v>
      </c>
      <c r="B2714" s="7" t="s">
        <v>2311</v>
      </c>
      <c r="C2714" s="7" t="s">
        <v>17</v>
      </c>
      <c r="D2714" s="7" t="s">
        <v>76</v>
      </c>
      <c r="E2714" s="7" t="s">
        <v>4461</v>
      </c>
      <c r="F2714" s="15"/>
      <c r="G2714" s="15"/>
      <c r="H2714" s="20">
        <v>2018</v>
      </c>
      <c r="I2714" s="20" t="str">
        <f t="shared" si="145"/>
        <v>liss__pers_C..prepared.2018</v>
      </c>
      <c r="J2714" s="20" t="s">
        <v>4482</v>
      </c>
      <c r="K2714" s="20" t="s">
        <v>4463</v>
      </c>
      <c r="L2714" s="20" t="s">
        <v>4063</v>
      </c>
      <c r="M2714" s="20" t="s">
        <v>251</v>
      </c>
      <c r="N2714" s="20" t="s">
        <v>2257</v>
      </c>
    </row>
    <row r="2715" spans="1:14" ht="18" customHeight="1" x14ac:dyDescent="0.2">
      <c r="A2715" s="7" t="s">
        <v>25</v>
      </c>
      <c r="B2715" s="7" t="s">
        <v>2277</v>
      </c>
      <c r="C2715" s="7" t="s">
        <v>17</v>
      </c>
      <c r="D2715" s="7" t="s">
        <v>76</v>
      </c>
      <c r="E2715" s="7" t="s">
        <v>4485</v>
      </c>
      <c r="F2715" s="15"/>
      <c r="G2715" s="15"/>
      <c r="H2715" s="20">
        <v>2008</v>
      </c>
      <c r="I2715" s="20" t="str">
        <f t="shared" si="145"/>
        <v>liss__pers_C..shrkDts.2008</v>
      </c>
      <c r="J2715" s="15" t="s">
        <v>4486</v>
      </c>
      <c r="K2715" s="20" t="s">
        <v>4487</v>
      </c>
      <c r="L2715" s="20" t="s">
        <v>4063</v>
      </c>
      <c r="M2715" s="20" t="s">
        <v>1311</v>
      </c>
      <c r="N2715" s="20" t="s">
        <v>2257</v>
      </c>
    </row>
    <row r="2716" spans="1:14" ht="18" customHeight="1" x14ac:dyDescent="0.2">
      <c r="A2716" s="7" t="s">
        <v>25</v>
      </c>
      <c r="B2716" s="7" t="s">
        <v>2285</v>
      </c>
      <c r="C2716" s="7" t="s">
        <v>17</v>
      </c>
      <c r="D2716" s="7" t="s">
        <v>76</v>
      </c>
      <c r="E2716" s="7" t="s">
        <v>4485</v>
      </c>
      <c r="F2716" s="15"/>
      <c r="G2716" s="15"/>
      <c r="H2716" s="20">
        <v>2009</v>
      </c>
      <c r="I2716" s="20" t="str">
        <f t="shared" si="145"/>
        <v>liss__pers_C..shrkDts.2009</v>
      </c>
      <c r="J2716" s="15" t="s">
        <v>4488</v>
      </c>
      <c r="K2716" s="20" t="s">
        <v>4487</v>
      </c>
      <c r="L2716" s="20" t="s">
        <v>4063</v>
      </c>
      <c r="M2716" s="20" t="s">
        <v>1311</v>
      </c>
      <c r="N2716" s="20" t="s">
        <v>2257</v>
      </c>
    </row>
    <row r="2717" spans="1:14" ht="18" customHeight="1" x14ac:dyDescent="0.2">
      <c r="A2717" s="7" t="s">
        <v>25</v>
      </c>
      <c r="B2717" s="7" t="s">
        <v>2289</v>
      </c>
      <c r="C2717" s="7" t="s">
        <v>17</v>
      </c>
      <c r="D2717" s="7" t="s">
        <v>76</v>
      </c>
      <c r="E2717" s="7" t="s">
        <v>4485</v>
      </c>
      <c r="F2717" s="15"/>
      <c r="G2717" s="15"/>
      <c r="H2717" s="20">
        <v>2010</v>
      </c>
      <c r="I2717" s="20" t="str">
        <f t="shared" si="145"/>
        <v>liss__pers_C..shrkDts.2010</v>
      </c>
      <c r="J2717" s="15" t="s">
        <v>4494</v>
      </c>
      <c r="K2717" s="20" t="s">
        <v>4487</v>
      </c>
      <c r="L2717" s="20" t="s">
        <v>4063</v>
      </c>
      <c r="M2717" s="20" t="s">
        <v>1311</v>
      </c>
      <c r="N2717" s="20" t="s">
        <v>2257</v>
      </c>
    </row>
    <row r="2718" spans="1:14" ht="18" customHeight="1" x14ac:dyDescent="0.2">
      <c r="A2718" s="7" t="s">
        <v>25</v>
      </c>
      <c r="B2718" s="7" t="s">
        <v>2291</v>
      </c>
      <c r="C2718" s="7" t="s">
        <v>17</v>
      </c>
      <c r="D2718" s="7" t="s">
        <v>76</v>
      </c>
      <c r="E2718" s="7" t="s">
        <v>4485</v>
      </c>
      <c r="F2718" s="15"/>
      <c r="G2718" s="15"/>
      <c r="H2718" s="20">
        <v>2011</v>
      </c>
      <c r="I2718" s="20" t="str">
        <f t="shared" si="145"/>
        <v>liss__pers_C..shrkDts.2011</v>
      </c>
      <c r="J2718" s="15" t="s">
        <v>4495</v>
      </c>
      <c r="K2718" s="20" t="s">
        <v>4487</v>
      </c>
      <c r="L2718" s="20" t="s">
        <v>4063</v>
      </c>
      <c r="M2718" s="20" t="s">
        <v>1311</v>
      </c>
      <c r="N2718" s="20" t="s">
        <v>2257</v>
      </c>
    </row>
    <row r="2719" spans="1:14" ht="18" customHeight="1" x14ac:dyDescent="0.2">
      <c r="A2719" s="7" t="s">
        <v>25</v>
      </c>
      <c r="B2719" s="7" t="s">
        <v>2295</v>
      </c>
      <c r="C2719" s="7" t="s">
        <v>17</v>
      </c>
      <c r="D2719" s="7" t="s">
        <v>76</v>
      </c>
      <c r="E2719" s="7" t="s">
        <v>4485</v>
      </c>
      <c r="F2719" s="15"/>
      <c r="G2719" s="15"/>
      <c r="H2719" s="20">
        <v>2012</v>
      </c>
      <c r="I2719" s="20" t="str">
        <f t="shared" si="145"/>
        <v>liss__pers_C..shrkDts.2012</v>
      </c>
      <c r="J2719" s="15" t="s">
        <v>4498</v>
      </c>
      <c r="K2719" s="20" t="s">
        <v>4487</v>
      </c>
      <c r="L2719" s="20" t="s">
        <v>4063</v>
      </c>
      <c r="M2719" s="20" t="s">
        <v>1311</v>
      </c>
      <c r="N2719" s="20" t="s">
        <v>2257</v>
      </c>
    </row>
    <row r="2720" spans="1:14" ht="18" customHeight="1" x14ac:dyDescent="0.2">
      <c r="A2720" s="7" t="s">
        <v>25</v>
      </c>
      <c r="B2720" s="7" t="s">
        <v>2301</v>
      </c>
      <c r="C2720" s="7" t="s">
        <v>17</v>
      </c>
      <c r="D2720" s="7" t="s">
        <v>76</v>
      </c>
      <c r="E2720" s="7" t="s">
        <v>4485</v>
      </c>
      <c r="F2720" s="15"/>
      <c r="G2720" s="15"/>
      <c r="H2720" s="20">
        <v>2014</v>
      </c>
      <c r="I2720" s="20" t="str">
        <f t="shared" si="145"/>
        <v>liss__pers_C..shrkDts.2014</v>
      </c>
      <c r="J2720" s="15" t="s">
        <v>4499</v>
      </c>
      <c r="K2720" s="20" t="s">
        <v>4487</v>
      </c>
      <c r="L2720" s="20" t="s">
        <v>4063</v>
      </c>
      <c r="M2720" s="20" t="s">
        <v>1311</v>
      </c>
      <c r="N2720" s="20" t="s">
        <v>2257</v>
      </c>
    </row>
    <row r="2721" spans="1:17" ht="18" customHeight="1" x14ac:dyDescent="0.2">
      <c r="A2721" s="7" t="s">
        <v>25</v>
      </c>
      <c r="B2721" s="7" t="s">
        <v>2305</v>
      </c>
      <c r="C2721" s="7" t="s">
        <v>17</v>
      </c>
      <c r="D2721" s="7" t="s">
        <v>76</v>
      </c>
      <c r="E2721" s="7" t="s">
        <v>4485</v>
      </c>
      <c r="F2721" s="15"/>
      <c r="G2721" s="15"/>
      <c r="H2721" s="20">
        <v>2015</v>
      </c>
      <c r="I2721" s="20" t="str">
        <f t="shared" si="145"/>
        <v>liss__pers_C..shrkDts.2015</v>
      </c>
      <c r="J2721" s="15" t="s">
        <v>4502</v>
      </c>
      <c r="K2721" s="20" t="s">
        <v>4487</v>
      </c>
      <c r="L2721" s="20" t="s">
        <v>4063</v>
      </c>
      <c r="M2721" s="20" t="s">
        <v>1311</v>
      </c>
      <c r="N2721" s="20" t="s">
        <v>2257</v>
      </c>
    </row>
    <row r="2722" spans="1:17" ht="18" customHeight="1" x14ac:dyDescent="0.2">
      <c r="A2722" s="7" t="s">
        <v>25</v>
      </c>
      <c r="B2722" s="7" t="s">
        <v>2309</v>
      </c>
      <c r="C2722" s="7" t="s">
        <v>17</v>
      </c>
      <c r="D2722" s="7" t="s">
        <v>76</v>
      </c>
      <c r="E2722" s="7" t="s">
        <v>4485</v>
      </c>
      <c r="F2722" s="15"/>
      <c r="G2722" s="15"/>
      <c r="H2722" s="20">
        <v>2017</v>
      </c>
      <c r="I2722" s="20" t="str">
        <f t="shared" si="145"/>
        <v>liss__pers_C..shrkDts.2017</v>
      </c>
      <c r="J2722" s="15" t="s">
        <v>4503</v>
      </c>
      <c r="K2722" s="20" t="s">
        <v>4487</v>
      </c>
      <c r="L2722" s="20" t="s">
        <v>4063</v>
      </c>
      <c r="M2722" s="20" t="s">
        <v>1311</v>
      </c>
      <c r="N2722" s="20" t="s">
        <v>2257</v>
      </c>
    </row>
    <row r="2723" spans="1:17" ht="18" customHeight="1" x14ac:dyDescent="0.2">
      <c r="A2723" s="7" t="s">
        <v>25</v>
      </c>
      <c r="B2723" s="7" t="s">
        <v>2299</v>
      </c>
      <c r="C2723" s="7" t="s">
        <v>17</v>
      </c>
      <c r="D2723" s="7" t="s">
        <v>76</v>
      </c>
      <c r="E2723" s="7" t="s">
        <v>4485</v>
      </c>
      <c r="F2723" s="15"/>
      <c r="G2723" s="15"/>
      <c r="H2723" s="20">
        <v>2013</v>
      </c>
      <c r="I2723" s="20" t="str">
        <f t="shared" si="145"/>
        <v>liss__pers_C..shrkDts.2013</v>
      </c>
      <c r="J2723" s="15" t="s">
        <v>4506</v>
      </c>
      <c r="K2723" s="20" t="s">
        <v>4487</v>
      </c>
      <c r="L2723" s="20" t="s">
        <v>4063</v>
      </c>
      <c r="M2723" s="20" t="s">
        <v>1311</v>
      </c>
      <c r="N2723" s="20" t="s">
        <v>2257</v>
      </c>
    </row>
    <row r="2724" spans="1:17" ht="18" customHeight="1" x14ac:dyDescent="0.2">
      <c r="A2724" s="7" t="s">
        <v>25</v>
      </c>
      <c r="B2724" s="7" t="s">
        <v>2311</v>
      </c>
      <c r="C2724" s="7" t="s">
        <v>17</v>
      </c>
      <c r="D2724" s="7" t="s">
        <v>76</v>
      </c>
      <c r="E2724" s="7" t="s">
        <v>4485</v>
      </c>
      <c r="F2724" s="15"/>
      <c r="G2724" s="15"/>
      <c r="H2724" s="20">
        <v>2018</v>
      </c>
      <c r="I2724" s="20" t="str">
        <f t="shared" si="145"/>
        <v>liss__pers_C..shrkDts.2018</v>
      </c>
      <c r="J2724" s="15" t="s">
        <v>4507</v>
      </c>
      <c r="K2724" s="20" t="s">
        <v>4487</v>
      </c>
      <c r="L2724" s="20" t="s">
        <v>4063</v>
      </c>
      <c r="M2724" s="20" t="s">
        <v>1311</v>
      </c>
      <c r="N2724" s="20" t="s">
        <v>2257</v>
      </c>
    </row>
    <row r="2725" spans="1:17" ht="18" customHeight="1" x14ac:dyDescent="0.2">
      <c r="A2725" s="7" t="s">
        <v>25</v>
      </c>
      <c r="B2725" s="7" t="s">
        <v>2277</v>
      </c>
      <c r="C2725" s="7" t="s">
        <v>17</v>
      </c>
      <c r="D2725" s="7" t="s">
        <v>76</v>
      </c>
      <c r="E2725" s="7" t="s">
        <v>4510</v>
      </c>
      <c r="F2725" s="15"/>
      <c r="G2725" s="15"/>
      <c r="H2725" s="20">
        <v>2008</v>
      </c>
      <c r="I2725" s="20" t="str">
        <f t="shared" si="145"/>
        <v>liss__pers_C..xctWrk.2008</v>
      </c>
      <c r="J2725" s="15" t="s">
        <v>4511</v>
      </c>
      <c r="K2725" s="20" t="s">
        <v>4512</v>
      </c>
      <c r="L2725" s="20" t="s">
        <v>4063</v>
      </c>
      <c r="M2725" s="20" t="s">
        <v>251</v>
      </c>
      <c r="N2725" s="20" t="s">
        <v>2257</v>
      </c>
    </row>
    <row r="2726" spans="1:17" ht="18" customHeight="1" x14ac:dyDescent="0.2">
      <c r="A2726" s="7" t="s">
        <v>25</v>
      </c>
      <c r="B2726" s="7" t="s">
        <v>2285</v>
      </c>
      <c r="C2726" s="7" t="s">
        <v>17</v>
      </c>
      <c r="D2726" s="7" t="s">
        <v>76</v>
      </c>
      <c r="E2726" s="7" t="s">
        <v>4510</v>
      </c>
      <c r="F2726" s="15"/>
      <c r="G2726" s="15"/>
      <c r="H2726" s="20">
        <v>2009</v>
      </c>
      <c r="I2726" s="20" t="str">
        <f t="shared" si="145"/>
        <v>liss__pers_C..xctWrk.2009</v>
      </c>
      <c r="J2726" s="15" t="s">
        <v>4515</v>
      </c>
      <c r="K2726" s="20" t="s">
        <v>4512</v>
      </c>
      <c r="L2726" s="20" t="s">
        <v>4063</v>
      </c>
      <c r="M2726" s="20" t="s">
        <v>251</v>
      </c>
      <c r="N2726" s="20" t="s">
        <v>2257</v>
      </c>
    </row>
    <row r="2727" spans="1:17" ht="18" customHeight="1" x14ac:dyDescent="0.2">
      <c r="A2727" s="7" t="s">
        <v>25</v>
      </c>
      <c r="B2727" s="7" t="s">
        <v>2289</v>
      </c>
      <c r="C2727" s="7" t="s">
        <v>17</v>
      </c>
      <c r="D2727" s="7" t="s">
        <v>76</v>
      </c>
      <c r="E2727" s="7" t="s">
        <v>4510</v>
      </c>
      <c r="F2727" s="15"/>
      <c r="G2727" s="15"/>
      <c r="H2727" s="20">
        <v>2010</v>
      </c>
      <c r="I2727" s="20" t="str">
        <f t="shared" ref="I2727:I2790" si="146">CONCATENATE(A2727,"__",C2727,"_", D2727, "..", E2727, ".", H2727)</f>
        <v>liss__pers_C..xctWrk.2010</v>
      </c>
      <c r="J2727" s="15" t="s">
        <v>4516</v>
      </c>
      <c r="K2727" s="20" t="s">
        <v>4512</v>
      </c>
      <c r="L2727" s="20" t="s">
        <v>4063</v>
      </c>
      <c r="M2727" s="20" t="s">
        <v>251</v>
      </c>
      <c r="N2727" s="20" t="s">
        <v>2257</v>
      </c>
    </row>
    <row r="2728" spans="1:17" ht="18" customHeight="1" x14ac:dyDescent="0.2">
      <c r="A2728" s="7" t="s">
        <v>25</v>
      </c>
      <c r="B2728" s="7" t="s">
        <v>2291</v>
      </c>
      <c r="C2728" s="7" t="s">
        <v>17</v>
      </c>
      <c r="D2728" s="7" t="s">
        <v>76</v>
      </c>
      <c r="E2728" s="7" t="s">
        <v>4510</v>
      </c>
      <c r="F2728" s="15"/>
      <c r="G2728" s="15"/>
      <c r="H2728" s="20">
        <v>2011</v>
      </c>
      <c r="I2728" s="20" t="str">
        <f t="shared" si="146"/>
        <v>liss__pers_C..xctWrk.2011</v>
      </c>
      <c r="J2728" s="15" t="s">
        <v>4517</v>
      </c>
      <c r="K2728" s="20" t="s">
        <v>4512</v>
      </c>
      <c r="L2728" s="20" t="s">
        <v>4063</v>
      </c>
      <c r="M2728" s="20" t="s">
        <v>251</v>
      </c>
      <c r="N2728" s="20" t="s">
        <v>2257</v>
      </c>
    </row>
    <row r="2729" spans="1:17" ht="18" customHeight="1" x14ac:dyDescent="0.2">
      <c r="A2729" s="7" t="s">
        <v>25</v>
      </c>
      <c r="B2729" s="7" t="s">
        <v>2295</v>
      </c>
      <c r="C2729" s="7" t="s">
        <v>17</v>
      </c>
      <c r="D2729" s="7" t="s">
        <v>76</v>
      </c>
      <c r="E2729" s="7" t="s">
        <v>4510</v>
      </c>
      <c r="F2729" s="15"/>
      <c r="G2729" s="15"/>
      <c r="H2729" s="20">
        <v>2012</v>
      </c>
      <c r="I2729" s="20" t="str">
        <f t="shared" si="146"/>
        <v>liss__pers_C..xctWrk.2012</v>
      </c>
      <c r="J2729" s="15" t="s">
        <v>4520</v>
      </c>
      <c r="K2729" s="20" t="s">
        <v>4512</v>
      </c>
      <c r="L2729" s="20" t="s">
        <v>4063</v>
      </c>
      <c r="M2729" s="20" t="s">
        <v>251</v>
      </c>
      <c r="N2729" s="20" t="s">
        <v>2257</v>
      </c>
    </row>
    <row r="2730" spans="1:17" ht="18" customHeight="1" x14ac:dyDescent="0.2">
      <c r="A2730" s="7" t="s">
        <v>25</v>
      </c>
      <c r="B2730" s="7" t="s">
        <v>2301</v>
      </c>
      <c r="C2730" s="7" t="s">
        <v>17</v>
      </c>
      <c r="D2730" s="7" t="s">
        <v>76</v>
      </c>
      <c r="E2730" s="7" t="s">
        <v>4510</v>
      </c>
      <c r="F2730" s="15"/>
      <c r="G2730" s="15"/>
      <c r="H2730" s="20">
        <v>2014</v>
      </c>
      <c r="I2730" s="20" t="str">
        <f t="shared" si="146"/>
        <v>liss__pers_C..xctWrk.2014</v>
      </c>
      <c r="J2730" s="15" t="s">
        <v>4521</v>
      </c>
      <c r="K2730" s="20" t="s">
        <v>4512</v>
      </c>
      <c r="L2730" s="20" t="s">
        <v>4063</v>
      </c>
      <c r="M2730" s="20" t="s">
        <v>251</v>
      </c>
      <c r="N2730" s="20" t="s">
        <v>2257</v>
      </c>
    </row>
    <row r="2731" spans="1:17" ht="18" customHeight="1" x14ac:dyDescent="0.2">
      <c r="A2731" s="7" t="s">
        <v>25</v>
      </c>
      <c r="B2731" s="7" t="s">
        <v>2305</v>
      </c>
      <c r="C2731" s="7" t="s">
        <v>17</v>
      </c>
      <c r="D2731" s="7" t="s">
        <v>76</v>
      </c>
      <c r="E2731" s="7" t="s">
        <v>4510</v>
      </c>
      <c r="F2731" s="15"/>
      <c r="G2731" s="15"/>
      <c r="H2731" s="20">
        <v>2015</v>
      </c>
      <c r="I2731" s="20" t="str">
        <f t="shared" si="146"/>
        <v>liss__pers_C..xctWrk.2015</v>
      </c>
      <c r="J2731" s="15" t="s">
        <v>4524</v>
      </c>
      <c r="K2731" s="20" t="s">
        <v>4512</v>
      </c>
      <c r="L2731" s="20" t="s">
        <v>4063</v>
      </c>
      <c r="M2731" s="20" t="s">
        <v>251</v>
      </c>
      <c r="N2731" s="20" t="s">
        <v>2257</v>
      </c>
    </row>
    <row r="2732" spans="1:17" ht="18" customHeight="1" x14ac:dyDescent="0.2">
      <c r="A2732" s="7" t="s">
        <v>25</v>
      </c>
      <c r="B2732" s="7" t="s">
        <v>2309</v>
      </c>
      <c r="C2732" s="7" t="s">
        <v>17</v>
      </c>
      <c r="D2732" s="7" t="s">
        <v>76</v>
      </c>
      <c r="E2732" s="7" t="s">
        <v>4510</v>
      </c>
      <c r="F2732" s="15"/>
      <c r="G2732" s="15"/>
      <c r="H2732" s="20">
        <v>2017</v>
      </c>
      <c r="I2732" s="20" t="str">
        <f t="shared" si="146"/>
        <v>liss__pers_C..xctWrk.2017</v>
      </c>
      <c r="J2732" s="15" t="s">
        <v>4527</v>
      </c>
      <c r="K2732" s="20" t="s">
        <v>4512</v>
      </c>
      <c r="L2732" s="20" t="s">
        <v>4063</v>
      </c>
      <c r="M2732" s="20" t="s">
        <v>251</v>
      </c>
      <c r="N2732" s="20" t="s">
        <v>2257</v>
      </c>
    </row>
    <row r="2733" spans="1:17" ht="18" customHeight="1" x14ac:dyDescent="0.2">
      <c r="A2733" s="7" t="s">
        <v>25</v>
      </c>
      <c r="B2733" s="7" t="s">
        <v>2299</v>
      </c>
      <c r="C2733" s="7" t="s">
        <v>17</v>
      </c>
      <c r="D2733" s="7" t="s">
        <v>76</v>
      </c>
      <c r="E2733" s="7" t="s">
        <v>4510</v>
      </c>
      <c r="F2733" s="15"/>
      <c r="G2733" s="15"/>
      <c r="H2733" s="20">
        <v>2013</v>
      </c>
      <c r="I2733" s="20" t="str">
        <f t="shared" si="146"/>
        <v>liss__pers_C..xctWrk.2013</v>
      </c>
      <c r="J2733" s="15" t="s">
        <v>4528</v>
      </c>
      <c r="K2733" s="20" t="s">
        <v>4512</v>
      </c>
      <c r="L2733" s="20" t="s">
        <v>4063</v>
      </c>
      <c r="M2733" s="20" t="s">
        <v>251</v>
      </c>
      <c r="N2733" s="20" t="s">
        <v>2257</v>
      </c>
    </row>
    <row r="2734" spans="1:17" ht="18" customHeight="1" x14ac:dyDescent="0.2">
      <c r="A2734" s="7" t="s">
        <v>25</v>
      </c>
      <c r="B2734" s="7" t="s">
        <v>2311</v>
      </c>
      <c r="C2734" s="7" t="s">
        <v>17</v>
      </c>
      <c r="D2734" s="7" t="s">
        <v>76</v>
      </c>
      <c r="E2734" s="7" t="s">
        <v>4510</v>
      </c>
      <c r="F2734" s="15"/>
      <c r="G2734" s="15"/>
      <c r="H2734" s="20">
        <v>2018</v>
      </c>
      <c r="I2734" s="20" t="str">
        <f t="shared" si="146"/>
        <v>liss__pers_C..xctWrk.2018</v>
      </c>
      <c r="J2734" s="15" t="s">
        <v>4531</v>
      </c>
      <c r="K2734" s="20" t="s">
        <v>4512</v>
      </c>
      <c r="L2734" s="20" t="s">
        <v>4063</v>
      </c>
      <c r="M2734" s="20" t="s">
        <v>251</v>
      </c>
      <c r="N2734" s="20" t="s">
        <v>2257</v>
      </c>
    </row>
    <row r="2735" spans="1:17" ht="18" customHeight="1" x14ac:dyDescent="0.2">
      <c r="A2735" s="35" t="s">
        <v>25</v>
      </c>
      <c r="B2735" s="35" t="s">
        <v>246</v>
      </c>
      <c r="C2735" s="35" t="s">
        <v>17</v>
      </c>
      <c r="D2735" s="35" t="s">
        <v>117</v>
      </c>
      <c r="E2735" s="35" t="s">
        <v>4532</v>
      </c>
      <c r="F2735" s="20">
        <v>3</v>
      </c>
      <c r="G2735" s="15" t="str">
        <f t="shared" ref="G2735:G2789" si="147">MID("abcdefghijklmnopqrstuvwxyz",F2735,1)</f>
        <v>c</v>
      </c>
      <c r="H2735" s="20">
        <f t="shared" ref="H2735:H2789" si="148">F2735+2007</f>
        <v>2010</v>
      </c>
      <c r="I2735" s="20" t="str">
        <f t="shared" si="146"/>
        <v>liss__pers_DEP..anxious.2010</v>
      </c>
      <c r="J2735" s="20" t="s">
        <v>4535</v>
      </c>
      <c r="K2735" s="20" t="s">
        <v>4536</v>
      </c>
      <c r="L2735" s="15" t="s">
        <v>4537</v>
      </c>
      <c r="M2735" s="15" t="s">
        <v>223</v>
      </c>
      <c r="N2735" s="15" t="s">
        <v>4538</v>
      </c>
      <c r="Q2735" s="20" t="s">
        <v>224</v>
      </c>
    </row>
    <row r="2736" spans="1:17" ht="18" customHeight="1" x14ac:dyDescent="0.2">
      <c r="A2736" s="35" t="s">
        <v>25</v>
      </c>
      <c r="B2736" s="35" t="s">
        <v>253</v>
      </c>
      <c r="C2736" s="35" t="s">
        <v>17</v>
      </c>
      <c r="D2736" s="35" t="s">
        <v>117</v>
      </c>
      <c r="E2736" s="35" t="s">
        <v>4532</v>
      </c>
      <c r="F2736" s="20">
        <v>2</v>
      </c>
      <c r="G2736" s="15" t="str">
        <f t="shared" si="147"/>
        <v>b</v>
      </c>
      <c r="H2736" s="20">
        <f t="shared" si="148"/>
        <v>2009</v>
      </c>
      <c r="I2736" s="20" t="str">
        <f t="shared" si="146"/>
        <v>liss__pers_DEP..anxious.2009</v>
      </c>
      <c r="J2736" s="20" t="s">
        <v>4541</v>
      </c>
      <c r="K2736" s="20" t="s">
        <v>4536</v>
      </c>
      <c r="L2736" s="15" t="s">
        <v>4537</v>
      </c>
      <c r="M2736" s="15" t="s">
        <v>223</v>
      </c>
      <c r="N2736" s="15" t="s">
        <v>4538</v>
      </c>
      <c r="Q2736" s="20" t="s">
        <v>224</v>
      </c>
    </row>
    <row r="2737" spans="1:17" ht="18" customHeight="1" x14ac:dyDescent="0.2">
      <c r="A2737" s="35" t="s">
        <v>25</v>
      </c>
      <c r="B2737" s="35" t="s">
        <v>255</v>
      </c>
      <c r="C2737" s="35" t="s">
        <v>17</v>
      </c>
      <c r="D2737" s="35" t="s">
        <v>117</v>
      </c>
      <c r="E2737" s="35" t="s">
        <v>4532</v>
      </c>
      <c r="F2737" s="20">
        <v>1</v>
      </c>
      <c r="G2737" s="15" t="str">
        <f t="shared" si="147"/>
        <v>a</v>
      </c>
      <c r="H2737" s="20">
        <f t="shared" si="148"/>
        <v>2008</v>
      </c>
      <c r="I2737" s="20" t="str">
        <f t="shared" si="146"/>
        <v>liss__pers_DEP..anxious.2008</v>
      </c>
      <c r="J2737" s="20" t="s">
        <v>4544</v>
      </c>
      <c r="K2737" s="20" t="s">
        <v>4536</v>
      </c>
      <c r="L2737" s="15" t="s">
        <v>4537</v>
      </c>
      <c r="M2737" s="15" t="s">
        <v>223</v>
      </c>
      <c r="N2737" s="15" t="s">
        <v>4538</v>
      </c>
      <c r="Q2737" s="20" t="s">
        <v>224</v>
      </c>
    </row>
    <row r="2738" spans="1:17" ht="18" customHeight="1" x14ac:dyDescent="0.2">
      <c r="A2738" s="35" t="s">
        <v>25</v>
      </c>
      <c r="B2738" s="35" t="s">
        <v>257</v>
      </c>
      <c r="C2738" s="35" t="s">
        <v>17</v>
      </c>
      <c r="D2738" s="35" t="s">
        <v>117</v>
      </c>
      <c r="E2738" s="35" t="s">
        <v>4532</v>
      </c>
      <c r="F2738" s="20">
        <v>4</v>
      </c>
      <c r="G2738" s="15" t="str">
        <f t="shared" si="147"/>
        <v>d</v>
      </c>
      <c r="H2738" s="20">
        <f t="shared" si="148"/>
        <v>2011</v>
      </c>
      <c r="I2738" s="20" t="str">
        <f t="shared" si="146"/>
        <v>liss__pers_DEP..anxious.2011</v>
      </c>
      <c r="J2738" s="20" t="s">
        <v>4545</v>
      </c>
      <c r="K2738" s="20" t="s">
        <v>4536</v>
      </c>
      <c r="L2738" s="15" t="s">
        <v>4537</v>
      </c>
      <c r="M2738" s="15" t="s">
        <v>223</v>
      </c>
      <c r="N2738" s="15" t="s">
        <v>4538</v>
      </c>
      <c r="Q2738" s="20" t="s">
        <v>224</v>
      </c>
    </row>
    <row r="2739" spans="1:17" ht="18" customHeight="1" x14ac:dyDescent="0.2">
      <c r="A2739" s="35" t="s">
        <v>25</v>
      </c>
      <c r="B2739" s="35" t="s">
        <v>259</v>
      </c>
      <c r="C2739" s="35" t="s">
        <v>17</v>
      </c>
      <c r="D2739" s="35" t="s">
        <v>117</v>
      </c>
      <c r="E2739" s="35" t="s">
        <v>4532</v>
      </c>
      <c r="F2739" s="20">
        <v>5</v>
      </c>
      <c r="G2739" s="15" t="str">
        <f t="shared" si="147"/>
        <v>e</v>
      </c>
      <c r="H2739" s="20">
        <f t="shared" si="148"/>
        <v>2012</v>
      </c>
      <c r="I2739" s="20" t="str">
        <f t="shared" si="146"/>
        <v>liss__pers_DEP..anxious.2012</v>
      </c>
      <c r="J2739" s="20" t="s">
        <v>4548</v>
      </c>
      <c r="K2739" s="20" t="s">
        <v>4536</v>
      </c>
      <c r="L2739" s="15" t="s">
        <v>4537</v>
      </c>
      <c r="M2739" s="15" t="s">
        <v>223</v>
      </c>
      <c r="N2739" s="15" t="s">
        <v>4538</v>
      </c>
      <c r="Q2739" s="20" t="s">
        <v>224</v>
      </c>
    </row>
    <row r="2740" spans="1:17" ht="18" customHeight="1" x14ac:dyDescent="0.2">
      <c r="A2740" s="35" t="s">
        <v>25</v>
      </c>
      <c r="B2740" s="35" t="s">
        <v>261</v>
      </c>
      <c r="C2740" s="35" t="s">
        <v>17</v>
      </c>
      <c r="D2740" s="35" t="s">
        <v>117</v>
      </c>
      <c r="E2740" s="35" t="s">
        <v>4532</v>
      </c>
      <c r="F2740" s="20">
        <v>6</v>
      </c>
      <c r="G2740" s="15" t="str">
        <f t="shared" si="147"/>
        <v>f</v>
      </c>
      <c r="H2740" s="20">
        <f t="shared" si="148"/>
        <v>2013</v>
      </c>
      <c r="I2740" s="20" t="str">
        <f t="shared" si="146"/>
        <v>liss__pers_DEP..anxious.2013</v>
      </c>
      <c r="J2740" s="20" t="s">
        <v>4551</v>
      </c>
      <c r="K2740" s="20" t="s">
        <v>4536</v>
      </c>
      <c r="L2740" s="15" t="s">
        <v>4537</v>
      </c>
      <c r="M2740" s="15" t="s">
        <v>223</v>
      </c>
      <c r="N2740" s="15" t="s">
        <v>4538</v>
      </c>
      <c r="Q2740" s="20" t="s">
        <v>224</v>
      </c>
    </row>
    <row r="2741" spans="1:17" ht="18" customHeight="1" x14ac:dyDescent="0.2">
      <c r="A2741" s="35" t="s">
        <v>25</v>
      </c>
      <c r="B2741" s="35" t="s">
        <v>263</v>
      </c>
      <c r="C2741" s="35" t="s">
        <v>17</v>
      </c>
      <c r="D2741" s="35" t="s">
        <v>117</v>
      </c>
      <c r="E2741" s="35" t="s">
        <v>4532</v>
      </c>
      <c r="F2741" s="20">
        <v>7</v>
      </c>
      <c r="G2741" s="15" t="str">
        <f t="shared" si="147"/>
        <v>g</v>
      </c>
      <c r="H2741" s="20">
        <f t="shared" si="148"/>
        <v>2014</v>
      </c>
      <c r="I2741" s="20" t="str">
        <f t="shared" si="146"/>
        <v>liss__pers_DEP..anxious.2014</v>
      </c>
      <c r="J2741" s="20" t="s">
        <v>4552</v>
      </c>
      <c r="K2741" s="20" t="s">
        <v>4536</v>
      </c>
      <c r="L2741" s="15" t="s">
        <v>4537</v>
      </c>
      <c r="M2741" s="15" t="s">
        <v>223</v>
      </c>
      <c r="N2741" s="15" t="s">
        <v>4538</v>
      </c>
      <c r="Q2741" s="20" t="s">
        <v>224</v>
      </c>
    </row>
    <row r="2742" spans="1:17" ht="18" customHeight="1" x14ac:dyDescent="0.2">
      <c r="A2742" s="35" t="s">
        <v>25</v>
      </c>
      <c r="B2742" s="35" t="s">
        <v>265</v>
      </c>
      <c r="C2742" s="35" t="s">
        <v>17</v>
      </c>
      <c r="D2742" s="35" t="s">
        <v>117</v>
      </c>
      <c r="E2742" s="35" t="s">
        <v>4532</v>
      </c>
      <c r="F2742" s="20">
        <v>8</v>
      </c>
      <c r="G2742" s="15" t="str">
        <f t="shared" si="147"/>
        <v>h</v>
      </c>
      <c r="H2742" s="20">
        <f t="shared" si="148"/>
        <v>2015</v>
      </c>
      <c r="I2742" s="20" t="str">
        <f t="shared" si="146"/>
        <v>liss__pers_DEP..anxious.2015</v>
      </c>
      <c r="J2742" s="20" t="s">
        <v>4555</v>
      </c>
      <c r="K2742" s="20" t="s">
        <v>4536</v>
      </c>
      <c r="L2742" s="15" t="s">
        <v>4537</v>
      </c>
      <c r="M2742" s="15" t="s">
        <v>223</v>
      </c>
      <c r="N2742" s="15" t="s">
        <v>4538</v>
      </c>
      <c r="Q2742" s="20" t="s">
        <v>224</v>
      </c>
    </row>
    <row r="2743" spans="1:17" ht="18" customHeight="1" x14ac:dyDescent="0.2">
      <c r="A2743" s="35" t="s">
        <v>25</v>
      </c>
      <c r="B2743" s="35" t="s">
        <v>267</v>
      </c>
      <c r="C2743" s="35" t="s">
        <v>17</v>
      </c>
      <c r="D2743" s="35" t="s">
        <v>117</v>
      </c>
      <c r="E2743" s="35" t="s">
        <v>4532</v>
      </c>
      <c r="F2743" s="20">
        <v>9</v>
      </c>
      <c r="G2743" s="15" t="str">
        <f t="shared" si="147"/>
        <v>i</v>
      </c>
      <c r="H2743" s="20">
        <f t="shared" si="148"/>
        <v>2016</v>
      </c>
      <c r="I2743" s="20" t="str">
        <f t="shared" si="146"/>
        <v>liss__pers_DEP..anxious.2016</v>
      </c>
      <c r="J2743" s="20" t="s">
        <v>4558</v>
      </c>
      <c r="K2743" s="20" t="s">
        <v>4536</v>
      </c>
      <c r="L2743" s="15" t="s">
        <v>4537</v>
      </c>
      <c r="M2743" s="15" t="s">
        <v>223</v>
      </c>
      <c r="N2743" s="15" t="s">
        <v>4538</v>
      </c>
      <c r="Q2743" s="20" t="s">
        <v>224</v>
      </c>
    </row>
    <row r="2744" spans="1:17" ht="18" customHeight="1" x14ac:dyDescent="0.2">
      <c r="A2744" s="35" t="s">
        <v>25</v>
      </c>
      <c r="B2744" s="35" t="s">
        <v>269</v>
      </c>
      <c r="C2744" s="35" t="s">
        <v>17</v>
      </c>
      <c r="D2744" s="35" t="s">
        <v>117</v>
      </c>
      <c r="E2744" s="35" t="s">
        <v>4532</v>
      </c>
      <c r="F2744" s="20">
        <v>10</v>
      </c>
      <c r="G2744" s="15" t="str">
        <f t="shared" si="147"/>
        <v>j</v>
      </c>
      <c r="H2744" s="20">
        <f t="shared" si="148"/>
        <v>2017</v>
      </c>
      <c r="I2744" s="20" t="str">
        <f t="shared" si="146"/>
        <v>liss__pers_DEP..anxious.2017</v>
      </c>
      <c r="J2744" s="20" t="s">
        <v>4559</v>
      </c>
      <c r="K2744" s="20" t="s">
        <v>4536</v>
      </c>
      <c r="L2744" s="15" t="s">
        <v>4537</v>
      </c>
      <c r="M2744" s="15" t="s">
        <v>223</v>
      </c>
      <c r="N2744" s="15" t="s">
        <v>4538</v>
      </c>
      <c r="Q2744" s="20" t="s">
        <v>224</v>
      </c>
    </row>
    <row r="2745" spans="1:17" ht="18" customHeight="1" x14ac:dyDescent="0.2">
      <c r="A2745" s="35" t="s">
        <v>25</v>
      </c>
      <c r="B2745" s="35" t="s">
        <v>4562</v>
      </c>
      <c r="C2745" s="35" t="s">
        <v>17</v>
      </c>
      <c r="D2745" s="35" t="s">
        <v>117</v>
      </c>
      <c r="E2745" s="35" t="s">
        <v>4532</v>
      </c>
      <c r="F2745" s="20">
        <v>11</v>
      </c>
      <c r="G2745" s="15" t="str">
        <f t="shared" si="147"/>
        <v>k</v>
      </c>
      <c r="H2745" s="20">
        <f t="shared" si="148"/>
        <v>2018</v>
      </c>
      <c r="I2745" s="20" t="str">
        <f t="shared" si="146"/>
        <v>liss__pers_DEP..anxious.2018</v>
      </c>
      <c r="J2745" s="20" t="s">
        <v>4563</v>
      </c>
      <c r="K2745" s="20" t="s">
        <v>4536</v>
      </c>
      <c r="L2745" s="15" t="s">
        <v>4537</v>
      </c>
      <c r="M2745" s="15" t="s">
        <v>223</v>
      </c>
      <c r="N2745" s="15" t="s">
        <v>4538</v>
      </c>
      <c r="Q2745" s="20" t="s">
        <v>224</v>
      </c>
    </row>
    <row r="2746" spans="1:17" ht="18" customHeight="1" x14ac:dyDescent="0.2">
      <c r="A2746" s="35" t="s">
        <v>25</v>
      </c>
      <c r="B2746" s="35" t="s">
        <v>246</v>
      </c>
      <c r="C2746" s="35" t="s">
        <v>17</v>
      </c>
      <c r="D2746" s="35" t="s">
        <v>117</v>
      </c>
      <c r="E2746" s="35" t="s">
        <v>4566</v>
      </c>
      <c r="F2746" s="20">
        <v>3</v>
      </c>
      <c r="G2746" s="15" t="str">
        <f t="shared" si="147"/>
        <v>c</v>
      </c>
      <c r="H2746" s="20">
        <f t="shared" si="148"/>
        <v>2010</v>
      </c>
      <c r="I2746" s="20" t="str">
        <f t="shared" si="146"/>
        <v>liss__pers_DEP..calm.2010</v>
      </c>
      <c r="J2746" s="20" t="s">
        <v>4567</v>
      </c>
      <c r="K2746" s="20" t="s">
        <v>4568</v>
      </c>
      <c r="L2746" s="15" t="s">
        <v>4537</v>
      </c>
      <c r="M2746" s="15" t="s">
        <v>225</v>
      </c>
      <c r="N2746" s="15" t="s">
        <v>4538</v>
      </c>
      <c r="Q2746" s="20" t="s">
        <v>224</v>
      </c>
    </row>
    <row r="2747" spans="1:17" ht="18" customHeight="1" x14ac:dyDescent="0.2">
      <c r="A2747" s="35" t="s">
        <v>25</v>
      </c>
      <c r="B2747" s="35" t="s">
        <v>253</v>
      </c>
      <c r="C2747" s="35" t="s">
        <v>17</v>
      </c>
      <c r="D2747" s="35" t="s">
        <v>117</v>
      </c>
      <c r="E2747" s="35" t="s">
        <v>4566</v>
      </c>
      <c r="F2747" s="20">
        <v>2</v>
      </c>
      <c r="G2747" s="15" t="str">
        <f t="shared" si="147"/>
        <v>b</v>
      </c>
      <c r="H2747" s="20">
        <f t="shared" si="148"/>
        <v>2009</v>
      </c>
      <c r="I2747" s="20" t="str">
        <f t="shared" si="146"/>
        <v>liss__pers_DEP..calm.2009</v>
      </c>
      <c r="J2747" s="20" t="s">
        <v>4571</v>
      </c>
      <c r="K2747" s="20" t="s">
        <v>4568</v>
      </c>
      <c r="L2747" s="15" t="s">
        <v>4537</v>
      </c>
      <c r="M2747" s="15" t="s">
        <v>225</v>
      </c>
      <c r="N2747" s="15" t="s">
        <v>4538</v>
      </c>
      <c r="Q2747" s="20" t="s">
        <v>224</v>
      </c>
    </row>
    <row r="2748" spans="1:17" ht="18" customHeight="1" x14ac:dyDescent="0.2">
      <c r="A2748" s="35" t="s">
        <v>25</v>
      </c>
      <c r="B2748" s="35" t="s">
        <v>255</v>
      </c>
      <c r="C2748" s="35" t="s">
        <v>17</v>
      </c>
      <c r="D2748" s="35" t="s">
        <v>117</v>
      </c>
      <c r="E2748" s="35" t="s">
        <v>4566</v>
      </c>
      <c r="F2748" s="20">
        <v>1</v>
      </c>
      <c r="G2748" s="15" t="str">
        <f t="shared" si="147"/>
        <v>a</v>
      </c>
      <c r="H2748" s="20">
        <f t="shared" si="148"/>
        <v>2008</v>
      </c>
      <c r="I2748" s="20" t="str">
        <f t="shared" si="146"/>
        <v>liss__pers_DEP..calm.2008</v>
      </c>
      <c r="J2748" s="20" t="s">
        <v>4572</v>
      </c>
      <c r="K2748" s="20" t="s">
        <v>4568</v>
      </c>
      <c r="L2748" s="15" t="s">
        <v>4537</v>
      </c>
      <c r="M2748" s="15" t="s">
        <v>225</v>
      </c>
      <c r="N2748" s="15" t="s">
        <v>4538</v>
      </c>
      <c r="Q2748" s="20" t="s">
        <v>224</v>
      </c>
    </row>
    <row r="2749" spans="1:17" ht="18" customHeight="1" x14ac:dyDescent="0.2">
      <c r="A2749" s="35" t="s">
        <v>25</v>
      </c>
      <c r="B2749" s="35" t="s">
        <v>257</v>
      </c>
      <c r="C2749" s="35" t="s">
        <v>17</v>
      </c>
      <c r="D2749" s="35" t="s">
        <v>117</v>
      </c>
      <c r="E2749" s="35" t="s">
        <v>4566</v>
      </c>
      <c r="F2749" s="20">
        <v>4</v>
      </c>
      <c r="G2749" s="15" t="str">
        <f t="shared" si="147"/>
        <v>d</v>
      </c>
      <c r="H2749" s="20">
        <f t="shared" si="148"/>
        <v>2011</v>
      </c>
      <c r="I2749" s="20" t="str">
        <f t="shared" si="146"/>
        <v>liss__pers_DEP..calm.2011</v>
      </c>
      <c r="J2749" s="20" t="s">
        <v>4573</v>
      </c>
      <c r="K2749" s="20" t="s">
        <v>4568</v>
      </c>
      <c r="L2749" s="15" t="s">
        <v>4537</v>
      </c>
      <c r="M2749" s="15" t="s">
        <v>225</v>
      </c>
      <c r="N2749" s="15" t="s">
        <v>4538</v>
      </c>
      <c r="Q2749" s="20" t="s">
        <v>224</v>
      </c>
    </row>
    <row r="2750" spans="1:17" ht="18" customHeight="1" x14ac:dyDescent="0.2">
      <c r="A2750" s="35" t="s">
        <v>25</v>
      </c>
      <c r="B2750" s="35" t="s">
        <v>259</v>
      </c>
      <c r="C2750" s="35" t="s">
        <v>17</v>
      </c>
      <c r="D2750" s="35" t="s">
        <v>117</v>
      </c>
      <c r="E2750" s="35" t="s">
        <v>4566</v>
      </c>
      <c r="F2750" s="20">
        <v>5</v>
      </c>
      <c r="G2750" s="15" t="str">
        <f t="shared" si="147"/>
        <v>e</v>
      </c>
      <c r="H2750" s="20">
        <f t="shared" si="148"/>
        <v>2012</v>
      </c>
      <c r="I2750" s="20" t="str">
        <f t="shared" si="146"/>
        <v>liss__pers_DEP..calm.2012</v>
      </c>
      <c r="J2750" s="20" t="s">
        <v>4579</v>
      </c>
      <c r="K2750" s="20" t="s">
        <v>4568</v>
      </c>
      <c r="L2750" s="15" t="s">
        <v>4537</v>
      </c>
      <c r="M2750" s="15" t="s">
        <v>225</v>
      </c>
      <c r="N2750" s="15" t="s">
        <v>4538</v>
      </c>
      <c r="Q2750" s="20" t="s">
        <v>224</v>
      </c>
    </row>
    <row r="2751" spans="1:17" ht="18" customHeight="1" x14ac:dyDescent="0.2">
      <c r="A2751" s="35" t="s">
        <v>25</v>
      </c>
      <c r="B2751" s="35" t="s">
        <v>261</v>
      </c>
      <c r="C2751" s="35" t="s">
        <v>17</v>
      </c>
      <c r="D2751" s="35" t="s">
        <v>117</v>
      </c>
      <c r="E2751" s="35" t="s">
        <v>4566</v>
      </c>
      <c r="F2751" s="20">
        <v>6</v>
      </c>
      <c r="G2751" s="15" t="str">
        <f t="shared" si="147"/>
        <v>f</v>
      </c>
      <c r="H2751" s="20">
        <f t="shared" si="148"/>
        <v>2013</v>
      </c>
      <c r="I2751" s="20" t="str">
        <f t="shared" si="146"/>
        <v>liss__pers_DEP..calm.2013</v>
      </c>
      <c r="J2751" s="20" t="s">
        <v>4582</v>
      </c>
      <c r="K2751" s="20" t="s">
        <v>4568</v>
      </c>
      <c r="L2751" s="15" t="s">
        <v>4537</v>
      </c>
      <c r="M2751" s="15" t="s">
        <v>225</v>
      </c>
      <c r="N2751" s="15" t="s">
        <v>4538</v>
      </c>
      <c r="Q2751" s="20" t="s">
        <v>224</v>
      </c>
    </row>
    <row r="2752" spans="1:17" ht="18" customHeight="1" x14ac:dyDescent="0.2">
      <c r="A2752" s="35" t="s">
        <v>25</v>
      </c>
      <c r="B2752" s="35" t="s">
        <v>263</v>
      </c>
      <c r="C2752" s="35" t="s">
        <v>17</v>
      </c>
      <c r="D2752" s="35" t="s">
        <v>117</v>
      </c>
      <c r="E2752" s="35" t="s">
        <v>4566</v>
      </c>
      <c r="F2752" s="20">
        <v>7</v>
      </c>
      <c r="G2752" s="15" t="str">
        <f t="shared" si="147"/>
        <v>g</v>
      </c>
      <c r="H2752" s="20">
        <f t="shared" si="148"/>
        <v>2014</v>
      </c>
      <c r="I2752" s="20" t="str">
        <f t="shared" si="146"/>
        <v>liss__pers_DEP..calm.2014</v>
      </c>
      <c r="J2752" s="20" t="s">
        <v>4583</v>
      </c>
      <c r="K2752" s="20" t="s">
        <v>4568</v>
      </c>
      <c r="L2752" s="15" t="s">
        <v>4537</v>
      </c>
      <c r="M2752" s="15" t="s">
        <v>225</v>
      </c>
      <c r="N2752" s="15" t="s">
        <v>4538</v>
      </c>
      <c r="Q2752" s="20" t="s">
        <v>224</v>
      </c>
    </row>
    <row r="2753" spans="1:17" ht="18" customHeight="1" x14ac:dyDescent="0.2">
      <c r="A2753" s="35" t="s">
        <v>25</v>
      </c>
      <c r="B2753" s="35" t="s">
        <v>265</v>
      </c>
      <c r="C2753" s="35" t="s">
        <v>17</v>
      </c>
      <c r="D2753" s="35" t="s">
        <v>117</v>
      </c>
      <c r="E2753" s="35" t="s">
        <v>4566</v>
      </c>
      <c r="F2753" s="20">
        <v>8</v>
      </c>
      <c r="G2753" s="15" t="str">
        <f t="shared" si="147"/>
        <v>h</v>
      </c>
      <c r="H2753" s="20">
        <f t="shared" si="148"/>
        <v>2015</v>
      </c>
      <c r="I2753" s="20" t="str">
        <f t="shared" si="146"/>
        <v>liss__pers_DEP..calm.2015</v>
      </c>
      <c r="J2753" s="20" t="s">
        <v>4586</v>
      </c>
      <c r="K2753" s="20" t="s">
        <v>4568</v>
      </c>
      <c r="L2753" s="15" t="s">
        <v>4537</v>
      </c>
      <c r="M2753" s="15" t="s">
        <v>225</v>
      </c>
      <c r="N2753" s="15" t="s">
        <v>4538</v>
      </c>
      <c r="Q2753" s="20" t="s">
        <v>224</v>
      </c>
    </row>
    <row r="2754" spans="1:17" ht="18" customHeight="1" x14ac:dyDescent="0.2">
      <c r="A2754" s="35" t="s">
        <v>25</v>
      </c>
      <c r="B2754" s="35" t="s">
        <v>267</v>
      </c>
      <c r="C2754" s="35" t="s">
        <v>17</v>
      </c>
      <c r="D2754" s="35" t="s">
        <v>117</v>
      </c>
      <c r="E2754" s="35" t="s">
        <v>4566</v>
      </c>
      <c r="F2754" s="20">
        <v>9</v>
      </c>
      <c r="G2754" s="15" t="str">
        <f t="shared" si="147"/>
        <v>i</v>
      </c>
      <c r="H2754" s="20">
        <f t="shared" si="148"/>
        <v>2016</v>
      </c>
      <c r="I2754" s="20" t="str">
        <f t="shared" si="146"/>
        <v>liss__pers_DEP..calm.2016</v>
      </c>
      <c r="J2754" s="20" t="s">
        <v>4588</v>
      </c>
      <c r="K2754" s="20" t="s">
        <v>4568</v>
      </c>
      <c r="L2754" s="15" t="s">
        <v>4537</v>
      </c>
      <c r="M2754" s="15" t="s">
        <v>225</v>
      </c>
      <c r="N2754" s="15" t="s">
        <v>4538</v>
      </c>
      <c r="Q2754" s="20" t="s">
        <v>224</v>
      </c>
    </row>
    <row r="2755" spans="1:17" ht="18" customHeight="1" x14ac:dyDescent="0.2">
      <c r="A2755" s="35" t="s">
        <v>25</v>
      </c>
      <c r="B2755" s="35" t="s">
        <v>269</v>
      </c>
      <c r="C2755" s="35" t="s">
        <v>17</v>
      </c>
      <c r="D2755" s="35" t="s">
        <v>117</v>
      </c>
      <c r="E2755" s="35" t="s">
        <v>4566</v>
      </c>
      <c r="F2755" s="20">
        <v>10</v>
      </c>
      <c r="G2755" s="15" t="str">
        <f t="shared" si="147"/>
        <v>j</v>
      </c>
      <c r="H2755" s="20">
        <f t="shared" si="148"/>
        <v>2017</v>
      </c>
      <c r="I2755" s="20" t="str">
        <f t="shared" si="146"/>
        <v>liss__pers_DEP..calm.2017</v>
      </c>
      <c r="J2755" s="20" t="s">
        <v>4592</v>
      </c>
      <c r="K2755" s="20" t="s">
        <v>4568</v>
      </c>
      <c r="L2755" s="15" t="s">
        <v>4537</v>
      </c>
      <c r="M2755" s="15" t="s">
        <v>225</v>
      </c>
      <c r="N2755" s="15" t="s">
        <v>4538</v>
      </c>
      <c r="Q2755" s="20" t="s">
        <v>224</v>
      </c>
    </row>
    <row r="2756" spans="1:17" ht="18" customHeight="1" x14ac:dyDescent="0.2">
      <c r="A2756" s="35" t="s">
        <v>25</v>
      </c>
      <c r="B2756" s="35" t="s">
        <v>4562</v>
      </c>
      <c r="C2756" s="35" t="s">
        <v>17</v>
      </c>
      <c r="D2756" s="35" t="s">
        <v>117</v>
      </c>
      <c r="E2756" s="35" t="s">
        <v>4566</v>
      </c>
      <c r="F2756" s="20">
        <v>11</v>
      </c>
      <c r="G2756" s="15" t="str">
        <f t="shared" si="147"/>
        <v>k</v>
      </c>
      <c r="H2756" s="20">
        <f t="shared" si="148"/>
        <v>2018</v>
      </c>
      <c r="I2756" s="20" t="str">
        <f t="shared" si="146"/>
        <v>liss__pers_DEP..calm.2018</v>
      </c>
      <c r="J2756" s="20" t="s">
        <v>4594</v>
      </c>
      <c r="K2756" s="20" t="s">
        <v>4568</v>
      </c>
      <c r="L2756" s="15" t="s">
        <v>4537</v>
      </c>
      <c r="M2756" s="15" t="s">
        <v>225</v>
      </c>
      <c r="N2756" s="15" t="s">
        <v>4538</v>
      </c>
      <c r="Q2756" s="20" t="s">
        <v>224</v>
      </c>
    </row>
    <row r="2757" spans="1:17" ht="18" customHeight="1" x14ac:dyDescent="0.2">
      <c r="A2757" s="35" t="s">
        <v>25</v>
      </c>
      <c r="B2757" s="35" t="s">
        <v>246</v>
      </c>
      <c r="C2757" s="35" t="s">
        <v>17</v>
      </c>
      <c r="D2757" s="35" t="s">
        <v>117</v>
      </c>
      <c r="E2757" s="35" t="s">
        <v>4596</v>
      </c>
      <c r="F2757" s="20">
        <v>3</v>
      </c>
      <c r="G2757" s="15" t="str">
        <f t="shared" si="147"/>
        <v>c</v>
      </c>
      <c r="H2757" s="20">
        <f t="shared" si="148"/>
        <v>2010</v>
      </c>
      <c r="I2757" s="20" t="str">
        <f t="shared" si="146"/>
        <v>liss__pers_DEP..depressed.2010</v>
      </c>
      <c r="J2757" s="20" t="s">
        <v>4597</v>
      </c>
      <c r="K2757" s="20" t="s">
        <v>4598</v>
      </c>
      <c r="L2757" s="15" t="s">
        <v>4537</v>
      </c>
      <c r="M2757" s="15" t="s">
        <v>223</v>
      </c>
      <c r="N2757" s="15" t="s">
        <v>4538</v>
      </c>
      <c r="Q2757" s="20" t="s">
        <v>224</v>
      </c>
    </row>
    <row r="2758" spans="1:17" ht="18" customHeight="1" x14ac:dyDescent="0.2">
      <c r="A2758" s="35" t="s">
        <v>25</v>
      </c>
      <c r="B2758" s="35" t="s">
        <v>253</v>
      </c>
      <c r="C2758" s="35" t="s">
        <v>17</v>
      </c>
      <c r="D2758" s="35" t="s">
        <v>117</v>
      </c>
      <c r="E2758" s="35" t="s">
        <v>4596</v>
      </c>
      <c r="F2758" s="20">
        <v>2</v>
      </c>
      <c r="G2758" s="15" t="str">
        <f t="shared" si="147"/>
        <v>b</v>
      </c>
      <c r="H2758" s="20">
        <f t="shared" si="148"/>
        <v>2009</v>
      </c>
      <c r="I2758" s="20" t="str">
        <f t="shared" si="146"/>
        <v>liss__pers_DEP..depressed.2009</v>
      </c>
      <c r="J2758" s="20" t="s">
        <v>4601</v>
      </c>
      <c r="K2758" s="20" t="s">
        <v>4598</v>
      </c>
      <c r="L2758" s="15" t="s">
        <v>4537</v>
      </c>
      <c r="M2758" s="15" t="s">
        <v>223</v>
      </c>
      <c r="N2758" s="15" t="s">
        <v>4538</v>
      </c>
      <c r="Q2758" s="20" t="s">
        <v>224</v>
      </c>
    </row>
    <row r="2759" spans="1:17" ht="18" customHeight="1" x14ac:dyDescent="0.2">
      <c r="A2759" s="35" t="s">
        <v>25</v>
      </c>
      <c r="B2759" s="35" t="s">
        <v>255</v>
      </c>
      <c r="C2759" s="35" t="s">
        <v>17</v>
      </c>
      <c r="D2759" s="35" t="s">
        <v>117</v>
      </c>
      <c r="E2759" s="35" t="s">
        <v>4596</v>
      </c>
      <c r="F2759" s="20">
        <v>1</v>
      </c>
      <c r="G2759" s="15" t="str">
        <f t="shared" si="147"/>
        <v>a</v>
      </c>
      <c r="H2759" s="20">
        <f t="shared" si="148"/>
        <v>2008</v>
      </c>
      <c r="I2759" s="20" t="str">
        <f t="shared" si="146"/>
        <v>liss__pers_DEP..depressed.2008</v>
      </c>
      <c r="J2759" s="20" t="s">
        <v>4603</v>
      </c>
      <c r="K2759" s="20" t="s">
        <v>4598</v>
      </c>
      <c r="L2759" s="15" t="s">
        <v>4537</v>
      </c>
      <c r="M2759" s="15" t="s">
        <v>223</v>
      </c>
      <c r="N2759" s="15" t="s">
        <v>4538</v>
      </c>
      <c r="Q2759" s="20" t="s">
        <v>224</v>
      </c>
    </row>
    <row r="2760" spans="1:17" ht="18" customHeight="1" x14ac:dyDescent="0.2">
      <c r="A2760" s="35" t="s">
        <v>25</v>
      </c>
      <c r="B2760" s="35" t="s">
        <v>257</v>
      </c>
      <c r="C2760" s="35" t="s">
        <v>17</v>
      </c>
      <c r="D2760" s="35" t="s">
        <v>117</v>
      </c>
      <c r="E2760" s="35" t="s">
        <v>4596</v>
      </c>
      <c r="F2760" s="20">
        <v>4</v>
      </c>
      <c r="G2760" s="15" t="str">
        <f t="shared" si="147"/>
        <v>d</v>
      </c>
      <c r="H2760" s="20">
        <f t="shared" si="148"/>
        <v>2011</v>
      </c>
      <c r="I2760" s="20" t="str">
        <f t="shared" si="146"/>
        <v>liss__pers_DEP..depressed.2011</v>
      </c>
      <c r="J2760" s="20" t="s">
        <v>4607</v>
      </c>
      <c r="K2760" s="20" t="s">
        <v>4598</v>
      </c>
      <c r="L2760" s="15" t="s">
        <v>4537</v>
      </c>
      <c r="M2760" s="15" t="s">
        <v>223</v>
      </c>
      <c r="N2760" s="15" t="s">
        <v>4538</v>
      </c>
      <c r="Q2760" s="20" t="s">
        <v>224</v>
      </c>
    </row>
    <row r="2761" spans="1:17" ht="18" customHeight="1" x14ac:dyDescent="0.2">
      <c r="A2761" s="35" t="s">
        <v>25</v>
      </c>
      <c r="B2761" s="35" t="s">
        <v>259</v>
      </c>
      <c r="C2761" s="35" t="s">
        <v>17</v>
      </c>
      <c r="D2761" s="35" t="s">
        <v>117</v>
      </c>
      <c r="E2761" s="35" t="s">
        <v>4596</v>
      </c>
      <c r="F2761" s="20">
        <v>5</v>
      </c>
      <c r="G2761" s="15" t="str">
        <f t="shared" si="147"/>
        <v>e</v>
      </c>
      <c r="H2761" s="20">
        <f t="shared" si="148"/>
        <v>2012</v>
      </c>
      <c r="I2761" s="20" t="str">
        <f t="shared" si="146"/>
        <v>liss__pers_DEP..depressed.2012</v>
      </c>
      <c r="J2761" s="20" t="s">
        <v>4610</v>
      </c>
      <c r="K2761" s="20" t="s">
        <v>4598</v>
      </c>
      <c r="L2761" s="15" t="s">
        <v>4537</v>
      </c>
      <c r="M2761" s="15" t="s">
        <v>223</v>
      </c>
      <c r="N2761" s="15" t="s">
        <v>4538</v>
      </c>
      <c r="Q2761" s="20" t="s">
        <v>224</v>
      </c>
    </row>
    <row r="2762" spans="1:17" ht="18" customHeight="1" x14ac:dyDescent="0.2">
      <c r="A2762" s="35" t="s">
        <v>25</v>
      </c>
      <c r="B2762" s="35" t="s">
        <v>261</v>
      </c>
      <c r="C2762" s="35" t="s">
        <v>17</v>
      </c>
      <c r="D2762" s="35" t="s">
        <v>117</v>
      </c>
      <c r="E2762" s="35" t="s">
        <v>4596</v>
      </c>
      <c r="F2762" s="20">
        <v>6</v>
      </c>
      <c r="G2762" s="15" t="str">
        <f t="shared" si="147"/>
        <v>f</v>
      </c>
      <c r="H2762" s="20">
        <f t="shared" si="148"/>
        <v>2013</v>
      </c>
      <c r="I2762" s="20" t="str">
        <f t="shared" si="146"/>
        <v>liss__pers_DEP..depressed.2013</v>
      </c>
      <c r="J2762" s="20" t="s">
        <v>4611</v>
      </c>
      <c r="K2762" s="20" t="s">
        <v>4598</v>
      </c>
      <c r="L2762" s="15" t="s">
        <v>4537</v>
      </c>
      <c r="M2762" s="15" t="s">
        <v>223</v>
      </c>
      <c r="N2762" s="15" t="s">
        <v>4538</v>
      </c>
      <c r="Q2762" s="20" t="s">
        <v>224</v>
      </c>
    </row>
    <row r="2763" spans="1:17" ht="18" customHeight="1" x14ac:dyDescent="0.2">
      <c r="A2763" s="35" t="s">
        <v>25</v>
      </c>
      <c r="B2763" s="35" t="s">
        <v>263</v>
      </c>
      <c r="C2763" s="35" t="s">
        <v>17</v>
      </c>
      <c r="D2763" s="35" t="s">
        <v>117</v>
      </c>
      <c r="E2763" s="35" t="s">
        <v>4596</v>
      </c>
      <c r="F2763" s="20">
        <v>7</v>
      </c>
      <c r="G2763" s="15" t="str">
        <f t="shared" si="147"/>
        <v>g</v>
      </c>
      <c r="H2763" s="20">
        <f t="shared" si="148"/>
        <v>2014</v>
      </c>
      <c r="I2763" s="20" t="str">
        <f t="shared" si="146"/>
        <v>liss__pers_DEP..depressed.2014</v>
      </c>
      <c r="J2763" s="20" t="s">
        <v>4614</v>
      </c>
      <c r="K2763" s="20" t="s">
        <v>4598</v>
      </c>
      <c r="L2763" s="15" t="s">
        <v>4537</v>
      </c>
      <c r="M2763" s="15" t="s">
        <v>223</v>
      </c>
      <c r="N2763" s="15" t="s">
        <v>4538</v>
      </c>
      <c r="Q2763" s="20" t="s">
        <v>224</v>
      </c>
    </row>
    <row r="2764" spans="1:17" ht="18" customHeight="1" x14ac:dyDescent="0.2">
      <c r="A2764" s="35" t="s">
        <v>25</v>
      </c>
      <c r="B2764" s="35" t="s">
        <v>265</v>
      </c>
      <c r="C2764" s="35" t="s">
        <v>17</v>
      </c>
      <c r="D2764" s="35" t="s">
        <v>117</v>
      </c>
      <c r="E2764" s="35" t="s">
        <v>4596</v>
      </c>
      <c r="F2764" s="20">
        <v>8</v>
      </c>
      <c r="G2764" s="15" t="str">
        <f t="shared" si="147"/>
        <v>h</v>
      </c>
      <c r="H2764" s="20">
        <f t="shared" si="148"/>
        <v>2015</v>
      </c>
      <c r="I2764" s="20" t="str">
        <f t="shared" si="146"/>
        <v>liss__pers_DEP..depressed.2015</v>
      </c>
      <c r="J2764" s="20" t="s">
        <v>4615</v>
      </c>
      <c r="K2764" s="20" t="s">
        <v>4598</v>
      </c>
      <c r="L2764" s="15" t="s">
        <v>4537</v>
      </c>
      <c r="M2764" s="15" t="s">
        <v>223</v>
      </c>
      <c r="N2764" s="15" t="s">
        <v>4538</v>
      </c>
      <c r="Q2764" s="20" t="s">
        <v>224</v>
      </c>
    </row>
    <row r="2765" spans="1:17" ht="18" customHeight="1" x14ac:dyDescent="0.2">
      <c r="A2765" s="35" t="s">
        <v>25</v>
      </c>
      <c r="B2765" s="35" t="s">
        <v>267</v>
      </c>
      <c r="C2765" s="35" t="s">
        <v>17</v>
      </c>
      <c r="D2765" s="35" t="s">
        <v>117</v>
      </c>
      <c r="E2765" s="35" t="s">
        <v>4596</v>
      </c>
      <c r="F2765" s="20">
        <v>9</v>
      </c>
      <c r="G2765" s="15" t="str">
        <f t="shared" si="147"/>
        <v>i</v>
      </c>
      <c r="H2765" s="20">
        <f t="shared" si="148"/>
        <v>2016</v>
      </c>
      <c r="I2765" s="20" t="str">
        <f t="shared" si="146"/>
        <v>liss__pers_DEP..depressed.2016</v>
      </c>
      <c r="J2765" s="20" t="s">
        <v>4620</v>
      </c>
      <c r="K2765" s="20" t="s">
        <v>4598</v>
      </c>
      <c r="L2765" s="15" t="s">
        <v>4537</v>
      </c>
      <c r="M2765" s="15" t="s">
        <v>223</v>
      </c>
      <c r="N2765" s="15" t="s">
        <v>4538</v>
      </c>
      <c r="Q2765" s="20" t="s">
        <v>224</v>
      </c>
    </row>
    <row r="2766" spans="1:17" ht="18" customHeight="1" x14ac:dyDescent="0.2">
      <c r="A2766" s="35" t="s">
        <v>25</v>
      </c>
      <c r="B2766" s="35" t="s">
        <v>269</v>
      </c>
      <c r="C2766" s="35" t="s">
        <v>17</v>
      </c>
      <c r="D2766" s="35" t="s">
        <v>117</v>
      </c>
      <c r="E2766" s="35" t="s">
        <v>4596</v>
      </c>
      <c r="F2766" s="20">
        <v>10</v>
      </c>
      <c r="G2766" s="15" t="str">
        <f t="shared" si="147"/>
        <v>j</v>
      </c>
      <c r="H2766" s="20">
        <f t="shared" si="148"/>
        <v>2017</v>
      </c>
      <c r="I2766" s="20" t="str">
        <f t="shared" si="146"/>
        <v>liss__pers_DEP..depressed.2017</v>
      </c>
      <c r="J2766" s="20" t="s">
        <v>4623</v>
      </c>
      <c r="K2766" s="20" t="s">
        <v>4598</v>
      </c>
      <c r="L2766" s="15" t="s">
        <v>4537</v>
      </c>
      <c r="M2766" s="15" t="s">
        <v>223</v>
      </c>
      <c r="N2766" s="15" t="s">
        <v>4538</v>
      </c>
      <c r="Q2766" s="20" t="s">
        <v>224</v>
      </c>
    </row>
    <row r="2767" spans="1:17" ht="18" customHeight="1" x14ac:dyDescent="0.2">
      <c r="A2767" s="35" t="s">
        <v>25</v>
      </c>
      <c r="B2767" s="35" t="s">
        <v>4562</v>
      </c>
      <c r="C2767" s="35" t="s">
        <v>17</v>
      </c>
      <c r="D2767" s="35" t="s">
        <v>117</v>
      </c>
      <c r="E2767" s="35" t="s">
        <v>4596</v>
      </c>
      <c r="F2767" s="20">
        <v>11</v>
      </c>
      <c r="G2767" s="15" t="str">
        <f t="shared" si="147"/>
        <v>k</v>
      </c>
      <c r="H2767" s="20">
        <f t="shared" si="148"/>
        <v>2018</v>
      </c>
      <c r="I2767" s="20" t="str">
        <f t="shared" si="146"/>
        <v>liss__pers_DEP..depressed.2018</v>
      </c>
      <c r="J2767" s="20" t="s">
        <v>4624</v>
      </c>
      <c r="K2767" s="20" t="s">
        <v>4598</v>
      </c>
      <c r="L2767" s="15" t="s">
        <v>4537</v>
      </c>
      <c r="M2767" s="15" t="s">
        <v>223</v>
      </c>
      <c r="N2767" s="15" t="s">
        <v>4538</v>
      </c>
      <c r="Q2767" s="20" t="s">
        <v>224</v>
      </c>
    </row>
    <row r="2768" spans="1:17" ht="18" customHeight="1" x14ac:dyDescent="0.2">
      <c r="A2768" s="35" t="s">
        <v>25</v>
      </c>
      <c r="B2768" s="35" t="s">
        <v>246</v>
      </c>
      <c r="C2768" s="35" t="s">
        <v>17</v>
      </c>
      <c r="D2768" s="35" t="s">
        <v>117</v>
      </c>
      <c r="E2768" s="35" t="s">
        <v>4627</v>
      </c>
      <c r="F2768" s="20">
        <v>3</v>
      </c>
      <c r="G2768" s="15" t="str">
        <f t="shared" si="147"/>
        <v>c</v>
      </c>
      <c r="H2768" s="20">
        <f t="shared" si="148"/>
        <v>2010</v>
      </c>
      <c r="I2768" s="20" t="str">
        <f t="shared" si="146"/>
        <v>liss__pers_DEP..down.2010</v>
      </c>
      <c r="J2768" s="20" t="s">
        <v>4628</v>
      </c>
      <c r="K2768" s="20" t="s">
        <v>4629</v>
      </c>
      <c r="L2768" s="15" t="s">
        <v>4537</v>
      </c>
      <c r="M2768" s="15" t="s">
        <v>223</v>
      </c>
      <c r="N2768" s="15" t="s">
        <v>4538</v>
      </c>
      <c r="Q2768" s="20" t="s">
        <v>224</v>
      </c>
    </row>
    <row r="2769" spans="1:17" ht="18" customHeight="1" x14ac:dyDescent="0.2">
      <c r="A2769" s="35" t="s">
        <v>25</v>
      </c>
      <c r="B2769" s="35" t="s">
        <v>253</v>
      </c>
      <c r="C2769" s="35" t="s">
        <v>17</v>
      </c>
      <c r="D2769" s="35" t="s">
        <v>117</v>
      </c>
      <c r="E2769" s="35" t="s">
        <v>4627</v>
      </c>
      <c r="F2769" s="20">
        <v>2</v>
      </c>
      <c r="G2769" s="15" t="str">
        <f t="shared" si="147"/>
        <v>b</v>
      </c>
      <c r="H2769" s="20">
        <f t="shared" si="148"/>
        <v>2009</v>
      </c>
      <c r="I2769" s="20" t="str">
        <f t="shared" si="146"/>
        <v>liss__pers_DEP..down.2009</v>
      </c>
      <c r="J2769" s="20" t="s">
        <v>4634</v>
      </c>
      <c r="K2769" s="20" t="s">
        <v>4629</v>
      </c>
      <c r="L2769" s="15" t="s">
        <v>4537</v>
      </c>
      <c r="M2769" s="15" t="s">
        <v>223</v>
      </c>
      <c r="N2769" s="15" t="s">
        <v>4538</v>
      </c>
      <c r="Q2769" s="20" t="s">
        <v>224</v>
      </c>
    </row>
    <row r="2770" spans="1:17" ht="18" customHeight="1" x14ac:dyDescent="0.2">
      <c r="A2770" s="35" t="s">
        <v>25</v>
      </c>
      <c r="B2770" s="35" t="s">
        <v>255</v>
      </c>
      <c r="C2770" s="35" t="s">
        <v>17</v>
      </c>
      <c r="D2770" s="35" t="s">
        <v>117</v>
      </c>
      <c r="E2770" s="35" t="s">
        <v>4627</v>
      </c>
      <c r="F2770" s="20">
        <v>1</v>
      </c>
      <c r="G2770" s="15" t="str">
        <f t="shared" si="147"/>
        <v>a</v>
      </c>
      <c r="H2770" s="20">
        <f t="shared" si="148"/>
        <v>2008</v>
      </c>
      <c r="I2770" s="20" t="str">
        <f t="shared" si="146"/>
        <v>liss__pers_DEP..down.2008</v>
      </c>
      <c r="J2770" s="20" t="s">
        <v>4637</v>
      </c>
      <c r="K2770" s="20" t="s">
        <v>4629</v>
      </c>
      <c r="L2770" s="15" t="s">
        <v>4537</v>
      </c>
      <c r="M2770" s="15" t="s">
        <v>223</v>
      </c>
      <c r="N2770" s="15" t="s">
        <v>4538</v>
      </c>
      <c r="Q2770" s="20" t="s">
        <v>224</v>
      </c>
    </row>
    <row r="2771" spans="1:17" ht="18" customHeight="1" x14ac:dyDescent="0.2">
      <c r="A2771" s="35" t="s">
        <v>25</v>
      </c>
      <c r="B2771" s="35" t="s">
        <v>257</v>
      </c>
      <c r="C2771" s="35" t="s">
        <v>17</v>
      </c>
      <c r="D2771" s="35" t="s">
        <v>117</v>
      </c>
      <c r="E2771" s="35" t="s">
        <v>4627</v>
      </c>
      <c r="F2771" s="20">
        <v>4</v>
      </c>
      <c r="G2771" s="15" t="str">
        <f t="shared" si="147"/>
        <v>d</v>
      </c>
      <c r="H2771" s="20">
        <f t="shared" si="148"/>
        <v>2011</v>
      </c>
      <c r="I2771" s="20" t="str">
        <f t="shared" si="146"/>
        <v>liss__pers_DEP..down.2011</v>
      </c>
      <c r="J2771" s="20" t="s">
        <v>4640</v>
      </c>
      <c r="K2771" s="20" t="s">
        <v>4629</v>
      </c>
      <c r="L2771" s="15" t="s">
        <v>4537</v>
      </c>
      <c r="M2771" s="15" t="s">
        <v>223</v>
      </c>
      <c r="N2771" s="15" t="s">
        <v>4538</v>
      </c>
      <c r="Q2771" s="20" t="s">
        <v>224</v>
      </c>
    </row>
    <row r="2772" spans="1:17" ht="18" customHeight="1" x14ac:dyDescent="0.2">
      <c r="A2772" s="35" t="s">
        <v>25</v>
      </c>
      <c r="B2772" s="35" t="s">
        <v>259</v>
      </c>
      <c r="C2772" s="35" t="s">
        <v>17</v>
      </c>
      <c r="D2772" s="35" t="s">
        <v>117</v>
      </c>
      <c r="E2772" s="35" t="s">
        <v>4627</v>
      </c>
      <c r="F2772" s="20">
        <v>5</v>
      </c>
      <c r="G2772" s="15" t="str">
        <f t="shared" si="147"/>
        <v>e</v>
      </c>
      <c r="H2772" s="20">
        <f t="shared" si="148"/>
        <v>2012</v>
      </c>
      <c r="I2772" s="20" t="str">
        <f t="shared" si="146"/>
        <v>liss__pers_DEP..down.2012</v>
      </c>
      <c r="J2772" s="20" t="s">
        <v>4645</v>
      </c>
      <c r="K2772" s="20" t="s">
        <v>4629</v>
      </c>
      <c r="L2772" s="15" t="s">
        <v>4537</v>
      </c>
      <c r="M2772" s="15" t="s">
        <v>223</v>
      </c>
      <c r="N2772" s="15" t="s">
        <v>4538</v>
      </c>
      <c r="Q2772" s="20" t="s">
        <v>224</v>
      </c>
    </row>
    <row r="2773" spans="1:17" ht="18" customHeight="1" x14ac:dyDescent="0.2">
      <c r="A2773" s="35" t="s">
        <v>25</v>
      </c>
      <c r="B2773" s="35" t="s">
        <v>261</v>
      </c>
      <c r="C2773" s="35" t="s">
        <v>17</v>
      </c>
      <c r="D2773" s="35" t="s">
        <v>117</v>
      </c>
      <c r="E2773" s="35" t="s">
        <v>4627</v>
      </c>
      <c r="F2773" s="20">
        <v>6</v>
      </c>
      <c r="G2773" s="15" t="str">
        <f t="shared" si="147"/>
        <v>f</v>
      </c>
      <c r="H2773" s="20">
        <f t="shared" si="148"/>
        <v>2013</v>
      </c>
      <c r="I2773" s="20" t="str">
        <f t="shared" si="146"/>
        <v>liss__pers_DEP..down.2013</v>
      </c>
      <c r="J2773" s="20" t="s">
        <v>4648</v>
      </c>
      <c r="K2773" s="20" t="s">
        <v>4629</v>
      </c>
      <c r="L2773" s="15" t="s">
        <v>4537</v>
      </c>
      <c r="M2773" s="15" t="s">
        <v>223</v>
      </c>
      <c r="N2773" s="15" t="s">
        <v>4538</v>
      </c>
      <c r="Q2773" s="20" t="s">
        <v>224</v>
      </c>
    </row>
    <row r="2774" spans="1:17" ht="18" customHeight="1" x14ac:dyDescent="0.2">
      <c r="A2774" s="35" t="s">
        <v>25</v>
      </c>
      <c r="B2774" s="35" t="s">
        <v>263</v>
      </c>
      <c r="C2774" s="35" t="s">
        <v>17</v>
      </c>
      <c r="D2774" s="35" t="s">
        <v>117</v>
      </c>
      <c r="E2774" s="35" t="s">
        <v>4627</v>
      </c>
      <c r="F2774" s="20">
        <v>7</v>
      </c>
      <c r="G2774" s="15" t="str">
        <f t="shared" si="147"/>
        <v>g</v>
      </c>
      <c r="H2774" s="20">
        <f t="shared" si="148"/>
        <v>2014</v>
      </c>
      <c r="I2774" s="20" t="str">
        <f t="shared" si="146"/>
        <v>liss__pers_DEP..down.2014</v>
      </c>
      <c r="J2774" s="20" t="s">
        <v>4651</v>
      </c>
      <c r="K2774" s="20" t="s">
        <v>4629</v>
      </c>
      <c r="L2774" s="15" t="s">
        <v>4537</v>
      </c>
      <c r="M2774" s="15" t="s">
        <v>223</v>
      </c>
      <c r="N2774" s="15" t="s">
        <v>4538</v>
      </c>
      <c r="Q2774" s="20" t="s">
        <v>224</v>
      </c>
    </row>
    <row r="2775" spans="1:17" ht="18" customHeight="1" x14ac:dyDescent="0.2">
      <c r="A2775" s="35" t="s">
        <v>25</v>
      </c>
      <c r="B2775" s="35" t="s">
        <v>265</v>
      </c>
      <c r="C2775" s="35" t="s">
        <v>17</v>
      </c>
      <c r="D2775" s="35" t="s">
        <v>117</v>
      </c>
      <c r="E2775" s="35" t="s">
        <v>4627</v>
      </c>
      <c r="F2775" s="20">
        <v>8</v>
      </c>
      <c r="G2775" s="15" t="str">
        <f t="shared" si="147"/>
        <v>h</v>
      </c>
      <c r="H2775" s="20">
        <f t="shared" si="148"/>
        <v>2015</v>
      </c>
      <c r="I2775" s="20" t="str">
        <f t="shared" si="146"/>
        <v>liss__pers_DEP..down.2015</v>
      </c>
      <c r="J2775" s="20" t="s">
        <v>4653</v>
      </c>
      <c r="K2775" s="20" t="s">
        <v>4629</v>
      </c>
      <c r="L2775" s="15" t="s">
        <v>4537</v>
      </c>
      <c r="M2775" s="15" t="s">
        <v>223</v>
      </c>
      <c r="N2775" s="15" t="s">
        <v>4538</v>
      </c>
      <c r="Q2775" s="20" t="s">
        <v>224</v>
      </c>
    </row>
    <row r="2776" spans="1:17" ht="18" customHeight="1" x14ac:dyDescent="0.2">
      <c r="A2776" s="35" t="s">
        <v>25</v>
      </c>
      <c r="B2776" s="35" t="s">
        <v>267</v>
      </c>
      <c r="C2776" s="35" t="s">
        <v>17</v>
      </c>
      <c r="D2776" s="35" t="s">
        <v>117</v>
      </c>
      <c r="E2776" s="35" t="s">
        <v>4627</v>
      </c>
      <c r="F2776" s="20">
        <v>9</v>
      </c>
      <c r="G2776" s="15" t="str">
        <f t="shared" si="147"/>
        <v>i</v>
      </c>
      <c r="H2776" s="20">
        <f t="shared" si="148"/>
        <v>2016</v>
      </c>
      <c r="I2776" s="20" t="str">
        <f t="shared" si="146"/>
        <v>liss__pers_DEP..down.2016</v>
      </c>
      <c r="J2776" s="20" t="s">
        <v>4657</v>
      </c>
      <c r="K2776" s="20" t="s">
        <v>4629</v>
      </c>
      <c r="L2776" s="15" t="s">
        <v>4537</v>
      </c>
      <c r="M2776" s="15" t="s">
        <v>223</v>
      </c>
      <c r="N2776" s="15" t="s">
        <v>4538</v>
      </c>
      <c r="Q2776" s="20" t="s">
        <v>224</v>
      </c>
    </row>
    <row r="2777" spans="1:17" ht="18" customHeight="1" x14ac:dyDescent="0.2">
      <c r="A2777" s="35" t="s">
        <v>25</v>
      </c>
      <c r="B2777" s="35" t="s">
        <v>269</v>
      </c>
      <c r="C2777" s="35" t="s">
        <v>17</v>
      </c>
      <c r="D2777" s="35" t="s">
        <v>117</v>
      </c>
      <c r="E2777" s="35" t="s">
        <v>4627</v>
      </c>
      <c r="F2777" s="20">
        <v>10</v>
      </c>
      <c r="G2777" s="15" t="str">
        <f t="shared" si="147"/>
        <v>j</v>
      </c>
      <c r="H2777" s="20">
        <f t="shared" si="148"/>
        <v>2017</v>
      </c>
      <c r="I2777" s="20" t="str">
        <f t="shared" si="146"/>
        <v>liss__pers_DEP..down.2017</v>
      </c>
      <c r="J2777" s="20" t="s">
        <v>4661</v>
      </c>
      <c r="K2777" s="20" t="s">
        <v>4629</v>
      </c>
      <c r="L2777" s="15" t="s">
        <v>4537</v>
      </c>
      <c r="M2777" s="15" t="s">
        <v>223</v>
      </c>
      <c r="N2777" s="15" t="s">
        <v>4538</v>
      </c>
      <c r="Q2777" s="20" t="s">
        <v>224</v>
      </c>
    </row>
    <row r="2778" spans="1:17" ht="18" customHeight="1" x14ac:dyDescent="0.2">
      <c r="A2778" s="35" t="s">
        <v>25</v>
      </c>
      <c r="B2778" s="35" t="s">
        <v>4562</v>
      </c>
      <c r="C2778" s="35" t="s">
        <v>17</v>
      </c>
      <c r="D2778" s="35" t="s">
        <v>117</v>
      </c>
      <c r="E2778" s="35" t="s">
        <v>4627</v>
      </c>
      <c r="F2778" s="20">
        <v>11</v>
      </c>
      <c r="G2778" s="15" t="str">
        <f t="shared" si="147"/>
        <v>k</v>
      </c>
      <c r="H2778" s="20">
        <f t="shared" si="148"/>
        <v>2018</v>
      </c>
      <c r="I2778" s="20" t="str">
        <f t="shared" si="146"/>
        <v>liss__pers_DEP..down.2018</v>
      </c>
      <c r="J2778" s="20" t="s">
        <v>4662</v>
      </c>
      <c r="K2778" s="20" t="s">
        <v>4629</v>
      </c>
      <c r="L2778" s="15" t="s">
        <v>4537</v>
      </c>
      <c r="M2778" s="15" t="s">
        <v>223</v>
      </c>
      <c r="N2778" s="15" t="s">
        <v>4538</v>
      </c>
      <c r="Q2778" s="20" t="s">
        <v>224</v>
      </c>
    </row>
    <row r="2779" spans="1:17" ht="18" customHeight="1" x14ac:dyDescent="0.2">
      <c r="A2779" s="35" t="s">
        <v>25</v>
      </c>
      <c r="B2779" s="35" t="s">
        <v>246</v>
      </c>
      <c r="C2779" s="35" t="s">
        <v>17</v>
      </c>
      <c r="D2779" s="35" t="s">
        <v>117</v>
      </c>
      <c r="E2779" s="35" t="s">
        <v>554</v>
      </c>
      <c r="F2779" s="20">
        <v>3</v>
      </c>
      <c r="G2779" s="15" t="str">
        <f t="shared" si="147"/>
        <v>c</v>
      </c>
      <c r="H2779" s="20">
        <f t="shared" si="148"/>
        <v>2010</v>
      </c>
      <c r="I2779" s="20" t="str">
        <f t="shared" si="146"/>
        <v>liss__pers_DEP..happy.2010</v>
      </c>
      <c r="J2779" s="20" t="s">
        <v>4666</v>
      </c>
      <c r="K2779" s="20" t="s">
        <v>4667</v>
      </c>
      <c r="L2779" s="15" t="s">
        <v>4537</v>
      </c>
      <c r="M2779" s="15" t="s">
        <v>225</v>
      </c>
      <c r="N2779" s="15" t="s">
        <v>4538</v>
      </c>
      <c r="Q2779" s="20" t="s">
        <v>224</v>
      </c>
    </row>
    <row r="2780" spans="1:17" ht="18" customHeight="1" x14ac:dyDescent="0.2">
      <c r="A2780" s="35" t="s">
        <v>25</v>
      </c>
      <c r="B2780" s="35" t="s">
        <v>253</v>
      </c>
      <c r="C2780" s="35" t="s">
        <v>17</v>
      </c>
      <c r="D2780" s="35" t="s">
        <v>117</v>
      </c>
      <c r="E2780" s="35" t="s">
        <v>554</v>
      </c>
      <c r="F2780" s="20">
        <v>2</v>
      </c>
      <c r="G2780" s="15" t="str">
        <f t="shared" si="147"/>
        <v>b</v>
      </c>
      <c r="H2780" s="20">
        <f t="shared" si="148"/>
        <v>2009</v>
      </c>
      <c r="I2780" s="20" t="str">
        <f t="shared" si="146"/>
        <v>liss__pers_DEP..happy.2009</v>
      </c>
      <c r="J2780" s="20" t="s">
        <v>4670</v>
      </c>
      <c r="K2780" s="20" t="s">
        <v>4667</v>
      </c>
      <c r="L2780" s="15" t="s">
        <v>4537</v>
      </c>
      <c r="M2780" s="15" t="s">
        <v>225</v>
      </c>
      <c r="N2780" s="15" t="s">
        <v>4538</v>
      </c>
      <c r="Q2780" s="20" t="s">
        <v>224</v>
      </c>
    </row>
    <row r="2781" spans="1:17" ht="18" customHeight="1" x14ac:dyDescent="0.2">
      <c r="A2781" s="35" t="s">
        <v>25</v>
      </c>
      <c r="B2781" s="35" t="s">
        <v>255</v>
      </c>
      <c r="C2781" s="35" t="s">
        <v>17</v>
      </c>
      <c r="D2781" s="35" t="s">
        <v>117</v>
      </c>
      <c r="E2781" s="35" t="s">
        <v>554</v>
      </c>
      <c r="F2781" s="20">
        <v>1</v>
      </c>
      <c r="G2781" s="15" t="str">
        <f t="shared" si="147"/>
        <v>a</v>
      </c>
      <c r="H2781" s="20">
        <f t="shared" si="148"/>
        <v>2008</v>
      </c>
      <c r="I2781" s="20" t="str">
        <f t="shared" si="146"/>
        <v>liss__pers_DEP..happy.2008</v>
      </c>
      <c r="J2781" s="20" t="s">
        <v>4671</v>
      </c>
      <c r="K2781" s="20" t="s">
        <v>4667</v>
      </c>
      <c r="L2781" s="15" t="s">
        <v>4537</v>
      </c>
      <c r="M2781" s="15" t="s">
        <v>225</v>
      </c>
      <c r="N2781" s="15" t="s">
        <v>4538</v>
      </c>
      <c r="Q2781" s="20" t="s">
        <v>224</v>
      </c>
    </row>
    <row r="2782" spans="1:17" ht="18" customHeight="1" x14ac:dyDescent="0.2">
      <c r="A2782" s="35" t="s">
        <v>25</v>
      </c>
      <c r="B2782" s="35" t="s">
        <v>257</v>
      </c>
      <c r="C2782" s="35" t="s">
        <v>17</v>
      </c>
      <c r="D2782" s="35" t="s">
        <v>117</v>
      </c>
      <c r="E2782" s="35" t="s">
        <v>554</v>
      </c>
      <c r="F2782" s="20">
        <v>4</v>
      </c>
      <c r="G2782" s="15" t="str">
        <f t="shared" si="147"/>
        <v>d</v>
      </c>
      <c r="H2782" s="20">
        <f t="shared" si="148"/>
        <v>2011</v>
      </c>
      <c r="I2782" s="20" t="str">
        <f t="shared" si="146"/>
        <v>liss__pers_DEP..happy.2011</v>
      </c>
      <c r="J2782" s="20" t="s">
        <v>4674</v>
      </c>
      <c r="K2782" s="20" t="s">
        <v>4667</v>
      </c>
      <c r="L2782" s="15" t="s">
        <v>4537</v>
      </c>
      <c r="M2782" s="15" t="s">
        <v>225</v>
      </c>
      <c r="N2782" s="15" t="s">
        <v>4538</v>
      </c>
      <c r="Q2782" s="20" t="s">
        <v>224</v>
      </c>
    </row>
    <row r="2783" spans="1:17" ht="18" customHeight="1" x14ac:dyDescent="0.2">
      <c r="A2783" s="35" t="s">
        <v>25</v>
      </c>
      <c r="B2783" s="35" t="s">
        <v>259</v>
      </c>
      <c r="C2783" s="35" t="s">
        <v>17</v>
      </c>
      <c r="D2783" s="35" t="s">
        <v>117</v>
      </c>
      <c r="E2783" s="35" t="s">
        <v>554</v>
      </c>
      <c r="F2783" s="20">
        <v>5</v>
      </c>
      <c r="G2783" s="15" t="str">
        <f t="shared" si="147"/>
        <v>e</v>
      </c>
      <c r="H2783" s="20">
        <f t="shared" si="148"/>
        <v>2012</v>
      </c>
      <c r="I2783" s="20" t="str">
        <f t="shared" si="146"/>
        <v>liss__pers_DEP..happy.2012</v>
      </c>
      <c r="J2783" s="20" t="s">
        <v>4677</v>
      </c>
      <c r="K2783" s="20" t="s">
        <v>4667</v>
      </c>
      <c r="L2783" s="15" t="s">
        <v>4537</v>
      </c>
      <c r="M2783" s="15" t="s">
        <v>225</v>
      </c>
      <c r="N2783" s="15" t="s">
        <v>4538</v>
      </c>
      <c r="Q2783" s="20" t="s">
        <v>224</v>
      </c>
    </row>
    <row r="2784" spans="1:17" ht="18" customHeight="1" x14ac:dyDescent="0.2">
      <c r="A2784" s="35" t="s">
        <v>25</v>
      </c>
      <c r="B2784" s="35" t="s">
        <v>261</v>
      </c>
      <c r="C2784" s="35" t="s">
        <v>17</v>
      </c>
      <c r="D2784" s="35" t="s">
        <v>117</v>
      </c>
      <c r="E2784" s="35" t="s">
        <v>554</v>
      </c>
      <c r="F2784" s="20">
        <v>6</v>
      </c>
      <c r="G2784" s="15" t="str">
        <f t="shared" si="147"/>
        <v>f</v>
      </c>
      <c r="H2784" s="20">
        <f t="shared" si="148"/>
        <v>2013</v>
      </c>
      <c r="I2784" s="20" t="str">
        <f t="shared" si="146"/>
        <v>liss__pers_DEP..happy.2013</v>
      </c>
      <c r="J2784" s="20" t="s">
        <v>4678</v>
      </c>
      <c r="K2784" s="20" t="s">
        <v>4667</v>
      </c>
      <c r="L2784" s="15" t="s">
        <v>4537</v>
      </c>
      <c r="M2784" s="15" t="s">
        <v>225</v>
      </c>
      <c r="N2784" s="15" t="s">
        <v>4538</v>
      </c>
      <c r="Q2784" s="20" t="s">
        <v>224</v>
      </c>
    </row>
    <row r="2785" spans="1:17" ht="18" customHeight="1" x14ac:dyDescent="0.2">
      <c r="A2785" s="35" t="s">
        <v>25</v>
      </c>
      <c r="B2785" s="35" t="s">
        <v>263</v>
      </c>
      <c r="C2785" s="35" t="s">
        <v>17</v>
      </c>
      <c r="D2785" s="35" t="s">
        <v>117</v>
      </c>
      <c r="E2785" s="35" t="s">
        <v>554</v>
      </c>
      <c r="F2785" s="20">
        <v>7</v>
      </c>
      <c r="G2785" s="15" t="str">
        <f t="shared" si="147"/>
        <v>g</v>
      </c>
      <c r="H2785" s="20">
        <f t="shared" si="148"/>
        <v>2014</v>
      </c>
      <c r="I2785" s="20" t="str">
        <f t="shared" si="146"/>
        <v>liss__pers_DEP..happy.2014</v>
      </c>
      <c r="J2785" s="20" t="s">
        <v>4681</v>
      </c>
      <c r="K2785" s="20" t="s">
        <v>4667</v>
      </c>
      <c r="L2785" s="15" t="s">
        <v>4537</v>
      </c>
      <c r="M2785" s="15" t="s">
        <v>225</v>
      </c>
      <c r="N2785" s="15" t="s">
        <v>4538</v>
      </c>
      <c r="Q2785" s="20" t="s">
        <v>224</v>
      </c>
    </row>
    <row r="2786" spans="1:17" ht="18" customHeight="1" x14ac:dyDescent="0.2">
      <c r="A2786" s="35" t="s">
        <v>25</v>
      </c>
      <c r="B2786" s="35" t="s">
        <v>265</v>
      </c>
      <c r="C2786" s="35" t="s">
        <v>17</v>
      </c>
      <c r="D2786" s="35" t="s">
        <v>117</v>
      </c>
      <c r="E2786" s="35" t="s">
        <v>554</v>
      </c>
      <c r="F2786" s="20">
        <v>8</v>
      </c>
      <c r="G2786" s="15" t="str">
        <f t="shared" si="147"/>
        <v>h</v>
      </c>
      <c r="H2786" s="20">
        <f t="shared" si="148"/>
        <v>2015</v>
      </c>
      <c r="I2786" s="20" t="str">
        <f t="shared" si="146"/>
        <v>liss__pers_DEP..happy.2015</v>
      </c>
      <c r="J2786" s="20" t="s">
        <v>4684</v>
      </c>
      <c r="K2786" s="20" t="s">
        <v>4667</v>
      </c>
      <c r="L2786" s="15" t="s">
        <v>4537</v>
      </c>
      <c r="M2786" s="15" t="s">
        <v>225</v>
      </c>
      <c r="N2786" s="15" t="s">
        <v>4538</v>
      </c>
      <c r="Q2786" s="20" t="s">
        <v>224</v>
      </c>
    </row>
    <row r="2787" spans="1:17" ht="18" customHeight="1" x14ac:dyDescent="0.2">
      <c r="A2787" s="35" t="s">
        <v>25</v>
      </c>
      <c r="B2787" s="35" t="s">
        <v>267</v>
      </c>
      <c r="C2787" s="35" t="s">
        <v>17</v>
      </c>
      <c r="D2787" s="35" t="s">
        <v>117</v>
      </c>
      <c r="E2787" s="35" t="s">
        <v>554</v>
      </c>
      <c r="F2787" s="20">
        <v>9</v>
      </c>
      <c r="G2787" s="15" t="str">
        <f t="shared" si="147"/>
        <v>i</v>
      </c>
      <c r="H2787" s="20">
        <f t="shared" si="148"/>
        <v>2016</v>
      </c>
      <c r="I2787" s="20" t="str">
        <f t="shared" si="146"/>
        <v>liss__pers_DEP..happy.2016</v>
      </c>
      <c r="J2787" s="20" t="s">
        <v>4686</v>
      </c>
      <c r="K2787" s="20" t="s">
        <v>4667</v>
      </c>
      <c r="L2787" s="15" t="s">
        <v>4537</v>
      </c>
      <c r="M2787" s="15" t="s">
        <v>225</v>
      </c>
      <c r="N2787" s="15" t="s">
        <v>4538</v>
      </c>
      <c r="Q2787" s="20" t="s">
        <v>224</v>
      </c>
    </row>
    <row r="2788" spans="1:17" ht="18" customHeight="1" x14ac:dyDescent="0.2">
      <c r="A2788" s="35" t="s">
        <v>25</v>
      </c>
      <c r="B2788" s="35" t="s">
        <v>269</v>
      </c>
      <c r="C2788" s="35" t="s">
        <v>17</v>
      </c>
      <c r="D2788" s="35" t="s">
        <v>117</v>
      </c>
      <c r="E2788" s="35" t="s">
        <v>554</v>
      </c>
      <c r="F2788" s="20">
        <v>10</v>
      </c>
      <c r="G2788" s="15" t="str">
        <f t="shared" si="147"/>
        <v>j</v>
      </c>
      <c r="H2788" s="20">
        <f t="shared" si="148"/>
        <v>2017</v>
      </c>
      <c r="I2788" s="20" t="str">
        <f t="shared" si="146"/>
        <v>liss__pers_DEP..happy.2017</v>
      </c>
      <c r="J2788" s="20" t="s">
        <v>4690</v>
      </c>
      <c r="K2788" s="20" t="s">
        <v>4667</v>
      </c>
      <c r="L2788" s="15" t="s">
        <v>4537</v>
      </c>
      <c r="M2788" s="15" t="s">
        <v>225</v>
      </c>
      <c r="N2788" s="15" t="s">
        <v>4538</v>
      </c>
      <c r="Q2788" s="20" t="s">
        <v>224</v>
      </c>
    </row>
    <row r="2789" spans="1:17" ht="18" customHeight="1" x14ac:dyDescent="0.2">
      <c r="A2789" s="35" t="s">
        <v>25</v>
      </c>
      <c r="B2789" s="35" t="s">
        <v>4562</v>
      </c>
      <c r="C2789" s="35" t="s">
        <v>17</v>
      </c>
      <c r="D2789" s="35" t="s">
        <v>117</v>
      </c>
      <c r="E2789" s="35" t="s">
        <v>554</v>
      </c>
      <c r="F2789" s="20">
        <v>11</v>
      </c>
      <c r="G2789" s="15" t="str">
        <f t="shared" si="147"/>
        <v>k</v>
      </c>
      <c r="H2789" s="20">
        <f t="shared" si="148"/>
        <v>2018</v>
      </c>
      <c r="I2789" s="20" t="str">
        <f t="shared" si="146"/>
        <v>liss__pers_DEP..happy.2018</v>
      </c>
      <c r="J2789" s="20" t="s">
        <v>4695</v>
      </c>
      <c r="K2789" s="20" t="s">
        <v>4667</v>
      </c>
      <c r="L2789" s="15" t="s">
        <v>4537</v>
      </c>
      <c r="M2789" s="15" t="s">
        <v>225</v>
      </c>
      <c r="N2789" s="15" t="s">
        <v>4538</v>
      </c>
      <c r="Q2789" s="20" t="s">
        <v>224</v>
      </c>
    </row>
    <row r="2790" spans="1:17" ht="18" customHeight="1" x14ac:dyDescent="0.2">
      <c r="A2790" s="7" t="s">
        <v>25</v>
      </c>
      <c r="B2790" s="7" t="s">
        <v>2277</v>
      </c>
      <c r="C2790" s="7" t="s">
        <v>17</v>
      </c>
      <c r="D2790" s="7" t="s">
        <v>34</v>
      </c>
      <c r="E2790" s="7" t="s">
        <v>4696</v>
      </c>
      <c r="F2790" s="15"/>
      <c r="G2790" s="15"/>
      <c r="H2790" s="20">
        <v>2008</v>
      </c>
      <c r="I2790" s="20" t="str">
        <f t="shared" si="146"/>
        <v>liss__pers_E..bckgrnd.2008</v>
      </c>
      <c r="J2790" s="20" t="s">
        <v>4697</v>
      </c>
      <c r="K2790" s="20" t="s">
        <v>4698</v>
      </c>
      <c r="L2790" s="20" t="s">
        <v>4063</v>
      </c>
      <c r="M2790" s="20" t="s">
        <v>1311</v>
      </c>
      <c r="N2790" s="20" t="s">
        <v>2257</v>
      </c>
    </row>
    <row r="2791" spans="1:17" ht="18" customHeight="1" x14ac:dyDescent="0.2">
      <c r="A2791" s="7" t="s">
        <v>25</v>
      </c>
      <c r="B2791" s="7" t="s">
        <v>2285</v>
      </c>
      <c r="C2791" s="7" t="s">
        <v>17</v>
      </c>
      <c r="D2791" s="7" t="s">
        <v>34</v>
      </c>
      <c r="E2791" s="7" t="s">
        <v>4696</v>
      </c>
      <c r="F2791" s="15"/>
      <c r="G2791" s="15"/>
      <c r="H2791" s="20">
        <v>2009</v>
      </c>
      <c r="I2791" s="20" t="str">
        <f t="shared" ref="I2791:I2854" si="149">CONCATENATE(A2791,"__",C2791,"_", D2791, "..", E2791, ".", H2791)</f>
        <v>liss__pers_E..bckgrnd.2009</v>
      </c>
      <c r="J2791" s="15" t="s">
        <v>4702</v>
      </c>
      <c r="K2791" s="20" t="s">
        <v>4698</v>
      </c>
      <c r="L2791" s="20" t="s">
        <v>4063</v>
      </c>
      <c r="M2791" s="20" t="s">
        <v>1311</v>
      </c>
      <c r="N2791" s="20" t="s">
        <v>2257</v>
      </c>
    </row>
    <row r="2792" spans="1:17" ht="18" customHeight="1" x14ac:dyDescent="0.2">
      <c r="A2792" s="7" t="s">
        <v>25</v>
      </c>
      <c r="B2792" s="7" t="s">
        <v>2289</v>
      </c>
      <c r="C2792" s="7" t="s">
        <v>17</v>
      </c>
      <c r="D2792" s="7" t="s">
        <v>34</v>
      </c>
      <c r="E2792" s="7" t="s">
        <v>4696</v>
      </c>
      <c r="F2792" s="15"/>
      <c r="G2792" s="15"/>
      <c r="H2792" s="20">
        <v>2010</v>
      </c>
      <c r="I2792" s="20" t="str">
        <f t="shared" si="149"/>
        <v>liss__pers_E..bckgrnd.2010</v>
      </c>
      <c r="J2792" s="20" t="s">
        <v>4703</v>
      </c>
      <c r="K2792" s="20" t="s">
        <v>4698</v>
      </c>
      <c r="L2792" s="20" t="s">
        <v>4063</v>
      </c>
      <c r="M2792" s="20" t="s">
        <v>1311</v>
      </c>
      <c r="N2792" s="20" t="s">
        <v>2257</v>
      </c>
    </row>
    <row r="2793" spans="1:17" ht="18" customHeight="1" x14ac:dyDescent="0.2">
      <c r="A2793" s="7" t="s">
        <v>25</v>
      </c>
      <c r="B2793" s="7" t="s">
        <v>2291</v>
      </c>
      <c r="C2793" s="7" t="s">
        <v>17</v>
      </c>
      <c r="D2793" s="7" t="s">
        <v>34</v>
      </c>
      <c r="E2793" s="7" t="s">
        <v>4696</v>
      </c>
      <c r="F2793" s="15"/>
      <c r="G2793" s="15"/>
      <c r="H2793" s="20">
        <v>2011</v>
      </c>
      <c r="I2793" s="20" t="str">
        <f t="shared" si="149"/>
        <v>liss__pers_E..bckgrnd.2011</v>
      </c>
      <c r="J2793" s="15" t="s">
        <v>4707</v>
      </c>
      <c r="K2793" s="20" t="s">
        <v>4698</v>
      </c>
      <c r="L2793" s="20" t="s">
        <v>4063</v>
      </c>
      <c r="M2793" s="20" t="s">
        <v>1311</v>
      </c>
      <c r="N2793" s="20" t="s">
        <v>2257</v>
      </c>
    </row>
    <row r="2794" spans="1:17" ht="18" customHeight="1" x14ac:dyDescent="0.2">
      <c r="A2794" s="7" t="s">
        <v>25</v>
      </c>
      <c r="B2794" s="7" t="s">
        <v>2295</v>
      </c>
      <c r="C2794" s="7" t="s">
        <v>17</v>
      </c>
      <c r="D2794" s="7" t="s">
        <v>34</v>
      </c>
      <c r="E2794" s="7" t="s">
        <v>4696</v>
      </c>
      <c r="F2794" s="15"/>
      <c r="G2794" s="15"/>
      <c r="H2794" s="20">
        <v>2012</v>
      </c>
      <c r="I2794" s="20" t="str">
        <f t="shared" si="149"/>
        <v>liss__pers_E..bckgrnd.2012</v>
      </c>
      <c r="J2794" s="20" t="s">
        <v>4708</v>
      </c>
      <c r="K2794" s="20" t="s">
        <v>4698</v>
      </c>
      <c r="L2794" s="20" t="s">
        <v>4063</v>
      </c>
      <c r="M2794" s="20" t="s">
        <v>1311</v>
      </c>
      <c r="N2794" s="20" t="s">
        <v>2257</v>
      </c>
    </row>
    <row r="2795" spans="1:17" ht="18" customHeight="1" x14ac:dyDescent="0.2">
      <c r="A2795" s="7" t="s">
        <v>25</v>
      </c>
      <c r="B2795" s="7" t="s">
        <v>2301</v>
      </c>
      <c r="C2795" s="7" t="s">
        <v>17</v>
      </c>
      <c r="D2795" s="7" t="s">
        <v>34</v>
      </c>
      <c r="E2795" s="7" t="s">
        <v>4696</v>
      </c>
      <c r="F2795" s="15"/>
      <c r="G2795" s="15"/>
      <c r="H2795" s="20">
        <v>2014</v>
      </c>
      <c r="I2795" s="20" t="str">
        <f t="shared" si="149"/>
        <v>liss__pers_E..bckgrnd.2014</v>
      </c>
      <c r="J2795" s="15" t="s">
        <v>4711</v>
      </c>
      <c r="K2795" s="20" t="s">
        <v>4698</v>
      </c>
      <c r="L2795" s="20" t="s">
        <v>4063</v>
      </c>
      <c r="M2795" s="20" t="s">
        <v>1311</v>
      </c>
      <c r="N2795" s="20" t="s">
        <v>2257</v>
      </c>
    </row>
    <row r="2796" spans="1:17" ht="18" customHeight="1" x14ac:dyDescent="0.2">
      <c r="A2796" s="7" t="s">
        <v>25</v>
      </c>
      <c r="B2796" s="7" t="s">
        <v>2305</v>
      </c>
      <c r="C2796" s="7" t="s">
        <v>17</v>
      </c>
      <c r="D2796" s="7" t="s">
        <v>34</v>
      </c>
      <c r="E2796" s="7" t="s">
        <v>4696</v>
      </c>
      <c r="F2796" s="15"/>
      <c r="G2796" s="15"/>
      <c r="H2796" s="20">
        <v>2015</v>
      </c>
      <c r="I2796" s="20" t="str">
        <f t="shared" si="149"/>
        <v>liss__pers_E..bckgrnd.2015</v>
      </c>
      <c r="J2796" s="20" t="s">
        <v>4714</v>
      </c>
      <c r="K2796" s="20" t="s">
        <v>4698</v>
      </c>
      <c r="L2796" s="20" t="s">
        <v>4063</v>
      </c>
      <c r="M2796" s="20" t="s">
        <v>1311</v>
      </c>
      <c r="N2796" s="20" t="s">
        <v>2257</v>
      </c>
    </row>
    <row r="2797" spans="1:17" ht="18" customHeight="1" x14ac:dyDescent="0.2">
      <c r="A2797" s="7" t="s">
        <v>25</v>
      </c>
      <c r="B2797" s="7" t="s">
        <v>2309</v>
      </c>
      <c r="C2797" s="7" t="s">
        <v>17</v>
      </c>
      <c r="D2797" s="7" t="s">
        <v>34</v>
      </c>
      <c r="E2797" s="7" t="s">
        <v>4696</v>
      </c>
      <c r="F2797" s="15"/>
      <c r="G2797" s="15"/>
      <c r="H2797" s="20">
        <v>2017</v>
      </c>
      <c r="I2797" s="20" t="str">
        <f t="shared" si="149"/>
        <v>liss__pers_E..bckgrnd.2017</v>
      </c>
      <c r="J2797" s="15" t="s">
        <v>4715</v>
      </c>
      <c r="K2797" s="20" t="s">
        <v>4698</v>
      </c>
      <c r="L2797" s="20" t="s">
        <v>4063</v>
      </c>
      <c r="M2797" s="20" t="s">
        <v>1311</v>
      </c>
      <c r="N2797" s="20" t="s">
        <v>2257</v>
      </c>
    </row>
    <row r="2798" spans="1:17" ht="18" customHeight="1" x14ac:dyDescent="0.2">
      <c r="A2798" s="7" t="s">
        <v>25</v>
      </c>
      <c r="B2798" s="7" t="s">
        <v>2299</v>
      </c>
      <c r="C2798" s="7" t="s">
        <v>17</v>
      </c>
      <c r="D2798" s="7" t="s">
        <v>34</v>
      </c>
      <c r="E2798" s="7" t="s">
        <v>4696</v>
      </c>
      <c r="F2798" s="15"/>
      <c r="G2798" s="15"/>
      <c r="H2798" s="20">
        <v>2013</v>
      </c>
      <c r="I2798" s="20" t="str">
        <f t="shared" si="149"/>
        <v>liss__pers_E..bckgrnd.2013</v>
      </c>
      <c r="J2798" s="20" t="s">
        <v>4718</v>
      </c>
      <c r="K2798" s="20" t="s">
        <v>4698</v>
      </c>
      <c r="L2798" s="20" t="s">
        <v>4063</v>
      </c>
      <c r="M2798" s="20" t="s">
        <v>1311</v>
      </c>
      <c r="N2798" s="20" t="s">
        <v>2257</v>
      </c>
    </row>
    <row r="2799" spans="1:17" ht="18" customHeight="1" x14ac:dyDescent="0.2">
      <c r="A2799" s="7" t="s">
        <v>25</v>
      </c>
      <c r="B2799" s="7" t="s">
        <v>2311</v>
      </c>
      <c r="C2799" s="7" t="s">
        <v>17</v>
      </c>
      <c r="D2799" s="7" t="s">
        <v>34</v>
      </c>
      <c r="E2799" s="7" t="s">
        <v>4696</v>
      </c>
      <c r="F2799" s="15"/>
      <c r="G2799" s="15"/>
      <c r="H2799" s="20">
        <v>2018</v>
      </c>
      <c r="I2799" s="20" t="str">
        <f t="shared" si="149"/>
        <v>liss__pers_E..bckgrnd.2018</v>
      </c>
      <c r="J2799" s="15" t="s">
        <v>4719</v>
      </c>
      <c r="K2799" s="20" t="s">
        <v>4698</v>
      </c>
      <c r="L2799" s="20" t="s">
        <v>4063</v>
      </c>
      <c r="M2799" s="20" t="s">
        <v>1311</v>
      </c>
      <c r="N2799" s="20" t="s">
        <v>2257</v>
      </c>
    </row>
    <row r="2800" spans="1:17" ht="18" customHeight="1" x14ac:dyDescent="0.2">
      <c r="A2800" s="7" t="s">
        <v>25</v>
      </c>
      <c r="B2800" s="7" t="s">
        <v>2277</v>
      </c>
      <c r="C2800" s="7" t="s">
        <v>17</v>
      </c>
      <c r="D2800" s="7" t="s">
        <v>34</v>
      </c>
      <c r="E2800" s="7" t="s">
        <v>4722</v>
      </c>
      <c r="F2800" s="15"/>
      <c r="G2800" s="15"/>
      <c r="H2800" s="20">
        <v>2008</v>
      </c>
      <c r="I2800" s="20" t="str">
        <f t="shared" si="149"/>
        <v>liss__pers_E..cmfrtPpl.2008</v>
      </c>
      <c r="J2800" s="15" t="s">
        <v>4723</v>
      </c>
      <c r="K2800" s="20" t="s">
        <v>4724</v>
      </c>
      <c r="L2800" s="20" t="s">
        <v>4063</v>
      </c>
      <c r="M2800" s="20" t="s">
        <v>251</v>
      </c>
      <c r="N2800" s="20" t="s">
        <v>2257</v>
      </c>
    </row>
    <row r="2801" spans="1:14" ht="18" customHeight="1" x14ac:dyDescent="0.2">
      <c r="A2801" s="7" t="s">
        <v>25</v>
      </c>
      <c r="B2801" s="7" t="s">
        <v>2285</v>
      </c>
      <c r="C2801" s="7" t="s">
        <v>17</v>
      </c>
      <c r="D2801" s="7" t="s">
        <v>34</v>
      </c>
      <c r="E2801" s="7" t="s">
        <v>4722</v>
      </c>
      <c r="F2801" s="15"/>
      <c r="G2801" s="15"/>
      <c r="H2801" s="20">
        <v>2009</v>
      </c>
      <c r="I2801" s="20" t="str">
        <f t="shared" si="149"/>
        <v>liss__pers_E..cmfrtPpl.2009</v>
      </c>
      <c r="J2801" s="20" t="s">
        <v>4727</v>
      </c>
      <c r="K2801" s="20" t="s">
        <v>4724</v>
      </c>
      <c r="L2801" s="20" t="s">
        <v>4063</v>
      </c>
      <c r="M2801" s="20" t="s">
        <v>251</v>
      </c>
      <c r="N2801" s="20" t="s">
        <v>2257</v>
      </c>
    </row>
    <row r="2802" spans="1:14" ht="18" customHeight="1" x14ac:dyDescent="0.2">
      <c r="A2802" s="7" t="s">
        <v>25</v>
      </c>
      <c r="B2802" s="7" t="s">
        <v>2289</v>
      </c>
      <c r="C2802" s="7" t="s">
        <v>17</v>
      </c>
      <c r="D2802" s="7" t="s">
        <v>34</v>
      </c>
      <c r="E2802" s="7" t="s">
        <v>4722</v>
      </c>
      <c r="F2802" s="15"/>
      <c r="G2802" s="15"/>
      <c r="H2802" s="20">
        <v>2010</v>
      </c>
      <c r="I2802" s="20" t="str">
        <f t="shared" si="149"/>
        <v>liss__pers_E..cmfrtPpl.2010</v>
      </c>
      <c r="J2802" s="20" t="s">
        <v>4728</v>
      </c>
      <c r="K2802" s="20" t="s">
        <v>4724</v>
      </c>
      <c r="L2802" s="20" t="s">
        <v>4063</v>
      </c>
      <c r="M2802" s="20" t="s">
        <v>251</v>
      </c>
      <c r="N2802" s="20" t="s">
        <v>2257</v>
      </c>
    </row>
    <row r="2803" spans="1:14" ht="18" customHeight="1" x14ac:dyDescent="0.2">
      <c r="A2803" s="7" t="s">
        <v>25</v>
      </c>
      <c r="B2803" s="7" t="s">
        <v>2291</v>
      </c>
      <c r="C2803" s="7" t="s">
        <v>17</v>
      </c>
      <c r="D2803" s="7" t="s">
        <v>34</v>
      </c>
      <c r="E2803" s="7" t="s">
        <v>4722</v>
      </c>
      <c r="F2803" s="15"/>
      <c r="G2803" s="15"/>
      <c r="H2803" s="20">
        <v>2011</v>
      </c>
      <c r="I2803" s="20" t="str">
        <f t="shared" si="149"/>
        <v>liss__pers_E..cmfrtPpl.2011</v>
      </c>
      <c r="J2803" s="20" t="s">
        <v>4732</v>
      </c>
      <c r="K2803" s="20" t="s">
        <v>4724</v>
      </c>
      <c r="L2803" s="20" t="s">
        <v>4063</v>
      </c>
      <c r="M2803" s="20" t="s">
        <v>251</v>
      </c>
      <c r="N2803" s="20" t="s">
        <v>2257</v>
      </c>
    </row>
    <row r="2804" spans="1:14" ht="18" customHeight="1" x14ac:dyDescent="0.2">
      <c r="A2804" s="7" t="s">
        <v>25</v>
      </c>
      <c r="B2804" s="7" t="s">
        <v>2295</v>
      </c>
      <c r="C2804" s="7" t="s">
        <v>17</v>
      </c>
      <c r="D2804" s="7" t="s">
        <v>34</v>
      </c>
      <c r="E2804" s="7" t="s">
        <v>4722</v>
      </c>
      <c r="F2804" s="15"/>
      <c r="G2804" s="15"/>
      <c r="H2804" s="20">
        <v>2012</v>
      </c>
      <c r="I2804" s="20" t="str">
        <f t="shared" si="149"/>
        <v>liss__pers_E..cmfrtPpl.2012</v>
      </c>
      <c r="J2804" s="20" t="s">
        <v>4733</v>
      </c>
      <c r="K2804" s="20" t="s">
        <v>4724</v>
      </c>
      <c r="L2804" s="20" t="s">
        <v>4063</v>
      </c>
      <c r="M2804" s="20" t="s">
        <v>251</v>
      </c>
      <c r="N2804" s="20" t="s">
        <v>2257</v>
      </c>
    </row>
    <row r="2805" spans="1:14" ht="18" customHeight="1" x14ac:dyDescent="0.2">
      <c r="A2805" s="7" t="s">
        <v>25</v>
      </c>
      <c r="B2805" s="7" t="s">
        <v>2301</v>
      </c>
      <c r="C2805" s="7" t="s">
        <v>17</v>
      </c>
      <c r="D2805" s="7" t="s">
        <v>34</v>
      </c>
      <c r="E2805" s="7" t="s">
        <v>4722</v>
      </c>
      <c r="F2805" s="15"/>
      <c r="G2805" s="15"/>
      <c r="H2805" s="20">
        <v>2014</v>
      </c>
      <c r="I2805" s="20" t="str">
        <f t="shared" si="149"/>
        <v>liss__pers_E..cmfrtPpl.2014</v>
      </c>
      <c r="J2805" s="20" t="s">
        <v>4738</v>
      </c>
      <c r="K2805" s="20" t="s">
        <v>4724</v>
      </c>
      <c r="L2805" s="20" t="s">
        <v>4063</v>
      </c>
      <c r="M2805" s="20" t="s">
        <v>251</v>
      </c>
      <c r="N2805" s="20" t="s">
        <v>2257</v>
      </c>
    </row>
    <row r="2806" spans="1:14" ht="18" customHeight="1" x14ac:dyDescent="0.2">
      <c r="A2806" s="7" t="s">
        <v>25</v>
      </c>
      <c r="B2806" s="7" t="s">
        <v>2305</v>
      </c>
      <c r="C2806" s="7" t="s">
        <v>17</v>
      </c>
      <c r="D2806" s="7" t="s">
        <v>34</v>
      </c>
      <c r="E2806" s="7" t="s">
        <v>4722</v>
      </c>
      <c r="F2806" s="15"/>
      <c r="G2806" s="15"/>
      <c r="H2806" s="20">
        <v>2015</v>
      </c>
      <c r="I2806" s="20" t="str">
        <f t="shared" si="149"/>
        <v>liss__pers_E..cmfrtPpl.2015</v>
      </c>
      <c r="J2806" s="20" t="s">
        <v>4739</v>
      </c>
      <c r="K2806" s="20" t="s">
        <v>4724</v>
      </c>
      <c r="L2806" s="20" t="s">
        <v>4063</v>
      </c>
      <c r="M2806" s="20" t="s">
        <v>251</v>
      </c>
      <c r="N2806" s="20" t="s">
        <v>2257</v>
      </c>
    </row>
    <row r="2807" spans="1:14" ht="18" customHeight="1" x14ac:dyDescent="0.2">
      <c r="A2807" s="7" t="s">
        <v>25</v>
      </c>
      <c r="B2807" s="7" t="s">
        <v>2309</v>
      </c>
      <c r="C2807" s="7" t="s">
        <v>17</v>
      </c>
      <c r="D2807" s="7" t="s">
        <v>34</v>
      </c>
      <c r="E2807" s="7" t="s">
        <v>4722</v>
      </c>
      <c r="F2807" s="15"/>
      <c r="G2807" s="15"/>
      <c r="H2807" s="20">
        <v>2017</v>
      </c>
      <c r="I2807" s="20" t="str">
        <f t="shared" si="149"/>
        <v>liss__pers_E..cmfrtPpl.2017</v>
      </c>
      <c r="J2807" s="20" t="s">
        <v>4742</v>
      </c>
      <c r="K2807" s="20" t="s">
        <v>4724</v>
      </c>
      <c r="L2807" s="20" t="s">
        <v>4063</v>
      </c>
      <c r="M2807" s="20" t="s">
        <v>251</v>
      </c>
      <c r="N2807" s="20" t="s">
        <v>2257</v>
      </c>
    </row>
    <row r="2808" spans="1:14" ht="18" customHeight="1" x14ac:dyDescent="0.2">
      <c r="A2808" s="7" t="s">
        <v>25</v>
      </c>
      <c r="B2808" s="7" t="s">
        <v>2299</v>
      </c>
      <c r="C2808" s="7" t="s">
        <v>17</v>
      </c>
      <c r="D2808" s="7" t="s">
        <v>34</v>
      </c>
      <c r="E2808" s="7" t="s">
        <v>4722</v>
      </c>
      <c r="F2808" s="15"/>
      <c r="G2808" s="15"/>
      <c r="H2808" s="20">
        <v>2013</v>
      </c>
      <c r="I2808" s="20" t="str">
        <f t="shared" si="149"/>
        <v>liss__pers_E..cmfrtPpl.2013</v>
      </c>
      <c r="J2808" s="20" t="s">
        <v>4743</v>
      </c>
      <c r="K2808" s="20" t="s">
        <v>4724</v>
      </c>
      <c r="L2808" s="20" t="s">
        <v>4063</v>
      </c>
      <c r="M2808" s="20" t="s">
        <v>251</v>
      </c>
      <c r="N2808" s="20" t="s">
        <v>2257</v>
      </c>
    </row>
    <row r="2809" spans="1:14" ht="18" customHeight="1" x14ac:dyDescent="0.2">
      <c r="A2809" s="7" t="s">
        <v>25</v>
      </c>
      <c r="B2809" s="7" t="s">
        <v>2311</v>
      </c>
      <c r="C2809" s="7" t="s">
        <v>17</v>
      </c>
      <c r="D2809" s="7" t="s">
        <v>34</v>
      </c>
      <c r="E2809" s="7" t="s">
        <v>4722</v>
      </c>
      <c r="F2809" s="15"/>
      <c r="G2809" s="15"/>
      <c r="H2809" s="20">
        <v>2018</v>
      </c>
      <c r="I2809" s="20" t="str">
        <f t="shared" si="149"/>
        <v>liss__pers_E..cmfrtPpl.2018</v>
      </c>
      <c r="J2809" s="15" t="s">
        <v>4746</v>
      </c>
      <c r="K2809" s="20" t="s">
        <v>4724</v>
      </c>
      <c r="L2809" s="20" t="s">
        <v>4063</v>
      </c>
      <c r="M2809" s="20" t="s">
        <v>251</v>
      </c>
      <c r="N2809" s="20" t="s">
        <v>2257</v>
      </c>
    </row>
    <row r="2810" spans="1:14" ht="18" customHeight="1" x14ac:dyDescent="0.2">
      <c r="A2810" s="7" t="s">
        <v>25</v>
      </c>
      <c r="B2810" s="7" t="s">
        <v>2277</v>
      </c>
      <c r="C2810" s="7" t="s">
        <v>17</v>
      </c>
      <c r="D2810" s="7" t="s">
        <v>34</v>
      </c>
      <c r="E2810" s="7" t="s">
        <v>4747</v>
      </c>
      <c r="F2810" s="15"/>
      <c r="G2810" s="15"/>
      <c r="H2810" s="20">
        <v>2008</v>
      </c>
      <c r="I2810" s="20" t="str">
        <f t="shared" si="149"/>
        <v>liss__pers_E..cnvrstns.2008</v>
      </c>
      <c r="J2810" s="20" t="s">
        <v>4750</v>
      </c>
      <c r="K2810" s="20" t="s">
        <v>4751</v>
      </c>
      <c r="L2810" s="20" t="s">
        <v>4063</v>
      </c>
      <c r="M2810" s="20" t="s">
        <v>251</v>
      </c>
      <c r="N2810" s="20" t="s">
        <v>2257</v>
      </c>
    </row>
    <row r="2811" spans="1:14" ht="18" customHeight="1" x14ac:dyDescent="0.2">
      <c r="A2811" s="7" t="s">
        <v>25</v>
      </c>
      <c r="B2811" s="7" t="s">
        <v>2285</v>
      </c>
      <c r="C2811" s="7" t="s">
        <v>17</v>
      </c>
      <c r="D2811" s="7" t="s">
        <v>34</v>
      </c>
      <c r="E2811" s="7" t="s">
        <v>4747</v>
      </c>
      <c r="F2811" s="15"/>
      <c r="G2811" s="15"/>
      <c r="H2811" s="20">
        <v>2009</v>
      </c>
      <c r="I2811" s="20" t="str">
        <f t="shared" si="149"/>
        <v>liss__pers_E..cnvrstns.2009</v>
      </c>
      <c r="J2811" s="15" t="s">
        <v>4752</v>
      </c>
      <c r="K2811" s="20" t="s">
        <v>4751</v>
      </c>
      <c r="L2811" s="20" t="s">
        <v>4063</v>
      </c>
      <c r="M2811" s="20" t="s">
        <v>251</v>
      </c>
      <c r="N2811" s="20" t="s">
        <v>2257</v>
      </c>
    </row>
    <row r="2812" spans="1:14" ht="18" customHeight="1" x14ac:dyDescent="0.2">
      <c r="A2812" s="7" t="s">
        <v>25</v>
      </c>
      <c r="B2812" s="7" t="s">
        <v>2289</v>
      </c>
      <c r="C2812" s="7" t="s">
        <v>17</v>
      </c>
      <c r="D2812" s="7" t="s">
        <v>34</v>
      </c>
      <c r="E2812" s="7" t="s">
        <v>4747</v>
      </c>
      <c r="F2812" s="15"/>
      <c r="G2812" s="15"/>
      <c r="H2812" s="20">
        <v>2010</v>
      </c>
      <c r="I2812" s="20" t="str">
        <f t="shared" si="149"/>
        <v>liss__pers_E..cnvrstns.2010</v>
      </c>
      <c r="J2812" s="20" t="s">
        <v>4755</v>
      </c>
      <c r="K2812" s="20" t="s">
        <v>4751</v>
      </c>
      <c r="L2812" s="20" t="s">
        <v>4063</v>
      </c>
      <c r="M2812" s="20" t="s">
        <v>251</v>
      </c>
      <c r="N2812" s="20" t="s">
        <v>2257</v>
      </c>
    </row>
    <row r="2813" spans="1:14" ht="18" customHeight="1" x14ac:dyDescent="0.2">
      <c r="A2813" s="7" t="s">
        <v>25</v>
      </c>
      <c r="B2813" s="7" t="s">
        <v>2291</v>
      </c>
      <c r="C2813" s="7" t="s">
        <v>17</v>
      </c>
      <c r="D2813" s="7" t="s">
        <v>34</v>
      </c>
      <c r="E2813" s="7" t="s">
        <v>4747</v>
      </c>
      <c r="F2813" s="15"/>
      <c r="G2813" s="15"/>
      <c r="H2813" s="20">
        <v>2011</v>
      </c>
      <c r="I2813" s="20" t="str">
        <f t="shared" si="149"/>
        <v>liss__pers_E..cnvrstns.2011</v>
      </c>
      <c r="J2813" s="15" t="s">
        <v>4756</v>
      </c>
      <c r="K2813" s="20" t="s">
        <v>4751</v>
      </c>
      <c r="L2813" s="20" t="s">
        <v>4063</v>
      </c>
      <c r="M2813" s="20" t="s">
        <v>251</v>
      </c>
      <c r="N2813" s="20" t="s">
        <v>2257</v>
      </c>
    </row>
    <row r="2814" spans="1:14" ht="18" customHeight="1" x14ac:dyDescent="0.2">
      <c r="A2814" s="7" t="s">
        <v>25</v>
      </c>
      <c r="B2814" s="7" t="s">
        <v>2295</v>
      </c>
      <c r="C2814" s="7" t="s">
        <v>17</v>
      </c>
      <c r="D2814" s="7" t="s">
        <v>34</v>
      </c>
      <c r="E2814" s="7" t="s">
        <v>4747</v>
      </c>
      <c r="F2814" s="15"/>
      <c r="G2814" s="15"/>
      <c r="H2814" s="20">
        <v>2012</v>
      </c>
      <c r="I2814" s="20" t="str">
        <f t="shared" si="149"/>
        <v>liss__pers_E..cnvrstns.2012</v>
      </c>
      <c r="J2814" s="20" t="s">
        <v>4759</v>
      </c>
      <c r="K2814" s="20" t="s">
        <v>4751</v>
      </c>
      <c r="L2814" s="20" t="s">
        <v>4063</v>
      </c>
      <c r="M2814" s="20" t="s">
        <v>251</v>
      </c>
      <c r="N2814" s="20" t="s">
        <v>2257</v>
      </c>
    </row>
    <row r="2815" spans="1:14" ht="18" customHeight="1" x14ac:dyDescent="0.2">
      <c r="A2815" s="7" t="s">
        <v>25</v>
      </c>
      <c r="B2815" s="7" t="s">
        <v>2301</v>
      </c>
      <c r="C2815" s="7" t="s">
        <v>17</v>
      </c>
      <c r="D2815" s="7" t="s">
        <v>34</v>
      </c>
      <c r="E2815" s="7" t="s">
        <v>4747</v>
      </c>
      <c r="F2815" s="15"/>
      <c r="G2815" s="15"/>
      <c r="H2815" s="20">
        <v>2014</v>
      </c>
      <c r="I2815" s="20" t="str">
        <f t="shared" si="149"/>
        <v>liss__pers_E..cnvrstns.2014</v>
      </c>
      <c r="J2815" s="15" t="s">
        <v>4760</v>
      </c>
      <c r="K2815" s="20" t="s">
        <v>4751</v>
      </c>
      <c r="L2815" s="20" t="s">
        <v>4063</v>
      </c>
      <c r="M2815" s="20" t="s">
        <v>251</v>
      </c>
      <c r="N2815" s="20" t="s">
        <v>2257</v>
      </c>
    </row>
    <row r="2816" spans="1:14" ht="18" customHeight="1" x14ac:dyDescent="0.2">
      <c r="A2816" s="7" t="s">
        <v>25</v>
      </c>
      <c r="B2816" s="7" t="s">
        <v>2305</v>
      </c>
      <c r="C2816" s="7" t="s">
        <v>17</v>
      </c>
      <c r="D2816" s="7" t="s">
        <v>34</v>
      </c>
      <c r="E2816" s="7" t="s">
        <v>4747</v>
      </c>
      <c r="F2816" s="15"/>
      <c r="G2816" s="15"/>
      <c r="H2816" s="20">
        <v>2015</v>
      </c>
      <c r="I2816" s="20" t="str">
        <f t="shared" si="149"/>
        <v>liss__pers_E..cnvrstns.2015</v>
      </c>
      <c r="J2816" s="20" t="s">
        <v>4763</v>
      </c>
      <c r="K2816" s="20" t="s">
        <v>4751</v>
      </c>
      <c r="L2816" s="20" t="s">
        <v>4063</v>
      </c>
      <c r="M2816" s="20" t="s">
        <v>251</v>
      </c>
      <c r="N2816" s="20" t="s">
        <v>2257</v>
      </c>
    </row>
    <row r="2817" spans="1:14" ht="18" customHeight="1" x14ac:dyDescent="0.2">
      <c r="A2817" s="7" t="s">
        <v>25</v>
      </c>
      <c r="B2817" s="7" t="s">
        <v>2309</v>
      </c>
      <c r="C2817" s="7" t="s">
        <v>17</v>
      </c>
      <c r="D2817" s="7" t="s">
        <v>34</v>
      </c>
      <c r="E2817" s="7" t="s">
        <v>4747</v>
      </c>
      <c r="F2817" s="15"/>
      <c r="G2817" s="15"/>
      <c r="H2817" s="20">
        <v>2017</v>
      </c>
      <c r="I2817" s="20" t="str">
        <f t="shared" si="149"/>
        <v>liss__pers_E..cnvrstns.2017</v>
      </c>
      <c r="J2817" s="15" t="s">
        <v>4764</v>
      </c>
      <c r="K2817" s="20" t="s">
        <v>4751</v>
      </c>
      <c r="L2817" s="20" t="s">
        <v>4063</v>
      </c>
      <c r="M2817" s="20" t="s">
        <v>251</v>
      </c>
      <c r="N2817" s="20" t="s">
        <v>2257</v>
      </c>
    </row>
    <row r="2818" spans="1:14" ht="18" customHeight="1" x14ac:dyDescent="0.2">
      <c r="A2818" s="7" t="s">
        <v>25</v>
      </c>
      <c r="B2818" s="7" t="s">
        <v>2299</v>
      </c>
      <c r="C2818" s="7" t="s">
        <v>17</v>
      </c>
      <c r="D2818" s="7" t="s">
        <v>34</v>
      </c>
      <c r="E2818" s="7" t="s">
        <v>4747</v>
      </c>
      <c r="F2818" s="15"/>
      <c r="G2818" s="15"/>
      <c r="H2818" s="20">
        <v>2013</v>
      </c>
      <c r="I2818" s="20" t="str">
        <f t="shared" si="149"/>
        <v>liss__pers_E..cnvrstns.2013</v>
      </c>
      <c r="J2818" s="20" t="s">
        <v>4767</v>
      </c>
      <c r="K2818" s="20" t="s">
        <v>4751</v>
      </c>
      <c r="L2818" s="20" t="s">
        <v>4063</v>
      </c>
      <c r="M2818" s="20" t="s">
        <v>251</v>
      </c>
      <c r="N2818" s="20" t="s">
        <v>2257</v>
      </c>
    </row>
    <row r="2819" spans="1:14" ht="18" customHeight="1" x14ac:dyDescent="0.2">
      <c r="A2819" s="7" t="s">
        <v>25</v>
      </c>
      <c r="B2819" s="7" t="s">
        <v>2311</v>
      </c>
      <c r="C2819" s="7" t="s">
        <v>17</v>
      </c>
      <c r="D2819" s="7" t="s">
        <v>34</v>
      </c>
      <c r="E2819" s="7" t="s">
        <v>4747</v>
      </c>
      <c r="F2819" s="15"/>
      <c r="G2819" s="15"/>
      <c r="H2819" s="20">
        <v>2018</v>
      </c>
      <c r="I2819" s="20" t="str">
        <f t="shared" si="149"/>
        <v>liss__pers_E..cnvrstns.2018</v>
      </c>
      <c r="J2819" s="15" t="s">
        <v>4769</v>
      </c>
      <c r="K2819" s="20" t="s">
        <v>4751</v>
      </c>
      <c r="L2819" s="20" t="s">
        <v>4063</v>
      </c>
      <c r="M2819" s="20" t="s">
        <v>251</v>
      </c>
      <c r="N2819" s="20" t="s">
        <v>2257</v>
      </c>
    </row>
    <row r="2820" spans="1:14" ht="18" customHeight="1" x14ac:dyDescent="0.2">
      <c r="A2820" s="7" t="s">
        <v>25</v>
      </c>
      <c r="B2820" s="7" t="s">
        <v>2277</v>
      </c>
      <c r="C2820" s="7" t="s">
        <v>17</v>
      </c>
      <c r="D2820" s="7" t="s">
        <v>34</v>
      </c>
      <c r="E2820" s="7" t="s">
        <v>4772</v>
      </c>
      <c r="F2820" s="15">
        <v>1</v>
      </c>
      <c r="G2820" s="20" t="str">
        <f t="shared" ref="G2820:G2829" si="150">MID("abcdefghijklmnopqrstuvwxyz",F2820,1)</f>
        <v>a</v>
      </c>
      <c r="H2820" s="20">
        <v>2008</v>
      </c>
      <c r="I2820" s="20" t="str">
        <f t="shared" si="149"/>
        <v>liss__pers_E..lifePrty.2008</v>
      </c>
      <c r="J2820" s="20" t="str">
        <f>_xlfn.CONCAT("cp", RIGHT(H2820,2),G2820, "020")</f>
        <v>cp08a020</v>
      </c>
      <c r="K2820" s="20" t="s">
        <v>4777</v>
      </c>
      <c r="L2820" s="20" t="s">
        <v>4063</v>
      </c>
      <c r="M2820" s="20" t="s">
        <v>251</v>
      </c>
      <c r="N2820" s="20" t="s">
        <v>2257</v>
      </c>
    </row>
    <row r="2821" spans="1:14" ht="18" customHeight="1" x14ac:dyDescent="0.2">
      <c r="A2821" s="7" t="s">
        <v>25</v>
      </c>
      <c r="B2821" s="7" t="s">
        <v>2285</v>
      </c>
      <c r="C2821" s="7" t="s">
        <v>17</v>
      </c>
      <c r="D2821" s="7" t="s">
        <v>34</v>
      </c>
      <c r="E2821" s="7" t="s">
        <v>4772</v>
      </c>
      <c r="F2821" s="15">
        <v>2</v>
      </c>
      <c r="G2821" s="20" t="str">
        <f t="shared" si="150"/>
        <v>b</v>
      </c>
      <c r="H2821" s="20">
        <v>2009</v>
      </c>
      <c r="I2821" s="20" t="str">
        <f t="shared" si="149"/>
        <v>liss__pers_E..lifePrty.2009</v>
      </c>
      <c r="J2821" s="20" t="s">
        <v>4780</v>
      </c>
      <c r="K2821" s="20" t="s">
        <v>4777</v>
      </c>
      <c r="L2821" s="20" t="s">
        <v>4063</v>
      </c>
      <c r="M2821" s="20" t="s">
        <v>251</v>
      </c>
      <c r="N2821" s="20" t="s">
        <v>2257</v>
      </c>
    </row>
    <row r="2822" spans="1:14" ht="18" customHeight="1" x14ac:dyDescent="0.2">
      <c r="A2822" s="7" t="s">
        <v>25</v>
      </c>
      <c r="B2822" s="7" t="s">
        <v>2289</v>
      </c>
      <c r="C2822" s="7" t="s">
        <v>17</v>
      </c>
      <c r="D2822" s="7" t="s">
        <v>34</v>
      </c>
      <c r="E2822" s="7" t="s">
        <v>4772</v>
      </c>
      <c r="F2822" s="15">
        <v>3</v>
      </c>
      <c r="G2822" s="20" t="str">
        <f t="shared" si="150"/>
        <v>c</v>
      </c>
      <c r="H2822" s="20">
        <v>2010</v>
      </c>
      <c r="I2822" s="20" t="str">
        <f t="shared" si="149"/>
        <v>liss__pers_E..lifePrty.2010</v>
      </c>
      <c r="J2822" s="20" t="s">
        <v>4781</v>
      </c>
      <c r="K2822" s="20" t="s">
        <v>4777</v>
      </c>
      <c r="L2822" s="20" t="s">
        <v>4063</v>
      </c>
      <c r="M2822" s="20" t="s">
        <v>251</v>
      </c>
      <c r="N2822" s="20" t="s">
        <v>2257</v>
      </c>
    </row>
    <row r="2823" spans="1:14" ht="18" customHeight="1" x14ac:dyDescent="0.2">
      <c r="A2823" s="7" t="s">
        <v>25</v>
      </c>
      <c r="B2823" s="7" t="s">
        <v>2291</v>
      </c>
      <c r="C2823" s="7" t="s">
        <v>17</v>
      </c>
      <c r="D2823" s="7" t="s">
        <v>34</v>
      </c>
      <c r="E2823" s="7" t="s">
        <v>4772</v>
      </c>
      <c r="F2823" s="15">
        <v>4</v>
      </c>
      <c r="G2823" s="20" t="str">
        <f t="shared" si="150"/>
        <v>d</v>
      </c>
      <c r="H2823" s="20">
        <v>2011</v>
      </c>
      <c r="I2823" s="20" t="str">
        <f t="shared" si="149"/>
        <v>liss__pers_E..lifePrty.2011</v>
      </c>
      <c r="J2823" s="20" t="s">
        <v>4784</v>
      </c>
      <c r="K2823" s="20" t="s">
        <v>4777</v>
      </c>
      <c r="L2823" s="20" t="s">
        <v>4063</v>
      </c>
      <c r="M2823" s="20" t="s">
        <v>251</v>
      </c>
      <c r="N2823" s="20" t="s">
        <v>2257</v>
      </c>
    </row>
    <row r="2824" spans="1:14" ht="18" customHeight="1" x14ac:dyDescent="0.2">
      <c r="A2824" s="7" t="s">
        <v>25</v>
      </c>
      <c r="B2824" s="7" t="s">
        <v>2295</v>
      </c>
      <c r="C2824" s="7" t="s">
        <v>17</v>
      </c>
      <c r="D2824" s="7" t="s">
        <v>34</v>
      </c>
      <c r="E2824" s="7" t="s">
        <v>4772</v>
      </c>
      <c r="F2824" s="15">
        <v>5</v>
      </c>
      <c r="G2824" s="20" t="str">
        <f t="shared" si="150"/>
        <v>e</v>
      </c>
      <c r="H2824" s="20">
        <v>2012</v>
      </c>
      <c r="I2824" s="20" t="str">
        <f t="shared" si="149"/>
        <v>liss__pers_E..lifePrty.2012</v>
      </c>
      <c r="J2824" s="20" t="s">
        <v>4785</v>
      </c>
      <c r="K2824" s="20" t="s">
        <v>4777</v>
      </c>
      <c r="L2824" s="20" t="s">
        <v>4063</v>
      </c>
      <c r="M2824" s="20" t="s">
        <v>251</v>
      </c>
      <c r="N2824" s="20" t="s">
        <v>2257</v>
      </c>
    </row>
    <row r="2825" spans="1:14" ht="18" customHeight="1" x14ac:dyDescent="0.2">
      <c r="A2825" s="7" t="s">
        <v>25</v>
      </c>
      <c r="B2825" s="7" t="s">
        <v>2301</v>
      </c>
      <c r="C2825" s="7" t="s">
        <v>17</v>
      </c>
      <c r="D2825" s="7" t="s">
        <v>34</v>
      </c>
      <c r="E2825" s="7" t="s">
        <v>4772</v>
      </c>
      <c r="F2825" s="15">
        <v>6</v>
      </c>
      <c r="G2825" s="20" t="str">
        <f t="shared" si="150"/>
        <v>f</v>
      </c>
      <c r="H2825" s="20">
        <v>2014</v>
      </c>
      <c r="I2825" s="20" t="str">
        <f t="shared" si="149"/>
        <v>liss__pers_E..lifePrty.2014</v>
      </c>
      <c r="J2825" s="20" t="s">
        <v>4788</v>
      </c>
      <c r="K2825" s="20" t="s">
        <v>4777</v>
      </c>
      <c r="L2825" s="20" t="s">
        <v>4063</v>
      </c>
      <c r="M2825" s="20" t="s">
        <v>251</v>
      </c>
      <c r="N2825" s="20" t="s">
        <v>2257</v>
      </c>
    </row>
    <row r="2826" spans="1:14" ht="18" customHeight="1" x14ac:dyDescent="0.2">
      <c r="A2826" s="7" t="s">
        <v>25</v>
      </c>
      <c r="B2826" s="7" t="s">
        <v>2299</v>
      </c>
      <c r="C2826" s="7" t="s">
        <v>17</v>
      </c>
      <c r="D2826" s="7" t="s">
        <v>34</v>
      </c>
      <c r="E2826" s="7" t="s">
        <v>4772</v>
      </c>
      <c r="F2826" s="15">
        <v>7</v>
      </c>
      <c r="G2826" s="20" t="str">
        <f t="shared" si="150"/>
        <v>g</v>
      </c>
      <c r="H2826" s="20">
        <v>2013</v>
      </c>
      <c r="I2826" s="20" t="str">
        <f t="shared" si="149"/>
        <v>liss__pers_E..lifePrty.2013</v>
      </c>
      <c r="J2826" s="20" t="s">
        <v>4791</v>
      </c>
      <c r="K2826" s="20" t="s">
        <v>4777</v>
      </c>
      <c r="L2826" s="20" t="s">
        <v>4063</v>
      </c>
      <c r="M2826" s="20" t="s">
        <v>251</v>
      </c>
      <c r="N2826" s="20" t="s">
        <v>2257</v>
      </c>
    </row>
    <row r="2827" spans="1:14" ht="18" customHeight="1" x14ac:dyDescent="0.2">
      <c r="A2827" s="7" t="s">
        <v>25</v>
      </c>
      <c r="B2827" s="7" t="s">
        <v>2305</v>
      </c>
      <c r="C2827" s="7" t="s">
        <v>17</v>
      </c>
      <c r="D2827" s="7" t="s">
        <v>34</v>
      </c>
      <c r="E2827" s="7" t="s">
        <v>4772</v>
      </c>
      <c r="F2827" s="15">
        <v>8</v>
      </c>
      <c r="G2827" s="20" t="str">
        <f t="shared" si="150"/>
        <v>h</v>
      </c>
      <c r="H2827" s="20">
        <v>2015</v>
      </c>
      <c r="I2827" s="20" t="str">
        <f t="shared" si="149"/>
        <v>liss__pers_E..lifePrty.2015</v>
      </c>
      <c r="J2827" s="20" t="s">
        <v>4792</v>
      </c>
      <c r="K2827" s="20" t="s">
        <v>4777</v>
      </c>
      <c r="L2827" s="20" t="s">
        <v>4063</v>
      </c>
      <c r="M2827" s="20" t="s">
        <v>251</v>
      </c>
      <c r="N2827" s="20" t="s">
        <v>2257</v>
      </c>
    </row>
    <row r="2828" spans="1:14" ht="18" customHeight="1" x14ac:dyDescent="0.2">
      <c r="A2828" s="7" t="s">
        <v>25</v>
      </c>
      <c r="B2828" s="7" t="s">
        <v>2309</v>
      </c>
      <c r="C2828" s="7" t="s">
        <v>17</v>
      </c>
      <c r="D2828" s="7" t="s">
        <v>34</v>
      </c>
      <c r="E2828" s="7" t="s">
        <v>4772</v>
      </c>
      <c r="F2828" s="15">
        <v>9</v>
      </c>
      <c r="G2828" s="20" t="str">
        <f t="shared" si="150"/>
        <v>i</v>
      </c>
      <c r="H2828" s="20">
        <v>2017</v>
      </c>
      <c r="I2828" s="20" t="str">
        <f t="shared" si="149"/>
        <v>liss__pers_E..lifePrty.2017</v>
      </c>
      <c r="J2828" s="20" t="s">
        <v>4795</v>
      </c>
      <c r="K2828" s="20" t="s">
        <v>4777</v>
      </c>
      <c r="L2828" s="20" t="s">
        <v>4063</v>
      </c>
      <c r="M2828" s="20" t="s">
        <v>251</v>
      </c>
      <c r="N2828" s="20" t="s">
        <v>2257</v>
      </c>
    </row>
    <row r="2829" spans="1:14" ht="18" customHeight="1" x14ac:dyDescent="0.2">
      <c r="A2829" s="7" t="s">
        <v>25</v>
      </c>
      <c r="B2829" s="7" t="s">
        <v>2311</v>
      </c>
      <c r="C2829" s="7" t="s">
        <v>17</v>
      </c>
      <c r="D2829" s="7" t="s">
        <v>34</v>
      </c>
      <c r="E2829" s="7" t="s">
        <v>4772</v>
      </c>
      <c r="F2829" s="15">
        <v>10</v>
      </c>
      <c r="G2829" s="20" t="str">
        <f t="shared" si="150"/>
        <v>j</v>
      </c>
      <c r="H2829" s="20">
        <v>2018</v>
      </c>
      <c r="I2829" s="20" t="str">
        <f t="shared" si="149"/>
        <v>liss__pers_E..lifePrty.2018</v>
      </c>
      <c r="J2829" s="20" t="s">
        <v>4796</v>
      </c>
      <c r="K2829" s="20" t="s">
        <v>4777</v>
      </c>
      <c r="L2829" s="20" t="s">
        <v>4063</v>
      </c>
      <c r="M2829" s="20" t="s">
        <v>251</v>
      </c>
      <c r="N2829" s="20" t="s">
        <v>2257</v>
      </c>
    </row>
    <row r="2830" spans="1:14" ht="18" customHeight="1" x14ac:dyDescent="0.2">
      <c r="A2830" s="7" t="s">
        <v>25</v>
      </c>
      <c r="B2830" s="7" t="s">
        <v>2277</v>
      </c>
      <c r="C2830" s="7" t="s">
        <v>17</v>
      </c>
      <c r="D2830" s="7" t="s">
        <v>34</v>
      </c>
      <c r="E2830" s="7" t="s">
        <v>4799</v>
      </c>
      <c r="F2830" s="15"/>
      <c r="G2830" s="15"/>
      <c r="H2830" s="20">
        <v>2008</v>
      </c>
      <c r="I2830" s="20" t="str">
        <f t="shared" si="149"/>
        <v>liss__pers_E..lttlSy.2008</v>
      </c>
      <c r="J2830" s="20" t="s">
        <v>4800</v>
      </c>
      <c r="K2830" s="20" t="s">
        <v>4801</v>
      </c>
      <c r="L2830" s="20" t="s">
        <v>4063</v>
      </c>
      <c r="M2830" s="20" t="s">
        <v>1311</v>
      </c>
      <c r="N2830" s="20" t="s">
        <v>2257</v>
      </c>
    </row>
    <row r="2831" spans="1:14" ht="18" customHeight="1" x14ac:dyDescent="0.2">
      <c r="A2831" s="7" t="s">
        <v>25</v>
      </c>
      <c r="B2831" s="7" t="s">
        <v>2285</v>
      </c>
      <c r="C2831" s="7" t="s">
        <v>17</v>
      </c>
      <c r="D2831" s="7" t="s">
        <v>34</v>
      </c>
      <c r="E2831" s="7" t="s">
        <v>4799</v>
      </c>
      <c r="F2831" s="15"/>
      <c r="G2831" s="15"/>
      <c r="H2831" s="20">
        <v>2009</v>
      </c>
      <c r="I2831" s="20" t="str">
        <f t="shared" si="149"/>
        <v>liss__pers_E..lttlSy.2009</v>
      </c>
      <c r="J2831" s="15" t="s">
        <v>4802</v>
      </c>
      <c r="K2831" s="20" t="s">
        <v>4801</v>
      </c>
      <c r="L2831" s="20" t="s">
        <v>4063</v>
      </c>
      <c r="M2831" s="20" t="s">
        <v>1311</v>
      </c>
      <c r="N2831" s="20" t="s">
        <v>2257</v>
      </c>
    </row>
    <row r="2832" spans="1:14" ht="18" customHeight="1" x14ac:dyDescent="0.2">
      <c r="A2832" s="7" t="s">
        <v>25</v>
      </c>
      <c r="B2832" s="7" t="s">
        <v>2289</v>
      </c>
      <c r="C2832" s="7" t="s">
        <v>17</v>
      </c>
      <c r="D2832" s="7" t="s">
        <v>34</v>
      </c>
      <c r="E2832" s="7" t="s">
        <v>4799</v>
      </c>
      <c r="F2832" s="15"/>
      <c r="G2832" s="15"/>
      <c r="H2832" s="20">
        <v>2010</v>
      </c>
      <c r="I2832" s="20" t="str">
        <f t="shared" si="149"/>
        <v>liss__pers_E..lttlSy.2010</v>
      </c>
      <c r="J2832" s="20" t="s">
        <v>4805</v>
      </c>
      <c r="K2832" s="20" t="s">
        <v>4801</v>
      </c>
      <c r="L2832" s="20" t="s">
        <v>4063</v>
      </c>
      <c r="M2832" s="20" t="s">
        <v>1311</v>
      </c>
      <c r="N2832" s="20" t="s">
        <v>2257</v>
      </c>
    </row>
    <row r="2833" spans="1:14" ht="18" customHeight="1" x14ac:dyDescent="0.2">
      <c r="A2833" s="7" t="s">
        <v>25</v>
      </c>
      <c r="B2833" s="7" t="s">
        <v>2291</v>
      </c>
      <c r="C2833" s="7" t="s">
        <v>17</v>
      </c>
      <c r="D2833" s="7" t="s">
        <v>34</v>
      </c>
      <c r="E2833" s="7" t="s">
        <v>4799</v>
      </c>
      <c r="F2833" s="15"/>
      <c r="G2833" s="15"/>
      <c r="H2833" s="20">
        <v>2011</v>
      </c>
      <c r="I2833" s="20" t="str">
        <f t="shared" si="149"/>
        <v>liss__pers_E..lttlSy.2011</v>
      </c>
      <c r="J2833" s="15" t="s">
        <v>4809</v>
      </c>
      <c r="K2833" s="20" t="s">
        <v>4801</v>
      </c>
      <c r="L2833" s="20" t="s">
        <v>4063</v>
      </c>
      <c r="M2833" s="20" t="s">
        <v>1311</v>
      </c>
      <c r="N2833" s="20" t="s">
        <v>2257</v>
      </c>
    </row>
    <row r="2834" spans="1:14" ht="18" customHeight="1" x14ac:dyDescent="0.2">
      <c r="A2834" s="7" t="s">
        <v>25</v>
      </c>
      <c r="B2834" s="7" t="s">
        <v>2295</v>
      </c>
      <c r="C2834" s="7" t="s">
        <v>17</v>
      </c>
      <c r="D2834" s="7" t="s">
        <v>34</v>
      </c>
      <c r="E2834" s="7" t="s">
        <v>4799</v>
      </c>
      <c r="F2834" s="15"/>
      <c r="G2834" s="15"/>
      <c r="H2834" s="20">
        <v>2012</v>
      </c>
      <c r="I2834" s="20" t="str">
        <f t="shared" si="149"/>
        <v>liss__pers_E..lttlSy.2012</v>
      </c>
      <c r="J2834" s="20" t="s">
        <v>4810</v>
      </c>
      <c r="K2834" s="20" t="s">
        <v>4801</v>
      </c>
      <c r="L2834" s="20" t="s">
        <v>4063</v>
      </c>
      <c r="M2834" s="20" t="s">
        <v>1311</v>
      </c>
      <c r="N2834" s="20" t="s">
        <v>2257</v>
      </c>
    </row>
    <row r="2835" spans="1:14" ht="18" customHeight="1" x14ac:dyDescent="0.2">
      <c r="A2835" s="7" t="s">
        <v>25</v>
      </c>
      <c r="B2835" s="7" t="s">
        <v>2301</v>
      </c>
      <c r="C2835" s="7" t="s">
        <v>17</v>
      </c>
      <c r="D2835" s="7" t="s">
        <v>34</v>
      </c>
      <c r="E2835" s="7" t="s">
        <v>4799</v>
      </c>
      <c r="F2835" s="15"/>
      <c r="G2835" s="15"/>
      <c r="H2835" s="20">
        <v>2014</v>
      </c>
      <c r="I2835" s="20" t="str">
        <f t="shared" si="149"/>
        <v>liss__pers_E..lttlSy.2014</v>
      </c>
      <c r="J2835" s="15" t="s">
        <v>4815</v>
      </c>
      <c r="K2835" s="20" t="s">
        <v>4801</v>
      </c>
      <c r="L2835" s="20" t="s">
        <v>4063</v>
      </c>
      <c r="M2835" s="20" t="s">
        <v>1311</v>
      </c>
      <c r="N2835" s="20" t="s">
        <v>2257</v>
      </c>
    </row>
    <row r="2836" spans="1:14" ht="18" customHeight="1" x14ac:dyDescent="0.2">
      <c r="A2836" s="7" t="s">
        <v>25</v>
      </c>
      <c r="B2836" s="7" t="s">
        <v>2305</v>
      </c>
      <c r="C2836" s="7" t="s">
        <v>17</v>
      </c>
      <c r="D2836" s="7" t="s">
        <v>34</v>
      </c>
      <c r="E2836" s="7" t="s">
        <v>4799</v>
      </c>
      <c r="F2836" s="15"/>
      <c r="G2836" s="15"/>
      <c r="H2836" s="20">
        <v>2015</v>
      </c>
      <c r="I2836" s="20" t="str">
        <f t="shared" si="149"/>
        <v>liss__pers_E..lttlSy.2015</v>
      </c>
      <c r="J2836" s="20" t="s">
        <v>4816</v>
      </c>
      <c r="K2836" s="20" t="s">
        <v>4801</v>
      </c>
      <c r="L2836" s="20" t="s">
        <v>4063</v>
      </c>
      <c r="M2836" s="20" t="s">
        <v>1311</v>
      </c>
      <c r="N2836" s="20" t="s">
        <v>2257</v>
      </c>
    </row>
    <row r="2837" spans="1:14" ht="18" customHeight="1" x14ac:dyDescent="0.2">
      <c r="A2837" s="7" t="s">
        <v>25</v>
      </c>
      <c r="B2837" s="7" t="s">
        <v>2309</v>
      </c>
      <c r="C2837" s="7" t="s">
        <v>17</v>
      </c>
      <c r="D2837" s="7" t="s">
        <v>34</v>
      </c>
      <c r="E2837" s="7" t="s">
        <v>4799</v>
      </c>
      <c r="F2837" s="15"/>
      <c r="G2837" s="15"/>
      <c r="H2837" s="20">
        <v>2017</v>
      </c>
      <c r="I2837" s="20" t="str">
        <f t="shared" si="149"/>
        <v>liss__pers_E..lttlSy.2017</v>
      </c>
      <c r="J2837" s="15" t="s">
        <v>4819</v>
      </c>
      <c r="K2837" s="20" t="s">
        <v>4801</v>
      </c>
      <c r="L2837" s="20" t="s">
        <v>4063</v>
      </c>
      <c r="M2837" s="20" t="s">
        <v>1311</v>
      </c>
      <c r="N2837" s="20" t="s">
        <v>2257</v>
      </c>
    </row>
    <row r="2838" spans="1:14" ht="18" customHeight="1" x14ac:dyDescent="0.2">
      <c r="A2838" s="7" t="s">
        <v>25</v>
      </c>
      <c r="B2838" s="7" t="s">
        <v>2299</v>
      </c>
      <c r="C2838" s="7" t="s">
        <v>17</v>
      </c>
      <c r="D2838" s="7" t="s">
        <v>34</v>
      </c>
      <c r="E2838" s="7" t="s">
        <v>4799</v>
      </c>
      <c r="F2838" s="15"/>
      <c r="G2838" s="15"/>
      <c r="H2838" s="20">
        <v>2013</v>
      </c>
      <c r="I2838" s="20" t="str">
        <f t="shared" si="149"/>
        <v>liss__pers_E..lttlSy.2013</v>
      </c>
      <c r="J2838" s="20" t="s">
        <v>4820</v>
      </c>
      <c r="K2838" s="20" t="s">
        <v>4801</v>
      </c>
      <c r="L2838" s="20" t="s">
        <v>4063</v>
      </c>
      <c r="M2838" s="20" t="s">
        <v>1311</v>
      </c>
      <c r="N2838" s="20" t="s">
        <v>2257</v>
      </c>
    </row>
    <row r="2839" spans="1:14" ht="18" customHeight="1" x14ac:dyDescent="0.2">
      <c r="A2839" s="7" t="s">
        <v>25</v>
      </c>
      <c r="B2839" s="7" t="s">
        <v>2311</v>
      </c>
      <c r="C2839" s="7" t="s">
        <v>17</v>
      </c>
      <c r="D2839" s="7" t="s">
        <v>34</v>
      </c>
      <c r="E2839" s="7" t="s">
        <v>4799</v>
      </c>
      <c r="F2839" s="15"/>
      <c r="G2839" s="15"/>
      <c r="H2839" s="20">
        <v>2018</v>
      </c>
      <c r="I2839" s="20" t="str">
        <f t="shared" si="149"/>
        <v>liss__pers_E..lttlSy.2018</v>
      </c>
      <c r="J2839" s="15" t="s">
        <v>4823</v>
      </c>
      <c r="K2839" s="20" t="s">
        <v>4801</v>
      </c>
      <c r="L2839" s="20" t="s">
        <v>4063</v>
      </c>
      <c r="M2839" s="20" t="s">
        <v>1311</v>
      </c>
      <c r="N2839" s="20" t="s">
        <v>2257</v>
      </c>
    </row>
    <row r="2840" spans="1:14" ht="18" customHeight="1" x14ac:dyDescent="0.2">
      <c r="A2840" s="7" t="s">
        <v>25</v>
      </c>
      <c r="B2840" s="7" t="s">
        <v>2277</v>
      </c>
      <c r="C2840" s="7" t="s">
        <v>17</v>
      </c>
      <c r="D2840" s="7" t="s">
        <v>34</v>
      </c>
      <c r="E2840" s="7" t="s">
        <v>4824</v>
      </c>
      <c r="F2840" s="15"/>
      <c r="G2840" s="15"/>
      <c r="H2840" s="20">
        <v>2008</v>
      </c>
      <c r="I2840" s="20" t="str">
        <f t="shared" si="149"/>
        <v>liss__pers_E..noAttntn.2008</v>
      </c>
      <c r="J2840" s="20" t="s">
        <v>4825</v>
      </c>
      <c r="K2840" s="20" t="s">
        <v>4826</v>
      </c>
      <c r="L2840" s="20" t="s">
        <v>4063</v>
      </c>
      <c r="M2840" s="20" t="s">
        <v>1311</v>
      </c>
      <c r="N2840" s="20" t="s">
        <v>2257</v>
      </c>
    </row>
    <row r="2841" spans="1:14" ht="18" customHeight="1" x14ac:dyDescent="0.2">
      <c r="A2841" s="7" t="s">
        <v>25</v>
      </c>
      <c r="B2841" s="7" t="s">
        <v>2285</v>
      </c>
      <c r="C2841" s="7" t="s">
        <v>17</v>
      </c>
      <c r="D2841" s="7" t="s">
        <v>34</v>
      </c>
      <c r="E2841" s="7" t="s">
        <v>4824</v>
      </c>
      <c r="F2841" s="15"/>
      <c r="G2841" s="15"/>
      <c r="H2841" s="20">
        <v>2009</v>
      </c>
      <c r="I2841" s="20" t="str">
        <f t="shared" si="149"/>
        <v>liss__pers_E..noAttntn.2009</v>
      </c>
      <c r="J2841" s="15" t="s">
        <v>4831</v>
      </c>
      <c r="K2841" s="20" t="s">
        <v>4826</v>
      </c>
      <c r="L2841" s="20" t="s">
        <v>4063</v>
      </c>
      <c r="M2841" s="20" t="s">
        <v>1311</v>
      </c>
      <c r="N2841" s="20" t="s">
        <v>2257</v>
      </c>
    </row>
    <row r="2842" spans="1:14" ht="18" customHeight="1" x14ac:dyDescent="0.2">
      <c r="A2842" s="7" t="s">
        <v>25</v>
      </c>
      <c r="B2842" s="7" t="s">
        <v>2289</v>
      </c>
      <c r="C2842" s="7" t="s">
        <v>17</v>
      </c>
      <c r="D2842" s="7" t="s">
        <v>34</v>
      </c>
      <c r="E2842" s="7" t="s">
        <v>4824</v>
      </c>
      <c r="F2842" s="15"/>
      <c r="G2842" s="15"/>
      <c r="H2842" s="20">
        <v>2010</v>
      </c>
      <c r="I2842" s="20" t="str">
        <f t="shared" si="149"/>
        <v>liss__pers_E..noAttntn.2010</v>
      </c>
      <c r="J2842" s="20" t="s">
        <v>4832</v>
      </c>
      <c r="K2842" s="20" t="s">
        <v>4826</v>
      </c>
      <c r="L2842" s="20" t="s">
        <v>4063</v>
      </c>
      <c r="M2842" s="20" t="s">
        <v>1311</v>
      </c>
      <c r="N2842" s="20" t="s">
        <v>2257</v>
      </c>
    </row>
    <row r="2843" spans="1:14" ht="18" customHeight="1" x14ac:dyDescent="0.2">
      <c r="A2843" s="7" t="s">
        <v>25</v>
      </c>
      <c r="B2843" s="7" t="s">
        <v>2291</v>
      </c>
      <c r="C2843" s="7" t="s">
        <v>17</v>
      </c>
      <c r="D2843" s="7" t="s">
        <v>34</v>
      </c>
      <c r="E2843" s="7" t="s">
        <v>4824</v>
      </c>
      <c r="F2843" s="15"/>
      <c r="G2843" s="15"/>
      <c r="H2843" s="20">
        <v>2011</v>
      </c>
      <c r="I2843" s="20" t="str">
        <f t="shared" si="149"/>
        <v>liss__pers_E..noAttntn.2011</v>
      </c>
      <c r="J2843" s="15" t="s">
        <v>4835</v>
      </c>
      <c r="K2843" s="20" t="s">
        <v>4826</v>
      </c>
      <c r="L2843" s="20" t="s">
        <v>4063</v>
      </c>
      <c r="M2843" s="20" t="s">
        <v>1311</v>
      </c>
      <c r="N2843" s="20" t="s">
        <v>2257</v>
      </c>
    </row>
    <row r="2844" spans="1:14" ht="18" customHeight="1" x14ac:dyDescent="0.2">
      <c r="A2844" s="7" t="s">
        <v>25</v>
      </c>
      <c r="B2844" s="7" t="s">
        <v>2295</v>
      </c>
      <c r="C2844" s="7" t="s">
        <v>17</v>
      </c>
      <c r="D2844" s="7" t="s">
        <v>34</v>
      </c>
      <c r="E2844" s="7" t="s">
        <v>4824</v>
      </c>
      <c r="F2844" s="15"/>
      <c r="G2844" s="15"/>
      <c r="H2844" s="20">
        <v>2012</v>
      </c>
      <c r="I2844" s="20" t="str">
        <f t="shared" si="149"/>
        <v>liss__pers_E..noAttntn.2012</v>
      </c>
      <c r="J2844" s="20" t="s">
        <v>4838</v>
      </c>
      <c r="K2844" s="20" t="s">
        <v>4826</v>
      </c>
      <c r="L2844" s="20" t="s">
        <v>4063</v>
      </c>
      <c r="M2844" s="20" t="s">
        <v>1311</v>
      </c>
      <c r="N2844" s="20" t="s">
        <v>2257</v>
      </c>
    </row>
    <row r="2845" spans="1:14" ht="18" customHeight="1" x14ac:dyDescent="0.2">
      <c r="A2845" s="7" t="s">
        <v>25</v>
      </c>
      <c r="B2845" s="7" t="s">
        <v>2301</v>
      </c>
      <c r="C2845" s="7" t="s">
        <v>17</v>
      </c>
      <c r="D2845" s="7" t="s">
        <v>34</v>
      </c>
      <c r="E2845" s="7" t="s">
        <v>4824</v>
      </c>
      <c r="F2845" s="15"/>
      <c r="G2845" s="15"/>
      <c r="H2845" s="20">
        <v>2014</v>
      </c>
      <c r="I2845" s="20" t="str">
        <f t="shared" si="149"/>
        <v>liss__pers_E..noAttntn.2014</v>
      </c>
      <c r="J2845" s="15" t="s">
        <v>4839</v>
      </c>
      <c r="K2845" s="20" t="s">
        <v>4826</v>
      </c>
      <c r="L2845" s="20" t="s">
        <v>4063</v>
      </c>
      <c r="M2845" s="20" t="s">
        <v>1311</v>
      </c>
      <c r="N2845" s="20" t="s">
        <v>2257</v>
      </c>
    </row>
    <row r="2846" spans="1:14" ht="18" customHeight="1" x14ac:dyDescent="0.2">
      <c r="A2846" s="7" t="s">
        <v>25</v>
      </c>
      <c r="B2846" s="7" t="s">
        <v>2305</v>
      </c>
      <c r="C2846" s="7" t="s">
        <v>17</v>
      </c>
      <c r="D2846" s="7" t="s">
        <v>34</v>
      </c>
      <c r="E2846" s="7" t="s">
        <v>4824</v>
      </c>
      <c r="F2846" s="15"/>
      <c r="G2846" s="15"/>
      <c r="H2846" s="20">
        <v>2015</v>
      </c>
      <c r="I2846" s="20" t="str">
        <f t="shared" si="149"/>
        <v>liss__pers_E..noAttntn.2015</v>
      </c>
      <c r="J2846" s="20" t="s">
        <v>4844</v>
      </c>
      <c r="K2846" s="20" t="s">
        <v>4826</v>
      </c>
      <c r="L2846" s="20" t="s">
        <v>4063</v>
      </c>
      <c r="M2846" s="20" t="s">
        <v>1311</v>
      </c>
      <c r="N2846" s="20" t="s">
        <v>2257</v>
      </c>
    </row>
    <row r="2847" spans="1:14" ht="18" customHeight="1" x14ac:dyDescent="0.2">
      <c r="A2847" s="7" t="s">
        <v>25</v>
      </c>
      <c r="B2847" s="7" t="s">
        <v>2309</v>
      </c>
      <c r="C2847" s="7" t="s">
        <v>17</v>
      </c>
      <c r="D2847" s="7" t="s">
        <v>34</v>
      </c>
      <c r="E2847" s="7" t="s">
        <v>4824</v>
      </c>
      <c r="F2847" s="15"/>
      <c r="G2847" s="15"/>
      <c r="H2847" s="20">
        <v>2017</v>
      </c>
      <c r="I2847" s="20" t="str">
        <f t="shared" si="149"/>
        <v>liss__pers_E..noAttntn.2017</v>
      </c>
      <c r="J2847" s="15" t="s">
        <v>4845</v>
      </c>
      <c r="K2847" s="20" t="s">
        <v>4826</v>
      </c>
      <c r="L2847" s="20" t="s">
        <v>4063</v>
      </c>
      <c r="M2847" s="20" t="s">
        <v>1311</v>
      </c>
      <c r="N2847" s="20" t="s">
        <v>2257</v>
      </c>
    </row>
    <row r="2848" spans="1:14" ht="18" customHeight="1" x14ac:dyDescent="0.2">
      <c r="A2848" s="7" t="s">
        <v>25</v>
      </c>
      <c r="B2848" s="7" t="s">
        <v>2299</v>
      </c>
      <c r="C2848" s="7" t="s">
        <v>17</v>
      </c>
      <c r="D2848" s="7" t="s">
        <v>34</v>
      </c>
      <c r="E2848" s="7" t="s">
        <v>4824</v>
      </c>
      <c r="F2848" s="15"/>
      <c r="G2848" s="15"/>
      <c r="H2848" s="20">
        <v>2013</v>
      </c>
      <c r="I2848" s="20" t="str">
        <f t="shared" si="149"/>
        <v>liss__pers_E..noAttntn.2013</v>
      </c>
      <c r="J2848" s="20" t="s">
        <v>4848</v>
      </c>
      <c r="K2848" s="20" t="s">
        <v>4826</v>
      </c>
      <c r="L2848" s="20" t="s">
        <v>4063</v>
      </c>
      <c r="M2848" s="20" t="s">
        <v>1311</v>
      </c>
      <c r="N2848" s="20" t="s">
        <v>2257</v>
      </c>
    </row>
    <row r="2849" spans="1:14" ht="18" customHeight="1" x14ac:dyDescent="0.2">
      <c r="A2849" s="7" t="s">
        <v>25</v>
      </c>
      <c r="B2849" s="7" t="s">
        <v>2311</v>
      </c>
      <c r="C2849" s="7" t="s">
        <v>17</v>
      </c>
      <c r="D2849" s="7" t="s">
        <v>34</v>
      </c>
      <c r="E2849" s="7" t="s">
        <v>4824</v>
      </c>
      <c r="F2849" s="15"/>
      <c r="G2849" s="15"/>
      <c r="H2849" s="20">
        <v>2018</v>
      </c>
      <c r="I2849" s="20" t="str">
        <f t="shared" si="149"/>
        <v>liss__pers_E..noAttntn.2018</v>
      </c>
      <c r="J2849" s="15" t="s">
        <v>4849</v>
      </c>
      <c r="K2849" s="20" t="s">
        <v>4826</v>
      </c>
      <c r="L2849" s="20" t="s">
        <v>4063</v>
      </c>
      <c r="M2849" s="20" t="s">
        <v>1311</v>
      </c>
      <c r="N2849" s="20" t="s">
        <v>2257</v>
      </c>
    </row>
    <row r="2850" spans="1:14" ht="18" customHeight="1" x14ac:dyDescent="0.2">
      <c r="A2850" s="7" t="s">
        <v>25</v>
      </c>
      <c r="B2850" s="7" t="s">
        <v>2277</v>
      </c>
      <c r="C2850" s="7" t="s">
        <v>17</v>
      </c>
      <c r="D2850" s="7" t="s">
        <v>34</v>
      </c>
      <c r="E2850" s="7" t="s">
        <v>4852</v>
      </c>
      <c r="F2850" s="15"/>
      <c r="G2850" s="15"/>
      <c r="H2850" s="20">
        <v>2008</v>
      </c>
      <c r="I2850" s="20" t="str">
        <f t="shared" si="149"/>
        <v>liss__pers_E..noTalk.2008</v>
      </c>
      <c r="J2850" s="20" t="s">
        <v>4853</v>
      </c>
      <c r="K2850" s="20" t="s">
        <v>4854</v>
      </c>
      <c r="L2850" s="20" t="s">
        <v>4063</v>
      </c>
      <c r="M2850" s="20" t="s">
        <v>1311</v>
      </c>
      <c r="N2850" s="20" t="s">
        <v>2257</v>
      </c>
    </row>
    <row r="2851" spans="1:14" ht="18" customHeight="1" x14ac:dyDescent="0.2">
      <c r="A2851" s="7" t="s">
        <v>25</v>
      </c>
      <c r="B2851" s="7" t="s">
        <v>2285</v>
      </c>
      <c r="C2851" s="7" t="s">
        <v>17</v>
      </c>
      <c r="D2851" s="7" t="s">
        <v>34</v>
      </c>
      <c r="E2851" s="7" t="s">
        <v>4852</v>
      </c>
      <c r="F2851" s="15"/>
      <c r="G2851" s="15"/>
      <c r="H2851" s="20">
        <v>2009</v>
      </c>
      <c r="I2851" s="20" t="str">
        <f t="shared" si="149"/>
        <v>liss__pers_E..noTalk.2009</v>
      </c>
      <c r="J2851" s="20" t="s">
        <v>4855</v>
      </c>
      <c r="K2851" s="20" t="s">
        <v>4854</v>
      </c>
      <c r="L2851" s="20" t="s">
        <v>4063</v>
      </c>
      <c r="M2851" s="20" t="s">
        <v>1311</v>
      </c>
      <c r="N2851" s="20" t="s">
        <v>2257</v>
      </c>
    </row>
    <row r="2852" spans="1:14" ht="18" customHeight="1" x14ac:dyDescent="0.2">
      <c r="A2852" s="7" t="s">
        <v>25</v>
      </c>
      <c r="B2852" s="7" t="s">
        <v>2289</v>
      </c>
      <c r="C2852" s="7" t="s">
        <v>17</v>
      </c>
      <c r="D2852" s="7" t="s">
        <v>34</v>
      </c>
      <c r="E2852" s="7" t="s">
        <v>4852</v>
      </c>
      <c r="F2852" s="15"/>
      <c r="G2852" s="15"/>
      <c r="H2852" s="20">
        <v>2010</v>
      </c>
      <c r="I2852" s="20" t="str">
        <f t="shared" si="149"/>
        <v>liss__pers_E..noTalk.2010</v>
      </c>
      <c r="J2852" s="20" t="s">
        <v>4861</v>
      </c>
      <c r="K2852" s="20" t="s">
        <v>4854</v>
      </c>
      <c r="L2852" s="20" t="s">
        <v>4063</v>
      </c>
      <c r="M2852" s="20" t="s">
        <v>1311</v>
      </c>
      <c r="N2852" s="20" t="s">
        <v>2257</v>
      </c>
    </row>
    <row r="2853" spans="1:14" ht="18" customHeight="1" x14ac:dyDescent="0.2">
      <c r="A2853" s="7" t="s">
        <v>25</v>
      </c>
      <c r="B2853" s="7" t="s">
        <v>2291</v>
      </c>
      <c r="C2853" s="7" t="s">
        <v>17</v>
      </c>
      <c r="D2853" s="7" t="s">
        <v>34</v>
      </c>
      <c r="E2853" s="7" t="s">
        <v>4852</v>
      </c>
      <c r="F2853" s="15"/>
      <c r="G2853" s="15"/>
      <c r="H2853" s="20">
        <v>2011</v>
      </c>
      <c r="I2853" s="20" t="str">
        <f t="shared" si="149"/>
        <v>liss__pers_E..noTalk.2011</v>
      </c>
      <c r="J2853" s="20" t="s">
        <v>4862</v>
      </c>
      <c r="K2853" s="20" t="s">
        <v>4854</v>
      </c>
      <c r="L2853" s="20" t="s">
        <v>4063</v>
      </c>
      <c r="M2853" s="20" t="s">
        <v>1311</v>
      </c>
      <c r="N2853" s="20" t="s">
        <v>2257</v>
      </c>
    </row>
    <row r="2854" spans="1:14" ht="18" customHeight="1" x14ac:dyDescent="0.2">
      <c r="A2854" s="7" t="s">
        <v>25</v>
      </c>
      <c r="B2854" s="7" t="s">
        <v>2295</v>
      </c>
      <c r="C2854" s="7" t="s">
        <v>17</v>
      </c>
      <c r="D2854" s="7" t="s">
        <v>34</v>
      </c>
      <c r="E2854" s="7" t="s">
        <v>4852</v>
      </c>
      <c r="F2854" s="15"/>
      <c r="G2854" s="15"/>
      <c r="H2854" s="20">
        <v>2012</v>
      </c>
      <c r="I2854" s="20" t="str">
        <f t="shared" si="149"/>
        <v>liss__pers_E..noTalk.2012</v>
      </c>
      <c r="J2854" s="20" t="s">
        <v>4865</v>
      </c>
      <c r="K2854" s="20" t="s">
        <v>4854</v>
      </c>
      <c r="L2854" s="20" t="s">
        <v>4063</v>
      </c>
      <c r="M2854" s="20" t="s">
        <v>1311</v>
      </c>
      <c r="N2854" s="20" t="s">
        <v>2257</v>
      </c>
    </row>
    <row r="2855" spans="1:14" ht="18" customHeight="1" x14ac:dyDescent="0.2">
      <c r="A2855" s="7" t="s">
        <v>25</v>
      </c>
      <c r="B2855" s="7" t="s">
        <v>2301</v>
      </c>
      <c r="C2855" s="7" t="s">
        <v>17</v>
      </c>
      <c r="D2855" s="7" t="s">
        <v>34</v>
      </c>
      <c r="E2855" s="7" t="s">
        <v>4852</v>
      </c>
      <c r="F2855" s="15"/>
      <c r="G2855" s="15"/>
      <c r="H2855" s="20">
        <v>2014</v>
      </c>
      <c r="I2855" s="20" t="str">
        <f t="shared" ref="I2855:I2917" si="151">CONCATENATE(A2855,"__",C2855,"_", D2855, "..", E2855, ".", H2855)</f>
        <v>liss__pers_E..noTalk.2014</v>
      </c>
      <c r="J2855" s="20" t="s">
        <v>4866</v>
      </c>
      <c r="K2855" s="20" t="s">
        <v>4854</v>
      </c>
      <c r="L2855" s="20" t="s">
        <v>4063</v>
      </c>
      <c r="M2855" s="20" t="s">
        <v>1311</v>
      </c>
      <c r="N2855" s="20" t="s">
        <v>2257</v>
      </c>
    </row>
    <row r="2856" spans="1:14" ht="18" customHeight="1" x14ac:dyDescent="0.2">
      <c r="A2856" s="7" t="s">
        <v>25</v>
      </c>
      <c r="B2856" s="7" t="s">
        <v>2305</v>
      </c>
      <c r="C2856" s="7" t="s">
        <v>17</v>
      </c>
      <c r="D2856" s="7" t="s">
        <v>34</v>
      </c>
      <c r="E2856" s="7" t="s">
        <v>4852</v>
      </c>
      <c r="F2856" s="15"/>
      <c r="G2856" s="15"/>
      <c r="H2856" s="20">
        <v>2015</v>
      </c>
      <c r="I2856" s="20" t="str">
        <f t="shared" si="151"/>
        <v>liss__pers_E..noTalk.2015</v>
      </c>
      <c r="J2856" s="20" t="s">
        <v>4869</v>
      </c>
      <c r="K2856" s="20" t="s">
        <v>4854</v>
      </c>
      <c r="L2856" s="20" t="s">
        <v>4063</v>
      </c>
      <c r="M2856" s="20" t="s">
        <v>1311</v>
      </c>
      <c r="N2856" s="20" t="s">
        <v>2257</v>
      </c>
    </row>
    <row r="2857" spans="1:14" ht="18" customHeight="1" x14ac:dyDescent="0.2">
      <c r="A2857" s="7" t="s">
        <v>25</v>
      </c>
      <c r="B2857" s="7" t="s">
        <v>2309</v>
      </c>
      <c r="C2857" s="7" t="s">
        <v>17</v>
      </c>
      <c r="D2857" s="7" t="s">
        <v>34</v>
      </c>
      <c r="E2857" s="7" t="s">
        <v>4852</v>
      </c>
      <c r="F2857" s="15"/>
      <c r="G2857" s="15"/>
      <c r="H2857" s="20">
        <v>2017</v>
      </c>
      <c r="I2857" s="20" t="str">
        <f t="shared" si="151"/>
        <v>liss__pers_E..noTalk.2017</v>
      </c>
      <c r="J2857" s="20" t="s">
        <v>4874</v>
      </c>
      <c r="K2857" s="20" t="s">
        <v>4854</v>
      </c>
      <c r="L2857" s="20" t="s">
        <v>4063</v>
      </c>
      <c r="M2857" s="20" t="s">
        <v>1311</v>
      </c>
      <c r="N2857" s="20" t="s">
        <v>2257</v>
      </c>
    </row>
    <row r="2858" spans="1:14" ht="18" customHeight="1" x14ac:dyDescent="0.2">
      <c r="A2858" s="7" t="s">
        <v>25</v>
      </c>
      <c r="B2858" s="7" t="s">
        <v>2299</v>
      </c>
      <c r="C2858" s="7" t="s">
        <v>17</v>
      </c>
      <c r="D2858" s="7" t="s">
        <v>34</v>
      </c>
      <c r="E2858" s="7" t="s">
        <v>4852</v>
      </c>
      <c r="F2858" s="15"/>
      <c r="G2858" s="15"/>
      <c r="H2858" s="20">
        <v>2013</v>
      </c>
      <c r="I2858" s="20" t="str">
        <f t="shared" si="151"/>
        <v>liss__pers_E..noTalk.2013</v>
      </c>
      <c r="J2858" s="20" t="s">
        <v>4877</v>
      </c>
      <c r="K2858" s="20" t="s">
        <v>4854</v>
      </c>
      <c r="L2858" s="20" t="s">
        <v>4063</v>
      </c>
      <c r="M2858" s="20" t="s">
        <v>1311</v>
      </c>
      <c r="N2858" s="20" t="s">
        <v>2257</v>
      </c>
    </row>
    <row r="2859" spans="1:14" ht="18" customHeight="1" x14ac:dyDescent="0.2">
      <c r="A2859" s="7" t="s">
        <v>25</v>
      </c>
      <c r="B2859" s="7" t="s">
        <v>2311</v>
      </c>
      <c r="C2859" s="7" t="s">
        <v>17</v>
      </c>
      <c r="D2859" s="7" t="s">
        <v>34</v>
      </c>
      <c r="E2859" s="7" t="s">
        <v>4852</v>
      </c>
      <c r="F2859" s="15"/>
      <c r="G2859" s="15"/>
      <c r="H2859" s="20">
        <v>2018</v>
      </c>
      <c r="I2859" s="20" t="str">
        <f t="shared" si="151"/>
        <v>liss__pers_E..noTalk.2018</v>
      </c>
      <c r="J2859" s="20" t="s">
        <v>4881</v>
      </c>
      <c r="K2859" s="20" t="s">
        <v>4854</v>
      </c>
      <c r="L2859" s="20" t="s">
        <v>4063</v>
      </c>
      <c r="M2859" s="20" t="s">
        <v>1311</v>
      </c>
      <c r="N2859" s="20" t="s">
        <v>2257</v>
      </c>
    </row>
    <row r="2860" spans="1:14" ht="18" customHeight="1" x14ac:dyDescent="0.2">
      <c r="A2860" s="7" t="s">
        <v>25</v>
      </c>
      <c r="B2860" s="7" t="s">
        <v>2277</v>
      </c>
      <c r="C2860" s="7" t="s">
        <v>17</v>
      </c>
      <c r="D2860" s="7" t="s">
        <v>34</v>
      </c>
      <c r="E2860" s="7" t="s">
        <v>4882</v>
      </c>
      <c r="F2860" s="15"/>
      <c r="G2860" s="15"/>
      <c r="H2860" s="20">
        <v>2008</v>
      </c>
      <c r="I2860" s="20" t="str">
        <f t="shared" si="151"/>
        <v>liss__pers_E..quiet.2008</v>
      </c>
      <c r="J2860" s="20" t="s">
        <v>4884</v>
      </c>
      <c r="K2860" s="20" t="s">
        <v>4885</v>
      </c>
      <c r="L2860" s="20" t="s">
        <v>4063</v>
      </c>
      <c r="M2860" s="20" t="s">
        <v>1311</v>
      </c>
      <c r="N2860" s="20" t="s">
        <v>2257</v>
      </c>
    </row>
    <row r="2861" spans="1:14" ht="18" customHeight="1" x14ac:dyDescent="0.2">
      <c r="A2861" s="7" t="s">
        <v>25</v>
      </c>
      <c r="B2861" s="7" t="s">
        <v>2285</v>
      </c>
      <c r="C2861" s="7" t="s">
        <v>17</v>
      </c>
      <c r="D2861" s="7" t="s">
        <v>34</v>
      </c>
      <c r="E2861" s="7" t="s">
        <v>4882</v>
      </c>
      <c r="F2861" s="15"/>
      <c r="G2861" s="15"/>
      <c r="H2861" s="20">
        <v>2009</v>
      </c>
      <c r="I2861" s="20" t="str">
        <f t="shared" si="151"/>
        <v>liss__pers_E..quiet.2009</v>
      </c>
      <c r="J2861" s="15" t="s">
        <v>4889</v>
      </c>
      <c r="K2861" s="20" t="s">
        <v>4885</v>
      </c>
      <c r="L2861" s="20" t="s">
        <v>4063</v>
      </c>
      <c r="M2861" s="20" t="s">
        <v>1311</v>
      </c>
      <c r="N2861" s="20" t="s">
        <v>2257</v>
      </c>
    </row>
    <row r="2862" spans="1:14" ht="18" customHeight="1" x14ac:dyDescent="0.2">
      <c r="A2862" s="7" t="s">
        <v>25</v>
      </c>
      <c r="B2862" s="7" t="s">
        <v>2289</v>
      </c>
      <c r="C2862" s="7" t="s">
        <v>17</v>
      </c>
      <c r="D2862" s="7" t="s">
        <v>34</v>
      </c>
      <c r="E2862" s="7" t="s">
        <v>4882</v>
      </c>
      <c r="F2862" s="15"/>
      <c r="G2862" s="15"/>
      <c r="H2862" s="20">
        <v>2010</v>
      </c>
      <c r="I2862" s="20" t="str">
        <f t="shared" si="151"/>
        <v>liss__pers_E..quiet.2010</v>
      </c>
      <c r="J2862" s="20" t="s">
        <v>4893</v>
      </c>
      <c r="K2862" s="20" t="s">
        <v>4885</v>
      </c>
      <c r="L2862" s="20" t="s">
        <v>4063</v>
      </c>
      <c r="M2862" s="20" t="s">
        <v>1311</v>
      </c>
      <c r="N2862" s="20" t="s">
        <v>2257</v>
      </c>
    </row>
    <row r="2863" spans="1:14" ht="18" customHeight="1" x14ac:dyDescent="0.2">
      <c r="A2863" s="7" t="s">
        <v>25</v>
      </c>
      <c r="B2863" s="7" t="s">
        <v>2291</v>
      </c>
      <c r="C2863" s="7" t="s">
        <v>17</v>
      </c>
      <c r="D2863" s="7" t="s">
        <v>34</v>
      </c>
      <c r="E2863" s="7" t="s">
        <v>4882</v>
      </c>
      <c r="F2863" s="15"/>
      <c r="G2863" s="15"/>
      <c r="H2863" s="20">
        <v>2011</v>
      </c>
      <c r="I2863" s="20" t="str">
        <f t="shared" si="151"/>
        <v>liss__pers_E..quiet.2011</v>
      </c>
      <c r="J2863" s="15" t="s">
        <v>4896</v>
      </c>
      <c r="K2863" s="20" t="s">
        <v>4885</v>
      </c>
      <c r="L2863" s="20" t="s">
        <v>4063</v>
      </c>
      <c r="M2863" s="20" t="s">
        <v>1311</v>
      </c>
      <c r="N2863" s="20" t="s">
        <v>2257</v>
      </c>
    </row>
    <row r="2864" spans="1:14" ht="18" customHeight="1" x14ac:dyDescent="0.2">
      <c r="A2864" s="7" t="s">
        <v>25</v>
      </c>
      <c r="B2864" s="7" t="s">
        <v>2295</v>
      </c>
      <c r="C2864" s="7" t="s">
        <v>17</v>
      </c>
      <c r="D2864" s="7" t="s">
        <v>34</v>
      </c>
      <c r="E2864" s="7" t="s">
        <v>4882</v>
      </c>
      <c r="F2864" s="15"/>
      <c r="G2864" s="15"/>
      <c r="H2864" s="20">
        <v>2012</v>
      </c>
      <c r="I2864" s="20" t="str">
        <f t="shared" si="151"/>
        <v>liss__pers_E..quiet.2012</v>
      </c>
      <c r="J2864" s="20" t="s">
        <v>4901</v>
      </c>
      <c r="K2864" s="20" t="s">
        <v>4885</v>
      </c>
      <c r="L2864" s="20" t="s">
        <v>4063</v>
      </c>
      <c r="M2864" s="20" t="s">
        <v>1311</v>
      </c>
      <c r="N2864" s="20" t="s">
        <v>2257</v>
      </c>
    </row>
    <row r="2865" spans="1:14" ht="18" customHeight="1" x14ac:dyDescent="0.2">
      <c r="A2865" s="7" t="s">
        <v>25</v>
      </c>
      <c r="B2865" s="7" t="s">
        <v>2301</v>
      </c>
      <c r="C2865" s="7" t="s">
        <v>17</v>
      </c>
      <c r="D2865" s="7" t="s">
        <v>34</v>
      </c>
      <c r="E2865" s="7" t="s">
        <v>4882</v>
      </c>
      <c r="F2865" s="15"/>
      <c r="G2865" s="15"/>
      <c r="H2865" s="20">
        <v>2014</v>
      </c>
      <c r="I2865" s="20" t="str">
        <f t="shared" si="151"/>
        <v>liss__pers_E..quiet.2014</v>
      </c>
      <c r="J2865" s="15" t="s">
        <v>4904</v>
      </c>
      <c r="K2865" s="20" t="s">
        <v>4885</v>
      </c>
      <c r="L2865" s="20" t="s">
        <v>4063</v>
      </c>
      <c r="M2865" s="20" t="s">
        <v>1311</v>
      </c>
      <c r="N2865" s="20" t="s">
        <v>2257</v>
      </c>
    </row>
    <row r="2866" spans="1:14" ht="18" customHeight="1" x14ac:dyDescent="0.2">
      <c r="A2866" s="7" t="s">
        <v>25</v>
      </c>
      <c r="B2866" s="7" t="s">
        <v>2305</v>
      </c>
      <c r="C2866" s="7" t="s">
        <v>17</v>
      </c>
      <c r="D2866" s="7" t="s">
        <v>34</v>
      </c>
      <c r="E2866" s="7" t="s">
        <v>4882</v>
      </c>
      <c r="F2866" s="15"/>
      <c r="G2866" s="15"/>
      <c r="H2866" s="20">
        <v>2015</v>
      </c>
      <c r="I2866" s="20" t="str">
        <f t="shared" si="151"/>
        <v>liss__pers_E..quiet.2015</v>
      </c>
      <c r="J2866" s="20" t="s">
        <v>4907</v>
      </c>
      <c r="K2866" s="20" t="s">
        <v>4885</v>
      </c>
      <c r="L2866" s="20" t="s">
        <v>4063</v>
      </c>
      <c r="M2866" s="20" t="s">
        <v>1311</v>
      </c>
      <c r="N2866" s="20" t="s">
        <v>2257</v>
      </c>
    </row>
    <row r="2867" spans="1:14" ht="18" customHeight="1" x14ac:dyDescent="0.2">
      <c r="A2867" s="7" t="s">
        <v>25</v>
      </c>
      <c r="B2867" s="7" t="s">
        <v>2309</v>
      </c>
      <c r="C2867" s="7" t="s">
        <v>17</v>
      </c>
      <c r="D2867" s="7" t="s">
        <v>34</v>
      </c>
      <c r="E2867" s="7" t="s">
        <v>4882</v>
      </c>
      <c r="F2867" s="15"/>
      <c r="G2867" s="15"/>
      <c r="H2867" s="20">
        <v>2017</v>
      </c>
      <c r="I2867" s="20" t="str">
        <f t="shared" si="151"/>
        <v>liss__pers_E..quiet.2017</v>
      </c>
      <c r="J2867" s="15" t="s">
        <v>4908</v>
      </c>
      <c r="K2867" s="20" t="s">
        <v>4885</v>
      </c>
      <c r="L2867" s="20" t="s">
        <v>4063</v>
      </c>
      <c r="M2867" s="20" t="s">
        <v>1311</v>
      </c>
      <c r="N2867" s="20" t="s">
        <v>2257</v>
      </c>
    </row>
    <row r="2868" spans="1:14" ht="18" customHeight="1" x14ac:dyDescent="0.2">
      <c r="A2868" s="7" t="s">
        <v>25</v>
      </c>
      <c r="B2868" s="7" t="s">
        <v>2299</v>
      </c>
      <c r="C2868" s="7" t="s">
        <v>17</v>
      </c>
      <c r="D2868" s="7" t="s">
        <v>34</v>
      </c>
      <c r="E2868" s="7" t="s">
        <v>4882</v>
      </c>
      <c r="F2868" s="15"/>
      <c r="G2868" s="15"/>
      <c r="H2868" s="20">
        <v>2013</v>
      </c>
      <c r="I2868" s="20" t="str">
        <f t="shared" si="151"/>
        <v>liss__pers_E..quiet.2013</v>
      </c>
      <c r="J2868" s="20" t="s">
        <v>4913</v>
      </c>
      <c r="K2868" s="20" t="s">
        <v>4885</v>
      </c>
      <c r="L2868" s="20" t="s">
        <v>4063</v>
      </c>
      <c r="M2868" s="20" t="s">
        <v>1311</v>
      </c>
      <c r="N2868" s="20" t="s">
        <v>2257</v>
      </c>
    </row>
    <row r="2869" spans="1:14" ht="18" customHeight="1" x14ac:dyDescent="0.2">
      <c r="A2869" s="7" t="s">
        <v>25</v>
      </c>
      <c r="B2869" s="7" t="s">
        <v>2311</v>
      </c>
      <c r="C2869" s="7" t="s">
        <v>17</v>
      </c>
      <c r="D2869" s="7" t="s">
        <v>34</v>
      </c>
      <c r="E2869" s="7" t="s">
        <v>4882</v>
      </c>
      <c r="F2869" s="15"/>
      <c r="G2869" s="15"/>
      <c r="H2869" s="20">
        <v>2018</v>
      </c>
      <c r="I2869" s="20" t="str">
        <f t="shared" si="151"/>
        <v>liss__pers_E..quiet.2018</v>
      </c>
      <c r="J2869" s="15" t="s">
        <v>4916</v>
      </c>
      <c r="K2869" s="20" t="s">
        <v>4885</v>
      </c>
      <c r="L2869" s="20" t="s">
        <v>4063</v>
      </c>
      <c r="M2869" s="20" t="s">
        <v>1311</v>
      </c>
      <c r="N2869" s="20" t="s">
        <v>2257</v>
      </c>
    </row>
    <row r="2870" spans="1:14" ht="18" customHeight="1" x14ac:dyDescent="0.2">
      <c r="A2870" s="7" t="s">
        <v>25</v>
      </c>
      <c r="B2870" s="7" t="s">
        <v>2277</v>
      </c>
      <c r="C2870" s="7" t="s">
        <v>17</v>
      </c>
      <c r="D2870" s="7" t="s">
        <v>34</v>
      </c>
      <c r="E2870" s="7" t="s">
        <v>4919</v>
      </c>
      <c r="F2870" s="15"/>
      <c r="G2870" s="15"/>
      <c r="H2870" s="20">
        <v>2008</v>
      </c>
      <c r="I2870" s="20" t="str">
        <f t="shared" si="151"/>
        <v>liss__pers_E..tlkDiffPpl.2008</v>
      </c>
      <c r="J2870" s="20" t="s">
        <v>4920</v>
      </c>
      <c r="K2870" s="20" t="s">
        <v>4921</v>
      </c>
      <c r="L2870" s="20" t="s">
        <v>4063</v>
      </c>
      <c r="M2870" s="20" t="s">
        <v>251</v>
      </c>
      <c r="N2870" s="20" t="s">
        <v>2257</v>
      </c>
    </row>
    <row r="2871" spans="1:14" ht="18" customHeight="1" x14ac:dyDescent="0.2">
      <c r="A2871" s="7" t="s">
        <v>25</v>
      </c>
      <c r="B2871" s="7" t="s">
        <v>2285</v>
      </c>
      <c r="C2871" s="7" t="s">
        <v>17</v>
      </c>
      <c r="D2871" s="7" t="s">
        <v>34</v>
      </c>
      <c r="E2871" s="7" t="s">
        <v>4919</v>
      </c>
      <c r="F2871" s="15"/>
      <c r="G2871" s="15"/>
      <c r="H2871" s="20">
        <v>2009</v>
      </c>
      <c r="I2871" s="20" t="str">
        <f t="shared" si="151"/>
        <v>liss__pers_E..tlkDiffPpl.2009</v>
      </c>
      <c r="J2871" s="15" t="s">
        <v>4926</v>
      </c>
      <c r="K2871" s="20" t="s">
        <v>4921</v>
      </c>
      <c r="L2871" s="20" t="s">
        <v>4063</v>
      </c>
      <c r="M2871" s="20" t="s">
        <v>251</v>
      </c>
      <c r="N2871" s="20" t="s">
        <v>2257</v>
      </c>
    </row>
    <row r="2872" spans="1:14" ht="18" customHeight="1" x14ac:dyDescent="0.2">
      <c r="A2872" s="7" t="s">
        <v>25</v>
      </c>
      <c r="B2872" s="7" t="s">
        <v>2289</v>
      </c>
      <c r="C2872" s="7" t="s">
        <v>17</v>
      </c>
      <c r="D2872" s="7" t="s">
        <v>34</v>
      </c>
      <c r="E2872" s="7" t="s">
        <v>4919</v>
      </c>
      <c r="F2872" s="15"/>
      <c r="G2872" s="15"/>
      <c r="H2872" s="20">
        <v>2010</v>
      </c>
      <c r="I2872" s="20" t="str">
        <f t="shared" si="151"/>
        <v>liss__pers_E..tlkDiffPpl.2010</v>
      </c>
      <c r="J2872" s="20" t="s">
        <v>4930</v>
      </c>
      <c r="K2872" s="20" t="s">
        <v>4921</v>
      </c>
      <c r="L2872" s="20" t="s">
        <v>4063</v>
      </c>
      <c r="M2872" s="20" t="s">
        <v>251</v>
      </c>
      <c r="N2872" s="20" t="s">
        <v>2257</v>
      </c>
    </row>
    <row r="2873" spans="1:14" ht="18" customHeight="1" x14ac:dyDescent="0.2">
      <c r="A2873" s="7" t="s">
        <v>25</v>
      </c>
      <c r="B2873" s="7" t="s">
        <v>2291</v>
      </c>
      <c r="C2873" s="7" t="s">
        <v>17</v>
      </c>
      <c r="D2873" s="7" t="s">
        <v>34</v>
      </c>
      <c r="E2873" s="7" t="s">
        <v>4919</v>
      </c>
      <c r="F2873" s="15"/>
      <c r="G2873" s="15"/>
      <c r="H2873" s="20">
        <v>2011</v>
      </c>
      <c r="I2873" s="20" t="str">
        <f t="shared" si="151"/>
        <v>liss__pers_E..tlkDiffPpl.2011</v>
      </c>
      <c r="J2873" s="15" t="s">
        <v>4933</v>
      </c>
      <c r="K2873" s="20" t="s">
        <v>4921</v>
      </c>
      <c r="L2873" s="20" t="s">
        <v>4063</v>
      </c>
      <c r="M2873" s="20" t="s">
        <v>251</v>
      </c>
      <c r="N2873" s="20" t="s">
        <v>2257</v>
      </c>
    </row>
    <row r="2874" spans="1:14" ht="18" customHeight="1" x14ac:dyDescent="0.2">
      <c r="A2874" s="7" t="s">
        <v>25</v>
      </c>
      <c r="B2874" s="7" t="s">
        <v>2295</v>
      </c>
      <c r="C2874" s="7" t="s">
        <v>17</v>
      </c>
      <c r="D2874" s="7" t="s">
        <v>34</v>
      </c>
      <c r="E2874" s="7" t="s">
        <v>4919</v>
      </c>
      <c r="F2874" s="15"/>
      <c r="G2874" s="15"/>
      <c r="H2874" s="20">
        <v>2012</v>
      </c>
      <c r="I2874" s="20" t="str">
        <f t="shared" si="151"/>
        <v>liss__pers_E..tlkDiffPpl.2012</v>
      </c>
      <c r="J2874" s="20" t="s">
        <v>4939</v>
      </c>
      <c r="K2874" s="20" t="s">
        <v>4921</v>
      </c>
      <c r="L2874" s="20" t="s">
        <v>4063</v>
      </c>
      <c r="M2874" s="20" t="s">
        <v>251</v>
      </c>
      <c r="N2874" s="20" t="s">
        <v>2257</v>
      </c>
    </row>
    <row r="2875" spans="1:14" ht="18" customHeight="1" x14ac:dyDescent="0.2">
      <c r="A2875" s="7" t="s">
        <v>25</v>
      </c>
      <c r="B2875" s="7" t="s">
        <v>2301</v>
      </c>
      <c r="C2875" s="7" t="s">
        <v>17</v>
      </c>
      <c r="D2875" s="7" t="s">
        <v>34</v>
      </c>
      <c r="E2875" s="7" t="s">
        <v>4919</v>
      </c>
      <c r="F2875" s="15"/>
      <c r="G2875" s="15"/>
      <c r="H2875" s="20">
        <v>2014</v>
      </c>
      <c r="I2875" s="20" t="str">
        <f t="shared" si="151"/>
        <v>liss__pers_E..tlkDiffPpl.2014</v>
      </c>
      <c r="J2875" s="15" t="s">
        <v>4942</v>
      </c>
      <c r="K2875" s="20" t="s">
        <v>4921</v>
      </c>
      <c r="L2875" s="20" t="s">
        <v>4063</v>
      </c>
      <c r="M2875" s="20" t="s">
        <v>251</v>
      </c>
      <c r="N2875" s="20" t="s">
        <v>2257</v>
      </c>
    </row>
    <row r="2876" spans="1:14" ht="18" customHeight="1" x14ac:dyDescent="0.2">
      <c r="A2876" s="7" t="s">
        <v>25</v>
      </c>
      <c r="B2876" s="7" t="s">
        <v>2305</v>
      </c>
      <c r="C2876" s="7" t="s">
        <v>17</v>
      </c>
      <c r="D2876" s="7" t="s">
        <v>34</v>
      </c>
      <c r="E2876" s="7" t="s">
        <v>4919</v>
      </c>
      <c r="F2876" s="15"/>
      <c r="G2876" s="15"/>
      <c r="H2876" s="20">
        <v>2015</v>
      </c>
      <c r="I2876" s="20" t="str">
        <f t="shared" si="151"/>
        <v>liss__pers_E..tlkDiffPpl.2015</v>
      </c>
      <c r="J2876" s="20" t="s">
        <v>4945</v>
      </c>
      <c r="K2876" s="20" t="s">
        <v>4921</v>
      </c>
      <c r="L2876" s="20" t="s">
        <v>4063</v>
      </c>
      <c r="M2876" s="20" t="s">
        <v>251</v>
      </c>
      <c r="N2876" s="20" t="s">
        <v>2257</v>
      </c>
    </row>
    <row r="2877" spans="1:14" ht="18" customHeight="1" x14ac:dyDescent="0.2">
      <c r="A2877" s="7" t="s">
        <v>25</v>
      </c>
      <c r="B2877" s="7" t="s">
        <v>2309</v>
      </c>
      <c r="C2877" s="7" t="s">
        <v>17</v>
      </c>
      <c r="D2877" s="7" t="s">
        <v>34</v>
      </c>
      <c r="E2877" s="7" t="s">
        <v>4919</v>
      </c>
      <c r="F2877" s="15"/>
      <c r="G2877" s="15"/>
      <c r="H2877" s="20">
        <v>2017</v>
      </c>
      <c r="I2877" s="20" t="str">
        <f t="shared" si="151"/>
        <v>liss__pers_E..tlkDiffPpl.2017</v>
      </c>
      <c r="J2877" s="15" t="s">
        <v>4950</v>
      </c>
      <c r="K2877" s="20" t="s">
        <v>4921</v>
      </c>
      <c r="L2877" s="20" t="s">
        <v>4063</v>
      </c>
      <c r="M2877" s="20" t="s">
        <v>251</v>
      </c>
      <c r="N2877" s="20" t="s">
        <v>2257</v>
      </c>
    </row>
    <row r="2878" spans="1:14" ht="18" customHeight="1" x14ac:dyDescent="0.2">
      <c r="A2878" s="7" t="s">
        <v>25</v>
      </c>
      <c r="B2878" s="7" t="s">
        <v>2299</v>
      </c>
      <c r="C2878" s="7" t="s">
        <v>17</v>
      </c>
      <c r="D2878" s="7" t="s">
        <v>34</v>
      </c>
      <c r="E2878" s="7" t="s">
        <v>4919</v>
      </c>
      <c r="F2878" s="15"/>
      <c r="G2878" s="15"/>
      <c r="H2878" s="20">
        <v>2013</v>
      </c>
      <c r="I2878" s="20" t="str">
        <f t="shared" si="151"/>
        <v>liss__pers_E..tlkDiffPpl.2013</v>
      </c>
      <c r="J2878" s="20" t="s">
        <v>4951</v>
      </c>
      <c r="K2878" s="20" t="s">
        <v>4921</v>
      </c>
      <c r="L2878" s="20" t="s">
        <v>4063</v>
      </c>
      <c r="M2878" s="20" t="s">
        <v>251</v>
      </c>
      <c r="N2878" s="20" t="s">
        <v>2257</v>
      </c>
    </row>
    <row r="2879" spans="1:14" ht="18" customHeight="1" x14ac:dyDescent="0.2">
      <c r="A2879" s="7" t="s">
        <v>25</v>
      </c>
      <c r="B2879" s="7" t="s">
        <v>2311</v>
      </c>
      <c r="C2879" s="7" t="s">
        <v>17</v>
      </c>
      <c r="D2879" s="7" t="s">
        <v>34</v>
      </c>
      <c r="E2879" s="7" t="s">
        <v>4919</v>
      </c>
      <c r="F2879" s="15"/>
      <c r="G2879" s="15"/>
      <c r="H2879" s="20">
        <v>2018</v>
      </c>
      <c r="I2879" s="20" t="str">
        <f t="shared" si="151"/>
        <v>liss__pers_E..tlkDiffPpl.2018</v>
      </c>
      <c r="J2879" s="15" t="s">
        <v>4955</v>
      </c>
      <c r="K2879" s="20" t="s">
        <v>4921</v>
      </c>
      <c r="L2879" s="20" t="s">
        <v>4063</v>
      </c>
      <c r="M2879" s="20" t="s">
        <v>251</v>
      </c>
      <c r="N2879" s="20" t="s">
        <v>2257</v>
      </c>
    </row>
    <row r="2880" spans="1:14" ht="18" customHeight="1" x14ac:dyDescent="0.2">
      <c r="A2880" s="7" t="s">
        <v>25</v>
      </c>
      <c r="B2880" s="7" t="s">
        <v>2277</v>
      </c>
      <c r="C2880" s="7" t="s">
        <v>17</v>
      </c>
      <c r="D2880" s="7" t="s">
        <v>34</v>
      </c>
      <c r="E2880" s="7" t="s">
        <v>4958</v>
      </c>
      <c r="F2880" s="15"/>
      <c r="G2880" s="15"/>
      <c r="H2880" s="20">
        <v>2008</v>
      </c>
      <c r="I2880" s="20" t="str">
        <f t="shared" si="151"/>
        <v>liss__pers_E..yesAttntn.2008</v>
      </c>
      <c r="J2880" s="20" t="s">
        <v>4959</v>
      </c>
      <c r="K2880" s="20" t="s">
        <v>4960</v>
      </c>
      <c r="L2880" s="20" t="s">
        <v>4063</v>
      </c>
      <c r="M2880" s="20" t="s">
        <v>251</v>
      </c>
      <c r="N2880" s="20" t="s">
        <v>2257</v>
      </c>
    </row>
    <row r="2881" spans="1:17" ht="18" customHeight="1" x14ac:dyDescent="0.2">
      <c r="A2881" s="7" t="s">
        <v>25</v>
      </c>
      <c r="B2881" s="7" t="s">
        <v>2285</v>
      </c>
      <c r="C2881" s="7" t="s">
        <v>17</v>
      </c>
      <c r="D2881" s="7" t="s">
        <v>34</v>
      </c>
      <c r="E2881" s="7" t="s">
        <v>4958</v>
      </c>
      <c r="F2881" s="15"/>
      <c r="G2881" s="15"/>
      <c r="H2881" s="20">
        <v>2009</v>
      </c>
      <c r="I2881" s="20" t="str">
        <f t="shared" si="151"/>
        <v>liss__pers_E..yesAttntn.2009</v>
      </c>
      <c r="J2881" s="15" t="s">
        <v>4961</v>
      </c>
      <c r="K2881" s="20" t="s">
        <v>4960</v>
      </c>
      <c r="L2881" s="20" t="s">
        <v>4063</v>
      </c>
      <c r="M2881" s="20" t="s">
        <v>251</v>
      </c>
      <c r="N2881" s="20" t="s">
        <v>2257</v>
      </c>
    </row>
    <row r="2882" spans="1:17" ht="18" customHeight="1" x14ac:dyDescent="0.2">
      <c r="A2882" s="7" t="s">
        <v>25</v>
      </c>
      <c r="B2882" s="7" t="s">
        <v>2289</v>
      </c>
      <c r="C2882" s="7" t="s">
        <v>17</v>
      </c>
      <c r="D2882" s="7" t="s">
        <v>34</v>
      </c>
      <c r="E2882" s="7" t="s">
        <v>4958</v>
      </c>
      <c r="F2882" s="15"/>
      <c r="G2882" s="15"/>
      <c r="H2882" s="20">
        <v>2010</v>
      </c>
      <c r="I2882" s="20" t="str">
        <f t="shared" si="151"/>
        <v>liss__pers_E..yesAttntn.2010</v>
      </c>
      <c r="J2882" s="20" t="s">
        <v>4966</v>
      </c>
      <c r="K2882" s="20" t="s">
        <v>4960</v>
      </c>
      <c r="L2882" s="20" t="s">
        <v>4063</v>
      </c>
      <c r="M2882" s="20" t="s">
        <v>251</v>
      </c>
      <c r="N2882" s="20" t="s">
        <v>2257</v>
      </c>
    </row>
    <row r="2883" spans="1:17" ht="18" customHeight="1" x14ac:dyDescent="0.2">
      <c r="A2883" s="7" t="s">
        <v>25</v>
      </c>
      <c r="B2883" s="7" t="s">
        <v>2291</v>
      </c>
      <c r="C2883" s="7" t="s">
        <v>17</v>
      </c>
      <c r="D2883" s="7" t="s">
        <v>34</v>
      </c>
      <c r="E2883" s="7" t="s">
        <v>4958</v>
      </c>
      <c r="F2883" s="15"/>
      <c r="G2883" s="15"/>
      <c r="H2883" s="20">
        <v>2011</v>
      </c>
      <c r="I2883" s="20" t="str">
        <f t="shared" si="151"/>
        <v>liss__pers_E..yesAttntn.2011</v>
      </c>
      <c r="J2883" s="15" t="s">
        <v>4969</v>
      </c>
      <c r="K2883" s="20" t="s">
        <v>4960</v>
      </c>
      <c r="L2883" s="20" t="s">
        <v>4063</v>
      </c>
      <c r="M2883" s="20" t="s">
        <v>251</v>
      </c>
      <c r="N2883" s="20" t="s">
        <v>2257</v>
      </c>
    </row>
    <row r="2884" spans="1:17" ht="18" customHeight="1" x14ac:dyDescent="0.2">
      <c r="A2884" s="7" t="s">
        <v>25</v>
      </c>
      <c r="B2884" s="7" t="s">
        <v>2295</v>
      </c>
      <c r="C2884" s="7" t="s">
        <v>17</v>
      </c>
      <c r="D2884" s="7" t="s">
        <v>34</v>
      </c>
      <c r="E2884" s="7" t="s">
        <v>4958</v>
      </c>
      <c r="F2884" s="15"/>
      <c r="G2884" s="15"/>
      <c r="H2884" s="20">
        <v>2012</v>
      </c>
      <c r="I2884" s="20" t="str">
        <f t="shared" si="151"/>
        <v>liss__pers_E..yesAttntn.2012</v>
      </c>
      <c r="J2884" s="20" t="s">
        <v>4972</v>
      </c>
      <c r="K2884" s="20" t="s">
        <v>4960</v>
      </c>
      <c r="L2884" s="20" t="s">
        <v>4063</v>
      </c>
      <c r="M2884" s="20" t="s">
        <v>251</v>
      </c>
      <c r="N2884" s="20" t="s">
        <v>2257</v>
      </c>
    </row>
    <row r="2885" spans="1:17" ht="18" customHeight="1" x14ac:dyDescent="0.2">
      <c r="A2885" s="7" t="s">
        <v>25</v>
      </c>
      <c r="B2885" s="7" t="s">
        <v>2301</v>
      </c>
      <c r="C2885" s="7" t="s">
        <v>17</v>
      </c>
      <c r="D2885" s="7" t="s">
        <v>34</v>
      </c>
      <c r="E2885" s="7" t="s">
        <v>4958</v>
      </c>
      <c r="F2885" s="15"/>
      <c r="G2885" s="15"/>
      <c r="H2885" s="20">
        <v>2014</v>
      </c>
      <c r="I2885" s="20" t="str">
        <f t="shared" si="151"/>
        <v>liss__pers_E..yesAttntn.2014</v>
      </c>
      <c r="J2885" s="15" t="s">
        <v>4977</v>
      </c>
      <c r="K2885" s="20" t="s">
        <v>4960</v>
      </c>
      <c r="L2885" s="20" t="s">
        <v>4063</v>
      </c>
      <c r="M2885" s="20" t="s">
        <v>251</v>
      </c>
      <c r="N2885" s="20" t="s">
        <v>2257</v>
      </c>
    </row>
    <row r="2886" spans="1:17" ht="18" customHeight="1" x14ac:dyDescent="0.2">
      <c r="A2886" s="7" t="s">
        <v>25</v>
      </c>
      <c r="B2886" s="7" t="s">
        <v>2305</v>
      </c>
      <c r="C2886" s="7" t="s">
        <v>17</v>
      </c>
      <c r="D2886" s="7" t="s">
        <v>34</v>
      </c>
      <c r="E2886" s="7" t="s">
        <v>4958</v>
      </c>
      <c r="F2886" s="15"/>
      <c r="G2886" s="15"/>
      <c r="H2886" s="20">
        <v>2015</v>
      </c>
      <c r="I2886" s="20" t="str">
        <f t="shared" si="151"/>
        <v>liss__pers_E..yesAttntn.2015</v>
      </c>
      <c r="J2886" s="20" t="s">
        <v>4980</v>
      </c>
      <c r="K2886" s="20" t="s">
        <v>4960</v>
      </c>
      <c r="L2886" s="20" t="s">
        <v>4063</v>
      </c>
      <c r="M2886" s="20" t="s">
        <v>251</v>
      </c>
      <c r="N2886" s="20" t="s">
        <v>2257</v>
      </c>
    </row>
    <row r="2887" spans="1:17" ht="18" customHeight="1" x14ac:dyDescent="0.2">
      <c r="A2887" s="7" t="s">
        <v>25</v>
      </c>
      <c r="B2887" s="7" t="s">
        <v>2309</v>
      </c>
      <c r="C2887" s="7" t="s">
        <v>17</v>
      </c>
      <c r="D2887" s="7" t="s">
        <v>34</v>
      </c>
      <c r="E2887" s="7" t="s">
        <v>4958</v>
      </c>
      <c r="F2887" s="15"/>
      <c r="G2887" s="15"/>
      <c r="H2887" s="20">
        <v>2017</v>
      </c>
      <c r="I2887" s="20" t="str">
        <f t="shared" si="151"/>
        <v>liss__pers_E..yesAttntn.2017</v>
      </c>
      <c r="J2887" s="15" t="s">
        <v>4983</v>
      </c>
      <c r="K2887" s="20" t="s">
        <v>4960</v>
      </c>
      <c r="L2887" s="20" t="s">
        <v>4063</v>
      </c>
      <c r="M2887" s="20" t="s">
        <v>251</v>
      </c>
      <c r="N2887" s="20" t="s">
        <v>2257</v>
      </c>
    </row>
    <row r="2888" spans="1:17" ht="18" customHeight="1" x14ac:dyDescent="0.2">
      <c r="A2888" s="7" t="s">
        <v>25</v>
      </c>
      <c r="B2888" s="7" t="s">
        <v>2299</v>
      </c>
      <c r="C2888" s="7" t="s">
        <v>17</v>
      </c>
      <c r="D2888" s="7" t="s">
        <v>34</v>
      </c>
      <c r="E2888" s="7" t="s">
        <v>4958</v>
      </c>
      <c r="F2888" s="15"/>
      <c r="G2888" s="15"/>
      <c r="H2888" s="20">
        <v>2013</v>
      </c>
      <c r="I2888" s="20" t="str">
        <f t="shared" si="151"/>
        <v>liss__pers_E..yesAttntn.2013</v>
      </c>
      <c r="J2888" s="20" t="s">
        <v>4988</v>
      </c>
      <c r="K2888" s="20" t="s">
        <v>4960</v>
      </c>
      <c r="L2888" s="20" t="s">
        <v>4063</v>
      </c>
      <c r="M2888" s="20" t="s">
        <v>251</v>
      </c>
      <c r="N2888" s="20" t="s">
        <v>2257</v>
      </c>
    </row>
    <row r="2889" spans="1:17" ht="18" customHeight="1" x14ac:dyDescent="0.2">
      <c r="A2889" s="7" t="s">
        <v>25</v>
      </c>
      <c r="B2889" s="7" t="s">
        <v>2311</v>
      </c>
      <c r="C2889" s="7" t="s">
        <v>17</v>
      </c>
      <c r="D2889" s="7" t="s">
        <v>34</v>
      </c>
      <c r="E2889" s="7" t="s">
        <v>4958</v>
      </c>
      <c r="F2889" s="15"/>
      <c r="G2889" s="15"/>
      <c r="H2889" s="20">
        <v>2018</v>
      </c>
      <c r="I2889" s="20" t="str">
        <f t="shared" si="151"/>
        <v>liss__pers_E..yesAttntn.2018</v>
      </c>
      <c r="J2889" s="15" t="s">
        <v>4989</v>
      </c>
      <c r="K2889" s="20" t="s">
        <v>4960</v>
      </c>
      <c r="L2889" s="20" t="s">
        <v>4063</v>
      </c>
      <c r="M2889" s="20" t="s">
        <v>251</v>
      </c>
      <c r="N2889" s="20" t="s">
        <v>2257</v>
      </c>
    </row>
    <row r="2890" spans="1:17" ht="18" customHeight="1" x14ac:dyDescent="0.2">
      <c r="A2890" s="35" t="s">
        <v>25</v>
      </c>
      <c r="B2890" s="35" t="s">
        <v>4992</v>
      </c>
      <c r="C2890" s="35" t="s">
        <v>17</v>
      </c>
      <c r="D2890" s="35" t="s">
        <v>12759</v>
      </c>
      <c r="E2890" s="35" t="s">
        <v>4993</v>
      </c>
      <c r="F2890" s="15">
        <v>1</v>
      </c>
      <c r="G2890" s="15" t="str">
        <f>MID("abcdefghijklmnopqrstuvwxyz",F2890,1)</f>
        <v>a</v>
      </c>
      <c r="H2890" s="20">
        <f>F2890+2007</f>
        <v>2008</v>
      </c>
      <c r="I2890" s="20" t="str">
        <f t="shared" si="151"/>
        <v>liss__pers_cognitive..BSI.2008</v>
      </c>
      <c r="J2890" s="20" t="s">
        <v>4997</v>
      </c>
      <c r="K2890" s="20" t="s">
        <v>4998</v>
      </c>
      <c r="L2890" s="15" t="s">
        <v>4999</v>
      </c>
      <c r="N2890" s="15" t="s">
        <v>1543</v>
      </c>
      <c r="Q2890" s="20" t="s">
        <v>219</v>
      </c>
    </row>
    <row r="2891" spans="1:17" ht="18" customHeight="1" x14ac:dyDescent="0.2">
      <c r="A2891" s="35" t="s">
        <v>25</v>
      </c>
      <c r="B2891" s="35" t="s">
        <v>5000</v>
      </c>
      <c r="C2891" s="35" t="s">
        <v>17</v>
      </c>
      <c r="D2891" s="35" t="s">
        <v>12759</v>
      </c>
      <c r="E2891" s="35" t="s">
        <v>4993</v>
      </c>
      <c r="F2891" s="15">
        <v>2</v>
      </c>
      <c r="G2891" s="15" t="str">
        <f>MID("abcdefghijklmnopqrstuvwxyz",F2891,1)</f>
        <v>b</v>
      </c>
      <c r="H2891" s="20">
        <f>F2891+2007</f>
        <v>2009</v>
      </c>
      <c r="I2891" s="20" t="str">
        <f t="shared" si="151"/>
        <v>liss__pers_cognitive..BSI.2009</v>
      </c>
      <c r="J2891" s="20" t="s">
        <v>5006</v>
      </c>
      <c r="K2891" s="20" t="s">
        <v>4998</v>
      </c>
      <c r="L2891" s="15" t="s">
        <v>4999</v>
      </c>
      <c r="N2891" s="15" t="s">
        <v>1543</v>
      </c>
      <c r="Q2891" s="20" t="s">
        <v>219</v>
      </c>
    </row>
    <row r="2892" spans="1:17" ht="18" customHeight="1" x14ac:dyDescent="0.2">
      <c r="A2892" s="35" t="s">
        <v>25</v>
      </c>
      <c r="B2892" s="35" t="s">
        <v>5007</v>
      </c>
      <c r="C2892" s="35" t="s">
        <v>17</v>
      </c>
      <c r="D2892" s="35" t="s">
        <v>12759</v>
      </c>
      <c r="E2892" s="35" t="s">
        <v>4993</v>
      </c>
      <c r="F2892" s="15">
        <v>3</v>
      </c>
      <c r="G2892" s="15" t="str">
        <f>MID("abcdefghijklmnopqrstuvwxyz",F2892,1)</f>
        <v>c</v>
      </c>
      <c r="H2892" s="20">
        <f>F2892+2007</f>
        <v>2010</v>
      </c>
      <c r="I2892" s="20" t="str">
        <f t="shared" si="151"/>
        <v>liss__pers_cognitive..BSI.2010</v>
      </c>
      <c r="J2892" s="20" t="s">
        <v>5009</v>
      </c>
      <c r="K2892" s="20" t="s">
        <v>4998</v>
      </c>
      <c r="L2892" s="15" t="s">
        <v>4999</v>
      </c>
      <c r="N2892" s="15" t="s">
        <v>1543</v>
      </c>
      <c r="Q2892" s="20" t="s">
        <v>219</v>
      </c>
    </row>
    <row r="2893" spans="1:17" ht="18" customHeight="1" x14ac:dyDescent="0.2">
      <c r="A2893" s="35" t="s">
        <v>25</v>
      </c>
      <c r="B2893" s="35" t="s">
        <v>5010</v>
      </c>
      <c r="C2893" s="35" t="s">
        <v>17</v>
      </c>
      <c r="D2893" s="35" t="s">
        <v>12759</v>
      </c>
      <c r="E2893" s="35" t="s">
        <v>4993</v>
      </c>
      <c r="F2893" s="15">
        <v>4</v>
      </c>
      <c r="G2893" s="15" t="str">
        <f>MID("abcdefghijklmnopqrstuvwxyz",F2893,1)</f>
        <v>d</v>
      </c>
      <c r="H2893" s="20">
        <f>F2893+2007</f>
        <v>2011</v>
      </c>
      <c r="I2893" s="20" t="str">
        <f t="shared" si="151"/>
        <v>liss__pers_cognitive..BSI.2011</v>
      </c>
      <c r="J2893" s="20" t="s">
        <v>5013</v>
      </c>
      <c r="K2893" s="20" t="s">
        <v>4998</v>
      </c>
      <c r="L2893" s="15" t="s">
        <v>4999</v>
      </c>
      <c r="N2893" s="15" t="s">
        <v>1543</v>
      </c>
      <c r="Q2893" s="20" t="s">
        <v>219</v>
      </c>
    </row>
    <row r="2894" spans="1:17" ht="18" customHeight="1" x14ac:dyDescent="0.2">
      <c r="A2894" s="35" t="s">
        <v>25</v>
      </c>
      <c r="B2894" s="35" t="s">
        <v>2277</v>
      </c>
      <c r="C2894" s="35" t="s">
        <v>17</v>
      </c>
      <c r="D2894" s="35" t="s">
        <v>82</v>
      </c>
      <c r="E2894" s="35" t="s">
        <v>5018</v>
      </c>
      <c r="F2894" s="15"/>
      <c r="G2894" s="15"/>
      <c r="H2894" s="20">
        <v>2008</v>
      </c>
      <c r="I2894" s="20" t="str">
        <f t="shared" si="151"/>
        <v>liss__pers_N..chngMood.2008</v>
      </c>
      <c r="J2894" s="15" t="s">
        <v>5019</v>
      </c>
      <c r="K2894" s="20" t="s">
        <v>5020</v>
      </c>
      <c r="L2894" s="20" t="s">
        <v>4063</v>
      </c>
      <c r="M2894" s="20" t="s">
        <v>1311</v>
      </c>
      <c r="N2894" s="20" t="s">
        <v>2257</v>
      </c>
    </row>
    <row r="2895" spans="1:17" ht="18" customHeight="1" x14ac:dyDescent="0.2">
      <c r="A2895" s="35" t="s">
        <v>25</v>
      </c>
      <c r="B2895" s="35" t="s">
        <v>2285</v>
      </c>
      <c r="C2895" s="35" t="s">
        <v>17</v>
      </c>
      <c r="D2895" s="35" t="s">
        <v>82</v>
      </c>
      <c r="E2895" s="35" t="s">
        <v>5018</v>
      </c>
      <c r="F2895" s="15"/>
      <c r="G2895" s="15"/>
      <c r="H2895" s="20">
        <v>2009</v>
      </c>
      <c r="I2895" s="20" t="str">
        <f t="shared" si="151"/>
        <v>liss__pers_N..chngMood.2009</v>
      </c>
      <c r="J2895" s="15" t="s">
        <v>5023</v>
      </c>
      <c r="K2895" s="20" t="s">
        <v>5020</v>
      </c>
      <c r="L2895" s="20" t="s">
        <v>4063</v>
      </c>
      <c r="M2895" s="20" t="s">
        <v>1311</v>
      </c>
      <c r="N2895" s="20" t="s">
        <v>2257</v>
      </c>
    </row>
    <row r="2896" spans="1:17" ht="18" customHeight="1" x14ac:dyDescent="0.2">
      <c r="A2896" s="35" t="s">
        <v>25</v>
      </c>
      <c r="B2896" s="35" t="s">
        <v>2289</v>
      </c>
      <c r="C2896" s="35" t="s">
        <v>17</v>
      </c>
      <c r="D2896" s="35" t="s">
        <v>82</v>
      </c>
      <c r="E2896" s="35" t="s">
        <v>5018</v>
      </c>
      <c r="F2896" s="15"/>
      <c r="G2896" s="15"/>
      <c r="H2896" s="20">
        <v>2010</v>
      </c>
      <c r="I2896" s="20" t="str">
        <f t="shared" si="151"/>
        <v>liss__pers_N..chngMood.2010</v>
      </c>
      <c r="J2896" s="15" t="s">
        <v>5026</v>
      </c>
      <c r="K2896" s="20" t="s">
        <v>5020</v>
      </c>
      <c r="L2896" s="20" t="s">
        <v>4063</v>
      </c>
      <c r="M2896" s="20" t="s">
        <v>1311</v>
      </c>
      <c r="N2896" s="20" t="s">
        <v>2257</v>
      </c>
    </row>
    <row r="2897" spans="1:14" ht="18" customHeight="1" x14ac:dyDescent="0.2">
      <c r="A2897" s="35" t="s">
        <v>25</v>
      </c>
      <c r="B2897" s="35" t="s">
        <v>2291</v>
      </c>
      <c r="C2897" s="35" t="s">
        <v>17</v>
      </c>
      <c r="D2897" s="35" t="s">
        <v>82</v>
      </c>
      <c r="E2897" s="35" t="s">
        <v>5018</v>
      </c>
      <c r="F2897" s="15"/>
      <c r="G2897" s="15"/>
      <c r="H2897" s="20">
        <v>2011</v>
      </c>
      <c r="I2897" s="20" t="str">
        <f t="shared" si="151"/>
        <v>liss__pers_N..chngMood.2011</v>
      </c>
      <c r="J2897" s="15" t="s">
        <v>5029</v>
      </c>
      <c r="K2897" s="20" t="s">
        <v>5020</v>
      </c>
      <c r="L2897" s="20" t="s">
        <v>4063</v>
      </c>
      <c r="M2897" s="20" t="s">
        <v>1311</v>
      </c>
      <c r="N2897" s="20" t="s">
        <v>2257</v>
      </c>
    </row>
    <row r="2898" spans="1:14" ht="18" customHeight="1" x14ac:dyDescent="0.2">
      <c r="A2898" s="35" t="s">
        <v>25</v>
      </c>
      <c r="B2898" s="35" t="s">
        <v>2295</v>
      </c>
      <c r="C2898" s="35" t="s">
        <v>17</v>
      </c>
      <c r="D2898" s="35" t="s">
        <v>82</v>
      </c>
      <c r="E2898" s="35" t="s">
        <v>5018</v>
      </c>
      <c r="F2898" s="15"/>
      <c r="G2898" s="15"/>
      <c r="H2898" s="20">
        <v>2012</v>
      </c>
      <c r="I2898" s="20" t="str">
        <f t="shared" si="151"/>
        <v>liss__pers_N..chngMood.2012</v>
      </c>
      <c r="J2898" s="15" t="s">
        <v>5032</v>
      </c>
      <c r="K2898" s="20" t="s">
        <v>5020</v>
      </c>
      <c r="L2898" s="20" t="s">
        <v>4063</v>
      </c>
      <c r="M2898" s="20" t="s">
        <v>1311</v>
      </c>
      <c r="N2898" s="20" t="s">
        <v>2257</v>
      </c>
    </row>
    <row r="2899" spans="1:14" ht="18" customHeight="1" x14ac:dyDescent="0.2">
      <c r="A2899" s="35" t="s">
        <v>25</v>
      </c>
      <c r="B2899" s="35" t="s">
        <v>2301</v>
      </c>
      <c r="C2899" s="35" t="s">
        <v>17</v>
      </c>
      <c r="D2899" s="35" t="s">
        <v>82</v>
      </c>
      <c r="E2899" s="35" t="s">
        <v>5018</v>
      </c>
      <c r="F2899" s="15"/>
      <c r="G2899" s="15"/>
      <c r="H2899" s="20">
        <v>2014</v>
      </c>
      <c r="I2899" s="20" t="str">
        <f t="shared" si="151"/>
        <v>liss__pers_N..chngMood.2014</v>
      </c>
      <c r="J2899" s="15" t="s">
        <v>5035</v>
      </c>
      <c r="K2899" s="20" t="s">
        <v>5020</v>
      </c>
      <c r="L2899" s="20" t="s">
        <v>4063</v>
      </c>
      <c r="M2899" s="20" t="s">
        <v>1311</v>
      </c>
      <c r="N2899" s="20" t="s">
        <v>2257</v>
      </c>
    </row>
    <row r="2900" spans="1:14" ht="18" customHeight="1" x14ac:dyDescent="0.2">
      <c r="A2900" s="35" t="s">
        <v>25</v>
      </c>
      <c r="B2900" s="35" t="s">
        <v>2305</v>
      </c>
      <c r="C2900" s="35" t="s">
        <v>17</v>
      </c>
      <c r="D2900" s="35" t="s">
        <v>82</v>
      </c>
      <c r="E2900" s="35" t="s">
        <v>5018</v>
      </c>
      <c r="F2900" s="15"/>
      <c r="G2900" s="15"/>
      <c r="H2900" s="20">
        <v>2015</v>
      </c>
      <c r="I2900" s="20" t="str">
        <f t="shared" si="151"/>
        <v>liss__pers_N..chngMood.2015</v>
      </c>
      <c r="J2900" s="15" t="s">
        <v>5036</v>
      </c>
      <c r="K2900" s="20" t="s">
        <v>5020</v>
      </c>
      <c r="L2900" s="20" t="s">
        <v>4063</v>
      </c>
      <c r="M2900" s="20" t="s">
        <v>1311</v>
      </c>
      <c r="N2900" s="20" t="s">
        <v>2257</v>
      </c>
    </row>
    <row r="2901" spans="1:14" ht="18" customHeight="1" x14ac:dyDescent="0.2">
      <c r="A2901" s="35" t="s">
        <v>25</v>
      </c>
      <c r="B2901" s="35" t="s">
        <v>2309</v>
      </c>
      <c r="C2901" s="35" t="s">
        <v>17</v>
      </c>
      <c r="D2901" s="35" t="s">
        <v>82</v>
      </c>
      <c r="E2901" s="35" t="s">
        <v>5018</v>
      </c>
      <c r="F2901" s="15"/>
      <c r="G2901" s="15"/>
      <c r="H2901" s="20">
        <v>2017</v>
      </c>
      <c r="I2901" s="20" t="str">
        <f t="shared" si="151"/>
        <v>liss__pers_N..chngMood.2017</v>
      </c>
      <c r="J2901" s="15" t="s">
        <v>5039</v>
      </c>
      <c r="K2901" s="20" t="s">
        <v>5020</v>
      </c>
      <c r="L2901" s="20" t="s">
        <v>4063</v>
      </c>
      <c r="M2901" s="20" t="s">
        <v>1311</v>
      </c>
      <c r="N2901" s="20" t="s">
        <v>2257</v>
      </c>
    </row>
    <row r="2902" spans="1:14" ht="18" customHeight="1" x14ac:dyDescent="0.2">
      <c r="A2902" s="35" t="s">
        <v>25</v>
      </c>
      <c r="B2902" s="35" t="s">
        <v>2299</v>
      </c>
      <c r="C2902" s="35" t="s">
        <v>17</v>
      </c>
      <c r="D2902" s="35" t="s">
        <v>82</v>
      </c>
      <c r="E2902" s="35" t="s">
        <v>5018</v>
      </c>
      <c r="F2902" s="15"/>
      <c r="G2902" s="15"/>
      <c r="H2902" s="20">
        <v>2013</v>
      </c>
      <c r="I2902" s="20" t="str">
        <f t="shared" si="151"/>
        <v>liss__pers_N..chngMood.2013</v>
      </c>
      <c r="J2902" s="15" t="s">
        <v>5043</v>
      </c>
      <c r="K2902" s="20" t="s">
        <v>5020</v>
      </c>
      <c r="L2902" s="20" t="s">
        <v>4063</v>
      </c>
      <c r="M2902" s="20" t="s">
        <v>1311</v>
      </c>
      <c r="N2902" s="20" t="s">
        <v>2257</v>
      </c>
    </row>
    <row r="2903" spans="1:14" ht="18" customHeight="1" x14ac:dyDescent="0.2">
      <c r="A2903" s="35" t="s">
        <v>25</v>
      </c>
      <c r="B2903" s="35" t="s">
        <v>2311</v>
      </c>
      <c r="C2903" s="35" t="s">
        <v>17</v>
      </c>
      <c r="D2903" s="35" t="s">
        <v>82</v>
      </c>
      <c r="E2903" s="35" t="s">
        <v>5018</v>
      </c>
      <c r="F2903" s="15"/>
      <c r="G2903" s="15"/>
      <c r="H2903" s="20">
        <v>2018</v>
      </c>
      <c r="I2903" s="20" t="str">
        <f t="shared" si="151"/>
        <v>liss__pers_N..chngMood.2018</v>
      </c>
      <c r="J2903" s="15" t="s">
        <v>5046</v>
      </c>
      <c r="K2903" s="20" t="s">
        <v>5020</v>
      </c>
      <c r="L2903" s="20" t="s">
        <v>4063</v>
      </c>
      <c r="M2903" s="20" t="s">
        <v>1311</v>
      </c>
      <c r="N2903" s="20" t="s">
        <v>2257</v>
      </c>
    </row>
    <row r="2904" spans="1:14" ht="18" customHeight="1" x14ac:dyDescent="0.2">
      <c r="A2904" s="35" t="s">
        <v>25</v>
      </c>
      <c r="B2904" s="35" t="s">
        <v>2277</v>
      </c>
      <c r="C2904" s="35" t="s">
        <v>17</v>
      </c>
      <c r="D2904" s="35" t="s">
        <v>82</v>
      </c>
      <c r="E2904" s="35" t="s">
        <v>5047</v>
      </c>
      <c r="F2904" s="15"/>
      <c r="G2904" s="15"/>
      <c r="H2904" s="20">
        <v>2008</v>
      </c>
      <c r="I2904" s="20" t="str">
        <f t="shared" si="151"/>
        <v>liss__pers_N..dstrbed.2008</v>
      </c>
      <c r="J2904" s="15" t="s">
        <v>5050</v>
      </c>
      <c r="K2904" s="20" t="s">
        <v>5051</v>
      </c>
      <c r="L2904" s="20" t="s">
        <v>4063</v>
      </c>
      <c r="M2904" s="20" t="s">
        <v>1311</v>
      </c>
      <c r="N2904" s="20" t="s">
        <v>2257</v>
      </c>
    </row>
    <row r="2905" spans="1:14" ht="18" customHeight="1" x14ac:dyDescent="0.2">
      <c r="A2905" s="35" t="s">
        <v>25</v>
      </c>
      <c r="B2905" s="35" t="s">
        <v>2285</v>
      </c>
      <c r="C2905" s="35" t="s">
        <v>17</v>
      </c>
      <c r="D2905" s="35" t="s">
        <v>82</v>
      </c>
      <c r="E2905" s="35" t="s">
        <v>5047</v>
      </c>
      <c r="F2905" s="15"/>
      <c r="G2905" s="15"/>
      <c r="H2905" s="20">
        <v>2009</v>
      </c>
      <c r="I2905" s="20" t="str">
        <f t="shared" si="151"/>
        <v>liss__pers_N..dstrbed.2009</v>
      </c>
      <c r="J2905" s="15" t="s">
        <v>5052</v>
      </c>
      <c r="K2905" s="20" t="s">
        <v>5051</v>
      </c>
      <c r="L2905" s="20" t="s">
        <v>4063</v>
      </c>
      <c r="M2905" s="20" t="s">
        <v>1311</v>
      </c>
      <c r="N2905" s="20" t="s">
        <v>2257</v>
      </c>
    </row>
    <row r="2906" spans="1:14" ht="18" customHeight="1" x14ac:dyDescent="0.2">
      <c r="A2906" s="35" t="s">
        <v>25</v>
      </c>
      <c r="B2906" s="35" t="s">
        <v>2289</v>
      </c>
      <c r="C2906" s="35" t="s">
        <v>17</v>
      </c>
      <c r="D2906" s="35" t="s">
        <v>82</v>
      </c>
      <c r="E2906" s="35" t="s">
        <v>5047</v>
      </c>
      <c r="F2906" s="15"/>
      <c r="G2906" s="15"/>
      <c r="H2906" s="20">
        <v>2010</v>
      </c>
      <c r="I2906" s="20" t="str">
        <f t="shared" si="151"/>
        <v>liss__pers_N..dstrbed.2010</v>
      </c>
      <c r="J2906" s="15" t="s">
        <v>5055</v>
      </c>
      <c r="K2906" s="20" t="s">
        <v>5051</v>
      </c>
      <c r="L2906" s="20" t="s">
        <v>4063</v>
      </c>
      <c r="M2906" s="20" t="s">
        <v>1311</v>
      </c>
      <c r="N2906" s="20" t="s">
        <v>2257</v>
      </c>
    </row>
    <row r="2907" spans="1:14" ht="18" customHeight="1" x14ac:dyDescent="0.2">
      <c r="A2907" s="35" t="s">
        <v>25</v>
      </c>
      <c r="B2907" s="35" t="s">
        <v>2291</v>
      </c>
      <c r="C2907" s="35" t="s">
        <v>17</v>
      </c>
      <c r="D2907" s="35" t="s">
        <v>82</v>
      </c>
      <c r="E2907" s="35" t="s">
        <v>5047</v>
      </c>
      <c r="F2907" s="15"/>
      <c r="G2907" s="15"/>
      <c r="H2907" s="20">
        <v>2011</v>
      </c>
      <c r="I2907" s="20" t="str">
        <f t="shared" si="151"/>
        <v>liss__pers_N..dstrbed.2011</v>
      </c>
      <c r="J2907" s="15" t="s">
        <v>5056</v>
      </c>
      <c r="K2907" s="20" t="s">
        <v>5051</v>
      </c>
      <c r="L2907" s="20" t="s">
        <v>4063</v>
      </c>
      <c r="M2907" s="20" t="s">
        <v>1311</v>
      </c>
      <c r="N2907" s="20" t="s">
        <v>2257</v>
      </c>
    </row>
    <row r="2908" spans="1:14" ht="18" customHeight="1" x14ac:dyDescent="0.2">
      <c r="A2908" s="35" t="s">
        <v>25</v>
      </c>
      <c r="B2908" s="35" t="s">
        <v>2295</v>
      </c>
      <c r="C2908" s="35" t="s">
        <v>17</v>
      </c>
      <c r="D2908" s="35" t="s">
        <v>82</v>
      </c>
      <c r="E2908" s="35" t="s">
        <v>5047</v>
      </c>
      <c r="F2908" s="15"/>
      <c r="G2908" s="15"/>
      <c r="H2908" s="20">
        <v>2012</v>
      </c>
      <c r="I2908" s="20" t="str">
        <f t="shared" si="151"/>
        <v>liss__pers_N..dstrbed.2012</v>
      </c>
      <c r="J2908" s="15" t="s">
        <v>5059</v>
      </c>
      <c r="K2908" s="20" t="s">
        <v>5051</v>
      </c>
      <c r="L2908" s="20" t="s">
        <v>4063</v>
      </c>
      <c r="M2908" s="20" t="s">
        <v>1311</v>
      </c>
      <c r="N2908" s="20" t="s">
        <v>2257</v>
      </c>
    </row>
    <row r="2909" spans="1:14" ht="18" customHeight="1" x14ac:dyDescent="0.2">
      <c r="A2909" s="35" t="s">
        <v>25</v>
      </c>
      <c r="B2909" s="35" t="s">
        <v>2301</v>
      </c>
      <c r="C2909" s="35" t="s">
        <v>17</v>
      </c>
      <c r="D2909" s="35" t="s">
        <v>82</v>
      </c>
      <c r="E2909" s="35" t="s">
        <v>5047</v>
      </c>
      <c r="F2909" s="15"/>
      <c r="G2909" s="15"/>
      <c r="H2909" s="20">
        <v>2014</v>
      </c>
      <c r="I2909" s="20" t="str">
        <f t="shared" si="151"/>
        <v>liss__pers_N..dstrbed.2014</v>
      </c>
      <c r="J2909" s="15" t="s">
        <v>5060</v>
      </c>
      <c r="K2909" s="20" t="s">
        <v>5051</v>
      </c>
      <c r="L2909" s="20" t="s">
        <v>4063</v>
      </c>
      <c r="M2909" s="20" t="s">
        <v>1311</v>
      </c>
      <c r="N2909" s="20" t="s">
        <v>2257</v>
      </c>
    </row>
    <row r="2910" spans="1:14" ht="18" customHeight="1" x14ac:dyDescent="0.2">
      <c r="A2910" s="35" t="s">
        <v>25</v>
      </c>
      <c r="B2910" s="35" t="s">
        <v>2305</v>
      </c>
      <c r="C2910" s="35" t="s">
        <v>17</v>
      </c>
      <c r="D2910" s="35" t="s">
        <v>82</v>
      </c>
      <c r="E2910" s="35" t="s">
        <v>5047</v>
      </c>
      <c r="F2910" s="15"/>
      <c r="G2910" s="15"/>
      <c r="H2910" s="20">
        <v>2015</v>
      </c>
      <c r="I2910" s="20" t="str">
        <f t="shared" si="151"/>
        <v>liss__pers_N..dstrbed.2015</v>
      </c>
      <c r="J2910" s="15" t="s">
        <v>5064</v>
      </c>
      <c r="K2910" s="20" t="s">
        <v>5051</v>
      </c>
      <c r="L2910" s="20" t="s">
        <v>4063</v>
      </c>
      <c r="M2910" s="20" t="s">
        <v>1311</v>
      </c>
      <c r="N2910" s="20" t="s">
        <v>2257</v>
      </c>
    </row>
    <row r="2911" spans="1:14" ht="18" customHeight="1" x14ac:dyDescent="0.2">
      <c r="A2911" s="35" t="s">
        <v>25</v>
      </c>
      <c r="B2911" s="35" t="s">
        <v>2309</v>
      </c>
      <c r="C2911" s="35" t="s">
        <v>17</v>
      </c>
      <c r="D2911" s="35" t="s">
        <v>82</v>
      </c>
      <c r="E2911" s="35" t="s">
        <v>5047</v>
      </c>
      <c r="F2911" s="15"/>
      <c r="G2911" s="15"/>
      <c r="H2911" s="20">
        <v>2017</v>
      </c>
      <c r="I2911" s="20" t="str">
        <f t="shared" si="151"/>
        <v>liss__pers_N..dstrbed.2017</v>
      </c>
      <c r="J2911" s="15" t="s">
        <v>5065</v>
      </c>
      <c r="K2911" s="20" t="s">
        <v>5051</v>
      </c>
      <c r="L2911" s="20" t="s">
        <v>4063</v>
      </c>
      <c r="M2911" s="20" t="s">
        <v>1311</v>
      </c>
      <c r="N2911" s="20" t="s">
        <v>2257</v>
      </c>
    </row>
    <row r="2912" spans="1:14" ht="18" customHeight="1" x14ac:dyDescent="0.2">
      <c r="A2912" s="35" t="s">
        <v>25</v>
      </c>
      <c r="B2912" s="35" t="s">
        <v>2299</v>
      </c>
      <c r="C2912" s="35" t="s">
        <v>17</v>
      </c>
      <c r="D2912" s="35" t="s">
        <v>82</v>
      </c>
      <c r="E2912" s="35" t="s">
        <v>5047</v>
      </c>
      <c r="F2912" s="15"/>
      <c r="G2912" s="15"/>
      <c r="H2912" s="20">
        <v>2013</v>
      </c>
      <c r="I2912" s="20" t="str">
        <f t="shared" si="151"/>
        <v>liss__pers_N..dstrbed.2013</v>
      </c>
      <c r="J2912" s="15" t="s">
        <v>5068</v>
      </c>
      <c r="K2912" s="20" t="s">
        <v>5051</v>
      </c>
      <c r="L2912" s="20" t="s">
        <v>4063</v>
      </c>
      <c r="M2912" s="20" t="s">
        <v>1311</v>
      </c>
      <c r="N2912" s="20" t="s">
        <v>2257</v>
      </c>
    </row>
    <row r="2913" spans="1:14" ht="18" customHeight="1" x14ac:dyDescent="0.2">
      <c r="A2913" s="35" t="s">
        <v>25</v>
      </c>
      <c r="B2913" s="35" t="s">
        <v>2311</v>
      </c>
      <c r="C2913" s="35" t="s">
        <v>17</v>
      </c>
      <c r="D2913" s="35" t="s">
        <v>82</v>
      </c>
      <c r="E2913" s="35" t="s">
        <v>5047</v>
      </c>
      <c r="F2913" s="15"/>
      <c r="G2913" s="15"/>
      <c r="H2913" s="20">
        <v>2018</v>
      </c>
      <c r="I2913" s="20" t="str">
        <f t="shared" si="151"/>
        <v>liss__pers_N..dstrbed.2018</v>
      </c>
      <c r="J2913" s="15" t="s">
        <v>5071</v>
      </c>
      <c r="K2913" s="20" t="s">
        <v>5051</v>
      </c>
      <c r="L2913" s="20" t="s">
        <v>4063</v>
      </c>
      <c r="M2913" s="20" t="s">
        <v>1311</v>
      </c>
      <c r="N2913" s="20" t="s">
        <v>2257</v>
      </c>
    </row>
    <row r="2914" spans="1:14" ht="18" customHeight="1" x14ac:dyDescent="0.2">
      <c r="A2914" s="35" t="s">
        <v>25</v>
      </c>
      <c r="B2914" s="35" t="s">
        <v>2277</v>
      </c>
      <c r="C2914" s="35" t="s">
        <v>17</v>
      </c>
      <c r="D2914" s="35" t="s">
        <v>82</v>
      </c>
      <c r="E2914" s="35" t="s">
        <v>5072</v>
      </c>
      <c r="F2914" s="15"/>
      <c r="G2914" s="15"/>
      <c r="H2914" s="20">
        <v>2008</v>
      </c>
      <c r="I2914" s="20" t="str">
        <f t="shared" si="151"/>
        <v>liss__pers_N..feelBlu.2008</v>
      </c>
      <c r="J2914" s="15" t="s">
        <v>5073</v>
      </c>
      <c r="K2914" s="20" t="s">
        <v>5074</v>
      </c>
      <c r="L2914" s="20" t="s">
        <v>4063</v>
      </c>
      <c r="M2914" s="20" t="s">
        <v>1311</v>
      </c>
      <c r="N2914" s="20" t="s">
        <v>2257</v>
      </c>
    </row>
    <row r="2915" spans="1:14" ht="18" customHeight="1" x14ac:dyDescent="0.2">
      <c r="A2915" s="35" t="s">
        <v>25</v>
      </c>
      <c r="B2915" s="35" t="s">
        <v>2285</v>
      </c>
      <c r="C2915" s="35" t="s">
        <v>17</v>
      </c>
      <c r="D2915" s="35" t="s">
        <v>82</v>
      </c>
      <c r="E2915" s="35" t="s">
        <v>5072</v>
      </c>
      <c r="F2915" s="15"/>
      <c r="G2915" s="15"/>
      <c r="H2915" s="20">
        <v>2009</v>
      </c>
      <c r="I2915" s="20" t="str">
        <f t="shared" si="151"/>
        <v>liss__pers_N..feelBlu.2009</v>
      </c>
      <c r="J2915" s="15" t="s">
        <v>5077</v>
      </c>
      <c r="K2915" s="20" t="s">
        <v>5074</v>
      </c>
      <c r="L2915" s="20" t="s">
        <v>4063</v>
      </c>
      <c r="M2915" s="20" t="s">
        <v>1311</v>
      </c>
      <c r="N2915" s="20" t="s">
        <v>2257</v>
      </c>
    </row>
    <row r="2916" spans="1:14" ht="18" customHeight="1" x14ac:dyDescent="0.2">
      <c r="A2916" s="35" t="s">
        <v>25</v>
      </c>
      <c r="B2916" s="35" t="s">
        <v>2289</v>
      </c>
      <c r="C2916" s="35" t="s">
        <v>17</v>
      </c>
      <c r="D2916" s="35" t="s">
        <v>82</v>
      </c>
      <c r="E2916" s="35" t="s">
        <v>5072</v>
      </c>
      <c r="F2916" s="15"/>
      <c r="G2916" s="15"/>
      <c r="H2916" s="20">
        <v>2010</v>
      </c>
      <c r="I2916" s="20" t="str">
        <f t="shared" si="151"/>
        <v>liss__pers_N..feelBlu.2010</v>
      </c>
      <c r="J2916" s="15" t="s">
        <v>5078</v>
      </c>
      <c r="K2916" s="20" t="s">
        <v>5074</v>
      </c>
      <c r="L2916" s="20" t="s">
        <v>4063</v>
      </c>
      <c r="M2916" s="20" t="s">
        <v>1311</v>
      </c>
      <c r="N2916" s="20" t="s">
        <v>2257</v>
      </c>
    </row>
    <row r="2917" spans="1:14" ht="18" customHeight="1" x14ac:dyDescent="0.2">
      <c r="A2917" s="35" t="s">
        <v>25</v>
      </c>
      <c r="B2917" s="35" t="s">
        <v>2291</v>
      </c>
      <c r="C2917" s="35" t="s">
        <v>17</v>
      </c>
      <c r="D2917" s="35" t="s">
        <v>82</v>
      </c>
      <c r="E2917" s="35" t="s">
        <v>5072</v>
      </c>
      <c r="F2917" s="15"/>
      <c r="G2917" s="15"/>
      <c r="H2917" s="20">
        <v>2011</v>
      </c>
      <c r="I2917" s="20" t="str">
        <f t="shared" si="151"/>
        <v>liss__pers_N..feelBlu.2011</v>
      </c>
      <c r="J2917" s="15" t="s">
        <v>5081</v>
      </c>
      <c r="K2917" s="20" t="s">
        <v>5074</v>
      </c>
      <c r="L2917" s="20" t="s">
        <v>4063</v>
      </c>
      <c r="M2917" s="20" t="s">
        <v>1311</v>
      </c>
      <c r="N2917" s="20" t="s">
        <v>2257</v>
      </c>
    </row>
    <row r="2918" spans="1:14" ht="18" customHeight="1" x14ac:dyDescent="0.2">
      <c r="A2918" s="35" t="s">
        <v>25</v>
      </c>
      <c r="B2918" s="35" t="s">
        <v>2295</v>
      </c>
      <c r="C2918" s="35" t="s">
        <v>17</v>
      </c>
      <c r="D2918" s="35" t="s">
        <v>82</v>
      </c>
      <c r="E2918" s="35" t="s">
        <v>5072</v>
      </c>
      <c r="F2918" s="15"/>
      <c r="G2918" s="15"/>
      <c r="H2918" s="20">
        <v>2012</v>
      </c>
      <c r="I2918" s="20" t="str">
        <f t="shared" ref="I2918:I2981" si="152">CONCATENATE(A2918,"__",C2918,"_", D2918, "..", E2918, ".", H2918)</f>
        <v>liss__pers_N..feelBlu.2012</v>
      </c>
      <c r="J2918" s="15" t="s">
        <v>5082</v>
      </c>
      <c r="K2918" s="20" t="s">
        <v>5074</v>
      </c>
      <c r="L2918" s="20" t="s">
        <v>4063</v>
      </c>
      <c r="M2918" s="20" t="s">
        <v>1311</v>
      </c>
      <c r="N2918" s="20" t="s">
        <v>2257</v>
      </c>
    </row>
    <row r="2919" spans="1:14" ht="18" customHeight="1" x14ac:dyDescent="0.2">
      <c r="A2919" s="35" t="s">
        <v>25</v>
      </c>
      <c r="B2919" s="35" t="s">
        <v>2301</v>
      </c>
      <c r="C2919" s="35" t="s">
        <v>17</v>
      </c>
      <c r="D2919" s="35" t="s">
        <v>82</v>
      </c>
      <c r="E2919" s="35" t="s">
        <v>5072</v>
      </c>
      <c r="F2919" s="15"/>
      <c r="G2919" s="15"/>
      <c r="H2919" s="20">
        <v>2014</v>
      </c>
      <c r="I2919" s="20" t="str">
        <f t="shared" si="152"/>
        <v>liss__pers_N..feelBlu.2014</v>
      </c>
      <c r="J2919" s="15" t="s">
        <v>5085</v>
      </c>
      <c r="K2919" s="20" t="s">
        <v>5074</v>
      </c>
      <c r="L2919" s="20" t="s">
        <v>4063</v>
      </c>
      <c r="M2919" s="20" t="s">
        <v>1311</v>
      </c>
      <c r="N2919" s="20" t="s">
        <v>2257</v>
      </c>
    </row>
    <row r="2920" spans="1:14" ht="18" customHeight="1" x14ac:dyDescent="0.2">
      <c r="A2920" s="35" t="s">
        <v>25</v>
      </c>
      <c r="B2920" s="35" t="s">
        <v>2305</v>
      </c>
      <c r="C2920" s="35" t="s">
        <v>17</v>
      </c>
      <c r="D2920" s="35" t="s">
        <v>82</v>
      </c>
      <c r="E2920" s="35" t="s">
        <v>5072</v>
      </c>
      <c r="F2920" s="15"/>
      <c r="G2920" s="15"/>
      <c r="H2920" s="20">
        <v>2015</v>
      </c>
      <c r="I2920" s="20" t="str">
        <f t="shared" si="152"/>
        <v>liss__pers_N..feelBlu.2015</v>
      </c>
      <c r="J2920" s="15" t="s">
        <v>5087</v>
      </c>
      <c r="K2920" s="20" t="s">
        <v>5074</v>
      </c>
      <c r="L2920" s="20" t="s">
        <v>4063</v>
      </c>
      <c r="M2920" s="20" t="s">
        <v>1311</v>
      </c>
      <c r="N2920" s="20" t="s">
        <v>2257</v>
      </c>
    </row>
    <row r="2921" spans="1:14" ht="18" customHeight="1" x14ac:dyDescent="0.2">
      <c r="A2921" s="35" t="s">
        <v>25</v>
      </c>
      <c r="B2921" s="35" t="s">
        <v>2309</v>
      </c>
      <c r="C2921" s="35" t="s">
        <v>17</v>
      </c>
      <c r="D2921" s="35" t="s">
        <v>82</v>
      </c>
      <c r="E2921" s="35" t="s">
        <v>5072</v>
      </c>
      <c r="F2921" s="15"/>
      <c r="G2921" s="15"/>
      <c r="H2921" s="20">
        <v>2017</v>
      </c>
      <c r="I2921" s="20" t="str">
        <f t="shared" si="152"/>
        <v>liss__pers_N..feelBlu.2017</v>
      </c>
      <c r="J2921" s="15" t="s">
        <v>5091</v>
      </c>
      <c r="K2921" s="20" t="s">
        <v>5074</v>
      </c>
      <c r="L2921" s="20" t="s">
        <v>4063</v>
      </c>
      <c r="M2921" s="20" t="s">
        <v>1311</v>
      </c>
      <c r="N2921" s="20" t="s">
        <v>2257</v>
      </c>
    </row>
    <row r="2922" spans="1:14" ht="18" customHeight="1" x14ac:dyDescent="0.2">
      <c r="A2922" s="35" t="s">
        <v>25</v>
      </c>
      <c r="B2922" s="35" t="s">
        <v>2299</v>
      </c>
      <c r="C2922" s="35" t="s">
        <v>17</v>
      </c>
      <c r="D2922" s="35" t="s">
        <v>82</v>
      </c>
      <c r="E2922" s="35" t="s">
        <v>5072</v>
      </c>
      <c r="F2922" s="15"/>
      <c r="G2922" s="15"/>
      <c r="H2922" s="20">
        <v>2013</v>
      </c>
      <c r="I2922" s="20" t="str">
        <f t="shared" si="152"/>
        <v>liss__pers_N..feelBlu.2013</v>
      </c>
      <c r="J2922" s="15" t="s">
        <v>5094</v>
      </c>
      <c r="K2922" s="20" t="s">
        <v>5074</v>
      </c>
      <c r="L2922" s="20" t="s">
        <v>4063</v>
      </c>
      <c r="M2922" s="20" t="s">
        <v>1311</v>
      </c>
      <c r="N2922" s="20" t="s">
        <v>2257</v>
      </c>
    </row>
    <row r="2923" spans="1:14" ht="18" customHeight="1" x14ac:dyDescent="0.2">
      <c r="A2923" s="35" t="s">
        <v>25</v>
      </c>
      <c r="B2923" s="35" t="s">
        <v>2311</v>
      </c>
      <c r="C2923" s="35" t="s">
        <v>17</v>
      </c>
      <c r="D2923" s="35" t="s">
        <v>82</v>
      </c>
      <c r="E2923" s="35" t="s">
        <v>5072</v>
      </c>
      <c r="F2923" s="15"/>
      <c r="G2923" s="15"/>
      <c r="H2923" s="20">
        <v>2018</v>
      </c>
      <c r="I2923" s="20" t="str">
        <f t="shared" si="152"/>
        <v>liss__pers_N..feelBlu.2018</v>
      </c>
      <c r="J2923" s="15" t="s">
        <v>5097</v>
      </c>
      <c r="K2923" s="20" t="s">
        <v>5074</v>
      </c>
      <c r="L2923" s="20" t="s">
        <v>4063</v>
      </c>
      <c r="M2923" s="20" t="s">
        <v>1311</v>
      </c>
      <c r="N2923" s="20" t="s">
        <v>2257</v>
      </c>
    </row>
    <row r="2924" spans="1:14" ht="18" customHeight="1" x14ac:dyDescent="0.2">
      <c r="A2924" s="35" t="s">
        <v>25</v>
      </c>
      <c r="B2924" s="35" t="s">
        <v>2277</v>
      </c>
      <c r="C2924" s="35" t="s">
        <v>17</v>
      </c>
      <c r="D2924" s="35" t="s">
        <v>82</v>
      </c>
      <c r="E2924" s="35" t="s">
        <v>5100</v>
      </c>
      <c r="F2924" s="15"/>
      <c r="G2924" s="15"/>
      <c r="H2924" s="20">
        <v>2008</v>
      </c>
      <c r="I2924" s="20" t="str">
        <f t="shared" si="152"/>
        <v>liss__pers_N..irrttd.2008</v>
      </c>
      <c r="J2924" s="15" t="s">
        <v>5101</v>
      </c>
      <c r="K2924" s="20" t="s">
        <v>5102</v>
      </c>
      <c r="L2924" s="20" t="s">
        <v>4063</v>
      </c>
      <c r="M2924" s="20" t="s">
        <v>1311</v>
      </c>
      <c r="N2924" s="20" t="s">
        <v>2257</v>
      </c>
    </row>
    <row r="2925" spans="1:14" ht="18" customHeight="1" x14ac:dyDescent="0.2">
      <c r="A2925" s="35" t="s">
        <v>25</v>
      </c>
      <c r="B2925" s="35" t="s">
        <v>2285</v>
      </c>
      <c r="C2925" s="35" t="s">
        <v>17</v>
      </c>
      <c r="D2925" s="35" t="s">
        <v>82</v>
      </c>
      <c r="E2925" s="35" t="s">
        <v>5100</v>
      </c>
      <c r="F2925" s="15"/>
      <c r="G2925" s="15"/>
      <c r="H2925" s="20">
        <v>2009</v>
      </c>
      <c r="I2925" s="20" t="str">
        <f t="shared" si="152"/>
        <v>liss__pers_N..irrttd.2009</v>
      </c>
      <c r="J2925" s="15" t="s">
        <v>5106</v>
      </c>
      <c r="K2925" s="20" t="s">
        <v>5102</v>
      </c>
      <c r="L2925" s="20" t="s">
        <v>4063</v>
      </c>
      <c r="M2925" s="20" t="s">
        <v>1311</v>
      </c>
      <c r="N2925" s="20" t="s">
        <v>2257</v>
      </c>
    </row>
    <row r="2926" spans="1:14" ht="18" customHeight="1" x14ac:dyDescent="0.2">
      <c r="A2926" s="35" t="s">
        <v>25</v>
      </c>
      <c r="B2926" s="35" t="s">
        <v>2289</v>
      </c>
      <c r="C2926" s="35" t="s">
        <v>17</v>
      </c>
      <c r="D2926" s="35" t="s">
        <v>82</v>
      </c>
      <c r="E2926" s="35" t="s">
        <v>5100</v>
      </c>
      <c r="F2926" s="15"/>
      <c r="G2926" s="15"/>
      <c r="H2926" s="20">
        <v>2010</v>
      </c>
      <c r="I2926" s="20" t="str">
        <f t="shared" si="152"/>
        <v>liss__pers_N..irrttd.2010</v>
      </c>
      <c r="J2926" s="15" t="s">
        <v>5109</v>
      </c>
      <c r="K2926" s="20" t="s">
        <v>5102</v>
      </c>
      <c r="L2926" s="20" t="s">
        <v>4063</v>
      </c>
      <c r="M2926" s="20" t="s">
        <v>1311</v>
      </c>
      <c r="N2926" s="20" t="s">
        <v>2257</v>
      </c>
    </row>
    <row r="2927" spans="1:14" ht="18" customHeight="1" x14ac:dyDescent="0.2">
      <c r="A2927" s="35" t="s">
        <v>25</v>
      </c>
      <c r="B2927" s="35" t="s">
        <v>2291</v>
      </c>
      <c r="C2927" s="35" t="s">
        <v>17</v>
      </c>
      <c r="D2927" s="35" t="s">
        <v>82</v>
      </c>
      <c r="E2927" s="35" t="s">
        <v>5100</v>
      </c>
      <c r="F2927" s="15"/>
      <c r="G2927" s="15"/>
      <c r="H2927" s="20">
        <v>2011</v>
      </c>
      <c r="I2927" s="20" t="str">
        <f t="shared" si="152"/>
        <v>liss__pers_N..irrttd.2011</v>
      </c>
      <c r="J2927" s="15" t="s">
        <v>5112</v>
      </c>
      <c r="K2927" s="20" t="s">
        <v>5102</v>
      </c>
      <c r="L2927" s="20" t="s">
        <v>4063</v>
      </c>
      <c r="M2927" s="20" t="s">
        <v>1311</v>
      </c>
      <c r="N2927" s="20" t="s">
        <v>2257</v>
      </c>
    </row>
    <row r="2928" spans="1:14" ht="18" customHeight="1" x14ac:dyDescent="0.2">
      <c r="A2928" s="35" t="s">
        <v>25</v>
      </c>
      <c r="B2928" s="35" t="s">
        <v>2295</v>
      </c>
      <c r="C2928" s="35" t="s">
        <v>17</v>
      </c>
      <c r="D2928" s="35" t="s">
        <v>82</v>
      </c>
      <c r="E2928" s="35" t="s">
        <v>5100</v>
      </c>
      <c r="F2928" s="15"/>
      <c r="G2928" s="15"/>
      <c r="H2928" s="20">
        <v>2012</v>
      </c>
      <c r="I2928" s="20" t="str">
        <f t="shared" si="152"/>
        <v>liss__pers_N..irrttd.2012</v>
      </c>
      <c r="J2928" s="15" t="s">
        <v>5115</v>
      </c>
      <c r="K2928" s="20" t="s">
        <v>5102</v>
      </c>
      <c r="L2928" s="20" t="s">
        <v>4063</v>
      </c>
      <c r="M2928" s="20" t="s">
        <v>1311</v>
      </c>
      <c r="N2928" s="20" t="s">
        <v>2257</v>
      </c>
    </row>
    <row r="2929" spans="1:14" ht="18" customHeight="1" x14ac:dyDescent="0.2">
      <c r="A2929" s="35" t="s">
        <v>25</v>
      </c>
      <c r="B2929" s="35" t="s">
        <v>2301</v>
      </c>
      <c r="C2929" s="35" t="s">
        <v>17</v>
      </c>
      <c r="D2929" s="35" t="s">
        <v>82</v>
      </c>
      <c r="E2929" s="35" t="s">
        <v>5100</v>
      </c>
      <c r="F2929" s="15"/>
      <c r="G2929" s="15"/>
      <c r="H2929" s="20">
        <v>2014</v>
      </c>
      <c r="I2929" s="20" t="str">
        <f t="shared" si="152"/>
        <v>liss__pers_N..irrttd.2014</v>
      </c>
      <c r="J2929" s="15" t="s">
        <v>5118</v>
      </c>
      <c r="K2929" s="20" t="s">
        <v>5102</v>
      </c>
      <c r="L2929" s="20" t="s">
        <v>4063</v>
      </c>
      <c r="M2929" s="20" t="s">
        <v>1311</v>
      </c>
      <c r="N2929" s="20" t="s">
        <v>2257</v>
      </c>
    </row>
    <row r="2930" spans="1:14" ht="18" customHeight="1" x14ac:dyDescent="0.2">
      <c r="A2930" s="35" t="s">
        <v>25</v>
      </c>
      <c r="B2930" s="35" t="s">
        <v>2305</v>
      </c>
      <c r="C2930" s="35" t="s">
        <v>17</v>
      </c>
      <c r="D2930" s="35" t="s">
        <v>82</v>
      </c>
      <c r="E2930" s="35" t="s">
        <v>5100</v>
      </c>
      <c r="F2930" s="15"/>
      <c r="G2930" s="15"/>
      <c r="H2930" s="20">
        <v>2015</v>
      </c>
      <c r="I2930" s="20" t="str">
        <f t="shared" si="152"/>
        <v>liss__pers_N..irrttd.2015</v>
      </c>
      <c r="J2930" s="15" t="s">
        <v>5119</v>
      </c>
      <c r="K2930" s="20" t="s">
        <v>5102</v>
      </c>
      <c r="L2930" s="20" t="s">
        <v>4063</v>
      </c>
      <c r="M2930" s="20" t="s">
        <v>1311</v>
      </c>
      <c r="N2930" s="20" t="s">
        <v>2257</v>
      </c>
    </row>
    <row r="2931" spans="1:14" ht="18" customHeight="1" x14ac:dyDescent="0.2">
      <c r="A2931" s="35" t="s">
        <v>25</v>
      </c>
      <c r="B2931" s="35" t="s">
        <v>2309</v>
      </c>
      <c r="C2931" s="35" t="s">
        <v>17</v>
      </c>
      <c r="D2931" s="35" t="s">
        <v>82</v>
      </c>
      <c r="E2931" s="35" t="s">
        <v>5100</v>
      </c>
      <c r="F2931" s="15"/>
      <c r="G2931" s="15"/>
      <c r="H2931" s="20">
        <v>2017</v>
      </c>
      <c r="I2931" s="20" t="str">
        <f t="shared" si="152"/>
        <v>liss__pers_N..irrttd.2017</v>
      </c>
      <c r="J2931" s="15" t="s">
        <v>5122</v>
      </c>
      <c r="K2931" s="20" t="s">
        <v>5102</v>
      </c>
      <c r="L2931" s="20" t="s">
        <v>4063</v>
      </c>
      <c r="M2931" s="20" t="s">
        <v>1311</v>
      </c>
      <c r="N2931" s="20" t="s">
        <v>2257</v>
      </c>
    </row>
    <row r="2932" spans="1:14" ht="18" customHeight="1" x14ac:dyDescent="0.2">
      <c r="A2932" s="35" t="s">
        <v>25</v>
      </c>
      <c r="B2932" s="35" t="s">
        <v>2299</v>
      </c>
      <c r="C2932" s="35" t="s">
        <v>17</v>
      </c>
      <c r="D2932" s="35" t="s">
        <v>82</v>
      </c>
      <c r="E2932" s="35" t="s">
        <v>5100</v>
      </c>
      <c r="F2932" s="15"/>
      <c r="G2932" s="15"/>
      <c r="H2932" s="20">
        <v>2013</v>
      </c>
      <c r="I2932" s="20" t="str">
        <f t="shared" si="152"/>
        <v>liss__pers_N..irrttd.2013</v>
      </c>
      <c r="J2932" s="15" t="s">
        <v>5123</v>
      </c>
      <c r="K2932" s="20" t="s">
        <v>5102</v>
      </c>
      <c r="L2932" s="20" t="s">
        <v>4063</v>
      </c>
      <c r="M2932" s="20" t="s">
        <v>1311</v>
      </c>
      <c r="N2932" s="20" t="s">
        <v>2257</v>
      </c>
    </row>
    <row r="2933" spans="1:14" ht="18" customHeight="1" x14ac:dyDescent="0.2">
      <c r="A2933" s="35" t="s">
        <v>25</v>
      </c>
      <c r="B2933" s="35" t="s">
        <v>2311</v>
      </c>
      <c r="C2933" s="35" t="s">
        <v>17</v>
      </c>
      <c r="D2933" s="35" t="s">
        <v>82</v>
      </c>
      <c r="E2933" s="35" t="s">
        <v>5100</v>
      </c>
      <c r="F2933" s="15"/>
      <c r="G2933" s="15"/>
      <c r="H2933" s="20">
        <v>2018</v>
      </c>
      <c r="I2933" s="20" t="str">
        <f t="shared" si="152"/>
        <v>liss__pers_N..irrttd.2018</v>
      </c>
      <c r="J2933" s="15" t="s">
        <v>5126</v>
      </c>
      <c r="K2933" s="20" t="s">
        <v>5102</v>
      </c>
      <c r="L2933" s="20" t="s">
        <v>4063</v>
      </c>
      <c r="M2933" s="20" t="s">
        <v>1311</v>
      </c>
      <c r="N2933" s="20" t="s">
        <v>2257</v>
      </c>
    </row>
    <row r="2934" spans="1:14" ht="18" customHeight="1" x14ac:dyDescent="0.2">
      <c r="A2934" s="35" t="s">
        <v>25</v>
      </c>
      <c r="B2934" s="35" t="s">
        <v>2277</v>
      </c>
      <c r="C2934" s="35" t="s">
        <v>17</v>
      </c>
      <c r="D2934" s="35" t="s">
        <v>82</v>
      </c>
      <c r="E2934" s="35" t="s">
        <v>5127</v>
      </c>
      <c r="F2934" s="15"/>
      <c r="G2934" s="15"/>
      <c r="H2934" s="20">
        <v>2008</v>
      </c>
      <c r="I2934" s="20" t="str">
        <f t="shared" si="152"/>
        <v>liss__pers_N..mdSwng.2008</v>
      </c>
      <c r="J2934" s="15" t="s">
        <v>5128</v>
      </c>
      <c r="K2934" s="20" t="s">
        <v>5129</v>
      </c>
      <c r="L2934" s="20" t="s">
        <v>4063</v>
      </c>
      <c r="M2934" s="20" t="s">
        <v>1311</v>
      </c>
      <c r="N2934" s="20" t="s">
        <v>2257</v>
      </c>
    </row>
    <row r="2935" spans="1:14" ht="18" customHeight="1" x14ac:dyDescent="0.2">
      <c r="A2935" s="35" t="s">
        <v>25</v>
      </c>
      <c r="B2935" s="35" t="s">
        <v>2285</v>
      </c>
      <c r="C2935" s="35" t="s">
        <v>17</v>
      </c>
      <c r="D2935" s="35" t="s">
        <v>82</v>
      </c>
      <c r="E2935" s="35" t="s">
        <v>5127</v>
      </c>
      <c r="F2935" s="15"/>
      <c r="G2935" s="15"/>
      <c r="H2935" s="20">
        <v>2009</v>
      </c>
      <c r="I2935" s="20" t="str">
        <f t="shared" si="152"/>
        <v>liss__pers_N..mdSwng.2009</v>
      </c>
      <c r="J2935" s="15" t="s">
        <v>5134</v>
      </c>
      <c r="K2935" s="20" t="s">
        <v>5129</v>
      </c>
      <c r="L2935" s="20" t="s">
        <v>4063</v>
      </c>
      <c r="M2935" s="20" t="s">
        <v>1311</v>
      </c>
      <c r="N2935" s="20" t="s">
        <v>2257</v>
      </c>
    </row>
    <row r="2936" spans="1:14" ht="18" customHeight="1" x14ac:dyDescent="0.2">
      <c r="A2936" s="35" t="s">
        <v>25</v>
      </c>
      <c r="B2936" s="35" t="s">
        <v>2289</v>
      </c>
      <c r="C2936" s="35" t="s">
        <v>17</v>
      </c>
      <c r="D2936" s="35" t="s">
        <v>82</v>
      </c>
      <c r="E2936" s="35" t="s">
        <v>5127</v>
      </c>
      <c r="F2936" s="15"/>
      <c r="G2936" s="15"/>
      <c r="H2936" s="20">
        <v>2010</v>
      </c>
      <c r="I2936" s="20" t="str">
        <f t="shared" si="152"/>
        <v>liss__pers_N..mdSwng.2010</v>
      </c>
      <c r="J2936" s="15" t="s">
        <v>5135</v>
      </c>
      <c r="K2936" s="20" t="s">
        <v>5129</v>
      </c>
      <c r="L2936" s="20" t="s">
        <v>4063</v>
      </c>
      <c r="M2936" s="20" t="s">
        <v>1311</v>
      </c>
      <c r="N2936" s="20" t="s">
        <v>2257</v>
      </c>
    </row>
    <row r="2937" spans="1:14" ht="18" customHeight="1" x14ac:dyDescent="0.2">
      <c r="A2937" s="35" t="s">
        <v>25</v>
      </c>
      <c r="B2937" s="35" t="s">
        <v>2291</v>
      </c>
      <c r="C2937" s="35" t="s">
        <v>17</v>
      </c>
      <c r="D2937" s="35" t="s">
        <v>82</v>
      </c>
      <c r="E2937" s="35" t="s">
        <v>5127</v>
      </c>
      <c r="F2937" s="15"/>
      <c r="G2937" s="15"/>
      <c r="H2937" s="20">
        <v>2011</v>
      </c>
      <c r="I2937" s="20" t="str">
        <f t="shared" si="152"/>
        <v>liss__pers_N..mdSwng.2011</v>
      </c>
      <c r="J2937" s="15" t="s">
        <v>5138</v>
      </c>
      <c r="K2937" s="20" t="s">
        <v>5129</v>
      </c>
      <c r="L2937" s="20" t="s">
        <v>4063</v>
      </c>
      <c r="M2937" s="20" t="s">
        <v>1311</v>
      </c>
      <c r="N2937" s="20" t="s">
        <v>2257</v>
      </c>
    </row>
    <row r="2938" spans="1:14" ht="18" customHeight="1" x14ac:dyDescent="0.2">
      <c r="A2938" s="35" t="s">
        <v>25</v>
      </c>
      <c r="B2938" s="35" t="s">
        <v>2295</v>
      </c>
      <c r="C2938" s="35" t="s">
        <v>17</v>
      </c>
      <c r="D2938" s="35" t="s">
        <v>82</v>
      </c>
      <c r="E2938" s="35" t="s">
        <v>5127</v>
      </c>
      <c r="F2938" s="15"/>
      <c r="G2938" s="15"/>
      <c r="H2938" s="20">
        <v>2012</v>
      </c>
      <c r="I2938" s="20" t="str">
        <f t="shared" si="152"/>
        <v>liss__pers_N..mdSwng.2012</v>
      </c>
      <c r="J2938" s="15" t="s">
        <v>5141</v>
      </c>
      <c r="K2938" s="20" t="s">
        <v>5129</v>
      </c>
      <c r="L2938" s="20" t="s">
        <v>4063</v>
      </c>
      <c r="M2938" s="20" t="s">
        <v>1311</v>
      </c>
      <c r="N2938" s="20" t="s">
        <v>2257</v>
      </c>
    </row>
    <row r="2939" spans="1:14" ht="18" customHeight="1" x14ac:dyDescent="0.2">
      <c r="A2939" s="35" t="s">
        <v>25</v>
      </c>
      <c r="B2939" s="35" t="s">
        <v>2301</v>
      </c>
      <c r="C2939" s="35" t="s">
        <v>17</v>
      </c>
      <c r="D2939" s="35" t="s">
        <v>82</v>
      </c>
      <c r="E2939" s="35" t="s">
        <v>5127</v>
      </c>
      <c r="F2939" s="15"/>
      <c r="G2939" s="15"/>
      <c r="H2939" s="20">
        <v>2014</v>
      </c>
      <c r="I2939" s="20" t="str">
        <f t="shared" si="152"/>
        <v>liss__pers_N..mdSwng.2014</v>
      </c>
      <c r="J2939" s="15" t="s">
        <v>5142</v>
      </c>
      <c r="K2939" s="20" t="s">
        <v>5129</v>
      </c>
      <c r="L2939" s="20" t="s">
        <v>4063</v>
      </c>
      <c r="M2939" s="20" t="s">
        <v>1311</v>
      </c>
      <c r="N2939" s="20" t="s">
        <v>2257</v>
      </c>
    </row>
    <row r="2940" spans="1:14" ht="18" customHeight="1" x14ac:dyDescent="0.2">
      <c r="A2940" s="35" t="s">
        <v>25</v>
      </c>
      <c r="B2940" s="35" t="s">
        <v>2305</v>
      </c>
      <c r="C2940" s="35" t="s">
        <v>17</v>
      </c>
      <c r="D2940" s="35" t="s">
        <v>82</v>
      </c>
      <c r="E2940" s="35" t="s">
        <v>5127</v>
      </c>
      <c r="F2940" s="15"/>
      <c r="G2940" s="15"/>
      <c r="H2940" s="20">
        <v>2015</v>
      </c>
      <c r="I2940" s="20" t="str">
        <f t="shared" si="152"/>
        <v>liss__pers_N..mdSwng.2015</v>
      </c>
      <c r="J2940" s="15" t="s">
        <v>5147</v>
      </c>
      <c r="K2940" s="20" t="s">
        <v>5129</v>
      </c>
      <c r="L2940" s="20" t="s">
        <v>4063</v>
      </c>
      <c r="M2940" s="20" t="s">
        <v>1311</v>
      </c>
      <c r="N2940" s="20" t="s">
        <v>2257</v>
      </c>
    </row>
    <row r="2941" spans="1:14" ht="18" customHeight="1" x14ac:dyDescent="0.2">
      <c r="A2941" s="35" t="s">
        <v>25</v>
      </c>
      <c r="B2941" s="35" t="s">
        <v>2309</v>
      </c>
      <c r="C2941" s="35" t="s">
        <v>17</v>
      </c>
      <c r="D2941" s="35" t="s">
        <v>82</v>
      </c>
      <c r="E2941" s="35" t="s">
        <v>5127</v>
      </c>
      <c r="F2941" s="15"/>
      <c r="G2941" s="15"/>
      <c r="H2941" s="20">
        <v>2017</v>
      </c>
      <c r="I2941" s="20" t="str">
        <f t="shared" si="152"/>
        <v>liss__pers_N..mdSwng.2017</v>
      </c>
      <c r="J2941" s="15" t="s">
        <v>5148</v>
      </c>
      <c r="K2941" s="20" t="s">
        <v>5129</v>
      </c>
      <c r="L2941" s="20" t="s">
        <v>4063</v>
      </c>
      <c r="M2941" s="20" t="s">
        <v>1311</v>
      </c>
      <c r="N2941" s="20" t="s">
        <v>2257</v>
      </c>
    </row>
    <row r="2942" spans="1:14" ht="18" customHeight="1" x14ac:dyDescent="0.2">
      <c r="A2942" s="35" t="s">
        <v>25</v>
      </c>
      <c r="B2942" s="35" t="s">
        <v>2299</v>
      </c>
      <c r="C2942" s="35" t="s">
        <v>17</v>
      </c>
      <c r="D2942" s="35" t="s">
        <v>82</v>
      </c>
      <c r="E2942" s="35" t="s">
        <v>5127</v>
      </c>
      <c r="F2942" s="15"/>
      <c r="G2942" s="15"/>
      <c r="H2942" s="20">
        <v>2013</v>
      </c>
      <c r="I2942" s="20" t="str">
        <f t="shared" si="152"/>
        <v>liss__pers_N..mdSwng.2013</v>
      </c>
      <c r="J2942" s="15" t="s">
        <v>5151</v>
      </c>
      <c r="K2942" s="20" t="s">
        <v>5129</v>
      </c>
      <c r="L2942" s="20" t="s">
        <v>4063</v>
      </c>
      <c r="M2942" s="20" t="s">
        <v>1311</v>
      </c>
      <c r="N2942" s="20" t="s">
        <v>2257</v>
      </c>
    </row>
    <row r="2943" spans="1:14" ht="18" customHeight="1" x14ac:dyDescent="0.2">
      <c r="A2943" s="35" t="s">
        <v>25</v>
      </c>
      <c r="B2943" s="35" t="s">
        <v>2311</v>
      </c>
      <c r="C2943" s="35" t="s">
        <v>17</v>
      </c>
      <c r="D2943" s="35" t="s">
        <v>82</v>
      </c>
      <c r="E2943" s="35" t="s">
        <v>5127</v>
      </c>
      <c r="F2943" s="15"/>
      <c r="G2943" s="15"/>
      <c r="H2943" s="20">
        <v>2018</v>
      </c>
      <c r="I2943" s="20" t="str">
        <f t="shared" si="152"/>
        <v>liss__pers_N..mdSwng.2018</v>
      </c>
      <c r="J2943" s="15" t="s">
        <v>5152</v>
      </c>
      <c r="K2943" s="20" t="s">
        <v>5129</v>
      </c>
      <c r="L2943" s="20" t="s">
        <v>4063</v>
      </c>
      <c r="M2943" s="20" t="s">
        <v>1311</v>
      </c>
      <c r="N2943" s="20" t="s">
        <v>2257</v>
      </c>
    </row>
    <row r="2944" spans="1:14" ht="18" customHeight="1" x14ac:dyDescent="0.2">
      <c r="A2944" s="35" t="s">
        <v>25</v>
      </c>
      <c r="B2944" s="35" t="s">
        <v>2277</v>
      </c>
      <c r="C2944" s="35" t="s">
        <v>17</v>
      </c>
      <c r="D2944" s="35" t="s">
        <v>82</v>
      </c>
      <c r="E2944" s="35" t="s">
        <v>5153</v>
      </c>
      <c r="F2944" s="15"/>
      <c r="G2944" s="15"/>
      <c r="H2944" s="20">
        <v>2008</v>
      </c>
      <c r="I2944" s="20" t="str">
        <f t="shared" si="152"/>
        <v>liss__pers_N..noFelBlu.2008</v>
      </c>
      <c r="J2944" s="15" t="s">
        <v>5156</v>
      </c>
      <c r="K2944" s="20" t="s">
        <v>5157</v>
      </c>
      <c r="L2944" s="20" t="s">
        <v>4063</v>
      </c>
      <c r="M2944" s="20" t="s">
        <v>251</v>
      </c>
      <c r="N2944" s="20" t="s">
        <v>2257</v>
      </c>
    </row>
    <row r="2945" spans="1:14" ht="18" customHeight="1" x14ac:dyDescent="0.2">
      <c r="A2945" s="35" t="s">
        <v>25</v>
      </c>
      <c r="B2945" s="35" t="s">
        <v>2285</v>
      </c>
      <c r="C2945" s="35" t="s">
        <v>17</v>
      </c>
      <c r="D2945" s="35" t="s">
        <v>82</v>
      </c>
      <c r="E2945" s="35" t="s">
        <v>5153</v>
      </c>
      <c r="F2945" s="15"/>
      <c r="G2945" s="15"/>
      <c r="H2945" s="20">
        <v>2009</v>
      </c>
      <c r="I2945" s="20" t="str">
        <f t="shared" si="152"/>
        <v>liss__pers_N..noFelBlu.2009</v>
      </c>
      <c r="J2945" s="15" t="s">
        <v>5158</v>
      </c>
      <c r="K2945" s="20" t="s">
        <v>5157</v>
      </c>
      <c r="L2945" s="20" t="s">
        <v>4063</v>
      </c>
      <c r="M2945" s="20" t="s">
        <v>251</v>
      </c>
      <c r="N2945" s="20" t="s">
        <v>2257</v>
      </c>
    </row>
    <row r="2946" spans="1:14" ht="18" customHeight="1" x14ac:dyDescent="0.2">
      <c r="A2946" s="35" t="s">
        <v>25</v>
      </c>
      <c r="B2946" s="35" t="s">
        <v>2289</v>
      </c>
      <c r="C2946" s="35" t="s">
        <v>17</v>
      </c>
      <c r="D2946" s="35" t="s">
        <v>82</v>
      </c>
      <c r="E2946" s="35" t="s">
        <v>5153</v>
      </c>
      <c r="F2946" s="15"/>
      <c r="G2946" s="15"/>
      <c r="H2946" s="20">
        <v>2010</v>
      </c>
      <c r="I2946" s="20" t="str">
        <f t="shared" si="152"/>
        <v>liss__pers_N..noFelBlu.2010</v>
      </c>
      <c r="J2946" s="15" t="s">
        <v>5163</v>
      </c>
      <c r="K2946" s="20" t="s">
        <v>5157</v>
      </c>
      <c r="L2946" s="20" t="s">
        <v>4063</v>
      </c>
      <c r="M2946" s="20" t="s">
        <v>251</v>
      </c>
      <c r="N2946" s="20" t="s">
        <v>2257</v>
      </c>
    </row>
    <row r="2947" spans="1:14" ht="18" customHeight="1" x14ac:dyDescent="0.2">
      <c r="A2947" s="35" t="s">
        <v>25</v>
      </c>
      <c r="B2947" s="35" t="s">
        <v>2291</v>
      </c>
      <c r="C2947" s="35" t="s">
        <v>17</v>
      </c>
      <c r="D2947" s="35" t="s">
        <v>82</v>
      </c>
      <c r="E2947" s="35" t="s">
        <v>5153</v>
      </c>
      <c r="F2947" s="15"/>
      <c r="G2947" s="15"/>
      <c r="H2947" s="20">
        <v>2011</v>
      </c>
      <c r="I2947" s="20" t="str">
        <f t="shared" si="152"/>
        <v>liss__pers_N..noFelBlu.2011</v>
      </c>
      <c r="J2947" s="15" t="s">
        <v>5164</v>
      </c>
      <c r="K2947" s="20" t="s">
        <v>5157</v>
      </c>
      <c r="L2947" s="20" t="s">
        <v>4063</v>
      </c>
      <c r="M2947" s="20" t="s">
        <v>251</v>
      </c>
      <c r="N2947" s="20" t="s">
        <v>2257</v>
      </c>
    </row>
    <row r="2948" spans="1:14" ht="18" customHeight="1" x14ac:dyDescent="0.2">
      <c r="A2948" s="35" t="s">
        <v>25</v>
      </c>
      <c r="B2948" s="35" t="s">
        <v>2295</v>
      </c>
      <c r="C2948" s="35" t="s">
        <v>17</v>
      </c>
      <c r="D2948" s="35" t="s">
        <v>82</v>
      </c>
      <c r="E2948" s="35" t="s">
        <v>5153</v>
      </c>
      <c r="F2948" s="15"/>
      <c r="G2948" s="15"/>
      <c r="H2948" s="20">
        <v>2012</v>
      </c>
      <c r="I2948" s="20" t="str">
        <f t="shared" si="152"/>
        <v>liss__pers_N..noFelBlu.2012</v>
      </c>
      <c r="J2948" s="15" t="s">
        <v>5167</v>
      </c>
      <c r="K2948" s="20" t="s">
        <v>5157</v>
      </c>
      <c r="L2948" s="20" t="s">
        <v>4063</v>
      </c>
      <c r="M2948" s="20" t="s">
        <v>251</v>
      </c>
      <c r="N2948" s="20" t="s">
        <v>2257</v>
      </c>
    </row>
    <row r="2949" spans="1:14" ht="18" customHeight="1" x14ac:dyDescent="0.2">
      <c r="A2949" s="35" t="s">
        <v>25</v>
      </c>
      <c r="B2949" s="35" t="s">
        <v>2301</v>
      </c>
      <c r="C2949" s="35" t="s">
        <v>17</v>
      </c>
      <c r="D2949" s="35" t="s">
        <v>82</v>
      </c>
      <c r="E2949" s="35" t="s">
        <v>5153</v>
      </c>
      <c r="F2949" s="15"/>
      <c r="G2949" s="15"/>
      <c r="H2949" s="20">
        <v>2014</v>
      </c>
      <c r="I2949" s="20" t="str">
        <f t="shared" si="152"/>
        <v>liss__pers_N..noFelBlu.2014</v>
      </c>
      <c r="J2949" s="15" t="s">
        <v>5170</v>
      </c>
      <c r="K2949" s="20" t="s">
        <v>5157</v>
      </c>
      <c r="L2949" s="20" t="s">
        <v>4063</v>
      </c>
      <c r="M2949" s="20" t="s">
        <v>251</v>
      </c>
      <c r="N2949" s="20" t="s">
        <v>2257</v>
      </c>
    </row>
    <row r="2950" spans="1:14" ht="18" customHeight="1" x14ac:dyDescent="0.2">
      <c r="A2950" s="35" t="s">
        <v>25</v>
      </c>
      <c r="B2950" s="35" t="s">
        <v>2305</v>
      </c>
      <c r="C2950" s="35" t="s">
        <v>17</v>
      </c>
      <c r="D2950" s="35" t="s">
        <v>82</v>
      </c>
      <c r="E2950" s="35" t="s">
        <v>5153</v>
      </c>
      <c r="F2950" s="15"/>
      <c r="G2950" s="15"/>
      <c r="H2950" s="20">
        <v>2015</v>
      </c>
      <c r="I2950" s="20" t="str">
        <f t="shared" si="152"/>
        <v>liss__pers_N..noFelBlu.2015</v>
      </c>
      <c r="J2950" s="15" t="s">
        <v>5171</v>
      </c>
      <c r="K2950" s="20" t="s">
        <v>5157</v>
      </c>
      <c r="L2950" s="20" t="s">
        <v>4063</v>
      </c>
      <c r="M2950" s="20" t="s">
        <v>251</v>
      </c>
      <c r="N2950" s="20" t="s">
        <v>2257</v>
      </c>
    </row>
    <row r="2951" spans="1:14" ht="18" customHeight="1" x14ac:dyDescent="0.2">
      <c r="A2951" s="35" t="s">
        <v>25</v>
      </c>
      <c r="B2951" s="35" t="s">
        <v>2309</v>
      </c>
      <c r="C2951" s="35" t="s">
        <v>17</v>
      </c>
      <c r="D2951" s="35" t="s">
        <v>82</v>
      </c>
      <c r="E2951" s="35" t="s">
        <v>5153</v>
      </c>
      <c r="F2951" s="15"/>
      <c r="G2951" s="15"/>
      <c r="H2951" s="20">
        <v>2017</v>
      </c>
      <c r="I2951" s="20" t="str">
        <f t="shared" si="152"/>
        <v>liss__pers_N..noFelBlu.2017</v>
      </c>
      <c r="J2951" s="15" t="s">
        <v>5177</v>
      </c>
      <c r="K2951" s="20" t="s">
        <v>5157</v>
      </c>
      <c r="L2951" s="20" t="s">
        <v>4063</v>
      </c>
      <c r="M2951" s="20" t="s">
        <v>251</v>
      </c>
      <c r="N2951" s="20" t="s">
        <v>2257</v>
      </c>
    </row>
    <row r="2952" spans="1:14" ht="18" customHeight="1" x14ac:dyDescent="0.2">
      <c r="A2952" s="35" t="s">
        <v>25</v>
      </c>
      <c r="B2952" s="35" t="s">
        <v>2299</v>
      </c>
      <c r="C2952" s="35" t="s">
        <v>17</v>
      </c>
      <c r="D2952" s="35" t="s">
        <v>82</v>
      </c>
      <c r="E2952" s="35" t="s">
        <v>5153</v>
      </c>
      <c r="F2952" s="15"/>
      <c r="G2952" s="15"/>
      <c r="H2952" s="20">
        <v>2013</v>
      </c>
      <c r="I2952" s="20" t="str">
        <f t="shared" si="152"/>
        <v>liss__pers_N..noFelBlu.2013</v>
      </c>
      <c r="J2952" s="15" t="s">
        <v>5178</v>
      </c>
      <c r="K2952" s="20" t="s">
        <v>5157</v>
      </c>
      <c r="L2952" s="20" t="s">
        <v>4063</v>
      </c>
      <c r="M2952" s="20" t="s">
        <v>251</v>
      </c>
      <c r="N2952" s="20" t="s">
        <v>2257</v>
      </c>
    </row>
    <row r="2953" spans="1:14" ht="18" customHeight="1" x14ac:dyDescent="0.2">
      <c r="A2953" s="35" t="s">
        <v>25</v>
      </c>
      <c r="B2953" s="35" t="s">
        <v>2311</v>
      </c>
      <c r="C2953" s="35" t="s">
        <v>17</v>
      </c>
      <c r="D2953" s="35" t="s">
        <v>82</v>
      </c>
      <c r="E2953" s="35" t="s">
        <v>5153</v>
      </c>
      <c r="F2953" s="15"/>
      <c r="G2953" s="15"/>
      <c r="H2953" s="20">
        <v>2018</v>
      </c>
      <c r="I2953" s="20" t="str">
        <f t="shared" si="152"/>
        <v>liss__pers_N..noFelBlu.2018</v>
      </c>
      <c r="J2953" s="15" t="s">
        <v>5181</v>
      </c>
      <c r="K2953" s="20" t="s">
        <v>5157</v>
      </c>
      <c r="L2953" s="20" t="s">
        <v>4063</v>
      </c>
      <c r="M2953" s="20" t="s">
        <v>251</v>
      </c>
      <c r="N2953" s="20" t="s">
        <v>2257</v>
      </c>
    </row>
    <row r="2954" spans="1:14" ht="18" customHeight="1" x14ac:dyDescent="0.2">
      <c r="A2954" s="35" t="s">
        <v>25</v>
      </c>
      <c r="B2954" s="35" t="s">
        <v>2277</v>
      </c>
      <c r="C2954" s="35" t="s">
        <v>17</v>
      </c>
      <c r="D2954" s="35" t="s">
        <v>82</v>
      </c>
      <c r="E2954" s="35" t="s">
        <v>5182</v>
      </c>
      <c r="F2954" s="15"/>
      <c r="G2954" s="15"/>
      <c r="H2954" s="20">
        <v>2008</v>
      </c>
      <c r="I2954" s="20" t="str">
        <f t="shared" si="152"/>
        <v>liss__pers_N..rlxd.2008</v>
      </c>
      <c r="J2954" s="15" t="s">
        <v>5183</v>
      </c>
      <c r="K2954" s="20" t="s">
        <v>5184</v>
      </c>
      <c r="L2954" s="20" t="s">
        <v>4063</v>
      </c>
      <c r="M2954" s="20" t="s">
        <v>251</v>
      </c>
      <c r="N2954" s="20" t="s">
        <v>2257</v>
      </c>
    </row>
    <row r="2955" spans="1:14" ht="18" customHeight="1" x14ac:dyDescent="0.2">
      <c r="A2955" s="35" t="s">
        <v>25</v>
      </c>
      <c r="B2955" s="35" t="s">
        <v>2285</v>
      </c>
      <c r="C2955" s="35" t="s">
        <v>17</v>
      </c>
      <c r="D2955" s="35" t="s">
        <v>82</v>
      </c>
      <c r="E2955" s="35" t="s">
        <v>5182</v>
      </c>
      <c r="F2955" s="15"/>
      <c r="G2955" s="15"/>
      <c r="H2955" s="20">
        <v>2009</v>
      </c>
      <c r="I2955" s="20" t="str">
        <f t="shared" si="152"/>
        <v>liss__pers_N..rlxd.2009</v>
      </c>
      <c r="J2955" s="15" t="s">
        <v>5187</v>
      </c>
      <c r="K2955" s="20" t="s">
        <v>5184</v>
      </c>
      <c r="L2955" s="20" t="s">
        <v>4063</v>
      </c>
      <c r="M2955" s="20" t="s">
        <v>251</v>
      </c>
      <c r="N2955" s="20" t="s">
        <v>2257</v>
      </c>
    </row>
    <row r="2956" spans="1:14" ht="18" customHeight="1" x14ac:dyDescent="0.2">
      <c r="A2956" s="35" t="s">
        <v>25</v>
      </c>
      <c r="B2956" s="35" t="s">
        <v>2289</v>
      </c>
      <c r="C2956" s="35" t="s">
        <v>17</v>
      </c>
      <c r="D2956" s="35" t="s">
        <v>82</v>
      </c>
      <c r="E2956" s="35" t="s">
        <v>5182</v>
      </c>
      <c r="F2956" s="15"/>
      <c r="G2956" s="15"/>
      <c r="H2956" s="20">
        <v>2010</v>
      </c>
      <c r="I2956" s="20" t="str">
        <f t="shared" si="152"/>
        <v>liss__pers_N..rlxd.2010</v>
      </c>
      <c r="J2956" s="15" t="s">
        <v>5188</v>
      </c>
      <c r="K2956" s="20" t="s">
        <v>5184</v>
      </c>
      <c r="L2956" s="20" t="s">
        <v>4063</v>
      </c>
      <c r="M2956" s="20" t="s">
        <v>251</v>
      </c>
      <c r="N2956" s="20" t="s">
        <v>2257</v>
      </c>
    </row>
    <row r="2957" spans="1:14" ht="18" customHeight="1" x14ac:dyDescent="0.2">
      <c r="A2957" s="35" t="s">
        <v>25</v>
      </c>
      <c r="B2957" s="35" t="s">
        <v>2291</v>
      </c>
      <c r="C2957" s="35" t="s">
        <v>17</v>
      </c>
      <c r="D2957" s="35" t="s">
        <v>82</v>
      </c>
      <c r="E2957" s="35" t="s">
        <v>5182</v>
      </c>
      <c r="F2957" s="15"/>
      <c r="G2957" s="15"/>
      <c r="H2957" s="20">
        <v>2011</v>
      </c>
      <c r="I2957" s="20" t="str">
        <f t="shared" si="152"/>
        <v>liss__pers_N..rlxd.2011</v>
      </c>
      <c r="J2957" s="15" t="s">
        <v>5193</v>
      </c>
      <c r="K2957" s="20" t="s">
        <v>5184</v>
      </c>
      <c r="L2957" s="20" t="s">
        <v>4063</v>
      </c>
      <c r="M2957" s="20" t="s">
        <v>251</v>
      </c>
      <c r="N2957" s="20" t="s">
        <v>2257</v>
      </c>
    </row>
    <row r="2958" spans="1:14" ht="18" customHeight="1" x14ac:dyDescent="0.2">
      <c r="A2958" s="35" t="s">
        <v>25</v>
      </c>
      <c r="B2958" s="35" t="s">
        <v>2295</v>
      </c>
      <c r="C2958" s="35" t="s">
        <v>17</v>
      </c>
      <c r="D2958" s="35" t="s">
        <v>82</v>
      </c>
      <c r="E2958" s="35" t="s">
        <v>5182</v>
      </c>
      <c r="F2958" s="15"/>
      <c r="G2958" s="15"/>
      <c r="H2958" s="20">
        <v>2012</v>
      </c>
      <c r="I2958" s="20" t="str">
        <f t="shared" si="152"/>
        <v>liss__pers_N..rlxd.2012</v>
      </c>
      <c r="J2958" s="15" t="s">
        <v>5194</v>
      </c>
      <c r="K2958" s="20" t="s">
        <v>5184</v>
      </c>
      <c r="L2958" s="20" t="s">
        <v>4063</v>
      </c>
      <c r="M2958" s="20" t="s">
        <v>251</v>
      </c>
      <c r="N2958" s="20" t="s">
        <v>2257</v>
      </c>
    </row>
    <row r="2959" spans="1:14" ht="18" customHeight="1" x14ac:dyDescent="0.2">
      <c r="A2959" s="35" t="s">
        <v>25</v>
      </c>
      <c r="B2959" s="35" t="s">
        <v>2301</v>
      </c>
      <c r="C2959" s="35" t="s">
        <v>17</v>
      </c>
      <c r="D2959" s="35" t="s">
        <v>82</v>
      </c>
      <c r="E2959" s="35" t="s">
        <v>5182</v>
      </c>
      <c r="F2959" s="15"/>
      <c r="G2959" s="15"/>
      <c r="H2959" s="20">
        <v>2014</v>
      </c>
      <c r="I2959" s="20" t="str">
        <f t="shared" si="152"/>
        <v>liss__pers_N..rlxd.2014</v>
      </c>
      <c r="J2959" s="15" t="s">
        <v>5198</v>
      </c>
      <c r="K2959" s="20" t="s">
        <v>5184</v>
      </c>
      <c r="L2959" s="20" t="s">
        <v>4063</v>
      </c>
      <c r="M2959" s="20" t="s">
        <v>251</v>
      </c>
      <c r="N2959" s="20" t="s">
        <v>2257</v>
      </c>
    </row>
    <row r="2960" spans="1:14" ht="18" customHeight="1" x14ac:dyDescent="0.2">
      <c r="A2960" s="35" t="s">
        <v>25</v>
      </c>
      <c r="B2960" s="35" t="s">
        <v>2305</v>
      </c>
      <c r="C2960" s="35" t="s">
        <v>17</v>
      </c>
      <c r="D2960" s="35" t="s">
        <v>82</v>
      </c>
      <c r="E2960" s="35" t="s">
        <v>5182</v>
      </c>
      <c r="F2960" s="15"/>
      <c r="G2960" s="15"/>
      <c r="H2960" s="20">
        <v>2015</v>
      </c>
      <c r="I2960" s="20" t="str">
        <f t="shared" si="152"/>
        <v>liss__pers_N..rlxd.2015</v>
      </c>
      <c r="J2960" s="15" t="s">
        <v>5199</v>
      </c>
      <c r="K2960" s="20" t="s">
        <v>5184</v>
      </c>
      <c r="L2960" s="20" t="s">
        <v>4063</v>
      </c>
      <c r="M2960" s="20" t="s">
        <v>251</v>
      </c>
      <c r="N2960" s="20" t="s">
        <v>2257</v>
      </c>
    </row>
    <row r="2961" spans="1:14" ht="18" customHeight="1" x14ac:dyDescent="0.2">
      <c r="A2961" s="35" t="s">
        <v>25</v>
      </c>
      <c r="B2961" s="35" t="s">
        <v>2309</v>
      </c>
      <c r="C2961" s="35" t="s">
        <v>17</v>
      </c>
      <c r="D2961" s="35" t="s">
        <v>82</v>
      </c>
      <c r="E2961" s="35" t="s">
        <v>5182</v>
      </c>
      <c r="F2961" s="15"/>
      <c r="G2961" s="15"/>
      <c r="H2961" s="20">
        <v>2017</v>
      </c>
      <c r="I2961" s="20" t="str">
        <f t="shared" si="152"/>
        <v>liss__pers_N..rlxd.2017</v>
      </c>
      <c r="J2961" s="15" t="s">
        <v>5202</v>
      </c>
      <c r="K2961" s="20" t="s">
        <v>5184</v>
      </c>
      <c r="L2961" s="20" t="s">
        <v>4063</v>
      </c>
      <c r="M2961" s="20" t="s">
        <v>251</v>
      </c>
      <c r="N2961" s="20" t="s">
        <v>2257</v>
      </c>
    </row>
    <row r="2962" spans="1:14" ht="18" customHeight="1" x14ac:dyDescent="0.2">
      <c r="A2962" s="35" t="s">
        <v>25</v>
      </c>
      <c r="B2962" s="35" t="s">
        <v>2299</v>
      </c>
      <c r="C2962" s="35" t="s">
        <v>17</v>
      </c>
      <c r="D2962" s="35" t="s">
        <v>82</v>
      </c>
      <c r="E2962" s="35" t="s">
        <v>5182</v>
      </c>
      <c r="F2962" s="15"/>
      <c r="G2962" s="15"/>
      <c r="H2962" s="20">
        <v>2013</v>
      </c>
      <c r="I2962" s="20" t="str">
        <f t="shared" si="152"/>
        <v>liss__pers_N..rlxd.2013</v>
      </c>
      <c r="J2962" s="15" t="s">
        <v>5203</v>
      </c>
      <c r="K2962" s="20" t="s">
        <v>5184</v>
      </c>
      <c r="L2962" s="20" t="s">
        <v>4063</v>
      </c>
      <c r="M2962" s="20" t="s">
        <v>251</v>
      </c>
      <c r="N2962" s="20" t="s">
        <v>2257</v>
      </c>
    </row>
    <row r="2963" spans="1:14" ht="18" customHeight="1" x14ac:dyDescent="0.2">
      <c r="A2963" s="35" t="s">
        <v>25</v>
      </c>
      <c r="B2963" s="35" t="s">
        <v>2311</v>
      </c>
      <c r="C2963" s="35" t="s">
        <v>17</v>
      </c>
      <c r="D2963" s="35" t="s">
        <v>82</v>
      </c>
      <c r="E2963" s="35" t="s">
        <v>5182</v>
      </c>
      <c r="F2963" s="15"/>
      <c r="G2963" s="15"/>
      <c r="H2963" s="20">
        <v>2018</v>
      </c>
      <c r="I2963" s="20" t="str">
        <f t="shared" si="152"/>
        <v>liss__pers_N..rlxd.2018</v>
      </c>
      <c r="J2963" s="15" t="s">
        <v>5206</v>
      </c>
      <c r="K2963" s="20" t="s">
        <v>5184</v>
      </c>
      <c r="L2963" s="20" t="s">
        <v>4063</v>
      </c>
      <c r="M2963" s="20" t="s">
        <v>251</v>
      </c>
      <c r="N2963" s="20" t="s">
        <v>2257</v>
      </c>
    </row>
    <row r="2964" spans="1:14" ht="18" customHeight="1" x14ac:dyDescent="0.2">
      <c r="A2964" s="35" t="s">
        <v>25</v>
      </c>
      <c r="B2964" s="35" t="s">
        <v>2277</v>
      </c>
      <c r="C2964" s="35" t="s">
        <v>17</v>
      </c>
      <c r="D2964" s="35" t="s">
        <v>82</v>
      </c>
      <c r="E2964" s="35" t="s">
        <v>5207</v>
      </c>
      <c r="F2964" s="15"/>
      <c r="G2964" s="15"/>
      <c r="H2964" s="20">
        <v>2008</v>
      </c>
      <c r="I2964" s="20" t="str">
        <f t="shared" si="152"/>
        <v>liss__pers_N..stressed.2008</v>
      </c>
      <c r="J2964" s="15" t="s">
        <v>5208</v>
      </c>
      <c r="K2964" s="20" t="s">
        <v>5209</v>
      </c>
      <c r="L2964" s="20" t="s">
        <v>4063</v>
      </c>
      <c r="M2964" s="20" t="s">
        <v>1311</v>
      </c>
      <c r="N2964" s="20" t="s">
        <v>2257</v>
      </c>
    </row>
    <row r="2965" spans="1:14" ht="18" customHeight="1" x14ac:dyDescent="0.2">
      <c r="A2965" s="35" t="s">
        <v>25</v>
      </c>
      <c r="B2965" s="35" t="s">
        <v>2285</v>
      </c>
      <c r="C2965" s="35" t="s">
        <v>17</v>
      </c>
      <c r="D2965" s="35" t="s">
        <v>82</v>
      </c>
      <c r="E2965" s="35" t="s">
        <v>5207</v>
      </c>
      <c r="F2965" s="15"/>
      <c r="G2965" s="15"/>
      <c r="H2965" s="20">
        <v>2009</v>
      </c>
      <c r="I2965" s="20" t="str">
        <f t="shared" si="152"/>
        <v>liss__pers_N..stressed.2009</v>
      </c>
      <c r="J2965" s="15" t="s">
        <v>5212</v>
      </c>
      <c r="K2965" s="20" t="s">
        <v>5209</v>
      </c>
      <c r="L2965" s="20" t="s">
        <v>4063</v>
      </c>
      <c r="M2965" s="20" t="s">
        <v>1311</v>
      </c>
      <c r="N2965" s="20" t="s">
        <v>2257</v>
      </c>
    </row>
    <row r="2966" spans="1:14" ht="18" customHeight="1" x14ac:dyDescent="0.2">
      <c r="A2966" s="35" t="s">
        <v>25</v>
      </c>
      <c r="B2966" s="35" t="s">
        <v>2289</v>
      </c>
      <c r="C2966" s="35" t="s">
        <v>17</v>
      </c>
      <c r="D2966" s="35" t="s">
        <v>82</v>
      </c>
      <c r="E2966" s="35" t="s">
        <v>5207</v>
      </c>
      <c r="F2966" s="15"/>
      <c r="G2966" s="15"/>
      <c r="H2966" s="20">
        <v>2010</v>
      </c>
      <c r="I2966" s="20" t="str">
        <f t="shared" si="152"/>
        <v>liss__pers_N..stressed.2010</v>
      </c>
      <c r="J2966" s="15" t="s">
        <v>5213</v>
      </c>
      <c r="K2966" s="20" t="s">
        <v>5209</v>
      </c>
      <c r="L2966" s="20" t="s">
        <v>4063</v>
      </c>
      <c r="M2966" s="20" t="s">
        <v>1311</v>
      </c>
      <c r="N2966" s="20" t="s">
        <v>2257</v>
      </c>
    </row>
    <row r="2967" spans="1:14" ht="18" customHeight="1" x14ac:dyDescent="0.2">
      <c r="A2967" s="35" t="s">
        <v>25</v>
      </c>
      <c r="B2967" s="35" t="s">
        <v>2291</v>
      </c>
      <c r="C2967" s="35" t="s">
        <v>17</v>
      </c>
      <c r="D2967" s="35" t="s">
        <v>82</v>
      </c>
      <c r="E2967" s="35" t="s">
        <v>5207</v>
      </c>
      <c r="F2967" s="15"/>
      <c r="G2967" s="15"/>
      <c r="H2967" s="20">
        <v>2011</v>
      </c>
      <c r="I2967" s="20" t="str">
        <f t="shared" si="152"/>
        <v>liss__pers_N..stressed.2011</v>
      </c>
      <c r="J2967" s="15" t="s">
        <v>5214</v>
      </c>
      <c r="K2967" s="20" t="s">
        <v>5209</v>
      </c>
      <c r="L2967" s="20" t="s">
        <v>4063</v>
      </c>
      <c r="M2967" s="20" t="s">
        <v>1311</v>
      </c>
      <c r="N2967" s="20" t="s">
        <v>2257</v>
      </c>
    </row>
    <row r="2968" spans="1:14" ht="18" customHeight="1" x14ac:dyDescent="0.2">
      <c r="A2968" s="35" t="s">
        <v>25</v>
      </c>
      <c r="B2968" s="35" t="s">
        <v>2295</v>
      </c>
      <c r="C2968" s="35" t="s">
        <v>17</v>
      </c>
      <c r="D2968" s="35" t="s">
        <v>82</v>
      </c>
      <c r="E2968" s="35" t="s">
        <v>5207</v>
      </c>
      <c r="F2968" s="15"/>
      <c r="G2968" s="15"/>
      <c r="H2968" s="20">
        <v>2012</v>
      </c>
      <c r="I2968" s="20" t="str">
        <f t="shared" si="152"/>
        <v>liss__pers_N..stressed.2012</v>
      </c>
      <c r="J2968" s="15" t="s">
        <v>5217</v>
      </c>
      <c r="K2968" s="20" t="s">
        <v>5209</v>
      </c>
      <c r="L2968" s="20" t="s">
        <v>4063</v>
      </c>
      <c r="M2968" s="20" t="s">
        <v>1311</v>
      </c>
      <c r="N2968" s="20" t="s">
        <v>2257</v>
      </c>
    </row>
    <row r="2969" spans="1:14" ht="18" customHeight="1" x14ac:dyDescent="0.2">
      <c r="A2969" s="35" t="s">
        <v>25</v>
      </c>
      <c r="B2969" s="35" t="s">
        <v>2301</v>
      </c>
      <c r="C2969" s="35" t="s">
        <v>17</v>
      </c>
      <c r="D2969" s="35" t="s">
        <v>82</v>
      </c>
      <c r="E2969" s="35" t="s">
        <v>5207</v>
      </c>
      <c r="F2969" s="15"/>
      <c r="G2969" s="15"/>
      <c r="H2969" s="20">
        <v>2014</v>
      </c>
      <c r="I2969" s="20" t="str">
        <f t="shared" si="152"/>
        <v>liss__pers_N..stressed.2014</v>
      </c>
      <c r="J2969" s="15" t="s">
        <v>5220</v>
      </c>
      <c r="K2969" s="20" t="s">
        <v>5209</v>
      </c>
      <c r="L2969" s="20" t="s">
        <v>4063</v>
      </c>
      <c r="M2969" s="20" t="s">
        <v>1311</v>
      </c>
      <c r="N2969" s="20" t="s">
        <v>2257</v>
      </c>
    </row>
    <row r="2970" spans="1:14" ht="18" customHeight="1" x14ac:dyDescent="0.2">
      <c r="A2970" s="35" t="s">
        <v>25</v>
      </c>
      <c r="B2970" s="35" t="s">
        <v>2305</v>
      </c>
      <c r="C2970" s="35" t="s">
        <v>17</v>
      </c>
      <c r="D2970" s="35" t="s">
        <v>82</v>
      </c>
      <c r="E2970" s="35" t="s">
        <v>5207</v>
      </c>
      <c r="F2970" s="15"/>
      <c r="G2970" s="15"/>
      <c r="H2970" s="20">
        <v>2015</v>
      </c>
      <c r="I2970" s="20" t="str">
        <f t="shared" si="152"/>
        <v>liss__pers_N..stressed.2015</v>
      </c>
      <c r="J2970" s="15" t="s">
        <v>5221</v>
      </c>
      <c r="K2970" s="20" t="s">
        <v>5209</v>
      </c>
      <c r="L2970" s="20" t="s">
        <v>4063</v>
      </c>
      <c r="M2970" s="20" t="s">
        <v>1311</v>
      </c>
      <c r="N2970" s="20" t="s">
        <v>2257</v>
      </c>
    </row>
    <row r="2971" spans="1:14" ht="18" customHeight="1" x14ac:dyDescent="0.2">
      <c r="A2971" s="35" t="s">
        <v>25</v>
      </c>
      <c r="B2971" s="35" t="s">
        <v>2309</v>
      </c>
      <c r="C2971" s="35" t="s">
        <v>17</v>
      </c>
      <c r="D2971" s="35" t="s">
        <v>82</v>
      </c>
      <c r="E2971" s="35" t="s">
        <v>5207</v>
      </c>
      <c r="F2971" s="15"/>
      <c r="G2971" s="15"/>
      <c r="H2971" s="20">
        <v>2017</v>
      </c>
      <c r="I2971" s="20" t="str">
        <f t="shared" si="152"/>
        <v>liss__pers_N..stressed.2017</v>
      </c>
      <c r="J2971" s="15" t="s">
        <v>5224</v>
      </c>
      <c r="K2971" s="20" t="s">
        <v>5209</v>
      </c>
      <c r="L2971" s="20" t="s">
        <v>4063</v>
      </c>
      <c r="M2971" s="20" t="s">
        <v>1311</v>
      </c>
      <c r="N2971" s="20" t="s">
        <v>2257</v>
      </c>
    </row>
    <row r="2972" spans="1:14" ht="18" customHeight="1" x14ac:dyDescent="0.2">
      <c r="A2972" s="35" t="s">
        <v>25</v>
      </c>
      <c r="B2972" s="35" t="s">
        <v>2299</v>
      </c>
      <c r="C2972" s="35" t="s">
        <v>17</v>
      </c>
      <c r="D2972" s="35" t="s">
        <v>82</v>
      </c>
      <c r="E2972" s="35" t="s">
        <v>5207</v>
      </c>
      <c r="F2972" s="15"/>
      <c r="G2972" s="15"/>
      <c r="H2972" s="20">
        <v>2013</v>
      </c>
      <c r="I2972" s="20" t="str">
        <f t="shared" si="152"/>
        <v>liss__pers_N..stressed.2013</v>
      </c>
      <c r="J2972" s="15" t="s">
        <v>5225</v>
      </c>
      <c r="K2972" s="20" t="s">
        <v>5209</v>
      </c>
      <c r="L2972" s="20" t="s">
        <v>4063</v>
      </c>
      <c r="M2972" s="20" t="s">
        <v>1311</v>
      </c>
      <c r="N2972" s="20" t="s">
        <v>2257</v>
      </c>
    </row>
    <row r="2973" spans="1:14" ht="18" customHeight="1" x14ac:dyDescent="0.2">
      <c r="A2973" s="35" t="s">
        <v>25</v>
      </c>
      <c r="B2973" s="35" t="s">
        <v>2311</v>
      </c>
      <c r="C2973" s="35" t="s">
        <v>17</v>
      </c>
      <c r="D2973" s="35" t="s">
        <v>82</v>
      </c>
      <c r="E2973" s="35" t="s">
        <v>5207</v>
      </c>
      <c r="F2973" s="15"/>
      <c r="G2973" s="15"/>
      <c r="H2973" s="20">
        <v>2018</v>
      </c>
      <c r="I2973" s="20" t="str">
        <f t="shared" si="152"/>
        <v>liss__pers_N..stressed.2018</v>
      </c>
      <c r="J2973" s="15" t="s">
        <v>5228</v>
      </c>
      <c r="K2973" s="20" t="s">
        <v>5209</v>
      </c>
      <c r="L2973" s="20" t="s">
        <v>4063</v>
      </c>
      <c r="M2973" s="20" t="s">
        <v>1311</v>
      </c>
      <c r="N2973" s="20" t="s">
        <v>2257</v>
      </c>
    </row>
    <row r="2974" spans="1:14" ht="18" customHeight="1" x14ac:dyDescent="0.2">
      <c r="A2974" s="35" t="s">
        <v>25</v>
      </c>
      <c r="B2974" s="35" t="s">
        <v>2277</v>
      </c>
      <c r="C2974" s="35" t="s">
        <v>17</v>
      </c>
      <c r="D2974" s="35" t="s">
        <v>82</v>
      </c>
      <c r="E2974" s="35" t="s">
        <v>5229</v>
      </c>
      <c r="F2974" s="15"/>
      <c r="G2974" s="15"/>
      <c r="H2974" s="20">
        <v>2008</v>
      </c>
      <c r="I2974" s="20" t="str">
        <f t="shared" si="152"/>
        <v>liss__pers_N..upset.2008</v>
      </c>
      <c r="J2974" s="15" t="s">
        <v>5232</v>
      </c>
      <c r="K2974" s="20" t="s">
        <v>5233</v>
      </c>
      <c r="L2974" s="20" t="s">
        <v>4063</v>
      </c>
      <c r="M2974" s="20" t="s">
        <v>1311</v>
      </c>
      <c r="N2974" s="20" t="s">
        <v>2257</v>
      </c>
    </row>
    <row r="2975" spans="1:14" ht="18" customHeight="1" x14ac:dyDescent="0.2">
      <c r="A2975" s="35" t="s">
        <v>25</v>
      </c>
      <c r="B2975" s="35" t="s">
        <v>2285</v>
      </c>
      <c r="C2975" s="35" t="s">
        <v>17</v>
      </c>
      <c r="D2975" s="35" t="s">
        <v>82</v>
      </c>
      <c r="E2975" s="35" t="s">
        <v>5229</v>
      </c>
      <c r="F2975" s="15"/>
      <c r="G2975" s="15"/>
      <c r="H2975" s="20">
        <v>2009</v>
      </c>
      <c r="I2975" s="20" t="str">
        <f t="shared" si="152"/>
        <v>liss__pers_N..upset.2009</v>
      </c>
      <c r="J2975" s="15" t="s">
        <v>5234</v>
      </c>
      <c r="K2975" s="20" t="s">
        <v>5233</v>
      </c>
      <c r="L2975" s="20" t="s">
        <v>4063</v>
      </c>
      <c r="M2975" s="20" t="s">
        <v>1311</v>
      </c>
      <c r="N2975" s="20" t="s">
        <v>2257</v>
      </c>
    </row>
    <row r="2976" spans="1:14" ht="18" customHeight="1" x14ac:dyDescent="0.2">
      <c r="A2976" s="35" t="s">
        <v>25</v>
      </c>
      <c r="B2976" s="35" t="s">
        <v>2289</v>
      </c>
      <c r="C2976" s="35" t="s">
        <v>17</v>
      </c>
      <c r="D2976" s="35" t="s">
        <v>82</v>
      </c>
      <c r="E2976" s="35" t="s">
        <v>5229</v>
      </c>
      <c r="F2976" s="15"/>
      <c r="G2976" s="15"/>
      <c r="H2976" s="20">
        <v>2010</v>
      </c>
      <c r="I2976" s="20" t="str">
        <f t="shared" si="152"/>
        <v>liss__pers_N..upset.2010</v>
      </c>
      <c r="J2976" s="15" t="s">
        <v>5237</v>
      </c>
      <c r="K2976" s="20" t="s">
        <v>5233</v>
      </c>
      <c r="L2976" s="20" t="s">
        <v>4063</v>
      </c>
      <c r="M2976" s="20" t="s">
        <v>1311</v>
      </c>
      <c r="N2976" s="20" t="s">
        <v>2257</v>
      </c>
    </row>
    <row r="2977" spans="1:14" ht="18" customHeight="1" x14ac:dyDescent="0.2">
      <c r="A2977" s="35" t="s">
        <v>25</v>
      </c>
      <c r="B2977" s="35" t="s">
        <v>2291</v>
      </c>
      <c r="C2977" s="35" t="s">
        <v>17</v>
      </c>
      <c r="D2977" s="35" t="s">
        <v>82</v>
      </c>
      <c r="E2977" s="35" t="s">
        <v>5229</v>
      </c>
      <c r="F2977" s="15"/>
      <c r="G2977" s="15"/>
      <c r="H2977" s="20">
        <v>2011</v>
      </c>
      <c r="I2977" s="20" t="str">
        <f t="shared" si="152"/>
        <v>liss__pers_N..upset.2011</v>
      </c>
      <c r="J2977" s="15" t="s">
        <v>5238</v>
      </c>
      <c r="K2977" s="20" t="s">
        <v>5233</v>
      </c>
      <c r="L2977" s="20" t="s">
        <v>4063</v>
      </c>
      <c r="M2977" s="20" t="s">
        <v>1311</v>
      </c>
      <c r="N2977" s="20" t="s">
        <v>2257</v>
      </c>
    </row>
    <row r="2978" spans="1:14" ht="18" customHeight="1" x14ac:dyDescent="0.2">
      <c r="A2978" s="35" t="s">
        <v>25</v>
      </c>
      <c r="B2978" s="35" t="s">
        <v>2295</v>
      </c>
      <c r="C2978" s="35" t="s">
        <v>17</v>
      </c>
      <c r="D2978" s="35" t="s">
        <v>82</v>
      </c>
      <c r="E2978" s="35" t="s">
        <v>5229</v>
      </c>
      <c r="F2978" s="15"/>
      <c r="G2978" s="15"/>
      <c r="H2978" s="20">
        <v>2012</v>
      </c>
      <c r="I2978" s="20" t="str">
        <f t="shared" si="152"/>
        <v>liss__pers_N..upset.2012</v>
      </c>
      <c r="J2978" s="15" t="s">
        <v>5243</v>
      </c>
      <c r="K2978" s="20" t="s">
        <v>5233</v>
      </c>
      <c r="L2978" s="20" t="s">
        <v>4063</v>
      </c>
      <c r="M2978" s="20" t="s">
        <v>1311</v>
      </c>
      <c r="N2978" s="20" t="s">
        <v>2257</v>
      </c>
    </row>
    <row r="2979" spans="1:14" ht="18" customHeight="1" x14ac:dyDescent="0.2">
      <c r="A2979" s="35" t="s">
        <v>25</v>
      </c>
      <c r="B2979" s="35" t="s">
        <v>2301</v>
      </c>
      <c r="C2979" s="35" t="s">
        <v>17</v>
      </c>
      <c r="D2979" s="35" t="s">
        <v>82</v>
      </c>
      <c r="E2979" s="35" t="s">
        <v>5229</v>
      </c>
      <c r="F2979" s="15"/>
      <c r="G2979" s="15"/>
      <c r="H2979" s="20">
        <v>2014</v>
      </c>
      <c r="I2979" s="20" t="str">
        <f t="shared" si="152"/>
        <v>liss__pers_N..upset.2014</v>
      </c>
      <c r="J2979" s="15" t="s">
        <v>5244</v>
      </c>
      <c r="K2979" s="20" t="s">
        <v>5233</v>
      </c>
      <c r="L2979" s="20" t="s">
        <v>4063</v>
      </c>
      <c r="M2979" s="20" t="s">
        <v>1311</v>
      </c>
      <c r="N2979" s="20" t="s">
        <v>2257</v>
      </c>
    </row>
    <row r="2980" spans="1:14" ht="18" customHeight="1" x14ac:dyDescent="0.2">
      <c r="A2980" s="35" t="s">
        <v>25</v>
      </c>
      <c r="B2980" s="35" t="s">
        <v>2305</v>
      </c>
      <c r="C2980" s="35" t="s">
        <v>17</v>
      </c>
      <c r="D2980" s="35" t="s">
        <v>82</v>
      </c>
      <c r="E2980" s="35" t="s">
        <v>5229</v>
      </c>
      <c r="F2980" s="15"/>
      <c r="G2980" s="15"/>
      <c r="H2980" s="20">
        <v>2015</v>
      </c>
      <c r="I2980" s="20" t="str">
        <f t="shared" si="152"/>
        <v>liss__pers_N..upset.2015</v>
      </c>
      <c r="J2980" s="15" t="s">
        <v>5247</v>
      </c>
      <c r="K2980" s="20" t="s">
        <v>5233</v>
      </c>
      <c r="L2980" s="20" t="s">
        <v>4063</v>
      </c>
      <c r="M2980" s="20" t="s">
        <v>1311</v>
      </c>
      <c r="N2980" s="20" t="s">
        <v>2257</v>
      </c>
    </row>
    <row r="2981" spans="1:14" ht="18" customHeight="1" x14ac:dyDescent="0.2">
      <c r="A2981" s="35" t="s">
        <v>25</v>
      </c>
      <c r="B2981" s="35" t="s">
        <v>2309</v>
      </c>
      <c r="C2981" s="35" t="s">
        <v>17</v>
      </c>
      <c r="D2981" s="35" t="s">
        <v>82</v>
      </c>
      <c r="E2981" s="35" t="s">
        <v>5229</v>
      </c>
      <c r="F2981" s="15"/>
      <c r="G2981" s="15"/>
      <c r="H2981" s="20">
        <v>2017</v>
      </c>
      <c r="I2981" s="20" t="str">
        <f t="shared" si="152"/>
        <v>liss__pers_N..upset.2017</v>
      </c>
      <c r="J2981" s="15" t="s">
        <v>5249</v>
      </c>
      <c r="K2981" s="20" t="s">
        <v>5233</v>
      </c>
      <c r="L2981" s="20" t="s">
        <v>4063</v>
      </c>
      <c r="M2981" s="20" t="s">
        <v>1311</v>
      </c>
      <c r="N2981" s="20" t="s">
        <v>2257</v>
      </c>
    </row>
    <row r="2982" spans="1:14" ht="18" customHeight="1" x14ac:dyDescent="0.2">
      <c r="A2982" s="35" t="s">
        <v>25</v>
      </c>
      <c r="B2982" s="35" t="s">
        <v>2299</v>
      </c>
      <c r="C2982" s="35" t="s">
        <v>17</v>
      </c>
      <c r="D2982" s="35" t="s">
        <v>82</v>
      </c>
      <c r="E2982" s="35" t="s">
        <v>5229</v>
      </c>
      <c r="F2982" s="15"/>
      <c r="G2982" s="15"/>
      <c r="H2982" s="20">
        <v>2013</v>
      </c>
      <c r="I2982" s="20" t="str">
        <f t="shared" ref="I2982:I3045" si="153">CONCATENATE(A2982,"__",C2982,"_", D2982, "..", E2982, ".", H2982)</f>
        <v>liss__pers_N..upset.2013</v>
      </c>
      <c r="J2982" s="15" t="s">
        <v>5250</v>
      </c>
      <c r="K2982" s="20" t="s">
        <v>5233</v>
      </c>
      <c r="L2982" s="20" t="s">
        <v>4063</v>
      </c>
      <c r="M2982" s="20" t="s">
        <v>1311</v>
      </c>
      <c r="N2982" s="20" t="s">
        <v>2257</v>
      </c>
    </row>
    <row r="2983" spans="1:14" ht="18" customHeight="1" x14ac:dyDescent="0.2">
      <c r="A2983" s="35" t="s">
        <v>25</v>
      </c>
      <c r="B2983" s="35" t="s">
        <v>2311</v>
      </c>
      <c r="C2983" s="35" t="s">
        <v>17</v>
      </c>
      <c r="D2983" s="35" t="s">
        <v>82</v>
      </c>
      <c r="E2983" s="35" t="s">
        <v>5229</v>
      </c>
      <c r="F2983" s="15"/>
      <c r="G2983" s="15"/>
      <c r="H2983" s="20">
        <v>2018</v>
      </c>
      <c r="I2983" s="20" t="str">
        <f t="shared" si="153"/>
        <v>liss__pers_N..upset.2018</v>
      </c>
      <c r="J2983" s="15" t="s">
        <v>5252</v>
      </c>
      <c r="K2983" s="20" t="s">
        <v>5233</v>
      </c>
      <c r="L2983" s="20" t="s">
        <v>4063</v>
      </c>
      <c r="M2983" s="20" t="s">
        <v>1311</v>
      </c>
      <c r="N2983" s="20" t="s">
        <v>2257</v>
      </c>
    </row>
    <row r="2984" spans="1:14" ht="18" customHeight="1" x14ac:dyDescent="0.2">
      <c r="A2984" s="35" t="s">
        <v>25</v>
      </c>
      <c r="B2984" s="35" t="s">
        <v>2277</v>
      </c>
      <c r="C2984" s="35" t="s">
        <v>17</v>
      </c>
      <c r="D2984" s="35" t="s">
        <v>82</v>
      </c>
      <c r="E2984" s="35" t="s">
        <v>5253</v>
      </c>
      <c r="F2984" s="15"/>
      <c r="G2984" s="15"/>
      <c r="H2984" s="20">
        <v>2008</v>
      </c>
      <c r="I2984" s="20" t="str">
        <f t="shared" si="153"/>
        <v>liss__pers_N..wrry.2008</v>
      </c>
      <c r="J2984" s="15" t="s">
        <v>5254</v>
      </c>
      <c r="K2984" s="20" t="s">
        <v>5255</v>
      </c>
      <c r="L2984" s="20" t="s">
        <v>4063</v>
      </c>
      <c r="M2984" s="20" t="s">
        <v>1311</v>
      </c>
      <c r="N2984" s="20" t="s">
        <v>2257</v>
      </c>
    </row>
    <row r="2985" spans="1:14" ht="18" customHeight="1" x14ac:dyDescent="0.2">
      <c r="A2985" s="35" t="s">
        <v>25</v>
      </c>
      <c r="B2985" s="35" t="s">
        <v>2285</v>
      </c>
      <c r="C2985" s="35" t="s">
        <v>17</v>
      </c>
      <c r="D2985" s="35" t="s">
        <v>82</v>
      </c>
      <c r="E2985" s="35" t="s">
        <v>5253</v>
      </c>
      <c r="F2985" s="15"/>
      <c r="G2985" s="15"/>
      <c r="H2985" s="20">
        <v>2009</v>
      </c>
      <c r="I2985" s="20" t="str">
        <f t="shared" si="153"/>
        <v>liss__pers_N..wrry.2009</v>
      </c>
      <c r="J2985" s="15" t="s">
        <v>5260</v>
      </c>
      <c r="K2985" s="20" t="s">
        <v>5255</v>
      </c>
      <c r="L2985" s="20" t="s">
        <v>4063</v>
      </c>
      <c r="M2985" s="20" t="s">
        <v>1311</v>
      </c>
      <c r="N2985" s="20" t="s">
        <v>2257</v>
      </c>
    </row>
    <row r="2986" spans="1:14" ht="18" customHeight="1" x14ac:dyDescent="0.2">
      <c r="A2986" s="35" t="s">
        <v>25</v>
      </c>
      <c r="B2986" s="35" t="s">
        <v>2289</v>
      </c>
      <c r="C2986" s="35" t="s">
        <v>17</v>
      </c>
      <c r="D2986" s="35" t="s">
        <v>82</v>
      </c>
      <c r="E2986" s="35" t="s">
        <v>5253</v>
      </c>
      <c r="F2986" s="15"/>
      <c r="G2986" s="15"/>
      <c r="H2986" s="15">
        <v>2010</v>
      </c>
      <c r="I2986" s="20" t="str">
        <f t="shared" si="153"/>
        <v>liss__pers_N..wrry.2010</v>
      </c>
      <c r="J2986" s="15" t="s">
        <v>5263</v>
      </c>
      <c r="K2986" s="20" t="s">
        <v>5255</v>
      </c>
      <c r="L2986" s="20" t="s">
        <v>4063</v>
      </c>
      <c r="M2986" s="20" t="s">
        <v>1311</v>
      </c>
      <c r="N2986" s="20" t="s">
        <v>2257</v>
      </c>
    </row>
    <row r="2987" spans="1:14" ht="18" customHeight="1" x14ac:dyDescent="0.2">
      <c r="A2987" s="35" t="s">
        <v>25</v>
      </c>
      <c r="B2987" s="35" t="s">
        <v>2291</v>
      </c>
      <c r="C2987" s="35" t="s">
        <v>17</v>
      </c>
      <c r="D2987" s="35" t="s">
        <v>82</v>
      </c>
      <c r="E2987" s="35" t="s">
        <v>5253</v>
      </c>
      <c r="F2987" s="15"/>
      <c r="G2987" s="15"/>
      <c r="H2987" s="20">
        <v>2011</v>
      </c>
      <c r="I2987" s="20" t="str">
        <f t="shared" si="153"/>
        <v>liss__pers_N..wrry.2011</v>
      </c>
      <c r="J2987" s="15" t="s">
        <v>5264</v>
      </c>
      <c r="K2987" s="20" t="s">
        <v>5255</v>
      </c>
      <c r="L2987" s="20" t="s">
        <v>4063</v>
      </c>
      <c r="M2987" s="20" t="s">
        <v>1311</v>
      </c>
      <c r="N2987" s="20" t="s">
        <v>2257</v>
      </c>
    </row>
    <row r="2988" spans="1:14" ht="18" customHeight="1" x14ac:dyDescent="0.2">
      <c r="A2988" s="35" t="s">
        <v>25</v>
      </c>
      <c r="B2988" s="35" t="s">
        <v>2295</v>
      </c>
      <c r="C2988" s="35" t="s">
        <v>17</v>
      </c>
      <c r="D2988" s="35" t="s">
        <v>82</v>
      </c>
      <c r="E2988" s="35" t="s">
        <v>5253</v>
      </c>
      <c r="F2988" s="15"/>
      <c r="G2988" s="15"/>
      <c r="H2988" s="20">
        <v>2012</v>
      </c>
      <c r="I2988" s="20" t="str">
        <f t="shared" si="153"/>
        <v>liss__pers_N..wrry.2012</v>
      </c>
      <c r="J2988" s="15" t="s">
        <v>5267</v>
      </c>
      <c r="K2988" s="20" t="s">
        <v>5255</v>
      </c>
      <c r="L2988" s="20" t="s">
        <v>4063</v>
      </c>
      <c r="M2988" s="20" t="s">
        <v>1311</v>
      </c>
      <c r="N2988" s="20" t="s">
        <v>2257</v>
      </c>
    </row>
    <row r="2989" spans="1:14" ht="18" customHeight="1" x14ac:dyDescent="0.2">
      <c r="A2989" s="35" t="s">
        <v>25</v>
      </c>
      <c r="B2989" s="35" t="s">
        <v>2301</v>
      </c>
      <c r="C2989" s="35" t="s">
        <v>17</v>
      </c>
      <c r="D2989" s="35" t="s">
        <v>82</v>
      </c>
      <c r="E2989" s="35" t="s">
        <v>5253</v>
      </c>
      <c r="F2989" s="15"/>
      <c r="G2989" s="15"/>
      <c r="H2989" s="20">
        <v>2014</v>
      </c>
      <c r="I2989" s="20" t="str">
        <f t="shared" si="153"/>
        <v>liss__pers_N..wrry.2014</v>
      </c>
      <c r="J2989" s="15" t="s">
        <v>5268</v>
      </c>
      <c r="K2989" s="20" t="s">
        <v>5255</v>
      </c>
      <c r="L2989" s="20" t="s">
        <v>4063</v>
      </c>
      <c r="M2989" s="20" t="s">
        <v>1311</v>
      </c>
      <c r="N2989" s="20" t="s">
        <v>2257</v>
      </c>
    </row>
    <row r="2990" spans="1:14" ht="18" customHeight="1" x14ac:dyDescent="0.2">
      <c r="A2990" s="35" t="s">
        <v>25</v>
      </c>
      <c r="B2990" s="35" t="s">
        <v>2305</v>
      </c>
      <c r="C2990" s="35" t="s">
        <v>17</v>
      </c>
      <c r="D2990" s="35" t="s">
        <v>82</v>
      </c>
      <c r="E2990" s="35" t="s">
        <v>5253</v>
      </c>
      <c r="F2990" s="15"/>
      <c r="G2990" s="15"/>
      <c r="H2990" s="20">
        <v>2015</v>
      </c>
      <c r="I2990" s="20" t="str">
        <f t="shared" si="153"/>
        <v>liss__pers_N..wrry.2015</v>
      </c>
      <c r="J2990" s="15" t="s">
        <v>5273</v>
      </c>
      <c r="K2990" s="20" t="s">
        <v>5255</v>
      </c>
      <c r="L2990" s="20" t="s">
        <v>4063</v>
      </c>
      <c r="M2990" s="20" t="s">
        <v>1311</v>
      </c>
      <c r="N2990" s="20" t="s">
        <v>2257</v>
      </c>
    </row>
    <row r="2991" spans="1:14" ht="18" customHeight="1" x14ac:dyDescent="0.2">
      <c r="A2991" s="35" t="s">
        <v>25</v>
      </c>
      <c r="B2991" s="35" t="s">
        <v>2309</v>
      </c>
      <c r="C2991" s="35" t="s">
        <v>17</v>
      </c>
      <c r="D2991" s="35" t="s">
        <v>82</v>
      </c>
      <c r="E2991" s="35" t="s">
        <v>5253</v>
      </c>
      <c r="F2991" s="15"/>
      <c r="G2991" s="15"/>
      <c r="H2991" s="20">
        <v>2017</v>
      </c>
      <c r="I2991" s="20" t="str">
        <f t="shared" si="153"/>
        <v>liss__pers_N..wrry.2017</v>
      </c>
      <c r="J2991" s="15" t="s">
        <v>5274</v>
      </c>
      <c r="K2991" s="20" t="s">
        <v>5255</v>
      </c>
      <c r="L2991" s="20" t="s">
        <v>4063</v>
      </c>
      <c r="M2991" s="20" t="s">
        <v>1311</v>
      </c>
      <c r="N2991" s="20" t="s">
        <v>2257</v>
      </c>
    </row>
    <row r="2992" spans="1:14" ht="18" customHeight="1" x14ac:dyDescent="0.2">
      <c r="A2992" s="35" t="s">
        <v>25</v>
      </c>
      <c r="B2992" s="35" t="s">
        <v>2299</v>
      </c>
      <c r="C2992" s="35" t="s">
        <v>17</v>
      </c>
      <c r="D2992" s="35" t="s">
        <v>82</v>
      </c>
      <c r="E2992" s="35" t="s">
        <v>5253</v>
      </c>
      <c r="F2992" s="15"/>
      <c r="G2992" s="15"/>
      <c r="H2992" s="20">
        <v>2013</v>
      </c>
      <c r="I2992" s="20" t="str">
        <f t="shared" si="153"/>
        <v>liss__pers_N..wrry.2013</v>
      </c>
      <c r="J2992" s="15" t="s">
        <v>5277</v>
      </c>
      <c r="K2992" s="20" t="s">
        <v>5255</v>
      </c>
      <c r="L2992" s="20" t="s">
        <v>4063</v>
      </c>
      <c r="M2992" s="20" t="s">
        <v>1311</v>
      </c>
      <c r="N2992" s="20" t="s">
        <v>2257</v>
      </c>
    </row>
    <row r="2993" spans="1:17" ht="18" customHeight="1" x14ac:dyDescent="0.2">
      <c r="A2993" s="35" t="s">
        <v>25</v>
      </c>
      <c r="B2993" s="35" t="s">
        <v>2311</v>
      </c>
      <c r="C2993" s="35" t="s">
        <v>17</v>
      </c>
      <c r="D2993" s="35" t="s">
        <v>82</v>
      </c>
      <c r="E2993" s="35" t="s">
        <v>5253</v>
      </c>
      <c r="F2993" s="15"/>
      <c r="G2993" s="15"/>
      <c r="H2993" s="20">
        <v>2018</v>
      </c>
      <c r="I2993" s="20" t="str">
        <f t="shared" si="153"/>
        <v>liss__pers_N..wrry.2018</v>
      </c>
      <c r="J2993" s="15" t="s">
        <v>5278</v>
      </c>
      <c r="K2993" s="20" t="s">
        <v>5255</v>
      </c>
      <c r="L2993" s="20" t="s">
        <v>4063</v>
      </c>
      <c r="M2993" s="20" t="s">
        <v>1311</v>
      </c>
      <c r="N2993" s="20" t="s">
        <v>2257</v>
      </c>
    </row>
    <row r="2994" spans="1:17" ht="18" customHeight="1" x14ac:dyDescent="0.2">
      <c r="A2994" s="7" t="s">
        <v>25</v>
      </c>
      <c r="B2994" s="7" t="s">
        <v>2277</v>
      </c>
      <c r="C2994" s="7" t="s">
        <v>17</v>
      </c>
      <c r="D2994" s="7" t="s">
        <v>102</v>
      </c>
      <c r="E2994" s="7" t="s">
        <v>5281</v>
      </c>
      <c r="F2994" s="20">
        <v>1</v>
      </c>
      <c r="G2994" s="20" t="str">
        <f t="shared" ref="G2994:G3103" si="154">MID("abcdefghijklmnopqrstuvwxyz",F2994,1)</f>
        <v>a</v>
      </c>
      <c r="H2994" s="20">
        <f t="shared" ref="H2994:H3103" si="155">F2994+2007</f>
        <v>2008</v>
      </c>
      <c r="I2994" s="20" t="str">
        <f t="shared" si="153"/>
        <v>liss__pers_NA..afraid.2008</v>
      </c>
      <c r="J2994" s="20" t="s">
        <v>5287</v>
      </c>
      <c r="K2994" s="20" t="s">
        <v>5288</v>
      </c>
      <c r="L2994" s="15" t="s">
        <v>5289</v>
      </c>
      <c r="N2994" s="20" t="s">
        <v>1543</v>
      </c>
      <c r="Q2994" s="20" t="s">
        <v>224</v>
      </c>
    </row>
    <row r="2995" spans="1:17" ht="18" customHeight="1" x14ac:dyDescent="0.2">
      <c r="A2995" s="7" t="s">
        <v>25</v>
      </c>
      <c r="B2995" s="7" t="s">
        <v>2285</v>
      </c>
      <c r="C2995" s="7" t="s">
        <v>17</v>
      </c>
      <c r="D2995" s="7" t="s">
        <v>102</v>
      </c>
      <c r="E2995" s="7" t="s">
        <v>5281</v>
      </c>
      <c r="F2995" s="20">
        <v>2</v>
      </c>
      <c r="G2995" s="20" t="str">
        <f t="shared" si="154"/>
        <v>b</v>
      </c>
      <c r="H2995" s="20">
        <f t="shared" si="155"/>
        <v>2009</v>
      </c>
      <c r="I2995" s="20" t="str">
        <f t="shared" si="153"/>
        <v>liss__pers_NA..afraid.2009</v>
      </c>
      <c r="J2995" s="20" t="s">
        <v>5292</v>
      </c>
      <c r="K2995" s="20" t="s">
        <v>5288</v>
      </c>
      <c r="L2995" s="15" t="s">
        <v>5289</v>
      </c>
      <c r="N2995" s="20" t="s">
        <v>1543</v>
      </c>
      <c r="Q2995" s="20" t="s">
        <v>224</v>
      </c>
    </row>
    <row r="2996" spans="1:17" ht="18" customHeight="1" x14ac:dyDescent="0.2">
      <c r="A2996" s="7" t="s">
        <v>25</v>
      </c>
      <c r="B2996" s="7" t="s">
        <v>2289</v>
      </c>
      <c r="C2996" s="7" t="s">
        <v>17</v>
      </c>
      <c r="D2996" s="7" t="s">
        <v>102</v>
      </c>
      <c r="E2996" s="7" t="s">
        <v>5281</v>
      </c>
      <c r="F2996" s="20">
        <v>3</v>
      </c>
      <c r="G2996" s="20" t="str">
        <f t="shared" si="154"/>
        <v>c</v>
      </c>
      <c r="H2996" s="20">
        <f t="shared" si="155"/>
        <v>2010</v>
      </c>
      <c r="I2996" s="20" t="str">
        <f t="shared" si="153"/>
        <v>liss__pers_NA..afraid.2010</v>
      </c>
      <c r="J2996" s="20" t="s">
        <v>5295</v>
      </c>
      <c r="K2996" s="20" t="s">
        <v>5288</v>
      </c>
      <c r="L2996" s="15" t="s">
        <v>5289</v>
      </c>
      <c r="N2996" s="20" t="s">
        <v>1543</v>
      </c>
      <c r="Q2996" s="20" t="s">
        <v>224</v>
      </c>
    </row>
    <row r="2997" spans="1:17" ht="18" customHeight="1" x14ac:dyDescent="0.2">
      <c r="A2997" s="7" t="s">
        <v>25</v>
      </c>
      <c r="B2997" s="7" t="s">
        <v>2291</v>
      </c>
      <c r="C2997" s="7" t="s">
        <v>17</v>
      </c>
      <c r="D2997" s="7" t="s">
        <v>102</v>
      </c>
      <c r="E2997" s="7" t="s">
        <v>5281</v>
      </c>
      <c r="F2997" s="20">
        <v>4</v>
      </c>
      <c r="G2997" s="20" t="str">
        <f t="shared" si="154"/>
        <v>d</v>
      </c>
      <c r="H2997" s="20">
        <f t="shared" si="155"/>
        <v>2011</v>
      </c>
      <c r="I2997" s="20" t="str">
        <f t="shared" si="153"/>
        <v>liss__pers_NA..afraid.2011</v>
      </c>
      <c r="J2997" s="20" t="s">
        <v>5296</v>
      </c>
      <c r="K2997" s="20" t="s">
        <v>5288</v>
      </c>
      <c r="L2997" s="15" t="s">
        <v>5289</v>
      </c>
      <c r="N2997" s="20" t="s">
        <v>1543</v>
      </c>
      <c r="Q2997" s="20" t="s">
        <v>224</v>
      </c>
    </row>
    <row r="2998" spans="1:17" ht="18" customHeight="1" x14ac:dyDescent="0.2">
      <c r="A2998" s="7" t="s">
        <v>25</v>
      </c>
      <c r="B2998" s="7" t="s">
        <v>2295</v>
      </c>
      <c r="C2998" s="7" t="s">
        <v>17</v>
      </c>
      <c r="D2998" s="7" t="s">
        <v>102</v>
      </c>
      <c r="E2998" s="7" t="s">
        <v>5281</v>
      </c>
      <c r="F2998" s="20">
        <v>5</v>
      </c>
      <c r="G2998" s="20" t="str">
        <f t="shared" si="154"/>
        <v>e</v>
      </c>
      <c r="H2998" s="20">
        <f t="shared" si="155"/>
        <v>2012</v>
      </c>
      <c r="I2998" s="20" t="str">
        <f t="shared" si="153"/>
        <v>liss__pers_NA..afraid.2012</v>
      </c>
      <c r="J2998" s="20" t="s">
        <v>5301</v>
      </c>
      <c r="K2998" s="20" t="s">
        <v>5288</v>
      </c>
      <c r="L2998" s="15" t="s">
        <v>5289</v>
      </c>
      <c r="N2998" s="20" t="s">
        <v>1543</v>
      </c>
      <c r="Q2998" s="20" t="s">
        <v>224</v>
      </c>
    </row>
    <row r="2999" spans="1:17" ht="18" customHeight="1" x14ac:dyDescent="0.2">
      <c r="A2999" s="7" t="s">
        <v>25</v>
      </c>
      <c r="B2999" s="7" t="s">
        <v>2301</v>
      </c>
      <c r="C2999" s="7" t="s">
        <v>17</v>
      </c>
      <c r="D2999" s="7" t="s">
        <v>102</v>
      </c>
      <c r="E2999" s="7" t="s">
        <v>5281</v>
      </c>
      <c r="F2999" s="20">
        <v>7</v>
      </c>
      <c r="G2999" s="20" t="str">
        <f t="shared" si="154"/>
        <v>g</v>
      </c>
      <c r="H2999" s="20">
        <f t="shared" si="155"/>
        <v>2014</v>
      </c>
      <c r="I2999" s="20" t="str">
        <f t="shared" si="153"/>
        <v>liss__pers_NA..afraid.2014</v>
      </c>
      <c r="J2999" s="20" t="s">
        <v>5303</v>
      </c>
      <c r="K2999" s="20" t="s">
        <v>5288</v>
      </c>
      <c r="L2999" s="15" t="s">
        <v>5289</v>
      </c>
      <c r="N2999" s="20" t="s">
        <v>1543</v>
      </c>
      <c r="Q2999" s="20" t="s">
        <v>224</v>
      </c>
    </row>
    <row r="3000" spans="1:17" ht="18" customHeight="1" x14ac:dyDescent="0.2">
      <c r="A3000" s="7" t="s">
        <v>25</v>
      </c>
      <c r="B3000" s="7" t="s">
        <v>2305</v>
      </c>
      <c r="C3000" s="7" t="s">
        <v>17</v>
      </c>
      <c r="D3000" s="7" t="s">
        <v>102</v>
      </c>
      <c r="E3000" s="7" t="s">
        <v>5281</v>
      </c>
      <c r="F3000" s="20">
        <v>8</v>
      </c>
      <c r="G3000" s="20" t="str">
        <f t="shared" si="154"/>
        <v>h</v>
      </c>
      <c r="H3000" s="20">
        <f t="shared" si="155"/>
        <v>2015</v>
      </c>
      <c r="I3000" s="20" t="str">
        <f t="shared" si="153"/>
        <v>liss__pers_NA..afraid.2015</v>
      </c>
      <c r="J3000" s="20" t="s">
        <v>5305</v>
      </c>
      <c r="K3000" s="20" t="s">
        <v>5288</v>
      </c>
      <c r="L3000" s="15" t="s">
        <v>5289</v>
      </c>
      <c r="N3000" s="20" t="s">
        <v>1543</v>
      </c>
      <c r="Q3000" s="20" t="s">
        <v>224</v>
      </c>
    </row>
    <row r="3001" spans="1:17" ht="18" customHeight="1" x14ac:dyDescent="0.2">
      <c r="A3001" s="7" t="s">
        <v>25</v>
      </c>
      <c r="B3001" s="7" t="s">
        <v>2309</v>
      </c>
      <c r="C3001" s="7" t="s">
        <v>17</v>
      </c>
      <c r="D3001" s="7" t="s">
        <v>102</v>
      </c>
      <c r="E3001" s="7" t="s">
        <v>5281</v>
      </c>
      <c r="F3001" s="20">
        <v>9</v>
      </c>
      <c r="G3001" s="20" t="str">
        <f t="shared" si="154"/>
        <v>i</v>
      </c>
      <c r="H3001" s="20">
        <f t="shared" si="155"/>
        <v>2016</v>
      </c>
      <c r="I3001" s="20" t="str">
        <f t="shared" si="153"/>
        <v>liss__pers_NA..afraid.2016</v>
      </c>
      <c r="J3001" s="20" t="s">
        <v>5308</v>
      </c>
      <c r="K3001" s="20" t="s">
        <v>5288</v>
      </c>
      <c r="L3001" s="15" t="s">
        <v>5289</v>
      </c>
      <c r="N3001" s="20" t="s">
        <v>1543</v>
      </c>
      <c r="Q3001" s="20" t="s">
        <v>224</v>
      </c>
    </row>
    <row r="3002" spans="1:17" ht="18" customHeight="1" x14ac:dyDescent="0.2">
      <c r="A3002" s="7" t="s">
        <v>25</v>
      </c>
      <c r="B3002" s="7" t="s">
        <v>2299</v>
      </c>
      <c r="C3002" s="7" t="s">
        <v>17</v>
      </c>
      <c r="D3002" s="7" t="s">
        <v>102</v>
      </c>
      <c r="E3002" s="7" t="s">
        <v>5281</v>
      </c>
      <c r="F3002" s="20">
        <v>6</v>
      </c>
      <c r="G3002" s="20" t="str">
        <f t="shared" si="154"/>
        <v>f</v>
      </c>
      <c r="H3002" s="20">
        <f t="shared" si="155"/>
        <v>2013</v>
      </c>
      <c r="I3002" s="20" t="str">
        <f t="shared" si="153"/>
        <v>liss__pers_NA..afraid.2013</v>
      </c>
      <c r="J3002" s="20" t="s">
        <v>5313</v>
      </c>
      <c r="K3002" s="20" t="s">
        <v>5288</v>
      </c>
      <c r="L3002" s="15" t="s">
        <v>5289</v>
      </c>
      <c r="N3002" s="20" t="s">
        <v>1543</v>
      </c>
      <c r="Q3002" s="20" t="s">
        <v>224</v>
      </c>
    </row>
    <row r="3003" spans="1:17" ht="18" customHeight="1" x14ac:dyDescent="0.2">
      <c r="A3003" s="7" t="s">
        <v>25</v>
      </c>
      <c r="B3003" s="7" t="s">
        <v>2311</v>
      </c>
      <c r="C3003" s="7" t="s">
        <v>17</v>
      </c>
      <c r="D3003" s="7" t="s">
        <v>102</v>
      </c>
      <c r="E3003" s="7" t="s">
        <v>5281</v>
      </c>
      <c r="F3003" s="20">
        <v>10</v>
      </c>
      <c r="G3003" s="20" t="str">
        <f t="shared" si="154"/>
        <v>j</v>
      </c>
      <c r="H3003" s="20">
        <f t="shared" si="155"/>
        <v>2017</v>
      </c>
      <c r="I3003" s="20" t="str">
        <f t="shared" si="153"/>
        <v>liss__pers_NA..afraid.2017</v>
      </c>
      <c r="J3003" s="20" t="s">
        <v>5314</v>
      </c>
      <c r="K3003" s="20" t="s">
        <v>5288</v>
      </c>
      <c r="L3003" s="15" t="s">
        <v>5289</v>
      </c>
      <c r="N3003" s="20" t="s">
        <v>1543</v>
      </c>
      <c r="Q3003" s="20" t="s">
        <v>224</v>
      </c>
    </row>
    <row r="3004" spans="1:17" ht="18" customHeight="1" x14ac:dyDescent="0.2">
      <c r="A3004" s="7" t="s">
        <v>25</v>
      </c>
      <c r="B3004" s="7" t="s">
        <v>5315</v>
      </c>
      <c r="C3004" s="7" t="s">
        <v>17</v>
      </c>
      <c r="D3004" s="7" t="s">
        <v>102</v>
      </c>
      <c r="E3004" s="7" t="s">
        <v>5281</v>
      </c>
      <c r="F3004" s="20">
        <v>11</v>
      </c>
      <c r="G3004" s="20" t="str">
        <f t="shared" si="154"/>
        <v>k</v>
      </c>
      <c r="H3004" s="20">
        <f t="shared" si="155"/>
        <v>2018</v>
      </c>
      <c r="I3004" s="20" t="str">
        <f t="shared" si="153"/>
        <v>liss__pers_NA..afraid.2018</v>
      </c>
      <c r="J3004" s="20" t="s">
        <v>5318</v>
      </c>
      <c r="K3004" s="20" t="s">
        <v>5288</v>
      </c>
      <c r="L3004" s="15" t="s">
        <v>5289</v>
      </c>
      <c r="N3004" s="20" t="s">
        <v>1543</v>
      </c>
      <c r="Q3004" s="20" t="s">
        <v>224</v>
      </c>
    </row>
    <row r="3005" spans="1:17" ht="18" customHeight="1" x14ac:dyDescent="0.2">
      <c r="A3005" s="7" t="s">
        <v>25</v>
      </c>
      <c r="B3005" s="7" t="s">
        <v>2277</v>
      </c>
      <c r="C3005" s="7" t="s">
        <v>17</v>
      </c>
      <c r="D3005" s="7" t="s">
        <v>102</v>
      </c>
      <c r="E3005" s="7" t="s">
        <v>5319</v>
      </c>
      <c r="F3005" s="20">
        <v>1</v>
      </c>
      <c r="G3005" s="20" t="str">
        <f t="shared" si="154"/>
        <v>a</v>
      </c>
      <c r="H3005" s="20">
        <f t="shared" si="155"/>
        <v>2008</v>
      </c>
      <c r="I3005" s="20" t="str">
        <f t="shared" si="153"/>
        <v>liss__pers_NA..ashamed.2008</v>
      </c>
      <c r="J3005" s="20" t="s">
        <v>5322</v>
      </c>
      <c r="K3005" s="20" t="s">
        <v>5323</v>
      </c>
      <c r="L3005" s="15" t="s">
        <v>5289</v>
      </c>
      <c r="N3005" s="20" t="s">
        <v>1543</v>
      </c>
      <c r="Q3005" s="20" t="s">
        <v>224</v>
      </c>
    </row>
    <row r="3006" spans="1:17" ht="18" customHeight="1" x14ac:dyDescent="0.2">
      <c r="A3006" s="7" t="s">
        <v>25</v>
      </c>
      <c r="B3006" s="7" t="s">
        <v>2285</v>
      </c>
      <c r="C3006" s="7" t="s">
        <v>17</v>
      </c>
      <c r="D3006" s="7" t="s">
        <v>102</v>
      </c>
      <c r="E3006" s="7" t="s">
        <v>5319</v>
      </c>
      <c r="F3006" s="20">
        <v>2</v>
      </c>
      <c r="G3006" s="20" t="str">
        <f t="shared" si="154"/>
        <v>b</v>
      </c>
      <c r="H3006" s="20">
        <f t="shared" si="155"/>
        <v>2009</v>
      </c>
      <c r="I3006" s="20" t="str">
        <f t="shared" si="153"/>
        <v>liss__pers_NA..ashamed.2009</v>
      </c>
      <c r="J3006" s="20" t="s">
        <v>5324</v>
      </c>
      <c r="K3006" s="20" t="s">
        <v>5323</v>
      </c>
      <c r="L3006" s="15" t="s">
        <v>5289</v>
      </c>
      <c r="N3006" s="20" t="s">
        <v>1543</v>
      </c>
      <c r="Q3006" s="20" t="s">
        <v>224</v>
      </c>
    </row>
    <row r="3007" spans="1:17" ht="18" customHeight="1" x14ac:dyDescent="0.2">
      <c r="A3007" s="7" t="s">
        <v>25</v>
      </c>
      <c r="B3007" s="7" t="s">
        <v>2289</v>
      </c>
      <c r="C3007" s="7" t="s">
        <v>17</v>
      </c>
      <c r="D3007" s="7" t="s">
        <v>102</v>
      </c>
      <c r="E3007" s="7" t="s">
        <v>5319</v>
      </c>
      <c r="F3007" s="20">
        <v>3</v>
      </c>
      <c r="G3007" s="20" t="str">
        <f t="shared" si="154"/>
        <v>c</v>
      </c>
      <c r="H3007" s="20">
        <f t="shared" si="155"/>
        <v>2010</v>
      </c>
      <c r="I3007" s="20" t="str">
        <f t="shared" si="153"/>
        <v>liss__pers_NA..ashamed.2010</v>
      </c>
      <c r="J3007" s="20" t="s">
        <v>5329</v>
      </c>
      <c r="K3007" s="20" t="s">
        <v>5323</v>
      </c>
      <c r="L3007" s="15" t="s">
        <v>5289</v>
      </c>
      <c r="N3007" s="20" t="s">
        <v>1543</v>
      </c>
      <c r="Q3007" s="20" t="s">
        <v>224</v>
      </c>
    </row>
    <row r="3008" spans="1:17" ht="18" customHeight="1" x14ac:dyDescent="0.2">
      <c r="A3008" s="7" t="s">
        <v>25</v>
      </c>
      <c r="B3008" s="7" t="s">
        <v>2291</v>
      </c>
      <c r="C3008" s="7" t="s">
        <v>17</v>
      </c>
      <c r="D3008" s="7" t="s">
        <v>102</v>
      </c>
      <c r="E3008" s="7" t="s">
        <v>5319</v>
      </c>
      <c r="F3008" s="20">
        <v>4</v>
      </c>
      <c r="G3008" s="20" t="str">
        <f t="shared" si="154"/>
        <v>d</v>
      </c>
      <c r="H3008" s="20">
        <f t="shared" si="155"/>
        <v>2011</v>
      </c>
      <c r="I3008" s="20" t="str">
        <f t="shared" si="153"/>
        <v>liss__pers_NA..ashamed.2011</v>
      </c>
      <c r="J3008" s="20" t="s">
        <v>5332</v>
      </c>
      <c r="K3008" s="20" t="s">
        <v>5323</v>
      </c>
      <c r="L3008" s="15" t="s">
        <v>5289</v>
      </c>
      <c r="N3008" s="20" t="s">
        <v>1543</v>
      </c>
      <c r="Q3008" s="20" t="s">
        <v>224</v>
      </c>
    </row>
    <row r="3009" spans="1:17" ht="18" customHeight="1" x14ac:dyDescent="0.2">
      <c r="A3009" s="7" t="s">
        <v>25</v>
      </c>
      <c r="B3009" s="7" t="s">
        <v>2295</v>
      </c>
      <c r="C3009" s="7" t="s">
        <v>17</v>
      </c>
      <c r="D3009" s="7" t="s">
        <v>102</v>
      </c>
      <c r="E3009" s="7" t="s">
        <v>5319</v>
      </c>
      <c r="F3009" s="20">
        <v>5</v>
      </c>
      <c r="G3009" s="20" t="str">
        <f t="shared" si="154"/>
        <v>e</v>
      </c>
      <c r="H3009" s="20">
        <f t="shared" si="155"/>
        <v>2012</v>
      </c>
      <c r="I3009" s="20" t="str">
        <f t="shared" si="153"/>
        <v>liss__pers_NA..ashamed.2012</v>
      </c>
      <c r="J3009" s="20" t="s">
        <v>5333</v>
      </c>
      <c r="K3009" s="20" t="s">
        <v>5323</v>
      </c>
      <c r="L3009" s="15" t="s">
        <v>5289</v>
      </c>
      <c r="N3009" s="20" t="s">
        <v>1543</v>
      </c>
      <c r="Q3009" s="20" t="s">
        <v>224</v>
      </c>
    </row>
    <row r="3010" spans="1:17" ht="18" customHeight="1" x14ac:dyDescent="0.2">
      <c r="A3010" s="7" t="s">
        <v>25</v>
      </c>
      <c r="B3010" s="7" t="s">
        <v>2301</v>
      </c>
      <c r="C3010" s="7" t="s">
        <v>17</v>
      </c>
      <c r="D3010" s="7" t="s">
        <v>102</v>
      </c>
      <c r="E3010" s="7" t="s">
        <v>5319</v>
      </c>
      <c r="F3010" s="20">
        <v>7</v>
      </c>
      <c r="G3010" s="20" t="str">
        <f t="shared" si="154"/>
        <v>g</v>
      </c>
      <c r="H3010" s="20">
        <f t="shared" si="155"/>
        <v>2014</v>
      </c>
      <c r="I3010" s="20" t="str">
        <f t="shared" si="153"/>
        <v>liss__pers_NA..ashamed.2014</v>
      </c>
      <c r="J3010" s="20" t="s">
        <v>5336</v>
      </c>
      <c r="K3010" s="20" t="s">
        <v>5323</v>
      </c>
      <c r="L3010" s="15" t="s">
        <v>5289</v>
      </c>
      <c r="N3010" s="20" t="s">
        <v>1543</v>
      </c>
      <c r="Q3010" s="20" t="s">
        <v>224</v>
      </c>
    </row>
    <row r="3011" spans="1:17" ht="18" customHeight="1" x14ac:dyDescent="0.2">
      <c r="A3011" s="7" t="s">
        <v>25</v>
      </c>
      <c r="B3011" s="7" t="s">
        <v>2305</v>
      </c>
      <c r="C3011" s="7" t="s">
        <v>17</v>
      </c>
      <c r="D3011" s="7" t="s">
        <v>102</v>
      </c>
      <c r="E3011" s="7" t="s">
        <v>5319</v>
      </c>
      <c r="F3011" s="20">
        <v>8</v>
      </c>
      <c r="G3011" s="20" t="str">
        <f t="shared" si="154"/>
        <v>h</v>
      </c>
      <c r="H3011" s="20">
        <f t="shared" si="155"/>
        <v>2015</v>
      </c>
      <c r="I3011" s="20" t="str">
        <f t="shared" si="153"/>
        <v>liss__pers_NA..ashamed.2015</v>
      </c>
      <c r="J3011" s="20" t="s">
        <v>5337</v>
      </c>
      <c r="K3011" s="20" t="s">
        <v>5323</v>
      </c>
      <c r="L3011" s="15" t="s">
        <v>5289</v>
      </c>
      <c r="N3011" s="20" t="s">
        <v>1543</v>
      </c>
      <c r="Q3011" s="20" t="s">
        <v>224</v>
      </c>
    </row>
    <row r="3012" spans="1:17" ht="18" customHeight="1" x14ac:dyDescent="0.2">
      <c r="A3012" s="7" t="s">
        <v>25</v>
      </c>
      <c r="B3012" s="7" t="s">
        <v>2309</v>
      </c>
      <c r="C3012" s="7" t="s">
        <v>17</v>
      </c>
      <c r="D3012" s="7" t="s">
        <v>102</v>
      </c>
      <c r="E3012" s="7" t="s">
        <v>5319</v>
      </c>
      <c r="F3012" s="20">
        <v>9</v>
      </c>
      <c r="G3012" s="20" t="str">
        <f t="shared" si="154"/>
        <v>i</v>
      </c>
      <c r="H3012" s="20">
        <f t="shared" si="155"/>
        <v>2016</v>
      </c>
      <c r="I3012" s="20" t="str">
        <f t="shared" si="153"/>
        <v>liss__pers_NA..ashamed.2016</v>
      </c>
      <c r="J3012" s="20" t="s">
        <v>5342</v>
      </c>
      <c r="K3012" s="20" t="s">
        <v>5323</v>
      </c>
      <c r="L3012" s="15" t="s">
        <v>5289</v>
      </c>
      <c r="N3012" s="20" t="s">
        <v>1543</v>
      </c>
      <c r="Q3012" s="20" t="s">
        <v>224</v>
      </c>
    </row>
    <row r="3013" spans="1:17" ht="18" customHeight="1" x14ac:dyDescent="0.2">
      <c r="A3013" s="7" t="s">
        <v>25</v>
      </c>
      <c r="B3013" s="7" t="s">
        <v>2299</v>
      </c>
      <c r="C3013" s="7" t="s">
        <v>17</v>
      </c>
      <c r="D3013" s="7" t="s">
        <v>102</v>
      </c>
      <c r="E3013" s="7" t="s">
        <v>5319</v>
      </c>
      <c r="F3013" s="20">
        <v>6</v>
      </c>
      <c r="G3013" s="20" t="str">
        <f t="shared" si="154"/>
        <v>f</v>
      </c>
      <c r="H3013" s="20">
        <f t="shared" si="155"/>
        <v>2013</v>
      </c>
      <c r="I3013" s="20" t="str">
        <f t="shared" si="153"/>
        <v>liss__pers_NA..ashamed.2013</v>
      </c>
      <c r="J3013" s="20" t="s">
        <v>5345</v>
      </c>
      <c r="K3013" s="20" t="s">
        <v>5323</v>
      </c>
      <c r="L3013" s="15" t="s">
        <v>5289</v>
      </c>
      <c r="N3013" s="20" t="s">
        <v>1543</v>
      </c>
      <c r="Q3013" s="20" t="s">
        <v>224</v>
      </c>
    </row>
    <row r="3014" spans="1:17" ht="18" customHeight="1" x14ac:dyDescent="0.2">
      <c r="A3014" s="7" t="s">
        <v>25</v>
      </c>
      <c r="B3014" s="7" t="s">
        <v>2311</v>
      </c>
      <c r="C3014" s="7" t="s">
        <v>17</v>
      </c>
      <c r="D3014" s="7" t="s">
        <v>102</v>
      </c>
      <c r="E3014" s="7" t="s">
        <v>5319</v>
      </c>
      <c r="F3014" s="20">
        <v>10</v>
      </c>
      <c r="G3014" s="20" t="str">
        <f t="shared" si="154"/>
        <v>j</v>
      </c>
      <c r="H3014" s="20">
        <f t="shared" si="155"/>
        <v>2017</v>
      </c>
      <c r="I3014" s="20" t="str">
        <f t="shared" si="153"/>
        <v>liss__pers_NA..ashamed.2017</v>
      </c>
      <c r="J3014" s="20" t="s">
        <v>5346</v>
      </c>
      <c r="K3014" s="20" t="s">
        <v>5323</v>
      </c>
      <c r="L3014" s="15" t="s">
        <v>5289</v>
      </c>
      <c r="N3014" s="20" t="s">
        <v>1543</v>
      </c>
      <c r="Q3014" s="20" t="s">
        <v>224</v>
      </c>
    </row>
    <row r="3015" spans="1:17" ht="18" customHeight="1" x14ac:dyDescent="0.2">
      <c r="A3015" s="7" t="s">
        <v>25</v>
      </c>
      <c r="B3015" s="7" t="s">
        <v>5315</v>
      </c>
      <c r="C3015" s="7" t="s">
        <v>17</v>
      </c>
      <c r="D3015" s="7" t="s">
        <v>102</v>
      </c>
      <c r="E3015" s="7" t="s">
        <v>5319</v>
      </c>
      <c r="F3015" s="20">
        <v>11</v>
      </c>
      <c r="G3015" s="20" t="str">
        <f t="shared" si="154"/>
        <v>k</v>
      </c>
      <c r="H3015" s="20">
        <f t="shared" si="155"/>
        <v>2018</v>
      </c>
      <c r="I3015" s="20" t="str">
        <f t="shared" si="153"/>
        <v>liss__pers_NA..ashamed.2018</v>
      </c>
      <c r="J3015" s="20" t="s">
        <v>5349</v>
      </c>
      <c r="K3015" s="20" t="s">
        <v>5323</v>
      </c>
      <c r="L3015" s="15" t="s">
        <v>5289</v>
      </c>
      <c r="N3015" s="20" t="s">
        <v>1543</v>
      </c>
      <c r="Q3015" s="20" t="s">
        <v>224</v>
      </c>
    </row>
    <row r="3016" spans="1:17" ht="18" customHeight="1" x14ac:dyDescent="0.2">
      <c r="A3016" s="7" t="s">
        <v>25</v>
      </c>
      <c r="B3016" s="7" t="s">
        <v>2277</v>
      </c>
      <c r="C3016" s="7" t="s">
        <v>17</v>
      </c>
      <c r="D3016" s="7" t="s">
        <v>102</v>
      </c>
      <c r="E3016" s="7" t="s">
        <v>5350</v>
      </c>
      <c r="F3016" s="20">
        <v>1</v>
      </c>
      <c r="G3016" s="20" t="str">
        <f t="shared" si="154"/>
        <v>a</v>
      </c>
      <c r="H3016" s="20">
        <f t="shared" si="155"/>
        <v>2008</v>
      </c>
      <c r="I3016" s="20" t="str">
        <f t="shared" si="153"/>
        <v>liss__pers_NA..distressed.2008</v>
      </c>
      <c r="J3016" s="20" t="s">
        <v>5355</v>
      </c>
      <c r="K3016" s="20" t="s">
        <v>5356</v>
      </c>
      <c r="L3016" s="15" t="s">
        <v>5289</v>
      </c>
      <c r="N3016" s="20" t="s">
        <v>1543</v>
      </c>
      <c r="Q3016" s="20" t="s">
        <v>224</v>
      </c>
    </row>
    <row r="3017" spans="1:17" ht="18" customHeight="1" x14ac:dyDescent="0.2">
      <c r="A3017" s="7" t="s">
        <v>25</v>
      </c>
      <c r="B3017" s="7" t="s">
        <v>2285</v>
      </c>
      <c r="C3017" s="7" t="s">
        <v>17</v>
      </c>
      <c r="D3017" s="7" t="s">
        <v>102</v>
      </c>
      <c r="E3017" s="7" t="s">
        <v>5350</v>
      </c>
      <c r="F3017" s="20">
        <v>2</v>
      </c>
      <c r="G3017" s="20" t="str">
        <f t="shared" si="154"/>
        <v>b</v>
      </c>
      <c r="H3017" s="20">
        <f t="shared" si="155"/>
        <v>2009</v>
      </c>
      <c r="I3017" s="20" t="str">
        <f t="shared" si="153"/>
        <v>liss__pers_NA..distressed.2009</v>
      </c>
      <c r="J3017" s="20" t="s">
        <v>5357</v>
      </c>
      <c r="K3017" s="20" t="s">
        <v>5356</v>
      </c>
      <c r="L3017" s="15" t="s">
        <v>5289</v>
      </c>
      <c r="N3017" s="20" t="s">
        <v>1543</v>
      </c>
      <c r="Q3017" s="20" t="s">
        <v>224</v>
      </c>
    </row>
    <row r="3018" spans="1:17" ht="18" customHeight="1" x14ac:dyDescent="0.2">
      <c r="A3018" s="7" t="s">
        <v>25</v>
      </c>
      <c r="B3018" s="7" t="s">
        <v>2289</v>
      </c>
      <c r="C3018" s="7" t="s">
        <v>17</v>
      </c>
      <c r="D3018" s="7" t="s">
        <v>102</v>
      </c>
      <c r="E3018" s="7" t="s">
        <v>5350</v>
      </c>
      <c r="F3018" s="20">
        <v>3</v>
      </c>
      <c r="G3018" s="20" t="str">
        <f t="shared" si="154"/>
        <v>c</v>
      </c>
      <c r="H3018" s="20">
        <f t="shared" si="155"/>
        <v>2010</v>
      </c>
      <c r="I3018" s="20" t="str">
        <f t="shared" si="153"/>
        <v>liss__pers_NA..distressed.2010</v>
      </c>
      <c r="J3018" s="20" t="s">
        <v>5360</v>
      </c>
      <c r="K3018" s="20" t="s">
        <v>5356</v>
      </c>
      <c r="L3018" s="15" t="s">
        <v>5289</v>
      </c>
      <c r="N3018" s="20" t="s">
        <v>1543</v>
      </c>
      <c r="Q3018" s="20" t="s">
        <v>224</v>
      </c>
    </row>
    <row r="3019" spans="1:17" ht="18" customHeight="1" x14ac:dyDescent="0.2">
      <c r="A3019" s="7" t="s">
        <v>25</v>
      </c>
      <c r="B3019" s="7" t="s">
        <v>2291</v>
      </c>
      <c r="C3019" s="7" t="s">
        <v>17</v>
      </c>
      <c r="D3019" s="7" t="s">
        <v>102</v>
      </c>
      <c r="E3019" s="7" t="s">
        <v>5350</v>
      </c>
      <c r="F3019" s="20">
        <v>4</v>
      </c>
      <c r="G3019" s="20" t="str">
        <f t="shared" si="154"/>
        <v>d</v>
      </c>
      <c r="H3019" s="20">
        <f t="shared" si="155"/>
        <v>2011</v>
      </c>
      <c r="I3019" s="20" t="str">
        <f t="shared" si="153"/>
        <v>liss__pers_NA..distressed.2011</v>
      </c>
      <c r="J3019" s="20" t="s">
        <v>5361</v>
      </c>
      <c r="K3019" s="20" t="s">
        <v>5356</v>
      </c>
      <c r="L3019" s="15" t="s">
        <v>5289</v>
      </c>
      <c r="N3019" s="20" t="s">
        <v>1543</v>
      </c>
      <c r="Q3019" s="20" t="s">
        <v>224</v>
      </c>
    </row>
    <row r="3020" spans="1:17" ht="18" customHeight="1" x14ac:dyDescent="0.2">
      <c r="A3020" s="7" t="s">
        <v>25</v>
      </c>
      <c r="B3020" s="7" t="s">
        <v>2295</v>
      </c>
      <c r="C3020" s="7" t="s">
        <v>17</v>
      </c>
      <c r="D3020" s="7" t="s">
        <v>102</v>
      </c>
      <c r="E3020" s="7" t="s">
        <v>5350</v>
      </c>
      <c r="F3020" s="20">
        <v>5</v>
      </c>
      <c r="G3020" s="20" t="str">
        <f t="shared" si="154"/>
        <v>e</v>
      </c>
      <c r="H3020" s="20">
        <f t="shared" si="155"/>
        <v>2012</v>
      </c>
      <c r="I3020" s="20" t="str">
        <f t="shared" si="153"/>
        <v>liss__pers_NA..distressed.2012</v>
      </c>
      <c r="J3020" s="20" t="s">
        <v>5364</v>
      </c>
      <c r="K3020" s="20" t="s">
        <v>5356</v>
      </c>
      <c r="L3020" s="15" t="s">
        <v>5289</v>
      </c>
      <c r="N3020" s="20" t="s">
        <v>1543</v>
      </c>
      <c r="Q3020" s="20" t="s">
        <v>224</v>
      </c>
    </row>
    <row r="3021" spans="1:17" ht="18" customHeight="1" x14ac:dyDescent="0.2">
      <c r="A3021" s="7" t="s">
        <v>25</v>
      </c>
      <c r="B3021" s="7" t="s">
        <v>2301</v>
      </c>
      <c r="C3021" s="7" t="s">
        <v>17</v>
      </c>
      <c r="D3021" s="7" t="s">
        <v>102</v>
      </c>
      <c r="E3021" s="7" t="s">
        <v>5350</v>
      </c>
      <c r="F3021" s="20">
        <v>7</v>
      </c>
      <c r="G3021" s="20" t="str">
        <f t="shared" si="154"/>
        <v>g</v>
      </c>
      <c r="H3021" s="20">
        <f t="shared" si="155"/>
        <v>2014</v>
      </c>
      <c r="I3021" s="20" t="str">
        <f t="shared" si="153"/>
        <v>liss__pers_NA..distressed.2014</v>
      </c>
      <c r="J3021" s="20" t="s">
        <v>5366</v>
      </c>
      <c r="K3021" s="20" t="s">
        <v>5356</v>
      </c>
      <c r="L3021" s="15" t="s">
        <v>5289</v>
      </c>
      <c r="N3021" s="20" t="s">
        <v>1543</v>
      </c>
      <c r="Q3021" s="20" t="s">
        <v>224</v>
      </c>
    </row>
    <row r="3022" spans="1:17" ht="18" customHeight="1" x14ac:dyDescent="0.2">
      <c r="A3022" s="7" t="s">
        <v>25</v>
      </c>
      <c r="B3022" s="7" t="s">
        <v>2305</v>
      </c>
      <c r="C3022" s="7" t="s">
        <v>17</v>
      </c>
      <c r="D3022" s="7" t="s">
        <v>102</v>
      </c>
      <c r="E3022" s="7" t="s">
        <v>5350</v>
      </c>
      <c r="F3022" s="20">
        <v>8</v>
      </c>
      <c r="G3022" s="20" t="str">
        <f t="shared" si="154"/>
        <v>h</v>
      </c>
      <c r="H3022" s="20">
        <f t="shared" si="155"/>
        <v>2015</v>
      </c>
      <c r="I3022" s="20" t="str">
        <f t="shared" si="153"/>
        <v>liss__pers_NA..distressed.2015</v>
      </c>
      <c r="J3022" s="20" t="s">
        <v>5371</v>
      </c>
      <c r="K3022" s="20" t="s">
        <v>5356</v>
      </c>
      <c r="L3022" s="15" t="s">
        <v>5289</v>
      </c>
      <c r="N3022" s="20" t="s">
        <v>1543</v>
      </c>
      <c r="Q3022" s="20" t="s">
        <v>224</v>
      </c>
    </row>
    <row r="3023" spans="1:17" ht="18" customHeight="1" x14ac:dyDescent="0.2">
      <c r="A3023" s="7" t="s">
        <v>25</v>
      </c>
      <c r="B3023" s="7" t="s">
        <v>2309</v>
      </c>
      <c r="C3023" s="7" t="s">
        <v>17</v>
      </c>
      <c r="D3023" s="7" t="s">
        <v>102</v>
      </c>
      <c r="E3023" s="7" t="s">
        <v>5350</v>
      </c>
      <c r="F3023" s="20">
        <v>9</v>
      </c>
      <c r="G3023" s="20" t="str">
        <f t="shared" si="154"/>
        <v>i</v>
      </c>
      <c r="H3023" s="20">
        <f t="shared" si="155"/>
        <v>2016</v>
      </c>
      <c r="I3023" s="20" t="str">
        <f t="shared" si="153"/>
        <v>liss__pers_NA..distressed.2016</v>
      </c>
      <c r="J3023" s="20" t="s">
        <v>5374</v>
      </c>
      <c r="K3023" s="20" t="s">
        <v>5356</v>
      </c>
      <c r="L3023" s="15" t="s">
        <v>5289</v>
      </c>
      <c r="N3023" s="20" t="s">
        <v>1543</v>
      </c>
      <c r="Q3023" s="20" t="s">
        <v>224</v>
      </c>
    </row>
    <row r="3024" spans="1:17" ht="18" customHeight="1" x14ac:dyDescent="0.2">
      <c r="A3024" s="7" t="s">
        <v>25</v>
      </c>
      <c r="B3024" s="7" t="s">
        <v>2299</v>
      </c>
      <c r="C3024" s="7" t="s">
        <v>17</v>
      </c>
      <c r="D3024" s="7" t="s">
        <v>102</v>
      </c>
      <c r="E3024" s="7" t="s">
        <v>5350</v>
      </c>
      <c r="F3024" s="20">
        <v>6</v>
      </c>
      <c r="G3024" s="20" t="str">
        <f t="shared" si="154"/>
        <v>f</v>
      </c>
      <c r="H3024" s="20">
        <f t="shared" si="155"/>
        <v>2013</v>
      </c>
      <c r="I3024" s="20" t="str">
        <f t="shared" si="153"/>
        <v>liss__pers_NA..distressed.2013</v>
      </c>
      <c r="J3024" s="20" t="s">
        <v>5375</v>
      </c>
      <c r="K3024" s="20" t="s">
        <v>5356</v>
      </c>
      <c r="L3024" s="15" t="s">
        <v>5289</v>
      </c>
      <c r="N3024" s="20" t="s">
        <v>1543</v>
      </c>
      <c r="Q3024" s="20" t="s">
        <v>224</v>
      </c>
    </row>
    <row r="3025" spans="1:17" ht="18" customHeight="1" x14ac:dyDescent="0.2">
      <c r="A3025" s="7" t="s">
        <v>25</v>
      </c>
      <c r="B3025" s="7" t="s">
        <v>2311</v>
      </c>
      <c r="C3025" s="7" t="s">
        <v>17</v>
      </c>
      <c r="D3025" s="7" t="s">
        <v>102</v>
      </c>
      <c r="E3025" s="7" t="s">
        <v>5350</v>
      </c>
      <c r="F3025" s="20">
        <v>10</v>
      </c>
      <c r="G3025" s="20" t="str">
        <f t="shared" si="154"/>
        <v>j</v>
      </c>
      <c r="H3025" s="20">
        <f t="shared" si="155"/>
        <v>2017</v>
      </c>
      <c r="I3025" s="20" t="str">
        <f t="shared" si="153"/>
        <v>liss__pers_NA..distressed.2017</v>
      </c>
      <c r="J3025" s="20" t="s">
        <v>5378</v>
      </c>
      <c r="K3025" s="20" t="s">
        <v>5356</v>
      </c>
      <c r="L3025" s="15" t="s">
        <v>5289</v>
      </c>
      <c r="N3025" s="20" t="s">
        <v>1543</v>
      </c>
      <c r="Q3025" s="20" t="s">
        <v>224</v>
      </c>
    </row>
    <row r="3026" spans="1:17" ht="18" customHeight="1" x14ac:dyDescent="0.2">
      <c r="A3026" s="7" t="s">
        <v>25</v>
      </c>
      <c r="B3026" s="7" t="s">
        <v>5315</v>
      </c>
      <c r="C3026" s="7" t="s">
        <v>17</v>
      </c>
      <c r="D3026" s="7" t="s">
        <v>102</v>
      </c>
      <c r="E3026" s="7" t="s">
        <v>5350</v>
      </c>
      <c r="F3026" s="20">
        <v>11</v>
      </c>
      <c r="G3026" s="20" t="str">
        <f t="shared" si="154"/>
        <v>k</v>
      </c>
      <c r="H3026" s="20">
        <f t="shared" si="155"/>
        <v>2018</v>
      </c>
      <c r="I3026" s="20" t="str">
        <f t="shared" si="153"/>
        <v>liss__pers_NA..distressed.2018</v>
      </c>
      <c r="J3026" s="20" t="s">
        <v>5379</v>
      </c>
      <c r="K3026" s="20" t="s">
        <v>5356</v>
      </c>
      <c r="L3026" s="15" t="s">
        <v>5289</v>
      </c>
      <c r="N3026" s="20" t="s">
        <v>1543</v>
      </c>
      <c r="Q3026" s="20" t="s">
        <v>224</v>
      </c>
    </row>
    <row r="3027" spans="1:17" ht="18" customHeight="1" x14ac:dyDescent="0.2">
      <c r="A3027" s="7" t="s">
        <v>25</v>
      </c>
      <c r="B3027" s="7" t="s">
        <v>2277</v>
      </c>
      <c r="C3027" s="7" t="s">
        <v>17</v>
      </c>
      <c r="D3027" s="7" t="s">
        <v>102</v>
      </c>
      <c r="E3027" s="7" t="s">
        <v>5382</v>
      </c>
      <c r="F3027" s="20">
        <v>1</v>
      </c>
      <c r="G3027" s="20" t="str">
        <f t="shared" si="154"/>
        <v>a</v>
      </c>
      <c r="H3027" s="20">
        <f t="shared" si="155"/>
        <v>2008</v>
      </c>
      <c r="I3027" s="20" t="str">
        <f t="shared" si="153"/>
        <v>liss__pers_NA..guilty.2008</v>
      </c>
      <c r="J3027" s="20" t="s">
        <v>5383</v>
      </c>
      <c r="K3027" s="20" t="s">
        <v>5384</v>
      </c>
      <c r="L3027" s="15" t="s">
        <v>5289</v>
      </c>
      <c r="N3027" s="20" t="s">
        <v>1543</v>
      </c>
      <c r="Q3027" s="20" t="s">
        <v>224</v>
      </c>
    </row>
    <row r="3028" spans="1:17" ht="18" customHeight="1" x14ac:dyDescent="0.2">
      <c r="A3028" s="7" t="s">
        <v>25</v>
      </c>
      <c r="B3028" s="7" t="s">
        <v>2285</v>
      </c>
      <c r="C3028" s="7" t="s">
        <v>17</v>
      </c>
      <c r="D3028" s="7" t="s">
        <v>102</v>
      </c>
      <c r="E3028" s="7" t="s">
        <v>5382</v>
      </c>
      <c r="F3028" s="20">
        <v>2</v>
      </c>
      <c r="G3028" s="20" t="str">
        <f t="shared" si="154"/>
        <v>b</v>
      </c>
      <c r="H3028" s="20">
        <f t="shared" si="155"/>
        <v>2009</v>
      </c>
      <c r="I3028" s="20" t="str">
        <f t="shared" si="153"/>
        <v>liss__pers_NA..guilty.2009</v>
      </c>
      <c r="J3028" s="20" t="s">
        <v>5387</v>
      </c>
      <c r="K3028" s="20" t="s">
        <v>5384</v>
      </c>
      <c r="L3028" s="15" t="s">
        <v>5289</v>
      </c>
      <c r="N3028" s="20" t="s">
        <v>1543</v>
      </c>
      <c r="Q3028" s="20" t="s">
        <v>224</v>
      </c>
    </row>
    <row r="3029" spans="1:17" ht="18" customHeight="1" x14ac:dyDescent="0.2">
      <c r="A3029" s="7" t="s">
        <v>25</v>
      </c>
      <c r="B3029" s="7" t="s">
        <v>2289</v>
      </c>
      <c r="C3029" s="7" t="s">
        <v>17</v>
      </c>
      <c r="D3029" s="7" t="s">
        <v>102</v>
      </c>
      <c r="E3029" s="7" t="s">
        <v>5382</v>
      </c>
      <c r="F3029" s="20">
        <v>3</v>
      </c>
      <c r="G3029" s="20" t="str">
        <f t="shared" si="154"/>
        <v>c</v>
      </c>
      <c r="H3029" s="20">
        <f t="shared" si="155"/>
        <v>2010</v>
      </c>
      <c r="I3029" s="20" t="str">
        <f t="shared" si="153"/>
        <v>liss__pers_NA..guilty.2010</v>
      </c>
      <c r="J3029" s="20" t="s">
        <v>5388</v>
      </c>
      <c r="K3029" s="20" t="s">
        <v>5384</v>
      </c>
      <c r="L3029" s="15" t="s">
        <v>5289</v>
      </c>
      <c r="N3029" s="20" t="s">
        <v>1543</v>
      </c>
      <c r="Q3029" s="20" t="s">
        <v>224</v>
      </c>
    </row>
    <row r="3030" spans="1:17" ht="18" customHeight="1" x14ac:dyDescent="0.2">
      <c r="A3030" s="7" t="s">
        <v>25</v>
      </c>
      <c r="B3030" s="7" t="s">
        <v>2291</v>
      </c>
      <c r="C3030" s="7" t="s">
        <v>17</v>
      </c>
      <c r="D3030" s="7" t="s">
        <v>102</v>
      </c>
      <c r="E3030" s="7" t="s">
        <v>5382</v>
      </c>
      <c r="F3030" s="20">
        <v>4</v>
      </c>
      <c r="G3030" s="20" t="str">
        <f t="shared" si="154"/>
        <v>d</v>
      </c>
      <c r="H3030" s="20">
        <f t="shared" si="155"/>
        <v>2011</v>
      </c>
      <c r="I3030" s="20" t="str">
        <f t="shared" si="153"/>
        <v>liss__pers_NA..guilty.2011</v>
      </c>
      <c r="J3030" s="20" t="s">
        <v>5391</v>
      </c>
      <c r="K3030" s="20" t="s">
        <v>5384</v>
      </c>
      <c r="L3030" s="15" t="s">
        <v>5289</v>
      </c>
      <c r="N3030" s="20" t="s">
        <v>1543</v>
      </c>
      <c r="Q3030" s="20" t="s">
        <v>224</v>
      </c>
    </row>
    <row r="3031" spans="1:17" ht="18" customHeight="1" x14ac:dyDescent="0.2">
      <c r="A3031" s="7" t="s">
        <v>25</v>
      </c>
      <c r="B3031" s="7" t="s">
        <v>2295</v>
      </c>
      <c r="C3031" s="7" t="s">
        <v>17</v>
      </c>
      <c r="D3031" s="7" t="s">
        <v>102</v>
      </c>
      <c r="E3031" s="7" t="s">
        <v>5382</v>
      </c>
      <c r="F3031" s="20">
        <v>5</v>
      </c>
      <c r="G3031" s="20" t="str">
        <f t="shared" si="154"/>
        <v>e</v>
      </c>
      <c r="H3031" s="20">
        <f t="shared" si="155"/>
        <v>2012</v>
      </c>
      <c r="I3031" s="20" t="str">
        <f t="shared" si="153"/>
        <v>liss__pers_NA..guilty.2012</v>
      </c>
      <c r="J3031" s="20" t="s">
        <v>5393</v>
      </c>
      <c r="K3031" s="20" t="s">
        <v>5384</v>
      </c>
      <c r="L3031" s="15" t="s">
        <v>5289</v>
      </c>
      <c r="N3031" s="20" t="s">
        <v>1543</v>
      </c>
      <c r="Q3031" s="20" t="s">
        <v>224</v>
      </c>
    </row>
    <row r="3032" spans="1:17" ht="18" customHeight="1" x14ac:dyDescent="0.2">
      <c r="A3032" s="7" t="s">
        <v>25</v>
      </c>
      <c r="B3032" s="7" t="s">
        <v>2301</v>
      </c>
      <c r="C3032" s="7" t="s">
        <v>17</v>
      </c>
      <c r="D3032" s="7" t="s">
        <v>102</v>
      </c>
      <c r="E3032" s="7" t="s">
        <v>5382</v>
      </c>
      <c r="F3032" s="20">
        <v>7</v>
      </c>
      <c r="G3032" s="20" t="str">
        <f t="shared" si="154"/>
        <v>g</v>
      </c>
      <c r="H3032" s="20">
        <f t="shared" si="155"/>
        <v>2014</v>
      </c>
      <c r="I3032" s="20" t="str">
        <f t="shared" si="153"/>
        <v>liss__pers_NA..guilty.2014</v>
      </c>
      <c r="J3032" s="20" t="s">
        <v>5395</v>
      </c>
      <c r="K3032" s="20" t="s">
        <v>5384</v>
      </c>
      <c r="L3032" s="15" t="s">
        <v>5289</v>
      </c>
      <c r="N3032" s="20" t="s">
        <v>1543</v>
      </c>
      <c r="Q3032" s="20" t="s">
        <v>224</v>
      </c>
    </row>
    <row r="3033" spans="1:17" ht="18" customHeight="1" x14ac:dyDescent="0.2">
      <c r="A3033" s="7" t="s">
        <v>25</v>
      </c>
      <c r="B3033" s="7" t="s">
        <v>2305</v>
      </c>
      <c r="C3033" s="7" t="s">
        <v>17</v>
      </c>
      <c r="D3033" s="7" t="s">
        <v>102</v>
      </c>
      <c r="E3033" s="7" t="s">
        <v>5382</v>
      </c>
      <c r="F3033" s="20">
        <v>8</v>
      </c>
      <c r="G3033" s="20" t="str">
        <f t="shared" si="154"/>
        <v>h</v>
      </c>
      <c r="H3033" s="20">
        <f t="shared" si="155"/>
        <v>2015</v>
      </c>
      <c r="I3033" s="20" t="str">
        <f t="shared" si="153"/>
        <v>liss__pers_NA..guilty.2015</v>
      </c>
      <c r="J3033" s="20" t="s">
        <v>5398</v>
      </c>
      <c r="K3033" s="20" t="s">
        <v>5384</v>
      </c>
      <c r="L3033" s="15" t="s">
        <v>5289</v>
      </c>
      <c r="N3033" s="20" t="s">
        <v>1543</v>
      </c>
      <c r="Q3033" s="20" t="s">
        <v>224</v>
      </c>
    </row>
    <row r="3034" spans="1:17" ht="18" customHeight="1" x14ac:dyDescent="0.2">
      <c r="A3034" s="7" t="s">
        <v>25</v>
      </c>
      <c r="B3034" s="7" t="s">
        <v>2309</v>
      </c>
      <c r="C3034" s="7" t="s">
        <v>17</v>
      </c>
      <c r="D3034" s="7" t="s">
        <v>102</v>
      </c>
      <c r="E3034" s="7" t="s">
        <v>5382</v>
      </c>
      <c r="F3034" s="20">
        <v>9</v>
      </c>
      <c r="G3034" s="20" t="str">
        <f t="shared" si="154"/>
        <v>i</v>
      </c>
      <c r="H3034" s="20">
        <f t="shared" si="155"/>
        <v>2016</v>
      </c>
      <c r="I3034" s="20" t="str">
        <f t="shared" si="153"/>
        <v>liss__pers_NA..guilty.2016</v>
      </c>
      <c r="J3034" s="20" t="s">
        <v>5399</v>
      </c>
      <c r="K3034" s="20" t="s">
        <v>5384</v>
      </c>
      <c r="L3034" s="15" t="s">
        <v>5289</v>
      </c>
      <c r="N3034" s="20" t="s">
        <v>1543</v>
      </c>
      <c r="Q3034" s="20" t="s">
        <v>224</v>
      </c>
    </row>
    <row r="3035" spans="1:17" ht="18" customHeight="1" x14ac:dyDescent="0.2">
      <c r="A3035" s="7" t="s">
        <v>25</v>
      </c>
      <c r="B3035" s="7" t="s">
        <v>2299</v>
      </c>
      <c r="C3035" s="7" t="s">
        <v>17</v>
      </c>
      <c r="D3035" s="7" t="s">
        <v>102</v>
      </c>
      <c r="E3035" s="7" t="s">
        <v>5382</v>
      </c>
      <c r="F3035" s="20">
        <v>6</v>
      </c>
      <c r="G3035" s="20" t="str">
        <f t="shared" si="154"/>
        <v>f</v>
      </c>
      <c r="H3035" s="20">
        <f t="shared" si="155"/>
        <v>2013</v>
      </c>
      <c r="I3035" s="20" t="str">
        <f t="shared" si="153"/>
        <v>liss__pers_NA..guilty.2013</v>
      </c>
      <c r="J3035" s="20" t="s">
        <v>5402</v>
      </c>
      <c r="K3035" s="20" t="s">
        <v>5384</v>
      </c>
      <c r="L3035" s="15" t="s">
        <v>5289</v>
      </c>
      <c r="N3035" s="20" t="s">
        <v>1543</v>
      </c>
      <c r="Q3035" s="20" t="s">
        <v>224</v>
      </c>
    </row>
    <row r="3036" spans="1:17" ht="18" customHeight="1" x14ac:dyDescent="0.2">
      <c r="A3036" s="7" t="s">
        <v>25</v>
      </c>
      <c r="B3036" s="7" t="s">
        <v>2311</v>
      </c>
      <c r="C3036" s="7" t="s">
        <v>17</v>
      </c>
      <c r="D3036" s="7" t="s">
        <v>102</v>
      </c>
      <c r="E3036" s="7" t="s">
        <v>5382</v>
      </c>
      <c r="F3036" s="20">
        <v>10</v>
      </c>
      <c r="G3036" s="20" t="str">
        <f t="shared" si="154"/>
        <v>j</v>
      </c>
      <c r="H3036" s="20">
        <f t="shared" si="155"/>
        <v>2017</v>
      </c>
      <c r="I3036" s="20" t="str">
        <f t="shared" si="153"/>
        <v>liss__pers_NA..guilty.2017</v>
      </c>
      <c r="J3036" s="20" t="s">
        <v>5405</v>
      </c>
      <c r="K3036" s="20" t="s">
        <v>5384</v>
      </c>
      <c r="L3036" s="15" t="s">
        <v>5289</v>
      </c>
      <c r="N3036" s="20" t="s">
        <v>1543</v>
      </c>
      <c r="Q3036" s="20" t="s">
        <v>224</v>
      </c>
    </row>
    <row r="3037" spans="1:17" ht="18" customHeight="1" x14ac:dyDescent="0.2">
      <c r="A3037" s="7" t="s">
        <v>25</v>
      </c>
      <c r="B3037" s="7" t="s">
        <v>5315</v>
      </c>
      <c r="C3037" s="7" t="s">
        <v>17</v>
      </c>
      <c r="D3037" s="7" t="s">
        <v>102</v>
      </c>
      <c r="E3037" s="7" t="s">
        <v>5382</v>
      </c>
      <c r="F3037" s="20">
        <v>11</v>
      </c>
      <c r="G3037" s="20" t="str">
        <f t="shared" si="154"/>
        <v>k</v>
      </c>
      <c r="H3037" s="20">
        <f t="shared" si="155"/>
        <v>2018</v>
      </c>
      <c r="I3037" s="20" t="str">
        <f t="shared" si="153"/>
        <v>liss__pers_NA..guilty.2018</v>
      </c>
      <c r="J3037" s="20" t="s">
        <v>5406</v>
      </c>
      <c r="K3037" s="20" t="s">
        <v>5384</v>
      </c>
      <c r="L3037" s="15" t="s">
        <v>5289</v>
      </c>
      <c r="N3037" s="20" t="s">
        <v>1543</v>
      </c>
      <c r="Q3037" s="20" t="s">
        <v>224</v>
      </c>
    </row>
    <row r="3038" spans="1:17" ht="18" customHeight="1" x14ac:dyDescent="0.2">
      <c r="A3038" s="7" t="s">
        <v>25</v>
      </c>
      <c r="B3038" s="7" t="s">
        <v>2277</v>
      </c>
      <c r="C3038" s="7" t="s">
        <v>17</v>
      </c>
      <c r="D3038" s="7" t="s">
        <v>102</v>
      </c>
      <c r="E3038" s="7" t="s">
        <v>5409</v>
      </c>
      <c r="F3038" s="20">
        <v>1</v>
      </c>
      <c r="G3038" s="20" t="str">
        <f t="shared" si="154"/>
        <v>a</v>
      </c>
      <c r="H3038" s="20">
        <f t="shared" si="155"/>
        <v>2008</v>
      </c>
      <c r="I3038" s="20" t="str">
        <f t="shared" si="153"/>
        <v>liss__pers_NA..hostile.2008</v>
      </c>
      <c r="J3038" s="20" t="s">
        <v>5410</v>
      </c>
      <c r="K3038" s="20" t="s">
        <v>5411</v>
      </c>
      <c r="L3038" s="15" t="s">
        <v>5289</v>
      </c>
      <c r="N3038" s="20" t="s">
        <v>1543</v>
      </c>
      <c r="Q3038" s="20" t="s">
        <v>224</v>
      </c>
    </row>
    <row r="3039" spans="1:17" ht="18" customHeight="1" x14ac:dyDescent="0.2">
      <c r="A3039" s="7" t="s">
        <v>25</v>
      </c>
      <c r="B3039" s="7" t="s">
        <v>2285</v>
      </c>
      <c r="C3039" s="7" t="s">
        <v>17</v>
      </c>
      <c r="D3039" s="7" t="s">
        <v>102</v>
      </c>
      <c r="E3039" s="7" t="s">
        <v>5409</v>
      </c>
      <c r="F3039" s="20">
        <v>2</v>
      </c>
      <c r="G3039" s="20" t="str">
        <f t="shared" si="154"/>
        <v>b</v>
      </c>
      <c r="H3039" s="20">
        <f t="shared" si="155"/>
        <v>2009</v>
      </c>
      <c r="I3039" s="20" t="str">
        <f t="shared" si="153"/>
        <v>liss__pers_NA..hostile.2009</v>
      </c>
      <c r="J3039" s="20" t="s">
        <v>5412</v>
      </c>
      <c r="K3039" s="20" t="s">
        <v>5411</v>
      </c>
      <c r="L3039" s="15" t="s">
        <v>5289</v>
      </c>
      <c r="N3039" s="20" t="s">
        <v>1543</v>
      </c>
      <c r="Q3039" s="20" t="s">
        <v>224</v>
      </c>
    </row>
    <row r="3040" spans="1:17" ht="18" customHeight="1" x14ac:dyDescent="0.2">
      <c r="A3040" s="7" t="s">
        <v>25</v>
      </c>
      <c r="B3040" s="7" t="s">
        <v>2289</v>
      </c>
      <c r="C3040" s="7" t="s">
        <v>17</v>
      </c>
      <c r="D3040" s="7" t="s">
        <v>102</v>
      </c>
      <c r="E3040" s="7" t="s">
        <v>5409</v>
      </c>
      <c r="F3040" s="20">
        <v>3</v>
      </c>
      <c r="G3040" s="20" t="str">
        <f t="shared" si="154"/>
        <v>c</v>
      </c>
      <c r="H3040" s="20">
        <f t="shared" si="155"/>
        <v>2010</v>
      </c>
      <c r="I3040" s="20" t="str">
        <f t="shared" si="153"/>
        <v>liss__pers_NA..hostile.2010</v>
      </c>
      <c r="J3040" s="20" t="s">
        <v>5415</v>
      </c>
      <c r="K3040" s="20" t="s">
        <v>5411</v>
      </c>
      <c r="L3040" s="15" t="s">
        <v>5289</v>
      </c>
      <c r="N3040" s="20" t="s">
        <v>1543</v>
      </c>
      <c r="Q3040" s="20" t="s">
        <v>224</v>
      </c>
    </row>
    <row r="3041" spans="1:17" ht="18" customHeight="1" x14ac:dyDescent="0.2">
      <c r="A3041" s="7" t="s">
        <v>25</v>
      </c>
      <c r="B3041" s="7" t="s">
        <v>2291</v>
      </c>
      <c r="C3041" s="7" t="s">
        <v>17</v>
      </c>
      <c r="D3041" s="7" t="s">
        <v>102</v>
      </c>
      <c r="E3041" s="7" t="s">
        <v>5409</v>
      </c>
      <c r="F3041" s="20">
        <v>4</v>
      </c>
      <c r="G3041" s="20" t="str">
        <f t="shared" si="154"/>
        <v>d</v>
      </c>
      <c r="H3041" s="20">
        <f t="shared" si="155"/>
        <v>2011</v>
      </c>
      <c r="I3041" s="20" t="str">
        <f t="shared" si="153"/>
        <v>liss__pers_NA..hostile.2011</v>
      </c>
      <c r="J3041" s="20" t="s">
        <v>5418</v>
      </c>
      <c r="K3041" s="20" t="s">
        <v>5411</v>
      </c>
      <c r="L3041" s="15" t="s">
        <v>5289</v>
      </c>
      <c r="N3041" s="20" t="s">
        <v>1543</v>
      </c>
      <c r="Q3041" s="20" t="s">
        <v>224</v>
      </c>
    </row>
    <row r="3042" spans="1:17" ht="18" customHeight="1" x14ac:dyDescent="0.2">
      <c r="A3042" s="7" t="s">
        <v>25</v>
      </c>
      <c r="B3042" s="7" t="s">
        <v>2295</v>
      </c>
      <c r="C3042" s="7" t="s">
        <v>17</v>
      </c>
      <c r="D3042" s="7" t="s">
        <v>102</v>
      </c>
      <c r="E3042" s="7" t="s">
        <v>5409</v>
      </c>
      <c r="F3042" s="20">
        <v>5</v>
      </c>
      <c r="G3042" s="20" t="str">
        <f t="shared" si="154"/>
        <v>e</v>
      </c>
      <c r="H3042" s="20">
        <f t="shared" si="155"/>
        <v>2012</v>
      </c>
      <c r="I3042" s="20" t="str">
        <f t="shared" si="153"/>
        <v>liss__pers_NA..hostile.2012</v>
      </c>
      <c r="J3042" s="20" t="s">
        <v>5419</v>
      </c>
      <c r="K3042" s="20" t="s">
        <v>5411</v>
      </c>
      <c r="L3042" s="15" t="s">
        <v>5289</v>
      </c>
      <c r="N3042" s="20" t="s">
        <v>1543</v>
      </c>
      <c r="Q3042" s="20" t="s">
        <v>224</v>
      </c>
    </row>
    <row r="3043" spans="1:17" ht="18" customHeight="1" x14ac:dyDescent="0.2">
      <c r="A3043" s="7" t="s">
        <v>25</v>
      </c>
      <c r="B3043" s="7" t="s">
        <v>2301</v>
      </c>
      <c r="C3043" s="7" t="s">
        <v>17</v>
      </c>
      <c r="D3043" s="7" t="s">
        <v>102</v>
      </c>
      <c r="E3043" s="7" t="s">
        <v>5409</v>
      </c>
      <c r="F3043" s="20">
        <v>7</v>
      </c>
      <c r="G3043" s="20" t="str">
        <f t="shared" si="154"/>
        <v>g</v>
      </c>
      <c r="H3043" s="20">
        <f t="shared" si="155"/>
        <v>2014</v>
      </c>
      <c r="I3043" s="20" t="str">
        <f t="shared" si="153"/>
        <v>liss__pers_NA..hostile.2014</v>
      </c>
      <c r="J3043" s="20" t="s">
        <v>5422</v>
      </c>
      <c r="K3043" s="20" t="s">
        <v>5411</v>
      </c>
      <c r="L3043" s="15" t="s">
        <v>5289</v>
      </c>
      <c r="N3043" s="20" t="s">
        <v>1543</v>
      </c>
      <c r="Q3043" s="20" t="s">
        <v>224</v>
      </c>
    </row>
    <row r="3044" spans="1:17" ht="18" customHeight="1" x14ac:dyDescent="0.2">
      <c r="A3044" s="7" t="s">
        <v>25</v>
      </c>
      <c r="B3044" s="7" t="s">
        <v>2305</v>
      </c>
      <c r="C3044" s="7" t="s">
        <v>17</v>
      </c>
      <c r="D3044" s="7" t="s">
        <v>102</v>
      </c>
      <c r="E3044" s="7" t="s">
        <v>5409</v>
      </c>
      <c r="F3044" s="20">
        <v>8</v>
      </c>
      <c r="G3044" s="20" t="str">
        <f t="shared" si="154"/>
        <v>h</v>
      </c>
      <c r="H3044" s="20">
        <f t="shared" si="155"/>
        <v>2015</v>
      </c>
      <c r="I3044" s="20" t="str">
        <f t="shared" si="153"/>
        <v>liss__pers_NA..hostile.2015</v>
      </c>
      <c r="J3044" s="20" t="s">
        <v>5425</v>
      </c>
      <c r="K3044" s="20" t="s">
        <v>5411</v>
      </c>
      <c r="L3044" s="15" t="s">
        <v>5289</v>
      </c>
      <c r="N3044" s="20" t="s">
        <v>1543</v>
      </c>
      <c r="Q3044" s="20" t="s">
        <v>224</v>
      </c>
    </row>
    <row r="3045" spans="1:17" ht="18" customHeight="1" x14ac:dyDescent="0.2">
      <c r="A3045" s="7" t="s">
        <v>25</v>
      </c>
      <c r="B3045" s="7" t="s">
        <v>2309</v>
      </c>
      <c r="C3045" s="7" t="s">
        <v>17</v>
      </c>
      <c r="D3045" s="7" t="s">
        <v>102</v>
      </c>
      <c r="E3045" s="7" t="s">
        <v>5409</v>
      </c>
      <c r="F3045" s="20">
        <v>9</v>
      </c>
      <c r="G3045" s="20" t="str">
        <f t="shared" si="154"/>
        <v>i</v>
      </c>
      <c r="H3045" s="20">
        <f t="shared" si="155"/>
        <v>2016</v>
      </c>
      <c r="I3045" s="20" t="str">
        <f t="shared" si="153"/>
        <v>liss__pers_NA..hostile.2016</v>
      </c>
      <c r="J3045" s="20" t="s">
        <v>5426</v>
      </c>
      <c r="K3045" s="20" t="s">
        <v>5411</v>
      </c>
      <c r="L3045" s="15" t="s">
        <v>5289</v>
      </c>
      <c r="N3045" s="20" t="s">
        <v>1543</v>
      </c>
      <c r="Q3045" s="20" t="s">
        <v>224</v>
      </c>
    </row>
    <row r="3046" spans="1:17" ht="18" customHeight="1" x14ac:dyDescent="0.2">
      <c r="A3046" s="7" t="s">
        <v>25</v>
      </c>
      <c r="B3046" s="7" t="s">
        <v>2299</v>
      </c>
      <c r="C3046" s="7" t="s">
        <v>17</v>
      </c>
      <c r="D3046" s="7" t="s">
        <v>102</v>
      </c>
      <c r="E3046" s="7" t="s">
        <v>5409</v>
      </c>
      <c r="F3046" s="20">
        <v>6</v>
      </c>
      <c r="G3046" s="20" t="str">
        <f t="shared" si="154"/>
        <v>f</v>
      </c>
      <c r="H3046" s="20">
        <f t="shared" si="155"/>
        <v>2013</v>
      </c>
      <c r="I3046" s="20" t="str">
        <f t="shared" ref="I3046:I3109" si="156">CONCATENATE(A3046,"__",C3046,"_", D3046, "..", E3046, ".", H3046)</f>
        <v>liss__pers_NA..hostile.2013</v>
      </c>
      <c r="J3046" s="20" t="s">
        <v>5429</v>
      </c>
      <c r="K3046" s="20" t="s">
        <v>5411</v>
      </c>
      <c r="L3046" s="15" t="s">
        <v>5289</v>
      </c>
      <c r="N3046" s="20" t="s">
        <v>1543</v>
      </c>
      <c r="Q3046" s="20" t="s">
        <v>224</v>
      </c>
    </row>
    <row r="3047" spans="1:17" ht="18" customHeight="1" x14ac:dyDescent="0.2">
      <c r="A3047" s="7" t="s">
        <v>25</v>
      </c>
      <c r="B3047" s="7" t="s">
        <v>2311</v>
      </c>
      <c r="C3047" s="7" t="s">
        <v>17</v>
      </c>
      <c r="D3047" s="7" t="s">
        <v>102</v>
      </c>
      <c r="E3047" s="7" t="s">
        <v>5409</v>
      </c>
      <c r="F3047" s="20">
        <v>10</v>
      </c>
      <c r="G3047" s="20" t="str">
        <f t="shared" si="154"/>
        <v>j</v>
      </c>
      <c r="H3047" s="20">
        <f t="shared" si="155"/>
        <v>2017</v>
      </c>
      <c r="I3047" s="20" t="str">
        <f t="shared" si="156"/>
        <v>liss__pers_NA..hostile.2017</v>
      </c>
      <c r="J3047" s="20" t="s">
        <v>5432</v>
      </c>
      <c r="K3047" s="20" t="s">
        <v>5411</v>
      </c>
      <c r="L3047" s="15" t="s">
        <v>5289</v>
      </c>
      <c r="N3047" s="20" t="s">
        <v>1543</v>
      </c>
      <c r="Q3047" s="20" t="s">
        <v>224</v>
      </c>
    </row>
    <row r="3048" spans="1:17" ht="18" customHeight="1" x14ac:dyDescent="0.2">
      <c r="A3048" s="7" t="s">
        <v>25</v>
      </c>
      <c r="B3048" s="7" t="s">
        <v>5315</v>
      </c>
      <c r="C3048" s="7" t="s">
        <v>17</v>
      </c>
      <c r="D3048" s="7" t="s">
        <v>102</v>
      </c>
      <c r="E3048" s="7" t="s">
        <v>5409</v>
      </c>
      <c r="F3048" s="20">
        <v>11</v>
      </c>
      <c r="G3048" s="20" t="str">
        <f t="shared" si="154"/>
        <v>k</v>
      </c>
      <c r="H3048" s="20">
        <f t="shared" si="155"/>
        <v>2018</v>
      </c>
      <c r="I3048" s="20" t="str">
        <f t="shared" si="156"/>
        <v>liss__pers_NA..hostile.2018</v>
      </c>
      <c r="J3048" s="20" t="s">
        <v>5433</v>
      </c>
      <c r="K3048" s="20" t="s">
        <v>5411</v>
      </c>
      <c r="L3048" s="15" t="s">
        <v>5289</v>
      </c>
      <c r="N3048" s="20" t="s">
        <v>1543</v>
      </c>
      <c r="Q3048" s="20" t="s">
        <v>224</v>
      </c>
    </row>
    <row r="3049" spans="1:17" ht="18" customHeight="1" x14ac:dyDescent="0.2">
      <c r="A3049" s="7" t="s">
        <v>25</v>
      </c>
      <c r="B3049" s="7" t="s">
        <v>2277</v>
      </c>
      <c r="C3049" s="7" t="s">
        <v>17</v>
      </c>
      <c r="D3049" s="7" t="s">
        <v>102</v>
      </c>
      <c r="E3049" s="7" t="s">
        <v>5436</v>
      </c>
      <c r="F3049" s="20">
        <v>1</v>
      </c>
      <c r="G3049" s="20" t="str">
        <f t="shared" si="154"/>
        <v>a</v>
      </c>
      <c r="H3049" s="20">
        <f t="shared" si="155"/>
        <v>2008</v>
      </c>
      <c r="I3049" s="20" t="str">
        <f t="shared" si="156"/>
        <v>liss__pers_NA..irritable.2008</v>
      </c>
      <c r="J3049" s="20" t="s">
        <v>5437</v>
      </c>
      <c r="K3049" s="20" t="s">
        <v>5438</v>
      </c>
      <c r="L3049" s="15" t="s">
        <v>5289</v>
      </c>
      <c r="N3049" s="20" t="s">
        <v>1543</v>
      </c>
      <c r="Q3049" s="20" t="s">
        <v>224</v>
      </c>
    </row>
    <row r="3050" spans="1:17" ht="18" customHeight="1" x14ac:dyDescent="0.2">
      <c r="A3050" s="7" t="s">
        <v>25</v>
      </c>
      <c r="B3050" s="7" t="s">
        <v>2285</v>
      </c>
      <c r="C3050" s="7" t="s">
        <v>17</v>
      </c>
      <c r="D3050" s="7" t="s">
        <v>102</v>
      </c>
      <c r="E3050" s="7" t="s">
        <v>5436</v>
      </c>
      <c r="F3050" s="20">
        <v>2</v>
      </c>
      <c r="G3050" s="20" t="str">
        <f t="shared" si="154"/>
        <v>b</v>
      </c>
      <c r="H3050" s="20">
        <f t="shared" si="155"/>
        <v>2009</v>
      </c>
      <c r="I3050" s="20" t="str">
        <f t="shared" si="156"/>
        <v>liss__pers_NA..irritable.2009</v>
      </c>
      <c r="J3050" s="20" t="s">
        <v>5439</v>
      </c>
      <c r="K3050" s="20" t="s">
        <v>5438</v>
      </c>
      <c r="L3050" s="15" t="s">
        <v>5289</v>
      </c>
      <c r="N3050" s="20" t="s">
        <v>1543</v>
      </c>
      <c r="Q3050" s="20" t="s">
        <v>224</v>
      </c>
    </row>
    <row r="3051" spans="1:17" ht="18" customHeight="1" x14ac:dyDescent="0.2">
      <c r="A3051" s="7" t="s">
        <v>25</v>
      </c>
      <c r="B3051" s="7" t="s">
        <v>2289</v>
      </c>
      <c r="C3051" s="7" t="s">
        <v>17</v>
      </c>
      <c r="D3051" s="7" t="s">
        <v>102</v>
      </c>
      <c r="E3051" s="7" t="s">
        <v>5436</v>
      </c>
      <c r="F3051" s="20">
        <v>3</v>
      </c>
      <c r="G3051" s="20" t="str">
        <f t="shared" si="154"/>
        <v>c</v>
      </c>
      <c r="H3051" s="20">
        <f t="shared" si="155"/>
        <v>2010</v>
      </c>
      <c r="I3051" s="20" t="str">
        <f t="shared" si="156"/>
        <v>liss__pers_NA..irritable.2010</v>
      </c>
      <c r="J3051" s="20" t="s">
        <v>5442</v>
      </c>
      <c r="K3051" s="20" t="s">
        <v>5438</v>
      </c>
      <c r="L3051" s="15" t="s">
        <v>5289</v>
      </c>
      <c r="N3051" s="20" t="s">
        <v>1543</v>
      </c>
      <c r="Q3051" s="20" t="s">
        <v>224</v>
      </c>
    </row>
    <row r="3052" spans="1:17" ht="18" customHeight="1" x14ac:dyDescent="0.2">
      <c r="A3052" s="7" t="s">
        <v>25</v>
      </c>
      <c r="B3052" s="7" t="s">
        <v>2291</v>
      </c>
      <c r="C3052" s="7" t="s">
        <v>17</v>
      </c>
      <c r="D3052" s="7" t="s">
        <v>102</v>
      </c>
      <c r="E3052" s="7" t="s">
        <v>5436</v>
      </c>
      <c r="F3052" s="20">
        <v>4</v>
      </c>
      <c r="G3052" s="20" t="str">
        <f t="shared" si="154"/>
        <v>d</v>
      </c>
      <c r="H3052" s="20">
        <f t="shared" si="155"/>
        <v>2011</v>
      </c>
      <c r="I3052" s="20" t="str">
        <f t="shared" si="156"/>
        <v>liss__pers_NA..irritable.2011</v>
      </c>
      <c r="J3052" s="20" t="s">
        <v>5445</v>
      </c>
      <c r="K3052" s="20" t="s">
        <v>5438</v>
      </c>
      <c r="L3052" s="15" t="s">
        <v>5289</v>
      </c>
      <c r="N3052" s="20" t="s">
        <v>1543</v>
      </c>
      <c r="Q3052" s="20" t="s">
        <v>224</v>
      </c>
    </row>
    <row r="3053" spans="1:17" ht="18" customHeight="1" x14ac:dyDescent="0.2">
      <c r="A3053" s="7" t="s">
        <v>25</v>
      </c>
      <c r="B3053" s="7" t="s">
        <v>2295</v>
      </c>
      <c r="C3053" s="7" t="s">
        <v>17</v>
      </c>
      <c r="D3053" s="7" t="s">
        <v>102</v>
      </c>
      <c r="E3053" s="7" t="s">
        <v>5436</v>
      </c>
      <c r="F3053" s="20">
        <v>5</v>
      </c>
      <c r="G3053" s="20" t="str">
        <f t="shared" si="154"/>
        <v>e</v>
      </c>
      <c r="H3053" s="20">
        <f t="shared" si="155"/>
        <v>2012</v>
      </c>
      <c r="I3053" s="20" t="str">
        <f t="shared" si="156"/>
        <v>liss__pers_NA..irritable.2012</v>
      </c>
      <c r="J3053" s="20" t="s">
        <v>5447</v>
      </c>
      <c r="K3053" s="20" t="s">
        <v>5438</v>
      </c>
      <c r="L3053" s="15" t="s">
        <v>5289</v>
      </c>
      <c r="N3053" s="20" t="s">
        <v>1543</v>
      </c>
      <c r="Q3053" s="20" t="s">
        <v>224</v>
      </c>
    </row>
    <row r="3054" spans="1:17" ht="18" customHeight="1" x14ac:dyDescent="0.2">
      <c r="A3054" s="7" t="s">
        <v>25</v>
      </c>
      <c r="B3054" s="7" t="s">
        <v>2301</v>
      </c>
      <c r="C3054" s="7" t="s">
        <v>17</v>
      </c>
      <c r="D3054" s="7" t="s">
        <v>102</v>
      </c>
      <c r="E3054" s="7" t="s">
        <v>5436</v>
      </c>
      <c r="F3054" s="20">
        <v>7</v>
      </c>
      <c r="G3054" s="20" t="str">
        <f t="shared" si="154"/>
        <v>g</v>
      </c>
      <c r="H3054" s="20">
        <f t="shared" si="155"/>
        <v>2014</v>
      </c>
      <c r="I3054" s="20" t="str">
        <f t="shared" si="156"/>
        <v>liss__pers_NA..irritable.2014</v>
      </c>
      <c r="J3054" s="20" t="s">
        <v>5450</v>
      </c>
      <c r="K3054" s="20" t="s">
        <v>5438</v>
      </c>
      <c r="L3054" s="15" t="s">
        <v>5289</v>
      </c>
      <c r="N3054" s="20" t="s">
        <v>1543</v>
      </c>
      <c r="Q3054" s="20" t="s">
        <v>224</v>
      </c>
    </row>
    <row r="3055" spans="1:17" ht="18" customHeight="1" x14ac:dyDescent="0.2">
      <c r="A3055" s="7" t="s">
        <v>25</v>
      </c>
      <c r="B3055" s="7" t="s">
        <v>2305</v>
      </c>
      <c r="C3055" s="7" t="s">
        <v>17</v>
      </c>
      <c r="D3055" s="7" t="s">
        <v>102</v>
      </c>
      <c r="E3055" s="7" t="s">
        <v>5436</v>
      </c>
      <c r="F3055" s="20">
        <v>8</v>
      </c>
      <c r="G3055" s="20" t="str">
        <f t="shared" si="154"/>
        <v>h</v>
      </c>
      <c r="H3055" s="20">
        <f t="shared" si="155"/>
        <v>2015</v>
      </c>
      <c r="I3055" s="20" t="str">
        <f t="shared" si="156"/>
        <v>liss__pers_NA..irritable.2015</v>
      </c>
      <c r="J3055" s="20" t="s">
        <v>5453</v>
      </c>
      <c r="K3055" s="20" t="s">
        <v>5438</v>
      </c>
      <c r="L3055" s="15" t="s">
        <v>5289</v>
      </c>
      <c r="N3055" s="20" t="s">
        <v>1543</v>
      </c>
      <c r="Q3055" s="20" t="s">
        <v>224</v>
      </c>
    </row>
    <row r="3056" spans="1:17" ht="18" customHeight="1" x14ac:dyDescent="0.2">
      <c r="A3056" s="7" t="s">
        <v>25</v>
      </c>
      <c r="B3056" s="7" t="s">
        <v>2309</v>
      </c>
      <c r="C3056" s="7" t="s">
        <v>17</v>
      </c>
      <c r="D3056" s="7" t="s">
        <v>102</v>
      </c>
      <c r="E3056" s="7" t="s">
        <v>5436</v>
      </c>
      <c r="F3056" s="20">
        <v>9</v>
      </c>
      <c r="G3056" s="20" t="str">
        <f t="shared" si="154"/>
        <v>i</v>
      </c>
      <c r="H3056" s="20">
        <f t="shared" si="155"/>
        <v>2016</v>
      </c>
      <c r="I3056" s="20" t="str">
        <f t="shared" si="156"/>
        <v>liss__pers_NA..irritable.2016</v>
      </c>
      <c r="J3056" s="20" t="s">
        <v>5454</v>
      </c>
      <c r="K3056" s="20" t="s">
        <v>5438</v>
      </c>
      <c r="L3056" s="15" t="s">
        <v>5289</v>
      </c>
      <c r="N3056" s="20" t="s">
        <v>1543</v>
      </c>
      <c r="Q3056" s="20" t="s">
        <v>224</v>
      </c>
    </row>
    <row r="3057" spans="1:17" ht="18" customHeight="1" x14ac:dyDescent="0.2">
      <c r="A3057" s="7" t="s">
        <v>25</v>
      </c>
      <c r="B3057" s="7" t="s">
        <v>2299</v>
      </c>
      <c r="C3057" s="7" t="s">
        <v>17</v>
      </c>
      <c r="D3057" s="7" t="s">
        <v>102</v>
      </c>
      <c r="E3057" s="7" t="s">
        <v>5436</v>
      </c>
      <c r="F3057" s="20">
        <v>6</v>
      </c>
      <c r="G3057" s="20" t="str">
        <f t="shared" si="154"/>
        <v>f</v>
      </c>
      <c r="H3057" s="20">
        <f t="shared" si="155"/>
        <v>2013</v>
      </c>
      <c r="I3057" s="20" t="str">
        <f t="shared" si="156"/>
        <v>liss__pers_NA..irritable.2013</v>
      </c>
      <c r="J3057" s="20" t="s">
        <v>5457</v>
      </c>
      <c r="K3057" s="20" t="s">
        <v>5438</v>
      </c>
      <c r="L3057" s="15" t="s">
        <v>5289</v>
      </c>
      <c r="N3057" s="20" t="s">
        <v>1543</v>
      </c>
      <c r="Q3057" s="20" t="s">
        <v>224</v>
      </c>
    </row>
    <row r="3058" spans="1:17" ht="18" customHeight="1" x14ac:dyDescent="0.2">
      <c r="A3058" s="7" t="s">
        <v>25</v>
      </c>
      <c r="B3058" s="7" t="s">
        <v>2311</v>
      </c>
      <c r="C3058" s="7" t="s">
        <v>17</v>
      </c>
      <c r="D3058" s="7" t="s">
        <v>102</v>
      </c>
      <c r="E3058" s="7" t="s">
        <v>5436</v>
      </c>
      <c r="F3058" s="20">
        <v>10</v>
      </c>
      <c r="G3058" s="20" t="str">
        <f t="shared" si="154"/>
        <v>j</v>
      </c>
      <c r="H3058" s="20">
        <f t="shared" si="155"/>
        <v>2017</v>
      </c>
      <c r="I3058" s="20" t="str">
        <f t="shared" si="156"/>
        <v>liss__pers_NA..irritable.2017</v>
      </c>
      <c r="J3058" s="20" t="s">
        <v>5458</v>
      </c>
      <c r="K3058" s="20" t="s">
        <v>5438</v>
      </c>
      <c r="L3058" s="15" t="s">
        <v>5289</v>
      </c>
      <c r="N3058" s="20" t="s">
        <v>1543</v>
      </c>
      <c r="Q3058" s="20" t="s">
        <v>224</v>
      </c>
    </row>
    <row r="3059" spans="1:17" ht="18" customHeight="1" x14ac:dyDescent="0.2">
      <c r="A3059" s="7" t="s">
        <v>25</v>
      </c>
      <c r="B3059" s="7" t="s">
        <v>5315</v>
      </c>
      <c r="C3059" s="7" t="s">
        <v>17</v>
      </c>
      <c r="D3059" s="7" t="s">
        <v>102</v>
      </c>
      <c r="E3059" s="7" t="s">
        <v>5436</v>
      </c>
      <c r="F3059" s="20">
        <v>11</v>
      </c>
      <c r="G3059" s="20" t="str">
        <f t="shared" si="154"/>
        <v>k</v>
      </c>
      <c r="H3059" s="20">
        <f t="shared" si="155"/>
        <v>2018</v>
      </c>
      <c r="I3059" s="20" t="str">
        <f t="shared" si="156"/>
        <v>liss__pers_NA..irritable.2018</v>
      </c>
      <c r="J3059" s="20" t="s">
        <v>5461</v>
      </c>
      <c r="K3059" s="20" t="s">
        <v>5438</v>
      </c>
      <c r="L3059" s="15" t="s">
        <v>5289</v>
      </c>
      <c r="N3059" s="20" t="s">
        <v>1543</v>
      </c>
      <c r="Q3059" s="20" t="s">
        <v>224</v>
      </c>
    </row>
    <row r="3060" spans="1:17" ht="18" customHeight="1" x14ac:dyDescent="0.2">
      <c r="A3060" s="7" t="s">
        <v>25</v>
      </c>
      <c r="B3060" s="7" t="s">
        <v>2277</v>
      </c>
      <c r="C3060" s="7" t="s">
        <v>17</v>
      </c>
      <c r="D3060" s="7" t="s">
        <v>102</v>
      </c>
      <c r="E3060" s="7" t="s">
        <v>5462</v>
      </c>
      <c r="F3060" s="20">
        <v>1</v>
      </c>
      <c r="G3060" s="20" t="str">
        <f t="shared" si="154"/>
        <v>a</v>
      </c>
      <c r="H3060" s="20">
        <f t="shared" si="155"/>
        <v>2008</v>
      </c>
      <c r="I3060" s="20" t="str">
        <f t="shared" si="156"/>
        <v>liss__pers_NA..jittery.2008</v>
      </c>
      <c r="J3060" s="20" t="s">
        <v>5464</v>
      </c>
      <c r="K3060" s="20" t="s">
        <v>5465</v>
      </c>
      <c r="L3060" s="15" t="s">
        <v>5289</v>
      </c>
      <c r="N3060" s="20" t="s">
        <v>1543</v>
      </c>
      <c r="Q3060" s="20" t="s">
        <v>224</v>
      </c>
    </row>
    <row r="3061" spans="1:17" ht="18" customHeight="1" x14ac:dyDescent="0.2">
      <c r="A3061" s="7" t="s">
        <v>25</v>
      </c>
      <c r="B3061" s="7" t="s">
        <v>2285</v>
      </c>
      <c r="C3061" s="7" t="s">
        <v>17</v>
      </c>
      <c r="D3061" s="7" t="s">
        <v>102</v>
      </c>
      <c r="E3061" s="7" t="s">
        <v>5462</v>
      </c>
      <c r="F3061" s="20">
        <v>2</v>
      </c>
      <c r="G3061" s="20" t="str">
        <f t="shared" si="154"/>
        <v>b</v>
      </c>
      <c r="H3061" s="20">
        <f t="shared" si="155"/>
        <v>2009</v>
      </c>
      <c r="I3061" s="20" t="str">
        <f t="shared" si="156"/>
        <v>liss__pers_NA..jittery.2009</v>
      </c>
      <c r="J3061" s="20" t="s">
        <v>5466</v>
      </c>
      <c r="K3061" s="20" t="s">
        <v>5465</v>
      </c>
      <c r="L3061" s="15" t="s">
        <v>5289</v>
      </c>
      <c r="N3061" s="20" t="s">
        <v>1543</v>
      </c>
      <c r="Q3061" s="20" t="s">
        <v>224</v>
      </c>
    </row>
    <row r="3062" spans="1:17" ht="18" customHeight="1" x14ac:dyDescent="0.2">
      <c r="A3062" s="7" t="s">
        <v>25</v>
      </c>
      <c r="B3062" s="7" t="s">
        <v>2289</v>
      </c>
      <c r="C3062" s="7" t="s">
        <v>17</v>
      </c>
      <c r="D3062" s="7" t="s">
        <v>102</v>
      </c>
      <c r="E3062" s="7" t="s">
        <v>5462</v>
      </c>
      <c r="F3062" s="20">
        <v>3</v>
      </c>
      <c r="G3062" s="20" t="str">
        <f t="shared" si="154"/>
        <v>c</v>
      </c>
      <c r="H3062" s="20">
        <f t="shared" si="155"/>
        <v>2010</v>
      </c>
      <c r="I3062" s="20" t="str">
        <f t="shared" si="156"/>
        <v>liss__pers_NA..jittery.2010</v>
      </c>
      <c r="J3062" s="20" t="s">
        <v>5469</v>
      </c>
      <c r="K3062" s="20" t="s">
        <v>5465</v>
      </c>
      <c r="L3062" s="15" t="s">
        <v>5289</v>
      </c>
      <c r="N3062" s="20" t="s">
        <v>1543</v>
      </c>
      <c r="Q3062" s="20" t="s">
        <v>224</v>
      </c>
    </row>
    <row r="3063" spans="1:17" ht="18" customHeight="1" x14ac:dyDescent="0.2">
      <c r="A3063" s="7" t="s">
        <v>25</v>
      </c>
      <c r="B3063" s="7" t="s">
        <v>2291</v>
      </c>
      <c r="C3063" s="7" t="s">
        <v>17</v>
      </c>
      <c r="D3063" s="7" t="s">
        <v>102</v>
      </c>
      <c r="E3063" s="7" t="s">
        <v>5462</v>
      </c>
      <c r="F3063" s="20">
        <v>4</v>
      </c>
      <c r="G3063" s="20" t="str">
        <f t="shared" si="154"/>
        <v>d</v>
      </c>
      <c r="H3063" s="20">
        <f t="shared" si="155"/>
        <v>2011</v>
      </c>
      <c r="I3063" s="20" t="str">
        <f t="shared" si="156"/>
        <v>liss__pers_NA..jittery.2011</v>
      </c>
      <c r="J3063" s="20" t="s">
        <v>5472</v>
      </c>
      <c r="K3063" s="20" t="s">
        <v>5465</v>
      </c>
      <c r="L3063" s="15" t="s">
        <v>5289</v>
      </c>
      <c r="N3063" s="20" t="s">
        <v>1543</v>
      </c>
      <c r="Q3063" s="20" t="s">
        <v>224</v>
      </c>
    </row>
    <row r="3064" spans="1:17" ht="18" customHeight="1" x14ac:dyDescent="0.2">
      <c r="A3064" s="7" t="s">
        <v>25</v>
      </c>
      <c r="B3064" s="7" t="s">
        <v>2295</v>
      </c>
      <c r="C3064" s="7" t="s">
        <v>17</v>
      </c>
      <c r="D3064" s="7" t="s">
        <v>102</v>
      </c>
      <c r="E3064" s="7" t="s">
        <v>5462</v>
      </c>
      <c r="F3064" s="20">
        <v>5</v>
      </c>
      <c r="G3064" s="20" t="str">
        <f t="shared" si="154"/>
        <v>e</v>
      </c>
      <c r="H3064" s="20">
        <f t="shared" si="155"/>
        <v>2012</v>
      </c>
      <c r="I3064" s="20" t="str">
        <f t="shared" si="156"/>
        <v>liss__pers_NA..jittery.2012</v>
      </c>
      <c r="J3064" s="20" t="s">
        <v>5473</v>
      </c>
      <c r="K3064" s="20" t="s">
        <v>5465</v>
      </c>
      <c r="L3064" s="15" t="s">
        <v>5289</v>
      </c>
      <c r="N3064" s="20" t="s">
        <v>1543</v>
      </c>
      <c r="Q3064" s="20" t="s">
        <v>224</v>
      </c>
    </row>
    <row r="3065" spans="1:17" ht="18" customHeight="1" x14ac:dyDescent="0.2">
      <c r="A3065" s="7" t="s">
        <v>25</v>
      </c>
      <c r="B3065" s="7" t="s">
        <v>2301</v>
      </c>
      <c r="C3065" s="7" t="s">
        <v>17</v>
      </c>
      <c r="D3065" s="7" t="s">
        <v>102</v>
      </c>
      <c r="E3065" s="7" t="s">
        <v>5462</v>
      </c>
      <c r="F3065" s="20">
        <v>7</v>
      </c>
      <c r="G3065" s="20" t="str">
        <f t="shared" si="154"/>
        <v>g</v>
      </c>
      <c r="H3065" s="20">
        <f t="shared" si="155"/>
        <v>2014</v>
      </c>
      <c r="I3065" s="20" t="str">
        <f t="shared" si="156"/>
        <v>liss__pers_NA..jittery.2014</v>
      </c>
      <c r="J3065" s="20" t="s">
        <v>5476</v>
      </c>
      <c r="K3065" s="20" t="s">
        <v>5465</v>
      </c>
      <c r="L3065" s="15" t="s">
        <v>5289</v>
      </c>
      <c r="N3065" s="20" t="s">
        <v>1543</v>
      </c>
      <c r="Q3065" s="20" t="s">
        <v>224</v>
      </c>
    </row>
    <row r="3066" spans="1:17" ht="18" customHeight="1" x14ac:dyDescent="0.2">
      <c r="A3066" s="7" t="s">
        <v>25</v>
      </c>
      <c r="B3066" s="7" t="s">
        <v>2305</v>
      </c>
      <c r="C3066" s="7" t="s">
        <v>17</v>
      </c>
      <c r="D3066" s="7" t="s">
        <v>102</v>
      </c>
      <c r="E3066" s="7" t="s">
        <v>5462</v>
      </c>
      <c r="F3066" s="20">
        <v>8</v>
      </c>
      <c r="G3066" s="20" t="str">
        <f t="shared" si="154"/>
        <v>h</v>
      </c>
      <c r="H3066" s="20">
        <f t="shared" si="155"/>
        <v>2015</v>
      </c>
      <c r="I3066" s="20" t="str">
        <f t="shared" si="156"/>
        <v>liss__pers_NA..jittery.2015</v>
      </c>
      <c r="J3066" s="20" t="s">
        <v>5477</v>
      </c>
      <c r="K3066" s="20" t="s">
        <v>5465</v>
      </c>
      <c r="L3066" s="15" t="s">
        <v>5289</v>
      </c>
      <c r="N3066" s="20" t="s">
        <v>1543</v>
      </c>
      <c r="Q3066" s="20" t="s">
        <v>224</v>
      </c>
    </row>
    <row r="3067" spans="1:17" ht="18" customHeight="1" x14ac:dyDescent="0.2">
      <c r="A3067" s="7" t="s">
        <v>25</v>
      </c>
      <c r="B3067" s="7" t="s">
        <v>2309</v>
      </c>
      <c r="C3067" s="7" t="s">
        <v>17</v>
      </c>
      <c r="D3067" s="7" t="s">
        <v>102</v>
      </c>
      <c r="E3067" s="7" t="s">
        <v>5462</v>
      </c>
      <c r="F3067" s="20">
        <v>9</v>
      </c>
      <c r="G3067" s="20" t="str">
        <f t="shared" si="154"/>
        <v>i</v>
      </c>
      <c r="H3067" s="20">
        <f t="shared" si="155"/>
        <v>2016</v>
      </c>
      <c r="I3067" s="20" t="str">
        <f t="shared" si="156"/>
        <v>liss__pers_NA..jittery.2016</v>
      </c>
      <c r="J3067" s="20" t="s">
        <v>5480</v>
      </c>
      <c r="K3067" s="20" t="s">
        <v>5465</v>
      </c>
      <c r="L3067" s="15" t="s">
        <v>5289</v>
      </c>
      <c r="N3067" s="20" t="s">
        <v>1543</v>
      </c>
      <c r="Q3067" s="20" t="s">
        <v>224</v>
      </c>
    </row>
    <row r="3068" spans="1:17" ht="18" customHeight="1" x14ac:dyDescent="0.2">
      <c r="A3068" s="7" t="s">
        <v>25</v>
      </c>
      <c r="B3068" s="7" t="s">
        <v>2299</v>
      </c>
      <c r="C3068" s="7" t="s">
        <v>17</v>
      </c>
      <c r="D3068" s="7" t="s">
        <v>102</v>
      </c>
      <c r="E3068" s="7" t="s">
        <v>5462</v>
      </c>
      <c r="F3068" s="20">
        <v>6</v>
      </c>
      <c r="G3068" s="20" t="str">
        <f t="shared" si="154"/>
        <v>f</v>
      </c>
      <c r="H3068" s="20">
        <f t="shared" si="155"/>
        <v>2013</v>
      </c>
      <c r="I3068" s="20" t="str">
        <f t="shared" si="156"/>
        <v>liss__pers_NA..jittery.2013</v>
      </c>
      <c r="J3068" s="20" t="s">
        <v>5481</v>
      </c>
      <c r="K3068" s="20" t="s">
        <v>5465</v>
      </c>
      <c r="L3068" s="15" t="s">
        <v>5289</v>
      </c>
      <c r="N3068" s="20" t="s">
        <v>1543</v>
      </c>
      <c r="Q3068" s="20" t="s">
        <v>224</v>
      </c>
    </row>
    <row r="3069" spans="1:17" ht="18" customHeight="1" x14ac:dyDescent="0.2">
      <c r="A3069" s="7" t="s">
        <v>25</v>
      </c>
      <c r="B3069" s="7" t="s">
        <v>2311</v>
      </c>
      <c r="C3069" s="7" t="s">
        <v>17</v>
      </c>
      <c r="D3069" s="7" t="s">
        <v>102</v>
      </c>
      <c r="E3069" s="7" t="s">
        <v>5462</v>
      </c>
      <c r="F3069" s="20">
        <v>10</v>
      </c>
      <c r="G3069" s="20" t="str">
        <f t="shared" si="154"/>
        <v>j</v>
      </c>
      <c r="H3069" s="20">
        <f t="shared" si="155"/>
        <v>2017</v>
      </c>
      <c r="I3069" s="20" t="str">
        <f t="shared" si="156"/>
        <v>liss__pers_NA..jittery.2017</v>
      </c>
      <c r="J3069" s="20" t="s">
        <v>5484</v>
      </c>
      <c r="K3069" s="20" t="s">
        <v>5465</v>
      </c>
      <c r="L3069" s="15" t="s">
        <v>5289</v>
      </c>
      <c r="N3069" s="20" t="s">
        <v>1543</v>
      </c>
      <c r="Q3069" s="20" t="s">
        <v>224</v>
      </c>
    </row>
    <row r="3070" spans="1:17" ht="18" customHeight="1" x14ac:dyDescent="0.2">
      <c r="A3070" s="7" t="s">
        <v>25</v>
      </c>
      <c r="B3070" s="7" t="s">
        <v>5315</v>
      </c>
      <c r="C3070" s="7" t="s">
        <v>17</v>
      </c>
      <c r="D3070" s="7" t="s">
        <v>102</v>
      </c>
      <c r="E3070" s="7" t="s">
        <v>5462</v>
      </c>
      <c r="F3070" s="20">
        <v>11</v>
      </c>
      <c r="G3070" s="20" t="str">
        <f t="shared" si="154"/>
        <v>k</v>
      </c>
      <c r="H3070" s="20">
        <f t="shared" si="155"/>
        <v>2018</v>
      </c>
      <c r="I3070" s="20" t="str">
        <f t="shared" si="156"/>
        <v>liss__pers_NA..jittery.2018</v>
      </c>
      <c r="J3070" s="20" t="s">
        <v>5485</v>
      </c>
      <c r="K3070" s="20" t="s">
        <v>5465</v>
      </c>
      <c r="L3070" s="15" t="s">
        <v>5289</v>
      </c>
      <c r="N3070" s="20" t="s">
        <v>1543</v>
      </c>
      <c r="Q3070" s="20" t="s">
        <v>224</v>
      </c>
    </row>
    <row r="3071" spans="1:17" ht="18" customHeight="1" x14ac:dyDescent="0.2">
      <c r="A3071" s="7" t="s">
        <v>25</v>
      </c>
      <c r="B3071" s="7" t="s">
        <v>2277</v>
      </c>
      <c r="C3071" s="7" t="s">
        <v>17</v>
      </c>
      <c r="D3071" s="7" t="s">
        <v>102</v>
      </c>
      <c r="E3071" s="7" t="s">
        <v>4973</v>
      </c>
      <c r="F3071" s="20">
        <v>1</v>
      </c>
      <c r="G3071" s="20" t="str">
        <f t="shared" si="154"/>
        <v>a</v>
      </c>
      <c r="H3071" s="20">
        <f t="shared" si="155"/>
        <v>2008</v>
      </c>
      <c r="I3071" s="20" t="str">
        <f t="shared" si="156"/>
        <v>liss__pers_NA..nervous.2008</v>
      </c>
      <c r="J3071" s="20" t="s">
        <v>5488</v>
      </c>
      <c r="K3071" s="20" t="s">
        <v>5489</v>
      </c>
      <c r="L3071" s="15" t="s">
        <v>5289</v>
      </c>
      <c r="N3071" s="20" t="s">
        <v>1543</v>
      </c>
      <c r="Q3071" s="20" t="s">
        <v>224</v>
      </c>
    </row>
    <row r="3072" spans="1:17" ht="18" customHeight="1" x14ac:dyDescent="0.2">
      <c r="A3072" s="7" t="s">
        <v>25</v>
      </c>
      <c r="B3072" s="7" t="s">
        <v>2285</v>
      </c>
      <c r="C3072" s="7" t="s">
        <v>17</v>
      </c>
      <c r="D3072" s="7" t="s">
        <v>102</v>
      </c>
      <c r="E3072" s="7" t="s">
        <v>4973</v>
      </c>
      <c r="F3072" s="20">
        <v>2</v>
      </c>
      <c r="G3072" s="20" t="str">
        <f t="shared" si="154"/>
        <v>b</v>
      </c>
      <c r="H3072" s="20">
        <f t="shared" si="155"/>
        <v>2009</v>
      </c>
      <c r="I3072" s="20" t="str">
        <f t="shared" si="156"/>
        <v>liss__pers_NA..nervous.2009</v>
      </c>
      <c r="J3072" s="20" t="s">
        <v>5492</v>
      </c>
      <c r="K3072" s="20" t="s">
        <v>5489</v>
      </c>
      <c r="L3072" s="15" t="s">
        <v>5289</v>
      </c>
      <c r="N3072" s="20" t="s">
        <v>1543</v>
      </c>
      <c r="Q3072" s="20" t="s">
        <v>224</v>
      </c>
    </row>
    <row r="3073" spans="1:17" ht="18" customHeight="1" x14ac:dyDescent="0.2">
      <c r="A3073" s="7" t="s">
        <v>25</v>
      </c>
      <c r="B3073" s="7" t="s">
        <v>2289</v>
      </c>
      <c r="C3073" s="7" t="s">
        <v>17</v>
      </c>
      <c r="D3073" s="7" t="s">
        <v>102</v>
      </c>
      <c r="E3073" s="7" t="s">
        <v>4973</v>
      </c>
      <c r="F3073" s="20">
        <v>3</v>
      </c>
      <c r="G3073" s="20" t="str">
        <f t="shared" si="154"/>
        <v>c</v>
      </c>
      <c r="H3073" s="20">
        <f t="shared" si="155"/>
        <v>2010</v>
      </c>
      <c r="I3073" s="20" t="str">
        <f t="shared" si="156"/>
        <v>liss__pers_NA..nervous.2010</v>
      </c>
      <c r="J3073" s="20" t="s">
        <v>5493</v>
      </c>
      <c r="K3073" s="20" t="s">
        <v>5489</v>
      </c>
      <c r="L3073" s="15" t="s">
        <v>5289</v>
      </c>
      <c r="N3073" s="20" t="s">
        <v>1543</v>
      </c>
      <c r="Q3073" s="20" t="s">
        <v>224</v>
      </c>
    </row>
    <row r="3074" spans="1:17" ht="18" customHeight="1" x14ac:dyDescent="0.2">
      <c r="A3074" s="7" t="s">
        <v>25</v>
      </c>
      <c r="B3074" s="7" t="s">
        <v>2291</v>
      </c>
      <c r="C3074" s="7" t="s">
        <v>17</v>
      </c>
      <c r="D3074" s="7" t="s">
        <v>102</v>
      </c>
      <c r="E3074" s="7" t="s">
        <v>4973</v>
      </c>
      <c r="F3074" s="20">
        <v>4</v>
      </c>
      <c r="G3074" s="20" t="str">
        <f t="shared" si="154"/>
        <v>d</v>
      </c>
      <c r="H3074" s="20">
        <f t="shared" si="155"/>
        <v>2011</v>
      </c>
      <c r="I3074" s="20" t="str">
        <f t="shared" si="156"/>
        <v>liss__pers_NA..nervous.2011</v>
      </c>
      <c r="J3074" s="20" t="s">
        <v>5496</v>
      </c>
      <c r="K3074" s="20" t="s">
        <v>5489</v>
      </c>
      <c r="L3074" s="15" t="s">
        <v>5289</v>
      </c>
      <c r="N3074" s="20" t="s">
        <v>1543</v>
      </c>
      <c r="Q3074" s="20" t="s">
        <v>224</v>
      </c>
    </row>
    <row r="3075" spans="1:17" ht="18" customHeight="1" x14ac:dyDescent="0.2">
      <c r="A3075" s="7" t="s">
        <v>25</v>
      </c>
      <c r="B3075" s="7" t="s">
        <v>2295</v>
      </c>
      <c r="C3075" s="7" t="s">
        <v>17</v>
      </c>
      <c r="D3075" s="7" t="s">
        <v>102</v>
      </c>
      <c r="E3075" s="7" t="s">
        <v>4973</v>
      </c>
      <c r="F3075" s="20">
        <v>5</v>
      </c>
      <c r="G3075" s="20" t="str">
        <f t="shared" si="154"/>
        <v>e</v>
      </c>
      <c r="H3075" s="20">
        <f t="shared" si="155"/>
        <v>2012</v>
      </c>
      <c r="I3075" s="20" t="str">
        <f t="shared" si="156"/>
        <v>liss__pers_NA..nervous.2012</v>
      </c>
      <c r="J3075" s="20" t="s">
        <v>5497</v>
      </c>
      <c r="K3075" s="20" t="s">
        <v>5489</v>
      </c>
      <c r="L3075" s="15" t="s">
        <v>5289</v>
      </c>
      <c r="N3075" s="20" t="s">
        <v>1543</v>
      </c>
      <c r="Q3075" s="20" t="s">
        <v>224</v>
      </c>
    </row>
    <row r="3076" spans="1:17" ht="18" customHeight="1" x14ac:dyDescent="0.2">
      <c r="A3076" s="7" t="s">
        <v>25</v>
      </c>
      <c r="B3076" s="7" t="s">
        <v>2301</v>
      </c>
      <c r="C3076" s="7" t="s">
        <v>17</v>
      </c>
      <c r="D3076" s="7" t="s">
        <v>102</v>
      </c>
      <c r="E3076" s="7" t="s">
        <v>4973</v>
      </c>
      <c r="F3076" s="20">
        <v>7</v>
      </c>
      <c r="G3076" s="20" t="str">
        <f t="shared" si="154"/>
        <v>g</v>
      </c>
      <c r="H3076" s="20">
        <f t="shared" si="155"/>
        <v>2014</v>
      </c>
      <c r="I3076" s="20" t="str">
        <f t="shared" si="156"/>
        <v>liss__pers_NA..nervous.2014</v>
      </c>
      <c r="J3076" s="20" t="s">
        <v>5500</v>
      </c>
      <c r="K3076" s="20" t="s">
        <v>5489</v>
      </c>
      <c r="L3076" s="15" t="s">
        <v>5289</v>
      </c>
      <c r="N3076" s="20" t="s">
        <v>1543</v>
      </c>
      <c r="Q3076" s="20" t="s">
        <v>224</v>
      </c>
    </row>
    <row r="3077" spans="1:17" ht="18" customHeight="1" x14ac:dyDescent="0.2">
      <c r="A3077" s="7" t="s">
        <v>25</v>
      </c>
      <c r="B3077" s="7" t="s">
        <v>2305</v>
      </c>
      <c r="C3077" s="7" t="s">
        <v>17</v>
      </c>
      <c r="D3077" s="7" t="s">
        <v>102</v>
      </c>
      <c r="E3077" s="7" t="s">
        <v>4973</v>
      </c>
      <c r="F3077" s="20">
        <v>8</v>
      </c>
      <c r="G3077" s="20" t="str">
        <f t="shared" si="154"/>
        <v>h</v>
      </c>
      <c r="H3077" s="20">
        <f t="shared" si="155"/>
        <v>2015</v>
      </c>
      <c r="I3077" s="20" t="str">
        <f t="shared" si="156"/>
        <v>liss__pers_NA..nervous.2015</v>
      </c>
      <c r="J3077" s="20" t="s">
        <v>5501</v>
      </c>
      <c r="K3077" s="20" t="s">
        <v>5489</v>
      </c>
      <c r="L3077" s="15" t="s">
        <v>5289</v>
      </c>
      <c r="N3077" s="20" t="s">
        <v>1543</v>
      </c>
      <c r="Q3077" s="20" t="s">
        <v>224</v>
      </c>
    </row>
    <row r="3078" spans="1:17" ht="18" customHeight="1" x14ac:dyDescent="0.2">
      <c r="A3078" s="7" t="s">
        <v>25</v>
      </c>
      <c r="B3078" s="7" t="s">
        <v>2309</v>
      </c>
      <c r="C3078" s="7" t="s">
        <v>17</v>
      </c>
      <c r="D3078" s="7" t="s">
        <v>102</v>
      </c>
      <c r="E3078" s="7" t="s">
        <v>4973</v>
      </c>
      <c r="F3078" s="20">
        <v>9</v>
      </c>
      <c r="G3078" s="20" t="str">
        <f t="shared" si="154"/>
        <v>i</v>
      </c>
      <c r="H3078" s="20">
        <f t="shared" si="155"/>
        <v>2016</v>
      </c>
      <c r="I3078" s="20" t="str">
        <f t="shared" si="156"/>
        <v>liss__pers_NA..nervous.2016</v>
      </c>
      <c r="J3078" s="20" t="s">
        <v>5504</v>
      </c>
      <c r="K3078" s="20" t="s">
        <v>5489</v>
      </c>
      <c r="L3078" s="15" t="s">
        <v>5289</v>
      </c>
      <c r="N3078" s="20" t="s">
        <v>1543</v>
      </c>
      <c r="Q3078" s="20" t="s">
        <v>224</v>
      </c>
    </row>
    <row r="3079" spans="1:17" ht="18" customHeight="1" x14ac:dyDescent="0.2">
      <c r="A3079" s="7" t="s">
        <v>25</v>
      </c>
      <c r="B3079" s="7" t="s">
        <v>2299</v>
      </c>
      <c r="C3079" s="7" t="s">
        <v>17</v>
      </c>
      <c r="D3079" s="7" t="s">
        <v>102</v>
      </c>
      <c r="E3079" s="7" t="s">
        <v>4973</v>
      </c>
      <c r="F3079" s="20">
        <v>6</v>
      </c>
      <c r="G3079" s="20" t="str">
        <f t="shared" si="154"/>
        <v>f</v>
      </c>
      <c r="H3079" s="20">
        <f t="shared" si="155"/>
        <v>2013</v>
      </c>
      <c r="I3079" s="20" t="str">
        <f t="shared" si="156"/>
        <v>liss__pers_NA..nervous.2013</v>
      </c>
      <c r="J3079" s="20" t="s">
        <v>5509</v>
      </c>
      <c r="K3079" s="20" t="s">
        <v>5489</v>
      </c>
      <c r="L3079" s="15" t="s">
        <v>5289</v>
      </c>
      <c r="N3079" s="20" t="s">
        <v>1543</v>
      </c>
      <c r="Q3079" s="20" t="s">
        <v>224</v>
      </c>
    </row>
    <row r="3080" spans="1:17" ht="18" customHeight="1" x14ac:dyDescent="0.2">
      <c r="A3080" s="7" t="s">
        <v>25</v>
      </c>
      <c r="B3080" s="7" t="s">
        <v>2311</v>
      </c>
      <c r="C3080" s="7" t="s">
        <v>17</v>
      </c>
      <c r="D3080" s="7" t="s">
        <v>102</v>
      </c>
      <c r="E3080" s="7" t="s">
        <v>4973</v>
      </c>
      <c r="F3080" s="20">
        <v>10</v>
      </c>
      <c r="G3080" s="20" t="str">
        <f t="shared" si="154"/>
        <v>j</v>
      </c>
      <c r="H3080" s="20">
        <f t="shared" si="155"/>
        <v>2017</v>
      </c>
      <c r="I3080" s="20" t="str">
        <f t="shared" si="156"/>
        <v>liss__pers_NA..nervous.2017</v>
      </c>
      <c r="J3080" s="20" t="s">
        <v>5510</v>
      </c>
      <c r="K3080" s="20" t="s">
        <v>5489</v>
      </c>
      <c r="L3080" s="15" t="s">
        <v>5289</v>
      </c>
      <c r="N3080" s="20" t="s">
        <v>1543</v>
      </c>
      <c r="Q3080" s="20" t="s">
        <v>224</v>
      </c>
    </row>
    <row r="3081" spans="1:17" ht="18" customHeight="1" x14ac:dyDescent="0.2">
      <c r="A3081" s="7" t="s">
        <v>25</v>
      </c>
      <c r="B3081" s="7" t="s">
        <v>5315</v>
      </c>
      <c r="C3081" s="7" t="s">
        <v>17</v>
      </c>
      <c r="D3081" s="7" t="s">
        <v>102</v>
      </c>
      <c r="E3081" s="7" t="s">
        <v>4973</v>
      </c>
      <c r="F3081" s="20">
        <v>11</v>
      </c>
      <c r="G3081" s="20" t="str">
        <f t="shared" si="154"/>
        <v>k</v>
      </c>
      <c r="H3081" s="20">
        <f t="shared" si="155"/>
        <v>2018</v>
      </c>
      <c r="I3081" s="20" t="str">
        <f t="shared" si="156"/>
        <v>liss__pers_NA..nervous.2018</v>
      </c>
      <c r="J3081" s="20" t="s">
        <v>5514</v>
      </c>
      <c r="K3081" s="20" t="s">
        <v>5489</v>
      </c>
      <c r="L3081" s="15" t="s">
        <v>5289</v>
      </c>
      <c r="N3081" s="20" t="s">
        <v>1543</v>
      </c>
      <c r="Q3081" s="20" t="s">
        <v>224</v>
      </c>
    </row>
    <row r="3082" spans="1:17" ht="18" customHeight="1" x14ac:dyDescent="0.2">
      <c r="A3082" s="7" t="s">
        <v>25</v>
      </c>
      <c r="B3082" s="7" t="s">
        <v>2277</v>
      </c>
      <c r="C3082" s="7" t="s">
        <v>17</v>
      </c>
      <c r="D3082" s="7" t="s">
        <v>102</v>
      </c>
      <c r="E3082" s="7" t="s">
        <v>5515</v>
      </c>
      <c r="F3082" s="20">
        <v>1</v>
      </c>
      <c r="G3082" s="20" t="str">
        <f t="shared" si="154"/>
        <v>a</v>
      </c>
      <c r="H3082" s="20">
        <f t="shared" si="155"/>
        <v>2008</v>
      </c>
      <c r="I3082" s="20" t="str">
        <f t="shared" si="156"/>
        <v>liss__pers_NA..scared.2008</v>
      </c>
      <c r="J3082" s="20" t="s">
        <v>5516</v>
      </c>
      <c r="K3082" s="20" t="s">
        <v>5517</v>
      </c>
      <c r="L3082" s="15" t="s">
        <v>5289</v>
      </c>
      <c r="N3082" s="20" t="s">
        <v>1543</v>
      </c>
      <c r="Q3082" s="20" t="s">
        <v>224</v>
      </c>
    </row>
    <row r="3083" spans="1:17" ht="18" customHeight="1" x14ac:dyDescent="0.2">
      <c r="A3083" s="7" t="s">
        <v>25</v>
      </c>
      <c r="B3083" s="7" t="s">
        <v>2285</v>
      </c>
      <c r="C3083" s="7" t="s">
        <v>17</v>
      </c>
      <c r="D3083" s="7" t="s">
        <v>102</v>
      </c>
      <c r="E3083" s="7" t="s">
        <v>5515</v>
      </c>
      <c r="F3083" s="20">
        <v>2</v>
      </c>
      <c r="G3083" s="20" t="str">
        <f t="shared" si="154"/>
        <v>b</v>
      </c>
      <c r="H3083" s="20">
        <f t="shared" si="155"/>
        <v>2009</v>
      </c>
      <c r="I3083" s="20" t="str">
        <f t="shared" si="156"/>
        <v>liss__pers_NA..scared.2009</v>
      </c>
      <c r="J3083" s="20" t="s">
        <v>5520</v>
      </c>
      <c r="K3083" s="20" t="s">
        <v>5517</v>
      </c>
      <c r="L3083" s="15" t="s">
        <v>5289</v>
      </c>
      <c r="N3083" s="20" t="s">
        <v>1543</v>
      </c>
      <c r="Q3083" s="20" t="s">
        <v>224</v>
      </c>
    </row>
    <row r="3084" spans="1:17" ht="18" customHeight="1" x14ac:dyDescent="0.2">
      <c r="A3084" s="7" t="s">
        <v>25</v>
      </c>
      <c r="B3084" s="7" t="s">
        <v>2289</v>
      </c>
      <c r="C3084" s="7" t="s">
        <v>17</v>
      </c>
      <c r="D3084" s="7" t="s">
        <v>102</v>
      </c>
      <c r="E3084" s="7" t="s">
        <v>5515</v>
      </c>
      <c r="F3084" s="20">
        <v>3</v>
      </c>
      <c r="G3084" s="20" t="str">
        <f t="shared" si="154"/>
        <v>c</v>
      </c>
      <c r="H3084" s="20">
        <f t="shared" si="155"/>
        <v>2010</v>
      </c>
      <c r="I3084" s="20" t="str">
        <f t="shared" si="156"/>
        <v>liss__pers_NA..scared.2010</v>
      </c>
      <c r="J3084" s="20" t="s">
        <v>5523</v>
      </c>
      <c r="K3084" s="20" t="s">
        <v>5517</v>
      </c>
      <c r="L3084" s="15" t="s">
        <v>5289</v>
      </c>
      <c r="N3084" s="20" t="s">
        <v>1543</v>
      </c>
      <c r="Q3084" s="20" t="s">
        <v>224</v>
      </c>
    </row>
    <row r="3085" spans="1:17" ht="18" customHeight="1" x14ac:dyDescent="0.2">
      <c r="A3085" s="7" t="s">
        <v>25</v>
      </c>
      <c r="B3085" s="7" t="s">
        <v>2291</v>
      </c>
      <c r="C3085" s="7" t="s">
        <v>17</v>
      </c>
      <c r="D3085" s="7" t="s">
        <v>102</v>
      </c>
      <c r="E3085" s="7" t="s">
        <v>5515</v>
      </c>
      <c r="F3085" s="20">
        <v>4</v>
      </c>
      <c r="G3085" s="20" t="str">
        <f t="shared" si="154"/>
        <v>d</v>
      </c>
      <c r="H3085" s="20">
        <f t="shared" si="155"/>
        <v>2011</v>
      </c>
      <c r="I3085" s="20" t="str">
        <f t="shared" si="156"/>
        <v>liss__pers_NA..scared.2011</v>
      </c>
      <c r="J3085" s="20" t="s">
        <v>5524</v>
      </c>
      <c r="K3085" s="20" t="s">
        <v>5517</v>
      </c>
      <c r="L3085" s="15" t="s">
        <v>5289</v>
      </c>
      <c r="N3085" s="20" t="s">
        <v>1543</v>
      </c>
      <c r="Q3085" s="20" t="s">
        <v>224</v>
      </c>
    </row>
    <row r="3086" spans="1:17" ht="18" customHeight="1" x14ac:dyDescent="0.2">
      <c r="A3086" s="7" t="s">
        <v>25</v>
      </c>
      <c r="B3086" s="7" t="s">
        <v>2295</v>
      </c>
      <c r="C3086" s="7" t="s">
        <v>17</v>
      </c>
      <c r="D3086" s="7" t="s">
        <v>102</v>
      </c>
      <c r="E3086" s="7" t="s">
        <v>5515</v>
      </c>
      <c r="F3086" s="20">
        <v>5</v>
      </c>
      <c r="G3086" s="20" t="str">
        <f t="shared" si="154"/>
        <v>e</v>
      </c>
      <c r="H3086" s="20">
        <f t="shared" si="155"/>
        <v>2012</v>
      </c>
      <c r="I3086" s="20" t="str">
        <f t="shared" si="156"/>
        <v>liss__pers_NA..scared.2012</v>
      </c>
      <c r="J3086" s="20" t="s">
        <v>5528</v>
      </c>
      <c r="K3086" s="20" t="s">
        <v>5517</v>
      </c>
      <c r="L3086" s="15" t="s">
        <v>5289</v>
      </c>
      <c r="N3086" s="20" t="s">
        <v>1543</v>
      </c>
      <c r="Q3086" s="20" t="s">
        <v>224</v>
      </c>
    </row>
    <row r="3087" spans="1:17" ht="18" customHeight="1" x14ac:dyDescent="0.2">
      <c r="A3087" s="7" t="s">
        <v>25</v>
      </c>
      <c r="B3087" s="7" t="s">
        <v>2301</v>
      </c>
      <c r="C3087" s="7" t="s">
        <v>17</v>
      </c>
      <c r="D3087" s="7" t="s">
        <v>102</v>
      </c>
      <c r="E3087" s="7" t="s">
        <v>5515</v>
      </c>
      <c r="F3087" s="20">
        <v>7</v>
      </c>
      <c r="G3087" s="20" t="str">
        <f t="shared" si="154"/>
        <v>g</v>
      </c>
      <c r="H3087" s="20">
        <f t="shared" si="155"/>
        <v>2014</v>
      </c>
      <c r="I3087" s="20" t="str">
        <f t="shared" si="156"/>
        <v>liss__pers_NA..scared.2014</v>
      </c>
      <c r="J3087" s="20" t="s">
        <v>5529</v>
      </c>
      <c r="K3087" s="20" t="s">
        <v>5517</v>
      </c>
      <c r="L3087" s="15" t="s">
        <v>5289</v>
      </c>
      <c r="N3087" s="20" t="s">
        <v>1543</v>
      </c>
      <c r="Q3087" s="20" t="s">
        <v>224</v>
      </c>
    </row>
    <row r="3088" spans="1:17" ht="18" customHeight="1" x14ac:dyDescent="0.2">
      <c r="A3088" s="7" t="s">
        <v>25</v>
      </c>
      <c r="B3088" s="7" t="s">
        <v>2305</v>
      </c>
      <c r="C3088" s="7" t="s">
        <v>17</v>
      </c>
      <c r="D3088" s="7" t="s">
        <v>102</v>
      </c>
      <c r="E3088" s="7" t="s">
        <v>5515</v>
      </c>
      <c r="F3088" s="20">
        <v>8</v>
      </c>
      <c r="G3088" s="20" t="str">
        <f t="shared" si="154"/>
        <v>h</v>
      </c>
      <c r="H3088" s="20">
        <f t="shared" si="155"/>
        <v>2015</v>
      </c>
      <c r="I3088" s="20" t="str">
        <f t="shared" si="156"/>
        <v>liss__pers_NA..scared.2015</v>
      </c>
      <c r="J3088" s="20" t="s">
        <v>5532</v>
      </c>
      <c r="K3088" s="20" t="s">
        <v>5517</v>
      </c>
      <c r="L3088" s="15" t="s">
        <v>5289</v>
      </c>
      <c r="N3088" s="20" t="s">
        <v>1543</v>
      </c>
      <c r="Q3088" s="20" t="s">
        <v>224</v>
      </c>
    </row>
    <row r="3089" spans="1:17" ht="18" customHeight="1" x14ac:dyDescent="0.2">
      <c r="A3089" s="7" t="s">
        <v>25</v>
      </c>
      <c r="B3089" s="7" t="s">
        <v>2309</v>
      </c>
      <c r="C3089" s="7" t="s">
        <v>17</v>
      </c>
      <c r="D3089" s="7" t="s">
        <v>102</v>
      </c>
      <c r="E3089" s="7" t="s">
        <v>5515</v>
      </c>
      <c r="F3089" s="20">
        <v>9</v>
      </c>
      <c r="G3089" s="20" t="str">
        <f t="shared" si="154"/>
        <v>i</v>
      </c>
      <c r="H3089" s="20">
        <f t="shared" si="155"/>
        <v>2016</v>
      </c>
      <c r="I3089" s="20" t="str">
        <f t="shared" si="156"/>
        <v>liss__pers_NA..scared.2016</v>
      </c>
      <c r="J3089" s="20" t="s">
        <v>5535</v>
      </c>
      <c r="K3089" s="20" t="s">
        <v>5517</v>
      </c>
      <c r="L3089" s="15" t="s">
        <v>5289</v>
      </c>
      <c r="N3089" s="20" t="s">
        <v>1543</v>
      </c>
      <c r="Q3089" s="20" t="s">
        <v>224</v>
      </c>
    </row>
    <row r="3090" spans="1:17" ht="18" customHeight="1" x14ac:dyDescent="0.2">
      <c r="A3090" s="7" t="s">
        <v>25</v>
      </c>
      <c r="B3090" s="7" t="s">
        <v>2299</v>
      </c>
      <c r="C3090" s="7" t="s">
        <v>17</v>
      </c>
      <c r="D3090" s="7" t="s">
        <v>102</v>
      </c>
      <c r="E3090" s="7" t="s">
        <v>5515</v>
      </c>
      <c r="F3090" s="20">
        <v>6</v>
      </c>
      <c r="G3090" s="20" t="str">
        <f t="shared" si="154"/>
        <v>f</v>
      </c>
      <c r="H3090" s="20">
        <f t="shared" si="155"/>
        <v>2013</v>
      </c>
      <c r="I3090" s="20" t="str">
        <f t="shared" si="156"/>
        <v>liss__pers_NA..scared.2013</v>
      </c>
      <c r="J3090" s="20" t="s">
        <v>5536</v>
      </c>
      <c r="K3090" s="20" t="s">
        <v>5517</v>
      </c>
      <c r="L3090" s="15" t="s">
        <v>5289</v>
      </c>
      <c r="N3090" s="20" t="s">
        <v>1543</v>
      </c>
      <c r="Q3090" s="20" t="s">
        <v>224</v>
      </c>
    </row>
    <row r="3091" spans="1:17" ht="18" customHeight="1" x14ac:dyDescent="0.2">
      <c r="A3091" s="7" t="s">
        <v>25</v>
      </c>
      <c r="B3091" s="7" t="s">
        <v>2311</v>
      </c>
      <c r="C3091" s="7" t="s">
        <v>17</v>
      </c>
      <c r="D3091" s="7" t="s">
        <v>102</v>
      </c>
      <c r="E3091" s="7" t="s">
        <v>5515</v>
      </c>
      <c r="F3091" s="20">
        <v>10</v>
      </c>
      <c r="G3091" s="20" t="str">
        <f t="shared" si="154"/>
        <v>j</v>
      </c>
      <c r="H3091" s="20">
        <f t="shared" si="155"/>
        <v>2017</v>
      </c>
      <c r="I3091" s="20" t="str">
        <f t="shared" si="156"/>
        <v>liss__pers_NA..scared.2017</v>
      </c>
      <c r="J3091" s="20" t="s">
        <v>5539</v>
      </c>
      <c r="K3091" s="20" t="s">
        <v>5517</v>
      </c>
      <c r="L3091" s="15" t="s">
        <v>5289</v>
      </c>
      <c r="N3091" s="20" t="s">
        <v>1543</v>
      </c>
      <c r="Q3091" s="20" t="s">
        <v>224</v>
      </c>
    </row>
    <row r="3092" spans="1:17" ht="18" customHeight="1" x14ac:dyDescent="0.2">
      <c r="A3092" s="7" t="s">
        <v>25</v>
      </c>
      <c r="B3092" s="7" t="s">
        <v>5315</v>
      </c>
      <c r="C3092" s="7" t="s">
        <v>17</v>
      </c>
      <c r="D3092" s="7" t="s">
        <v>102</v>
      </c>
      <c r="E3092" s="7" t="s">
        <v>5515</v>
      </c>
      <c r="F3092" s="20">
        <v>11</v>
      </c>
      <c r="G3092" s="20" t="str">
        <f t="shared" si="154"/>
        <v>k</v>
      </c>
      <c r="H3092" s="20">
        <f t="shared" si="155"/>
        <v>2018</v>
      </c>
      <c r="I3092" s="20" t="str">
        <f t="shared" si="156"/>
        <v>liss__pers_NA..scared.2018</v>
      </c>
      <c r="J3092" s="20" t="s">
        <v>5542</v>
      </c>
      <c r="K3092" s="20" t="s">
        <v>5517</v>
      </c>
      <c r="L3092" s="15" t="s">
        <v>5289</v>
      </c>
      <c r="N3092" s="20" t="s">
        <v>1543</v>
      </c>
      <c r="Q3092" s="20" t="s">
        <v>224</v>
      </c>
    </row>
    <row r="3093" spans="1:17" ht="18" customHeight="1" x14ac:dyDescent="0.2">
      <c r="A3093" s="7" t="s">
        <v>25</v>
      </c>
      <c r="B3093" s="7" t="s">
        <v>2277</v>
      </c>
      <c r="C3093" s="7" t="s">
        <v>17</v>
      </c>
      <c r="D3093" s="7" t="s">
        <v>102</v>
      </c>
      <c r="E3093" s="7" t="s">
        <v>5229</v>
      </c>
      <c r="F3093" s="20">
        <v>1</v>
      </c>
      <c r="G3093" s="20" t="str">
        <f t="shared" si="154"/>
        <v>a</v>
      </c>
      <c r="H3093" s="20">
        <f t="shared" si="155"/>
        <v>2008</v>
      </c>
      <c r="I3093" s="20" t="str">
        <f t="shared" si="156"/>
        <v>liss__pers_NA..upset.2008</v>
      </c>
      <c r="J3093" s="20" t="s">
        <v>5544</v>
      </c>
      <c r="K3093" s="20" t="s">
        <v>5545</v>
      </c>
      <c r="L3093" s="15" t="s">
        <v>5289</v>
      </c>
      <c r="N3093" s="20" t="s">
        <v>1543</v>
      </c>
      <c r="Q3093" s="20" t="s">
        <v>224</v>
      </c>
    </row>
    <row r="3094" spans="1:17" ht="18" customHeight="1" x14ac:dyDescent="0.2">
      <c r="A3094" s="7" t="s">
        <v>25</v>
      </c>
      <c r="B3094" s="7" t="s">
        <v>2285</v>
      </c>
      <c r="C3094" s="7" t="s">
        <v>17</v>
      </c>
      <c r="D3094" s="7" t="s">
        <v>102</v>
      </c>
      <c r="E3094" s="7" t="s">
        <v>5229</v>
      </c>
      <c r="F3094" s="20">
        <v>2</v>
      </c>
      <c r="G3094" s="20" t="str">
        <f t="shared" si="154"/>
        <v>b</v>
      </c>
      <c r="H3094" s="20">
        <f t="shared" si="155"/>
        <v>2009</v>
      </c>
      <c r="I3094" s="20" t="str">
        <f t="shared" si="156"/>
        <v>liss__pers_NA..upset.2009</v>
      </c>
      <c r="J3094" s="20" t="s">
        <v>5548</v>
      </c>
      <c r="K3094" s="20" t="s">
        <v>5545</v>
      </c>
      <c r="L3094" s="15" t="s">
        <v>5289</v>
      </c>
      <c r="N3094" s="20" t="s">
        <v>1543</v>
      </c>
      <c r="Q3094" s="20" t="s">
        <v>224</v>
      </c>
    </row>
    <row r="3095" spans="1:17" ht="18" customHeight="1" x14ac:dyDescent="0.2">
      <c r="A3095" s="7" t="s">
        <v>25</v>
      </c>
      <c r="B3095" s="7" t="s">
        <v>2289</v>
      </c>
      <c r="C3095" s="7" t="s">
        <v>17</v>
      </c>
      <c r="D3095" s="7" t="s">
        <v>102</v>
      </c>
      <c r="E3095" s="7" t="s">
        <v>5229</v>
      </c>
      <c r="F3095" s="20">
        <v>3</v>
      </c>
      <c r="G3095" s="20" t="str">
        <f t="shared" si="154"/>
        <v>c</v>
      </c>
      <c r="H3095" s="20">
        <f t="shared" si="155"/>
        <v>2010</v>
      </c>
      <c r="I3095" s="20" t="str">
        <f t="shared" si="156"/>
        <v>liss__pers_NA..upset.2010</v>
      </c>
      <c r="J3095" s="20" t="s">
        <v>5551</v>
      </c>
      <c r="K3095" s="20" t="s">
        <v>5545</v>
      </c>
      <c r="L3095" s="15" t="s">
        <v>5289</v>
      </c>
      <c r="N3095" s="20" t="s">
        <v>1543</v>
      </c>
      <c r="Q3095" s="20" t="s">
        <v>224</v>
      </c>
    </row>
    <row r="3096" spans="1:17" ht="18" customHeight="1" x14ac:dyDescent="0.2">
      <c r="A3096" s="7" t="s">
        <v>25</v>
      </c>
      <c r="B3096" s="7" t="s">
        <v>2291</v>
      </c>
      <c r="C3096" s="7" t="s">
        <v>17</v>
      </c>
      <c r="D3096" s="7" t="s">
        <v>102</v>
      </c>
      <c r="E3096" s="7" t="s">
        <v>5229</v>
      </c>
      <c r="F3096" s="20">
        <v>4</v>
      </c>
      <c r="G3096" s="20" t="str">
        <f t="shared" si="154"/>
        <v>d</v>
      </c>
      <c r="H3096" s="20">
        <f t="shared" si="155"/>
        <v>2011</v>
      </c>
      <c r="I3096" s="20" t="str">
        <f t="shared" si="156"/>
        <v>liss__pers_NA..upset.2011</v>
      </c>
      <c r="J3096" s="20" t="s">
        <v>5552</v>
      </c>
      <c r="K3096" s="20" t="s">
        <v>5545</v>
      </c>
      <c r="L3096" s="15" t="s">
        <v>5289</v>
      </c>
      <c r="N3096" s="20" t="s">
        <v>1543</v>
      </c>
      <c r="Q3096" s="20" t="s">
        <v>224</v>
      </c>
    </row>
    <row r="3097" spans="1:17" ht="18" customHeight="1" x14ac:dyDescent="0.2">
      <c r="A3097" s="7" t="s">
        <v>25</v>
      </c>
      <c r="B3097" s="7" t="s">
        <v>2295</v>
      </c>
      <c r="C3097" s="7" t="s">
        <v>17</v>
      </c>
      <c r="D3097" s="7" t="s">
        <v>102</v>
      </c>
      <c r="E3097" s="7" t="s">
        <v>5229</v>
      </c>
      <c r="F3097" s="20">
        <v>5</v>
      </c>
      <c r="G3097" s="20" t="str">
        <f t="shared" si="154"/>
        <v>e</v>
      </c>
      <c r="H3097" s="20">
        <f t="shared" si="155"/>
        <v>2012</v>
      </c>
      <c r="I3097" s="20" t="str">
        <f t="shared" si="156"/>
        <v>liss__pers_NA..upset.2012</v>
      </c>
      <c r="J3097" s="20" t="s">
        <v>5555</v>
      </c>
      <c r="K3097" s="20" t="s">
        <v>5545</v>
      </c>
      <c r="L3097" s="15" t="s">
        <v>5289</v>
      </c>
      <c r="N3097" s="20" t="s">
        <v>1543</v>
      </c>
      <c r="Q3097" s="20" t="s">
        <v>224</v>
      </c>
    </row>
    <row r="3098" spans="1:17" ht="18" customHeight="1" x14ac:dyDescent="0.2">
      <c r="A3098" s="7" t="s">
        <v>25</v>
      </c>
      <c r="B3098" s="7" t="s">
        <v>2301</v>
      </c>
      <c r="C3098" s="7" t="s">
        <v>17</v>
      </c>
      <c r="D3098" s="7" t="s">
        <v>102</v>
      </c>
      <c r="E3098" s="7" t="s">
        <v>5229</v>
      </c>
      <c r="F3098" s="20">
        <v>7</v>
      </c>
      <c r="G3098" s="20" t="str">
        <f t="shared" si="154"/>
        <v>g</v>
      </c>
      <c r="H3098" s="20">
        <f t="shared" si="155"/>
        <v>2014</v>
      </c>
      <c r="I3098" s="20" t="str">
        <f t="shared" si="156"/>
        <v>liss__pers_NA..upset.2014</v>
      </c>
      <c r="J3098" s="20" t="s">
        <v>5556</v>
      </c>
      <c r="K3098" s="20" t="s">
        <v>5545</v>
      </c>
      <c r="L3098" s="15" t="s">
        <v>5289</v>
      </c>
      <c r="N3098" s="20" t="s">
        <v>1543</v>
      </c>
      <c r="Q3098" s="20" t="s">
        <v>224</v>
      </c>
    </row>
    <row r="3099" spans="1:17" ht="18" customHeight="1" x14ac:dyDescent="0.2">
      <c r="A3099" s="7" t="s">
        <v>25</v>
      </c>
      <c r="B3099" s="7" t="s">
        <v>2305</v>
      </c>
      <c r="C3099" s="7" t="s">
        <v>17</v>
      </c>
      <c r="D3099" s="7" t="s">
        <v>102</v>
      </c>
      <c r="E3099" s="7" t="s">
        <v>5229</v>
      </c>
      <c r="F3099" s="20">
        <v>8</v>
      </c>
      <c r="G3099" s="20" t="str">
        <f t="shared" si="154"/>
        <v>h</v>
      </c>
      <c r="H3099" s="20">
        <f t="shared" si="155"/>
        <v>2015</v>
      </c>
      <c r="I3099" s="20" t="str">
        <f t="shared" si="156"/>
        <v>liss__pers_NA..upset.2015</v>
      </c>
      <c r="J3099" s="20" t="s">
        <v>5559</v>
      </c>
      <c r="K3099" s="20" t="s">
        <v>5545</v>
      </c>
      <c r="L3099" s="15" t="s">
        <v>5289</v>
      </c>
      <c r="N3099" s="20" t="s">
        <v>1543</v>
      </c>
      <c r="Q3099" s="20" t="s">
        <v>224</v>
      </c>
    </row>
    <row r="3100" spans="1:17" ht="18" customHeight="1" x14ac:dyDescent="0.2">
      <c r="A3100" s="7" t="s">
        <v>25</v>
      </c>
      <c r="B3100" s="7" t="s">
        <v>2309</v>
      </c>
      <c r="C3100" s="7" t="s">
        <v>17</v>
      </c>
      <c r="D3100" s="7" t="s">
        <v>102</v>
      </c>
      <c r="E3100" s="7" t="s">
        <v>5229</v>
      </c>
      <c r="F3100" s="20">
        <v>9</v>
      </c>
      <c r="G3100" s="20" t="str">
        <f t="shared" si="154"/>
        <v>i</v>
      </c>
      <c r="H3100" s="20">
        <f t="shared" si="155"/>
        <v>2016</v>
      </c>
      <c r="I3100" s="20" t="str">
        <f t="shared" si="156"/>
        <v>liss__pers_NA..upset.2016</v>
      </c>
      <c r="J3100" s="20" t="s">
        <v>5560</v>
      </c>
      <c r="K3100" s="20" t="s">
        <v>5545</v>
      </c>
      <c r="L3100" s="15" t="s">
        <v>5289</v>
      </c>
      <c r="N3100" s="20" t="s">
        <v>1543</v>
      </c>
      <c r="Q3100" s="20" t="s">
        <v>224</v>
      </c>
    </row>
    <row r="3101" spans="1:17" ht="18" customHeight="1" x14ac:dyDescent="0.2">
      <c r="A3101" s="7" t="s">
        <v>25</v>
      </c>
      <c r="B3101" s="7" t="s">
        <v>2299</v>
      </c>
      <c r="C3101" s="7" t="s">
        <v>17</v>
      </c>
      <c r="D3101" s="7" t="s">
        <v>102</v>
      </c>
      <c r="E3101" s="7" t="s">
        <v>5229</v>
      </c>
      <c r="F3101" s="20">
        <v>6</v>
      </c>
      <c r="G3101" s="20" t="str">
        <f t="shared" si="154"/>
        <v>f</v>
      </c>
      <c r="H3101" s="20">
        <f t="shared" si="155"/>
        <v>2013</v>
      </c>
      <c r="I3101" s="20" t="str">
        <f t="shared" si="156"/>
        <v>liss__pers_NA..upset.2013</v>
      </c>
      <c r="J3101" s="20" t="s">
        <v>5563</v>
      </c>
      <c r="K3101" s="20" t="s">
        <v>5545</v>
      </c>
      <c r="L3101" s="15" t="s">
        <v>5289</v>
      </c>
      <c r="N3101" s="20" t="s">
        <v>1543</v>
      </c>
      <c r="Q3101" s="20" t="s">
        <v>224</v>
      </c>
    </row>
    <row r="3102" spans="1:17" ht="18" customHeight="1" x14ac:dyDescent="0.2">
      <c r="A3102" s="7" t="s">
        <v>25</v>
      </c>
      <c r="B3102" s="7" t="s">
        <v>2311</v>
      </c>
      <c r="C3102" s="7" t="s">
        <v>17</v>
      </c>
      <c r="D3102" s="7" t="s">
        <v>102</v>
      </c>
      <c r="E3102" s="7" t="s">
        <v>5229</v>
      </c>
      <c r="F3102" s="20">
        <v>10</v>
      </c>
      <c r="G3102" s="20" t="str">
        <f t="shared" si="154"/>
        <v>j</v>
      </c>
      <c r="H3102" s="20">
        <f t="shared" si="155"/>
        <v>2017</v>
      </c>
      <c r="I3102" s="20" t="str">
        <f t="shared" si="156"/>
        <v>liss__pers_NA..upset.2017</v>
      </c>
      <c r="J3102" s="20" t="s">
        <v>5564</v>
      </c>
      <c r="K3102" s="20" t="s">
        <v>5545</v>
      </c>
      <c r="L3102" s="15" t="s">
        <v>5289</v>
      </c>
      <c r="N3102" s="20" t="s">
        <v>1543</v>
      </c>
      <c r="Q3102" s="20" t="s">
        <v>224</v>
      </c>
    </row>
    <row r="3103" spans="1:17" ht="18" customHeight="1" x14ac:dyDescent="0.2">
      <c r="A3103" s="7" t="s">
        <v>25</v>
      </c>
      <c r="B3103" s="7" t="s">
        <v>5315</v>
      </c>
      <c r="C3103" s="7" t="s">
        <v>17</v>
      </c>
      <c r="D3103" s="7" t="s">
        <v>102</v>
      </c>
      <c r="E3103" s="7" t="s">
        <v>5229</v>
      </c>
      <c r="F3103" s="20">
        <v>11</v>
      </c>
      <c r="G3103" s="20" t="str">
        <f t="shared" si="154"/>
        <v>k</v>
      </c>
      <c r="H3103" s="20">
        <f t="shared" si="155"/>
        <v>2018</v>
      </c>
      <c r="I3103" s="20" t="str">
        <f t="shared" si="156"/>
        <v>liss__pers_NA..upset.2018</v>
      </c>
      <c r="J3103" s="20" t="s">
        <v>5567</v>
      </c>
      <c r="K3103" s="20" t="s">
        <v>5545</v>
      </c>
      <c r="L3103" s="15" t="s">
        <v>5289</v>
      </c>
      <c r="N3103" s="20" t="s">
        <v>1543</v>
      </c>
      <c r="Q3103" s="20" t="s">
        <v>224</v>
      </c>
    </row>
    <row r="3104" spans="1:17" ht="18" customHeight="1" x14ac:dyDescent="0.2">
      <c r="A3104" s="35" t="s">
        <v>25</v>
      </c>
      <c r="B3104" s="35" t="s">
        <v>2277</v>
      </c>
      <c r="C3104" s="35" t="s">
        <v>17</v>
      </c>
      <c r="D3104" s="35" t="s">
        <v>85</v>
      </c>
      <c r="E3104" s="35" t="s">
        <v>5568</v>
      </c>
      <c r="F3104" s="15"/>
      <c r="G3104" s="15"/>
      <c r="H3104" s="20">
        <v>2008</v>
      </c>
      <c r="I3104" s="20" t="str">
        <f t="shared" si="156"/>
        <v>liss__pers_O..bdImgntn.2008</v>
      </c>
      <c r="J3104" s="15" t="s">
        <v>5571</v>
      </c>
      <c r="K3104" s="20" t="s">
        <v>5572</v>
      </c>
      <c r="L3104" s="20" t="s">
        <v>4063</v>
      </c>
      <c r="M3104" s="20" t="s">
        <v>1311</v>
      </c>
      <c r="N3104" s="20" t="s">
        <v>2257</v>
      </c>
    </row>
    <row r="3105" spans="1:14" ht="18" customHeight="1" x14ac:dyDescent="0.2">
      <c r="A3105" s="35" t="s">
        <v>25</v>
      </c>
      <c r="B3105" s="35" t="s">
        <v>2285</v>
      </c>
      <c r="C3105" s="35" t="s">
        <v>17</v>
      </c>
      <c r="D3105" s="35" t="s">
        <v>85</v>
      </c>
      <c r="E3105" s="35" t="s">
        <v>5568</v>
      </c>
      <c r="F3105" s="15"/>
      <c r="G3105" s="15"/>
      <c r="H3105" s="20">
        <v>2009</v>
      </c>
      <c r="I3105" s="20" t="str">
        <f t="shared" si="156"/>
        <v>liss__pers_O..bdImgntn.2009</v>
      </c>
      <c r="J3105" s="15" t="s">
        <v>5573</v>
      </c>
      <c r="K3105" s="20" t="s">
        <v>5572</v>
      </c>
      <c r="L3105" s="20" t="s">
        <v>4063</v>
      </c>
      <c r="M3105" s="20" t="s">
        <v>1311</v>
      </c>
      <c r="N3105" s="20" t="s">
        <v>2257</v>
      </c>
    </row>
    <row r="3106" spans="1:14" ht="18" customHeight="1" x14ac:dyDescent="0.2">
      <c r="A3106" s="35" t="s">
        <v>25</v>
      </c>
      <c r="B3106" s="35" t="s">
        <v>2289</v>
      </c>
      <c r="C3106" s="35" t="s">
        <v>17</v>
      </c>
      <c r="D3106" s="35" t="s">
        <v>85</v>
      </c>
      <c r="E3106" s="35" t="s">
        <v>5568</v>
      </c>
      <c r="F3106" s="15"/>
      <c r="G3106" s="15"/>
      <c r="H3106" s="20">
        <v>2010</v>
      </c>
      <c r="I3106" s="20" t="str">
        <f t="shared" si="156"/>
        <v>liss__pers_O..bdImgntn.2010</v>
      </c>
      <c r="J3106" s="15" t="s">
        <v>5576</v>
      </c>
      <c r="K3106" s="20" t="s">
        <v>5572</v>
      </c>
      <c r="L3106" s="20" t="s">
        <v>4063</v>
      </c>
      <c r="M3106" s="20" t="s">
        <v>1311</v>
      </c>
      <c r="N3106" s="20" t="s">
        <v>2257</v>
      </c>
    </row>
    <row r="3107" spans="1:14" ht="18" customHeight="1" x14ac:dyDescent="0.2">
      <c r="A3107" s="35" t="s">
        <v>25</v>
      </c>
      <c r="B3107" s="35" t="s">
        <v>2291</v>
      </c>
      <c r="C3107" s="35" t="s">
        <v>17</v>
      </c>
      <c r="D3107" s="35" t="s">
        <v>85</v>
      </c>
      <c r="E3107" s="35" t="s">
        <v>5568</v>
      </c>
      <c r="F3107" s="15"/>
      <c r="G3107" s="15"/>
      <c r="H3107" s="20">
        <v>2011</v>
      </c>
      <c r="I3107" s="20" t="str">
        <f t="shared" si="156"/>
        <v>liss__pers_O..bdImgntn.2011</v>
      </c>
      <c r="J3107" s="15" t="s">
        <v>5579</v>
      </c>
      <c r="K3107" s="20" t="s">
        <v>5572</v>
      </c>
      <c r="L3107" s="20" t="s">
        <v>4063</v>
      </c>
      <c r="M3107" s="20" t="s">
        <v>1311</v>
      </c>
      <c r="N3107" s="20" t="s">
        <v>2257</v>
      </c>
    </row>
    <row r="3108" spans="1:14" ht="18" customHeight="1" x14ac:dyDescent="0.2">
      <c r="A3108" s="35" t="s">
        <v>25</v>
      </c>
      <c r="B3108" s="35" t="s">
        <v>2295</v>
      </c>
      <c r="C3108" s="35" t="s">
        <v>17</v>
      </c>
      <c r="D3108" s="35" t="s">
        <v>85</v>
      </c>
      <c r="E3108" s="35" t="s">
        <v>5568</v>
      </c>
      <c r="F3108" s="15"/>
      <c r="G3108" s="15"/>
      <c r="H3108" s="20">
        <v>2012</v>
      </c>
      <c r="I3108" s="20" t="str">
        <f t="shared" si="156"/>
        <v>liss__pers_O..bdImgntn.2012</v>
      </c>
      <c r="J3108" s="15" t="s">
        <v>5580</v>
      </c>
      <c r="K3108" s="20" t="s">
        <v>5572</v>
      </c>
      <c r="L3108" s="20" t="s">
        <v>4063</v>
      </c>
      <c r="M3108" s="20" t="s">
        <v>1311</v>
      </c>
      <c r="N3108" s="20" t="s">
        <v>2257</v>
      </c>
    </row>
    <row r="3109" spans="1:14" ht="18" customHeight="1" x14ac:dyDescent="0.2">
      <c r="A3109" s="35" t="s">
        <v>25</v>
      </c>
      <c r="B3109" s="35" t="s">
        <v>2301</v>
      </c>
      <c r="C3109" s="35" t="s">
        <v>17</v>
      </c>
      <c r="D3109" s="35" t="s">
        <v>85</v>
      </c>
      <c r="E3109" s="35" t="s">
        <v>5568</v>
      </c>
      <c r="F3109" s="15"/>
      <c r="G3109" s="15"/>
      <c r="H3109" s="20">
        <v>2014</v>
      </c>
      <c r="I3109" s="20" t="str">
        <f t="shared" si="156"/>
        <v>liss__pers_O..bdImgntn.2014</v>
      </c>
      <c r="J3109" s="15" t="s">
        <v>5583</v>
      </c>
      <c r="K3109" s="20" t="s">
        <v>5572</v>
      </c>
      <c r="L3109" s="20" t="s">
        <v>4063</v>
      </c>
      <c r="M3109" s="20" t="s">
        <v>1311</v>
      </c>
      <c r="N3109" s="20" t="s">
        <v>2257</v>
      </c>
    </row>
    <row r="3110" spans="1:14" ht="18" customHeight="1" x14ac:dyDescent="0.2">
      <c r="A3110" s="35" t="s">
        <v>25</v>
      </c>
      <c r="B3110" s="35" t="s">
        <v>2305</v>
      </c>
      <c r="C3110" s="35" t="s">
        <v>17</v>
      </c>
      <c r="D3110" s="35" t="s">
        <v>85</v>
      </c>
      <c r="E3110" s="35" t="s">
        <v>5568</v>
      </c>
      <c r="F3110" s="15"/>
      <c r="G3110" s="15"/>
      <c r="H3110" s="20">
        <v>2015</v>
      </c>
      <c r="I3110" s="20" t="str">
        <f t="shared" ref="I3110:I3173" si="157">CONCATENATE(A3110,"__",C3110,"_", D3110, "..", E3110, ".", H3110)</f>
        <v>liss__pers_O..bdImgntn.2015</v>
      </c>
      <c r="J3110" s="15" t="s">
        <v>5584</v>
      </c>
      <c r="K3110" s="20" t="s">
        <v>5572</v>
      </c>
      <c r="L3110" s="20" t="s">
        <v>4063</v>
      </c>
      <c r="M3110" s="20" t="s">
        <v>1311</v>
      </c>
      <c r="N3110" s="20" t="s">
        <v>2257</v>
      </c>
    </row>
    <row r="3111" spans="1:14" ht="18" customHeight="1" x14ac:dyDescent="0.2">
      <c r="A3111" s="35" t="s">
        <v>25</v>
      </c>
      <c r="B3111" s="35" t="s">
        <v>2309</v>
      </c>
      <c r="C3111" s="35" t="s">
        <v>17</v>
      </c>
      <c r="D3111" s="35" t="s">
        <v>85</v>
      </c>
      <c r="E3111" s="35" t="s">
        <v>5568</v>
      </c>
      <c r="F3111" s="15"/>
      <c r="G3111" s="15"/>
      <c r="H3111" s="20">
        <v>2017</v>
      </c>
      <c r="I3111" s="20" t="str">
        <f t="shared" si="157"/>
        <v>liss__pers_O..bdImgntn.2017</v>
      </c>
      <c r="J3111" s="15" t="s">
        <v>5587</v>
      </c>
      <c r="K3111" s="20" t="s">
        <v>5572</v>
      </c>
      <c r="L3111" s="20" t="s">
        <v>4063</v>
      </c>
      <c r="M3111" s="20" t="s">
        <v>1311</v>
      </c>
      <c r="N3111" s="20" t="s">
        <v>2257</v>
      </c>
    </row>
    <row r="3112" spans="1:14" ht="18" customHeight="1" x14ac:dyDescent="0.2">
      <c r="A3112" s="35" t="s">
        <v>25</v>
      </c>
      <c r="B3112" s="35" t="s">
        <v>2299</v>
      </c>
      <c r="C3112" s="35" t="s">
        <v>17</v>
      </c>
      <c r="D3112" s="35" t="s">
        <v>85</v>
      </c>
      <c r="E3112" s="35" t="s">
        <v>5568</v>
      </c>
      <c r="F3112" s="15"/>
      <c r="G3112" s="15"/>
      <c r="H3112" s="20">
        <v>2013</v>
      </c>
      <c r="I3112" s="20" t="str">
        <f t="shared" si="157"/>
        <v>liss__pers_O..bdImgntn.2013</v>
      </c>
      <c r="J3112" s="15" t="s">
        <v>5588</v>
      </c>
      <c r="K3112" s="20" t="s">
        <v>5572</v>
      </c>
      <c r="L3112" s="20" t="s">
        <v>4063</v>
      </c>
      <c r="M3112" s="20" t="s">
        <v>1311</v>
      </c>
      <c r="N3112" s="20" t="s">
        <v>2257</v>
      </c>
    </row>
    <row r="3113" spans="1:14" ht="18" customHeight="1" x14ac:dyDescent="0.2">
      <c r="A3113" s="35" t="s">
        <v>25</v>
      </c>
      <c r="B3113" s="35" t="s">
        <v>2311</v>
      </c>
      <c r="C3113" s="35" t="s">
        <v>17</v>
      </c>
      <c r="D3113" s="35" t="s">
        <v>85</v>
      </c>
      <c r="E3113" s="35" t="s">
        <v>5568</v>
      </c>
      <c r="F3113" s="15"/>
      <c r="G3113" s="15"/>
      <c r="H3113" s="20">
        <v>2018</v>
      </c>
      <c r="I3113" s="20" t="str">
        <f t="shared" si="157"/>
        <v>liss__pers_O..bdImgntn.2018</v>
      </c>
      <c r="J3113" s="15" t="s">
        <v>5591</v>
      </c>
      <c r="K3113" s="20" t="s">
        <v>5572</v>
      </c>
      <c r="L3113" s="20" t="s">
        <v>4063</v>
      </c>
      <c r="M3113" s="20" t="s">
        <v>1311</v>
      </c>
      <c r="N3113" s="20" t="s">
        <v>2257</v>
      </c>
    </row>
    <row r="3114" spans="1:14" ht="18" customHeight="1" x14ac:dyDescent="0.2">
      <c r="A3114" s="35" t="s">
        <v>25</v>
      </c>
      <c r="B3114" s="35" t="s">
        <v>2277</v>
      </c>
      <c r="C3114" s="35" t="s">
        <v>17</v>
      </c>
      <c r="D3114" s="35" t="s">
        <v>85</v>
      </c>
      <c r="E3114" s="35" t="s">
        <v>5592</v>
      </c>
      <c r="F3114" s="15"/>
      <c r="G3114" s="15"/>
      <c r="H3114" s="20">
        <v>2008</v>
      </c>
      <c r="I3114" s="20" t="str">
        <f t="shared" si="157"/>
        <v>liss__pers_O..dffAbsrct.2008</v>
      </c>
      <c r="J3114" s="15" t="s">
        <v>5595</v>
      </c>
      <c r="K3114" s="20" t="s">
        <v>5596</v>
      </c>
      <c r="L3114" s="20" t="s">
        <v>4063</v>
      </c>
      <c r="M3114" s="20" t="s">
        <v>1311</v>
      </c>
      <c r="N3114" s="20" t="s">
        <v>2257</v>
      </c>
    </row>
    <row r="3115" spans="1:14" ht="18" customHeight="1" x14ac:dyDescent="0.2">
      <c r="A3115" s="35" t="s">
        <v>25</v>
      </c>
      <c r="B3115" s="35" t="s">
        <v>2285</v>
      </c>
      <c r="C3115" s="35" t="s">
        <v>17</v>
      </c>
      <c r="D3115" s="35" t="s">
        <v>85</v>
      </c>
      <c r="E3115" s="35" t="s">
        <v>5592</v>
      </c>
      <c r="F3115" s="15"/>
      <c r="G3115" s="15"/>
      <c r="H3115" s="20">
        <v>2009</v>
      </c>
      <c r="I3115" s="20" t="str">
        <f t="shared" si="157"/>
        <v>liss__pers_O..dffAbsrct.2009</v>
      </c>
      <c r="J3115" s="15" t="s">
        <v>5597</v>
      </c>
      <c r="K3115" s="20" t="s">
        <v>5596</v>
      </c>
      <c r="L3115" s="20" t="s">
        <v>4063</v>
      </c>
      <c r="M3115" s="20" t="s">
        <v>1311</v>
      </c>
      <c r="N3115" s="20" t="s">
        <v>2257</v>
      </c>
    </row>
    <row r="3116" spans="1:14" ht="18" customHeight="1" x14ac:dyDescent="0.2">
      <c r="A3116" s="35" t="s">
        <v>25</v>
      </c>
      <c r="B3116" s="35" t="s">
        <v>2289</v>
      </c>
      <c r="C3116" s="35" t="s">
        <v>17</v>
      </c>
      <c r="D3116" s="35" t="s">
        <v>85</v>
      </c>
      <c r="E3116" s="35" t="s">
        <v>5592</v>
      </c>
      <c r="F3116" s="15"/>
      <c r="G3116" s="15"/>
      <c r="H3116" s="20">
        <v>2010</v>
      </c>
      <c r="I3116" s="20" t="str">
        <f t="shared" si="157"/>
        <v>liss__pers_O..dffAbsrct.2010</v>
      </c>
      <c r="J3116" s="15" t="s">
        <v>5600</v>
      </c>
      <c r="K3116" s="20" t="s">
        <v>5596</v>
      </c>
      <c r="L3116" s="20" t="s">
        <v>4063</v>
      </c>
      <c r="M3116" s="20" t="s">
        <v>1311</v>
      </c>
      <c r="N3116" s="20" t="s">
        <v>2257</v>
      </c>
    </row>
    <row r="3117" spans="1:14" ht="18" customHeight="1" x14ac:dyDescent="0.2">
      <c r="A3117" s="35" t="s">
        <v>25</v>
      </c>
      <c r="B3117" s="35" t="s">
        <v>2291</v>
      </c>
      <c r="C3117" s="35" t="s">
        <v>17</v>
      </c>
      <c r="D3117" s="35" t="s">
        <v>85</v>
      </c>
      <c r="E3117" s="35" t="s">
        <v>5592</v>
      </c>
      <c r="F3117" s="15"/>
      <c r="G3117" s="15"/>
      <c r="H3117" s="20">
        <v>2011</v>
      </c>
      <c r="I3117" s="20" t="str">
        <f t="shared" si="157"/>
        <v>liss__pers_O..dffAbsrct.2011</v>
      </c>
      <c r="J3117" s="15" t="s">
        <v>5603</v>
      </c>
      <c r="K3117" s="20" t="s">
        <v>5596</v>
      </c>
      <c r="L3117" s="20" t="s">
        <v>4063</v>
      </c>
      <c r="M3117" s="20" t="s">
        <v>1311</v>
      </c>
      <c r="N3117" s="20" t="s">
        <v>2257</v>
      </c>
    </row>
    <row r="3118" spans="1:14" ht="18" customHeight="1" x14ac:dyDescent="0.2">
      <c r="A3118" s="35" t="s">
        <v>25</v>
      </c>
      <c r="B3118" s="35" t="s">
        <v>2295</v>
      </c>
      <c r="C3118" s="35" t="s">
        <v>17</v>
      </c>
      <c r="D3118" s="35" t="s">
        <v>85</v>
      </c>
      <c r="E3118" s="35" t="s">
        <v>5592</v>
      </c>
      <c r="F3118" s="15"/>
      <c r="G3118" s="15"/>
      <c r="H3118" s="20">
        <v>2012</v>
      </c>
      <c r="I3118" s="20" t="str">
        <f t="shared" si="157"/>
        <v>liss__pers_O..dffAbsrct.2012</v>
      </c>
      <c r="J3118" s="15" t="s">
        <v>5604</v>
      </c>
      <c r="K3118" s="20" t="s">
        <v>5596</v>
      </c>
      <c r="L3118" s="20" t="s">
        <v>4063</v>
      </c>
      <c r="M3118" s="20" t="s">
        <v>1311</v>
      </c>
      <c r="N3118" s="20" t="s">
        <v>2257</v>
      </c>
    </row>
    <row r="3119" spans="1:14" ht="18" customHeight="1" x14ac:dyDescent="0.2">
      <c r="A3119" s="35" t="s">
        <v>25</v>
      </c>
      <c r="B3119" s="35" t="s">
        <v>2301</v>
      </c>
      <c r="C3119" s="35" t="s">
        <v>17</v>
      </c>
      <c r="D3119" s="35" t="s">
        <v>85</v>
      </c>
      <c r="E3119" s="35" t="s">
        <v>5592</v>
      </c>
      <c r="F3119" s="15"/>
      <c r="G3119" s="15"/>
      <c r="H3119" s="20">
        <v>2014</v>
      </c>
      <c r="I3119" s="20" t="str">
        <f t="shared" si="157"/>
        <v>liss__pers_O..dffAbsrct.2014</v>
      </c>
      <c r="J3119" s="15" t="s">
        <v>5607</v>
      </c>
      <c r="K3119" s="20" t="s">
        <v>5596</v>
      </c>
      <c r="L3119" s="20" t="s">
        <v>4063</v>
      </c>
      <c r="M3119" s="20" t="s">
        <v>1311</v>
      </c>
      <c r="N3119" s="20" t="s">
        <v>2257</v>
      </c>
    </row>
    <row r="3120" spans="1:14" ht="18" customHeight="1" x14ac:dyDescent="0.2">
      <c r="A3120" s="35" t="s">
        <v>25</v>
      </c>
      <c r="B3120" s="35" t="s">
        <v>2305</v>
      </c>
      <c r="C3120" s="35" t="s">
        <v>17</v>
      </c>
      <c r="D3120" s="35" t="s">
        <v>85</v>
      </c>
      <c r="E3120" s="35" t="s">
        <v>5592</v>
      </c>
      <c r="F3120" s="15"/>
      <c r="G3120" s="15"/>
      <c r="H3120" s="20">
        <v>2015</v>
      </c>
      <c r="I3120" s="20" t="str">
        <f t="shared" si="157"/>
        <v>liss__pers_O..dffAbsrct.2015</v>
      </c>
      <c r="J3120" s="15" t="s">
        <v>5608</v>
      </c>
      <c r="K3120" s="20" t="s">
        <v>5596</v>
      </c>
      <c r="L3120" s="20" t="s">
        <v>4063</v>
      </c>
      <c r="M3120" s="20" t="s">
        <v>1311</v>
      </c>
      <c r="N3120" s="20" t="s">
        <v>2257</v>
      </c>
    </row>
    <row r="3121" spans="1:14" ht="18" customHeight="1" x14ac:dyDescent="0.2">
      <c r="A3121" s="35" t="s">
        <v>25</v>
      </c>
      <c r="B3121" s="35" t="s">
        <v>2309</v>
      </c>
      <c r="C3121" s="35" t="s">
        <v>17</v>
      </c>
      <c r="D3121" s="35" t="s">
        <v>85</v>
      </c>
      <c r="E3121" s="35" t="s">
        <v>5592</v>
      </c>
      <c r="F3121" s="15"/>
      <c r="G3121" s="15"/>
      <c r="H3121" s="20">
        <v>2017</v>
      </c>
      <c r="I3121" s="20" t="str">
        <f t="shared" si="157"/>
        <v>liss__pers_O..dffAbsrct.2017</v>
      </c>
      <c r="J3121" s="15" t="s">
        <v>5611</v>
      </c>
      <c r="K3121" s="20" t="s">
        <v>5596</v>
      </c>
      <c r="L3121" s="20" t="s">
        <v>4063</v>
      </c>
      <c r="M3121" s="20" t="s">
        <v>1311</v>
      </c>
      <c r="N3121" s="20" t="s">
        <v>2257</v>
      </c>
    </row>
    <row r="3122" spans="1:14" ht="18" customHeight="1" x14ac:dyDescent="0.2">
      <c r="A3122" s="35" t="s">
        <v>25</v>
      </c>
      <c r="B3122" s="35" t="s">
        <v>2299</v>
      </c>
      <c r="C3122" s="35" t="s">
        <v>17</v>
      </c>
      <c r="D3122" s="35" t="s">
        <v>85</v>
      </c>
      <c r="E3122" s="35" t="s">
        <v>5592</v>
      </c>
      <c r="F3122" s="15"/>
      <c r="G3122" s="15"/>
      <c r="H3122" s="20">
        <v>2013</v>
      </c>
      <c r="I3122" s="20" t="str">
        <f t="shared" si="157"/>
        <v>liss__pers_O..dffAbsrct.2013</v>
      </c>
      <c r="J3122" s="15" t="s">
        <v>5613</v>
      </c>
      <c r="K3122" s="20" t="s">
        <v>5596</v>
      </c>
      <c r="L3122" s="20" t="s">
        <v>4063</v>
      </c>
      <c r="M3122" s="20" t="s">
        <v>1311</v>
      </c>
      <c r="N3122" s="20" t="s">
        <v>2257</v>
      </c>
    </row>
    <row r="3123" spans="1:14" ht="18" customHeight="1" x14ac:dyDescent="0.2">
      <c r="A3123" s="35" t="s">
        <v>25</v>
      </c>
      <c r="B3123" s="35" t="s">
        <v>2311</v>
      </c>
      <c r="C3123" s="35" t="s">
        <v>17</v>
      </c>
      <c r="D3123" s="35" t="s">
        <v>85</v>
      </c>
      <c r="E3123" s="35" t="s">
        <v>5592</v>
      </c>
      <c r="F3123" s="15"/>
      <c r="G3123" s="15"/>
      <c r="H3123" s="20">
        <v>2018</v>
      </c>
      <c r="I3123" s="20" t="str">
        <f t="shared" si="157"/>
        <v>liss__pers_O..dffAbsrct.2018</v>
      </c>
      <c r="J3123" s="15" t="s">
        <v>5615</v>
      </c>
      <c r="K3123" s="20" t="s">
        <v>5596</v>
      </c>
      <c r="L3123" s="20" t="s">
        <v>4063</v>
      </c>
      <c r="M3123" s="20" t="s">
        <v>1311</v>
      </c>
      <c r="N3123" s="20" t="s">
        <v>2257</v>
      </c>
    </row>
    <row r="3124" spans="1:14" ht="18" customHeight="1" x14ac:dyDescent="0.2">
      <c r="A3124" s="35" t="s">
        <v>25</v>
      </c>
      <c r="B3124" s="35" t="s">
        <v>2277</v>
      </c>
      <c r="C3124" s="35" t="s">
        <v>17</v>
      </c>
      <c r="D3124" s="35" t="s">
        <v>85</v>
      </c>
      <c r="E3124" s="35" t="s">
        <v>5616</v>
      </c>
      <c r="F3124" s="15"/>
      <c r="G3124" s="15"/>
      <c r="H3124" s="20">
        <v>2008</v>
      </c>
      <c r="I3124" s="20" t="str">
        <f t="shared" si="157"/>
        <v>liss__pers_O..dffWrds.2008</v>
      </c>
      <c r="J3124" s="15" t="s">
        <v>5619</v>
      </c>
      <c r="K3124" s="20" t="s">
        <v>5620</v>
      </c>
      <c r="L3124" s="20" t="s">
        <v>4063</v>
      </c>
      <c r="M3124" s="20" t="s">
        <v>251</v>
      </c>
      <c r="N3124" s="20" t="s">
        <v>2257</v>
      </c>
    </row>
    <row r="3125" spans="1:14" ht="18" customHeight="1" x14ac:dyDescent="0.2">
      <c r="A3125" s="35" t="s">
        <v>25</v>
      </c>
      <c r="B3125" s="35" t="s">
        <v>2285</v>
      </c>
      <c r="C3125" s="35" t="s">
        <v>17</v>
      </c>
      <c r="D3125" s="35" t="s">
        <v>85</v>
      </c>
      <c r="E3125" s="35" t="s">
        <v>5616</v>
      </c>
      <c r="F3125" s="15"/>
      <c r="G3125" s="15"/>
      <c r="H3125" s="20">
        <v>2009</v>
      </c>
      <c r="I3125" s="20" t="str">
        <f t="shared" si="157"/>
        <v>liss__pers_O..dffWrds.2009</v>
      </c>
      <c r="J3125" s="15" t="s">
        <v>5621</v>
      </c>
      <c r="K3125" s="20" t="s">
        <v>5620</v>
      </c>
      <c r="L3125" s="20" t="s">
        <v>4063</v>
      </c>
      <c r="M3125" s="20" t="s">
        <v>251</v>
      </c>
      <c r="N3125" s="20" t="s">
        <v>2257</v>
      </c>
    </row>
    <row r="3126" spans="1:14" ht="18" customHeight="1" x14ac:dyDescent="0.2">
      <c r="A3126" s="35" t="s">
        <v>25</v>
      </c>
      <c r="B3126" s="35" t="s">
        <v>2289</v>
      </c>
      <c r="C3126" s="35" t="s">
        <v>17</v>
      </c>
      <c r="D3126" s="35" t="s">
        <v>85</v>
      </c>
      <c r="E3126" s="35" t="s">
        <v>5616</v>
      </c>
      <c r="F3126" s="15"/>
      <c r="G3126" s="15"/>
      <c r="H3126" s="20">
        <v>2010</v>
      </c>
      <c r="I3126" s="20" t="str">
        <f t="shared" si="157"/>
        <v>liss__pers_O..dffWrds.2010</v>
      </c>
      <c r="J3126" s="15" t="s">
        <v>5624</v>
      </c>
      <c r="K3126" s="20" t="s">
        <v>5620</v>
      </c>
      <c r="L3126" s="20" t="s">
        <v>4063</v>
      </c>
      <c r="M3126" s="20" t="s">
        <v>251</v>
      </c>
      <c r="N3126" s="20" t="s">
        <v>2257</v>
      </c>
    </row>
    <row r="3127" spans="1:14" ht="18" customHeight="1" x14ac:dyDescent="0.2">
      <c r="A3127" s="35" t="s">
        <v>25</v>
      </c>
      <c r="B3127" s="35" t="s">
        <v>2291</v>
      </c>
      <c r="C3127" s="35" t="s">
        <v>17</v>
      </c>
      <c r="D3127" s="35" t="s">
        <v>85</v>
      </c>
      <c r="E3127" s="35" t="s">
        <v>5616</v>
      </c>
      <c r="F3127" s="15"/>
      <c r="G3127" s="15"/>
      <c r="H3127" s="20">
        <v>2011</v>
      </c>
      <c r="I3127" s="20" t="str">
        <f t="shared" si="157"/>
        <v>liss__pers_O..dffWrds.2011</v>
      </c>
      <c r="J3127" s="15" t="s">
        <v>5625</v>
      </c>
      <c r="K3127" s="20" t="s">
        <v>5620</v>
      </c>
      <c r="L3127" s="20" t="s">
        <v>4063</v>
      </c>
      <c r="M3127" s="20" t="s">
        <v>251</v>
      </c>
      <c r="N3127" s="20" t="s">
        <v>2257</v>
      </c>
    </row>
    <row r="3128" spans="1:14" ht="18" customHeight="1" x14ac:dyDescent="0.2">
      <c r="A3128" s="35" t="s">
        <v>25</v>
      </c>
      <c r="B3128" s="35" t="s">
        <v>2295</v>
      </c>
      <c r="C3128" s="35" t="s">
        <v>17</v>
      </c>
      <c r="D3128" s="35" t="s">
        <v>85</v>
      </c>
      <c r="E3128" s="35" t="s">
        <v>5616</v>
      </c>
      <c r="F3128" s="15"/>
      <c r="G3128" s="15"/>
      <c r="H3128" s="20">
        <v>2012</v>
      </c>
      <c r="I3128" s="20" t="str">
        <f t="shared" si="157"/>
        <v>liss__pers_O..dffWrds.2012</v>
      </c>
      <c r="J3128" s="15" t="s">
        <v>5628</v>
      </c>
      <c r="K3128" s="20" t="s">
        <v>5620</v>
      </c>
      <c r="L3128" s="20" t="s">
        <v>4063</v>
      </c>
      <c r="M3128" s="20" t="s">
        <v>251</v>
      </c>
      <c r="N3128" s="20" t="s">
        <v>2257</v>
      </c>
    </row>
    <row r="3129" spans="1:14" ht="18" customHeight="1" x14ac:dyDescent="0.2">
      <c r="A3129" s="35" t="s">
        <v>25</v>
      </c>
      <c r="B3129" s="35" t="s">
        <v>2301</v>
      </c>
      <c r="C3129" s="35" t="s">
        <v>17</v>
      </c>
      <c r="D3129" s="35" t="s">
        <v>85</v>
      </c>
      <c r="E3129" s="35" t="s">
        <v>5616</v>
      </c>
      <c r="F3129" s="15"/>
      <c r="G3129" s="15"/>
      <c r="H3129" s="20">
        <v>2014</v>
      </c>
      <c r="I3129" s="20" t="str">
        <f t="shared" si="157"/>
        <v>liss__pers_O..dffWrds.2014</v>
      </c>
      <c r="J3129" s="15" t="s">
        <v>5629</v>
      </c>
      <c r="K3129" s="20" t="s">
        <v>5620</v>
      </c>
      <c r="L3129" s="20" t="s">
        <v>4063</v>
      </c>
      <c r="M3129" s="20" t="s">
        <v>251</v>
      </c>
      <c r="N3129" s="20" t="s">
        <v>2257</v>
      </c>
    </row>
    <row r="3130" spans="1:14" ht="18" customHeight="1" x14ac:dyDescent="0.2">
      <c r="A3130" s="35" t="s">
        <v>25</v>
      </c>
      <c r="B3130" s="35" t="s">
        <v>2305</v>
      </c>
      <c r="C3130" s="35" t="s">
        <v>17</v>
      </c>
      <c r="D3130" s="35" t="s">
        <v>85</v>
      </c>
      <c r="E3130" s="35" t="s">
        <v>5616</v>
      </c>
      <c r="F3130" s="15"/>
      <c r="G3130" s="15"/>
      <c r="H3130" s="20">
        <v>2015</v>
      </c>
      <c r="I3130" s="20" t="str">
        <f t="shared" si="157"/>
        <v>liss__pers_O..dffWrds.2015</v>
      </c>
      <c r="J3130" s="15" t="s">
        <v>5632</v>
      </c>
      <c r="K3130" s="20" t="s">
        <v>5620</v>
      </c>
      <c r="L3130" s="20" t="s">
        <v>4063</v>
      </c>
      <c r="M3130" s="20" t="s">
        <v>251</v>
      </c>
      <c r="N3130" s="20" t="s">
        <v>2257</v>
      </c>
    </row>
    <row r="3131" spans="1:14" ht="18" customHeight="1" x14ac:dyDescent="0.2">
      <c r="A3131" s="35" t="s">
        <v>25</v>
      </c>
      <c r="B3131" s="35" t="s">
        <v>2309</v>
      </c>
      <c r="C3131" s="35" t="s">
        <v>17</v>
      </c>
      <c r="D3131" s="35" t="s">
        <v>85</v>
      </c>
      <c r="E3131" s="35" t="s">
        <v>5616</v>
      </c>
      <c r="F3131" s="15"/>
      <c r="G3131" s="15"/>
      <c r="H3131" s="20">
        <v>2017</v>
      </c>
      <c r="I3131" s="20" t="str">
        <f t="shared" si="157"/>
        <v>liss__pers_O..dffWrds.2017</v>
      </c>
      <c r="J3131" s="15" t="s">
        <v>5633</v>
      </c>
      <c r="K3131" s="20" t="s">
        <v>5620</v>
      </c>
      <c r="L3131" s="20" t="s">
        <v>4063</v>
      </c>
      <c r="M3131" s="20" t="s">
        <v>251</v>
      </c>
      <c r="N3131" s="20" t="s">
        <v>2257</v>
      </c>
    </row>
    <row r="3132" spans="1:14" ht="18" customHeight="1" x14ac:dyDescent="0.2">
      <c r="A3132" s="35" t="s">
        <v>25</v>
      </c>
      <c r="B3132" s="35" t="s">
        <v>2299</v>
      </c>
      <c r="C3132" s="35" t="s">
        <v>17</v>
      </c>
      <c r="D3132" s="35" t="s">
        <v>85</v>
      </c>
      <c r="E3132" s="35" t="s">
        <v>5616</v>
      </c>
      <c r="F3132" s="15"/>
      <c r="G3132" s="15"/>
      <c r="H3132" s="20">
        <v>2013</v>
      </c>
      <c r="I3132" s="20" t="str">
        <f t="shared" si="157"/>
        <v>liss__pers_O..dffWrds.2013</v>
      </c>
      <c r="J3132" s="15" t="s">
        <v>5636</v>
      </c>
      <c r="K3132" s="20" t="s">
        <v>5620</v>
      </c>
      <c r="L3132" s="20" t="s">
        <v>4063</v>
      </c>
      <c r="M3132" s="20" t="s">
        <v>251</v>
      </c>
      <c r="N3132" s="20" t="s">
        <v>2257</v>
      </c>
    </row>
    <row r="3133" spans="1:14" ht="18" customHeight="1" x14ac:dyDescent="0.2">
      <c r="A3133" s="35" t="s">
        <v>25</v>
      </c>
      <c r="B3133" s="35" t="s">
        <v>2311</v>
      </c>
      <c r="C3133" s="35" t="s">
        <v>17</v>
      </c>
      <c r="D3133" s="35" t="s">
        <v>85</v>
      </c>
      <c r="E3133" s="35" t="s">
        <v>5616</v>
      </c>
      <c r="F3133" s="15"/>
      <c r="G3133" s="15"/>
      <c r="H3133" s="20">
        <v>2018</v>
      </c>
      <c r="I3133" s="20" t="str">
        <f t="shared" si="157"/>
        <v>liss__pers_O..dffWrds.2018</v>
      </c>
      <c r="J3133" s="15" t="s">
        <v>5637</v>
      </c>
      <c r="K3133" s="20" t="s">
        <v>5620</v>
      </c>
      <c r="L3133" s="20" t="s">
        <v>4063</v>
      </c>
      <c r="M3133" s="20" t="s">
        <v>251</v>
      </c>
      <c r="N3133" s="20" t="s">
        <v>2257</v>
      </c>
    </row>
    <row r="3134" spans="1:14" ht="18" customHeight="1" x14ac:dyDescent="0.2">
      <c r="A3134" s="35" t="s">
        <v>25</v>
      </c>
      <c r="B3134" s="35" t="s">
        <v>2277</v>
      </c>
      <c r="C3134" s="35" t="s">
        <v>17</v>
      </c>
      <c r="D3134" s="35" t="s">
        <v>85</v>
      </c>
      <c r="E3134" s="35" t="s">
        <v>5640</v>
      </c>
      <c r="F3134" s="15"/>
      <c r="G3134" s="15"/>
      <c r="H3134" s="20">
        <v>2008</v>
      </c>
      <c r="I3134" s="20" t="str">
        <f t="shared" si="157"/>
        <v>liss__pers_O..exclntIde.2008</v>
      </c>
      <c r="J3134" s="15" t="s">
        <v>5641</v>
      </c>
      <c r="K3134" s="20" t="s">
        <v>5642</v>
      </c>
      <c r="L3134" s="20" t="s">
        <v>4063</v>
      </c>
      <c r="M3134" s="20" t="s">
        <v>251</v>
      </c>
      <c r="N3134" s="20" t="s">
        <v>2257</v>
      </c>
    </row>
    <row r="3135" spans="1:14" ht="18" customHeight="1" x14ac:dyDescent="0.2">
      <c r="A3135" s="35" t="s">
        <v>25</v>
      </c>
      <c r="B3135" s="35" t="s">
        <v>2285</v>
      </c>
      <c r="C3135" s="35" t="s">
        <v>17</v>
      </c>
      <c r="D3135" s="35" t="s">
        <v>85</v>
      </c>
      <c r="E3135" s="35" t="s">
        <v>5640</v>
      </c>
      <c r="F3135" s="15"/>
      <c r="G3135" s="15"/>
      <c r="H3135" s="20">
        <v>2009</v>
      </c>
      <c r="I3135" s="20" t="str">
        <f t="shared" si="157"/>
        <v>liss__pers_O..exclntIde.2009</v>
      </c>
      <c r="J3135" s="15" t="s">
        <v>5645</v>
      </c>
      <c r="K3135" s="20" t="s">
        <v>5642</v>
      </c>
      <c r="L3135" s="20" t="s">
        <v>4063</v>
      </c>
      <c r="M3135" s="20" t="s">
        <v>251</v>
      </c>
      <c r="N3135" s="20" t="s">
        <v>2257</v>
      </c>
    </row>
    <row r="3136" spans="1:14" ht="18" customHeight="1" x14ac:dyDescent="0.2">
      <c r="A3136" s="35" t="s">
        <v>25</v>
      </c>
      <c r="B3136" s="35" t="s">
        <v>2289</v>
      </c>
      <c r="C3136" s="35" t="s">
        <v>17</v>
      </c>
      <c r="D3136" s="35" t="s">
        <v>85</v>
      </c>
      <c r="E3136" s="35" t="s">
        <v>5640</v>
      </c>
      <c r="F3136" s="15"/>
      <c r="G3136" s="15"/>
      <c r="H3136" s="20">
        <v>2010</v>
      </c>
      <c r="I3136" s="20" t="str">
        <f t="shared" si="157"/>
        <v>liss__pers_O..exclntIde.2010</v>
      </c>
      <c r="J3136" s="15" t="s">
        <v>5646</v>
      </c>
      <c r="K3136" s="20" t="s">
        <v>5642</v>
      </c>
      <c r="L3136" s="20" t="s">
        <v>4063</v>
      </c>
      <c r="M3136" s="20" t="s">
        <v>251</v>
      </c>
      <c r="N3136" s="20" t="s">
        <v>2257</v>
      </c>
    </row>
    <row r="3137" spans="1:14" ht="18" customHeight="1" x14ac:dyDescent="0.2">
      <c r="A3137" s="35" t="s">
        <v>25</v>
      </c>
      <c r="B3137" s="35" t="s">
        <v>2291</v>
      </c>
      <c r="C3137" s="35" t="s">
        <v>17</v>
      </c>
      <c r="D3137" s="35" t="s">
        <v>85</v>
      </c>
      <c r="E3137" s="35" t="s">
        <v>5640</v>
      </c>
      <c r="F3137" s="15"/>
      <c r="G3137" s="15"/>
      <c r="H3137" s="20">
        <v>2011</v>
      </c>
      <c r="I3137" s="20" t="str">
        <f t="shared" si="157"/>
        <v>liss__pers_O..exclntIde.2011</v>
      </c>
      <c r="J3137" s="15" t="s">
        <v>5651</v>
      </c>
      <c r="K3137" s="20" t="s">
        <v>5642</v>
      </c>
      <c r="L3137" s="20" t="s">
        <v>4063</v>
      </c>
      <c r="M3137" s="20" t="s">
        <v>251</v>
      </c>
      <c r="N3137" s="20" t="s">
        <v>2257</v>
      </c>
    </row>
    <row r="3138" spans="1:14" ht="18" customHeight="1" x14ac:dyDescent="0.2">
      <c r="A3138" s="35" t="s">
        <v>25</v>
      </c>
      <c r="B3138" s="35" t="s">
        <v>2295</v>
      </c>
      <c r="C3138" s="35" t="s">
        <v>17</v>
      </c>
      <c r="D3138" s="35" t="s">
        <v>85</v>
      </c>
      <c r="E3138" s="35" t="s">
        <v>5640</v>
      </c>
      <c r="F3138" s="15"/>
      <c r="G3138" s="15"/>
      <c r="H3138" s="20">
        <v>2012</v>
      </c>
      <c r="I3138" s="20" t="str">
        <f t="shared" si="157"/>
        <v>liss__pers_O..exclntIde.2012</v>
      </c>
      <c r="J3138" s="15" t="s">
        <v>5656</v>
      </c>
      <c r="K3138" s="20" t="s">
        <v>5642</v>
      </c>
      <c r="L3138" s="20" t="s">
        <v>4063</v>
      </c>
      <c r="M3138" s="20" t="s">
        <v>251</v>
      </c>
      <c r="N3138" s="20" t="s">
        <v>2257</v>
      </c>
    </row>
    <row r="3139" spans="1:14" ht="18" customHeight="1" x14ac:dyDescent="0.2">
      <c r="A3139" s="35" t="s">
        <v>25</v>
      </c>
      <c r="B3139" s="35" t="s">
        <v>2301</v>
      </c>
      <c r="C3139" s="35" t="s">
        <v>17</v>
      </c>
      <c r="D3139" s="35" t="s">
        <v>85</v>
      </c>
      <c r="E3139" s="35" t="s">
        <v>5640</v>
      </c>
      <c r="F3139" s="15"/>
      <c r="G3139" s="15"/>
      <c r="H3139" s="20">
        <v>2014</v>
      </c>
      <c r="I3139" s="20" t="str">
        <f t="shared" si="157"/>
        <v>liss__pers_O..exclntIde.2014</v>
      </c>
      <c r="J3139" s="15" t="s">
        <v>5664</v>
      </c>
      <c r="K3139" s="20" t="s">
        <v>5642</v>
      </c>
      <c r="L3139" s="20" t="s">
        <v>4063</v>
      </c>
      <c r="M3139" s="20" t="s">
        <v>251</v>
      </c>
      <c r="N3139" s="20" t="s">
        <v>2257</v>
      </c>
    </row>
    <row r="3140" spans="1:14" ht="18" customHeight="1" x14ac:dyDescent="0.2">
      <c r="A3140" s="35" t="s">
        <v>25</v>
      </c>
      <c r="B3140" s="35" t="s">
        <v>2305</v>
      </c>
      <c r="C3140" s="35" t="s">
        <v>17</v>
      </c>
      <c r="D3140" s="35" t="s">
        <v>85</v>
      </c>
      <c r="E3140" s="35" t="s">
        <v>5640</v>
      </c>
      <c r="F3140" s="15"/>
      <c r="G3140" s="15"/>
      <c r="H3140" s="20">
        <v>2015</v>
      </c>
      <c r="I3140" s="20" t="str">
        <f t="shared" si="157"/>
        <v>liss__pers_O..exclntIde.2015</v>
      </c>
      <c r="J3140" s="15" t="s">
        <v>4816</v>
      </c>
      <c r="K3140" s="20" t="s">
        <v>5642</v>
      </c>
      <c r="L3140" s="20" t="s">
        <v>4063</v>
      </c>
      <c r="M3140" s="20" t="s">
        <v>251</v>
      </c>
      <c r="N3140" s="20" t="s">
        <v>2257</v>
      </c>
    </row>
    <row r="3141" spans="1:14" ht="18" customHeight="1" x14ac:dyDescent="0.2">
      <c r="A3141" s="35" t="s">
        <v>25</v>
      </c>
      <c r="B3141" s="35" t="s">
        <v>2309</v>
      </c>
      <c r="C3141" s="35" t="s">
        <v>17</v>
      </c>
      <c r="D3141" s="35" t="s">
        <v>85</v>
      </c>
      <c r="E3141" s="35" t="s">
        <v>5640</v>
      </c>
      <c r="F3141" s="15"/>
      <c r="G3141" s="15"/>
      <c r="H3141" s="20">
        <v>2017</v>
      </c>
      <c r="I3141" s="20" t="str">
        <f t="shared" si="157"/>
        <v>liss__pers_O..exclntIde.2017</v>
      </c>
      <c r="J3141" s="15" t="s">
        <v>5669</v>
      </c>
      <c r="K3141" s="20" t="s">
        <v>5642</v>
      </c>
      <c r="L3141" s="20" t="s">
        <v>4063</v>
      </c>
      <c r="M3141" s="20" t="s">
        <v>251</v>
      </c>
      <c r="N3141" s="20" t="s">
        <v>2257</v>
      </c>
    </row>
    <row r="3142" spans="1:14" ht="18" customHeight="1" x14ac:dyDescent="0.2">
      <c r="A3142" s="35" t="s">
        <v>25</v>
      </c>
      <c r="B3142" s="35" t="s">
        <v>2299</v>
      </c>
      <c r="C3142" s="35" t="s">
        <v>17</v>
      </c>
      <c r="D3142" s="35" t="s">
        <v>85</v>
      </c>
      <c r="E3142" s="35" t="s">
        <v>5640</v>
      </c>
      <c r="F3142" s="15"/>
      <c r="G3142" s="15"/>
      <c r="H3142" s="20">
        <v>2013</v>
      </c>
      <c r="I3142" s="20" t="str">
        <f t="shared" si="157"/>
        <v>liss__pers_O..exclntIde.2013</v>
      </c>
      <c r="J3142" s="15" t="s">
        <v>5670</v>
      </c>
      <c r="K3142" s="20" t="s">
        <v>5642</v>
      </c>
      <c r="L3142" s="20" t="s">
        <v>4063</v>
      </c>
      <c r="M3142" s="20" t="s">
        <v>251</v>
      </c>
      <c r="N3142" s="20" t="s">
        <v>2257</v>
      </c>
    </row>
    <row r="3143" spans="1:14" ht="18" customHeight="1" x14ac:dyDescent="0.2">
      <c r="A3143" s="35" t="s">
        <v>25</v>
      </c>
      <c r="B3143" s="35" t="s">
        <v>2311</v>
      </c>
      <c r="C3143" s="35" t="s">
        <v>17</v>
      </c>
      <c r="D3143" s="35" t="s">
        <v>85</v>
      </c>
      <c r="E3143" s="35" t="s">
        <v>5640</v>
      </c>
      <c r="F3143" s="15"/>
      <c r="G3143" s="15"/>
      <c r="H3143" s="20">
        <v>2018</v>
      </c>
      <c r="I3143" s="20" t="str">
        <f t="shared" si="157"/>
        <v>liss__pers_O..exclntIde.2018</v>
      </c>
      <c r="J3143" s="15" t="s">
        <v>5671</v>
      </c>
      <c r="K3143" s="20" t="s">
        <v>5642</v>
      </c>
      <c r="L3143" s="20" t="s">
        <v>4063</v>
      </c>
      <c r="M3143" s="20" t="s">
        <v>251</v>
      </c>
      <c r="N3143" s="20" t="s">
        <v>2257</v>
      </c>
    </row>
    <row r="3144" spans="1:14" ht="18" customHeight="1" x14ac:dyDescent="0.2">
      <c r="A3144" s="35" t="s">
        <v>25</v>
      </c>
      <c r="B3144" s="35" t="s">
        <v>2277</v>
      </c>
      <c r="C3144" s="35" t="s">
        <v>17</v>
      </c>
      <c r="D3144" s="35" t="s">
        <v>85</v>
      </c>
      <c r="E3144" s="35" t="s">
        <v>5672</v>
      </c>
      <c r="F3144" s="15"/>
      <c r="G3144" s="15"/>
      <c r="H3144" s="20">
        <v>2008</v>
      </c>
      <c r="I3144" s="20" t="str">
        <f t="shared" si="157"/>
        <v>liss__pers_O..fllIdea.2008</v>
      </c>
      <c r="J3144" s="15" t="s">
        <v>5673</v>
      </c>
      <c r="K3144" s="20" t="s">
        <v>5674</v>
      </c>
      <c r="L3144" s="20" t="s">
        <v>4063</v>
      </c>
      <c r="M3144" s="20" t="s">
        <v>251</v>
      </c>
      <c r="N3144" s="20" t="s">
        <v>2257</v>
      </c>
    </row>
    <row r="3145" spans="1:14" ht="18" customHeight="1" x14ac:dyDescent="0.2">
      <c r="A3145" s="35" t="s">
        <v>25</v>
      </c>
      <c r="B3145" s="35" t="s">
        <v>2285</v>
      </c>
      <c r="C3145" s="35" t="s">
        <v>17</v>
      </c>
      <c r="D3145" s="35" t="s">
        <v>85</v>
      </c>
      <c r="E3145" s="35" t="s">
        <v>5672</v>
      </c>
      <c r="F3145" s="15"/>
      <c r="G3145" s="15"/>
      <c r="H3145" s="20">
        <v>2009</v>
      </c>
      <c r="I3145" s="20" t="str">
        <f t="shared" si="157"/>
        <v>liss__pers_O..fllIdea.2009</v>
      </c>
      <c r="J3145" s="15" t="s">
        <v>5675</v>
      </c>
      <c r="K3145" s="20" t="s">
        <v>5674</v>
      </c>
      <c r="L3145" s="20" t="s">
        <v>4063</v>
      </c>
      <c r="M3145" s="20" t="s">
        <v>251</v>
      </c>
      <c r="N3145" s="20" t="s">
        <v>2257</v>
      </c>
    </row>
    <row r="3146" spans="1:14" ht="18" customHeight="1" x14ac:dyDescent="0.2">
      <c r="A3146" s="35" t="s">
        <v>25</v>
      </c>
      <c r="B3146" s="35" t="s">
        <v>2289</v>
      </c>
      <c r="C3146" s="35" t="s">
        <v>17</v>
      </c>
      <c r="D3146" s="35" t="s">
        <v>85</v>
      </c>
      <c r="E3146" s="35" t="s">
        <v>5672</v>
      </c>
      <c r="F3146" s="15"/>
      <c r="G3146" s="15"/>
      <c r="H3146" s="20">
        <v>2010</v>
      </c>
      <c r="I3146" s="20" t="str">
        <f t="shared" si="157"/>
        <v>liss__pers_O..fllIdea.2010</v>
      </c>
      <c r="J3146" s="15" t="s">
        <v>5676</v>
      </c>
      <c r="K3146" s="20" t="s">
        <v>5674</v>
      </c>
      <c r="L3146" s="20" t="s">
        <v>4063</v>
      </c>
      <c r="M3146" s="20" t="s">
        <v>251</v>
      </c>
      <c r="N3146" s="20" t="s">
        <v>2257</v>
      </c>
    </row>
    <row r="3147" spans="1:14" ht="18" customHeight="1" x14ac:dyDescent="0.2">
      <c r="A3147" s="35" t="s">
        <v>25</v>
      </c>
      <c r="B3147" s="35" t="s">
        <v>2291</v>
      </c>
      <c r="C3147" s="35" t="s">
        <v>17</v>
      </c>
      <c r="D3147" s="35" t="s">
        <v>85</v>
      </c>
      <c r="E3147" s="35" t="s">
        <v>5672</v>
      </c>
      <c r="F3147" s="15"/>
      <c r="G3147" s="15"/>
      <c r="H3147" s="20">
        <v>2011</v>
      </c>
      <c r="I3147" s="20" t="str">
        <f t="shared" si="157"/>
        <v>liss__pers_O..fllIdea.2011</v>
      </c>
      <c r="J3147" s="15" t="s">
        <v>5677</v>
      </c>
      <c r="K3147" s="20" t="s">
        <v>5674</v>
      </c>
      <c r="L3147" s="20" t="s">
        <v>4063</v>
      </c>
      <c r="M3147" s="20" t="s">
        <v>251</v>
      </c>
      <c r="N3147" s="20" t="s">
        <v>2257</v>
      </c>
    </row>
    <row r="3148" spans="1:14" ht="18" customHeight="1" x14ac:dyDescent="0.2">
      <c r="A3148" s="35" t="s">
        <v>25</v>
      </c>
      <c r="B3148" s="35" t="s">
        <v>2295</v>
      </c>
      <c r="C3148" s="35" t="s">
        <v>17</v>
      </c>
      <c r="D3148" s="35" t="s">
        <v>85</v>
      </c>
      <c r="E3148" s="35" t="s">
        <v>5672</v>
      </c>
      <c r="F3148" s="15"/>
      <c r="G3148" s="15"/>
      <c r="H3148" s="20">
        <v>2012</v>
      </c>
      <c r="I3148" s="20" t="str">
        <f t="shared" si="157"/>
        <v>liss__pers_O..fllIdea.2012</v>
      </c>
      <c r="J3148" s="15" t="s">
        <v>5678</v>
      </c>
      <c r="K3148" s="20" t="s">
        <v>5674</v>
      </c>
      <c r="L3148" s="20" t="s">
        <v>4063</v>
      </c>
      <c r="M3148" s="20" t="s">
        <v>251</v>
      </c>
      <c r="N3148" s="20" t="s">
        <v>2257</v>
      </c>
    </row>
    <row r="3149" spans="1:14" ht="18" customHeight="1" x14ac:dyDescent="0.2">
      <c r="A3149" s="35" t="s">
        <v>25</v>
      </c>
      <c r="B3149" s="35" t="s">
        <v>2301</v>
      </c>
      <c r="C3149" s="35" t="s">
        <v>17</v>
      </c>
      <c r="D3149" s="35" t="s">
        <v>85</v>
      </c>
      <c r="E3149" s="35" t="s">
        <v>5672</v>
      </c>
      <c r="F3149" s="15"/>
      <c r="G3149" s="15"/>
      <c r="H3149" s="20">
        <v>2014</v>
      </c>
      <c r="I3149" s="20" t="str">
        <f t="shared" si="157"/>
        <v>liss__pers_O..fllIdea.2014</v>
      </c>
      <c r="J3149" s="15" t="s">
        <v>5679</v>
      </c>
      <c r="K3149" s="20" t="s">
        <v>5674</v>
      </c>
      <c r="L3149" s="20" t="s">
        <v>4063</v>
      </c>
      <c r="M3149" s="20" t="s">
        <v>251</v>
      </c>
      <c r="N3149" s="20" t="s">
        <v>2257</v>
      </c>
    </row>
    <row r="3150" spans="1:14" ht="18" customHeight="1" x14ac:dyDescent="0.2">
      <c r="A3150" s="35" t="s">
        <v>25</v>
      </c>
      <c r="B3150" s="35" t="s">
        <v>2305</v>
      </c>
      <c r="C3150" s="35" t="s">
        <v>17</v>
      </c>
      <c r="D3150" s="35" t="s">
        <v>85</v>
      </c>
      <c r="E3150" s="35" t="s">
        <v>5672</v>
      </c>
      <c r="F3150" s="15"/>
      <c r="G3150" s="15"/>
      <c r="H3150" s="20">
        <v>2015</v>
      </c>
      <c r="I3150" s="20" t="str">
        <f t="shared" si="157"/>
        <v>liss__pers_O..fllIdea.2015</v>
      </c>
      <c r="J3150" s="15" t="s">
        <v>5680</v>
      </c>
      <c r="K3150" s="20" t="s">
        <v>5674</v>
      </c>
      <c r="L3150" s="20" t="s">
        <v>4063</v>
      </c>
      <c r="M3150" s="20" t="s">
        <v>251</v>
      </c>
      <c r="N3150" s="20" t="s">
        <v>2257</v>
      </c>
    </row>
    <row r="3151" spans="1:14" ht="18" customHeight="1" x14ac:dyDescent="0.2">
      <c r="A3151" s="35" t="s">
        <v>25</v>
      </c>
      <c r="B3151" s="35" t="s">
        <v>2309</v>
      </c>
      <c r="C3151" s="35" t="s">
        <v>17</v>
      </c>
      <c r="D3151" s="35" t="s">
        <v>85</v>
      </c>
      <c r="E3151" s="35" t="s">
        <v>5672</v>
      </c>
      <c r="F3151" s="15"/>
      <c r="G3151" s="15"/>
      <c r="H3151" s="20">
        <v>2017</v>
      </c>
      <c r="I3151" s="20" t="str">
        <f t="shared" si="157"/>
        <v>liss__pers_O..fllIdea.2017</v>
      </c>
      <c r="J3151" s="15" t="s">
        <v>5681</v>
      </c>
      <c r="K3151" s="20" t="s">
        <v>5674</v>
      </c>
      <c r="L3151" s="20" t="s">
        <v>4063</v>
      </c>
      <c r="M3151" s="20" t="s">
        <v>251</v>
      </c>
      <c r="N3151" s="20" t="s">
        <v>2257</v>
      </c>
    </row>
    <row r="3152" spans="1:14" ht="18" customHeight="1" x14ac:dyDescent="0.2">
      <c r="A3152" s="35" t="s">
        <v>25</v>
      </c>
      <c r="B3152" s="35" t="s">
        <v>2299</v>
      </c>
      <c r="C3152" s="35" t="s">
        <v>17</v>
      </c>
      <c r="D3152" s="35" t="s">
        <v>85</v>
      </c>
      <c r="E3152" s="35" t="s">
        <v>5672</v>
      </c>
      <c r="F3152" s="15"/>
      <c r="G3152" s="15"/>
      <c r="H3152" s="20">
        <v>2013</v>
      </c>
      <c r="I3152" s="20" t="str">
        <f t="shared" si="157"/>
        <v>liss__pers_O..fllIdea.2013</v>
      </c>
      <c r="J3152" s="15" t="s">
        <v>5682</v>
      </c>
      <c r="K3152" s="20" t="s">
        <v>5674</v>
      </c>
      <c r="L3152" s="20" t="s">
        <v>4063</v>
      </c>
      <c r="M3152" s="20" t="s">
        <v>251</v>
      </c>
      <c r="N3152" s="20" t="s">
        <v>2257</v>
      </c>
    </row>
    <row r="3153" spans="1:14" ht="18" customHeight="1" x14ac:dyDescent="0.2">
      <c r="A3153" s="35" t="s">
        <v>25</v>
      </c>
      <c r="B3153" s="35" t="s">
        <v>2311</v>
      </c>
      <c r="C3153" s="35" t="s">
        <v>17</v>
      </c>
      <c r="D3153" s="35" t="s">
        <v>85</v>
      </c>
      <c r="E3153" s="35" t="s">
        <v>5672</v>
      </c>
      <c r="F3153" s="15"/>
      <c r="G3153" s="15"/>
      <c r="H3153" s="20">
        <v>2018</v>
      </c>
      <c r="I3153" s="20" t="str">
        <f t="shared" si="157"/>
        <v>liss__pers_O..fllIdea.2018</v>
      </c>
      <c r="J3153" s="15" t="s">
        <v>5683</v>
      </c>
      <c r="K3153" s="20" t="s">
        <v>5674</v>
      </c>
      <c r="L3153" s="20" t="s">
        <v>4063</v>
      </c>
      <c r="M3153" s="20" t="s">
        <v>251</v>
      </c>
      <c r="N3153" s="20" t="s">
        <v>2257</v>
      </c>
    </row>
    <row r="3154" spans="1:14" ht="18" customHeight="1" x14ac:dyDescent="0.2">
      <c r="A3154" s="35" t="s">
        <v>25</v>
      </c>
      <c r="B3154" s="35" t="s">
        <v>2277</v>
      </c>
      <c r="C3154" s="35" t="s">
        <v>17</v>
      </c>
      <c r="D3154" s="35" t="s">
        <v>85</v>
      </c>
      <c r="E3154" s="35" t="s">
        <v>5684</v>
      </c>
      <c r="F3154" s="15"/>
      <c r="G3154" s="15"/>
      <c r="H3154" s="20">
        <v>2008</v>
      </c>
      <c r="I3154" s="20" t="str">
        <f t="shared" si="157"/>
        <v>liss__pers_O..noAbscrt.2008</v>
      </c>
      <c r="J3154" s="15" t="s">
        <v>5685</v>
      </c>
      <c r="K3154" s="20" t="s">
        <v>5686</v>
      </c>
      <c r="L3154" s="20" t="s">
        <v>4063</v>
      </c>
      <c r="M3154" s="20" t="s">
        <v>1311</v>
      </c>
      <c r="N3154" s="20" t="s">
        <v>2257</v>
      </c>
    </row>
    <row r="3155" spans="1:14" ht="18" customHeight="1" x14ac:dyDescent="0.2">
      <c r="A3155" s="35" t="s">
        <v>25</v>
      </c>
      <c r="B3155" s="35" t="s">
        <v>2285</v>
      </c>
      <c r="C3155" s="35" t="s">
        <v>17</v>
      </c>
      <c r="D3155" s="35" t="s">
        <v>85</v>
      </c>
      <c r="E3155" s="35" t="s">
        <v>5684</v>
      </c>
      <c r="F3155" s="15"/>
      <c r="G3155" s="15"/>
      <c r="H3155" s="20">
        <v>2009</v>
      </c>
      <c r="I3155" s="20" t="str">
        <f t="shared" si="157"/>
        <v>liss__pers_O..noAbscrt.2009</v>
      </c>
      <c r="J3155" s="15" t="s">
        <v>5687</v>
      </c>
      <c r="K3155" s="20" t="s">
        <v>5686</v>
      </c>
      <c r="L3155" s="20" t="s">
        <v>4063</v>
      </c>
      <c r="M3155" s="20" t="s">
        <v>1311</v>
      </c>
      <c r="N3155" s="20" t="s">
        <v>2257</v>
      </c>
    </row>
    <row r="3156" spans="1:14" ht="18" customHeight="1" x14ac:dyDescent="0.2">
      <c r="A3156" s="35" t="s">
        <v>25</v>
      </c>
      <c r="B3156" s="35" t="s">
        <v>2289</v>
      </c>
      <c r="C3156" s="35" t="s">
        <v>17</v>
      </c>
      <c r="D3156" s="35" t="s">
        <v>85</v>
      </c>
      <c r="E3156" s="35" t="s">
        <v>5684</v>
      </c>
      <c r="F3156" s="15"/>
      <c r="G3156" s="15"/>
      <c r="H3156" s="20">
        <v>2010</v>
      </c>
      <c r="I3156" s="20" t="str">
        <f t="shared" si="157"/>
        <v>liss__pers_O..noAbscrt.2010</v>
      </c>
      <c r="J3156" s="15" t="s">
        <v>5688</v>
      </c>
      <c r="K3156" s="20" t="s">
        <v>5686</v>
      </c>
      <c r="L3156" s="20" t="s">
        <v>4063</v>
      </c>
      <c r="M3156" s="20" t="s">
        <v>1311</v>
      </c>
      <c r="N3156" s="20" t="s">
        <v>2257</v>
      </c>
    </row>
    <row r="3157" spans="1:14" ht="18" customHeight="1" x14ac:dyDescent="0.2">
      <c r="A3157" s="35" t="s">
        <v>25</v>
      </c>
      <c r="B3157" s="35" t="s">
        <v>2291</v>
      </c>
      <c r="C3157" s="35" t="s">
        <v>17</v>
      </c>
      <c r="D3157" s="35" t="s">
        <v>85</v>
      </c>
      <c r="E3157" s="35" t="s">
        <v>5684</v>
      </c>
      <c r="F3157" s="15"/>
      <c r="G3157" s="15"/>
      <c r="H3157" s="20">
        <v>2011</v>
      </c>
      <c r="I3157" s="20" t="str">
        <f t="shared" si="157"/>
        <v>liss__pers_O..noAbscrt.2011</v>
      </c>
      <c r="J3157" s="15" t="s">
        <v>5689</v>
      </c>
      <c r="K3157" s="20" t="s">
        <v>5686</v>
      </c>
      <c r="L3157" s="20" t="s">
        <v>4063</v>
      </c>
      <c r="M3157" s="20" t="s">
        <v>1311</v>
      </c>
      <c r="N3157" s="20" t="s">
        <v>2257</v>
      </c>
    </row>
    <row r="3158" spans="1:14" ht="18" customHeight="1" x14ac:dyDescent="0.2">
      <c r="A3158" s="35" t="s">
        <v>25</v>
      </c>
      <c r="B3158" s="35" t="s">
        <v>2295</v>
      </c>
      <c r="C3158" s="35" t="s">
        <v>17</v>
      </c>
      <c r="D3158" s="35" t="s">
        <v>85</v>
      </c>
      <c r="E3158" s="35" t="s">
        <v>5684</v>
      </c>
      <c r="F3158" s="15"/>
      <c r="G3158" s="15"/>
      <c r="H3158" s="20">
        <v>2012</v>
      </c>
      <c r="I3158" s="20" t="str">
        <f t="shared" si="157"/>
        <v>liss__pers_O..noAbscrt.2012</v>
      </c>
      <c r="J3158" s="15" t="s">
        <v>5690</v>
      </c>
      <c r="K3158" s="20" t="s">
        <v>5686</v>
      </c>
      <c r="L3158" s="20" t="s">
        <v>4063</v>
      </c>
      <c r="M3158" s="20" t="s">
        <v>1311</v>
      </c>
      <c r="N3158" s="20" t="s">
        <v>2257</v>
      </c>
    </row>
    <row r="3159" spans="1:14" ht="18" customHeight="1" x14ac:dyDescent="0.2">
      <c r="A3159" s="35" t="s">
        <v>25</v>
      </c>
      <c r="B3159" s="35" t="s">
        <v>2301</v>
      </c>
      <c r="C3159" s="35" t="s">
        <v>17</v>
      </c>
      <c r="D3159" s="35" t="s">
        <v>85</v>
      </c>
      <c r="E3159" s="35" t="s">
        <v>5684</v>
      </c>
      <c r="F3159" s="15"/>
      <c r="G3159" s="15"/>
      <c r="H3159" s="20">
        <v>2014</v>
      </c>
      <c r="I3159" s="20" t="str">
        <f t="shared" si="157"/>
        <v>liss__pers_O..noAbscrt.2014</v>
      </c>
      <c r="J3159" s="15" t="s">
        <v>5691</v>
      </c>
      <c r="K3159" s="20" t="s">
        <v>5686</v>
      </c>
      <c r="L3159" s="20" t="s">
        <v>4063</v>
      </c>
      <c r="M3159" s="20" t="s">
        <v>1311</v>
      </c>
      <c r="N3159" s="20" t="s">
        <v>2257</v>
      </c>
    </row>
    <row r="3160" spans="1:14" ht="18" customHeight="1" x14ac:dyDescent="0.2">
      <c r="A3160" s="35" t="s">
        <v>25</v>
      </c>
      <c r="B3160" s="35" t="s">
        <v>2305</v>
      </c>
      <c r="C3160" s="35" t="s">
        <v>17</v>
      </c>
      <c r="D3160" s="35" t="s">
        <v>85</v>
      </c>
      <c r="E3160" s="35" t="s">
        <v>5684</v>
      </c>
      <c r="F3160" s="15"/>
      <c r="G3160" s="15"/>
      <c r="H3160" s="20">
        <v>2015</v>
      </c>
      <c r="I3160" s="20" t="str">
        <f t="shared" si="157"/>
        <v>liss__pers_O..noAbscrt.2015</v>
      </c>
      <c r="J3160" s="15" t="s">
        <v>5692</v>
      </c>
      <c r="K3160" s="20" t="s">
        <v>5686</v>
      </c>
      <c r="L3160" s="20" t="s">
        <v>4063</v>
      </c>
      <c r="M3160" s="20" t="s">
        <v>1311</v>
      </c>
      <c r="N3160" s="20" t="s">
        <v>2257</v>
      </c>
    </row>
    <row r="3161" spans="1:14" ht="18" customHeight="1" x14ac:dyDescent="0.2">
      <c r="A3161" s="35" t="s">
        <v>25</v>
      </c>
      <c r="B3161" s="35" t="s">
        <v>2309</v>
      </c>
      <c r="C3161" s="35" t="s">
        <v>17</v>
      </c>
      <c r="D3161" s="35" t="s">
        <v>85</v>
      </c>
      <c r="E3161" s="35" t="s">
        <v>5684</v>
      </c>
      <c r="F3161" s="15"/>
      <c r="G3161" s="15"/>
      <c r="H3161" s="20">
        <v>2017</v>
      </c>
      <c r="I3161" s="20" t="str">
        <f t="shared" si="157"/>
        <v>liss__pers_O..noAbscrt.2017</v>
      </c>
      <c r="J3161" s="15" t="s">
        <v>5693</v>
      </c>
      <c r="K3161" s="20" t="s">
        <v>5686</v>
      </c>
      <c r="L3161" s="20" t="s">
        <v>4063</v>
      </c>
      <c r="M3161" s="20" t="s">
        <v>1311</v>
      </c>
      <c r="N3161" s="20" t="s">
        <v>2257</v>
      </c>
    </row>
    <row r="3162" spans="1:14" ht="18" customHeight="1" x14ac:dyDescent="0.2">
      <c r="A3162" s="35" t="s">
        <v>25</v>
      </c>
      <c r="B3162" s="35" t="s">
        <v>2299</v>
      </c>
      <c r="C3162" s="35" t="s">
        <v>17</v>
      </c>
      <c r="D3162" s="35" t="s">
        <v>85</v>
      </c>
      <c r="E3162" s="35" t="s">
        <v>5684</v>
      </c>
      <c r="F3162" s="15"/>
      <c r="G3162" s="15"/>
      <c r="H3162" s="20">
        <v>2013</v>
      </c>
      <c r="I3162" s="20" t="str">
        <f t="shared" si="157"/>
        <v>liss__pers_O..noAbscrt.2013</v>
      </c>
      <c r="J3162" s="15" t="s">
        <v>5694</v>
      </c>
      <c r="K3162" s="20" t="s">
        <v>5686</v>
      </c>
      <c r="L3162" s="20" t="s">
        <v>4063</v>
      </c>
      <c r="M3162" s="20" t="s">
        <v>1311</v>
      </c>
      <c r="N3162" s="20" t="s">
        <v>2257</v>
      </c>
    </row>
    <row r="3163" spans="1:14" ht="18" customHeight="1" x14ac:dyDescent="0.2">
      <c r="A3163" s="35" t="s">
        <v>25</v>
      </c>
      <c r="B3163" s="35" t="s">
        <v>2311</v>
      </c>
      <c r="C3163" s="35" t="s">
        <v>17</v>
      </c>
      <c r="D3163" s="35" t="s">
        <v>85</v>
      </c>
      <c r="E3163" s="35" t="s">
        <v>5684</v>
      </c>
      <c r="F3163" s="15"/>
      <c r="G3163" s="15"/>
      <c r="H3163" s="20">
        <v>2018</v>
      </c>
      <c r="I3163" s="20" t="str">
        <f t="shared" si="157"/>
        <v>liss__pers_O..noAbscrt.2018</v>
      </c>
      <c r="J3163" s="15" t="s">
        <v>5695</v>
      </c>
      <c r="K3163" s="20" t="s">
        <v>5686</v>
      </c>
      <c r="L3163" s="20" t="s">
        <v>4063</v>
      </c>
      <c r="M3163" s="20" t="s">
        <v>1311</v>
      </c>
      <c r="N3163" s="20" t="s">
        <v>2257</v>
      </c>
    </row>
    <row r="3164" spans="1:14" ht="18" customHeight="1" x14ac:dyDescent="0.2">
      <c r="A3164" s="35" t="s">
        <v>25</v>
      </c>
      <c r="B3164" s="35" t="s">
        <v>2277</v>
      </c>
      <c r="C3164" s="35" t="s">
        <v>17</v>
      </c>
      <c r="D3164" s="35" t="s">
        <v>85</v>
      </c>
      <c r="E3164" s="35" t="s">
        <v>5696</v>
      </c>
      <c r="F3164" s="15"/>
      <c r="G3164" s="15"/>
      <c r="H3164" s="20">
        <v>2008</v>
      </c>
      <c r="I3164" s="20" t="str">
        <f t="shared" si="157"/>
        <v>liss__pers_O..qckUndstn.2008</v>
      </c>
      <c r="J3164" s="15" t="s">
        <v>5697</v>
      </c>
      <c r="K3164" s="20" t="s">
        <v>5698</v>
      </c>
      <c r="L3164" s="20" t="s">
        <v>4063</v>
      </c>
      <c r="M3164" s="20" t="s">
        <v>251</v>
      </c>
      <c r="N3164" s="20" t="s">
        <v>2257</v>
      </c>
    </row>
    <row r="3165" spans="1:14" ht="18" customHeight="1" x14ac:dyDescent="0.2">
      <c r="A3165" s="35" t="s">
        <v>25</v>
      </c>
      <c r="B3165" s="35" t="s">
        <v>2285</v>
      </c>
      <c r="C3165" s="35" t="s">
        <v>17</v>
      </c>
      <c r="D3165" s="35" t="s">
        <v>85</v>
      </c>
      <c r="E3165" s="35" t="s">
        <v>5696</v>
      </c>
      <c r="F3165" s="15"/>
      <c r="G3165" s="15"/>
      <c r="H3165" s="20">
        <v>2009</v>
      </c>
      <c r="I3165" s="20" t="str">
        <f t="shared" si="157"/>
        <v>liss__pers_O..qckUndstn.2009</v>
      </c>
      <c r="J3165" s="15" t="s">
        <v>5699</v>
      </c>
      <c r="K3165" s="20" t="s">
        <v>5698</v>
      </c>
      <c r="L3165" s="20" t="s">
        <v>4063</v>
      </c>
      <c r="M3165" s="20" t="s">
        <v>251</v>
      </c>
      <c r="N3165" s="20" t="s">
        <v>2257</v>
      </c>
    </row>
    <row r="3166" spans="1:14" ht="18" customHeight="1" x14ac:dyDescent="0.2">
      <c r="A3166" s="35" t="s">
        <v>25</v>
      </c>
      <c r="B3166" s="35" t="s">
        <v>2289</v>
      </c>
      <c r="C3166" s="35" t="s">
        <v>17</v>
      </c>
      <c r="D3166" s="35" t="s">
        <v>85</v>
      </c>
      <c r="E3166" s="35" t="s">
        <v>5696</v>
      </c>
      <c r="F3166" s="15"/>
      <c r="G3166" s="15"/>
      <c r="H3166" s="20">
        <v>2010</v>
      </c>
      <c r="I3166" s="20" t="str">
        <f t="shared" si="157"/>
        <v>liss__pers_O..qckUndstn.2010</v>
      </c>
      <c r="J3166" s="15" t="s">
        <v>5700</v>
      </c>
      <c r="K3166" s="20" t="s">
        <v>5698</v>
      </c>
      <c r="L3166" s="20" t="s">
        <v>4063</v>
      </c>
      <c r="M3166" s="20" t="s">
        <v>251</v>
      </c>
      <c r="N3166" s="20" t="s">
        <v>2257</v>
      </c>
    </row>
    <row r="3167" spans="1:14" ht="18" customHeight="1" x14ac:dyDescent="0.2">
      <c r="A3167" s="35" t="s">
        <v>25</v>
      </c>
      <c r="B3167" s="35" t="s">
        <v>2291</v>
      </c>
      <c r="C3167" s="35" t="s">
        <v>17</v>
      </c>
      <c r="D3167" s="35" t="s">
        <v>85</v>
      </c>
      <c r="E3167" s="35" t="s">
        <v>5696</v>
      </c>
      <c r="F3167" s="15"/>
      <c r="G3167" s="15"/>
      <c r="H3167" s="20">
        <v>2011</v>
      </c>
      <c r="I3167" s="20" t="str">
        <f t="shared" si="157"/>
        <v>liss__pers_O..qckUndstn.2011</v>
      </c>
      <c r="J3167" s="15" t="s">
        <v>5701</v>
      </c>
      <c r="K3167" s="20" t="s">
        <v>5698</v>
      </c>
      <c r="L3167" s="20" t="s">
        <v>4063</v>
      </c>
      <c r="M3167" s="20" t="s">
        <v>251</v>
      </c>
      <c r="N3167" s="20" t="s">
        <v>2257</v>
      </c>
    </row>
    <row r="3168" spans="1:14" ht="18" customHeight="1" x14ac:dyDescent="0.2">
      <c r="A3168" s="35" t="s">
        <v>25</v>
      </c>
      <c r="B3168" s="35" t="s">
        <v>2295</v>
      </c>
      <c r="C3168" s="35" t="s">
        <v>17</v>
      </c>
      <c r="D3168" s="35" t="s">
        <v>85</v>
      </c>
      <c r="E3168" s="35" t="s">
        <v>5696</v>
      </c>
      <c r="F3168" s="15"/>
      <c r="G3168" s="15"/>
      <c r="H3168" s="20">
        <v>2012</v>
      </c>
      <c r="I3168" s="20" t="str">
        <f t="shared" si="157"/>
        <v>liss__pers_O..qckUndstn.2012</v>
      </c>
      <c r="J3168" s="15" t="s">
        <v>5702</v>
      </c>
      <c r="K3168" s="20" t="s">
        <v>5698</v>
      </c>
      <c r="L3168" s="20" t="s">
        <v>4063</v>
      </c>
      <c r="M3168" s="20" t="s">
        <v>251</v>
      </c>
      <c r="N3168" s="20" t="s">
        <v>2257</v>
      </c>
    </row>
    <row r="3169" spans="1:14" ht="18" customHeight="1" x14ac:dyDescent="0.2">
      <c r="A3169" s="35" t="s">
        <v>25</v>
      </c>
      <c r="B3169" s="35" t="s">
        <v>2301</v>
      </c>
      <c r="C3169" s="35" t="s">
        <v>17</v>
      </c>
      <c r="D3169" s="35" t="s">
        <v>85</v>
      </c>
      <c r="E3169" s="35" t="s">
        <v>5696</v>
      </c>
      <c r="F3169" s="15"/>
      <c r="G3169" s="15"/>
      <c r="H3169" s="20">
        <v>2014</v>
      </c>
      <c r="I3169" s="20" t="str">
        <f t="shared" si="157"/>
        <v>liss__pers_O..qckUndstn.2014</v>
      </c>
      <c r="J3169" s="15" t="s">
        <v>5703</v>
      </c>
      <c r="K3169" s="20" t="s">
        <v>5698</v>
      </c>
      <c r="L3169" s="20" t="s">
        <v>4063</v>
      </c>
      <c r="M3169" s="20" t="s">
        <v>251</v>
      </c>
      <c r="N3169" s="20" t="s">
        <v>2257</v>
      </c>
    </row>
    <row r="3170" spans="1:14" ht="18" customHeight="1" x14ac:dyDescent="0.2">
      <c r="A3170" s="35" t="s">
        <v>25</v>
      </c>
      <c r="B3170" s="35" t="s">
        <v>2305</v>
      </c>
      <c r="C3170" s="35" t="s">
        <v>17</v>
      </c>
      <c r="D3170" s="35" t="s">
        <v>85</v>
      </c>
      <c r="E3170" s="35" t="s">
        <v>5696</v>
      </c>
      <c r="F3170" s="15"/>
      <c r="G3170" s="15"/>
      <c r="H3170" s="20">
        <v>2015</v>
      </c>
      <c r="I3170" s="20" t="str">
        <f t="shared" si="157"/>
        <v>liss__pers_O..qckUndstn.2015</v>
      </c>
      <c r="J3170" s="15" t="s">
        <v>5704</v>
      </c>
      <c r="K3170" s="20" t="s">
        <v>5698</v>
      </c>
      <c r="L3170" s="20" t="s">
        <v>4063</v>
      </c>
      <c r="M3170" s="20" t="s">
        <v>251</v>
      </c>
      <c r="N3170" s="20" t="s">
        <v>2257</v>
      </c>
    </row>
    <row r="3171" spans="1:14" ht="18" customHeight="1" x14ac:dyDescent="0.2">
      <c r="A3171" s="35" t="s">
        <v>25</v>
      </c>
      <c r="B3171" s="35" t="s">
        <v>2309</v>
      </c>
      <c r="C3171" s="35" t="s">
        <v>17</v>
      </c>
      <c r="D3171" s="35" t="s">
        <v>85</v>
      </c>
      <c r="E3171" s="35" t="s">
        <v>5696</v>
      </c>
      <c r="F3171" s="15"/>
      <c r="G3171" s="15"/>
      <c r="H3171" s="20">
        <v>2017</v>
      </c>
      <c r="I3171" s="20" t="str">
        <f t="shared" si="157"/>
        <v>liss__pers_O..qckUndstn.2017</v>
      </c>
      <c r="J3171" s="15" t="s">
        <v>5705</v>
      </c>
      <c r="K3171" s="20" t="s">
        <v>5698</v>
      </c>
      <c r="L3171" s="20" t="s">
        <v>4063</v>
      </c>
      <c r="M3171" s="20" t="s">
        <v>251</v>
      </c>
      <c r="N3171" s="20" t="s">
        <v>2257</v>
      </c>
    </row>
    <row r="3172" spans="1:14" ht="18" customHeight="1" x14ac:dyDescent="0.2">
      <c r="A3172" s="35" t="s">
        <v>25</v>
      </c>
      <c r="B3172" s="35" t="s">
        <v>2299</v>
      </c>
      <c r="C3172" s="35" t="s">
        <v>17</v>
      </c>
      <c r="D3172" s="35" t="s">
        <v>85</v>
      </c>
      <c r="E3172" s="35" t="s">
        <v>5696</v>
      </c>
      <c r="F3172" s="15"/>
      <c r="G3172" s="15"/>
      <c r="H3172" s="20">
        <v>2013</v>
      </c>
      <c r="I3172" s="20" t="str">
        <f t="shared" si="157"/>
        <v>liss__pers_O..qckUndstn.2013</v>
      </c>
      <c r="J3172" s="15" t="s">
        <v>5706</v>
      </c>
      <c r="K3172" s="20" t="s">
        <v>5698</v>
      </c>
      <c r="L3172" s="20" t="s">
        <v>4063</v>
      </c>
      <c r="M3172" s="20" t="s">
        <v>251</v>
      </c>
      <c r="N3172" s="20" t="s">
        <v>2257</v>
      </c>
    </row>
    <row r="3173" spans="1:14" ht="18" customHeight="1" x14ac:dyDescent="0.2">
      <c r="A3173" s="35" t="s">
        <v>25</v>
      </c>
      <c r="B3173" s="35" t="s">
        <v>2311</v>
      </c>
      <c r="C3173" s="35" t="s">
        <v>17</v>
      </c>
      <c r="D3173" s="35" t="s">
        <v>85</v>
      </c>
      <c r="E3173" s="35" t="s">
        <v>5696</v>
      </c>
      <c r="F3173" s="15"/>
      <c r="G3173" s="15"/>
      <c r="H3173" s="20">
        <v>2018</v>
      </c>
      <c r="I3173" s="20" t="str">
        <f t="shared" si="157"/>
        <v>liss__pers_O..qckUndstn.2018</v>
      </c>
      <c r="J3173" s="15" t="s">
        <v>5707</v>
      </c>
      <c r="K3173" s="20" t="s">
        <v>5698</v>
      </c>
      <c r="L3173" s="20" t="s">
        <v>4063</v>
      </c>
      <c r="M3173" s="20" t="s">
        <v>251</v>
      </c>
      <c r="N3173" s="20" t="s">
        <v>2257</v>
      </c>
    </row>
    <row r="3174" spans="1:14" ht="18" customHeight="1" x14ac:dyDescent="0.2">
      <c r="A3174" s="35" t="s">
        <v>25</v>
      </c>
      <c r="B3174" s="35" t="s">
        <v>2277</v>
      </c>
      <c r="C3174" s="35" t="s">
        <v>17</v>
      </c>
      <c r="D3174" s="35" t="s">
        <v>85</v>
      </c>
      <c r="E3174" s="35" t="s">
        <v>5708</v>
      </c>
      <c r="F3174" s="15"/>
      <c r="G3174" s="15"/>
      <c r="H3174" s="20">
        <v>2008</v>
      </c>
      <c r="I3174" s="20" t="str">
        <f t="shared" ref="I3174:I3237" si="158">CONCATENATE(A3174,"__",C3174,"_", D3174, "..", E3174, ".", H3174)</f>
        <v>liss__pers_O..rchVocab.2008</v>
      </c>
      <c r="J3174" s="15" t="s">
        <v>5709</v>
      </c>
      <c r="K3174" s="20" t="s">
        <v>5710</v>
      </c>
      <c r="L3174" s="20" t="s">
        <v>4063</v>
      </c>
      <c r="M3174" s="20" t="s">
        <v>251</v>
      </c>
      <c r="N3174" s="20" t="s">
        <v>2257</v>
      </c>
    </row>
    <row r="3175" spans="1:14" ht="18" customHeight="1" x14ac:dyDescent="0.2">
      <c r="A3175" s="35" t="s">
        <v>25</v>
      </c>
      <c r="B3175" s="35" t="s">
        <v>2285</v>
      </c>
      <c r="C3175" s="35" t="s">
        <v>17</v>
      </c>
      <c r="D3175" s="35" t="s">
        <v>85</v>
      </c>
      <c r="E3175" s="35" t="s">
        <v>5708</v>
      </c>
      <c r="F3175" s="15"/>
      <c r="G3175" s="15"/>
      <c r="H3175" s="20">
        <v>2009</v>
      </c>
      <c r="I3175" s="20" t="str">
        <f t="shared" si="158"/>
        <v>liss__pers_O..rchVocab.2009</v>
      </c>
      <c r="J3175" s="15" t="s">
        <v>5711</v>
      </c>
      <c r="K3175" s="20" t="s">
        <v>5710</v>
      </c>
      <c r="L3175" s="20" t="s">
        <v>4063</v>
      </c>
      <c r="M3175" s="20" t="s">
        <v>251</v>
      </c>
      <c r="N3175" s="20" t="s">
        <v>2257</v>
      </c>
    </row>
    <row r="3176" spans="1:14" ht="18" customHeight="1" x14ac:dyDescent="0.2">
      <c r="A3176" s="35" t="s">
        <v>25</v>
      </c>
      <c r="B3176" s="35" t="s">
        <v>2289</v>
      </c>
      <c r="C3176" s="35" t="s">
        <v>17</v>
      </c>
      <c r="D3176" s="35" t="s">
        <v>85</v>
      </c>
      <c r="E3176" s="35" t="s">
        <v>5708</v>
      </c>
      <c r="F3176" s="15"/>
      <c r="G3176" s="15"/>
      <c r="H3176" s="20">
        <v>2010</v>
      </c>
      <c r="I3176" s="20" t="str">
        <f t="shared" si="158"/>
        <v>liss__pers_O..rchVocab.2010</v>
      </c>
      <c r="J3176" s="15" t="s">
        <v>5712</v>
      </c>
      <c r="K3176" s="20" t="s">
        <v>5710</v>
      </c>
      <c r="L3176" s="20" t="s">
        <v>4063</v>
      </c>
      <c r="M3176" s="20" t="s">
        <v>251</v>
      </c>
      <c r="N3176" s="20" t="s">
        <v>2257</v>
      </c>
    </row>
    <row r="3177" spans="1:14" ht="18" customHeight="1" x14ac:dyDescent="0.2">
      <c r="A3177" s="35" t="s">
        <v>25</v>
      </c>
      <c r="B3177" s="35" t="s">
        <v>2291</v>
      </c>
      <c r="C3177" s="35" t="s">
        <v>17</v>
      </c>
      <c r="D3177" s="35" t="s">
        <v>85</v>
      </c>
      <c r="E3177" s="35" t="s">
        <v>5708</v>
      </c>
      <c r="F3177" s="15"/>
      <c r="G3177" s="15"/>
      <c r="H3177" s="20">
        <v>2011</v>
      </c>
      <c r="I3177" s="20" t="str">
        <f t="shared" si="158"/>
        <v>liss__pers_O..rchVocab.2011</v>
      </c>
      <c r="J3177" s="15" t="s">
        <v>5713</v>
      </c>
      <c r="K3177" s="20" t="s">
        <v>5710</v>
      </c>
      <c r="L3177" s="20" t="s">
        <v>4063</v>
      </c>
      <c r="M3177" s="20" t="s">
        <v>251</v>
      </c>
      <c r="N3177" s="20" t="s">
        <v>2257</v>
      </c>
    </row>
    <row r="3178" spans="1:14" ht="18" customHeight="1" x14ac:dyDescent="0.2">
      <c r="A3178" s="35" t="s">
        <v>25</v>
      </c>
      <c r="B3178" s="35" t="s">
        <v>2295</v>
      </c>
      <c r="C3178" s="35" t="s">
        <v>17</v>
      </c>
      <c r="D3178" s="35" t="s">
        <v>85</v>
      </c>
      <c r="E3178" s="35" t="s">
        <v>5708</v>
      </c>
      <c r="F3178" s="15"/>
      <c r="G3178" s="15"/>
      <c r="H3178" s="20">
        <v>2012</v>
      </c>
      <c r="I3178" s="20" t="str">
        <f t="shared" si="158"/>
        <v>liss__pers_O..rchVocab.2012</v>
      </c>
      <c r="J3178" s="15" t="s">
        <v>5714</v>
      </c>
      <c r="K3178" s="20" t="s">
        <v>5710</v>
      </c>
      <c r="L3178" s="20" t="s">
        <v>4063</v>
      </c>
      <c r="M3178" s="20" t="s">
        <v>251</v>
      </c>
      <c r="N3178" s="20" t="s">
        <v>2257</v>
      </c>
    </row>
    <row r="3179" spans="1:14" ht="18" customHeight="1" x14ac:dyDescent="0.2">
      <c r="A3179" s="35" t="s">
        <v>25</v>
      </c>
      <c r="B3179" s="35" t="s">
        <v>2301</v>
      </c>
      <c r="C3179" s="35" t="s">
        <v>17</v>
      </c>
      <c r="D3179" s="35" t="s">
        <v>85</v>
      </c>
      <c r="E3179" s="35" t="s">
        <v>5708</v>
      </c>
      <c r="F3179" s="15"/>
      <c r="G3179" s="15"/>
      <c r="H3179" s="20">
        <v>2014</v>
      </c>
      <c r="I3179" s="20" t="str">
        <f t="shared" si="158"/>
        <v>liss__pers_O..rchVocab.2014</v>
      </c>
      <c r="J3179" s="15" t="s">
        <v>5715</v>
      </c>
      <c r="K3179" s="20" t="s">
        <v>5710</v>
      </c>
      <c r="L3179" s="20" t="s">
        <v>4063</v>
      </c>
      <c r="M3179" s="20" t="s">
        <v>251</v>
      </c>
      <c r="N3179" s="20" t="s">
        <v>2257</v>
      </c>
    </row>
    <row r="3180" spans="1:14" ht="18" customHeight="1" x14ac:dyDescent="0.2">
      <c r="A3180" s="35" t="s">
        <v>25</v>
      </c>
      <c r="B3180" s="35" t="s">
        <v>2305</v>
      </c>
      <c r="C3180" s="35" t="s">
        <v>17</v>
      </c>
      <c r="D3180" s="35" t="s">
        <v>85</v>
      </c>
      <c r="E3180" s="35" t="s">
        <v>5708</v>
      </c>
      <c r="F3180" s="15"/>
      <c r="G3180" s="15"/>
      <c r="H3180" s="20">
        <v>2015</v>
      </c>
      <c r="I3180" s="20" t="str">
        <f t="shared" si="158"/>
        <v>liss__pers_O..rchVocab.2015</v>
      </c>
      <c r="J3180" s="15" t="s">
        <v>5716</v>
      </c>
      <c r="K3180" s="20" t="s">
        <v>5710</v>
      </c>
      <c r="L3180" s="20" t="s">
        <v>4063</v>
      </c>
      <c r="M3180" s="20" t="s">
        <v>251</v>
      </c>
      <c r="N3180" s="20" t="s">
        <v>2257</v>
      </c>
    </row>
    <row r="3181" spans="1:14" ht="18" customHeight="1" x14ac:dyDescent="0.2">
      <c r="A3181" s="35" t="s">
        <v>25</v>
      </c>
      <c r="B3181" s="35" t="s">
        <v>2309</v>
      </c>
      <c r="C3181" s="35" t="s">
        <v>17</v>
      </c>
      <c r="D3181" s="35" t="s">
        <v>85</v>
      </c>
      <c r="E3181" s="35" t="s">
        <v>5708</v>
      </c>
      <c r="F3181" s="15"/>
      <c r="G3181" s="15"/>
      <c r="H3181" s="20">
        <v>2017</v>
      </c>
      <c r="I3181" s="20" t="str">
        <f t="shared" si="158"/>
        <v>liss__pers_O..rchVocab.2017</v>
      </c>
      <c r="J3181" s="15" t="s">
        <v>5717</v>
      </c>
      <c r="K3181" s="20" t="s">
        <v>5710</v>
      </c>
      <c r="L3181" s="20" t="s">
        <v>4063</v>
      </c>
      <c r="M3181" s="20" t="s">
        <v>251</v>
      </c>
      <c r="N3181" s="20" t="s">
        <v>2257</v>
      </c>
    </row>
    <row r="3182" spans="1:14" ht="18" customHeight="1" x14ac:dyDescent="0.2">
      <c r="A3182" s="35" t="s">
        <v>25</v>
      </c>
      <c r="B3182" s="35" t="s">
        <v>2299</v>
      </c>
      <c r="C3182" s="35" t="s">
        <v>17</v>
      </c>
      <c r="D3182" s="35" t="s">
        <v>85</v>
      </c>
      <c r="E3182" s="35" t="s">
        <v>5708</v>
      </c>
      <c r="F3182" s="15"/>
      <c r="G3182" s="15"/>
      <c r="H3182" s="20">
        <v>2013</v>
      </c>
      <c r="I3182" s="20" t="str">
        <f t="shared" si="158"/>
        <v>liss__pers_O..rchVocab.2013</v>
      </c>
      <c r="J3182" s="15" t="s">
        <v>5718</v>
      </c>
      <c r="K3182" s="20" t="s">
        <v>5710</v>
      </c>
      <c r="L3182" s="20" t="s">
        <v>4063</v>
      </c>
      <c r="M3182" s="20" t="s">
        <v>251</v>
      </c>
      <c r="N3182" s="20" t="s">
        <v>2257</v>
      </c>
    </row>
    <row r="3183" spans="1:14" ht="18" customHeight="1" x14ac:dyDescent="0.2">
      <c r="A3183" s="35" t="s">
        <v>25</v>
      </c>
      <c r="B3183" s="35" t="s">
        <v>2311</v>
      </c>
      <c r="C3183" s="35" t="s">
        <v>17</v>
      </c>
      <c r="D3183" s="35" t="s">
        <v>85</v>
      </c>
      <c r="E3183" s="35" t="s">
        <v>5708</v>
      </c>
      <c r="F3183" s="15"/>
      <c r="G3183" s="15"/>
      <c r="H3183" s="20">
        <v>2018</v>
      </c>
      <c r="I3183" s="20" t="str">
        <f t="shared" si="158"/>
        <v>liss__pers_O..rchVocab.2018</v>
      </c>
      <c r="J3183" s="15" t="s">
        <v>5719</v>
      </c>
      <c r="K3183" s="20" t="s">
        <v>5710</v>
      </c>
      <c r="L3183" s="20" t="s">
        <v>4063</v>
      </c>
      <c r="M3183" s="20" t="s">
        <v>251</v>
      </c>
      <c r="N3183" s="20" t="s">
        <v>2257</v>
      </c>
    </row>
    <row r="3184" spans="1:14" ht="18" customHeight="1" x14ac:dyDescent="0.2">
      <c r="A3184" s="35" t="s">
        <v>25</v>
      </c>
      <c r="B3184" s="35" t="s">
        <v>2277</v>
      </c>
      <c r="C3184" s="35" t="s">
        <v>17</v>
      </c>
      <c r="D3184" s="35" t="s">
        <v>85</v>
      </c>
      <c r="E3184" s="35" t="s">
        <v>5720</v>
      </c>
      <c r="F3184" s="15"/>
      <c r="G3184" s="15"/>
      <c r="H3184" s="20">
        <v>2008</v>
      </c>
      <c r="I3184" s="20" t="str">
        <f t="shared" si="158"/>
        <v>liss__pers_O..rflct.2008</v>
      </c>
      <c r="J3184" s="15" t="s">
        <v>5721</v>
      </c>
      <c r="K3184" s="20" t="s">
        <v>5722</v>
      </c>
      <c r="L3184" s="20" t="s">
        <v>4063</v>
      </c>
      <c r="M3184" s="20" t="s">
        <v>251</v>
      </c>
      <c r="N3184" s="20" t="s">
        <v>2257</v>
      </c>
    </row>
    <row r="3185" spans="1:14" ht="18" customHeight="1" x14ac:dyDescent="0.2">
      <c r="A3185" s="35" t="s">
        <v>25</v>
      </c>
      <c r="B3185" s="35" t="s">
        <v>2285</v>
      </c>
      <c r="C3185" s="35" t="s">
        <v>17</v>
      </c>
      <c r="D3185" s="35" t="s">
        <v>85</v>
      </c>
      <c r="E3185" s="35" t="s">
        <v>5720</v>
      </c>
      <c r="F3185" s="15"/>
      <c r="G3185" s="15"/>
      <c r="H3185" s="20">
        <v>2009</v>
      </c>
      <c r="I3185" s="20" t="str">
        <f t="shared" si="158"/>
        <v>liss__pers_O..rflct.2009</v>
      </c>
      <c r="J3185" s="15" t="s">
        <v>5723</v>
      </c>
      <c r="K3185" s="20" t="s">
        <v>5722</v>
      </c>
      <c r="L3185" s="20" t="s">
        <v>4063</v>
      </c>
      <c r="M3185" s="20" t="s">
        <v>251</v>
      </c>
      <c r="N3185" s="20" t="s">
        <v>2257</v>
      </c>
    </row>
    <row r="3186" spans="1:14" ht="18" customHeight="1" x14ac:dyDescent="0.2">
      <c r="A3186" s="35" t="s">
        <v>25</v>
      </c>
      <c r="B3186" s="35" t="s">
        <v>2289</v>
      </c>
      <c r="C3186" s="35" t="s">
        <v>17</v>
      </c>
      <c r="D3186" s="35" t="s">
        <v>85</v>
      </c>
      <c r="E3186" s="35" t="s">
        <v>5720</v>
      </c>
      <c r="F3186" s="15"/>
      <c r="G3186" s="15"/>
      <c r="H3186" s="20">
        <v>2010</v>
      </c>
      <c r="I3186" s="20" t="str">
        <f t="shared" si="158"/>
        <v>liss__pers_O..rflct.2010</v>
      </c>
      <c r="J3186" s="15" t="s">
        <v>5724</v>
      </c>
      <c r="K3186" s="20" t="s">
        <v>5722</v>
      </c>
      <c r="L3186" s="20" t="s">
        <v>4063</v>
      </c>
      <c r="M3186" s="20" t="s">
        <v>251</v>
      </c>
      <c r="N3186" s="20" t="s">
        <v>2257</v>
      </c>
    </row>
    <row r="3187" spans="1:14" ht="18" customHeight="1" x14ac:dyDescent="0.2">
      <c r="A3187" s="35" t="s">
        <v>25</v>
      </c>
      <c r="B3187" s="35" t="s">
        <v>2291</v>
      </c>
      <c r="C3187" s="35" t="s">
        <v>17</v>
      </c>
      <c r="D3187" s="35" t="s">
        <v>85</v>
      </c>
      <c r="E3187" s="35" t="s">
        <v>5720</v>
      </c>
      <c r="F3187" s="15"/>
      <c r="G3187" s="15"/>
      <c r="H3187" s="20">
        <v>2011</v>
      </c>
      <c r="I3187" s="20" t="str">
        <f t="shared" si="158"/>
        <v>liss__pers_O..rflct.2011</v>
      </c>
      <c r="J3187" s="15" t="s">
        <v>5725</v>
      </c>
      <c r="K3187" s="20" t="s">
        <v>5722</v>
      </c>
      <c r="L3187" s="20" t="s">
        <v>4063</v>
      </c>
      <c r="M3187" s="20" t="s">
        <v>251</v>
      </c>
      <c r="N3187" s="20" t="s">
        <v>2257</v>
      </c>
    </row>
    <row r="3188" spans="1:14" ht="18" customHeight="1" x14ac:dyDescent="0.2">
      <c r="A3188" s="35" t="s">
        <v>25</v>
      </c>
      <c r="B3188" s="35" t="s">
        <v>2295</v>
      </c>
      <c r="C3188" s="35" t="s">
        <v>17</v>
      </c>
      <c r="D3188" s="35" t="s">
        <v>85</v>
      </c>
      <c r="E3188" s="35" t="s">
        <v>5720</v>
      </c>
      <c r="F3188" s="15"/>
      <c r="G3188" s="15"/>
      <c r="H3188" s="20">
        <v>2012</v>
      </c>
      <c r="I3188" s="20" t="str">
        <f t="shared" si="158"/>
        <v>liss__pers_O..rflct.2012</v>
      </c>
      <c r="J3188" s="15" t="s">
        <v>5726</v>
      </c>
      <c r="K3188" s="20" t="s">
        <v>5722</v>
      </c>
      <c r="L3188" s="20" t="s">
        <v>4063</v>
      </c>
      <c r="M3188" s="20" t="s">
        <v>251</v>
      </c>
      <c r="N3188" s="20" t="s">
        <v>2257</v>
      </c>
    </row>
    <row r="3189" spans="1:14" ht="18" customHeight="1" x14ac:dyDescent="0.2">
      <c r="A3189" s="35" t="s">
        <v>25</v>
      </c>
      <c r="B3189" s="35" t="s">
        <v>2301</v>
      </c>
      <c r="C3189" s="35" t="s">
        <v>17</v>
      </c>
      <c r="D3189" s="35" t="s">
        <v>85</v>
      </c>
      <c r="E3189" s="35" t="s">
        <v>5720</v>
      </c>
      <c r="F3189" s="15"/>
      <c r="G3189" s="15"/>
      <c r="H3189" s="20">
        <v>2014</v>
      </c>
      <c r="I3189" s="20" t="str">
        <f t="shared" si="158"/>
        <v>liss__pers_O..rflct.2014</v>
      </c>
      <c r="J3189" s="15" t="s">
        <v>5727</v>
      </c>
      <c r="K3189" s="20" t="s">
        <v>5722</v>
      </c>
      <c r="L3189" s="20" t="s">
        <v>4063</v>
      </c>
      <c r="M3189" s="20" t="s">
        <v>251</v>
      </c>
      <c r="N3189" s="20" t="s">
        <v>2257</v>
      </c>
    </row>
    <row r="3190" spans="1:14" ht="18" customHeight="1" x14ac:dyDescent="0.2">
      <c r="A3190" s="35" t="s">
        <v>25</v>
      </c>
      <c r="B3190" s="35" t="s">
        <v>2305</v>
      </c>
      <c r="C3190" s="35" t="s">
        <v>17</v>
      </c>
      <c r="D3190" s="35" t="s">
        <v>85</v>
      </c>
      <c r="E3190" s="35" t="s">
        <v>5720</v>
      </c>
      <c r="F3190" s="15"/>
      <c r="G3190" s="15"/>
      <c r="H3190" s="20">
        <v>2015</v>
      </c>
      <c r="I3190" s="20" t="str">
        <f t="shared" si="158"/>
        <v>liss__pers_O..rflct.2015</v>
      </c>
      <c r="J3190" s="15" t="s">
        <v>5728</v>
      </c>
      <c r="K3190" s="20" t="s">
        <v>5722</v>
      </c>
      <c r="L3190" s="20" t="s">
        <v>4063</v>
      </c>
      <c r="M3190" s="20" t="s">
        <v>251</v>
      </c>
      <c r="N3190" s="20" t="s">
        <v>2257</v>
      </c>
    </row>
    <row r="3191" spans="1:14" ht="18" customHeight="1" x14ac:dyDescent="0.2">
      <c r="A3191" s="35" t="s">
        <v>25</v>
      </c>
      <c r="B3191" s="35" t="s">
        <v>2309</v>
      </c>
      <c r="C3191" s="35" t="s">
        <v>17</v>
      </c>
      <c r="D3191" s="35" t="s">
        <v>85</v>
      </c>
      <c r="E3191" s="35" t="s">
        <v>5720</v>
      </c>
      <c r="F3191" s="15"/>
      <c r="G3191" s="15"/>
      <c r="H3191" s="20">
        <v>2017</v>
      </c>
      <c r="I3191" s="20" t="str">
        <f t="shared" si="158"/>
        <v>liss__pers_O..rflct.2017</v>
      </c>
      <c r="J3191" s="15" t="s">
        <v>5729</v>
      </c>
      <c r="K3191" s="20" t="s">
        <v>5722</v>
      </c>
      <c r="L3191" s="20" t="s">
        <v>4063</v>
      </c>
      <c r="M3191" s="20" t="s">
        <v>251</v>
      </c>
      <c r="N3191" s="20" t="s">
        <v>2257</v>
      </c>
    </row>
    <row r="3192" spans="1:14" ht="18" customHeight="1" x14ac:dyDescent="0.2">
      <c r="A3192" s="35" t="s">
        <v>25</v>
      </c>
      <c r="B3192" s="35" t="s">
        <v>2299</v>
      </c>
      <c r="C3192" s="35" t="s">
        <v>17</v>
      </c>
      <c r="D3192" s="35" t="s">
        <v>85</v>
      </c>
      <c r="E3192" s="35" t="s">
        <v>5720</v>
      </c>
      <c r="F3192" s="15"/>
      <c r="G3192" s="15"/>
      <c r="H3192" s="20">
        <v>2013</v>
      </c>
      <c r="I3192" s="20" t="str">
        <f t="shared" si="158"/>
        <v>liss__pers_O..rflct.2013</v>
      </c>
      <c r="J3192" s="15" t="s">
        <v>5730</v>
      </c>
      <c r="K3192" s="20" t="s">
        <v>5722</v>
      </c>
      <c r="L3192" s="20" t="s">
        <v>4063</v>
      </c>
      <c r="M3192" s="20" t="s">
        <v>251</v>
      </c>
      <c r="N3192" s="20" t="s">
        <v>2257</v>
      </c>
    </row>
    <row r="3193" spans="1:14" ht="18" customHeight="1" x14ac:dyDescent="0.2">
      <c r="A3193" s="35" t="s">
        <v>25</v>
      </c>
      <c r="B3193" s="35" t="s">
        <v>2311</v>
      </c>
      <c r="C3193" s="35" t="s">
        <v>17</v>
      </c>
      <c r="D3193" s="35" t="s">
        <v>85</v>
      </c>
      <c r="E3193" s="35" t="s">
        <v>5720</v>
      </c>
      <c r="F3193" s="15"/>
      <c r="G3193" s="15"/>
      <c r="H3193" s="20">
        <v>2018</v>
      </c>
      <c r="I3193" s="20" t="str">
        <f t="shared" si="158"/>
        <v>liss__pers_O..rflct.2018</v>
      </c>
      <c r="J3193" s="15" t="s">
        <v>5731</v>
      </c>
      <c r="K3193" s="20" t="s">
        <v>5722</v>
      </c>
      <c r="L3193" s="20" t="s">
        <v>4063</v>
      </c>
      <c r="M3193" s="20" t="s">
        <v>251</v>
      </c>
      <c r="N3193" s="20" t="s">
        <v>2257</v>
      </c>
    </row>
    <row r="3194" spans="1:14" ht="18" customHeight="1" x14ac:dyDescent="0.2">
      <c r="A3194" s="35" t="s">
        <v>25</v>
      </c>
      <c r="B3194" s="35" t="s">
        <v>2277</v>
      </c>
      <c r="C3194" s="35" t="s">
        <v>17</v>
      </c>
      <c r="D3194" s="35" t="s">
        <v>85</v>
      </c>
      <c r="E3194" s="35" t="s">
        <v>5732</v>
      </c>
      <c r="F3194" s="15"/>
      <c r="G3194" s="15"/>
      <c r="H3194" s="20">
        <v>2008</v>
      </c>
      <c r="I3194" s="20" t="str">
        <f t="shared" si="158"/>
        <v>liss__pers_O..vvdImgn.2008</v>
      </c>
      <c r="J3194" s="15" t="s">
        <v>5733</v>
      </c>
      <c r="K3194" s="20" t="s">
        <v>5734</v>
      </c>
      <c r="L3194" s="20" t="s">
        <v>4063</v>
      </c>
      <c r="M3194" s="20" t="s">
        <v>251</v>
      </c>
      <c r="N3194" s="20" t="s">
        <v>2257</v>
      </c>
    </row>
    <row r="3195" spans="1:14" ht="18" customHeight="1" x14ac:dyDescent="0.2">
      <c r="A3195" s="35" t="s">
        <v>25</v>
      </c>
      <c r="B3195" s="35" t="s">
        <v>2285</v>
      </c>
      <c r="C3195" s="35" t="s">
        <v>17</v>
      </c>
      <c r="D3195" s="35" t="s">
        <v>85</v>
      </c>
      <c r="E3195" s="35" t="s">
        <v>5732</v>
      </c>
      <c r="F3195" s="15"/>
      <c r="G3195" s="15"/>
      <c r="H3195" s="20">
        <v>2009</v>
      </c>
      <c r="I3195" s="20" t="str">
        <f t="shared" si="158"/>
        <v>liss__pers_O..vvdImgn.2009</v>
      </c>
      <c r="J3195" s="15" t="s">
        <v>5735</v>
      </c>
      <c r="K3195" s="20" t="s">
        <v>5734</v>
      </c>
      <c r="L3195" s="20" t="s">
        <v>4063</v>
      </c>
      <c r="M3195" s="20" t="s">
        <v>251</v>
      </c>
      <c r="N3195" s="20" t="s">
        <v>2257</v>
      </c>
    </row>
    <row r="3196" spans="1:14" ht="18" customHeight="1" x14ac:dyDescent="0.2">
      <c r="A3196" s="35" t="s">
        <v>25</v>
      </c>
      <c r="B3196" s="35" t="s">
        <v>2289</v>
      </c>
      <c r="C3196" s="35" t="s">
        <v>17</v>
      </c>
      <c r="D3196" s="35" t="s">
        <v>85</v>
      </c>
      <c r="E3196" s="35" t="s">
        <v>5732</v>
      </c>
      <c r="F3196" s="15"/>
      <c r="G3196" s="15"/>
      <c r="H3196" s="20">
        <v>2010</v>
      </c>
      <c r="I3196" s="20" t="str">
        <f t="shared" si="158"/>
        <v>liss__pers_O..vvdImgn.2010</v>
      </c>
      <c r="J3196" s="15" t="s">
        <v>5736</v>
      </c>
      <c r="K3196" s="20" t="s">
        <v>5734</v>
      </c>
      <c r="L3196" s="20" t="s">
        <v>4063</v>
      </c>
      <c r="M3196" s="20" t="s">
        <v>251</v>
      </c>
      <c r="N3196" s="20" t="s">
        <v>2257</v>
      </c>
    </row>
    <row r="3197" spans="1:14" ht="18" customHeight="1" x14ac:dyDescent="0.2">
      <c r="A3197" s="35" t="s">
        <v>25</v>
      </c>
      <c r="B3197" s="35" t="s">
        <v>2291</v>
      </c>
      <c r="C3197" s="35" t="s">
        <v>17</v>
      </c>
      <c r="D3197" s="35" t="s">
        <v>85</v>
      </c>
      <c r="E3197" s="35" t="s">
        <v>5732</v>
      </c>
      <c r="F3197" s="15"/>
      <c r="G3197" s="15"/>
      <c r="H3197" s="20">
        <v>2011</v>
      </c>
      <c r="I3197" s="20" t="str">
        <f t="shared" si="158"/>
        <v>liss__pers_O..vvdImgn.2011</v>
      </c>
      <c r="J3197" s="15" t="s">
        <v>5737</v>
      </c>
      <c r="K3197" s="20" t="s">
        <v>5734</v>
      </c>
      <c r="L3197" s="20" t="s">
        <v>4063</v>
      </c>
      <c r="M3197" s="20" t="s">
        <v>251</v>
      </c>
      <c r="N3197" s="20" t="s">
        <v>2257</v>
      </c>
    </row>
    <row r="3198" spans="1:14" ht="18" customHeight="1" x14ac:dyDescent="0.2">
      <c r="A3198" s="35" t="s">
        <v>25</v>
      </c>
      <c r="B3198" s="35" t="s">
        <v>2295</v>
      </c>
      <c r="C3198" s="35" t="s">
        <v>17</v>
      </c>
      <c r="D3198" s="35" t="s">
        <v>85</v>
      </c>
      <c r="E3198" s="35" t="s">
        <v>5732</v>
      </c>
      <c r="F3198" s="15"/>
      <c r="G3198" s="15"/>
      <c r="H3198" s="20">
        <v>2012</v>
      </c>
      <c r="I3198" s="20" t="str">
        <f t="shared" si="158"/>
        <v>liss__pers_O..vvdImgn.2012</v>
      </c>
      <c r="J3198" s="15" t="s">
        <v>5738</v>
      </c>
      <c r="K3198" s="20" t="s">
        <v>5734</v>
      </c>
      <c r="L3198" s="20" t="s">
        <v>4063</v>
      </c>
      <c r="M3198" s="20" t="s">
        <v>251</v>
      </c>
      <c r="N3198" s="20" t="s">
        <v>2257</v>
      </c>
    </row>
    <row r="3199" spans="1:14" ht="18" customHeight="1" x14ac:dyDescent="0.2">
      <c r="A3199" s="35" t="s">
        <v>25</v>
      </c>
      <c r="B3199" s="35" t="s">
        <v>2301</v>
      </c>
      <c r="C3199" s="35" t="s">
        <v>17</v>
      </c>
      <c r="D3199" s="35" t="s">
        <v>85</v>
      </c>
      <c r="E3199" s="35" t="s">
        <v>5732</v>
      </c>
      <c r="F3199" s="15"/>
      <c r="G3199" s="15"/>
      <c r="H3199" s="20">
        <v>2014</v>
      </c>
      <c r="I3199" s="20" t="str">
        <f t="shared" si="158"/>
        <v>liss__pers_O..vvdImgn.2014</v>
      </c>
      <c r="J3199" s="15" t="s">
        <v>5743</v>
      </c>
      <c r="K3199" s="20" t="s">
        <v>5734</v>
      </c>
      <c r="L3199" s="20" t="s">
        <v>4063</v>
      </c>
      <c r="M3199" s="20" t="s">
        <v>251</v>
      </c>
      <c r="N3199" s="20" t="s">
        <v>2257</v>
      </c>
    </row>
    <row r="3200" spans="1:14" ht="18" customHeight="1" x14ac:dyDescent="0.2">
      <c r="A3200" s="35" t="s">
        <v>25</v>
      </c>
      <c r="B3200" s="35" t="s">
        <v>2305</v>
      </c>
      <c r="C3200" s="35" t="s">
        <v>17</v>
      </c>
      <c r="D3200" s="35" t="s">
        <v>85</v>
      </c>
      <c r="E3200" s="35" t="s">
        <v>5732</v>
      </c>
      <c r="F3200" s="15"/>
      <c r="G3200" s="15"/>
      <c r="H3200" s="20">
        <v>2015</v>
      </c>
      <c r="I3200" s="20" t="str">
        <f t="shared" si="158"/>
        <v>liss__pers_O..vvdImgn.2015</v>
      </c>
      <c r="J3200" s="15" t="s">
        <v>5744</v>
      </c>
      <c r="K3200" s="20" t="s">
        <v>5734</v>
      </c>
      <c r="L3200" s="20" t="s">
        <v>4063</v>
      </c>
      <c r="M3200" s="20" t="s">
        <v>251</v>
      </c>
      <c r="N3200" s="20" t="s">
        <v>2257</v>
      </c>
    </row>
    <row r="3201" spans="1:17" ht="18" customHeight="1" x14ac:dyDescent="0.2">
      <c r="A3201" s="35" t="s">
        <v>25</v>
      </c>
      <c r="B3201" s="35" t="s">
        <v>2309</v>
      </c>
      <c r="C3201" s="35" t="s">
        <v>17</v>
      </c>
      <c r="D3201" s="35" t="s">
        <v>85</v>
      </c>
      <c r="E3201" s="35" t="s">
        <v>5732</v>
      </c>
      <c r="F3201" s="15"/>
      <c r="G3201" s="15"/>
      <c r="H3201" s="20">
        <v>2017</v>
      </c>
      <c r="I3201" s="20" t="str">
        <f t="shared" si="158"/>
        <v>liss__pers_O..vvdImgn.2017</v>
      </c>
      <c r="J3201" s="15" t="s">
        <v>5748</v>
      </c>
      <c r="K3201" s="20" t="s">
        <v>5734</v>
      </c>
      <c r="L3201" s="20" t="s">
        <v>4063</v>
      </c>
      <c r="M3201" s="20" t="s">
        <v>251</v>
      </c>
      <c r="N3201" s="20" t="s">
        <v>2257</v>
      </c>
    </row>
    <row r="3202" spans="1:17" ht="18" customHeight="1" x14ac:dyDescent="0.2">
      <c r="A3202" s="35" t="s">
        <v>25</v>
      </c>
      <c r="B3202" s="35" t="s">
        <v>2299</v>
      </c>
      <c r="C3202" s="35" t="s">
        <v>17</v>
      </c>
      <c r="D3202" s="35" t="s">
        <v>85</v>
      </c>
      <c r="E3202" s="35" t="s">
        <v>5732</v>
      </c>
      <c r="F3202" s="15"/>
      <c r="G3202" s="15"/>
      <c r="H3202" s="20">
        <v>2013</v>
      </c>
      <c r="I3202" s="20" t="str">
        <f t="shared" si="158"/>
        <v>liss__pers_O..vvdImgn.2013</v>
      </c>
      <c r="J3202" s="15" t="s">
        <v>5752</v>
      </c>
      <c r="K3202" s="20" t="s">
        <v>5734</v>
      </c>
      <c r="L3202" s="20" t="s">
        <v>4063</v>
      </c>
      <c r="M3202" s="20" t="s">
        <v>251</v>
      </c>
      <c r="N3202" s="20" t="s">
        <v>2257</v>
      </c>
    </row>
    <row r="3203" spans="1:17" ht="18" customHeight="1" x14ac:dyDescent="0.2">
      <c r="A3203" s="35" t="s">
        <v>25</v>
      </c>
      <c r="B3203" s="35" t="s">
        <v>2311</v>
      </c>
      <c r="C3203" s="35" t="s">
        <v>17</v>
      </c>
      <c r="D3203" s="35" t="s">
        <v>85</v>
      </c>
      <c r="E3203" s="35" t="s">
        <v>5732</v>
      </c>
      <c r="F3203" s="15"/>
      <c r="G3203" s="15"/>
      <c r="H3203" s="20">
        <v>2018</v>
      </c>
      <c r="I3203" s="20" t="str">
        <f t="shared" si="158"/>
        <v>liss__pers_O..vvdImgn.2018</v>
      </c>
      <c r="J3203" s="15" t="s">
        <v>5754</v>
      </c>
      <c r="K3203" s="20" t="s">
        <v>5734</v>
      </c>
      <c r="L3203" s="20" t="s">
        <v>4063</v>
      </c>
      <c r="M3203" s="20" t="s">
        <v>251</v>
      </c>
      <c r="N3203" s="20" t="s">
        <v>2257</v>
      </c>
    </row>
    <row r="3204" spans="1:17" ht="18" customHeight="1" x14ac:dyDescent="0.2">
      <c r="A3204" s="7" t="s">
        <v>25</v>
      </c>
      <c r="B3204" s="7" t="s">
        <v>2277</v>
      </c>
      <c r="C3204" s="7" t="s">
        <v>17</v>
      </c>
      <c r="D3204" s="7" t="s">
        <v>100</v>
      </c>
      <c r="E3204" s="7" t="s">
        <v>5756</v>
      </c>
      <c r="F3204" s="20">
        <v>1</v>
      </c>
      <c r="G3204" s="20" t="str">
        <f t="shared" ref="G3204:G3313" si="159">MID("abcdefghijklmnopqrstuvwxyz",F3204,1)</f>
        <v>a</v>
      </c>
      <c r="H3204" s="20">
        <f t="shared" ref="H3204:H3280" si="160">F3204+2007</f>
        <v>2008</v>
      </c>
      <c r="I3204" s="20" t="str">
        <f t="shared" si="158"/>
        <v>liss__pers_PA..active.2008</v>
      </c>
      <c r="J3204" s="20" t="s">
        <v>5759</v>
      </c>
      <c r="K3204" s="20" t="s">
        <v>5760</v>
      </c>
      <c r="L3204" s="15" t="s">
        <v>5289</v>
      </c>
      <c r="N3204" s="20" t="s">
        <v>1543</v>
      </c>
      <c r="Q3204" s="20" t="s">
        <v>224</v>
      </c>
    </row>
    <row r="3205" spans="1:17" ht="18" customHeight="1" x14ac:dyDescent="0.2">
      <c r="A3205" s="7" t="s">
        <v>25</v>
      </c>
      <c r="B3205" s="7" t="s">
        <v>2285</v>
      </c>
      <c r="C3205" s="7" t="s">
        <v>17</v>
      </c>
      <c r="D3205" s="7" t="s">
        <v>100</v>
      </c>
      <c r="E3205" s="7" t="s">
        <v>5756</v>
      </c>
      <c r="F3205" s="20">
        <v>2</v>
      </c>
      <c r="G3205" s="20" t="str">
        <f t="shared" si="159"/>
        <v>b</v>
      </c>
      <c r="H3205" s="20">
        <f t="shared" si="160"/>
        <v>2009</v>
      </c>
      <c r="I3205" s="20" t="str">
        <f t="shared" si="158"/>
        <v>liss__pers_PA..active.2009</v>
      </c>
      <c r="J3205" s="20" t="s">
        <v>5765</v>
      </c>
      <c r="K3205" s="20" t="s">
        <v>5760</v>
      </c>
      <c r="L3205" s="15" t="s">
        <v>5289</v>
      </c>
      <c r="N3205" s="20" t="s">
        <v>1543</v>
      </c>
      <c r="Q3205" s="20" t="s">
        <v>224</v>
      </c>
    </row>
    <row r="3206" spans="1:17" ht="18" customHeight="1" x14ac:dyDescent="0.2">
      <c r="A3206" s="7" t="s">
        <v>25</v>
      </c>
      <c r="B3206" s="7" t="s">
        <v>2289</v>
      </c>
      <c r="C3206" s="7" t="s">
        <v>17</v>
      </c>
      <c r="D3206" s="7" t="s">
        <v>100</v>
      </c>
      <c r="E3206" s="7" t="s">
        <v>5756</v>
      </c>
      <c r="F3206" s="20">
        <v>3</v>
      </c>
      <c r="G3206" s="20" t="str">
        <f t="shared" si="159"/>
        <v>c</v>
      </c>
      <c r="H3206" s="20">
        <f t="shared" si="160"/>
        <v>2010</v>
      </c>
      <c r="I3206" s="20" t="str">
        <f t="shared" si="158"/>
        <v>liss__pers_PA..active.2010</v>
      </c>
      <c r="J3206" s="20" t="s">
        <v>5769</v>
      </c>
      <c r="K3206" s="20" t="s">
        <v>5760</v>
      </c>
      <c r="L3206" s="15" t="s">
        <v>5289</v>
      </c>
      <c r="N3206" s="20" t="s">
        <v>1543</v>
      </c>
      <c r="Q3206" s="20" t="s">
        <v>224</v>
      </c>
    </row>
    <row r="3207" spans="1:17" ht="18" customHeight="1" x14ac:dyDescent="0.2">
      <c r="A3207" s="7" t="s">
        <v>25</v>
      </c>
      <c r="B3207" s="7" t="s">
        <v>2291</v>
      </c>
      <c r="C3207" s="7" t="s">
        <v>17</v>
      </c>
      <c r="D3207" s="7" t="s">
        <v>100</v>
      </c>
      <c r="E3207" s="7" t="s">
        <v>5756</v>
      </c>
      <c r="F3207" s="20">
        <v>4</v>
      </c>
      <c r="G3207" s="20" t="str">
        <f t="shared" si="159"/>
        <v>d</v>
      </c>
      <c r="H3207" s="20">
        <f t="shared" si="160"/>
        <v>2011</v>
      </c>
      <c r="I3207" s="20" t="str">
        <f t="shared" si="158"/>
        <v>liss__pers_PA..active.2011</v>
      </c>
      <c r="J3207" s="20" t="s">
        <v>5772</v>
      </c>
      <c r="K3207" s="20" t="s">
        <v>5760</v>
      </c>
      <c r="L3207" s="15" t="s">
        <v>5289</v>
      </c>
      <c r="N3207" s="20" t="s">
        <v>1543</v>
      </c>
      <c r="Q3207" s="20" t="s">
        <v>224</v>
      </c>
    </row>
    <row r="3208" spans="1:17" ht="18" customHeight="1" x14ac:dyDescent="0.2">
      <c r="A3208" s="7" t="s">
        <v>25</v>
      </c>
      <c r="B3208" s="7" t="s">
        <v>2295</v>
      </c>
      <c r="C3208" s="7" t="s">
        <v>17</v>
      </c>
      <c r="D3208" s="7" t="s">
        <v>100</v>
      </c>
      <c r="E3208" s="7" t="s">
        <v>5756</v>
      </c>
      <c r="F3208" s="20">
        <v>5</v>
      </c>
      <c r="G3208" s="20" t="str">
        <f t="shared" si="159"/>
        <v>e</v>
      </c>
      <c r="H3208" s="20">
        <f t="shared" si="160"/>
        <v>2012</v>
      </c>
      <c r="I3208" s="20" t="str">
        <f t="shared" si="158"/>
        <v>liss__pers_PA..active.2012</v>
      </c>
      <c r="J3208" s="20" t="s">
        <v>5776</v>
      </c>
      <c r="K3208" s="20" t="s">
        <v>5760</v>
      </c>
      <c r="L3208" s="15" t="s">
        <v>5289</v>
      </c>
      <c r="N3208" s="20" t="s">
        <v>1543</v>
      </c>
      <c r="Q3208" s="20" t="s">
        <v>224</v>
      </c>
    </row>
    <row r="3209" spans="1:17" ht="18" customHeight="1" x14ac:dyDescent="0.2">
      <c r="A3209" s="7" t="s">
        <v>25</v>
      </c>
      <c r="B3209" s="7" t="s">
        <v>2301</v>
      </c>
      <c r="C3209" s="7" t="s">
        <v>17</v>
      </c>
      <c r="D3209" s="7" t="s">
        <v>100</v>
      </c>
      <c r="E3209" s="7" t="s">
        <v>5756</v>
      </c>
      <c r="F3209" s="20">
        <v>7</v>
      </c>
      <c r="G3209" s="20" t="str">
        <f t="shared" si="159"/>
        <v>g</v>
      </c>
      <c r="H3209" s="20">
        <f t="shared" si="160"/>
        <v>2014</v>
      </c>
      <c r="I3209" s="20" t="str">
        <f t="shared" si="158"/>
        <v>liss__pers_PA..active.2014</v>
      </c>
      <c r="J3209" s="20" t="s">
        <v>5781</v>
      </c>
      <c r="K3209" s="20" t="s">
        <v>5760</v>
      </c>
      <c r="L3209" s="15" t="s">
        <v>5289</v>
      </c>
      <c r="N3209" s="20" t="s">
        <v>1543</v>
      </c>
      <c r="Q3209" s="20" t="s">
        <v>224</v>
      </c>
    </row>
    <row r="3210" spans="1:17" ht="18" customHeight="1" x14ac:dyDescent="0.2">
      <c r="A3210" s="7" t="s">
        <v>25</v>
      </c>
      <c r="B3210" s="7" t="s">
        <v>2305</v>
      </c>
      <c r="C3210" s="7" t="s">
        <v>17</v>
      </c>
      <c r="D3210" s="7" t="s">
        <v>100</v>
      </c>
      <c r="E3210" s="7" t="s">
        <v>5756</v>
      </c>
      <c r="F3210" s="20">
        <v>8</v>
      </c>
      <c r="G3210" s="20" t="str">
        <f t="shared" si="159"/>
        <v>h</v>
      </c>
      <c r="H3210" s="20">
        <f t="shared" si="160"/>
        <v>2015</v>
      </c>
      <c r="I3210" s="20" t="str">
        <f t="shared" si="158"/>
        <v>liss__pers_PA..active.2015</v>
      </c>
      <c r="J3210" s="20" t="s">
        <v>5783</v>
      </c>
      <c r="K3210" s="20" t="s">
        <v>5760</v>
      </c>
      <c r="L3210" s="15" t="s">
        <v>5289</v>
      </c>
      <c r="N3210" s="20" t="s">
        <v>1543</v>
      </c>
      <c r="Q3210" s="20" t="s">
        <v>224</v>
      </c>
    </row>
    <row r="3211" spans="1:17" ht="18" customHeight="1" x14ac:dyDescent="0.2">
      <c r="A3211" s="7" t="s">
        <v>25</v>
      </c>
      <c r="B3211" s="7" t="s">
        <v>2309</v>
      </c>
      <c r="C3211" s="7" t="s">
        <v>17</v>
      </c>
      <c r="D3211" s="7" t="s">
        <v>100</v>
      </c>
      <c r="E3211" s="7" t="s">
        <v>5756</v>
      </c>
      <c r="F3211" s="20">
        <v>9</v>
      </c>
      <c r="G3211" s="20" t="str">
        <f t="shared" si="159"/>
        <v>i</v>
      </c>
      <c r="H3211" s="20">
        <f t="shared" si="160"/>
        <v>2016</v>
      </c>
      <c r="I3211" s="20" t="str">
        <f t="shared" si="158"/>
        <v>liss__pers_PA..active.2016</v>
      </c>
      <c r="J3211" s="20" t="s">
        <v>5785</v>
      </c>
      <c r="K3211" s="20" t="s">
        <v>5760</v>
      </c>
      <c r="L3211" s="15" t="s">
        <v>5289</v>
      </c>
      <c r="N3211" s="20" t="s">
        <v>1543</v>
      </c>
      <c r="Q3211" s="20" t="s">
        <v>224</v>
      </c>
    </row>
    <row r="3212" spans="1:17" ht="18" customHeight="1" x14ac:dyDescent="0.2">
      <c r="A3212" s="7" t="s">
        <v>25</v>
      </c>
      <c r="B3212" s="7" t="s">
        <v>2299</v>
      </c>
      <c r="C3212" s="7" t="s">
        <v>17</v>
      </c>
      <c r="D3212" s="7" t="s">
        <v>100</v>
      </c>
      <c r="E3212" s="7" t="s">
        <v>5756</v>
      </c>
      <c r="F3212" s="20">
        <v>6</v>
      </c>
      <c r="G3212" s="20" t="str">
        <f t="shared" si="159"/>
        <v>f</v>
      </c>
      <c r="H3212" s="20">
        <f t="shared" si="160"/>
        <v>2013</v>
      </c>
      <c r="I3212" s="20" t="str">
        <f t="shared" si="158"/>
        <v>liss__pers_PA..active.2013</v>
      </c>
      <c r="J3212" s="20" t="s">
        <v>5788</v>
      </c>
      <c r="K3212" s="20" t="s">
        <v>5760</v>
      </c>
      <c r="L3212" s="15" t="s">
        <v>5289</v>
      </c>
      <c r="N3212" s="20" t="s">
        <v>1543</v>
      </c>
      <c r="Q3212" s="20" t="s">
        <v>224</v>
      </c>
    </row>
    <row r="3213" spans="1:17" ht="18" customHeight="1" x14ac:dyDescent="0.2">
      <c r="A3213" s="7" t="s">
        <v>25</v>
      </c>
      <c r="B3213" s="7" t="s">
        <v>2311</v>
      </c>
      <c r="C3213" s="7" t="s">
        <v>17</v>
      </c>
      <c r="D3213" s="7" t="s">
        <v>100</v>
      </c>
      <c r="E3213" s="7" t="s">
        <v>5756</v>
      </c>
      <c r="F3213" s="20">
        <v>10</v>
      </c>
      <c r="G3213" s="20" t="str">
        <f t="shared" si="159"/>
        <v>j</v>
      </c>
      <c r="H3213" s="20">
        <f t="shared" si="160"/>
        <v>2017</v>
      </c>
      <c r="I3213" s="20" t="str">
        <f t="shared" si="158"/>
        <v>liss__pers_PA..active.2017</v>
      </c>
      <c r="J3213" s="20" t="s">
        <v>5790</v>
      </c>
      <c r="K3213" s="20" t="s">
        <v>5760</v>
      </c>
      <c r="L3213" s="15" t="s">
        <v>5289</v>
      </c>
      <c r="N3213" s="20" t="s">
        <v>1543</v>
      </c>
      <c r="Q3213" s="20" t="s">
        <v>224</v>
      </c>
    </row>
    <row r="3214" spans="1:17" ht="18" customHeight="1" x14ac:dyDescent="0.2">
      <c r="A3214" s="7" t="s">
        <v>25</v>
      </c>
      <c r="B3214" s="7" t="s">
        <v>5315</v>
      </c>
      <c r="C3214" s="7" t="s">
        <v>17</v>
      </c>
      <c r="D3214" s="7" t="s">
        <v>100</v>
      </c>
      <c r="E3214" s="7" t="s">
        <v>5756</v>
      </c>
      <c r="F3214" s="20">
        <v>11</v>
      </c>
      <c r="G3214" s="20" t="str">
        <f t="shared" si="159"/>
        <v>k</v>
      </c>
      <c r="H3214" s="20">
        <f t="shared" si="160"/>
        <v>2018</v>
      </c>
      <c r="I3214" s="20" t="str">
        <f t="shared" si="158"/>
        <v>liss__pers_PA..active.2018</v>
      </c>
      <c r="J3214" s="20" t="s">
        <v>5792</v>
      </c>
      <c r="K3214" s="20" t="s">
        <v>5760</v>
      </c>
      <c r="L3214" s="15" t="s">
        <v>5289</v>
      </c>
      <c r="N3214" s="20" t="s">
        <v>1543</v>
      </c>
      <c r="Q3214" s="20" t="s">
        <v>224</v>
      </c>
    </row>
    <row r="3215" spans="1:17" ht="18" customHeight="1" x14ac:dyDescent="0.2">
      <c r="A3215" s="7" t="s">
        <v>25</v>
      </c>
      <c r="B3215" s="7" t="s">
        <v>2277</v>
      </c>
      <c r="C3215" s="7" t="s">
        <v>17</v>
      </c>
      <c r="D3215" s="7" t="s">
        <v>100</v>
      </c>
      <c r="E3215" s="7" t="s">
        <v>5794</v>
      </c>
      <c r="F3215" s="20">
        <v>1</v>
      </c>
      <c r="G3215" s="20" t="str">
        <f t="shared" si="159"/>
        <v>a</v>
      </c>
      <c r="H3215" s="20">
        <f t="shared" si="160"/>
        <v>2008</v>
      </c>
      <c r="I3215" s="20" t="str">
        <f t="shared" si="158"/>
        <v>liss__pers_PA..alert.2008</v>
      </c>
      <c r="J3215" s="20" t="s">
        <v>5796</v>
      </c>
      <c r="K3215" s="20" t="s">
        <v>5797</v>
      </c>
      <c r="L3215" s="15" t="s">
        <v>5289</v>
      </c>
      <c r="N3215" s="20" t="s">
        <v>1543</v>
      </c>
      <c r="Q3215" s="20" t="s">
        <v>224</v>
      </c>
    </row>
    <row r="3216" spans="1:17" ht="18" customHeight="1" x14ac:dyDescent="0.2">
      <c r="A3216" s="7" t="s">
        <v>25</v>
      </c>
      <c r="B3216" s="7" t="s">
        <v>2285</v>
      </c>
      <c r="C3216" s="7" t="s">
        <v>17</v>
      </c>
      <c r="D3216" s="7" t="s">
        <v>100</v>
      </c>
      <c r="E3216" s="7" t="s">
        <v>5794</v>
      </c>
      <c r="F3216" s="20">
        <v>2</v>
      </c>
      <c r="G3216" s="20" t="str">
        <f t="shared" si="159"/>
        <v>b</v>
      </c>
      <c r="H3216" s="20">
        <f t="shared" si="160"/>
        <v>2009</v>
      </c>
      <c r="I3216" s="20" t="str">
        <f t="shared" si="158"/>
        <v>liss__pers_PA..alert.2009</v>
      </c>
      <c r="J3216" s="20" t="s">
        <v>5799</v>
      </c>
      <c r="K3216" s="20" t="s">
        <v>5797</v>
      </c>
      <c r="L3216" s="15" t="s">
        <v>5289</v>
      </c>
      <c r="N3216" s="20" t="s">
        <v>1543</v>
      </c>
      <c r="Q3216" s="20" t="s">
        <v>224</v>
      </c>
    </row>
    <row r="3217" spans="1:17" ht="18" customHeight="1" x14ac:dyDescent="0.2">
      <c r="A3217" s="7" t="s">
        <v>25</v>
      </c>
      <c r="B3217" s="7" t="s">
        <v>2289</v>
      </c>
      <c r="C3217" s="7" t="s">
        <v>17</v>
      </c>
      <c r="D3217" s="7" t="s">
        <v>100</v>
      </c>
      <c r="E3217" s="7" t="s">
        <v>5794</v>
      </c>
      <c r="F3217" s="20">
        <v>3</v>
      </c>
      <c r="G3217" s="20" t="str">
        <f t="shared" si="159"/>
        <v>c</v>
      </c>
      <c r="H3217" s="20">
        <f t="shared" si="160"/>
        <v>2010</v>
      </c>
      <c r="I3217" s="20" t="str">
        <f t="shared" si="158"/>
        <v>liss__pers_PA..alert.2010</v>
      </c>
      <c r="J3217" s="20" t="s">
        <v>5801</v>
      </c>
      <c r="K3217" s="20" t="s">
        <v>5797</v>
      </c>
      <c r="L3217" s="15" t="s">
        <v>5289</v>
      </c>
      <c r="N3217" s="20" t="s">
        <v>1543</v>
      </c>
      <c r="Q3217" s="20" t="s">
        <v>224</v>
      </c>
    </row>
    <row r="3218" spans="1:17" ht="18" customHeight="1" x14ac:dyDescent="0.2">
      <c r="A3218" s="7" t="s">
        <v>25</v>
      </c>
      <c r="B3218" s="7" t="s">
        <v>2291</v>
      </c>
      <c r="C3218" s="7" t="s">
        <v>17</v>
      </c>
      <c r="D3218" s="7" t="s">
        <v>100</v>
      </c>
      <c r="E3218" s="7" t="s">
        <v>5794</v>
      </c>
      <c r="F3218" s="20">
        <v>4</v>
      </c>
      <c r="G3218" s="20" t="str">
        <f t="shared" si="159"/>
        <v>d</v>
      </c>
      <c r="H3218" s="20">
        <f t="shared" si="160"/>
        <v>2011</v>
      </c>
      <c r="I3218" s="20" t="str">
        <f t="shared" si="158"/>
        <v>liss__pers_PA..alert.2011</v>
      </c>
      <c r="J3218" s="20" t="s">
        <v>5803</v>
      </c>
      <c r="K3218" s="20" t="s">
        <v>5797</v>
      </c>
      <c r="L3218" s="15" t="s">
        <v>5289</v>
      </c>
      <c r="N3218" s="20" t="s">
        <v>1543</v>
      </c>
      <c r="Q3218" s="20" t="s">
        <v>224</v>
      </c>
    </row>
    <row r="3219" spans="1:17" ht="18" customHeight="1" x14ac:dyDescent="0.2">
      <c r="A3219" s="7" t="s">
        <v>25</v>
      </c>
      <c r="B3219" s="7" t="s">
        <v>2295</v>
      </c>
      <c r="C3219" s="7" t="s">
        <v>17</v>
      </c>
      <c r="D3219" s="7" t="s">
        <v>100</v>
      </c>
      <c r="E3219" s="7" t="s">
        <v>5794</v>
      </c>
      <c r="F3219" s="20">
        <v>5</v>
      </c>
      <c r="G3219" s="20" t="str">
        <f t="shared" si="159"/>
        <v>e</v>
      </c>
      <c r="H3219" s="20">
        <f t="shared" si="160"/>
        <v>2012</v>
      </c>
      <c r="I3219" s="20" t="str">
        <f t="shared" si="158"/>
        <v>liss__pers_PA..alert.2012</v>
      </c>
      <c r="J3219" s="20" t="s">
        <v>5805</v>
      </c>
      <c r="K3219" s="20" t="s">
        <v>5797</v>
      </c>
      <c r="L3219" s="15" t="s">
        <v>5289</v>
      </c>
      <c r="N3219" s="20" t="s">
        <v>1543</v>
      </c>
      <c r="Q3219" s="20" t="s">
        <v>224</v>
      </c>
    </row>
    <row r="3220" spans="1:17" ht="18" customHeight="1" x14ac:dyDescent="0.2">
      <c r="A3220" s="7" t="s">
        <v>25</v>
      </c>
      <c r="B3220" s="7" t="s">
        <v>2301</v>
      </c>
      <c r="C3220" s="7" t="s">
        <v>17</v>
      </c>
      <c r="D3220" s="7" t="s">
        <v>100</v>
      </c>
      <c r="E3220" s="7" t="s">
        <v>5794</v>
      </c>
      <c r="F3220" s="20">
        <v>7</v>
      </c>
      <c r="G3220" s="20" t="str">
        <f t="shared" si="159"/>
        <v>g</v>
      </c>
      <c r="H3220" s="20">
        <f t="shared" si="160"/>
        <v>2014</v>
      </c>
      <c r="I3220" s="20" t="str">
        <f t="shared" si="158"/>
        <v>liss__pers_PA..alert.2014</v>
      </c>
      <c r="J3220" s="20" t="s">
        <v>5807</v>
      </c>
      <c r="K3220" s="20" t="s">
        <v>5797</v>
      </c>
      <c r="L3220" s="15" t="s">
        <v>5289</v>
      </c>
      <c r="N3220" s="20" t="s">
        <v>1543</v>
      </c>
      <c r="Q3220" s="20" t="s">
        <v>224</v>
      </c>
    </row>
    <row r="3221" spans="1:17" ht="18" customHeight="1" x14ac:dyDescent="0.2">
      <c r="A3221" s="7" t="s">
        <v>25</v>
      </c>
      <c r="B3221" s="7" t="s">
        <v>2305</v>
      </c>
      <c r="C3221" s="7" t="s">
        <v>17</v>
      </c>
      <c r="D3221" s="7" t="s">
        <v>100</v>
      </c>
      <c r="E3221" s="7" t="s">
        <v>5794</v>
      </c>
      <c r="F3221" s="20">
        <v>8</v>
      </c>
      <c r="G3221" s="20" t="str">
        <f t="shared" si="159"/>
        <v>h</v>
      </c>
      <c r="H3221" s="20">
        <f t="shared" si="160"/>
        <v>2015</v>
      </c>
      <c r="I3221" s="20" t="str">
        <f t="shared" si="158"/>
        <v>liss__pers_PA..alert.2015</v>
      </c>
      <c r="J3221" s="20" t="s">
        <v>5811</v>
      </c>
      <c r="K3221" s="20" t="s">
        <v>5797</v>
      </c>
      <c r="L3221" s="15" t="s">
        <v>5289</v>
      </c>
      <c r="N3221" s="20" t="s">
        <v>1543</v>
      </c>
      <c r="Q3221" s="20" t="s">
        <v>224</v>
      </c>
    </row>
    <row r="3222" spans="1:17" ht="18" customHeight="1" x14ac:dyDescent="0.2">
      <c r="A3222" s="7" t="s">
        <v>25</v>
      </c>
      <c r="B3222" s="7" t="s">
        <v>2309</v>
      </c>
      <c r="C3222" s="7" t="s">
        <v>17</v>
      </c>
      <c r="D3222" s="7" t="s">
        <v>100</v>
      </c>
      <c r="E3222" s="7" t="s">
        <v>5794</v>
      </c>
      <c r="F3222" s="20">
        <v>9</v>
      </c>
      <c r="G3222" s="20" t="str">
        <f t="shared" si="159"/>
        <v>i</v>
      </c>
      <c r="H3222" s="20">
        <f t="shared" si="160"/>
        <v>2016</v>
      </c>
      <c r="I3222" s="20" t="str">
        <f t="shared" si="158"/>
        <v>liss__pers_PA..alert.2016</v>
      </c>
      <c r="J3222" s="20" t="s">
        <v>5814</v>
      </c>
      <c r="K3222" s="20" t="s">
        <v>5797</v>
      </c>
      <c r="L3222" s="15" t="s">
        <v>5289</v>
      </c>
      <c r="N3222" s="20" t="s">
        <v>1543</v>
      </c>
      <c r="Q3222" s="20" t="s">
        <v>224</v>
      </c>
    </row>
    <row r="3223" spans="1:17" ht="18" customHeight="1" x14ac:dyDescent="0.2">
      <c r="A3223" s="7" t="s">
        <v>25</v>
      </c>
      <c r="B3223" s="7" t="s">
        <v>2299</v>
      </c>
      <c r="C3223" s="7" t="s">
        <v>17</v>
      </c>
      <c r="D3223" s="7" t="s">
        <v>100</v>
      </c>
      <c r="E3223" s="7" t="s">
        <v>5794</v>
      </c>
      <c r="F3223" s="20">
        <v>6</v>
      </c>
      <c r="G3223" s="20" t="str">
        <f t="shared" si="159"/>
        <v>f</v>
      </c>
      <c r="H3223" s="20">
        <f t="shared" si="160"/>
        <v>2013</v>
      </c>
      <c r="I3223" s="20" t="str">
        <f t="shared" si="158"/>
        <v>liss__pers_PA..alert.2013</v>
      </c>
      <c r="J3223" s="20" t="s">
        <v>5817</v>
      </c>
      <c r="K3223" s="20" t="s">
        <v>5797</v>
      </c>
      <c r="L3223" s="15" t="s">
        <v>5289</v>
      </c>
      <c r="N3223" s="20" t="s">
        <v>1543</v>
      </c>
      <c r="Q3223" s="20" t="s">
        <v>224</v>
      </c>
    </row>
    <row r="3224" spans="1:17" ht="18" customHeight="1" x14ac:dyDescent="0.2">
      <c r="A3224" s="7" t="s">
        <v>25</v>
      </c>
      <c r="B3224" s="7" t="s">
        <v>2311</v>
      </c>
      <c r="C3224" s="7" t="s">
        <v>17</v>
      </c>
      <c r="D3224" s="7" t="s">
        <v>100</v>
      </c>
      <c r="E3224" s="7" t="s">
        <v>5794</v>
      </c>
      <c r="F3224" s="20">
        <v>10</v>
      </c>
      <c r="G3224" s="20" t="str">
        <f t="shared" si="159"/>
        <v>j</v>
      </c>
      <c r="H3224" s="20">
        <f t="shared" si="160"/>
        <v>2017</v>
      </c>
      <c r="I3224" s="20" t="str">
        <f t="shared" si="158"/>
        <v>liss__pers_PA..alert.2017</v>
      </c>
      <c r="J3224" s="20" t="s">
        <v>5820</v>
      </c>
      <c r="K3224" s="20" t="s">
        <v>5797</v>
      </c>
      <c r="L3224" s="15" t="s">
        <v>5289</v>
      </c>
      <c r="N3224" s="20" t="s">
        <v>1543</v>
      </c>
      <c r="Q3224" s="20" t="s">
        <v>224</v>
      </c>
    </row>
    <row r="3225" spans="1:17" ht="18" customHeight="1" x14ac:dyDescent="0.2">
      <c r="A3225" s="7" t="s">
        <v>25</v>
      </c>
      <c r="B3225" s="7" t="s">
        <v>5315</v>
      </c>
      <c r="C3225" s="7" t="s">
        <v>17</v>
      </c>
      <c r="D3225" s="7" t="s">
        <v>100</v>
      </c>
      <c r="E3225" s="7" t="s">
        <v>5794</v>
      </c>
      <c r="F3225" s="20">
        <v>11</v>
      </c>
      <c r="G3225" s="20" t="str">
        <f t="shared" si="159"/>
        <v>k</v>
      </c>
      <c r="H3225" s="20">
        <f t="shared" si="160"/>
        <v>2018</v>
      </c>
      <c r="I3225" s="20" t="str">
        <f t="shared" si="158"/>
        <v>liss__pers_PA..alert.2018</v>
      </c>
      <c r="J3225" s="20" t="s">
        <v>5824</v>
      </c>
      <c r="K3225" s="20" t="s">
        <v>5797</v>
      </c>
      <c r="L3225" s="15" t="s">
        <v>5289</v>
      </c>
      <c r="N3225" s="20" t="s">
        <v>1543</v>
      </c>
      <c r="Q3225" s="20" t="s">
        <v>224</v>
      </c>
    </row>
    <row r="3226" spans="1:17" ht="18" customHeight="1" x14ac:dyDescent="0.2">
      <c r="A3226" s="7" t="s">
        <v>25</v>
      </c>
      <c r="B3226" s="7" t="s">
        <v>2277</v>
      </c>
      <c r="C3226" s="7" t="s">
        <v>17</v>
      </c>
      <c r="D3226" s="7" t="s">
        <v>100</v>
      </c>
      <c r="E3226" s="7" t="s">
        <v>5825</v>
      </c>
      <c r="F3226" s="20">
        <v>1</v>
      </c>
      <c r="G3226" s="20" t="str">
        <f t="shared" si="159"/>
        <v>a</v>
      </c>
      <c r="H3226" s="20">
        <f t="shared" si="160"/>
        <v>2008</v>
      </c>
      <c r="I3226" s="20" t="str">
        <f t="shared" si="158"/>
        <v>liss__pers_PA..attentive.2008</v>
      </c>
      <c r="J3226" s="20" t="s">
        <v>5827</v>
      </c>
      <c r="K3226" s="20" t="s">
        <v>5828</v>
      </c>
      <c r="L3226" s="15" t="s">
        <v>5289</v>
      </c>
      <c r="N3226" s="20" t="s">
        <v>1543</v>
      </c>
      <c r="Q3226" s="20" t="s">
        <v>224</v>
      </c>
    </row>
    <row r="3227" spans="1:17" ht="18" customHeight="1" x14ac:dyDescent="0.2">
      <c r="A3227" s="7" t="s">
        <v>25</v>
      </c>
      <c r="B3227" s="7" t="s">
        <v>2285</v>
      </c>
      <c r="C3227" s="7" t="s">
        <v>17</v>
      </c>
      <c r="D3227" s="7" t="s">
        <v>100</v>
      </c>
      <c r="E3227" s="7" t="s">
        <v>5825</v>
      </c>
      <c r="F3227" s="20">
        <v>2</v>
      </c>
      <c r="G3227" s="20" t="str">
        <f t="shared" si="159"/>
        <v>b</v>
      </c>
      <c r="H3227" s="20">
        <f t="shared" si="160"/>
        <v>2009</v>
      </c>
      <c r="I3227" s="20" t="str">
        <f t="shared" si="158"/>
        <v>liss__pers_PA..attentive.2009</v>
      </c>
      <c r="J3227" s="20" t="s">
        <v>5829</v>
      </c>
      <c r="K3227" s="20" t="s">
        <v>5828</v>
      </c>
      <c r="L3227" s="15" t="s">
        <v>5289</v>
      </c>
      <c r="N3227" s="20" t="s">
        <v>1543</v>
      </c>
      <c r="Q3227" s="20" t="s">
        <v>224</v>
      </c>
    </row>
    <row r="3228" spans="1:17" ht="18" customHeight="1" x14ac:dyDescent="0.2">
      <c r="A3228" s="7" t="s">
        <v>25</v>
      </c>
      <c r="B3228" s="7" t="s">
        <v>2289</v>
      </c>
      <c r="C3228" s="7" t="s">
        <v>17</v>
      </c>
      <c r="D3228" s="7" t="s">
        <v>100</v>
      </c>
      <c r="E3228" s="7" t="s">
        <v>5825</v>
      </c>
      <c r="F3228" s="20">
        <v>3</v>
      </c>
      <c r="G3228" s="20" t="str">
        <f t="shared" si="159"/>
        <v>c</v>
      </c>
      <c r="H3228" s="20">
        <f t="shared" si="160"/>
        <v>2010</v>
      </c>
      <c r="I3228" s="20" t="str">
        <f t="shared" si="158"/>
        <v>liss__pers_PA..attentive.2010</v>
      </c>
      <c r="J3228" s="20" t="s">
        <v>5831</v>
      </c>
      <c r="K3228" s="20" t="s">
        <v>5828</v>
      </c>
      <c r="L3228" s="15" t="s">
        <v>5289</v>
      </c>
      <c r="N3228" s="20" t="s">
        <v>1543</v>
      </c>
      <c r="Q3228" s="20" t="s">
        <v>224</v>
      </c>
    </row>
    <row r="3229" spans="1:17" ht="18" customHeight="1" x14ac:dyDescent="0.2">
      <c r="A3229" s="7" t="s">
        <v>25</v>
      </c>
      <c r="B3229" s="7" t="s">
        <v>2291</v>
      </c>
      <c r="C3229" s="7" t="s">
        <v>17</v>
      </c>
      <c r="D3229" s="7" t="s">
        <v>100</v>
      </c>
      <c r="E3229" s="7" t="s">
        <v>5825</v>
      </c>
      <c r="F3229" s="20">
        <v>4</v>
      </c>
      <c r="G3229" s="20" t="str">
        <f t="shared" si="159"/>
        <v>d</v>
      </c>
      <c r="H3229" s="20">
        <f t="shared" si="160"/>
        <v>2011</v>
      </c>
      <c r="I3229" s="20" t="str">
        <f t="shared" si="158"/>
        <v>liss__pers_PA..attentive.2011</v>
      </c>
      <c r="J3229" s="20" t="s">
        <v>5833</v>
      </c>
      <c r="K3229" s="20" t="s">
        <v>5828</v>
      </c>
      <c r="L3229" s="15" t="s">
        <v>5289</v>
      </c>
      <c r="N3229" s="20" t="s">
        <v>1543</v>
      </c>
      <c r="Q3229" s="20" t="s">
        <v>224</v>
      </c>
    </row>
    <row r="3230" spans="1:17" ht="18" customHeight="1" x14ac:dyDescent="0.2">
      <c r="A3230" s="7" t="s">
        <v>25</v>
      </c>
      <c r="B3230" s="7" t="s">
        <v>2295</v>
      </c>
      <c r="C3230" s="7" t="s">
        <v>17</v>
      </c>
      <c r="D3230" s="7" t="s">
        <v>100</v>
      </c>
      <c r="E3230" s="7" t="s">
        <v>5825</v>
      </c>
      <c r="F3230" s="20">
        <v>5</v>
      </c>
      <c r="G3230" s="20" t="str">
        <f t="shared" si="159"/>
        <v>e</v>
      </c>
      <c r="H3230" s="20">
        <f t="shared" si="160"/>
        <v>2012</v>
      </c>
      <c r="I3230" s="20" t="str">
        <f t="shared" si="158"/>
        <v>liss__pers_PA..attentive.2012</v>
      </c>
      <c r="J3230" s="20" t="s">
        <v>5838</v>
      </c>
      <c r="K3230" s="20" t="s">
        <v>5828</v>
      </c>
      <c r="L3230" s="15" t="s">
        <v>5289</v>
      </c>
      <c r="N3230" s="20" t="s">
        <v>1543</v>
      </c>
      <c r="Q3230" s="20" t="s">
        <v>224</v>
      </c>
    </row>
    <row r="3231" spans="1:17" ht="18" customHeight="1" x14ac:dyDescent="0.2">
      <c r="A3231" s="7" t="s">
        <v>25</v>
      </c>
      <c r="B3231" s="7" t="s">
        <v>2301</v>
      </c>
      <c r="C3231" s="7" t="s">
        <v>17</v>
      </c>
      <c r="D3231" s="7" t="s">
        <v>100</v>
      </c>
      <c r="E3231" s="7" t="s">
        <v>5825</v>
      </c>
      <c r="F3231" s="20">
        <v>7</v>
      </c>
      <c r="G3231" s="20" t="str">
        <f t="shared" si="159"/>
        <v>g</v>
      </c>
      <c r="H3231" s="20">
        <f t="shared" si="160"/>
        <v>2014</v>
      </c>
      <c r="I3231" s="20" t="str">
        <f t="shared" si="158"/>
        <v>liss__pers_PA..attentive.2014</v>
      </c>
      <c r="J3231" s="20" t="s">
        <v>5839</v>
      </c>
      <c r="K3231" s="20" t="s">
        <v>5828</v>
      </c>
      <c r="L3231" s="15" t="s">
        <v>5289</v>
      </c>
      <c r="N3231" s="20" t="s">
        <v>1543</v>
      </c>
      <c r="Q3231" s="20" t="s">
        <v>224</v>
      </c>
    </row>
    <row r="3232" spans="1:17" ht="18" customHeight="1" x14ac:dyDescent="0.2">
      <c r="A3232" s="7" t="s">
        <v>25</v>
      </c>
      <c r="B3232" s="7" t="s">
        <v>2305</v>
      </c>
      <c r="C3232" s="7" t="s">
        <v>17</v>
      </c>
      <c r="D3232" s="7" t="s">
        <v>100</v>
      </c>
      <c r="E3232" s="7" t="s">
        <v>5825</v>
      </c>
      <c r="F3232" s="20">
        <v>8</v>
      </c>
      <c r="G3232" s="20" t="str">
        <f t="shared" si="159"/>
        <v>h</v>
      </c>
      <c r="H3232" s="20">
        <f t="shared" si="160"/>
        <v>2015</v>
      </c>
      <c r="I3232" s="20" t="str">
        <f t="shared" si="158"/>
        <v>liss__pers_PA..attentive.2015</v>
      </c>
      <c r="J3232" s="20" t="s">
        <v>5840</v>
      </c>
      <c r="K3232" s="20" t="s">
        <v>5828</v>
      </c>
      <c r="L3232" s="15" t="s">
        <v>5289</v>
      </c>
      <c r="N3232" s="20" t="s">
        <v>1543</v>
      </c>
      <c r="Q3232" s="20" t="s">
        <v>224</v>
      </c>
    </row>
    <row r="3233" spans="1:17" ht="18" customHeight="1" x14ac:dyDescent="0.2">
      <c r="A3233" s="7" t="s">
        <v>25</v>
      </c>
      <c r="B3233" s="7" t="s">
        <v>2309</v>
      </c>
      <c r="C3233" s="7" t="s">
        <v>17</v>
      </c>
      <c r="D3233" s="7" t="s">
        <v>100</v>
      </c>
      <c r="E3233" s="7" t="s">
        <v>5825</v>
      </c>
      <c r="F3233" s="20">
        <v>9</v>
      </c>
      <c r="G3233" s="20" t="str">
        <f t="shared" si="159"/>
        <v>i</v>
      </c>
      <c r="H3233" s="20">
        <f t="shared" si="160"/>
        <v>2016</v>
      </c>
      <c r="I3233" s="20" t="str">
        <f t="shared" si="158"/>
        <v>liss__pers_PA..attentive.2016</v>
      </c>
      <c r="J3233" s="20" t="s">
        <v>5842</v>
      </c>
      <c r="K3233" s="20" t="s">
        <v>5828</v>
      </c>
      <c r="L3233" s="15" t="s">
        <v>5289</v>
      </c>
      <c r="N3233" s="20" t="s">
        <v>1543</v>
      </c>
      <c r="Q3233" s="20" t="s">
        <v>224</v>
      </c>
    </row>
    <row r="3234" spans="1:17" ht="18" customHeight="1" x14ac:dyDescent="0.2">
      <c r="A3234" s="7" t="s">
        <v>25</v>
      </c>
      <c r="B3234" s="7" t="s">
        <v>2299</v>
      </c>
      <c r="C3234" s="7" t="s">
        <v>17</v>
      </c>
      <c r="D3234" s="7" t="s">
        <v>100</v>
      </c>
      <c r="E3234" s="7" t="s">
        <v>5825</v>
      </c>
      <c r="F3234" s="20">
        <v>6</v>
      </c>
      <c r="G3234" s="20" t="str">
        <f t="shared" si="159"/>
        <v>f</v>
      </c>
      <c r="H3234" s="20">
        <f t="shared" si="160"/>
        <v>2013</v>
      </c>
      <c r="I3234" s="20" t="str">
        <f t="shared" si="158"/>
        <v>liss__pers_PA..attentive.2013</v>
      </c>
      <c r="J3234" s="20" t="s">
        <v>5843</v>
      </c>
      <c r="K3234" s="20" t="s">
        <v>5828</v>
      </c>
      <c r="L3234" s="15" t="s">
        <v>5289</v>
      </c>
      <c r="N3234" s="20" t="s">
        <v>1543</v>
      </c>
      <c r="Q3234" s="20" t="s">
        <v>224</v>
      </c>
    </row>
    <row r="3235" spans="1:17" ht="18" customHeight="1" x14ac:dyDescent="0.2">
      <c r="A3235" s="7" t="s">
        <v>25</v>
      </c>
      <c r="B3235" s="7" t="s">
        <v>2311</v>
      </c>
      <c r="C3235" s="7" t="s">
        <v>17</v>
      </c>
      <c r="D3235" s="7" t="s">
        <v>100</v>
      </c>
      <c r="E3235" s="7" t="s">
        <v>5825</v>
      </c>
      <c r="F3235" s="20">
        <v>10</v>
      </c>
      <c r="G3235" s="20" t="str">
        <f t="shared" si="159"/>
        <v>j</v>
      </c>
      <c r="H3235" s="20">
        <f t="shared" si="160"/>
        <v>2017</v>
      </c>
      <c r="I3235" s="20" t="str">
        <f t="shared" si="158"/>
        <v>liss__pers_PA..attentive.2017</v>
      </c>
      <c r="J3235" s="20" t="s">
        <v>5845</v>
      </c>
      <c r="K3235" s="20" t="s">
        <v>5828</v>
      </c>
      <c r="L3235" s="15" t="s">
        <v>5289</v>
      </c>
      <c r="N3235" s="20" t="s">
        <v>1543</v>
      </c>
      <c r="Q3235" s="20" t="s">
        <v>224</v>
      </c>
    </row>
    <row r="3236" spans="1:17" ht="18" customHeight="1" x14ac:dyDescent="0.2">
      <c r="A3236" s="7" t="s">
        <v>25</v>
      </c>
      <c r="B3236" s="7" t="s">
        <v>5315</v>
      </c>
      <c r="C3236" s="7" t="s">
        <v>17</v>
      </c>
      <c r="D3236" s="7" t="s">
        <v>100</v>
      </c>
      <c r="E3236" s="7" t="s">
        <v>5825</v>
      </c>
      <c r="F3236" s="20">
        <v>11</v>
      </c>
      <c r="G3236" s="20" t="str">
        <f t="shared" si="159"/>
        <v>k</v>
      </c>
      <c r="H3236" s="20">
        <f t="shared" si="160"/>
        <v>2018</v>
      </c>
      <c r="I3236" s="20" t="str">
        <f t="shared" si="158"/>
        <v>liss__pers_PA..attentive.2018</v>
      </c>
      <c r="J3236" s="20" t="s">
        <v>5847</v>
      </c>
      <c r="K3236" s="20" t="s">
        <v>5828</v>
      </c>
      <c r="L3236" s="15" t="s">
        <v>5289</v>
      </c>
      <c r="N3236" s="20" t="s">
        <v>1543</v>
      </c>
      <c r="Q3236" s="20" t="s">
        <v>224</v>
      </c>
    </row>
    <row r="3237" spans="1:17" ht="18" customHeight="1" x14ac:dyDescent="0.2">
      <c r="A3237" s="7" t="s">
        <v>25</v>
      </c>
      <c r="B3237" s="7" t="s">
        <v>2277</v>
      </c>
      <c r="C3237" s="7" t="s">
        <v>17</v>
      </c>
      <c r="D3237" s="7" t="s">
        <v>100</v>
      </c>
      <c r="E3237" s="7" t="s">
        <v>5848</v>
      </c>
      <c r="F3237" s="20">
        <v>1</v>
      </c>
      <c r="G3237" s="20" t="str">
        <f t="shared" si="159"/>
        <v>a</v>
      </c>
      <c r="H3237" s="20">
        <f t="shared" si="160"/>
        <v>2008</v>
      </c>
      <c r="I3237" s="20" t="str">
        <f t="shared" si="158"/>
        <v>liss__pers_PA..determined.2008</v>
      </c>
      <c r="J3237" s="20" t="s">
        <v>5850</v>
      </c>
      <c r="K3237" s="20" t="s">
        <v>5851</v>
      </c>
      <c r="L3237" s="15" t="s">
        <v>5289</v>
      </c>
      <c r="N3237" s="20" t="s">
        <v>1543</v>
      </c>
      <c r="Q3237" s="20" t="s">
        <v>224</v>
      </c>
    </row>
    <row r="3238" spans="1:17" ht="18" customHeight="1" x14ac:dyDescent="0.2">
      <c r="A3238" s="7" t="s">
        <v>25</v>
      </c>
      <c r="B3238" s="7" t="s">
        <v>2285</v>
      </c>
      <c r="C3238" s="7" t="s">
        <v>17</v>
      </c>
      <c r="D3238" s="7" t="s">
        <v>100</v>
      </c>
      <c r="E3238" s="7" t="s">
        <v>5848</v>
      </c>
      <c r="F3238" s="20">
        <v>2</v>
      </c>
      <c r="G3238" s="20" t="str">
        <f t="shared" si="159"/>
        <v>b</v>
      </c>
      <c r="H3238" s="20">
        <f t="shared" si="160"/>
        <v>2009</v>
      </c>
      <c r="I3238" s="20" t="str">
        <f t="shared" ref="I3238:I3301" si="161">CONCATENATE(A3238,"__",C3238,"_", D3238, "..", E3238, ".", H3238)</f>
        <v>liss__pers_PA..determined.2009</v>
      </c>
      <c r="J3238" s="20" t="s">
        <v>5852</v>
      </c>
      <c r="K3238" s="20" t="s">
        <v>5851</v>
      </c>
      <c r="L3238" s="15" t="s">
        <v>5289</v>
      </c>
      <c r="N3238" s="20" t="s">
        <v>1543</v>
      </c>
      <c r="Q3238" s="20" t="s">
        <v>224</v>
      </c>
    </row>
    <row r="3239" spans="1:17" ht="18" customHeight="1" x14ac:dyDescent="0.2">
      <c r="A3239" s="7" t="s">
        <v>25</v>
      </c>
      <c r="B3239" s="7" t="s">
        <v>2289</v>
      </c>
      <c r="C3239" s="7" t="s">
        <v>17</v>
      </c>
      <c r="D3239" s="7" t="s">
        <v>100</v>
      </c>
      <c r="E3239" s="7" t="s">
        <v>5848</v>
      </c>
      <c r="F3239" s="20">
        <v>3</v>
      </c>
      <c r="G3239" s="20" t="str">
        <f t="shared" si="159"/>
        <v>c</v>
      </c>
      <c r="H3239" s="20">
        <f t="shared" si="160"/>
        <v>2010</v>
      </c>
      <c r="I3239" s="20" t="str">
        <f t="shared" si="161"/>
        <v>liss__pers_PA..determined.2010</v>
      </c>
      <c r="J3239" s="20" t="s">
        <v>5853</v>
      </c>
      <c r="K3239" s="20" t="s">
        <v>5851</v>
      </c>
      <c r="L3239" s="15" t="s">
        <v>5289</v>
      </c>
      <c r="N3239" s="20" t="s">
        <v>1543</v>
      </c>
      <c r="Q3239" s="20" t="s">
        <v>224</v>
      </c>
    </row>
    <row r="3240" spans="1:17" ht="18" customHeight="1" x14ac:dyDescent="0.2">
      <c r="A3240" s="7" t="s">
        <v>25</v>
      </c>
      <c r="B3240" s="7" t="s">
        <v>2291</v>
      </c>
      <c r="C3240" s="7" t="s">
        <v>17</v>
      </c>
      <c r="D3240" s="7" t="s">
        <v>100</v>
      </c>
      <c r="E3240" s="7" t="s">
        <v>5848</v>
      </c>
      <c r="F3240" s="20">
        <v>4</v>
      </c>
      <c r="G3240" s="20" t="str">
        <f t="shared" si="159"/>
        <v>d</v>
      </c>
      <c r="H3240" s="20">
        <f t="shared" si="160"/>
        <v>2011</v>
      </c>
      <c r="I3240" s="20" t="str">
        <f t="shared" si="161"/>
        <v>liss__pers_PA..determined.2011</v>
      </c>
      <c r="J3240" s="20" t="s">
        <v>5855</v>
      </c>
      <c r="K3240" s="20" t="s">
        <v>5851</v>
      </c>
      <c r="L3240" s="15" t="s">
        <v>5289</v>
      </c>
      <c r="N3240" s="20" t="s">
        <v>1543</v>
      </c>
      <c r="Q3240" s="20" t="s">
        <v>224</v>
      </c>
    </row>
    <row r="3241" spans="1:17" ht="18" customHeight="1" x14ac:dyDescent="0.2">
      <c r="A3241" s="7" t="s">
        <v>25</v>
      </c>
      <c r="B3241" s="7" t="s">
        <v>2295</v>
      </c>
      <c r="C3241" s="7" t="s">
        <v>17</v>
      </c>
      <c r="D3241" s="7" t="s">
        <v>100</v>
      </c>
      <c r="E3241" s="7" t="s">
        <v>5848</v>
      </c>
      <c r="F3241" s="20">
        <v>5</v>
      </c>
      <c r="G3241" s="20" t="str">
        <f t="shared" si="159"/>
        <v>e</v>
      </c>
      <c r="H3241" s="20">
        <f t="shared" si="160"/>
        <v>2012</v>
      </c>
      <c r="I3241" s="20" t="str">
        <f t="shared" si="161"/>
        <v>liss__pers_PA..determined.2012</v>
      </c>
      <c r="J3241" s="20" t="s">
        <v>5857</v>
      </c>
      <c r="K3241" s="20" t="s">
        <v>5851</v>
      </c>
      <c r="L3241" s="15" t="s">
        <v>5289</v>
      </c>
      <c r="N3241" s="20" t="s">
        <v>1543</v>
      </c>
      <c r="Q3241" s="20" t="s">
        <v>224</v>
      </c>
    </row>
    <row r="3242" spans="1:17" ht="18" customHeight="1" x14ac:dyDescent="0.2">
      <c r="A3242" s="7" t="s">
        <v>25</v>
      </c>
      <c r="B3242" s="7" t="s">
        <v>2301</v>
      </c>
      <c r="C3242" s="7" t="s">
        <v>17</v>
      </c>
      <c r="D3242" s="7" t="s">
        <v>100</v>
      </c>
      <c r="E3242" s="7" t="s">
        <v>5848</v>
      </c>
      <c r="F3242" s="20">
        <v>7</v>
      </c>
      <c r="G3242" s="20" t="str">
        <f t="shared" si="159"/>
        <v>g</v>
      </c>
      <c r="H3242" s="20">
        <f t="shared" si="160"/>
        <v>2014</v>
      </c>
      <c r="I3242" s="20" t="str">
        <f t="shared" si="161"/>
        <v>liss__pers_PA..determined.2014</v>
      </c>
      <c r="J3242" s="20" t="s">
        <v>5863</v>
      </c>
      <c r="K3242" s="20" t="s">
        <v>5851</v>
      </c>
      <c r="L3242" s="15" t="s">
        <v>5289</v>
      </c>
      <c r="N3242" s="20" t="s">
        <v>1543</v>
      </c>
      <c r="Q3242" s="20" t="s">
        <v>224</v>
      </c>
    </row>
    <row r="3243" spans="1:17" ht="18" customHeight="1" x14ac:dyDescent="0.2">
      <c r="A3243" s="7" t="s">
        <v>25</v>
      </c>
      <c r="B3243" s="7" t="s">
        <v>2305</v>
      </c>
      <c r="C3243" s="7" t="s">
        <v>17</v>
      </c>
      <c r="D3243" s="7" t="s">
        <v>100</v>
      </c>
      <c r="E3243" s="7" t="s">
        <v>5848</v>
      </c>
      <c r="F3243" s="20">
        <v>8</v>
      </c>
      <c r="G3243" s="20" t="str">
        <f t="shared" si="159"/>
        <v>h</v>
      </c>
      <c r="H3243" s="20">
        <f t="shared" si="160"/>
        <v>2015</v>
      </c>
      <c r="I3243" s="20" t="str">
        <f t="shared" si="161"/>
        <v>liss__pers_PA..determined.2015</v>
      </c>
      <c r="J3243" s="20" t="s">
        <v>5864</v>
      </c>
      <c r="K3243" s="20" t="s">
        <v>5851</v>
      </c>
      <c r="L3243" s="15" t="s">
        <v>5289</v>
      </c>
      <c r="N3243" s="20" t="s">
        <v>1543</v>
      </c>
      <c r="Q3243" s="20" t="s">
        <v>224</v>
      </c>
    </row>
    <row r="3244" spans="1:17" ht="18" customHeight="1" x14ac:dyDescent="0.2">
      <c r="A3244" s="7" t="s">
        <v>25</v>
      </c>
      <c r="B3244" s="7" t="s">
        <v>2309</v>
      </c>
      <c r="C3244" s="7" t="s">
        <v>17</v>
      </c>
      <c r="D3244" s="7" t="s">
        <v>100</v>
      </c>
      <c r="E3244" s="7" t="s">
        <v>5848</v>
      </c>
      <c r="F3244" s="20">
        <v>9</v>
      </c>
      <c r="G3244" s="20" t="str">
        <f t="shared" si="159"/>
        <v>i</v>
      </c>
      <c r="H3244" s="20">
        <f t="shared" si="160"/>
        <v>2016</v>
      </c>
      <c r="I3244" s="20" t="str">
        <f t="shared" si="161"/>
        <v>liss__pers_PA..determined.2016</v>
      </c>
      <c r="J3244" s="20" t="s">
        <v>5866</v>
      </c>
      <c r="K3244" s="20" t="s">
        <v>5851</v>
      </c>
      <c r="L3244" s="15" t="s">
        <v>5289</v>
      </c>
      <c r="N3244" s="20" t="s">
        <v>1543</v>
      </c>
      <c r="Q3244" s="20" t="s">
        <v>224</v>
      </c>
    </row>
    <row r="3245" spans="1:17" ht="18" customHeight="1" x14ac:dyDescent="0.2">
      <c r="A3245" s="7" t="s">
        <v>25</v>
      </c>
      <c r="B3245" s="7" t="s">
        <v>2299</v>
      </c>
      <c r="C3245" s="7" t="s">
        <v>17</v>
      </c>
      <c r="D3245" s="7" t="s">
        <v>100</v>
      </c>
      <c r="E3245" s="7" t="s">
        <v>5848</v>
      </c>
      <c r="F3245" s="20">
        <v>6</v>
      </c>
      <c r="G3245" s="20" t="str">
        <f t="shared" si="159"/>
        <v>f</v>
      </c>
      <c r="H3245" s="20">
        <f t="shared" si="160"/>
        <v>2013</v>
      </c>
      <c r="I3245" s="20" t="str">
        <f t="shared" si="161"/>
        <v>liss__pers_PA..determined.2013</v>
      </c>
      <c r="J3245" s="20" t="s">
        <v>5867</v>
      </c>
      <c r="K3245" s="20" t="s">
        <v>5851</v>
      </c>
      <c r="L3245" s="15" t="s">
        <v>5289</v>
      </c>
      <c r="N3245" s="20" t="s">
        <v>1543</v>
      </c>
      <c r="Q3245" s="20" t="s">
        <v>224</v>
      </c>
    </row>
    <row r="3246" spans="1:17" ht="18" customHeight="1" x14ac:dyDescent="0.2">
      <c r="A3246" s="7" t="s">
        <v>25</v>
      </c>
      <c r="B3246" s="7" t="s">
        <v>2311</v>
      </c>
      <c r="C3246" s="7" t="s">
        <v>17</v>
      </c>
      <c r="D3246" s="7" t="s">
        <v>100</v>
      </c>
      <c r="E3246" s="7" t="s">
        <v>5848</v>
      </c>
      <c r="F3246" s="20">
        <v>10</v>
      </c>
      <c r="G3246" s="20" t="str">
        <f t="shared" si="159"/>
        <v>j</v>
      </c>
      <c r="H3246" s="20">
        <f t="shared" si="160"/>
        <v>2017</v>
      </c>
      <c r="I3246" s="20" t="str">
        <f t="shared" si="161"/>
        <v>liss__pers_PA..determined.2017</v>
      </c>
      <c r="J3246" s="20" t="s">
        <v>5868</v>
      </c>
      <c r="K3246" s="20" t="s">
        <v>5851</v>
      </c>
      <c r="L3246" s="15" t="s">
        <v>5289</v>
      </c>
      <c r="N3246" s="20" t="s">
        <v>1543</v>
      </c>
      <c r="Q3246" s="20" t="s">
        <v>224</v>
      </c>
    </row>
    <row r="3247" spans="1:17" ht="18" customHeight="1" x14ac:dyDescent="0.2">
      <c r="A3247" s="7" t="s">
        <v>25</v>
      </c>
      <c r="B3247" s="7" t="s">
        <v>5315</v>
      </c>
      <c r="C3247" s="7" t="s">
        <v>17</v>
      </c>
      <c r="D3247" s="7" t="s">
        <v>100</v>
      </c>
      <c r="E3247" s="7" t="s">
        <v>5848</v>
      </c>
      <c r="F3247" s="20">
        <v>11</v>
      </c>
      <c r="G3247" s="20" t="str">
        <f t="shared" si="159"/>
        <v>k</v>
      </c>
      <c r="H3247" s="20">
        <f t="shared" si="160"/>
        <v>2018</v>
      </c>
      <c r="I3247" s="20" t="str">
        <f t="shared" si="161"/>
        <v>liss__pers_PA..determined.2018</v>
      </c>
      <c r="J3247" s="20" t="s">
        <v>5869</v>
      </c>
      <c r="K3247" s="20" t="s">
        <v>5851</v>
      </c>
      <c r="L3247" s="15" t="s">
        <v>5289</v>
      </c>
      <c r="N3247" s="20" t="s">
        <v>1543</v>
      </c>
      <c r="Q3247" s="20" t="s">
        <v>224</v>
      </c>
    </row>
    <row r="3248" spans="1:17" ht="18" customHeight="1" x14ac:dyDescent="0.2">
      <c r="A3248" s="7" t="s">
        <v>25</v>
      </c>
      <c r="B3248" s="7" t="s">
        <v>2277</v>
      </c>
      <c r="C3248" s="7" t="s">
        <v>17</v>
      </c>
      <c r="D3248" s="7" t="s">
        <v>100</v>
      </c>
      <c r="E3248" s="7" t="s">
        <v>5870</v>
      </c>
      <c r="F3248" s="20">
        <v>1</v>
      </c>
      <c r="G3248" s="20" t="str">
        <f t="shared" si="159"/>
        <v>a</v>
      </c>
      <c r="H3248" s="20">
        <f t="shared" si="160"/>
        <v>2008</v>
      </c>
      <c r="I3248" s="20" t="str">
        <f t="shared" si="161"/>
        <v>liss__pers_PA..enthusiastic.2008</v>
      </c>
      <c r="J3248" s="20" t="s">
        <v>5871</v>
      </c>
      <c r="K3248" s="20" t="s">
        <v>5872</v>
      </c>
      <c r="L3248" s="15" t="s">
        <v>5289</v>
      </c>
      <c r="N3248" s="20" t="s">
        <v>1543</v>
      </c>
      <c r="Q3248" s="20" t="s">
        <v>224</v>
      </c>
    </row>
    <row r="3249" spans="1:17" ht="18" customHeight="1" x14ac:dyDescent="0.2">
      <c r="A3249" s="7" t="s">
        <v>25</v>
      </c>
      <c r="B3249" s="7" t="s">
        <v>2285</v>
      </c>
      <c r="C3249" s="7" t="s">
        <v>17</v>
      </c>
      <c r="D3249" s="7" t="s">
        <v>100</v>
      </c>
      <c r="E3249" s="7" t="s">
        <v>5870</v>
      </c>
      <c r="F3249" s="20">
        <v>2</v>
      </c>
      <c r="G3249" s="20" t="str">
        <f t="shared" si="159"/>
        <v>b</v>
      </c>
      <c r="H3249" s="20">
        <f t="shared" si="160"/>
        <v>2009</v>
      </c>
      <c r="I3249" s="20" t="str">
        <f t="shared" si="161"/>
        <v>liss__pers_PA..enthusiastic.2009</v>
      </c>
      <c r="J3249" s="20" t="s">
        <v>5873</v>
      </c>
      <c r="K3249" s="20" t="s">
        <v>5872</v>
      </c>
      <c r="L3249" s="15" t="s">
        <v>5289</v>
      </c>
      <c r="N3249" s="20" t="s">
        <v>1543</v>
      </c>
      <c r="Q3249" s="20" t="s">
        <v>224</v>
      </c>
    </row>
    <row r="3250" spans="1:17" ht="18" customHeight="1" x14ac:dyDescent="0.2">
      <c r="A3250" s="7" t="s">
        <v>25</v>
      </c>
      <c r="B3250" s="7" t="s">
        <v>2289</v>
      </c>
      <c r="C3250" s="7" t="s">
        <v>17</v>
      </c>
      <c r="D3250" s="7" t="s">
        <v>100</v>
      </c>
      <c r="E3250" s="7" t="s">
        <v>5870</v>
      </c>
      <c r="F3250" s="20">
        <v>3</v>
      </c>
      <c r="G3250" s="20" t="str">
        <f t="shared" si="159"/>
        <v>c</v>
      </c>
      <c r="H3250" s="20">
        <f t="shared" si="160"/>
        <v>2010</v>
      </c>
      <c r="I3250" s="20" t="str">
        <f t="shared" si="161"/>
        <v>liss__pers_PA..enthusiastic.2010</v>
      </c>
      <c r="J3250" s="20" t="s">
        <v>5874</v>
      </c>
      <c r="K3250" s="20" t="s">
        <v>5872</v>
      </c>
      <c r="L3250" s="15" t="s">
        <v>5289</v>
      </c>
      <c r="N3250" s="20" t="s">
        <v>1543</v>
      </c>
      <c r="Q3250" s="20" t="s">
        <v>224</v>
      </c>
    </row>
    <row r="3251" spans="1:17" ht="18" customHeight="1" x14ac:dyDescent="0.2">
      <c r="A3251" s="7" t="s">
        <v>25</v>
      </c>
      <c r="B3251" s="7" t="s">
        <v>2291</v>
      </c>
      <c r="C3251" s="7" t="s">
        <v>17</v>
      </c>
      <c r="D3251" s="7" t="s">
        <v>100</v>
      </c>
      <c r="E3251" s="7" t="s">
        <v>5870</v>
      </c>
      <c r="F3251" s="20">
        <v>4</v>
      </c>
      <c r="G3251" s="20" t="str">
        <f t="shared" si="159"/>
        <v>d</v>
      </c>
      <c r="H3251" s="20">
        <f t="shared" si="160"/>
        <v>2011</v>
      </c>
      <c r="I3251" s="20" t="str">
        <f t="shared" si="161"/>
        <v>liss__pers_PA..enthusiastic.2011</v>
      </c>
      <c r="J3251" s="20" t="s">
        <v>5875</v>
      </c>
      <c r="K3251" s="20" t="s">
        <v>5872</v>
      </c>
      <c r="L3251" s="15" t="s">
        <v>5289</v>
      </c>
      <c r="N3251" s="20" t="s">
        <v>1543</v>
      </c>
      <c r="Q3251" s="20" t="s">
        <v>224</v>
      </c>
    </row>
    <row r="3252" spans="1:17" ht="18" customHeight="1" x14ac:dyDescent="0.2">
      <c r="A3252" s="7" t="s">
        <v>25</v>
      </c>
      <c r="B3252" s="7" t="s">
        <v>2295</v>
      </c>
      <c r="C3252" s="7" t="s">
        <v>17</v>
      </c>
      <c r="D3252" s="7" t="s">
        <v>100</v>
      </c>
      <c r="E3252" s="7" t="s">
        <v>5870</v>
      </c>
      <c r="F3252" s="20">
        <v>5</v>
      </c>
      <c r="G3252" s="20" t="str">
        <f t="shared" si="159"/>
        <v>e</v>
      </c>
      <c r="H3252" s="20">
        <f t="shared" si="160"/>
        <v>2012</v>
      </c>
      <c r="I3252" s="20" t="str">
        <f t="shared" si="161"/>
        <v>liss__pers_PA..enthusiastic.2012</v>
      </c>
      <c r="J3252" s="20" t="s">
        <v>5876</v>
      </c>
      <c r="K3252" s="20" t="s">
        <v>5872</v>
      </c>
      <c r="L3252" s="15" t="s">
        <v>5289</v>
      </c>
      <c r="N3252" s="20" t="s">
        <v>1543</v>
      </c>
      <c r="Q3252" s="20" t="s">
        <v>224</v>
      </c>
    </row>
    <row r="3253" spans="1:17" ht="18" customHeight="1" x14ac:dyDescent="0.2">
      <c r="A3253" s="7" t="s">
        <v>25</v>
      </c>
      <c r="B3253" s="7" t="s">
        <v>2301</v>
      </c>
      <c r="C3253" s="7" t="s">
        <v>17</v>
      </c>
      <c r="D3253" s="7" t="s">
        <v>100</v>
      </c>
      <c r="E3253" s="7" t="s">
        <v>5870</v>
      </c>
      <c r="F3253" s="20">
        <v>7</v>
      </c>
      <c r="G3253" s="20" t="str">
        <f t="shared" si="159"/>
        <v>g</v>
      </c>
      <c r="H3253" s="20">
        <f t="shared" si="160"/>
        <v>2014</v>
      </c>
      <c r="I3253" s="20" t="str">
        <f t="shared" si="161"/>
        <v>liss__pers_PA..enthusiastic.2014</v>
      </c>
      <c r="J3253" s="20" t="s">
        <v>5877</v>
      </c>
      <c r="K3253" s="20" t="s">
        <v>5872</v>
      </c>
      <c r="L3253" s="15" t="s">
        <v>5289</v>
      </c>
      <c r="N3253" s="20" t="s">
        <v>1543</v>
      </c>
      <c r="Q3253" s="20" t="s">
        <v>224</v>
      </c>
    </row>
    <row r="3254" spans="1:17" ht="18" customHeight="1" x14ac:dyDescent="0.2">
      <c r="A3254" s="7" t="s">
        <v>25</v>
      </c>
      <c r="B3254" s="7" t="s">
        <v>2305</v>
      </c>
      <c r="C3254" s="7" t="s">
        <v>17</v>
      </c>
      <c r="D3254" s="7" t="s">
        <v>100</v>
      </c>
      <c r="E3254" s="7" t="s">
        <v>5870</v>
      </c>
      <c r="F3254" s="20">
        <v>8</v>
      </c>
      <c r="G3254" s="20" t="str">
        <f t="shared" si="159"/>
        <v>h</v>
      </c>
      <c r="H3254" s="20">
        <f t="shared" si="160"/>
        <v>2015</v>
      </c>
      <c r="I3254" s="20" t="str">
        <f t="shared" si="161"/>
        <v>liss__pers_PA..enthusiastic.2015</v>
      </c>
      <c r="J3254" s="20" t="s">
        <v>5878</v>
      </c>
      <c r="K3254" s="20" t="s">
        <v>5872</v>
      </c>
      <c r="L3254" s="15" t="s">
        <v>5289</v>
      </c>
      <c r="N3254" s="20" t="s">
        <v>1543</v>
      </c>
      <c r="Q3254" s="20" t="s">
        <v>224</v>
      </c>
    </row>
    <row r="3255" spans="1:17" ht="18" customHeight="1" x14ac:dyDescent="0.2">
      <c r="A3255" s="7" t="s">
        <v>25</v>
      </c>
      <c r="B3255" s="7" t="s">
        <v>2309</v>
      </c>
      <c r="C3255" s="7" t="s">
        <v>17</v>
      </c>
      <c r="D3255" s="7" t="s">
        <v>100</v>
      </c>
      <c r="E3255" s="7" t="s">
        <v>5870</v>
      </c>
      <c r="F3255" s="20">
        <v>9</v>
      </c>
      <c r="G3255" s="20" t="str">
        <f t="shared" si="159"/>
        <v>i</v>
      </c>
      <c r="H3255" s="20">
        <f t="shared" si="160"/>
        <v>2016</v>
      </c>
      <c r="I3255" s="20" t="str">
        <f t="shared" si="161"/>
        <v>liss__pers_PA..enthusiastic.2016</v>
      </c>
      <c r="J3255" s="20" t="s">
        <v>5879</v>
      </c>
      <c r="K3255" s="20" t="s">
        <v>5872</v>
      </c>
      <c r="L3255" s="15" t="s">
        <v>5289</v>
      </c>
      <c r="N3255" s="20" t="s">
        <v>1543</v>
      </c>
      <c r="Q3255" s="20" t="s">
        <v>224</v>
      </c>
    </row>
    <row r="3256" spans="1:17" ht="18" customHeight="1" x14ac:dyDescent="0.2">
      <c r="A3256" s="7" t="s">
        <v>25</v>
      </c>
      <c r="B3256" s="7" t="s">
        <v>2299</v>
      </c>
      <c r="C3256" s="7" t="s">
        <v>17</v>
      </c>
      <c r="D3256" s="7" t="s">
        <v>100</v>
      </c>
      <c r="E3256" s="7" t="s">
        <v>5870</v>
      </c>
      <c r="F3256" s="20">
        <v>6</v>
      </c>
      <c r="G3256" s="20" t="str">
        <f t="shared" si="159"/>
        <v>f</v>
      </c>
      <c r="H3256" s="20">
        <f t="shared" si="160"/>
        <v>2013</v>
      </c>
      <c r="I3256" s="20" t="str">
        <f t="shared" si="161"/>
        <v>liss__pers_PA..enthusiastic.2013</v>
      </c>
      <c r="J3256" s="20" t="s">
        <v>5880</v>
      </c>
      <c r="K3256" s="20" t="s">
        <v>5872</v>
      </c>
      <c r="L3256" s="15" t="s">
        <v>5289</v>
      </c>
      <c r="N3256" s="20" t="s">
        <v>1543</v>
      </c>
      <c r="Q3256" s="20" t="s">
        <v>224</v>
      </c>
    </row>
    <row r="3257" spans="1:17" ht="18" customHeight="1" x14ac:dyDescent="0.2">
      <c r="A3257" s="7" t="s">
        <v>25</v>
      </c>
      <c r="B3257" s="7" t="s">
        <v>2311</v>
      </c>
      <c r="C3257" s="7" t="s">
        <v>17</v>
      </c>
      <c r="D3257" s="7" t="s">
        <v>100</v>
      </c>
      <c r="E3257" s="7" t="s">
        <v>5870</v>
      </c>
      <c r="F3257" s="20">
        <v>10</v>
      </c>
      <c r="G3257" s="20" t="str">
        <f t="shared" si="159"/>
        <v>j</v>
      </c>
      <c r="H3257" s="20">
        <f t="shared" si="160"/>
        <v>2017</v>
      </c>
      <c r="I3257" s="20" t="str">
        <f t="shared" si="161"/>
        <v>liss__pers_PA..enthusiastic.2017</v>
      </c>
      <c r="J3257" s="20" t="s">
        <v>5881</v>
      </c>
      <c r="K3257" s="20" t="s">
        <v>5872</v>
      </c>
      <c r="L3257" s="15" t="s">
        <v>5289</v>
      </c>
      <c r="N3257" s="20" t="s">
        <v>1543</v>
      </c>
      <c r="Q3257" s="20" t="s">
        <v>224</v>
      </c>
    </row>
    <row r="3258" spans="1:17" ht="18" customHeight="1" x14ac:dyDescent="0.2">
      <c r="A3258" s="7" t="s">
        <v>25</v>
      </c>
      <c r="B3258" s="7" t="s">
        <v>5315</v>
      </c>
      <c r="C3258" s="7" t="s">
        <v>17</v>
      </c>
      <c r="D3258" s="7" t="s">
        <v>100</v>
      </c>
      <c r="E3258" s="7" t="s">
        <v>5870</v>
      </c>
      <c r="F3258" s="20">
        <v>11</v>
      </c>
      <c r="G3258" s="20" t="str">
        <f t="shared" si="159"/>
        <v>k</v>
      </c>
      <c r="H3258" s="20">
        <f t="shared" si="160"/>
        <v>2018</v>
      </c>
      <c r="I3258" s="20" t="str">
        <f t="shared" si="161"/>
        <v>liss__pers_PA..enthusiastic.2018</v>
      </c>
      <c r="J3258" s="20" t="s">
        <v>5882</v>
      </c>
      <c r="K3258" s="20" t="s">
        <v>5872</v>
      </c>
      <c r="L3258" s="15" t="s">
        <v>5289</v>
      </c>
      <c r="N3258" s="20" t="s">
        <v>1543</v>
      </c>
      <c r="Q3258" s="20" t="s">
        <v>224</v>
      </c>
    </row>
    <row r="3259" spans="1:17" ht="18" customHeight="1" x14ac:dyDescent="0.2">
      <c r="A3259" s="7" t="s">
        <v>25</v>
      </c>
      <c r="B3259" s="7" t="s">
        <v>2277</v>
      </c>
      <c r="C3259" s="7" t="s">
        <v>17</v>
      </c>
      <c r="D3259" s="7" t="s">
        <v>100</v>
      </c>
      <c r="E3259" s="7" t="s">
        <v>5883</v>
      </c>
      <c r="F3259" s="20">
        <v>1</v>
      </c>
      <c r="G3259" s="20" t="str">
        <f t="shared" si="159"/>
        <v>a</v>
      </c>
      <c r="H3259" s="20">
        <f t="shared" si="160"/>
        <v>2008</v>
      </c>
      <c r="I3259" s="20" t="str">
        <f t="shared" si="161"/>
        <v>liss__pers_PA..excited.2008</v>
      </c>
      <c r="J3259" s="20" t="s">
        <v>5884</v>
      </c>
      <c r="K3259" s="20" t="s">
        <v>5885</v>
      </c>
      <c r="L3259" s="15" t="s">
        <v>5289</v>
      </c>
      <c r="N3259" s="20" t="s">
        <v>1543</v>
      </c>
      <c r="Q3259" s="20" t="s">
        <v>224</v>
      </c>
    </row>
    <row r="3260" spans="1:17" ht="18" customHeight="1" x14ac:dyDescent="0.2">
      <c r="A3260" s="7" t="s">
        <v>25</v>
      </c>
      <c r="B3260" s="7" t="s">
        <v>2285</v>
      </c>
      <c r="C3260" s="7" t="s">
        <v>17</v>
      </c>
      <c r="D3260" s="7" t="s">
        <v>100</v>
      </c>
      <c r="E3260" s="7" t="s">
        <v>5883</v>
      </c>
      <c r="F3260" s="20">
        <v>2</v>
      </c>
      <c r="G3260" s="20" t="str">
        <f t="shared" si="159"/>
        <v>b</v>
      </c>
      <c r="H3260" s="20">
        <f t="shared" si="160"/>
        <v>2009</v>
      </c>
      <c r="I3260" s="20" t="str">
        <f t="shared" si="161"/>
        <v>liss__pers_PA..excited.2009</v>
      </c>
      <c r="J3260" s="20" t="s">
        <v>5886</v>
      </c>
      <c r="K3260" s="20" t="s">
        <v>5885</v>
      </c>
      <c r="L3260" s="15" t="s">
        <v>5289</v>
      </c>
      <c r="N3260" s="20" t="s">
        <v>1543</v>
      </c>
      <c r="Q3260" s="20" t="s">
        <v>224</v>
      </c>
    </row>
    <row r="3261" spans="1:17" ht="18" customHeight="1" x14ac:dyDescent="0.2">
      <c r="A3261" s="7" t="s">
        <v>25</v>
      </c>
      <c r="B3261" s="7" t="s">
        <v>2289</v>
      </c>
      <c r="C3261" s="7" t="s">
        <v>17</v>
      </c>
      <c r="D3261" s="7" t="s">
        <v>100</v>
      </c>
      <c r="E3261" s="7" t="s">
        <v>5883</v>
      </c>
      <c r="F3261" s="20">
        <v>3</v>
      </c>
      <c r="G3261" s="20" t="str">
        <f t="shared" si="159"/>
        <v>c</v>
      </c>
      <c r="H3261" s="20">
        <f t="shared" si="160"/>
        <v>2010</v>
      </c>
      <c r="I3261" s="20" t="str">
        <f t="shared" si="161"/>
        <v>liss__pers_PA..excited.2010</v>
      </c>
      <c r="J3261" s="20" t="s">
        <v>5887</v>
      </c>
      <c r="K3261" s="20" t="s">
        <v>5885</v>
      </c>
      <c r="L3261" s="15" t="s">
        <v>5289</v>
      </c>
      <c r="N3261" s="20" t="s">
        <v>1543</v>
      </c>
      <c r="Q3261" s="20" t="s">
        <v>224</v>
      </c>
    </row>
    <row r="3262" spans="1:17" ht="18" customHeight="1" x14ac:dyDescent="0.2">
      <c r="A3262" s="7" t="s">
        <v>25</v>
      </c>
      <c r="B3262" s="7" t="s">
        <v>2291</v>
      </c>
      <c r="C3262" s="7" t="s">
        <v>17</v>
      </c>
      <c r="D3262" s="7" t="s">
        <v>100</v>
      </c>
      <c r="E3262" s="7" t="s">
        <v>5883</v>
      </c>
      <c r="F3262" s="20">
        <v>4</v>
      </c>
      <c r="G3262" s="20" t="str">
        <f t="shared" si="159"/>
        <v>d</v>
      </c>
      <c r="H3262" s="20">
        <f t="shared" si="160"/>
        <v>2011</v>
      </c>
      <c r="I3262" s="20" t="str">
        <f t="shared" si="161"/>
        <v>liss__pers_PA..excited.2011</v>
      </c>
      <c r="J3262" s="20" t="s">
        <v>5888</v>
      </c>
      <c r="K3262" s="20" t="s">
        <v>5885</v>
      </c>
      <c r="L3262" s="15" t="s">
        <v>5289</v>
      </c>
      <c r="N3262" s="20" t="s">
        <v>1543</v>
      </c>
      <c r="Q3262" s="20" t="s">
        <v>224</v>
      </c>
    </row>
    <row r="3263" spans="1:17" ht="18" customHeight="1" x14ac:dyDescent="0.2">
      <c r="A3263" s="7" t="s">
        <v>25</v>
      </c>
      <c r="B3263" s="7" t="s">
        <v>2295</v>
      </c>
      <c r="C3263" s="7" t="s">
        <v>17</v>
      </c>
      <c r="D3263" s="7" t="s">
        <v>100</v>
      </c>
      <c r="E3263" s="7" t="s">
        <v>5883</v>
      </c>
      <c r="F3263" s="20">
        <v>5</v>
      </c>
      <c r="G3263" s="20" t="str">
        <f t="shared" si="159"/>
        <v>e</v>
      </c>
      <c r="H3263" s="20">
        <f t="shared" si="160"/>
        <v>2012</v>
      </c>
      <c r="I3263" s="20" t="str">
        <f t="shared" si="161"/>
        <v>liss__pers_PA..excited.2012</v>
      </c>
      <c r="J3263" s="20" t="s">
        <v>5889</v>
      </c>
      <c r="K3263" s="20" t="s">
        <v>5885</v>
      </c>
      <c r="L3263" s="15" t="s">
        <v>5289</v>
      </c>
      <c r="N3263" s="20" t="s">
        <v>1543</v>
      </c>
      <c r="Q3263" s="20" t="s">
        <v>224</v>
      </c>
    </row>
    <row r="3264" spans="1:17" ht="18" customHeight="1" x14ac:dyDescent="0.2">
      <c r="A3264" s="7" t="s">
        <v>25</v>
      </c>
      <c r="B3264" s="7" t="s">
        <v>2301</v>
      </c>
      <c r="C3264" s="7" t="s">
        <v>17</v>
      </c>
      <c r="D3264" s="7" t="s">
        <v>100</v>
      </c>
      <c r="E3264" s="7" t="s">
        <v>5883</v>
      </c>
      <c r="F3264" s="20">
        <v>7</v>
      </c>
      <c r="G3264" s="20" t="str">
        <f t="shared" si="159"/>
        <v>g</v>
      </c>
      <c r="H3264" s="20">
        <f t="shared" si="160"/>
        <v>2014</v>
      </c>
      <c r="I3264" s="20" t="str">
        <f t="shared" si="161"/>
        <v>liss__pers_PA..excited.2014</v>
      </c>
      <c r="J3264" s="20" t="s">
        <v>5890</v>
      </c>
      <c r="K3264" s="20" t="s">
        <v>5885</v>
      </c>
      <c r="L3264" s="15" t="s">
        <v>5289</v>
      </c>
      <c r="N3264" s="20" t="s">
        <v>1543</v>
      </c>
      <c r="Q3264" s="20" t="s">
        <v>224</v>
      </c>
    </row>
    <row r="3265" spans="1:17" ht="18" customHeight="1" x14ac:dyDescent="0.2">
      <c r="A3265" s="7" t="s">
        <v>25</v>
      </c>
      <c r="B3265" s="7" t="s">
        <v>2305</v>
      </c>
      <c r="C3265" s="7" t="s">
        <v>17</v>
      </c>
      <c r="D3265" s="7" t="s">
        <v>100</v>
      </c>
      <c r="E3265" s="7" t="s">
        <v>5883</v>
      </c>
      <c r="F3265" s="20">
        <v>8</v>
      </c>
      <c r="G3265" s="20" t="str">
        <f t="shared" si="159"/>
        <v>h</v>
      </c>
      <c r="H3265" s="20">
        <f t="shared" si="160"/>
        <v>2015</v>
      </c>
      <c r="I3265" s="20" t="str">
        <f t="shared" si="161"/>
        <v>liss__pers_PA..excited.2015</v>
      </c>
      <c r="J3265" s="20" t="s">
        <v>5891</v>
      </c>
      <c r="K3265" s="20" t="s">
        <v>5885</v>
      </c>
      <c r="L3265" s="15" t="s">
        <v>5289</v>
      </c>
      <c r="N3265" s="20" t="s">
        <v>1543</v>
      </c>
      <c r="Q3265" s="20" t="s">
        <v>224</v>
      </c>
    </row>
    <row r="3266" spans="1:17" ht="18" customHeight="1" x14ac:dyDescent="0.2">
      <c r="A3266" s="7" t="s">
        <v>25</v>
      </c>
      <c r="B3266" s="7" t="s">
        <v>2309</v>
      </c>
      <c r="C3266" s="7" t="s">
        <v>17</v>
      </c>
      <c r="D3266" s="7" t="s">
        <v>100</v>
      </c>
      <c r="E3266" s="7" t="s">
        <v>5883</v>
      </c>
      <c r="F3266" s="20">
        <v>9</v>
      </c>
      <c r="G3266" s="20" t="str">
        <f t="shared" si="159"/>
        <v>i</v>
      </c>
      <c r="H3266" s="20">
        <f t="shared" si="160"/>
        <v>2016</v>
      </c>
      <c r="I3266" s="20" t="str">
        <f t="shared" si="161"/>
        <v>liss__pers_PA..excited.2016</v>
      </c>
      <c r="J3266" s="20" t="s">
        <v>5892</v>
      </c>
      <c r="K3266" s="20" t="s">
        <v>5885</v>
      </c>
      <c r="L3266" s="15" t="s">
        <v>5289</v>
      </c>
      <c r="N3266" s="20" t="s">
        <v>1543</v>
      </c>
      <c r="Q3266" s="20" t="s">
        <v>224</v>
      </c>
    </row>
    <row r="3267" spans="1:17" ht="18" customHeight="1" x14ac:dyDescent="0.2">
      <c r="A3267" s="7" t="s">
        <v>25</v>
      </c>
      <c r="B3267" s="7" t="s">
        <v>2299</v>
      </c>
      <c r="C3267" s="7" t="s">
        <v>17</v>
      </c>
      <c r="D3267" s="7" t="s">
        <v>100</v>
      </c>
      <c r="E3267" s="7" t="s">
        <v>5883</v>
      </c>
      <c r="F3267" s="20">
        <v>6</v>
      </c>
      <c r="G3267" s="20" t="str">
        <f t="shared" si="159"/>
        <v>f</v>
      </c>
      <c r="H3267" s="20">
        <f t="shared" si="160"/>
        <v>2013</v>
      </c>
      <c r="I3267" s="20" t="str">
        <f t="shared" si="161"/>
        <v>liss__pers_PA..excited.2013</v>
      </c>
      <c r="J3267" s="20" t="s">
        <v>5893</v>
      </c>
      <c r="K3267" s="20" t="s">
        <v>5885</v>
      </c>
      <c r="L3267" s="15" t="s">
        <v>5289</v>
      </c>
      <c r="N3267" s="20" t="s">
        <v>1543</v>
      </c>
      <c r="Q3267" s="20" t="s">
        <v>224</v>
      </c>
    </row>
    <row r="3268" spans="1:17" ht="18" customHeight="1" x14ac:dyDescent="0.2">
      <c r="A3268" s="7" t="s">
        <v>25</v>
      </c>
      <c r="B3268" s="7" t="s">
        <v>2311</v>
      </c>
      <c r="C3268" s="7" t="s">
        <v>17</v>
      </c>
      <c r="D3268" s="7" t="s">
        <v>100</v>
      </c>
      <c r="E3268" s="7" t="s">
        <v>5883</v>
      </c>
      <c r="F3268" s="20">
        <v>10</v>
      </c>
      <c r="G3268" s="20" t="str">
        <f t="shared" si="159"/>
        <v>j</v>
      </c>
      <c r="H3268" s="20">
        <f t="shared" si="160"/>
        <v>2017</v>
      </c>
      <c r="I3268" s="20" t="str">
        <f t="shared" si="161"/>
        <v>liss__pers_PA..excited.2017</v>
      </c>
      <c r="J3268" s="20" t="s">
        <v>5894</v>
      </c>
      <c r="K3268" s="20" t="s">
        <v>5885</v>
      </c>
      <c r="L3268" s="15" t="s">
        <v>5289</v>
      </c>
      <c r="N3268" s="20" t="s">
        <v>1543</v>
      </c>
      <c r="Q3268" s="20" t="s">
        <v>224</v>
      </c>
    </row>
    <row r="3269" spans="1:17" ht="18" customHeight="1" x14ac:dyDescent="0.2">
      <c r="A3269" s="7" t="s">
        <v>25</v>
      </c>
      <c r="B3269" s="7" t="s">
        <v>5315</v>
      </c>
      <c r="C3269" s="7" t="s">
        <v>17</v>
      </c>
      <c r="D3269" s="7" t="s">
        <v>100</v>
      </c>
      <c r="E3269" s="7" t="s">
        <v>5883</v>
      </c>
      <c r="F3269" s="20">
        <v>11</v>
      </c>
      <c r="G3269" s="20" t="str">
        <f t="shared" si="159"/>
        <v>k</v>
      </c>
      <c r="H3269" s="20">
        <f t="shared" si="160"/>
        <v>2018</v>
      </c>
      <c r="I3269" s="20" t="str">
        <f t="shared" si="161"/>
        <v>liss__pers_PA..excited.2018</v>
      </c>
      <c r="J3269" s="20" t="s">
        <v>5895</v>
      </c>
      <c r="K3269" s="20" t="s">
        <v>5885</v>
      </c>
      <c r="L3269" s="15" t="s">
        <v>5289</v>
      </c>
      <c r="N3269" s="20" t="s">
        <v>1543</v>
      </c>
      <c r="Q3269" s="20" t="s">
        <v>224</v>
      </c>
    </row>
    <row r="3270" spans="1:17" ht="18" customHeight="1" x14ac:dyDescent="0.2">
      <c r="A3270" s="7" t="s">
        <v>25</v>
      </c>
      <c r="B3270" s="7" t="s">
        <v>2277</v>
      </c>
      <c r="C3270" s="7" t="s">
        <v>17</v>
      </c>
      <c r="D3270" s="7" t="s">
        <v>100</v>
      </c>
      <c r="E3270" s="7" t="s">
        <v>5896</v>
      </c>
      <c r="F3270" s="20">
        <v>1</v>
      </c>
      <c r="G3270" s="20" t="str">
        <f t="shared" si="159"/>
        <v>a</v>
      </c>
      <c r="H3270" s="20">
        <f t="shared" si="160"/>
        <v>2008</v>
      </c>
      <c r="I3270" s="20" t="str">
        <f t="shared" si="161"/>
        <v>liss__pers_PA..inspired.2008</v>
      </c>
      <c r="J3270" s="20" t="s">
        <v>5897</v>
      </c>
      <c r="K3270" s="20" t="s">
        <v>5898</v>
      </c>
      <c r="L3270" s="15" t="s">
        <v>5289</v>
      </c>
      <c r="N3270" s="20" t="s">
        <v>1543</v>
      </c>
      <c r="Q3270" s="20" t="s">
        <v>224</v>
      </c>
    </row>
    <row r="3271" spans="1:17" ht="18" customHeight="1" x14ac:dyDescent="0.2">
      <c r="A3271" s="7" t="s">
        <v>25</v>
      </c>
      <c r="B3271" s="7" t="s">
        <v>2285</v>
      </c>
      <c r="C3271" s="7" t="s">
        <v>17</v>
      </c>
      <c r="D3271" s="7" t="s">
        <v>100</v>
      </c>
      <c r="E3271" s="7" t="s">
        <v>5896</v>
      </c>
      <c r="F3271" s="20">
        <v>2</v>
      </c>
      <c r="G3271" s="20" t="str">
        <f t="shared" si="159"/>
        <v>b</v>
      </c>
      <c r="H3271" s="20">
        <f t="shared" si="160"/>
        <v>2009</v>
      </c>
      <c r="I3271" s="20" t="str">
        <f t="shared" si="161"/>
        <v>liss__pers_PA..inspired.2009</v>
      </c>
      <c r="J3271" s="20" t="s">
        <v>5899</v>
      </c>
      <c r="K3271" s="20" t="s">
        <v>5898</v>
      </c>
      <c r="L3271" s="15" t="s">
        <v>5289</v>
      </c>
      <c r="N3271" s="20" t="s">
        <v>1543</v>
      </c>
      <c r="Q3271" s="20" t="s">
        <v>224</v>
      </c>
    </row>
    <row r="3272" spans="1:17" ht="18" customHeight="1" x14ac:dyDescent="0.2">
      <c r="A3272" s="7" t="s">
        <v>25</v>
      </c>
      <c r="B3272" s="7" t="s">
        <v>2289</v>
      </c>
      <c r="C3272" s="7" t="s">
        <v>17</v>
      </c>
      <c r="D3272" s="7" t="s">
        <v>100</v>
      </c>
      <c r="E3272" s="7" t="s">
        <v>5896</v>
      </c>
      <c r="F3272" s="20">
        <v>3</v>
      </c>
      <c r="G3272" s="20" t="str">
        <f t="shared" si="159"/>
        <v>c</v>
      </c>
      <c r="H3272" s="20">
        <f t="shared" si="160"/>
        <v>2010</v>
      </c>
      <c r="I3272" s="20" t="str">
        <f t="shared" si="161"/>
        <v>liss__pers_PA..inspired.2010</v>
      </c>
      <c r="J3272" s="20" t="s">
        <v>5900</v>
      </c>
      <c r="K3272" s="20" t="s">
        <v>5898</v>
      </c>
      <c r="L3272" s="15" t="s">
        <v>5289</v>
      </c>
      <c r="N3272" s="20" t="s">
        <v>1543</v>
      </c>
      <c r="Q3272" s="20" t="s">
        <v>224</v>
      </c>
    </row>
    <row r="3273" spans="1:17" ht="18" customHeight="1" x14ac:dyDescent="0.2">
      <c r="A3273" s="7" t="s">
        <v>25</v>
      </c>
      <c r="B3273" s="7" t="s">
        <v>2291</v>
      </c>
      <c r="C3273" s="7" t="s">
        <v>17</v>
      </c>
      <c r="D3273" s="7" t="s">
        <v>100</v>
      </c>
      <c r="E3273" s="7" t="s">
        <v>5896</v>
      </c>
      <c r="F3273" s="20">
        <v>4</v>
      </c>
      <c r="G3273" s="20" t="str">
        <f t="shared" si="159"/>
        <v>d</v>
      </c>
      <c r="H3273" s="20">
        <f t="shared" si="160"/>
        <v>2011</v>
      </c>
      <c r="I3273" s="20" t="str">
        <f t="shared" si="161"/>
        <v>liss__pers_PA..inspired.2011</v>
      </c>
      <c r="J3273" s="20" t="s">
        <v>5901</v>
      </c>
      <c r="K3273" s="20" t="s">
        <v>5898</v>
      </c>
      <c r="L3273" s="15" t="s">
        <v>5289</v>
      </c>
      <c r="N3273" s="20" t="s">
        <v>1543</v>
      </c>
      <c r="Q3273" s="20" t="s">
        <v>224</v>
      </c>
    </row>
    <row r="3274" spans="1:17" ht="18" customHeight="1" x14ac:dyDescent="0.2">
      <c r="A3274" s="7" t="s">
        <v>25</v>
      </c>
      <c r="B3274" s="7" t="s">
        <v>2295</v>
      </c>
      <c r="C3274" s="7" t="s">
        <v>17</v>
      </c>
      <c r="D3274" s="7" t="s">
        <v>100</v>
      </c>
      <c r="E3274" s="7" t="s">
        <v>5896</v>
      </c>
      <c r="F3274" s="20">
        <v>5</v>
      </c>
      <c r="G3274" s="20" t="str">
        <f t="shared" si="159"/>
        <v>e</v>
      </c>
      <c r="H3274" s="20">
        <f t="shared" si="160"/>
        <v>2012</v>
      </c>
      <c r="I3274" s="20" t="str">
        <f t="shared" si="161"/>
        <v>liss__pers_PA..inspired.2012</v>
      </c>
      <c r="J3274" s="20" t="s">
        <v>5902</v>
      </c>
      <c r="K3274" s="20" t="s">
        <v>5898</v>
      </c>
      <c r="L3274" s="15" t="s">
        <v>5289</v>
      </c>
      <c r="N3274" s="20" t="s">
        <v>1543</v>
      </c>
      <c r="Q3274" s="20" t="s">
        <v>224</v>
      </c>
    </row>
    <row r="3275" spans="1:17" ht="18" customHeight="1" x14ac:dyDescent="0.2">
      <c r="A3275" s="7" t="s">
        <v>25</v>
      </c>
      <c r="B3275" s="7" t="s">
        <v>2301</v>
      </c>
      <c r="C3275" s="7" t="s">
        <v>17</v>
      </c>
      <c r="D3275" s="7" t="s">
        <v>100</v>
      </c>
      <c r="E3275" s="7" t="s">
        <v>5896</v>
      </c>
      <c r="F3275" s="20">
        <v>7</v>
      </c>
      <c r="G3275" s="20" t="str">
        <f t="shared" si="159"/>
        <v>g</v>
      </c>
      <c r="H3275" s="20">
        <f t="shared" si="160"/>
        <v>2014</v>
      </c>
      <c r="I3275" s="20" t="str">
        <f t="shared" si="161"/>
        <v>liss__pers_PA..inspired.2014</v>
      </c>
      <c r="J3275" s="20" t="s">
        <v>5903</v>
      </c>
      <c r="K3275" s="20" t="s">
        <v>5898</v>
      </c>
      <c r="L3275" s="15" t="s">
        <v>5289</v>
      </c>
      <c r="N3275" s="20" t="s">
        <v>1543</v>
      </c>
      <c r="Q3275" s="20" t="s">
        <v>224</v>
      </c>
    </row>
    <row r="3276" spans="1:17" ht="18" customHeight="1" x14ac:dyDescent="0.2">
      <c r="A3276" s="7" t="s">
        <v>25</v>
      </c>
      <c r="B3276" s="7" t="s">
        <v>2305</v>
      </c>
      <c r="C3276" s="7" t="s">
        <v>17</v>
      </c>
      <c r="D3276" s="7" t="s">
        <v>100</v>
      </c>
      <c r="E3276" s="7" t="s">
        <v>5896</v>
      </c>
      <c r="F3276" s="20">
        <v>8</v>
      </c>
      <c r="G3276" s="20" t="str">
        <f t="shared" si="159"/>
        <v>h</v>
      </c>
      <c r="H3276" s="20">
        <f t="shared" si="160"/>
        <v>2015</v>
      </c>
      <c r="I3276" s="20" t="str">
        <f t="shared" si="161"/>
        <v>liss__pers_PA..inspired.2015</v>
      </c>
      <c r="J3276" s="20" t="s">
        <v>5904</v>
      </c>
      <c r="K3276" s="20" t="s">
        <v>5898</v>
      </c>
      <c r="L3276" s="15" t="s">
        <v>5289</v>
      </c>
      <c r="N3276" s="20" t="s">
        <v>1543</v>
      </c>
      <c r="Q3276" s="20" t="s">
        <v>224</v>
      </c>
    </row>
    <row r="3277" spans="1:17" ht="18" customHeight="1" x14ac:dyDescent="0.2">
      <c r="A3277" s="7" t="s">
        <v>25</v>
      </c>
      <c r="B3277" s="7" t="s">
        <v>2309</v>
      </c>
      <c r="C3277" s="7" t="s">
        <v>17</v>
      </c>
      <c r="D3277" s="7" t="s">
        <v>100</v>
      </c>
      <c r="E3277" s="7" t="s">
        <v>5896</v>
      </c>
      <c r="F3277" s="20">
        <v>9</v>
      </c>
      <c r="G3277" s="20" t="str">
        <f t="shared" si="159"/>
        <v>i</v>
      </c>
      <c r="H3277" s="20">
        <f t="shared" si="160"/>
        <v>2016</v>
      </c>
      <c r="I3277" s="20" t="str">
        <f t="shared" si="161"/>
        <v>liss__pers_PA..inspired.2016</v>
      </c>
      <c r="J3277" s="20" t="s">
        <v>5905</v>
      </c>
      <c r="K3277" s="20" t="s">
        <v>5898</v>
      </c>
      <c r="L3277" s="15" t="s">
        <v>5289</v>
      </c>
      <c r="N3277" s="20" t="s">
        <v>1543</v>
      </c>
      <c r="Q3277" s="20" t="s">
        <v>224</v>
      </c>
    </row>
    <row r="3278" spans="1:17" ht="18" customHeight="1" x14ac:dyDescent="0.2">
      <c r="A3278" s="7" t="s">
        <v>25</v>
      </c>
      <c r="B3278" s="7" t="s">
        <v>2299</v>
      </c>
      <c r="C3278" s="7" t="s">
        <v>17</v>
      </c>
      <c r="D3278" s="7" t="s">
        <v>100</v>
      </c>
      <c r="E3278" s="7" t="s">
        <v>5896</v>
      </c>
      <c r="F3278" s="20">
        <v>6</v>
      </c>
      <c r="G3278" s="20" t="str">
        <f t="shared" si="159"/>
        <v>f</v>
      </c>
      <c r="H3278" s="20">
        <f t="shared" si="160"/>
        <v>2013</v>
      </c>
      <c r="I3278" s="20" t="str">
        <f t="shared" si="161"/>
        <v>liss__pers_PA..inspired.2013</v>
      </c>
      <c r="J3278" s="20" t="s">
        <v>5906</v>
      </c>
      <c r="K3278" s="20" t="s">
        <v>5898</v>
      </c>
      <c r="L3278" s="15" t="s">
        <v>5289</v>
      </c>
      <c r="N3278" s="20" t="s">
        <v>1543</v>
      </c>
      <c r="Q3278" s="20" t="s">
        <v>224</v>
      </c>
    </row>
    <row r="3279" spans="1:17" ht="18" customHeight="1" x14ac:dyDescent="0.2">
      <c r="A3279" s="7" t="s">
        <v>25</v>
      </c>
      <c r="B3279" s="7" t="s">
        <v>2311</v>
      </c>
      <c r="C3279" s="7" t="s">
        <v>17</v>
      </c>
      <c r="D3279" s="7" t="s">
        <v>100</v>
      </c>
      <c r="E3279" s="7" t="s">
        <v>5896</v>
      </c>
      <c r="F3279" s="20">
        <v>10</v>
      </c>
      <c r="G3279" s="20" t="str">
        <f t="shared" si="159"/>
        <v>j</v>
      </c>
      <c r="H3279" s="20">
        <f t="shared" si="160"/>
        <v>2017</v>
      </c>
      <c r="I3279" s="20" t="str">
        <f t="shared" si="161"/>
        <v>liss__pers_PA..inspired.2017</v>
      </c>
      <c r="J3279" s="20" t="s">
        <v>5907</v>
      </c>
      <c r="K3279" s="20" t="s">
        <v>5898</v>
      </c>
      <c r="L3279" s="15" t="s">
        <v>5289</v>
      </c>
      <c r="N3279" s="20" t="s">
        <v>1543</v>
      </c>
      <c r="Q3279" s="20" t="s">
        <v>224</v>
      </c>
    </row>
    <row r="3280" spans="1:17" ht="18" customHeight="1" x14ac:dyDescent="0.2">
      <c r="A3280" s="7" t="s">
        <v>25</v>
      </c>
      <c r="B3280" s="7" t="s">
        <v>5315</v>
      </c>
      <c r="C3280" s="7" t="s">
        <v>17</v>
      </c>
      <c r="D3280" s="7" t="s">
        <v>100</v>
      </c>
      <c r="E3280" s="7" t="s">
        <v>5896</v>
      </c>
      <c r="F3280" s="20">
        <v>11</v>
      </c>
      <c r="G3280" s="20" t="str">
        <f t="shared" si="159"/>
        <v>k</v>
      </c>
      <c r="H3280" s="20">
        <f t="shared" si="160"/>
        <v>2018</v>
      </c>
      <c r="I3280" s="20" t="str">
        <f t="shared" si="161"/>
        <v>liss__pers_PA..inspired.2018</v>
      </c>
      <c r="J3280" s="20" t="s">
        <v>5908</v>
      </c>
      <c r="K3280" s="20" t="s">
        <v>5898</v>
      </c>
      <c r="L3280" s="15" t="s">
        <v>5289</v>
      </c>
      <c r="N3280" s="20" t="s">
        <v>1543</v>
      </c>
      <c r="Q3280" s="20" t="s">
        <v>224</v>
      </c>
    </row>
    <row r="3281" spans="1:17" ht="18" customHeight="1" x14ac:dyDescent="0.2">
      <c r="A3281" s="7" t="s">
        <v>25</v>
      </c>
      <c r="B3281" s="7" t="s">
        <v>2277</v>
      </c>
      <c r="C3281" s="7" t="s">
        <v>17</v>
      </c>
      <c r="D3281" s="7" t="s">
        <v>100</v>
      </c>
      <c r="E3281" s="7" t="s">
        <v>5909</v>
      </c>
      <c r="F3281" s="20">
        <v>1</v>
      </c>
      <c r="G3281" s="20" t="str">
        <f t="shared" si="159"/>
        <v>a</v>
      </c>
      <c r="H3281" s="20">
        <f>F3281*2007+1</f>
        <v>2008</v>
      </c>
      <c r="I3281" s="20" t="str">
        <f t="shared" si="161"/>
        <v>liss__pers_PA..interested.2008</v>
      </c>
      <c r="J3281" s="20" t="s">
        <v>5910</v>
      </c>
      <c r="K3281" s="20" t="s">
        <v>5911</v>
      </c>
      <c r="L3281" s="15" t="s">
        <v>5289</v>
      </c>
      <c r="N3281" s="20" t="s">
        <v>1543</v>
      </c>
      <c r="Q3281" s="20" t="s">
        <v>224</v>
      </c>
    </row>
    <row r="3282" spans="1:17" ht="18" customHeight="1" x14ac:dyDescent="0.2">
      <c r="A3282" s="7" t="s">
        <v>25</v>
      </c>
      <c r="B3282" s="7" t="s">
        <v>2285</v>
      </c>
      <c r="C3282" s="7" t="s">
        <v>17</v>
      </c>
      <c r="D3282" s="7" t="s">
        <v>100</v>
      </c>
      <c r="E3282" s="7" t="s">
        <v>5909</v>
      </c>
      <c r="F3282" s="20">
        <v>2</v>
      </c>
      <c r="G3282" s="20" t="str">
        <f t="shared" si="159"/>
        <v>b</v>
      </c>
      <c r="H3282" s="20">
        <f t="shared" ref="H3282:H3313" si="162">F3282+2007</f>
        <v>2009</v>
      </c>
      <c r="I3282" s="20" t="str">
        <f t="shared" si="161"/>
        <v>liss__pers_PA..interested.2009</v>
      </c>
      <c r="J3282" s="20" t="s">
        <v>5912</v>
      </c>
      <c r="K3282" s="20" t="s">
        <v>5911</v>
      </c>
      <c r="L3282" s="15" t="s">
        <v>5289</v>
      </c>
      <c r="N3282" s="20" t="s">
        <v>1543</v>
      </c>
      <c r="Q3282" s="20" t="s">
        <v>224</v>
      </c>
    </row>
    <row r="3283" spans="1:17" ht="18" customHeight="1" x14ac:dyDescent="0.2">
      <c r="A3283" s="7" t="s">
        <v>25</v>
      </c>
      <c r="B3283" s="7" t="s">
        <v>2289</v>
      </c>
      <c r="C3283" s="7" t="s">
        <v>17</v>
      </c>
      <c r="D3283" s="7" t="s">
        <v>100</v>
      </c>
      <c r="E3283" s="7" t="s">
        <v>5909</v>
      </c>
      <c r="F3283" s="20">
        <v>3</v>
      </c>
      <c r="G3283" s="20" t="str">
        <f t="shared" si="159"/>
        <v>c</v>
      </c>
      <c r="H3283" s="20">
        <f t="shared" si="162"/>
        <v>2010</v>
      </c>
      <c r="I3283" s="20" t="str">
        <f t="shared" si="161"/>
        <v>liss__pers_PA..interested.2010</v>
      </c>
      <c r="J3283" s="20" t="s">
        <v>5913</v>
      </c>
      <c r="K3283" s="20" t="s">
        <v>5911</v>
      </c>
      <c r="L3283" s="15" t="s">
        <v>5289</v>
      </c>
      <c r="N3283" s="20" t="s">
        <v>1543</v>
      </c>
      <c r="Q3283" s="20" t="s">
        <v>224</v>
      </c>
    </row>
    <row r="3284" spans="1:17" ht="18" customHeight="1" x14ac:dyDescent="0.2">
      <c r="A3284" s="7" t="s">
        <v>25</v>
      </c>
      <c r="B3284" s="7" t="s">
        <v>2291</v>
      </c>
      <c r="C3284" s="7" t="s">
        <v>17</v>
      </c>
      <c r="D3284" s="7" t="s">
        <v>100</v>
      </c>
      <c r="E3284" s="7" t="s">
        <v>5909</v>
      </c>
      <c r="F3284" s="20">
        <v>4</v>
      </c>
      <c r="G3284" s="20" t="str">
        <f t="shared" si="159"/>
        <v>d</v>
      </c>
      <c r="H3284" s="20">
        <f t="shared" si="162"/>
        <v>2011</v>
      </c>
      <c r="I3284" s="20" t="str">
        <f t="shared" si="161"/>
        <v>liss__pers_PA..interested.2011</v>
      </c>
      <c r="J3284" s="20" t="s">
        <v>5914</v>
      </c>
      <c r="K3284" s="20" t="s">
        <v>5911</v>
      </c>
      <c r="L3284" s="15" t="s">
        <v>5289</v>
      </c>
      <c r="N3284" s="20" t="s">
        <v>1543</v>
      </c>
      <c r="Q3284" s="20" t="s">
        <v>224</v>
      </c>
    </row>
    <row r="3285" spans="1:17" ht="18" customHeight="1" x14ac:dyDescent="0.2">
      <c r="A3285" s="7" t="s">
        <v>25</v>
      </c>
      <c r="B3285" s="7" t="s">
        <v>2295</v>
      </c>
      <c r="C3285" s="7" t="s">
        <v>17</v>
      </c>
      <c r="D3285" s="7" t="s">
        <v>100</v>
      </c>
      <c r="E3285" s="7" t="s">
        <v>5909</v>
      </c>
      <c r="F3285" s="20">
        <v>5</v>
      </c>
      <c r="G3285" s="20" t="str">
        <f t="shared" si="159"/>
        <v>e</v>
      </c>
      <c r="H3285" s="20">
        <f t="shared" si="162"/>
        <v>2012</v>
      </c>
      <c r="I3285" s="20" t="str">
        <f t="shared" si="161"/>
        <v>liss__pers_PA..interested.2012</v>
      </c>
      <c r="J3285" s="20" t="s">
        <v>5915</v>
      </c>
      <c r="K3285" s="20" t="s">
        <v>5911</v>
      </c>
      <c r="L3285" s="15" t="s">
        <v>5289</v>
      </c>
      <c r="N3285" s="20" t="s">
        <v>1543</v>
      </c>
      <c r="Q3285" s="20" t="s">
        <v>224</v>
      </c>
    </row>
    <row r="3286" spans="1:17" ht="18" customHeight="1" x14ac:dyDescent="0.2">
      <c r="A3286" s="7" t="s">
        <v>25</v>
      </c>
      <c r="B3286" s="7" t="s">
        <v>2301</v>
      </c>
      <c r="C3286" s="7" t="s">
        <v>17</v>
      </c>
      <c r="D3286" s="7" t="s">
        <v>100</v>
      </c>
      <c r="E3286" s="7" t="s">
        <v>5909</v>
      </c>
      <c r="F3286" s="20">
        <v>7</v>
      </c>
      <c r="G3286" s="20" t="str">
        <f t="shared" si="159"/>
        <v>g</v>
      </c>
      <c r="H3286" s="20">
        <f t="shared" si="162"/>
        <v>2014</v>
      </c>
      <c r="I3286" s="20" t="str">
        <f t="shared" si="161"/>
        <v>liss__pers_PA..interested.2014</v>
      </c>
      <c r="J3286" s="20" t="s">
        <v>5916</v>
      </c>
      <c r="K3286" s="20" t="s">
        <v>5911</v>
      </c>
      <c r="L3286" s="15" t="s">
        <v>5289</v>
      </c>
      <c r="N3286" s="20" t="s">
        <v>1543</v>
      </c>
      <c r="Q3286" s="20" t="s">
        <v>224</v>
      </c>
    </row>
    <row r="3287" spans="1:17" ht="18" customHeight="1" x14ac:dyDescent="0.2">
      <c r="A3287" s="7" t="s">
        <v>25</v>
      </c>
      <c r="B3287" s="7" t="s">
        <v>2305</v>
      </c>
      <c r="C3287" s="7" t="s">
        <v>17</v>
      </c>
      <c r="D3287" s="7" t="s">
        <v>100</v>
      </c>
      <c r="E3287" s="7" t="s">
        <v>5909</v>
      </c>
      <c r="F3287" s="20">
        <v>8</v>
      </c>
      <c r="G3287" s="20" t="str">
        <f t="shared" si="159"/>
        <v>h</v>
      </c>
      <c r="H3287" s="20">
        <f t="shared" si="162"/>
        <v>2015</v>
      </c>
      <c r="I3287" s="20" t="str">
        <f t="shared" si="161"/>
        <v>liss__pers_PA..interested.2015</v>
      </c>
      <c r="J3287" s="20" t="s">
        <v>5917</v>
      </c>
      <c r="K3287" s="20" t="s">
        <v>5911</v>
      </c>
      <c r="L3287" s="15" t="s">
        <v>5289</v>
      </c>
      <c r="N3287" s="20" t="s">
        <v>1543</v>
      </c>
      <c r="Q3287" s="20" t="s">
        <v>224</v>
      </c>
    </row>
    <row r="3288" spans="1:17" ht="18" customHeight="1" x14ac:dyDescent="0.2">
      <c r="A3288" s="7" t="s">
        <v>25</v>
      </c>
      <c r="B3288" s="7" t="s">
        <v>2309</v>
      </c>
      <c r="C3288" s="7" t="s">
        <v>17</v>
      </c>
      <c r="D3288" s="7" t="s">
        <v>100</v>
      </c>
      <c r="E3288" s="7" t="s">
        <v>5909</v>
      </c>
      <c r="F3288" s="20">
        <v>9</v>
      </c>
      <c r="G3288" s="20" t="str">
        <f t="shared" si="159"/>
        <v>i</v>
      </c>
      <c r="H3288" s="20">
        <f t="shared" si="162"/>
        <v>2016</v>
      </c>
      <c r="I3288" s="20" t="str">
        <f t="shared" si="161"/>
        <v>liss__pers_PA..interested.2016</v>
      </c>
      <c r="J3288" s="20" t="s">
        <v>5918</v>
      </c>
      <c r="K3288" s="20" t="s">
        <v>5911</v>
      </c>
      <c r="L3288" s="15" t="s">
        <v>5289</v>
      </c>
      <c r="N3288" s="20" t="s">
        <v>1543</v>
      </c>
      <c r="Q3288" s="20" t="s">
        <v>224</v>
      </c>
    </row>
    <row r="3289" spans="1:17" ht="18" customHeight="1" x14ac:dyDescent="0.2">
      <c r="A3289" s="7" t="s">
        <v>25</v>
      </c>
      <c r="B3289" s="7" t="s">
        <v>2299</v>
      </c>
      <c r="C3289" s="7" t="s">
        <v>17</v>
      </c>
      <c r="D3289" s="7" t="s">
        <v>100</v>
      </c>
      <c r="E3289" s="7" t="s">
        <v>5909</v>
      </c>
      <c r="F3289" s="20">
        <v>6</v>
      </c>
      <c r="G3289" s="20" t="str">
        <f t="shared" si="159"/>
        <v>f</v>
      </c>
      <c r="H3289" s="20">
        <f t="shared" si="162"/>
        <v>2013</v>
      </c>
      <c r="I3289" s="20" t="str">
        <f t="shared" si="161"/>
        <v>liss__pers_PA..interested.2013</v>
      </c>
      <c r="J3289" s="20" t="s">
        <v>5919</v>
      </c>
      <c r="K3289" s="20" t="s">
        <v>5911</v>
      </c>
      <c r="L3289" s="15" t="s">
        <v>5289</v>
      </c>
      <c r="N3289" s="20" t="s">
        <v>1543</v>
      </c>
      <c r="Q3289" s="20" t="s">
        <v>224</v>
      </c>
    </row>
    <row r="3290" spans="1:17" ht="18" customHeight="1" x14ac:dyDescent="0.2">
      <c r="A3290" s="7" t="s">
        <v>25</v>
      </c>
      <c r="B3290" s="7" t="s">
        <v>2311</v>
      </c>
      <c r="C3290" s="7" t="s">
        <v>17</v>
      </c>
      <c r="D3290" s="7" t="s">
        <v>100</v>
      </c>
      <c r="E3290" s="7" t="s">
        <v>5909</v>
      </c>
      <c r="F3290" s="20">
        <v>10</v>
      </c>
      <c r="G3290" s="20" t="str">
        <f t="shared" si="159"/>
        <v>j</v>
      </c>
      <c r="H3290" s="20">
        <f t="shared" si="162"/>
        <v>2017</v>
      </c>
      <c r="I3290" s="20" t="str">
        <f t="shared" si="161"/>
        <v>liss__pers_PA..interested.2017</v>
      </c>
      <c r="J3290" s="20" t="s">
        <v>5920</v>
      </c>
      <c r="K3290" s="20" t="s">
        <v>5911</v>
      </c>
      <c r="L3290" s="15" t="s">
        <v>5289</v>
      </c>
      <c r="N3290" s="20" t="s">
        <v>1543</v>
      </c>
      <c r="Q3290" s="20" t="s">
        <v>224</v>
      </c>
    </row>
    <row r="3291" spans="1:17" ht="18" customHeight="1" x14ac:dyDescent="0.2">
      <c r="A3291" s="7" t="s">
        <v>25</v>
      </c>
      <c r="B3291" s="7" t="s">
        <v>5315</v>
      </c>
      <c r="C3291" s="7" t="s">
        <v>17</v>
      </c>
      <c r="D3291" s="7" t="s">
        <v>100</v>
      </c>
      <c r="E3291" s="7" t="s">
        <v>5909</v>
      </c>
      <c r="F3291" s="20">
        <v>11</v>
      </c>
      <c r="G3291" s="20" t="str">
        <f t="shared" si="159"/>
        <v>k</v>
      </c>
      <c r="H3291" s="20">
        <f t="shared" si="162"/>
        <v>2018</v>
      </c>
      <c r="I3291" s="20" t="str">
        <f t="shared" si="161"/>
        <v>liss__pers_PA..interested.2018</v>
      </c>
      <c r="J3291" s="20" t="s">
        <v>5921</v>
      </c>
      <c r="K3291" s="20" t="s">
        <v>5911</v>
      </c>
      <c r="L3291" s="15" t="s">
        <v>5289</v>
      </c>
      <c r="N3291" s="20" t="s">
        <v>1543</v>
      </c>
      <c r="Q3291" s="20" t="s">
        <v>224</v>
      </c>
    </row>
    <row r="3292" spans="1:17" ht="18" customHeight="1" x14ac:dyDescent="0.2">
      <c r="A3292" s="7" t="s">
        <v>25</v>
      </c>
      <c r="B3292" s="7" t="s">
        <v>2277</v>
      </c>
      <c r="C3292" s="7" t="s">
        <v>17</v>
      </c>
      <c r="D3292" s="7" t="s">
        <v>100</v>
      </c>
      <c r="E3292" s="7" t="s">
        <v>608</v>
      </c>
      <c r="F3292" s="20">
        <v>1</v>
      </c>
      <c r="G3292" s="20" t="str">
        <f t="shared" si="159"/>
        <v>a</v>
      </c>
      <c r="H3292" s="20">
        <f t="shared" si="162"/>
        <v>2008</v>
      </c>
      <c r="I3292" s="20" t="str">
        <f t="shared" si="161"/>
        <v>liss__pers_PA..proud.2008</v>
      </c>
      <c r="J3292" s="20" t="s">
        <v>5922</v>
      </c>
      <c r="K3292" s="20" t="s">
        <v>5923</v>
      </c>
      <c r="L3292" s="15" t="s">
        <v>5289</v>
      </c>
      <c r="N3292" s="20" t="s">
        <v>1543</v>
      </c>
      <c r="Q3292" s="20" t="s">
        <v>224</v>
      </c>
    </row>
    <row r="3293" spans="1:17" ht="18" customHeight="1" x14ac:dyDescent="0.2">
      <c r="A3293" s="7" t="s">
        <v>25</v>
      </c>
      <c r="B3293" s="7" t="s">
        <v>2285</v>
      </c>
      <c r="C3293" s="7" t="s">
        <v>17</v>
      </c>
      <c r="D3293" s="7" t="s">
        <v>100</v>
      </c>
      <c r="E3293" s="7" t="s">
        <v>608</v>
      </c>
      <c r="F3293" s="20">
        <v>2</v>
      </c>
      <c r="G3293" s="20" t="str">
        <f t="shared" si="159"/>
        <v>b</v>
      </c>
      <c r="H3293" s="20">
        <f t="shared" si="162"/>
        <v>2009</v>
      </c>
      <c r="I3293" s="20" t="str">
        <f t="shared" si="161"/>
        <v>liss__pers_PA..proud.2009</v>
      </c>
      <c r="J3293" s="20" t="s">
        <v>5924</v>
      </c>
      <c r="K3293" s="20" t="s">
        <v>5923</v>
      </c>
      <c r="L3293" s="15" t="s">
        <v>5289</v>
      </c>
      <c r="N3293" s="20" t="s">
        <v>1543</v>
      </c>
      <c r="Q3293" s="20" t="s">
        <v>224</v>
      </c>
    </row>
    <row r="3294" spans="1:17" ht="18" customHeight="1" x14ac:dyDescent="0.2">
      <c r="A3294" s="7" t="s">
        <v>25</v>
      </c>
      <c r="B3294" s="7" t="s">
        <v>2289</v>
      </c>
      <c r="C3294" s="7" t="s">
        <v>17</v>
      </c>
      <c r="D3294" s="7" t="s">
        <v>100</v>
      </c>
      <c r="E3294" s="7" t="s">
        <v>608</v>
      </c>
      <c r="F3294" s="20">
        <v>3</v>
      </c>
      <c r="G3294" s="20" t="str">
        <f t="shared" si="159"/>
        <v>c</v>
      </c>
      <c r="H3294" s="20">
        <f t="shared" si="162"/>
        <v>2010</v>
      </c>
      <c r="I3294" s="20" t="str">
        <f t="shared" si="161"/>
        <v>liss__pers_PA..proud.2010</v>
      </c>
      <c r="J3294" s="20" t="s">
        <v>5925</v>
      </c>
      <c r="K3294" s="20" t="s">
        <v>5923</v>
      </c>
      <c r="L3294" s="15" t="s">
        <v>5289</v>
      </c>
      <c r="N3294" s="20" t="s">
        <v>1543</v>
      </c>
      <c r="Q3294" s="20" t="s">
        <v>224</v>
      </c>
    </row>
    <row r="3295" spans="1:17" ht="18" customHeight="1" x14ac:dyDescent="0.2">
      <c r="A3295" s="7" t="s">
        <v>25</v>
      </c>
      <c r="B3295" s="7" t="s">
        <v>2291</v>
      </c>
      <c r="C3295" s="7" t="s">
        <v>17</v>
      </c>
      <c r="D3295" s="7" t="s">
        <v>100</v>
      </c>
      <c r="E3295" s="7" t="s">
        <v>608</v>
      </c>
      <c r="F3295" s="20">
        <v>4</v>
      </c>
      <c r="G3295" s="20" t="str">
        <f t="shared" si="159"/>
        <v>d</v>
      </c>
      <c r="H3295" s="20">
        <f t="shared" si="162"/>
        <v>2011</v>
      </c>
      <c r="I3295" s="20" t="str">
        <f t="shared" si="161"/>
        <v>liss__pers_PA..proud.2011</v>
      </c>
      <c r="J3295" s="20" t="s">
        <v>5926</v>
      </c>
      <c r="K3295" s="20" t="s">
        <v>5923</v>
      </c>
      <c r="L3295" s="15" t="s">
        <v>5289</v>
      </c>
      <c r="N3295" s="20" t="s">
        <v>1543</v>
      </c>
      <c r="Q3295" s="20" t="s">
        <v>224</v>
      </c>
    </row>
    <row r="3296" spans="1:17" ht="18" customHeight="1" x14ac:dyDescent="0.2">
      <c r="A3296" s="7" t="s">
        <v>25</v>
      </c>
      <c r="B3296" s="7" t="s">
        <v>2295</v>
      </c>
      <c r="C3296" s="7" t="s">
        <v>17</v>
      </c>
      <c r="D3296" s="7" t="s">
        <v>100</v>
      </c>
      <c r="E3296" s="7" t="s">
        <v>608</v>
      </c>
      <c r="F3296" s="20">
        <v>5</v>
      </c>
      <c r="G3296" s="20" t="str">
        <f t="shared" si="159"/>
        <v>e</v>
      </c>
      <c r="H3296" s="20">
        <f t="shared" si="162"/>
        <v>2012</v>
      </c>
      <c r="I3296" s="20" t="str">
        <f t="shared" si="161"/>
        <v>liss__pers_PA..proud.2012</v>
      </c>
      <c r="J3296" s="20" t="s">
        <v>5927</v>
      </c>
      <c r="K3296" s="20" t="s">
        <v>5923</v>
      </c>
      <c r="L3296" s="15" t="s">
        <v>5289</v>
      </c>
      <c r="N3296" s="20" t="s">
        <v>1543</v>
      </c>
      <c r="Q3296" s="20" t="s">
        <v>224</v>
      </c>
    </row>
    <row r="3297" spans="1:17" ht="18" customHeight="1" x14ac:dyDescent="0.2">
      <c r="A3297" s="7" t="s">
        <v>25</v>
      </c>
      <c r="B3297" s="7" t="s">
        <v>2301</v>
      </c>
      <c r="C3297" s="7" t="s">
        <v>17</v>
      </c>
      <c r="D3297" s="7" t="s">
        <v>100</v>
      </c>
      <c r="E3297" s="7" t="s">
        <v>608</v>
      </c>
      <c r="F3297" s="20">
        <v>7</v>
      </c>
      <c r="G3297" s="20" t="str">
        <f t="shared" si="159"/>
        <v>g</v>
      </c>
      <c r="H3297" s="20">
        <f t="shared" si="162"/>
        <v>2014</v>
      </c>
      <c r="I3297" s="20" t="str">
        <f t="shared" si="161"/>
        <v>liss__pers_PA..proud.2014</v>
      </c>
      <c r="J3297" s="20" t="s">
        <v>5928</v>
      </c>
      <c r="K3297" s="20" t="s">
        <v>5923</v>
      </c>
      <c r="L3297" s="15" t="s">
        <v>5289</v>
      </c>
      <c r="N3297" s="20" t="s">
        <v>1543</v>
      </c>
      <c r="Q3297" s="20" t="s">
        <v>224</v>
      </c>
    </row>
    <row r="3298" spans="1:17" ht="18" customHeight="1" x14ac:dyDescent="0.2">
      <c r="A3298" s="7" t="s">
        <v>25</v>
      </c>
      <c r="B3298" s="7" t="s">
        <v>2305</v>
      </c>
      <c r="C3298" s="7" t="s">
        <v>17</v>
      </c>
      <c r="D3298" s="7" t="s">
        <v>100</v>
      </c>
      <c r="E3298" s="7" t="s">
        <v>608</v>
      </c>
      <c r="F3298" s="20">
        <v>8</v>
      </c>
      <c r="G3298" s="20" t="str">
        <f t="shared" si="159"/>
        <v>h</v>
      </c>
      <c r="H3298" s="20">
        <f t="shared" si="162"/>
        <v>2015</v>
      </c>
      <c r="I3298" s="20" t="str">
        <f t="shared" si="161"/>
        <v>liss__pers_PA..proud.2015</v>
      </c>
      <c r="J3298" s="20" t="s">
        <v>5929</v>
      </c>
      <c r="K3298" s="20" t="s">
        <v>5923</v>
      </c>
      <c r="L3298" s="15" t="s">
        <v>5289</v>
      </c>
      <c r="N3298" s="20" t="s">
        <v>1543</v>
      </c>
      <c r="Q3298" s="20" t="s">
        <v>224</v>
      </c>
    </row>
    <row r="3299" spans="1:17" ht="18" customHeight="1" x14ac:dyDescent="0.2">
      <c r="A3299" s="7" t="s">
        <v>25</v>
      </c>
      <c r="B3299" s="7" t="s">
        <v>2309</v>
      </c>
      <c r="C3299" s="7" t="s">
        <v>17</v>
      </c>
      <c r="D3299" s="7" t="s">
        <v>100</v>
      </c>
      <c r="E3299" s="7" t="s">
        <v>608</v>
      </c>
      <c r="F3299" s="20">
        <v>9</v>
      </c>
      <c r="G3299" s="20" t="str">
        <f t="shared" si="159"/>
        <v>i</v>
      </c>
      <c r="H3299" s="20">
        <f t="shared" si="162"/>
        <v>2016</v>
      </c>
      <c r="I3299" s="20" t="str">
        <f t="shared" si="161"/>
        <v>liss__pers_PA..proud.2016</v>
      </c>
      <c r="J3299" s="20" t="s">
        <v>5930</v>
      </c>
      <c r="K3299" s="20" t="s">
        <v>5923</v>
      </c>
      <c r="L3299" s="15" t="s">
        <v>5289</v>
      </c>
      <c r="N3299" s="20" t="s">
        <v>1543</v>
      </c>
      <c r="Q3299" s="20" t="s">
        <v>224</v>
      </c>
    </row>
    <row r="3300" spans="1:17" ht="18" customHeight="1" x14ac:dyDescent="0.2">
      <c r="A3300" s="7" t="s">
        <v>25</v>
      </c>
      <c r="B3300" s="7" t="s">
        <v>2299</v>
      </c>
      <c r="C3300" s="7" t="s">
        <v>17</v>
      </c>
      <c r="D3300" s="7" t="s">
        <v>100</v>
      </c>
      <c r="E3300" s="7" t="s">
        <v>608</v>
      </c>
      <c r="F3300" s="20">
        <v>6</v>
      </c>
      <c r="G3300" s="20" t="str">
        <f t="shared" si="159"/>
        <v>f</v>
      </c>
      <c r="H3300" s="20">
        <f t="shared" si="162"/>
        <v>2013</v>
      </c>
      <c r="I3300" s="20" t="str">
        <f t="shared" si="161"/>
        <v>liss__pers_PA..proud.2013</v>
      </c>
      <c r="J3300" s="20" t="s">
        <v>5931</v>
      </c>
      <c r="K3300" s="20" t="s">
        <v>5923</v>
      </c>
      <c r="L3300" s="15" t="s">
        <v>5289</v>
      </c>
      <c r="N3300" s="20" t="s">
        <v>1543</v>
      </c>
      <c r="Q3300" s="20" t="s">
        <v>224</v>
      </c>
    </row>
    <row r="3301" spans="1:17" ht="18" customHeight="1" x14ac:dyDescent="0.2">
      <c r="A3301" s="7" t="s">
        <v>25</v>
      </c>
      <c r="B3301" s="7" t="s">
        <v>2311</v>
      </c>
      <c r="C3301" s="7" t="s">
        <v>17</v>
      </c>
      <c r="D3301" s="7" t="s">
        <v>100</v>
      </c>
      <c r="E3301" s="7" t="s">
        <v>608</v>
      </c>
      <c r="F3301" s="20">
        <v>10</v>
      </c>
      <c r="G3301" s="20" t="str">
        <f t="shared" si="159"/>
        <v>j</v>
      </c>
      <c r="H3301" s="20">
        <f t="shared" si="162"/>
        <v>2017</v>
      </c>
      <c r="I3301" s="20" t="str">
        <f t="shared" si="161"/>
        <v>liss__pers_PA..proud.2017</v>
      </c>
      <c r="J3301" s="20" t="s">
        <v>5932</v>
      </c>
      <c r="K3301" s="20" t="s">
        <v>5923</v>
      </c>
      <c r="L3301" s="15" t="s">
        <v>5289</v>
      </c>
      <c r="N3301" s="20" t="s">
        <v>1543</v>
      </c>
      <c r="Q3301" s="20" t="s">
        <v>224</v>
      </c>
    </row>
    <row r="3302" spans="1:17" ht="18" customHeight="1" x14ac:dyDescent="0.2">
      <c r="A3302" s="7" t="s">
        <v>25</v>
      </c>
      <c r="B3302" s="7" t="s">
        <v>5315</v>
      </c>
      <c r="C3302" s="7" t="s">
        <v>17</v>
      </c>
      <c r="D3302" s="7" t="s">
        <v>100</v>
      </c>
      <c r="E3302" s="7" t="s">
        <v>608</v>
      </c>
      <c r="F3302" s="20">
        <v>11</v>
      </c>
      <c r="G3302" s="20" t="str">
        <f t="shared" si="159"/>
        <v>k</v>
      </c>
      <c r="H3302" s="20">
        <f t="shared" si="162"/>
        <v>2018</v>
      </c>
      <c r="I3302" s="20" t="str">
        <f t="shared" ref="I3302:I3365" si="163">CONCATENATE(A3302,"__",C3302,"_", D3302, "..", E3302, ".", H3302)</f>
        <v>liss__pers_PA..proud.2018</v>
      </c>
      <c r="J3302" s="20" t="s">
        <v>5933</v>
      </c>
      <c r="K3302" s="20" t="s">
        <v>5923</v>
      </c>
      <c r="L3302" s="15" t="s">
        <v>5289</v>
      </c>
      <c r="N3302" s="20" t="s">
        <v>1543</v>
      </c>
      <c r="Q3302" s="20" t="s">
        <v>224</v>
      </c>
    </row>
    <row r="3303" spans="1:17" ht="18" customHeight="1" x14ac:dyDescent="0.2">
      <c r="A3303" s="7" t="s">
        <v>25</v>
      </c>
      <c r="B3303" s="7" t="s">
        <v>2277</v>
      </c>
      <c r="C3303" s="7" t="s">
        <v>17</v>
      </c>
      <c r="D3303" s="7" t="s">
        <v>100</v>
      </c>
      <c r="E3303" s="7" t="s">
        <v>5934</v>
      </c>
      <c r="F3303" s="20">
        <v>1</v>
      </c>
      <c r="G3303" s="20" t="str">
        <f t="shared" si="159"/>
        <v>a</v>
      </c>
      <c r="H3303" s="20">
        <f t="shared" si="162"/>
        <v>2008</v>
      </c>
      <c r="I3303" s="20" t="str">
        <f t="shared" si="163"/>
        <v>liss__pers_PA..strong.2008</v>
      </c>
      <c r="J3303" s="20" t="s">
        <v>5935</v>
      </c>
      <c r="K3303" s="20" t="s">
        <v>5936</v>
      </c>
      <c r="L3303" s="15" t="s">
        <v>5289</v>
      </c>
      <c r="N3303" s="20" t="s">
        <v>1543</v>
      </c>
      <c r="Q3303" s="20" t="s">
        <v>224</v>
      </c>
    </row>
    <row r="3304" spans="1:17" ht="18" customHeight="1" x14ac:dyDescent="0.2">
      <c r="A3304" s="7" t="s">
        <v>25</v>
      </c>
      <c r="B3304" s="7" t="s">
        <v>2285</v>
      </c>
      <c r="C3304" s="7" t="s">
        <v>17</v>
      </c>
      <c r="D3304" s="7" t="s">
        <v>100</v>
      </c>
      <c r="E3304" s="7" t="s">
        <v>5934</v>
      </c>
      <c r="F3304" s="20">
        <v>2</v>
      </c>
      <c r="G3304" s="20" t="str">
        <f t="shared" si="159"/>
        <v>b</v>
      </c>
      <c r="H3304" s="20">
        <f t="shared" si="162"/>
        <v>2009</v>
      </c>
      <c r="I3304" s="20" t="str">
        <f t="shared" si="163"/>
        <v>liss__pers_PA..strong.2009</v>
      </c>
      <c r="J3304" s="20" t="s">
        <v>5937</v>
      </c>
      <c r="K3304" s="20" t="s">
        <v>5936</v>
      </c>
      <c r="L3304" s="15" t="s">
        <v>5289</v>
      </c>
      <c r="N3304" s="20" t="s">
        <v>1543</v>
      </c>
      <c r="Q3304" s="20" t="s">
        <v>224</v>
      </c>
    </row>
    <row r="3305" spans="1:17" ht="18" customHeight="1" x14ac:dyDescent="0.2">
      <c r="A3305" s="7" t="s">
        <v>25</v>
      </c>
      <c r="B3305" s="7" t="s">
        <v>2289</v>
      </c>
      <c r="C3305" s="7" t="s">
        <v>17</v>
      </c>
      <c r="D3305" s="7" t="s">
        <v>100</v>
      </c>
      <c r="E3305" s="7" t="s">
        <v>5934</v>
      </c>
      <c r="F3305" s="20">
        <v>3</v>
      </c>
      <c r="G3305" s="20" t="str">
        <f t="shared" si="159"/>
        <v>c</v>
      </c>
      <c r="H3305" s="20">
        <f t="shared" si="162"/>
        <v>2010</v>
      </c>
      <c r="I3305" s="20" t="str">
        <f t="shared" si="163"/>
        <v>liss__pers_PA..strong.2010</v>
      </c>
      <c r="J3305" s="20" t="s">
        <v>5938</v>
      </c>
      <c r="K3305" s="20" t="s">
        <v>5936</v>
      </c>
      <c r="L3305" s="15" t="s">
        <v>5289</v>
      </c>
      <c r="N3305" s="20" t="s">
        <v>1543</v>
      </c>
      <c r="Q3305" s="20" t="s">
        <v>224</v>
      </c>
    </row>
    <row r="3306" spans="1:17" ht="18" customHeight="1" x14ac:dyDescent="0.2">
      <c r="A3306" s="7" t="s">
        <v>25</v>
      </c>
      <c r="B3306" s="7" t="s">
        <v>2291</v>
      </c>
      <c r="C3306" s="7" t="s">
        <v>17</v>
      </c>
      <c r="D3306" s="7" t="s">
        <v>100</v>
      </c>
      <c r="E3306" s="7" t="s">
        <v>5934</v>
      </c>
      <c r="F3306" s="20">
        <v>4</v>
      </c>
      <c r="G3306" s="20" t="str">
        <f t="shared" si="159"/>
        <v>d</v>
      </c>
      <c r="H3306" s="20">
        <f t="shared" si="162"/>
        <v>2011</v>
      </c>
      <c r="I3306" s="20" t="str">
        <f t="shared" si="163"/>
        <v>liss__pers_PA..strong.2011</v>
      </c>
      <c r="J3306" s="20" t="s">
        <v>5940</v>
      </c>
      <c r="K3306" s="20" t="s">
        <v>5936</v>
      </c>
      <c r="L3306" s="15" t="s">
        <v>5289</v>
      </c>
      <c r="N3306" s="20" t="s">
        <v>1543</v>
      </c>
      <c r="Q3306" s="20" t="s">
        <v>224</v>
      </c>
    </row>
    <row r="3307" spans="1:17" ht="18" customHeight="1" x14ac:dyDescent="0.2">
      <c r="A3307" s="7" t="s">
        <v>25</v>
      </c>
      <c r="B3307" s="7" t="s">
        <v>2295</v>
      </c>
      <c r="C3307" s="7" t="s">
        <v>17</v>
      </c>
      <c r="D3307" s="7" t="s">
        <v>100</v>
      </c>
      <c r="E3307" s="7" t="s">
        <v>5934</v>
      </c>
      <c r="F3307" s="20">
        <v>5</v>
      </c>
      <c r="G3307" s="20" t="str">
        <f t="shared" si="159"/>
        <v>e</v>
      </c>
      <c r="H3307" s="20">
        <f t="shared" si="162"/>
        <v>2012</v>
      </c>
      <c r="I3307" s="20" t="str">
        <f t="shared" si="163"/>
        <v>liss__pers_PA..strong.2012</v>
      </c>
      <c r="J3307" s="20" t="s">
        <v>5941</v>
      </c>
      <c r="K3307" s="20" t="s">
        <v>5936</v>
      </c>
      <c r="L3307" s="15" t="s">
        <v>5289</v>
      </c>
      <c r="N3307" s="20" t="s">
        <v>1543</v>
      </c>
      <c r="Q3307" s="20" t="s">
        <v>224</v>
      </c>
    </row>
    <row r="3308" spans="1:17" ht="18" customHeight="1" x14ac:dyDescent="0.2">
      <c r="A3308" s="7" t="s">
        <v>25</v>
      </c>
      <c r="B3308" s="7" t="s">
        <v>2301</v>
      </c>
      <c r="C3308" s="7" t="s">
        <v>17</v>
      </c>
      <c r="D3308" s="7" t="s">
        <v>100</v>
      </c>
      <c r="E3308" s="7" t="s">
        <v>5934</v>
      </c>
      <c r="F3308" s="20">
        <v>7</v>
      </c>
      <c r="G3308" s="20" t="str">
        <f t="shared" si="159"/>
        <v>g</v>
      </c>
      <c r="H3308" s="20">
        <f t="shared" si="162"/>
        <v>2014</v>
      </c>
      <c r="I3308" s="20" t="str">
        <f t="shared" si="163"/>
        <v>liss__pers_PA..strong.2014</v>
      </c>
      <c r="J3308" s="20" t="s">
        <v>5942</v>
      </c>
      <c r="K3308" s="20" t="s">
        <v>5936</v>
      </c>
      <c r="L3308" s="15" t="s">
        <v>5289</v>
      </c>
      <c r="N3308" s="20" t="s">
        <v>1543</v>
      </c>
      <c r="Q3308" s="20" t="s">
        <v>224</v>
      </c>
    </row>
    <row r="3309" spans="1:17" ht="18" customHeight="1" x14ac:dyDescent="0.2">
      <c r="A3309" s="7" t="s">
        <v>25</v>
      </c>
      <c r="B3309" s="7" t="s">
        <v>2305</v>
      </c>
      <c r="C3309" s="7" t="s">
        <v>17</v>
      </c>
      <c r="D3309" s="7" t="s">
        <v>100</v>
      </c>
      <c r="E3309" s="7" t="s">
        <v>5934</v>
      </c>
      <c r="F3309" s="20">
        <v>8</v>
      </c>
      <c r="G3309" s="20" t="str">
        <f t="shared" si="159"/>
        <v>h</v>
      </c>
      <c r="H3309" s="20">
        <f t="shared" si="162"/>
        <v>2015</v>
      </c>
      <c r="I3309" s="20" t="str">
        <f t="shared" si="163"/>
        <v>liss__pers_PA..strong.2015</v>
      </c>
      <c r="J3309" s="20" t="s">
        <v>5946</v>
      </c>
      <c r="K3309" s="20" t="s">
        <v>5936</v>
      </c>
      <c r="L3309" s="15" t="s">
        <v>5289</v>
      </c>
      <c r="N3309" s="20" t="s">
        <v>1543</v>
      </c>
      <c r="Q3309" s="20" t="s">
        <v>224</v>
      </c>
    </row>
    <row r="3310" spans="1:17" ht="18" customHeight="1" x14ac:dyDescent="0.2">
      <c r="A3310" s="7" t="s">
        <v>25</v>
      </c>
      <c r="B3310" s="7" t="s">
        <v>2309</v>
      </c>
      <c r="C3310" s="7" t="s">
        <v>17</v>
      </c>
      <c r="D3310" s="7" t="s">
        <v>100</v>
      </c>
      <c r="E3310" s="7" t="s">
        <v>5934</v>
      </c>
      <c r="F3310" s="20">
        <v>9</v>
      </c>
      <c r="G3310" s="20" t="str">
        <f t="shared" si="159"/>
        <v>i</v>
      </c>
      <c r="H3310" s="20">
        <f t="shared" si="162"/>
        <v>2016</v>
      </c>
      <c r="I3310" s="20" t="str">
        <f t="shared" si="163"/>
        <v>liss__pers_PA..strong.2016</v>
      </c>
      <c r="J3310" s="20" t="s">
        <v>5948</v>
      </c>
      <c r="K3310" s="20" t="s">
        <v>5936</v>
      </c>
      <c r="L3310" s="15" t="s">
        <v>5289</v>
      </c>
      <c r="N3310" s="20" t="s">
        <v>1543</v>
      </c>
      <c r="Q3310" s="20" t="s">
        <v>224</v>
      </c>
    </row>
    <row r="3311" spans="1:17" ht="18" customHeight="1" x14ac:dyDescent="0.2">
      <c r="A3311" s="7" t="s">
        <v>25</v>
      </c>
      <c r="B3311" s="7" t="s">
        <v>2299</v>
      </c>
      <c r="C3311" s="7" t="s">
        <v>17</v>
      </c>
      <c r="D3311" s="7" t="s">
        <v>100</v>
      </c>
      <c r="E3311" s="7" t="s">
        <v>5934</v>
      </c>
      <c r="F3311" s="20">
        <v>6</v>
      </c>
      <c r="G3311" s="20" t="str">
        <f t="shared" si="159"/>
        <v>f</v>
      </c>
      <c r="H3311" s="20">
        <f t="shared" si="162"/>
        <v>2013</v>
      </c>
      <c r="I3311" s="20" t="str">
        <f t="shared" si="163"/>
        <v>liss__pers_PA..strong.2013</v>
      </c>
      <c r="J3311" s="20" t="s">
        <v>5949</v>
      </c>
      <c r="K3311" s="20" t="s">
        <v>5936</v>
      </c>
      <c r="L3311" s="15" t="s">
        <v>5289</v>
      </c>
      <c r="N3311" s="20" t="s">
        <v>1543</v>
      </c>
      <c r="Q3311" s="20" t="s">
        <v>224</v>
      </c>
    </row>
    <row r="3312" spans="1:17" ht="18" customHeight="1" x14ac:dyDescent="0.2">
      <c r="A3312" s="7" t="s">
        <v>25</v>
      </c>
      <c r="B3312" s="7" t="s">
        <v>2311</v>
      </c>
      <c r="C3312" s="7" t="s">
        <v>17</v>
      </c>
      <c r="D3312" s="7" t="s">
        <v>100</v>
      </c>
      <c r="E3312" s="7" t="s">
        <v>5934</v>
      </c>
      <c r="F3312" s="20">
        <v>10</v>
      </c>
      <c r="G3312" s="20" t="str">
        <f t="shared" si="159"/>
        <v>j</v>
      </c>
      <c r="H3312" s="20">
        <f t="shared" si="162"/>
        <v>2017</v>
      </c>
      <c r="I3312" s="20" t="str">
        <f t="shared" si="163"/>
        <v>liss__pers_PA..strong.2017</v>
      </c>
      <c r="J3312" s="20" t="s">
        <v>5951</v>
      </c>
      <c r="K3312" s="20" t="s">
        <v>5936</v>
      </c>
      <c r="L3312" s="15" t="s">
        <v>5289</v>
      </c>
      <c r="N3312" s="20" t="s">
        <v>1543</v>
      </c>
      <c r="Q3312" s="20" t="s">
        <v>224</v>
      </c>
    </row>
    <row r="3313" spans="1:17" ht="18" customHeight="1" x14ac:dyDescent="0.2">
      <c r="A3313" s="7" t="s">
        <v>25</v>
      </c>
      <c r="B3313" s="7" t="s">
        <v>5315</v>
      </c>
      <c r="C3313" s="7" t="s">
        <v>17</v>
      </c>
      <c r="D3313" s="7" t="s">
        <v>100</v>
      </c>
      <c r="E3313" s="7" t="s">
        <v>5934</v>
      </c>
      <c r="F3313" s="20">
        <v>11</v>
      </c>
      <c r="G3313" s="20" t="str">
        <f t="shared" si="159"/>
        <v>k</v>
      </c>
      <c r="H3313" s="20">
        <f t="shared" si="162"/>
        <v>2018</v>
      </c>
      <c r="I3313" s="20" t="str">
        <f t="shared" si="163"/>
        <v>liss__pers_PA..strong.2018</v>
      </c>
      <c r="J3313" s="20" t="s">
        <v>5953</v>
      </c>
      <c r="K3313" s="20" t="s">
        <v>5936</v>
      </c>
      <c r="L3313" s="15" t="s">
        <v>5289</v>
      </c>
      <c r="N3313" s="20" t="s">
        <v>1543</v>
      </c>
      <c r="Q3313" s="20" t="s">
        <v>224</v>
      </c>
    </row>
    <row r="3314" spans="1:17" ht="18" customHeight="1" x14ac:dyDescent="0.2">
      <c r="A3314" s="35" t="s">
        <v>25</v>
      </c>
      <c r="B3314" s="35" t="s">
        <v>2277</v>
      </c>
      <c r="C3314" s="35" t="s">
        <v>17</v>
      </c>
      <c r="D3314" s="35" t="s">
        <v>88</v>
      </c>
      <c r="E3314" s="35" t="s">
        <v>5954</v>
      </c>
      <c r="F3314" s="15"/>
      <c r="G3314" s="15"/>
      <c r="H3314" s="20">
        <v>2008</v>
      </c>
      <c r="I3314" s="20" t="str">
        <f t="shared" si="163"/>
        <v>liss__pers_SE..ablty.2008</v>
      </c>
      <c r="J3314" s="15" t="s">
        <v>5955</v>
      </c>
      <c r="K3314" s="20" t="s">
        <v>5956</v>
      </c>
      <c r="L3314" s="20" t="s">
        <v>5957</v>
      </c>
      <c r="M3314" s="20" t="s">
        <v>251</v>
      </c>
      <c r="N3314" s="20" t="s">
        <v>1543</v>
      </c>
    </row>
    <row r="3315" spans="1:17" ht="18" customHeight="1" x14ac:dyDescent="0.2">
      <c r="A3315" s="35" t="s">
        <v>25</v>
      </c>
      <c r="B3315" s="35" t="s">
        <v>2285</v>
      </c>
      <c r="C3315" s="35" t="s">
        <v>17</v>
      </c>
      <c r="D3315" s="35" t="s">
        <v>88</v>
      </c>
      <c r="E3315" s="35" t="s">
        <v>5954</v>
      </c>
      <c r="F3315" s="15"/>
      <c r="G3315" s="15"/>
      <c r="H3315" s="20">
        <v>2009</v>
      </c>
      <c r="I3315" s="20" t="str">
        <f t="shared" si="163"/>
        <v>liss__pers_SE..ablty.2009</v>
      </c>
      <c r="J3315" s="15" t="s">
        <v>5959</v>
      </c>
      <c r="K3315" s="20" t="s">
        <v>5956</v>
      </c>
      <c r="L3315" s="20" t="s">
        <v>5957</v>
      </c>
      <c r="M3315" s="20" t="s">
        <v>251</v>
      </c>
      <c r="N3315" s="20" t="s">
        <v>1543</v>
      </c>
    </row>
    <row r="3316" spans="1:17" ht="18" customHeight="1" x14ac:dyDescent="0.2">
      <c r="A3316" s="35" t="s">
        <v>25</v>
      </c>
      <c r="B3316" s="35" t="s">
        <v>2289</v>
      </c>
      <c r="C3316" s="35" t="s">
        <v>17</v>
      </c>
      <c r="D3316" s="35" t="s">
        <v>88</v>
      </c>
      <c r="E3316" s="35" t="s">
        <v>5954</v>
      </c>
      <c r="F3316" s="15"/>
      <c r="G3316" s="15"/>
      <c r="H3316" s="20">
        <v>2010</v>
      </c>
      <c r="I3316" s="20" t="str">
        <f t="shared" si="163"/>
        <v>liss__pers_SE..ablty.2010</v>
      </c>
      <c r="J3316" s="15" t="s">
        <v>5960</v>
      </c>
      <c r="K3316" s="20" t="s">
        <v>5956</v>
      </c>
      <c r="L3316" s="20" t="s">
        <v>5957</v>
      </c>
      <c r="M3316" s="20" t="s">
        <v>251</v>
      </c>
      <c r="N3316" s="20" t="s">
        <v>1543</v>
      </c>
    </row>
    <row r="3317" spans="1:17" ht="18" customHeight="1" x14ac:dyDescent="0.2">
      <c r="A3317" s="35" t="s">
        <v>25</v>
      </c>
      <c r="B3317" s="35" t="s">
        <v>2291</v>
      </c>
      <c r="C3317" s="35" t="s">
        <v>17</v>
      </c>
      <c r="D3317" s="35" t="s">
        <v>88</v>
      </c>
      <c r="E3317" s="35" t="s">
        <v>5954</v>
      </c>
      <c r="F3317" s="15"/>
      <c r="G3317" s="15"/>
      <c r="H3317" s="20">
        <v>2011</v>
      </c>
      <c r="I3317" s="20" t="str">
        <f t="shared" si="163"/>
        <v>liss__pers_SE..ablty.2011</v>
      </c>
      <c r="J3317" s="15" t="s">
        <v>5962</v>
      </c>
      <c r="K3317" s="20" t="s">
        <v>5956</v>
      </c>
      <c r="L3317" s="20" t="s">
        <v>5957</v>
      </c>
      <c r="M3317" s="20" t="s">
        <v>251</v>
      </c>
      <c r="N3317" s="20" t="s">
        <v>1543</v>
      </c>
    </row>
    <row r="3318" spans="1:17" ht="18" customHeight="1" x14ac:dyDescent="0.2">
      <c r="A3318" s="35" t="s">
        <v>25</v>
      </c>
      <c r="B3318" s="35" t="s">
        <v>2295</v>
      </c>
      <c r="C3318" s="35" t="s">
        <v>17</v>
      </c>
      <c r="D3318" s="35" t="s">
        <v>88</v>
      </c>
      <c r="E3318" s="35" t="s">
        <v>5954</v>
      </c>
      <c r="F3318" s="15"/>
      <c r="G3318" s="15"/>
      <c r="H3318" s="20">
        <v>2012</v>
      </c>
      <c r="I3318" s="20" t="str">
        <f t="shared" si="163"/>
        <v>liss__pers_SE..ablty.2012</v>
      </c>
      <c r="J3318" s="15" t="s">
        <v>5964</v>
      </c>
      <c r="K3318" s="20" t="s">
        <v>5956</v>
      </c>
      <c r="L3318" s="20" t="s">
        <v>5957</v>
      </c>
      <c r="M3318" s="20" t="s">
        <v>251</v>
      </c>
      <c r="N3318" s="20" t="s">
        <v>1543</v>
      </c>
    </row>
    <row r="3319" spans="1:17" ht="18" customHeight="1" x14ac:dyDescent="0.2">
      <c r="A3319" s="35" t="s">
        <v>25</v>
      </c>
      <c r="B3319" s="35" t="s">
        <v>2301</v>
      </c>
      <c r="C3319" s="35" t="s">
        <v>17</v>
      </c>
      <c r="D3319" s="35" t="s">
        <v>88</v>
      </c>
      <c r="E3319" s="35" t="s">
        <v>5954</v>
      </c>
      <c r="F3319" s="15"/>
      <c r="G3319" s="15"/>
      <c r="H3319" s="20">
        <v>2014</v>
      </c>
      <c r="I3319" s="20" t="str">
        <f t="shared" si="163"/>
        <v>liss__pers_SE..ablty.2014</v>
      </c>
      <c r="J3319" s="15" t="s">
        <v>5965</v>
      </c>
      <c r="K3319" s="20" t="s">
        <v>5956</v>
      </c>
      <c r="L3319" s="20" t="s">
        <v>5957</v>
      </c>
      <c r="M3319" s="20" t="s">
        <v>251</v>
      </c>
      <c r="N3319" s="20" t="s">
        <v>1543</v>
      </c>
    </row>
    <row r="3320" spans="1:17" ht="18" customHeight="1" x14ac:dyDescent="0.2">
      <c r="A3320" s="35" t="s">
        <v>25</v>
      </c>
      <c r="B3320" s="35" t="s">
        <v>2305</v>
      </c>
      <c r="C3320" s="35" t="s">
        <v>17</v>
      </c>
      <c r="D3320" s="35" t="s">
        <v>88</v>
      </c>
      <c r="E3320" s="35" t="s">
        <v>5954</v>
      </c>
      <c r="F3320" s="15"/>
      <c r="G3320" s="15"/>
      <c r="H3320" s="20">
        <v>2015</v>
      </c>
      <c r="I3320" s="20" t="str">
        <f t="shared" si="163"/>
        <v>liss__pers_SE..ablty.2015</v>
      </c>
      <c r="J3320" s="15" t="s">
        <v>5967</v>
      </c>
      <c r="K3320" s="20" t="s">
        <v>5956</v>
      </c>
      <c r="L3320" s="20" t="s">
        <v>5957</v>
      </c>
      <c r="M3320" s="20" t="s">
        <v>251</v>
      </c>
      <c r="N3320" s="20" t="s">
        <v>1543</v>
      </c>
    </row>
    <row r="3321" spans="1:17" ht="18" customHeight="1" x14ac:dyDescent="0.2">
      <c r="A3321" s="35" t="s">
        <v>25</v>
      </c>
      <c r="B3321" s="35" t="s">
        <v>2309</v>
      </c>
      <c r="C3321" s="35" t="s">
        <v>17</v>
      </c>
      <c r="D3321" s="35" t="s">
        <v>88</v>
      </c>
      <c r="E3321" s="35" t="s">
        <v>5954</v>
      </c>
      <c r="F3321" s="15"/>
      <c r="G3321" s="15"/>
      <c r="H3321" s="20">
        <v>2017</v>
      </c>
      <c r="I3321" s="20" t="str">
        <f t="shared" si="163"/>
        <v>liss__pers_SE..ablty.2017</v>
      </c>
      <c r="J3321" s="15" t="s">
        <v>5968</v>
      </c>
      <c r="K3321" s="20" t="s">
        <v>5956</v>
      </c>
      <c r="L3321" s="20" t="s">
        <v>5957</v>
      </c>
      <c r="M3321" s="20" t="s">
        <v>251</v>
      </c>
      <c r="N3321" s="20" t="s">
        <v>1543</v>
      </c>
    </row>
    <row r="3322" spans="1:17" ht="18" customHeight="1" x14ac:dyDescent="0.2">
      <c r="A3322" s="35" t="s">
        <v>25</v>
      </c>
      <c r="B3322" s="35" t="s">
        <v>2299</v>
      </c>
      <c r="C3322" s="35" t="s">
        <v>17</v>
      </c>
      <c r="D3322" s="35" t="s">
        <v>88</v>
      </c>
      <c r="E3322" s="35" t="s">
        <v>5954</v>
      </c>
      <c r="F3322" s="15"/>
      <c r="G3322" s="15"/>
      <c r="H3322" s="20">
        <v>2013</v>
      </c>
      <c r="I3322" s="20" t="str">
        <f t="shared" si="163"/>
        <v>liss__pers_SE..ablty.2013</v>
      </c>
      <c r="J3322" s="15" t="s">
        <v>5970</v>
      </c>
      <c r="K3322" s="20" t="s">
        <v>5956</v>
      </c>
      <c r="L3322" s="20" t="s">
        <v>5957</v>
      </c>
      <c r="M3322" s="20" t="s">
        <v>251</v>
      </c>
      <c r="N3322" s="20" t="s">
        <v>1543</v>
      </c>
    </row>
    <row r="3323" spans="1:17" ht="18" customHeight="1" x14ac:dyDescent="0.2">
      <c r="A3323" s="35" t="s">
        <v>25</v>
      </c>
      <c r="B3323" s="35" t="s">
        <v>2311</v>
      </c>
      <c r="C3323" s="35" t="s">
        <v>17</v>
      </c>
      <c r="D3323" s="35" t="s">
        <v>88</v>
      </c>
      <c r="E3323" s="35" t="s">
        <v>5954</v>
      </c>
      <c r="F3323" s="15"/>
      <c r="G3323" s="15"/>
      <c r="H3323" s="20">
        <v>2018</v>
      </c>
      <c r="I3323" s="20" t="str">
        <f t="shared" si="163"/>
        <v>liss__pers_SE..ablty.2018</v>
      </c>
      <c r="J3323" s="15" t="s">
        <v>5971</v>
      </c>
      <c r="K3323" s="20" t="s">
        <v>5956</v>
      </c>
      <c r="L3323" s="20" t="s">
        <v>5957</v>
      </c>
      <c r="M3323" s="20" t="s">
        <v>251</v>
      </c>
      <c r="N3323" s="20" t="s">
        <v>1543</v>
      </c>
    </row>
    <row r="3324" spans="1:17" ht="18" customHeight="1" x14ac:dyDescent="0.2">
      <c r="A3324" s="35" t="s">
        <v>25</v>
      </c>
      <c r="B3324" s="35" t="s">
        <v>2277</v>
      </c>
      <c r="C3324" s="35" t="s">
        <v>17</v>
      </c>
      <c r="D3324" s="35" t="s">
        <v>88</v>
      </c>
      <c r="E3324" s="35" t="s">
        <v>5973</v>
      </c>
      <c r="F3324" s="15"/>
      <c r="G3324" s="15"/>
      <c r="H3324" s="20">
        <v>2008</v>
      </c>
      <c r="I3324" s="20" t="str">
        <f t="shared" si="163"/>
        <v>liss__pers_SE..cnfdnc.2008</v>
      </c>
      <c r="J3324" s="15" t="s">
        <v>5974</v>
      </c>
      <c r="K3324" s="20" t="s">
        <v>5975</v>
      </c>
      <c r="L3324" s="20" t="s">
        <v>5957</v>
      </c>
      <c r="M3324" s="20" t="s">
        <v>251</v>
      </c>
      <c r="N3324" s="20" t="s">
        <v>1543</v>
      </c>
    </row>
    <row r="3325" spans="1:17" ht="18" customHeight="1" x14ac:dyDescent="0.2">
      <c r="A3325" s="35" t="s">
        <v>25</v>
      </c>
      <c r="B3325" s="35" t="s">
        <v>2285</v>
      </c>
      <c r="C3325" s="35" t="s">
        <v>17</v>
      </c>
      <c r="D3325" s="35" t="s">
        <v>88</v>
      </c>
      <c r="E3325" s="35" t="s">
        <v>5973</v>
      </c>
      <c r="F3325" s="15"/>
      <c r="G3325" s="15"/>
      <c r="H3325" s="20">
        <v>2009</v>
      </c>
      <c r="I3325" s="20" t="str">
        <f t="shared" si="163"/>
        <v>liss__pers_SE..cnfdnc.2009</v>
      </c>
      <c r="J3325" s="15" t="s">
        <v>5976</v>
      </c>
      <c r="K3325" s="20" t="s">
        <v>5975</v>
      </c>
      <c r="L3325" s="20" t="s">
        <v>5957</v>
      </c>
      <c r="M3325" s="20" t="s">
        <v>251</v>
      </c>
      <c r="N3325" s="20" t="s">
        <v>1543</v>
      </c>
    </row>
    <row r="3326" spans="1:17" ht="18" customHeight="1" x14ac:dyDescent="0.2">
      <c r="A3326" s="35" t="s">
        <v>25</v>
      </c>
      <c r="B3326" s="35" t="s">
        <v>2289</v>
      </c>
      <c r="C3326" s="35" t="s">
        <v>17</v>
      </c>
      <c r="D3326" s="35" t="s">
        <v>88</v>
      </c>
      <c r="E3326" s="35" t="s">
        <v>5973</v>
      </c>
      <c r="F3326" s="15"/>
      <c r="G3326" s="15"/>
      <c r="H3326" s="20">
        <v>2010</v>
      </c>
      <c r="I3326" s="20" t="str">
        <f t="shared" si="163"/>
        <v>liss__pers_SE..cnfdnc.2010</v>
      </c>
      <c r="J3326" s="15" t="s">
        <v>5978</v>
      </c>
      <c r="K3326" s="20" t="s">
        <v>5975</v>
      </c>
      <c r="L3326" s="20" t="s">
        <v>5957</v>
      </c>
      <c r="M3326" s="20" t="s">
        <v>251</v>
      </c>
      <c r="N3326" s="20" t="s">
        <v>1543</v>
      </c>
    </row>
    <row r="3327" spans="1:17" ht="18" customHeight="1" x14ac:dyDescent="0.2">
      <c r="A3327" s="35" t="s">
        <v>25</v>
      </c>
      <c r="B3327" s="35" t="s">
        <v>2291</v>
      </c>
      <c r="C3327" s="35" t="s">
        <v>17</v>
      </c>
      <c r="D3327" s="35" t="s">
        <v>88</v>
      </c>
      <c r="E3327" s="35" t="s">
        <v>5973</v>
      </c>
      <c r="F3327" s="15"/>
      <c r="G3327" s="15"/>
      <c r="H3327" s="20">
        <v>2011</v>
      </c>
      <c r="I3327" s="20" t="str">
        <f t="shared" si="163"/>
        <v>liss__pers_SE..cnfdnc.2011</v>
      </c>
      <c r="J3327" s="15" t="s">
        <v>5980</v>
      </c>
      <c r="K3327" s="20" t="s">
        <v>5975</v>
      </c>
      <c r="L3327" s="20" t="s">
        <v>5957</v>
      </c>
      <c r="M3327" s="20" t="s">
        <v>251</v>
      </c>
      <c r="N3327" s="20" t="s">
        <v>1543</v>
      </c>
    </row>
    <row r="3328" spans="1:17" ht="18" customHeight="1" x14ac:dyDescent="0.2">
      <c r="A3328" s="35" t="s">
        <v>25</v>
      </c>
      <c r="B3328" s="35" t="s">
        <v>2295</v>
      </c>
      <c r="C3328" s="35" t="s">
        <v>17</v>
      </c>
      <c r="D3328" s="35" t="s">
        <v>88</v>
      </c>
      <c r="E3328" s="35" t="s">
        <v>5973</v>
      </c>
      <c r="F3328" s="15"/>
      <c r="G3328" s="15"/>
      <c r="H3328" s="20">
        <v>2012</v>
      </c>
      <c r="I3328" s="20" t="str">
        <f t="shared" si="163"/>
        <v>liss__pers_SE..cnfdnc.2012</v>
      </c>
      <c r="J3328" s="15" t="s">
        <v>5981</v>
      </c>
      <c r="K3328" s="20" t="s">
        <v>5975</v>
      </c>
      <c r="L3328" s="20" t="s">
        <v>5957</v>
      </c>
      <c r="M3328" s="20" t="s">
        <v>251</v>
      </c>
      <c r="N3328" s="20" t="s">
        <v>1543</v>
      </c>
    </row>
    <row r="3329" spans="1:14" ht="18" customHeight="1" x14ac:dyDescent="0.2">
      <c r="A3329" s="35" t="s">
        <v>25</v>
      </c>
      <c r="B3329" s="35" t="s">
        <v>2301</v>
      </c>
      <c r="C3329" s="35" t="s">
        <v>17</v>
      </c>
      <c r="D3329" s="35" t="s">
        <v>88</v>
      </c>
      <c r="E3329" s="35" t="s">
        <v>5973</v>
      </c>
      <c r="F3329" s="15"/>
      <c r="G3329" s="15"/>
      <c r="H3329" s="20">
        <v>2014</v>
      </c>
      <c r="I3329" s="20" t="str">
        <f t="shared" si="163"/>
        <v>liss__pers_SE..cnfdnc.2014</v>
      </c>
      <c r="J3329" s="15" t="s">
        <v>5983</v>
      </c>
      <c r="K3329" s="20" t="s">
        <v>5975</v>
      </c>
      <c r="L3329" s="20" t="s">
        <v>5957</v>
      </c>
      <c r="M3329" s="20" t="s">
        <v>251</v>
      </c>
      <c r="N3329" s="20" t="s">
        <v>1543</v>
      </c>
    </row>
    <row r="3330" spans="1:14" ht="18" customHeight="1" x14ac:dyDescent="0.2">
      <c r="A3330" s="35" t="s">
        <v>25</v>
      </c>
      <c r="B3330" s="35" t="s">
        <v>2305</v>
      </c>
      <c r="C3330" s="35" t="s">
        <v>17</v>
      </c>
      <c r="D3330" s="35" t="s">
        <v>88</v>
      </c>
      <c r="E3330" s="35" t="s">
        <v>5973</v>
      </c>
      <c r="F3330" s="15"/>
      <c r="G3330" s="15"/>
      <c r="H3330" s="20">
        <v>2015</v>
      </c>
      <c r="I3330" s="20" t="str">
        <f t="shared" si="163"/>
        <v>liss__pers_SE..cnfdnc.2015</v>
      </c>
      <c r="J3330" s="15" t="s">
        <v>5984</v>
      </c>
      <c r="K3330" s="20" t="s">
        <v>5975</v>
      </c>
      <c r="L3330" s="20" t="s">
        <v>5957</v>
      </c>
      <c r="M3330" s="20" t="s">
        <v>251</v>
      </c>
      <c r="N3330" s="20" t="s">
        <v>1543</v>
      </c>
    </row>
    <row r="3331" spans="1:14" ht="18" customHeight="1" x14ac:dyDescent="0.2">
      <c r="A3331" s="35" t="s">
        <v>25</v>
      </c>
      <c r="B3331" s="35" t="s">
        <v>2309</v>
      </c>
      <c r="C3331" s="35" t="s">
        <v>17</v>
      </c>
      <c r="D3331" s="35" t="s">
        <v>88</v>
      </c>
      <c r="E3331" s="35" t="s">
        <v>5973</v>
      </c>
      <c r="F3331" s="15"/>
      <c r="G3331" s="15"/>
      <c r="H3331" s="20">
        <v>2017</v>
      </c>
      <c r="I3331" s="20" t="str">
        <f t="shared" si="163"/>
        <v>liss__pers_SE..cnfdnc.2017</v>
      </c>
      <c r="J3331" s="15" t="s">
        <v>5986</v>
      </c>
      <c r="K3331" s="20" t="s">
        <v>5975</v>
      </c>
      <c r="L3331" s="20" t="s">
        <v>5957</v>
      </c>
      <c r="M3331" s="20" t="s">
        <v>251</v>
      </c>
      <c r="N3331" s="20" t="s">
        <v>1543</v>
      </c>
    </row>
    <row r="3332" spans="1:14" ht="18" customHeight="1" x14ac:dyDescent="0.2">
      <c r="A3332" s="35" t="s">
        <v>25</v>
      </c>
      <c r="B3332" s="35" t="s">
        <v>2299</v>
      </c>
      <c r="C3332" s="35" t="s">
        <v>17</v>
      </c>
      <c r="D3332" s="35" t="s">
        <v>88</v>
      </c>
      <c r="E3332" s="35" t="s">
        <v>5973</v>
      </c>
      <c r="F3332" s="15"/>
      <c r="G3332" s="15"/>
      <c r="H3332" s="20">
        <v>2013</v>
      </c>
      <c r="I3332" s="20" t="str">
        <f t="shared" si="163"/>
        <v>liss__pers_SE..cnfdnc.2013</v>
      </c>
      <c r="J3332" s="15" t="s">
        <v>5987</v>
      </c>
      <c r="K3332" s="20" t="s">
        <v>5975</v>
      </c>
      <c r="L3332" s="20" t="s">
        <v>5957</v>
      </c>
      <c r="M3332" s="20" t="s">
        <v>251</v>
      </c>
      <c r="N3332" s="20" t="s">
        <v>1543</v>
      </c>
    </row>
    <row r="3333" spans="1:14" ht="18" customHeight="1" x14ac:dyDescent="0.2">
      <c r="A3333" s="35" t="s">
        <v>25</v>
      </c>
      <c r="B3333" s="35" t="s">
        <v>2311</v>
      </c>
      <c r="C3333" s="35" t="s">
        <v>17</v>
      </c>
      <c r="D3333" s="35" t="s">
        <v>88</v>
      </c>
      <c r="E3333" s="35" t="s">
        <v>5973</v>
      </c>
      <c r="F3333" s="15"/>
      <c r="G3333" s="15"/>
      <c r="H3333" s="20">
        <v>2018</v>
      </c>
      <c r="I3333" s="20" t="str">
        <f t="shared" si="163"/>
        <v>liss__pers_SE..cnfdnc.2018</v>
      </c>
      <c r="J3333" s="15" t="s">
        <v>5989</v>
      </c>
      <c r="K3333" s="20" t="s">
        <v>5975</v>
      </c>
      <c r="L3333" s="20" t="s">
        <v>5957</v>
      </c>
      <c r="M3333" s="20" t="s">
        <v>251</v>
      </c>
      <c r="N3333" s="20" t="s">
        <v>1543</v>
      </c>
    </row>
    <row r="3334" spans="1:14" ht="18" customHeight="1" x14ac:dyDescent="0.2">
      <c r="A3334" s="35" t="s">
        <v>25</v>
      </c>
      <c r="B3334" s="35" t="s">
        <v>2277</v>
      </c>
      <c r="C3334" s="35" t="s">
        <v>17</v>
      </c>
      <c r="D3334" s="35" t="s">
        <v>88</v>
      </c>
      <c r="E3334" s="35" t="s">
        <v>5990</v>
      </c>
      <c r="F3334" s="15"/>
      <c r="G3334" s="15"/>
      <c r="H3334" s="20">
        <v>2008</v>
      </c>
      <c r="I3334" s="20" t="str">
        <f t="shared" si="163"/>
        <v>liss__pers_SE..equal.2008</v>
      </c>
      <c r="J3334" s="15" t="s">
        <v>5991</v>
      </c>
      <c r="K3334" s="20" t="s">
        <v>5992</v>
      </c>
      <c r="L3334" s="20" t="s">
        <v>5957</v>
      </c>
      <c r="M3334" s="20" t="s">
        <v>251</v>
      </c>
      <c r="N3334" s="20" t="s">
        <v>1543</v>
      </c>
    </row>
    <row r="3335" spans="1:14" ht="18" customHeight="1" x14ac:dyDescent="0.2">
      <c r="A3335" s="35" t="s">
        <v>25</v>
      </c>
      <c r="B3335" s="35" t="s">
        <v>2285</v>
      </c>
      <c r="C3335" s="35" t="s">
        <v>17</v>
      </c>
      <c r="D3335" s="35" t="s">
        <v>88</v>
      </c>
      <c r="E3335" s="35" t="s">
        <v>5990</v>
      </c>
      <c r="F3335" s="15"/>
      <c r="G3335" s="15"/>
      <c r="H3335" s="20">
        <v>2009</v>
      </c>
      <c r="I3335" s="20" t="str">
        <f t="shared" si="163"/>
        <v>liss__pers_SE..equal.2009</v>
      </c>
      <c r="J3335" s="15" t="s">
        <v>5994</v>
      </c>
      <c r="K3335" s="20" t="s">
        <v>5992</v>
      </c>
      <c r="L3335" s="20" t="s">
        <v>5957</v>
      </c>
      <c r="M3335" s="20" t="s">
        <v>251</v>
      </c>
      <c r="N3335" s="20" t="s">
        <v>1543</v>
      </c>
    </row>
    <row r="3336" spans="1:14" ht="18" customHeight="1" x14ac:dyDescent="0.2">
      <c r="A3336" s="35" t="s">
        <v>25</v>
      </c>
      <c r="B3336" s="35" t="s">
        <v>2289</v>
      </c>
      <c r="C3336" s="35" t="s">
        <v>17</v>
      </c>
      <c r="D3336" s="35" t="s">
        <v>88</v>
      </c>
      <c r="E3336" s="35" t="s">
        <v>5990</v>
      </c>
      <c r="F3336" s="15"/>
      <c r="G3336" s="15"/>
      <c r="H3336" s="20">
        <v>2010</v>
      </c>
      <c r="I3336" s="20" t="str">
        <f t="shared" si="163"/>
        <v>liss__pers_SE..equal.2010</v>
      </c>
      <c r="J3336" s="15" t="s">
        <v>5996</v>
      </c>
      <c r="K3336" s="20" t="s">
        <v>5992</v>
      </c>
      <c r="L3336" s="20" t="s">
        <v>5957</v>
      </c>
      <c r="M3336" s="20" t="s">
        <v>251</v>
      </c>
      <c r="N3336" s="20" t="s">
        <v>1543</v>
      </c>
    </row>
    <row r="3337" spans="1:14" ht="18" customHeight="1" x14ac:dyDescent="0.2">
      <c r="A3337" s="35" t="s">
        <v>25</v>
      </c>
      <c r="B3337" s="35" t="s">
        <v>2291</v>
      </c>
      <c r="C3337" s="35" t="s">
        <v>17</v>
      </c>
      <c r="D3337" s="35" t="s">
        <v>88</v>
      </c>
      <c r="E3337" s="35" t="s">
        <v>5990</v>
      </c>
      <c r="F3337" s="15"/>
      <c r="G3337" s="15"/>
      <c r="H3337" s="20">
        <v>2011</v>
      </c>
      <c r="I3337" s="20" t="str">
        <f t="shared" si="163"/>
        <v>liss__pers_SE..equal.2011</v>
      </c>
      <c r="J3337" s="15" t="s">
        <v>5997</v>
      </c>
      <c r="K3337" s="20" t="s">
        <v>5992</v>
      </c>
      <c r="L3337" s="20" t="s">
        <v>5957</v>
      </c>
      <c r="M3337" s="20" t="s">
        <v>251</v>
      </c>
      <c r="N3337" s="20" t="s">
        <v>1543</v>
      </c>
    </row>
    <row r="3338" spans="1:14" ht="18" customHeight="1" x14ac:dyDescent="0.2">
      <c r="A3338" s="35" t="s">
        <v>25</v>
      </c>
      <c r="B3338" s="35" t="s">
        <v>2295</v>
      </c>
      <c r="C3338" s="35" t="s">
        <v>17</v>
      </c>
      <c r="D3338" s="35" t="s">
        <v>88</v>
      </c>
      <c r="E3338" s="35" t="s">
        <v>5990</v>
      </c>
      <c r="F3338" s="15"/>
      <c r="G3338" s="15"/>
      <c r="H3338" s="20">
        <v>2012</v>
      </c>
      <c r="I3338" s="20" t="str">
        <f t="shared" si="163"/>
        <v>liss__pers_SE..equal.2012</v>
      </c>
      <c r="J3338" s="15" t="s">
        <v>5999</v>
      </c>
      <c r="K3338" s="20" t="s">
        <v>5992</v>
      </c>
      <c r="L3338" s="20" t="s">
        <v>5957</v>
      </c>
      <c r="M3338" s="20" t="s">
        <v>251</v>
      </c>
      <c r="N3338" s="20" t="s">
        <v>1543</v>
      </c>
    </row>
    <row r="3339" spans="1:14" ht="18" customHeight="1" x14ac:dyDescent="0.2">
      <c r="A3339" s="35" t="s">
        <v>25</v>
      </c>
      <c r="B3339" s="35" t="s">
        <v>2301</v>
      </c>
      <c r="C3339" s="35" t="s">
        <v>17</v>
      </c>
      <c r="D3339" s="35" t="s">
        <v>88</v>
      </c>
      <c r="E3339" s="35" t="s">
        <v>5990</v>
      </c>
      <c r="F3339" s="15"/>
      <c r="G3339" s="15"/>
      <c r="H3339" s="20">
        <v>2014</v>
      </c>
      <c r="I3339" s="20" t="str">
        <f t="shared" si="163"/>
        <v>liss__pers_SE..equal.2014</v>
      </c>
      <c r="J3339" s="15" t="s">
        <v>6001</v>
      </c>
      <c r="K3339" s="20" t="s">
        <v>5992</v>
      </c>
      <c r="L3339" s="20" t="s">
        <v>5957</v>
      </c>
      <c r="M3339" s="20" t="s">
        <v>251</v>
      </c>
      <c r="N3339" s="20" t="s">
        <v>1543</v>
      </c>
    </row>
    <row r="3340" spans="1:14" ht="18" customHeight="1" x14ac:dyDescent="0.2">
      <c r="A3340" s="35" t="s">
        <v>25</v>
      </c>
      <c r="B3340" s="35" t="s">
        <v>2305</v>
      </c>
      <c r="C3340" s="35" t="s">
        <v>17</v>
      </c>
      <c r="D3340" s="35" t="s">
        <v>88</v>
      </c>
      <c r="E3340" s="35" t="s">
        <v>5990</v>
      </c>
      <c r="F3340" s="15"/>
      <c r="G3340" s="15"/>
      <c r="H3340" s="20">
        <v>2015</v>
      </c>
      <c r="I3340" s="20" t="str">
        <f t="shared" si="163"/>
        <v>liss__pers_SE..equal.2015</v>
      </c>
      <c r="J3340" s="15" t="s">
        <v>6002</v>
      </c>
      <c r="K3340" s="20" t="s">
        <v>5992</v>
      </c>
      <c r="L3340" s="20" t="s">
        <v>5957</v>
      </c>
      <c r="M3340" s="20" t="s">
        <v>251</v>
      </c>
      <c r="N3340" s="20" t="s">
        <v>1543</v>
      </c>
    </row>
    <row r="3341" spans="1:14" ht="18" customHeight="1" x14ac:dyDescent="0.2">
      <c r="A3341" s="35" t="s">
        <v>25</v>
      </c>
      <c r="B3341" s="35" t="s">
        <v>2309</v>
      </c>
      <c r="C3341" s="35" t="s">
        <v>17</v>
      </c>
      <c r="D3341" s="35" t="s">
        <v>88</v>
      </c>
      <c r="E3341" s="35" t="s">
        <v>5990</v>
      </c>
      <c r="F3341" s="15"/>
      <c r="G3341" s="15"/>
      <c r="H3341" s="20">
        <v>2017</v>
      </c>
      <c r="I3341" s="20" t="str">
        <f t="shared" si="163"/>
        <v>liss__pers_SE..equal.2017</v>
      </c>
      <c r="J3341" s="15" t="s">
        <v>6004</v>
      </c>
      <c r="K3341" s="20" t="s">
        <v>5992</v>
      </c>
      <c r="L3341" s="20" t="s">
        <v>5957</v>
      </c>
      <c r="M3341" s="20" t="s">
        <v>251</v>
      </c>
      <c r="N3341" s="20" t="s">
        <v>1543</v>
      </c>
    </row>
    <row r="3342" spans="1:14" ht="18" customHeight="1" x14ac:dyDescent="0.2">
      <c r="A3342" s="35" t="s">
        <v>25</v>
      </c>
      <c r="B3342" s="35" t="s">
        <v>2299</v>
      </c>
      <c r="C3342" s="35" t="s">
        <v>17</v>
      </c>
      <c r="D3342" s="35" t="s">
        <v>88</v>
      </c>
      <c r="E3342" s="35" t="s">
        <v>5990</v>
      </c>
      <c r="F3342" s="15"/>
      <c r="G3342" s="15"/>
      <c r="H3342" s="20">
        <v>2013</v>
      </c>
      <c r="I3342" s="20" t="str">
        <f t="shared" si="163"/>
        <v>liss__pers_SE..equal.2013</v>
      </c>
      <c r="J3342" s="15" t="s">
        <v>6005</v>
      </c>
      <c r="K3342" s="20" t="s">
        <v>5992</v>
      </c>
      <c r="L3342" s="20" t="s">
        <v>5957</v>
      </c>
      <c r="M3342" s="20" t="s">
        <v>251</v>
      </c>
      <c r="N3342" s="20" t="s">
        <v>1543</v>
      </c>
    </row>
    <row r="3343" spans="1:14" ht="18" customHeight="1" x14ac:dyDescent="0.2">
      <c r="A3343" s="35" t="s">
        <v>25</v>
      </c>
      <c r="B3343" s="35" t="s">
        <v>2311</v>
      </c>
      <c r="C3343" s="35" t="s">
        <v>17</v>
      </c>
      <c r="D3343" s="35" t="s">
        <v>88</v>
      </c>
      <c r="E3343" s="35" t="s">
        <v>5990</v>
      </c>
      <c r="F3343" s="15"/>
      <c r="G3343" s="15"/>
      <c r="H3343" s="20">
        <v>2018</v>
      </c>
      <c r="I3343" s="20" t="str">
        <f t="shared" si="163"/>
        <v>liss__pers_SE..equal.2018</v>
      </c>
      <c r="J3343" s="15" t="s">
        <v>6007</v>
      </c>
      <c r="K3343" s="20" t="s">
        <v>5992</v>
      </c>
      <c r="L3343" s="20" t="s">
        <v>5957</v>
      </c>
      <c r="M3343" s="20" t="s">
        <v>251</v>
      </c>
      <c r="N3343" s="20" t="s">
        <v>1543</v>
      </c>
    </row>
    <row r="3344" spans="1:14" ht="18" customHeight="1" x14ac:dyDescent="0.2">
      <c r="A3344" s="35" t="s">
        <v>25</v>
      </c>
      <c r="B3344" s="35" t="s">
        <v>2277</v>
      </c>
      <c r="C3344" s="35" t="s">
        <v>17</v>
      </c>
      <c r="D3344" s="35" t="s">
        <v>88</v>
      </c>
      <c r="E3344" s="35" t="s">
        <v>6008</v>
      </c>
      <c r="F3344" s="15"/>
      <c r="G3344" s="15"/>
      <c r="H3344" s="20">
        <v>2008</v>
      </c>
      <c r="I3344" s="20" t="str">
        <f t="shared" si="163"/>
        <v>liss__pers_SE..failr.2008</v>
      </c>
      <c r="J3344" s="15" t="s">
        <v>6009</v>
      </c>
      <c r="K3344" s="20" t="s">
        <v>6010</v>
      </c>
      <c r="L3344" s="20" t="s">
        <v>5957</v>
      </c>
      <c r="M3344" s="20" t="s">
        <v>1311</v>
      </c>
      <c r="N3344" s="20" t="s">
        <v>1543</v>
      </c>
    </row>
    <row r="3345" spans="1:14" ht="18" customHeight="1" x14ac:dyDescent="0.2">
      <c r="A3345" s="35" t="s">
        <v>25</v>
      </c>
      <c r="B3345" s="35" t="s">
        <v>2285</v>
      </c>
      <c r="C3345" s="35" t="s">
        <v>17</v>
      </c>
      <c r="D3345" s="35" t="s">
        <v>88</v>
      </c>
      <c r="E3345" s="35" t="s">
        <v>6008</v>
      </c>
      <c r="F3345" s="15"/>
      <c r="G3345" s="15"/>
      <c r="H3345" s="20">
        <v>2009</v>
      </c>
      <c r="I3345" s="20" t="str">
        <f t="shared" si="163"/>
        <v>liss__pers_SE..failr.2009</v>
      </c>
      <c r="J3345" s="15" t="s">
        <v>6012</v>
      </c>
      <c r="K3345" s="20" t="s">
        <v>6010</v>
      </c>
      <c r="L3345" s="20" t="s">
        <v>5957</v>
      </c>
      <c r="M3345" s="20" t="s">
        <v>1311</v>
      </c>
      <c r="N3345" s="20" t="s">
        <v>1543</v>
      </c>
    </row>
    <row r="3346" spans="1:14" ht="18" customHeight="1" x14ac:dyDescent="0.2">
      <c r="A3346" s="35" t="s">
        <v>25</v>
      </c>
      <c r="B3346" s="35" t="s">
        <v>2289</v>
      </c>
      <c r="C3346" s="35" t="s">
        <v>17</v>
      </c>
      <c r="D3346" s="35" t="s">
        <v>88</v>
      </c>
      <c r="E3346" s="35" t="s">
        <v>6008</v>
      </c>
      <c r="F3346" s="15"/>
      <c r="G3346" s="15"/>
      <c r="H3346" s="20">
        <v>2010</v>
      </c>
      <c r="I3346" s="20" t="str">
        <f t="shared" si="163"/>
        <v>liss__pers_SE..failr.2010</v>
      </c>
      <c r="J3346" s="15" t="s">
        <v>6013</v>
      </c>
      <c r="K3346" s="20" t="s">
        <v>6010</v>
      </c>
      <c r="L3346" s="20" t="s">
        <v>5957</v>
      </c>
      <c r="M3346" s="20" t="s">
        <v>1311</v>
      </c>
      <c r="N3346" s="20" t="s">
        <v>1543</v>
      </c>
    </row>
    <row r="3347" spans="1:14" ht="18" customHeight="1" x14ac:dyDescent="0.2">
      <c r="A3347" s="35" t="s">
        <v>25</v>
      </c>
      <c r="B3347" s="35" t="s">
        <v>2291</v>
      </c>
      <c r="C3347" s="35" t="s">
        <v>17</v>
      </c>
      <c r="D3347" s="35" t="s">
        <v>88</v>
      </c>
      <c r="E3347" s="35" t="s">
        <v>6008</v>
      </c>
      <c r="F3347" s="15"/>
      <c r="G3347" s="15"/>
      <c r="H3347" s="20">
        <v>2011</v>
      </c>
      <c r="I3347" s="20" t="str">
        <f t="shared" si="163"/>
        <v>liss__pers_SE..failr.2011</v>
      </c>
      <c r="J3347" s="15" t="s">
        <v>6015</v>
      </c>
      <c r="K3347" s="20" t="s">
        <v>6010</v>
      </c>
      <c r="L3347" s="20" t="s">
        <v>5957</v>
      </c>
      <c r="M3347" s="20" t="s">
        <v>1311</v>
      </c>
      <c r="N3347" s="20" t="s">
        <v>1543</v>
      </c>
    </row>
    <row r="3348" spans="1:14" ht="18" customHeight="1" x14ac:dyDescent="0.2">
      <c r="A3348" s="35" t="s">
        <v>25</v>
      </c>
      <c r="B3348" s="35" t="s">
        <v>2295</v>
      </c>
      <c r="C3348" s="35" t="s">
        <v>17</v>
      </c>
      <c r="D3348" s="35" t="s">
        <v>88</v>
      </c>
      <c r="E3348" s="35" t="s">
        <v>6008</v>
      </c>
      <c r="F3348" s="15"/>
      <c r="G3348" s="15"/>
      <c r="H3348" s="20">
        <v>2012</v>
      </c>
      <c r="I3348" s="20" t="str">
        <f t="shared" si="163"/>
        <v>liss__pers_SE..failr.2012</v>
      </c>
      <c r="J3348" s="15" t="s">
        <v>6016</v>
      </c>
      <c r="K3348" s="20" t="s">
        <v>6010</v>
      </c>
      <c r="L3348" s="20" t="s">
        <v>5957</v>
      </c>
      <c r="M3348" s="20" t="s">
        <v>1311</v>
      </c>
      <c r="N3348" s="20" t="s">
        <v>1543</v>
      </c>
    </row>
    <row r="3349" spans="1:14" ht="18" customHeight="1" x14ac:dyDescent="0.2">
      <c r="A3349" s="35" t="s">
        <v>25</v>
      </c>
      <c r="B3349" s="35" t="s">
        <v>2301</v>
      </c>
      <c r="C3349" s="35" t="s">
        <v>17</v>
      </c>
      <c r="D3349" s="35" t="s">
        <v>88</v>
      </c>
      <c r="E3349" s="35" t="s">
        <v>6008</v>
      </c>
      <c r="F3349" s="15"/>
      <c r="G3349" s="15"/>
      <c r="H3349" s="20">
        <v>2014</v>
      </c>
      <c r="I3349" s="20" t="str">
        <f t="shared" si="163"/>
        <v>liss__pers_SE..failr.2014</v>
      </c>
      <c r="J3349" s="15" t="s">
        <v>6018</v>
      </c>
      <c r="K3349" s="20" t="s">
        <v>6010</v>
      </c>
      <c r="L3349" s="20" t="s">
        <v>5957</v>
      </c>
      <c r="M3349" s="20" t="s">
        <v>1311</v>
      </c>
      <c r="N3349" s="20" t="s">
        <v>1543</v>
      </c>
    </row>
    <row r="3350" spans="1:14" ht="18" customHeight="1" x14ac:dyDescent="0.2">
      <c r="A3350" s="35" t="s">
        <v>25</v>
      </c>
      <c r="B3350" s="35" t="s">
        <v>2305</v>
      </c>
      <c r="C3350" s="35" t="s">
        <v>17</v>
      </c>
      <c r="D3350" s="35" t="s">
        <v>88</v>
      </c>
      <c r="E3350" s="35" t="s">
        <v>6008</v>
      </c>
      <c r="F3350" s="15"/>
      <c r="G3350" s="15"/>
      <c r="H3350" s="20">
        <v>2015</v>
      </c>
      <c r="I3350" s="20" t="str">
        <f t="shared" si="163"/>
        <v>liss__pers_SE..failr.2015</v>
      </c>
      <c r="J3350" s="15" t="s">
        <v>6020</v>
      </c>
      <c r="K3350" s="20" t="s">
        <v>6010</v>
      </c>
      <c r="L3350" s="20" t="s">
        <v>5957</v>
      </c>
      <c r="M3350" s="20" t="s">
        <v>1311</v>
      </c>
      <c r="N3350" s="20" t="s">
        <v>1543</v>
      </c>
    </row>
    <row r="3351" spans="1:14" ht="18" customHeight="1" x14ac:dyDescent="0.2">
      <c r="A3351" s="35" t="s">
        <v>25</v>
      </c>
      <c r="B3351" s="35" t="s">
        <v>2309</v>
      </c>
      <c r="C3351" s="35" t="s">
        <v>17</v>
      </c>
      <c r="D3351" s="35" t="s">
        <v>88</v>
      </c>
      <c r="E3351" s="35" t="s">
        <v>6008</v>
      </c>
      <c r="F3351" s="15"/>
      <c r="G3351" s="15"/>
      <c r="H3351" s="20">
        <v>2017</v>
      </c>
      <c r="I3351" s="20" t="str">
        <f t="shared" si="163"/>
        <v>liss__pers_SE..failr.2017</v>
      </c>
      <c r="J3351" s="15" t="s">
        <v>6021</v>
      </c>
      <c r="K3351" s="20" t="s">
        <v>6010</v>
      </c>
      <c r="L3351" s="20" t="s">
        <v>5957</v>
      </c>
      <c r="M3351" s="20" t="s">
        <v>1311</v>
      </c>
      <c r="N3351" s="20" t="s">
        <v>1543</v>
      </c>
    </row>
    <row r="3352" spans="1:14" ht="18" customHeight="1" x14ac:dyDescent="0.2">
      <c r="A3352" s="35" t="s">
        <v>25</v>
      </c>
      <c r="B3352" s="35" t="s">
        <v>2299</v>
      </c>
      <c r="C3352" s="35" t="s">
        <v>17</v>
      </c>
      <c r="D3352" s="35" t="s">
        <v>88</v>
      </c>
      <c r="E3352" s="35" t="s">
        <v>6008</v>
      </c>
      <c r="F3352" s="15"/>
      <c r="G3352" s="15"/>
      <c r="H3352" s="20">
        <v>2013</v>
      </c>
      <c r="I3352" s="20" t="str">
        <f t="shared" si="163"/>
        <v>liss__pers_SE..failr.2013</v>
      </c>
      <c r="J3352" s="15" t="s">
        <v>6023</v>
      </c>
      <c r="K3352" s="20" t="s">
        <v>6010</v>
      </c>
      <c r="L3352" s="20" t="s">
        <v>5957</v>
      </c>
      <c r="M3352" s="20" t="s">
        <v>1311</v>
      </c>
      <c r="N3352" s="20" t="s">
        <v>1543</v>
      </c>
    </row>
    <row r="3353" spans="1:14" ht="18" customHeight="1" x14ac:dyDescent="0.2">
      <c r="A3353" s="35" t="s">
        <v>25</v>
      </c>
      <c r="B3353" s="35" t="s">
        <v>2311</v>
      </c>
      <c r="C3353" s="35" t="s">
        <v>17</v>
      </c>
      <c r="D3353" s="35" t="s">
        <v>88</v>
      </c>
      <c r="E3353" s="35" t="s">
        <v>6008</v>
      </c>
      <c r="F3353" s="15"/>
      <c r="G3353" s="15"/>
      <c r="H3353" s="20">
        <v>2018</v>
      </c>
      <c r="I3353" s="20" t="str">
        <f t="shared" si="163"/>
        <v>liss__pers_SE..failr.2018</v>
      </c>
      <c r="J3353" s="15" t="s">
        <v>6024</v>
      </c>
      <c r="K3353" s="20" t="s">
        <v>6010</v>
      </c>
      <c r="L3353" s="20" t="s">
        <v>5957</v>
      </c>
      <c r="M3353" s="20" t="s">
        <v>1311</v>
      </c>
      <c r="N3353" s="20" t="s">
        <v>1543</v>
      </c>
    </row>
    <row r="3354" spans="1:14" ht="18" customHeight="1" x14ac:dyDescent="0.2">
      <c r="A3354" s="35" t="s">
        <v>25</v>
      </c>
      <c r="B3354" s="35" t="s">
        <v>2277</v>
      </c>
      <c r="C3354" s="35" t="s">
        <v>17</v>
      </c>
      <c r="D3354" s="35" t="s">
        <v>88</v>
      </c>
      <c r="E3354" s="35" t="s">
        <v>6026</v>
      </c>
      <c r="F3354" s="15"/>
      <c r="G3354" s="15"/>
      <c r="H3354" s="20">
        <v>2008</v>
      </c>
      <c r="I3354" s="20" t="str">
        <f t="shared" si="163"/>
        <v>liss__pers_SE..flgood.2008</v>
      </c>
      <c r="J3354" s="15" t="s">
        <v>6027</v>
      </c>
      <c r="K3354" s="20" t="s">
        <v>6028</v>
      </c>
      <c r="L3354" s="20" t="s">
        <v>5957</v>
      </c>
      <c r="M3354" s="20" t="s">
        <v>251</v>
      </c>
      <c r="N3354" s="20" t="s">
        <v>1543</v>
      </c>
    </row>
    <row r="3355" spans="1:14" ht="18" customHeight="1" x14ac:dyDescent="0.2">
      <c r="A3355" s="35" t="s">
        <v>25</v>
      </c>
      <c r="B3355" s="35" t="s">
        <v>2285</v>
      </c>
      <c r="C3355" s="35" t="s">
        <v>17</v>
      </c>
      <c r="D3355" s="35" t="s">
        <v>88</v>
      </c>
      <c r="E3355" s="35" t="s">
        <v>6026</v>
      </c>
      <c r="F3355" s="15"/>
      <c r="G3355" s="15"/>
      <c r="H3355" s="20">
        <v>2009</v>
      </c>
      <c r="I3355" s="20" t="str">
        <f t="shared" si="163"/>
        <v>liss__pers_SE..flgood.2009</v>
      </c>
      <c r="J3355" s="15" t="s">
        <v>6029</v>
      </c>
      <c r="K3355" s="20" t="s">
        <v>6028</v>
      </c>
      <c r="L3355" s="20" t="s">
        <v>5957</v>
      </c>
      <c r="M3355" s="20" t="s">
        <v>251</v>
      </c>
      <c r="N3355" s="20" t="s">
        <v>1543</v>
      </c>
    </row>
    <row r="3356" spans="1:14" ht="18" customHeight="1" x14ac:dyDescent="0.2">
      <c r="A3356" s="35" t="s">
        <v>25</v>
      </c>
      <c r="B3356" s="35" t="s">
        <v>2289</v>
      </c>
      <c r="C3356" s="35" t="s">
        <v>17</v>
      </c>
      <c r="D3356" s="35" t="s">
        <v>88</v>
      </c>
      <c r="E3356" s="35" t="s">
        <v>6026</v>
      </c>
      <c r="F3356" s="15"/>
      <c r="G3356" s="15"/>
      <c r="H3356" s="20">
        <v>2010</v>
      </c>
      <c r="I3356" s="20" t="str">
        <f t="shared" si="163"/>
        <v>liss__pers_SE..flgood.2010</v>
      </c>
      <c r="J3356" s="15" t="s">
        <v>6031</v>
      </c>
      <c r="K3356" s="20" t="s">
        <v>6028</v>
      </c>
      <c r="L3356" s="20" t="s">
        <v>5957</v>
      </c>
      <c r="M3356" s="20" t="s">
        <v>251</v>
      </c>
      <c r="N3356" s="20" t="s">
        <v>1543</v>
      </c>
    </row>
    <row r="3357" spans="1:14" ht="18" customHeight="1" x14ac:dyDescent="0.2">
      <c r="A3357" s="35" t="s">
        <v>25</v>
      </c>
      <c r="B3357" s="35" t="s">
        <v>2291</v>
      </c>
      <c r="C3357" s="35" t="s">
        <v>17</v>
      </c>
      <c r="D3357" s="35" t="s">
        <v>88</v>
      </c>
      <c r="E3357" s="35" t="s">
        <v>6026</v>
      </c>
      <c r="F3357" s="15"/>
      <c r="G3357" s="15"/>
      <c r="H3357" s="20">
        <v>2011</v>
      </c>
      <c r="I3357" s="20" t="str">
        <f t="shared" si="163"/>
        <v>liss__pers_SE..flgood.2011</v>
      </c>
      <c r="J3357" s="15" t="s">
        <v>6032</v>
      </c>
      <c r="K3357" s="20" t="s">
        <v>6028</v>
      </c>
      <c r="L3357" s="20" t="s">
        <v>5957</v>
      </c>
      <c r="M3357" s="20" t="s">
        <v>251</v>
      </c>
      <c r="N3357" s="20" t="s">
        <v>1543</v>
      </c>
    </row>
    <row r="3358" spans="1:14" ht="18" customHeight="1" x14ac:dyDescent="0.2">
      <c r="A3358" s="35" t="s">
        <v>25</v>
      </c>
      <c r="B3358" s="35" t="s">
        <v>2295</v>
      </c>
      <c r="C3358" s="35" t="s">
        <v>17</v>
      </c>
      <c r="D3358" s="35" t="s">
        <v>88</v>
      </c>
      <c r="E3358" s="35" t="s">
        <v>6026</v>
      </c>
      <c r="F3358" s="15"/>
      <c r="G3358" s="15"/>
      <c r="H3358" s="20">
        <v>2012</v>
      </c>
      <c r="I3358" s="20" t="str">
        <f t="shared" si="163"/>
        <v>liss__pers_SE..flgood.2012</v>
      </c>
      <c r="J3358" s="15" t="s">
        <v>6034</v>
      </c>
      <c r="K3358" s="20" t="s">
        <v>6028</v>
      </c>
      <c r="L3358" s="20" t="s">
        <v>5957</v>
      </c>
      <c r="M3358" s="20" t="s">
        <v>251</v>
      </c>
      <c r="N3358" s="20" t="s">
        <v>1543</v>
      </c>
    </row>
    <row r="3359" spans="1:14" ht="18" customHeight="1" x14ac:dyDescent="0.2">
      <c r="A3359" s="35" t="s">
        <v>25</v>
      </c>
      <c r="B3359" s="35" t="s">
        <v>2301</v>
      </c>
      <c r="C3359" s="35" t="s">
        <v>17</v>
      </c>
      <c r="D3359" s="35" t="s">
        <v>88</v>
      </c>
      <c r="E3359" s="35" t="s">
        <v>6026</v>
      </c>
      <c r="F3359" s="15"/>
      <c r="G3359" s="15"/>
      <c r="H3359" s="20">
        <v>2014</v>
      </c>
      <c r="I3359" s="20" t="str">
        <f t="shared" si="163"/>
        <v>liss__pers_SE..flgood.2014</v>
      </c>
      <c r="J3359" s="15" t="s">
        <v>6035</v>
      </c>
      <c r="K3359" s="20" t="s">
        <v>6028</v>
      </c>
      <c r="L3359" s="20" t="s">
        <v>5957</v>
      </c>
      <c r="M3359" s="20" t="s">
        <v>251</v>
      </c>
      <c r="N3359" s="20" t="s">
        <v>1543</v>
      </c>
    </row>
    <row r="3360" spans="1:14" ht="18" customHeight="1" x14ac:dyDescent="0.2">
      <c r="A3360" s="35" t="s">
        <v>25</v>
      </c>
      <c r="B3360" s="35" t="s">
        <v>2305</v>
      </c>
      <c r="C3360" s="35" t="s">
        <v>17</v>
      </c>
      <c r="D3360" s="35" t="s">
        <v>88</v>
      </c>
      <c r="E3360" s="35" t="s">
        <v>6026</v>
      </c>
      <c r="F3360" s="15"/>
      <c r="G3360" s="15"/>
      <c r="H3360" s="20">
        <v>2015</v>
      </c>
      <c r="I3360" s="20" t="str">
        <f t="shared" si="163"/>
        <v>liss__pers_SE..flgood.2015</v>
      </c>
      <c r="J3360" s="15" t="s">
        <v>6037</v>
      </c>
      <c r="K3360" s="20" t="s">
        <v>6028</v>
      </c>
      <c r="L3360" s="20" t="s">
        <v>5957</v>
      </c>
      <c r="M3360" s="20" t="s">
        <v>251</v>
      </c>
      <c r="N3360" s="20" t="s">
        <v>1543</v>
      </c>
    </row>
    <row r="3361" spans="1:14" ht="18" customHeight="1" x14ac:dyDescent="0.2">
      <c r="A3361" s="35" t="s">
        <v>25</v>
      </c>
      <c r="B3361" s="35" t="s">
        <v>2309</v>
      </c>
      <c r="C3361" s="35" t="s">
        <v>17</v>
      </c>
      <c r="D3361" s="35" t="s">
        <v>88</v>
      </c>
      <c r="E3361" s="35" t="s">
        <v>6026</v>
      </c>
      <c r="F3361" s="15"/>
      <c r="G3361" s="15"/>
      <c r="H3361" s="20">
        <v>2017</v>
      </c>
      <c r="I3361" s="20" t="str">
        <f t="shared" si="163"/>
        <v>liss__pers_SE..flgood.2017</v>
      </c>
      <c r="J3361" s="15" t="s">
        <v>6039</v>
      </c>
      <c r="K3361" s="20" t="s">
        <v>6028</v>
      </c>
      <c r="L3361" s="20" t="s">
        <v>5957</v>
      </c>
      <c r="M3361" s="20" t="s">
        <v>251</v>
      </c>
      <c r="N3361" s="20" t="s">
        <v>1543</v>
      </c>
    </row>
    <row r="3362" spans="1:14" ht="18" customHeight="1" x14ac:dyDescent="0.2">
      <c r="A3362" s="35" t="s">
        <v>25</v>
      </c>
      <c r="B3362" s="35" t="s">
        <v>2299</v>
      </c>
      <c r="C3362" s="35" t="s">
        <v>17</v>
      </c>
      <c r="D3362" s="35" t="s">
        <v>88</v>
      </c>
      <c r="E3362" s="35" t="s">
        <v>6026</v>
      </c>
      <c r="F3362" s="15"/>
      <c r="G3362" s="15"/>
      <c r="H3362" s="20">
        <v>2013</v>
      </c>
      <c r="I3362" s="20" t="str">
        <f t="shared" si="163"/>
        <v>liss__pers_SE..flgood.2013</v>
      </c>
      <c r="J3362" s="15" t="s">
        <v>6040</v>
      </c>
      <c r="K3362" s="20" t="s">
        <v>6028</v>
      </c>
      <c r="L3362" s="20" t="s">
        <v>5957</v>
      </c>
      <c r="M3362" s="20" t="s">
        <v>251</v>
      </c>
      <c r="N3362" s="20" t="s">
        <v>1543</v>
      </c>
    </row>
    <row r="3363" spans="1:14" ht="18" customHeight="1" x14ac:dyDescent="0.2">
      <c r="A3363" s="35" t="s">
        <v>25</v>
      </c>
      <c r="B3363" s="35" t="s">
        <v>2311</v>
      </c>
      <c r="C3363" s="35" t="s">
        <v>17</v>
      </c>
      <c r="D3363" s="35" t="s">
        <v>88</v>
      </c>
      <c r="E3363" s="35" t="s">
        <v>6026</v>
      </c>
      <c r="F3363" s="15"/>
      <c r="G3363" s="15"/>
      <c r="H3363" s="20">
        <v>2018</v>
      </c>
      <c r="I3363" s="20" t="str">
        <f t="shared" si="163"/>
        <v>liss__pers_SE..flgood.2018</v>
      </c>
      <c r="J3363" s="15" t="s">
        <v>6042</v>
      </c>
      <c r="K3363" s="20" t="s">
        <v>6028</v>
      </c>
      <c r="L3363" s="20" t="s">
        <v>5957</v>
      </c>
      <c r="M3363" s="20" t="s">
        <v>251</v>
      </c>
      <c r="N3363" s="20" t="s">
        <v>1543</v>
      </c>
    </row>
    <row r="3364" spans="1:14" ht="18" customHeight="1" x14ac:dyDescent="0.2">
      <c r="A3364" s="35" t="s">
        <v>25</v>
      </c>
      <c r="B3364" s="35" t="s">
        <v>2277</v>
      </c>
      <c r="C3364" s="35" t="s">
        <v>17</v>
      </c>
      <c r="D3364" s="35" t="s">
        <v>88</v>
      </c>
      <c r="E3364" s="35" t="s">
        <v>6043</v>
      </c>
      <c r="F3364" s="15"/>
      <c r="G3364" s="15"/>
      <c r="H3364" s="20">
        <v>2008</v>
      </c>
      <c r="I3364" s="20" t="str">
        <f t="shared" si="163"/>
        <v>liss__pers_SE..gdQlt.2008</v>
      </c>
      <c r="J3364" s="15" t="s">
        <v>6044</v>
      </c>
      <c r="K3364" s="20" t="s">
        <v>6045</v>
      </c>
      <c r="L3364" s="20" t="s">
        <v>5957</v>
      </c>
      <c r="M3364" s="20" t="s">
        <v>251</v>
      </c>
      <c r="N3364" s="20" t="s">
        <v>1543</v>
      </c>
    </row>
    <row r="3365" spans="1:14" ht="18" customHeight="1" x14ac:dyDescent="0.2">
      <c r="A3365" s="35" t="s">
        <v>25</v>
      </c>
      <c r="B3365" s="35" t="s">
        <v>2285</v>
      </c>
      <c r="C3365" s="35" t="s">
        <v>17</v>
      </c>
      <c r="D3365" s="35" t="s">
        <v>88</v>
      </c>
      <c r="E3365" s="35" t="s">
        <v>6043</v>
      </c>
      <c r="F3365" s="15"/>
      <c r="G3365" s="15"/>
      <c r="H3365" s="20">
        <v>2009</v>
      </c>
      <c r="I3365" s="20" t="str">
        <f t="shared" si="163"/>
        <v>liss__pers_SE..gdQlt.2009</v>
      </c>
      <c r="J3365" s="15" t="s">
        <v>6047</v>
      </c>
      <c r="K3365" s="20" t="s">
        <v>6045</v>
      </c>
      <c r="L3365" s="20" t="s">
        <v>5957</v>
      </c>
      <c r="M3365" s="20" t="s">
        <v>251</v>
      </c>
      <c r="N3365" s="20" t="s">
        <v>1543</v>
      </c>
    </row>
    <row r="3366" spans="1:14" ht="18" customHeight="1" x14ac:dyDescent="0.2">
      <c r="A3366" s="35" t="s">
        <v>25</v>
      </c>
      <c r="B3366" s="35" t="s">
        <v>2289</v>
      </c>
      <c r="C3366" s="35" t="s">
        <v>17</v>
      </c>
      <c r="D3366" s="35" t="s">
        <v>88</v>
      </c>
      <c r="E3366" s="35" t="s">
        <v>6043</v>
      </c>
      <c r="F3366" s="15"/>
      <c r="G3366" s="15"/>
      <c r="H3366" s="20">
        <v>2010</v>
      </c>
      <c r="I3366" s="20" t="str">
        <f t="shared" ref="I3366:I3429" si="164">CONCATENATE(A3366,"__",C3366,"_", D3366, "..", E3366, ".", H3366)</f>
        <v>liss__pers_SE..gdQlt.2010</v>
      </c>
      <c r="J3366" s="15" t="s">
        <v>6048</v>
      </c>
      <c r="K3366" s="20" t="s">
        <v>6045</v>
      </c>
      <c r="L3366" s="20" t="s">
        <v>5957</v>
      </c>
      <c r="M3366" s="20" t="s">
        <v>251</v>
      </c>
      <c r="N3366" s="20" t="s">
        <v>1543</v>
      </c>
    </row>
    <row r="3367" spans="1:14" ht="18" customHeight="1" x14ac:dyDescent="0.2">
      <c r="A3367" s="35" t="s">
        <v>25</v>
      </c>
      <c r="B3367" s="35" t="s">
        <v>2291</v>
      </c>
      <c r="C3367" s="35" t="s">
        <v>17</v>
      </c>
      <c r="D3367" s="35" t="s">
        <v>88</v>
      </c>
      <c r="E3367" s="35" t="s">
        <v>6043</v>
      </c>
      <c r="F3367" s="15"/>
      <c r="G3367" s="15"/>
      <c r="H3367" s="20">
        <v>2011</v>
      </c>
      <c r="I3367" s="20" t="str">
        <f t="shared" si="164"/>
        <v>liss__pers_SE..gdQlt.2011</v>
      </c>
      <c r="J3367" s="15" t="s">
        <v>6050</v>
      </c>
      <c r="K3367" s="20" t="s">
        <v>6045</v>
      </c>
      <c r="L3367" s="20" t="s">
        <v>5957</v>
      </c>
      <c r="M3367" s="20" t="s">
        <v>251</v>
      </c>
      <c r="N3367" s="20" t="s">
        <v>1543</v>
      </c>
    </row>
    <row r="3368" spans="1:14" ht="18" customHeight="1" x14ac:dyDescent="0.2">
      <c r="A3368" s="35" t="s">
        <v>25</v>
      </c>
      <c r="B3368" s="35" t="s">
        <v>2295</v>
      </c>
      <c r="C3368" s="35" t="s">
        <v>17</v>
      </c>
      <c r="D3368" s="35" t="s">
        <v>88</v>
      </c>
      <c r="E3368" s="35" t="s">
        <v>6043</v>
      </c>
      <c r="F3368" s="15"/>
      <c r="G3368" s="15"/>
      <c r="H3368" s="20">
        <v>2012</v>
      </c>
      <c r="I3368" s="20" t="str">
        <f t="shared" si="164"/>
        <v>liss__pers_SE..gdQlt.2012</v>
      </c>
      <c r="J3368" s="15" t="s">
        <v>6052</v>
      </c>
      <c r="K3368" s="20" t="s">
        <v>6045</v>
      </c>
      <c r="L3368" s="20" t="s">
        <v>5957</v>
      </c>
      <c r="M3368" s="20" t="s">
        <v>251</v>
      </c>
      <c r="N3368" s="20" t="s">
        <v>1543</v>
      </c>
    </row>
    <row r="3369" spans="1:14" ht="18" customHeight="1" x14ac:dyDescent="0.2">
      <c r="A3369" s="35" t="s">
        <v>25</v>
      </c>
      <c r="B3369" s="35" t="s">
        <v>2301</v>
      </c>
      <c r="C3369" s="35" t="s">
        <v>17</v>
      </c>
      <c r="D3369" s="35" t="s">
        <v>88</v>
      </c>
      <c r="E3369" s="35" t="s">
        <v>6043</v>
      </c>
      <c r="F3369" s="15"/>
      <c r="G3369" s="15"/>
      <c r="H3369" s="20">
        <v>2014</v>
      </c>
      <c r="I3369" s="20" t="str">
        <f t="shared" si="164"/>
        <v>liss__pers_SE..gdQlt.2014</v>
      </c>
      <c r="J3369" s="15" t="s">
        <v>6055</v>
      </c>
      <c r="K3369" s="20" t="s">
        <v>6045</v>
      </c>
      <c r="L3369" s="20" t="s">
        <v>5957</v>
      </c>
      <c r="M3369" s="20" t="s">
        <v>251</v>
      </c>
      <c r="N3369" s="20" t="s">
        <v>1543</v>
      </c>
    </row>
    <row r="3370" spans="1:14" ht="18" customHeight="1" x14ac:dyDescent="0.2">
      <c r="A3370" s="35" t="s">
        <v>25</v>
      </c>
      <c r="B3370" s="35" t="s">
        <v>2305</v>
      </c>
      <c r="C3370" s="35" t="s">
        <v>17</v>
      </c>
      <c r="D3370" s="35" t="s">
        <v>88</v>
      </c>
      <c r="E3370" s="35" t="s">
        <v>6043</v>
      </c>
      <c r="F3370" s="15"/>
      <c r="G3370" s="15"/>
      <c r="H3370" s="20">
        <v>2015</v>
      </c>
      <c r="I3370" s="20" t="str">
        <f t="shared" si="164"/>
        <v>liss__pers_SE..gdQlt.2015</v>
      </c>
      <c r="J3370" s="15" t="s">
        <v>6056</v>
      </c>
      <c r="K3370" s="20" t="s">
        <v>6045</v>
      </c>
      <c r="L3370" s="20" t="s">
        <v>5957</v>
      </c>
      <c r="M3370" s="20" t="s">
        <v>251</v>
      </c>
      <c r="N3370" s="20" t="s">
        <v>1543</v>
      </c>
    </row>
    <row r="3371" spans="1:14" ht="18" customHeight="1" x14ac:dyDescent="0.2">
      <c r="A3371" s="35" t="s">
        <v>25</v>
      </c>
      <c r="B3371" s="35" t="s">
        <v>2309</v>
      </c>
      <c r="C3371" s="35" t="s">
        <v>17</v>
      </c>
      <c r="D3371" s="35" t="s">
        <v>88</v>
      </c>
      <c r="E3371" s="35" t="s">
        <v>6043</v>
      </c>
      <c r="F3371" s="15"/>
      <c r="G3371" s="15"/>
      <c r="H3371" s="20">
        <v>2017</v>
      </c>
      <c r="I3371" s="20" t="str">
        <f t="shared" si="164"/>
        <v>liss__pers_SE..gdQlt.2017</v>
      </c>
      <c r="J3371" s="15" t="s">
        <v>6058</v>
      </c>
      <c r="K3371" s="20" t="s">
        <v>6045</v>
      </c>
      <c r="L3371" s="20" t="s">
        <v>5957</v>
      </c>
      <c r="M3371" s="20" t="s">
        <v>251</v>
      </c>
      <c r="N3371" s="20" t="s">
        <v>1543</v>
      </c>
    </row>
    <row r="3372" spans="1:14" ht="18" customHeight="1" x14ac:dyDescent="0.2">
      <c r="A3372" s="35" t="s">
        <v>25</v>
      </c>
      <c r="B3372" s="35" t="s">
        <v>2299</v>
      </c>
      <c r="C3372" s="35" t="s">
        <v>17</v>
      </c>
      <c r="D3372" s="35" t="s">
        <v>88</v>
      </c>
      <c r="E3372" s="35" t="s">
        <v>6043</v>
      </c>
      <c r="F3372" s="15"/>
      <c r="G3372" s="15"/>
      <c r="H3372" s="20">
        <v>2013</v>
      </c>
      <c r="I3372" s="20" t="str">
        <f t="shared" si="164"/>
        <v>liss__pers_SE..gdQlt.2013</v>
      </c>
      <c r="J3372" s="15" t="s">
        <v>6059</v>
      </c>
      <c r="K3372" s="20" t="s">
        <v>6045</v>
      </c>
      <c r="L3372" s="20" t="s">
        <v>5957</v>
      </c>
      <c r="M3372" s="20" t="s">
        <v>251</v>
      </c>
      <c r="N3372" s="20" t="s">
        <v>1543</v>
      </c>
    </row>
    <row r="3373" spans="1:14" ht="18" customHeight="1" x14ac:dyDescent="0.2">
      <c r="A3373" s="35" t="s">
        <v>25</v>
      </c>
      <c r="B3373" s="35" t="s">
        <v>2311</v>
      </c>
      <c r="C3373" s="35" t="s">
        <v>17</v>
      </c>
      <c r="D3373" s="35" t="s">
        <v>88</v>
      </c>
      <c r="E3373" s="35" t="s">
        <v>6043</v>
      </c>
      <c r="F3373" s="15"/>
      <c r="G3373" s="15"/>
      <c r="H3373" s="20">
        <v>2018</v>
      </c>
      <c r="I3373" s="20" t="str">
        <f t="shared" si="164"/>
        <v>liss__pers_SE..gdQlt.2018</v>
      </c>
      <c r="J3373" s="15" t="s">
        <v>6061</v>
      </c>
      <c r="K3373" s="20" t="s">
        <v>6045</v>
      </c>
      <c r="L3373" s="20" t="s">
        <v>5957</v>
      </c>
      <c r="M3373" s="20" t="s">
        <v>251</v>
      </c>
      <c r="N3373" s="20" t="s">
        <v>1543</v>
      </c>
    </row>
    <row r="3374" spans="1:14" ht="18" customHeight="1" x14ac:dyDescent="0.2">
      <c r="A3374" s="35" t="s">
        <v>25</v>
      </c>
      <c r="B3374" s="35" t="s">
        <v>2277</v>
      </c>
      <c r="C3374" s="35" t="s">
        <v>17</v>
      </c>
      <c r="D3374" s="35" t="s">
        <v>88</v>
      </c>
      <c r="E3374" s="35" t="s">
        <v>6062</v>
      </c>
      <c r="F3374" s="15"/>
      <c r="G3374" s="15"/>
      <c r="H3374" s="20">
        <v>2008</v>
      </c>
      <c r="I3374" s="20" t="str">
        <f t="shared" si="164"/>
        <v>liss__pers_SE..nogd.2008</v>
      </c>
      <c r="J3374" s="15" t="s">
        <v>6064</v>
      </c>
      <c r="K3374" s="20" t="s">
        <v>6065</v>
      </c>
      <c r="L3374" s="20" t="s">
        <v>5957</v>
      </c>
      <c r="M3374" s="20" t="s">
        <v>1311</v>
      </c>
      <c r="N3374" s="20" t="s">
        <v>1543</v>
      </c>
    </row>
    <row r="3375" spans="1:14" ht="18" customHeight="1" x14ac:dyDescent="0.2">
      <c r="A3375" s="35" t="s">
        <v>25</v>
      </c>
      <c r="B3375" s="35" t="s">
        <v>2285</v>
      </c>
      <c r="C3375" s="35" t="s">
        <v>17</v>
      </c>
      <c r="D3375" s="35" t="s">
        <v>88</v>
      </c>
      <c r="E3375" s="35" t="s">
        <v>6062</v>
      </c>
      <c r="F3375" s="15"/>
      <c r="G3375" s="15"/>
      <c r="H3375" s="20">
        <v>2009</v>
      </c>
      <c r="I3375" s="20" t="str">
        <f t="shared" si="164"/>
        <v>liss__pers_SE..nogd.2009</v>
      </c>
      <c r="J3375" s="15" t="s">
        <v>6066</v>
      </c>
      <c r="K3375" s="20" t="s">
        <v>6065</v>
      </c>
      <c r="L3375" s="20" t="s">
        <v>5957</v>
      </c>
      <c r="M3375" s="20" t="s">
        <v>1311</v>
      </c>
      <c r="N3375" s="20" t="s">
        <v>1543</v>
      </c>
    </row>
    <row r="3376" spans="1:14" ht="18" customHeight="1" x14ac:dyDescent="0.2">
      <c r="A3376" s="35" t="s">
        <v>25</v>
      </c>
      <c r="B3376" s="35" t="s">
        <v>2289</v>
      </c>
      <c r="C3376" s="35" t="s">
        <v>17</v>
      </c>
      <c r="D3376" s="35" t="s">
        <v>88</v>
      </c>
      <c r="E3376" s="35" t="s">
        <v>6062</v>
      </c>
      <c r="F3376" s="15"/>
      <c r="G3376" s="15"/>
      <c r="H3376" s="20">
        <v>2010</v>
      </c>
      <c r="I3376" s="20" t="str">
        <f t="shared" si="164"/>
        <v>liss__pers_SE..nogd.2010</v>
      </c>
      <c r="J3376" s="15" t="s">
        <v>6068</v>
      </c>
      <c r="K3376" s="20" t="s">
        <v>6065</v>
      </c>
      <c r="L3376" s="20" t="s">
        <v>5957</v>
      </c>
      <c r="M3376" s="20" t="s">
        <v>1311</v>
      </c>
      <c r="N3376" s="20" t="s">
        <v>1543</v>
      </c>
    </row>
    <row r="3377" spans="1:14" ht="18" customHeight="1" x14ac:dyDescent="0.2">
      <c r="A3377" s="35" t="s">
        <v>25</v>
      </c>
      <c r="B3377" s="35" t="s">
        <v>2291</v>
      </c>
      <c r="C3377" s="35" t="s">
        <v>17</v>
      </c>
      <c r="D3377" s="35" t="s">
        <v>88</v>
      </c>
      <c r="E3377" s="35" t="s">
        <v>6062</v>
      </c>
      <c r="F3377" s="15"/>
      <c r="G3377" s="15"/>
      <c r="H3377" s="20">
        <v>2011</v>
      </c>
      <c r="I3377" s="20" t="str">
        <f t="shared" si="164"/>
        <v>liss__pers_SE..nogd.2011</v>
      </c>
      <c r="J3377" s="15" t="s">
        <v>6069</v>
      </c>
      <c r="K3377" s="20" t="s">
        <v>6065</v>
      </c>
      <c r="L3377" s="20" t="s">
        <v>5957</v>
      </c>
      <c r="M3377" s="20" t="s">
        <v>1311</v>
      </c>
      <c r="N3377" s="20" t="s">
        <v>1543</v>
      </c>
    </row>
    <row r="3378" spans="1:14" ht="18" customHeight="1" x14ac:dyDescent="0.2">
      <c r="A3378" s="35" t="s">
        <v>25</v>
      </c>
      <c r="B3378" s="35" t="s">
        <v>2295</v>
      </c>
      <c r="C3378" s="35" t="s">
        <v>17</v>
      </c>
      <c r="D3378" s="35" t="s">
        <v>88</v>
      </c>
      <c r="E3378" s="35" t="s">
        <v>6062</v>
      </c>
      <c r="F3378" s="15"/>
      <c r="G3378" s="15"/>
      <c r="H3378" s="20">
        <v>2012</v>
      </c>
      <c r="I3378" s="20" t="str">
        <f t="shared" si="164"/>
        <v>liss__pers_SE..nogd.2012</v>
      </c>
      <c r="J3378" s="15" t="s">
        <v>6071</v>
      </c>
      <c r="K3378" s="20" t="s">
        <v>6065</v>
      </c>
      <c r="L3378" s="20" t="s">
        <v>5957</v>
      </c>
      <c r="M3378" s="20" t="s">
        <v>1311</v>
      </c>
      <c r="N3378" s="20" t="s">
        <v>1543</v>
      </c>
    </row>
    <row r="3379" spans="1:14" ht="18" customHeight="1" x14ac:dyDescent="0.2">
      <c r="A3379" s="35" t="s">
        <v>25</v>
      </c>
      <c r="B3379" s="35" t="s">
        <v>2301</v>
      </c>
      <c r="C3379" s="35" t="s">
        <v>17</v>
      </c>
      <c r="D3379" s="35" t="s">
        <v>88</v>
      </c>
      <c r="E3379" s="35" t="s">
        <v>6062</v>
      </c>
      <c r="F3379" s="15"/>
      <c r="G3379" s="15"/>
      <c r="H3379" s="20">
        <v>2014</v>
      </c>
      <c r="I3379" s="20" t="str">
        <f t="shared" si="164"/>
        <v>liss__pers_SE..nogd.2014</v>
      </c>
      <c r="J3379" s="15" t="s">
        <v>6073</v>
      </c>
      <c r="K3379" s="20" t="s">
        <v>6065</v>
      </c>
      <c r="L3379" s="20" t="s">
        <v>5957</v>
      </c>
      <c r="M3379" s="20" t="s">
        <v>1311</v>
      </c>
      <c r="N3379" s="20" t="s">
        <v>1543</v>
      </c>
    </row>
    <row r="3380" spans="1:14" ht="18" customHeight="1" x14ac:dyDescent="0.2">
      <c r="A3380" s="35" t="s">
        <v>25</v>
      </c>
      <c r="B3380" s="35" t="s">
        <v>2305</v>
      </c>
      <c r="C3380" s="35" t="s">
        <v>17</v>
      </c>
      <c r="D3380" s="35" t="s">
        <v>88</v>
      </c>
      <c r="E3380" s="35" t="s">
        <v>6062</v>
      </c>
      <c r="F3380" s="15"/>
      <c r="G3380" s="15"/>
      <c r="H3380" s="20">
        <v>2015</v>
      </c>
      <c r="I3380" s="20" t="str">
        <f t="shared" si="164"/>
        <v>liss__pers_SE..nogd.2015</v>
      </c>
      <c r="J3380" s="15" t="s">
        <v>6074</v>
      </c>
      <c r="K3380" s="20" t="s">
        <v>6065</v>
      </c>
      <c r="L3380" s="20" t="s">
        <v>5957</v>
      </c>
      <c r="M3380" s="20" t="s">
        <v>1311</v>
      </c>
      <c r="N3380" s="20" t="s">
        <v>1543</v>
      </c>
    </row>
    <row r="3381" spans="1:14" ht="18" customHeight="1" x14ac:dyDescent="0.2">
      <c r="A3381" s="35" t="s">
        <v>25</v>
      </c>
      <c r="B3381" s="35" t="s">
        <v>2309</v>
      </c>
      <c r="C3381" s="35" t="s">
        <v>17</v>
      </c>
      <c r="D3381" s="35" t="s">
        <v>88</v>
      </c>
      <c r="E3381" s="35" t="s">
        <v>6062</v>
      </c>
      <c r="F3381" s="15"/>
      <c r="G3381" s="15"/>
      <c r="H3381" s="20">
        <v>2017</v>
      </c>
      <c r="I3381" s="20" t="str">
        <f t="shared" si="164"/>
        <v>liss__pers_SE..nogd.2017</v>
      </c>
      <c r="J3381" s="15" t="s">
        <v>6076</v>
      </c>
      <c r="K3381" s="20" t="s">
        <v>6065</v>
      </c>
      <c r="L3381" s="20" t="s">
        <v>5957</v>
      </c>
      <c r="M3381" s="20" t="s">
        <v>1311</v>
      </c>
      <c r="N3381" s="20" t="s">
        <v>1543</v>
      </c>
    </row>
    <row r="3382" spans="1:14" ht="18" customHeight="1" x14ac:dyDescent="0.2">
      <c r="A3382" s="35" t="s">
        <v>25</v>
      </c>
      <c r="B3382" s="35" t="s">
        <v>2299</v>
      </c>
      <c r="C3382" s="35" t="s">
        <v>17</v>
      </c>
      <c r="D3382" s="35" t="s">
        <v>88</v>
      </c>
      <c r="E3382" s="35" t="s">
        <v>6062</v>
      </c>
      <c r="F3382" s="15"/>
      <c r="G3382" s="15"/>
      <c r="H3382" s="20">
        <v>2013</v>
      </c>
      <c r="I3382" s="20" t="str">
        <f t="shared" si="164"/>
        <v>liss__pers_SE..nogd.2013</v>
      </c>
      <c r="J3382" s="15" t="s">
        <v>6078</v>
      </c>
      <c r="K3382" s="20" t="s">
        <v>6065</v>
      </c>
      <c r="L3382" s="20" t="s">
        <v>5957</v>
      </c>
      <c r="M3382" s="20" t="s">
        <v>1311</v>
      </c>
      <c r="N3382" s="20" t="s">
        <v>1543</v>
      </c>
    </row>
    <row r="3383" spans="1:14" ht="18" customHeight="1" x14ac:dyDescent="0.2">
      <c r="A3383" s="35" t="s">
        <v>25</v>
      </c>
      <c r="B3383" s="35" t="s">
        <v>2311</v>
      </c>
      <c r="C3383" s="35" t="s">
        <v>17</v>
      </c>
      <c r="D3383" s="35" t="s">
        <v>88</v>
      </c>
      <c r="E3383" s="35" t="s">
        <v>6062</v>
      </c>
      <c r="F3383" s="15"/>
      <c r="G3383" s="15"/>
      <c r="H3383" s="20">
        <v>2018</v>
      </c>
      <c r="I3383" s="20" t="str">
        <f t="shared" si="164"/>
        <v>liss__pers_SE..nogd.2018</v>
      </c>
      <c r="J3383" s="15" t="s">
        <v>6079</v>
      </c>
      <c r="K3383" s="20" t="s">
        <v>6065</v>
      </c>
      <c r="L3383" s="20" t="s">
        <v>5957</v>
      </c>
      <c r="M3383" s="20" t="s">
        <v>1311</v>
      </c>
      <c r="N3383" s="20" t="s">
        <v>1543</v>
      </c>
    </row>
    <row r="3384" spans="1:14" ht="18" customHeight="1" x14ac:dyDescent="0.2">
      <c r="A3384" s="35" t="s">
        <v>25</v>
      </c>
      <c r="B3384" s="35" t="s">
        <v>2277</v>
      </c>
      <c r="C3384" s="35" t="s">
        <v>17</v>
      </c>
      <c r="D3384" s="35" t="s">
        <v>88</v>
      </c>
      <c r="E3384" s="35" t="s">
        <v>6080</v>
      </c>
      <c r="F3384" s="15"/>
      <c r="G3384" s="15"/>
      <c r="H3384" s="20">
        <v>2008</v>
      </c>
      <c r="I3384" s="20" t="str">
        <f t="shared" si="164"/>
        <v>liss__pers_SE..noPrd.2008</v>
      </c>
      <c r="J3384" s="15" t="s">
        <v>6082</v>
      </c>
      <c r="K3384" s="20" t="s">
        <v>6083</v>
      </c>
      <c r="L3384" s="20" t="s">
        <v>5957</v>
      </c>
      <c r="M3384" s="20" t="s">
        <v>1311</v>
      </c>
      <c r="N3384" s="20" t="s">
        <v>1543</v>
      </c>
    </row>
    <row r="3385" spans="1:14" ht="18" customHeight="1" x14ac:dyDescent="0.2">
      <c r="A3385" s="35" t="s">
        <v>25</v>
      </c>
      <c r="B3385" s="35" t="s">
        <v>2285</v>
      </c>
      <c r="C3385" s="35" t="s">
        <v>17</v>
      </c>
      <c r="D3385" s="35" t="s">
        <v>88</v>
      </c>
      <c r="E3385" s="35" t="s">
        <v>6080</v>
      </c>
      <c r="F3385" s="15"/>
      <c r="G3385" s="15"/>
      <c r="H3385" s="20">
        <v>2009</v>
      </c>
      <c r="I3385" s="20" t="str">
        <f t="shared" si="164"/>
        <v>liss__pers_SE..noPrd.2009</v>
      </c>
      <c r="J3385" s="15" t="s">
        <v>6084</v>
      </c>
      <c r="K3385" s="20" t="s">
        <v>6083</v>
      </c>
      <c r="L3385" s="20" t="s">
        <v>5957</v>
      </c>
      <c r="M3385" s="20" t="s">
        <v>1311</v>
      </c>
      <c r="N3385" s="20" t="s">
        <v>1543</v>
      </c>
    </row>
    <row r="3386" spans="1:14" ht="18" customHeight="1" x14ac:dyDescent="0.2">
      <c r="A3386" s="35" t="s">
        <v>25</v>
      </c>
      <c r="B3386" s="35" t="s">
        <v>2289</v>
      </c>
      <c r="C3386" s="35" t="s">
        <v>17</v>
      </c>
      <c r="D3386" s="35" t="s">
        <v>88</v>
      </c>
      <c r="E3386" s="35" t="s">
        <v>6080</v>
      </c>
      <c r="F3386" s="15"/>
      <c r="G3386" s="15"/>
      <c r="H3386" s="20">
        <v>2010</v>
      </c>
      <c r="I3386" s="20" t="str">
        <f t="shared" si="164"/>
        <v>liss__pers_SE..noPrd.2010</v>
      </c>
      <c r="J3386" s="15" t="s">
        <v>6086</v>
      </c>
      <c r="K3386" s="20" t="s">
        <v>6083</v>
      </c>
      <c r="L3386" s="20" t="s">
        <v>5957</v>
      </c>
      <c r="M3386" s="20" t="s">
        <v>1311</v>
      </c>
      <c r="N3386" s="20" t="s">
        <v>1543</v>
      </c>
    </row>
    <row r="3387" spans="1:14" ht="18" customHeight="1" x14ac:dyDescent="0.2">
      <c r="A3387" s="35" t="s">
        <v>25</v>
      </c>
      <c r="B3387" s="35" t="s">
        <v>2291</v>
      </c>
      <c r="C3387" s="35" t="s">
        <v>17</v>
      </c>
      <c r="D3387" s="35" t="s">
        <v>88</v>
      </c>
      <c r="E3387" s="35" t="s">
        <v>6080</v>
      </c>
      <c r="F3387" s="15"/>
      <c r="G3387" s="15"/>
      <c r="H3387" s="20">
        <v>2011</v>
      </c>
      <c r="I3387" s="20" t="str">
        <f t="shared" si="164"/>
        <v>liss__pers_SE..noPrd.2011</v>
      </c>
      <c r="J3387" s="15" t="s">
        <v>6087</v>
      </c>
      <c r="K3387" s="20" t="s">
        <v>6083</v>
      </c>
      <c r="L3387" s="20" t="s">
        <v>5957</v>
      </c>
      <c r="M3387" s="20" t="s">
        <v>1311</v>
      </c>
      <c r="N3387" s="20" t="s">
        <v>1543</v>
      </c>
    </row>
    <row r="3388" spans="1:14" ht="18" customHeight="1" x14ac:dyDescent="0.2">
      <c r="A3388" s="35" t="s">
        <v>25</v>
      </c>
      <c r="B3388" s="35" t="s">
        <v>2295</v>
      </c>
      <c r="C3388" s="35" t="s">
        <v>17</v>
      </c>
      <c r="D3388" s="35" t="s">
        <v>88</v>
      </c>
      <c r="E3388" s="35" t="s">
        <v>6080</v>
      </c>
      <c r="F3388" s="15"/>
      <c r="G3388" s="15"/>
      <c r="H3388" s="20">
        <v>2012</v>
      </c>
      <c r="I3388" s="20" t="str">
        <f t="shared" si="164"/>
        <v>liss__pers_SE..noPrd.2012</v>
      </c>
      <c r="J3388" s="15" t="s">
        <v>6089</v>
      </c>
      <c r="K3388" s="20" t="s">
        <v>6083</v>
      </c>
      <c r="L3388" s="20" t="s">
        <v>5957</v>
      </c>
      <c r="M3388" s="20" t="s">
        <v>1311</v>
      </c>
      <c r="N3388" s="20" t="s">
        <v>1543</v>
      </c>
    </row>
    <row r="3389" spans="1:14" ht="18" customHeight="1" x14ac:dyDescent="0.2">
      <c r="A3389" s="35" t="s">
        <v>25</v>
      </c>
      <c r="B3389" s="35" t="s">
        <v>2301</v>
      </c>
      <c r="C3389" s="35" t="s">
        <v>17</v>
      </c>
      <c r="D3389" s="35" t="s">
        <v>88</v>
      </c>
      <c r="E3389" s="35" t="s">
        <v>6080</v>
      </c>
      <c r="F3389" s="15"/>
      <c r="G3389" s="15"/>
      <c r="H3389" s="20">
        <v>2014</v>
      </c>
      <c r="I3389" s="20" t="str">
        <f t="shared" si="164"/>
        <v>liss__pers_SE..noPrd.2014</v>
      </c>
      <c r="J3389" s="15" t="s">
        <v>6091</v>
      </c>
      <c r="K3389" s="20" t="s">
        <v>6083</v>
      </c>
      <c r="L3389" s="20" t="s">
        <v>5957</v>
      </c>
      <c r="M3389" s="20" t="s">
        <v>1311</v>
      </c>
      <c r="N3389" s="20" t="s">
        <v>1543</v>
      </c>
    </row>
    <row r="3390" spans="1:14" ht="18" customHeight="1" x14ac:dyDescent="0.2">
      <c r="A3390" s="35" t="s">
        <v>25</v>
      </c>
      <c r="B3390" s="35" t="s">
        <v>2305</v>
      </c>
      <c r="C3390" s="35" t="s">
        <v>17</v>
      </c>
      <c r="D3390" s="35" t="s">
        <v>88</v>
      </c>
      <c r="E3390" s="35" t="s">
        <v>6080</v>
      </c>
      <c r="F3390" s="15"/>
      <c r="G3390" s="15"/>
      <c r="H3390" s="20">
        <v>2015</v>
      </c>
      <c r="I3390" s="20" t="str">
        <f t="shared" si="164"/>
        <v>liss__pers_SE..noPrd.2015</v>
      </c>
      <c r="J3390" s="15" t="s">
        <v>6092</v>
      </c>
      <c r="K3390" s="20" t="s">
        <v>6083</v>
      </c>
      <c r="L3390" s="20" t="s">
        <v>5957</v>
      </c>
      <c r="M3390" s="20" t="s">
        <v>1311</v>
      </c>
      <c r="N3390" s="20" t="s">
        <v>1543</v>
      </c>
    </row>
    <row r="3391" spans="1:14" ht="18" customHeight="1" x14ac:dyDescent="0.2">
      <c r="A3391" s="35" t="s">
        <v>25</v>
      </c>
      <c r="B3391" s="35" t="s">
        <v>2309</v>
      </c>
      <c r="C3391" s="35" t="s">
        <v>17</v>
      </c>
      <c r="D3391" s="35" t="s">
        <v>88</v>
      </c>
      <c r="E3391" s="35" t="s">
        <v>6080</v>
      </c>
      <c r="F3391" s="15"/>
      <c r="G3391" s="15"/>
      <c r="H3391" s="20">
        <v>2017</v>
      </c>
      <c r="I3391" s="20" t="str">
        <f t="shared" si="164"/>
        <v>liss__pers_SE..noPrd.2017</v>
      </c>
      <c r="J3391" s="15" t="s">
        <v>6094</v>
      </c>
      <c r="K3391" s="20" t="s">
        <v>6083</v>
      </c>
      <c r="L3391" s="20" t="s">
        <v>5957</v>
      </c>
      <c r="M3391" s="20" t="s">
        <v>1311</v>
      </c>
      <c r="N3391" s="20" t="s">
        <v>1543</v>
      </c>
    </row>
    <row r="3392" spans="1:14" ht="18" customHeight="1" x14ac:dyDescent="0.2">
      <c r="A3392" s="35" t="s">
        <v>25</v>
      </c>
      <c r="B3392" s="35" t="s">
        <v>2299</v>
      </c>
      <c r="C3392" s="35" t="s">
        <v>17</v>
      </c>
      <c r="D3392" s="35" t="s">
        <v>88</v>
      </c>
      <c r="E3392" s="35" t="s">
        <v>6080</v>
      </c>
      <c r="F3392" s="15"/>
      <c r="G3392" s="15"/>
      <c r="H3392" s="20">
        <v>2013</v>
      </c>
      <c r="I3392" s="20" t="str">
        <f t="shared" si="164"/>
        <v>liss__pers_SE..noPrd.2013</v>
      </c>
      <c r="J3392" s="15" t="s">
        <v>6095</v>
      </c>
      <c r="K3392" s="20" t="s">
        <v>6083</v>
      </c>
      <c r="L3392" s="20" t="s">
        <v>5957</v>
      </c>
      <c r="M3392" s="20" t="s">
        <v>1311</v>
      </c>
      <c r="N3392" s="20" t="s">
        <v>1543</v>
      </c>
    </row>
    <row r="3393" spans="1:14" ht="18" customHeight="1" x14ac:dyDescent="0.2">
      <c r="A3393" s="35" t="s">
        <v>25</v>
      </c>
      <c r="B3393" s="35" t="s">
        <v>2311</v>
      </c>
      <c r="C3393" s="35" t="s">
        <v>17</v>
      </c>
      <c r="D3393" s="35" t="s">
        <v>88</v>
      </c>
      <c r="E3393" s="35" t="s">
        <v>6080</v>
      </c>
      <c r="F3393" s="15"/>
      <c r="G3393" s="15"/>
      <c r="H3393" s="20">
        <v>2018</v>
      </c>
      <c r="I3393" s="20" t="str">
        <f t="shared" si="164"/>
        <v>liss__pers_SE..noPrd.2018</v>
      </c>
      <c r="J3393" s="15" t="s">
        <v>6097</v>
      </c>
      <c r="K3393" s="20" t="s">
        <v>6083</v>
      </c>
      <c r="L3393" s="20" t="s">
        <v>5957</v>
      </c>
      <c r="M3393" s="20" t="s">
        <v>1311</v>
      </c>
      <c r="N3393" s="20" t="s">
        <v>1543</v>
      </c>
    </row>
    <row r="3394" spans="1:14" ht="18" customHeight="1" x14ac:dyDescent="0.2">
      <c r="A3394" s="35" t="s">
        <v>25</v>
      </c>
      <c r="B3394" s="35" t="s">
        <v>2277</v>
      </c>
      <c r="C3394" s="35" t="s">
        <v>17</v>
      </c>
      <c r="D3394" s="35" t="s">
        <v>88</v>
      </c>
      <c r="E3394" s="35" t="s">
        <v>6098</v>
      </c>
      <c r="F3394" s="15"/>
      <c r="G3394" s="15"/>
      <c r="H3394" s="20">
        <v>2008</v>
      </c>
      <c r="I3394" s="20" t="str">
        <f t="shared" si="164"/>
        <v>liss__pers_SE..pstAtt.2008</v>
      </c>
      <c r="J3394" s="15" t="s">
        <v>6099</v>
      </c>
      <c r="K3394" s="20" t="s">
        <v>6100</v>
      </c>
      <c r="L3394" s="20" t="s">
        <v>5957</v>
      </c>
      <c r="M3394" s="20" t="s">
        <v>251</v>
      </c>
      <c r="N3394" s="20" t="s">
        <v>1543</v>
      </c>
    </row>
    <row r="3395" spans="1:14" ht="18" customHeight="1" x14ac:dyDescent="0.2">
      <c r="A3395" s="35" t="s">
        <v>25</v>
      </c>
      <c r="B3395" s="35" t="s">
        <v>2285</v>
      </c>
      <c r="C3395" s="35" t="s">
        <v>17</v>
      </c>
      <c r="D3395" s="35" t="s">
        <v>88</v>
      </c>
      <c r="E3395" s="35" t="s">
        <v>6098</v>
      </c>
      <c r="F3395" s="15"/>
      <c r="G3395" s="15"/>
      <c r="H3395" s="20">
        <v>2009</v>
      </c>
      <c r="I3395" s="20" t="str">
        <f t="shared" si="164"/>
        <v>liss__pers_SE..pstAtt.2009</v>
      </c>
      <c r="J3395" s="15" t="s">
        <v>6102</v>
      </c>
      <c r="K3395" s="20" t="s">
        <v>6100</v>
      </c>
      <c r="L3395" s="20" t="s">
        <v>5957</v>
      </c>
      <c r="M3395" s="20" t="s">
        <v>251</v>
      </c>
      <c r="N3395" s="20" t="s">
        <v>1543</v>
      </c>
    </row>
    <row r="3396" spans="1:14" ht="18" customHeight="1" x14ac:dyDescent="0.2">
      <c r="A3396" s="35" t="s">
        <v>25</v>
      </c>
      <c r="B3396" s="35" t="s">
        <v>2289</v>
      </c>
      <c r="C3396" s="35" t="s">
        <v>17</v>
      </c>
      <c r="D3396" s="35" t="s">
        <v>88</v>
      </c>
      <c r="E3396" s="35" t="s">
        <v>6098</v>
      </c>
      <c r="F3396" s="15"/>
      <c r="G3396" s="15"/>
      <c r="H3396" s="20">
        <v>2010</v>
      </c>
      <c r="I3396" s="20" t="str">
        <f t="shared" si="164"/>
        <v>liss__pers_SE..pstAtt.2010</v>
      </c>
      <c r="J3396" s="15" t="s">
        <v>6103</v>
      </c>
      <c r="K3396" s="20" t="s">
        <v>6100</v>
      </c>
      <c r="L3396" s="20" t="s">
        <v>5957</v>
      </c>
      <c r="M3396" s="20" t="s">
        <v>251</v>
      </c>
      <c r="N3396" s="20" t="s">
        <v>1543</v>
      </c>
    </row>
    <row r="3397" spans="1:14" ht="18" customHeight="1" x14ac:dyDescent="0.2">
      <c r="A3397" s="35" t="s">
        <v>25</v>
      </c>
      <c r="B3397" s="35" t="s">
        <v>2291</v>
      </c>
      <c r="C3397" s="35" t="s">
        <v>17</v>
      </c>
      <c r="D3397" s="35" t="s">
        <v>88</v>
      </c>
      <c r="E3397" s="35" t="s">
        <v>6098</v>
      </c>
      <c r="F3397" s="15"/>
      <c r="G3397" s="15"/>
      <c r="H3397" s="20">
        <v>2011</v>
      </c>
      <c r="I3397" s="20" t="str">
        <f t="shared" si="164"/>
        <v>liss__pers_SE..pstAtt.2011</v>
      </c>
      <c r="J3397" s="15" t="s">
        <v>6105</v>
      </c>
      <c r="K3397" s="20" t="s">
        <v>6100</v>
      </c>
      <c r="L3397" s="20" t="s">
        <v>5957</v>
      </c>
      <c r="M3397" s="20" t="s">
        <v>251</v>
      </c>
      <c r="N3397" s="20" t="s">
        <v>1543</v>
      </c>
    </row>
    <row r="3398" spans="1:14" ht="18" customHeight="1" x14ac:dyDescent="0.2">
      <c r="A3398" s="35" t="s">
        <v>25</v>
      </c>
      <c r="B3398" s="35" t="s">
        <v>2295</v>
      </c>
      <c r="C3398" s="35" t="s">
        <v>17</v>
      </c>
      <c r="D3398" s="35" t="s">
        <v>88</v>
      </c>
      <c r="E3398" s="35" t="s">
        <v>6098</v>
      </c>
      <c r="F3398" s="15"/>
      <c r="G3398" s="15"/>
      <c r="H3398" s="20">
        <v>2012</v>
      </c>
      <c r="I3398" s="20" t="str">
        <f t="shared" si="164"/>
        <v>liss__pers_SE..pstAtt.2012</v>
      </c>
      <c r="J3398" s="15" t="s">
        <v>6106</v>
      </c>
      <c r="K3398" s="20" t="s">
        <v>6100</v>
      </c>
      <c r="L3398" s="20" t="s">
        <v>5957</v>
      </c>
      <c r="M3398" s="20" t="s">
        <v>251</v>
      </c>
      <c r="N3398" s="20" t="s">
        <v>1543</v>
      </c>
    </row>
    <row r="3399" spans="1:14" ht="18" customHeight="1" x14ac:dyDescent="0.2">
      <c r="A3399" s="35" t="s">
        <v>25</v>
      </c>
      <c r="B3399" s="35" t="s">
        <v>2301</v>
      </c>
      <c r="C3399" s="35" t="s">
        <v>17</v>
      </c>
      <c r="D3399" s="35" t="s">
        <v>88</v>
      </c>
      <c r="E3399" s="35" t="s">
        <v>6098</v>
      </c>
      <c r="F3399" s="15"/>
      <c r="G3399" s="15"/>
      <c r="H3399" s="20">
        <v>2014</v>
      </c>
      <c r="I3399" s="20" t="str">
        <f t="shared" si="164"/>
        <v>liss__pers_SE..pstAtt.2014</v>
      </c>
      <c r="J3399" s="15" t="s">
        <v>6108</v>
      </c>
      <c r="K3399" s="20" t="s">
        <v>6100</v>
      </c>
      <c r="L3399" s="20" t="s">
        <v>5957</v>
      </c>
      <c r="M3399" s="20" t="s">
        <v>251</v>
      </c>
      <c r="N3399" s="20" t="s">
        <v>1543</v>
      </c>
    </row>
    <row r="3400" spans="1:14" ht="18" customHeight="1" x14ac:dyDescent="0.2">
      <c r="A3400" s="35" t="s">
        <v>25</v>
      </c>
      <c r="B3400" s="35" t="s">
        <v>2305</v>
      </c>
      <c r="C3400" s="35" t="s">
        <v>17</v>
      </c>
      <c r="D3400" s="35" t="s">
        <v>88</v>
      </c>
      <c r="E3400" s="35" t="s">
        <v>6098</v>
      </c>
      <c r="F3400" s="15"/>
      <c r="G3400" s="15"/>
      <c r="H3400" s="20">
        <v>2015</v>
      </c>
      <c r="I3400" s="20" t="str">
        <f t="shared" si="164"/>
        <v>liss__pers_SE..pstAtt.2015</v>
      </c>
      <c r="J3400" s="15" t="s">
        <v>6110</v>
      </c>
      <c r="K3400" s="20" t="s">
        <v>6100</v>
      </c>
      <c r="L3400" s="20" t="s">
        <v>5957</v>
      </c>
      <c r="M3400" s="20" t="s">
        <v>251</v>
      </c>
      <c r="N3400" s="20" t="s">
        <v>1543</v>
      </c>
    </row>
    <row r="3401" spans="1:14" ht="18" customHeight="1" x14ac:dyDescent="0.2">
      <c r="A3401" s="35" t="s">
        <v>25</v>
      </c>
      <c r="B3401" s="35" t="s">
        <v>2309</v>
      </c>
      <c r="C3401" s="35" t="s">
        <v>17</v>
      </c>
      <c r="D3401" s="35" t="s">
        <v>88</v>
      </c>
      <c r="E3401" s="35" t="s">
        <v>6098</v>
      </c>
      <c r="F3401" s="15"/>
      <c r="G3401" s="15"/>
      <c r="H3401" s="20">
        <v>2017</v>
      </c>
      <c r="I3401" s="20" t="str">
        <f t="shared" si="164"/>
        <v>liss__pers_SE..pstAtt.2017</v>
      </c>
      <c r="J3401" s="15" t="s">
        <v>6111</v>
      </c>
      <c r="K3401" s="20" t="s">
        <v>6100</v>
      </c>
      <c r="L3401" s="20" t="s">
        <v>5957</v>
      </c>
      <c r="M3401" s="20" t="s">
        <v>251</v>
      </c>
      <c r="N3401" s="20" t="s">
        <v>1543</v>
      </c>
    </row>
    <row r="3402" spans="1:14" ht="18" customHeight="1" x14ac:dyDescent="0.2">
      <c r="A3402" s="35" t="s">
        <v>25</v>
      </c>
      <c r="B3402" s="35" t="s">
        <v>2299</v>
      </c>
      <c r="C3402" s="35" t="s">
        <v>17</v>
      </c>
      <c r="D3402" s="35" t="s">
        <v>88</v>
      </c>
      <c r="E3402" s="35" t="s">
        <v>6098</v>
      </c>
      <c r="F3402" s="15"/>
      <c r="G3402" s="15"/>
      <c r="H3402" s="20">
        <v>2013</v>
      </c>
      <c r="I3402" s="20" t="str">
        <f t="shared" si="164"/>
        <v>liss__pers_SE..pstAtt.2013</v>
      </c>
      <c r="J3402" s="15" t="s">
        <v>6113</v>
      </c>
      <c r="K3402" s="20" t="s">
        <v>6100</v>
      </c>
      <c r="L3402" s="20" t="s">
        <v>5957</v>
      </c>
      <c r="M3402" s="20" t="s">
        <v>251</v>
      </c>
      <c r="N3402" s="20" t="s">
        <v>1543</v>
      </c>
    </row>
    <row r="3403" spans="1:14" ht="18" customHeight="1" x14ac:dyDescent="0.2">
      <c r="A3403" s="35" t="s">
        <v>25</v>
      </c>
      <c r="B3403" s="35" t="s">
        <v>2311</v>
      </c>
      <c r="C3403" s="35" t="s">
        <v>17</v>
      </c>
      <c r="D3403" s="35" t="s">
        <v>88</v>
      </c>
      <c r="E3403" s="35" t="s">
        <v>6098</v>
      </c>
      <c r="F3403" s="15"/>
      <c r="G3403" s="15"/>
      <c r="H3403" s="20">
        <v>2018</v>
      </c>
      <c r="I3403" s="20" t="str">
        <f t="shared" si="164"/>
        <v>liss__pers_SE..pstAtt.2018</v>
      </c>
      <c r="J3403" s="15" t="s">
        <v>6115</v>
      </c>
      <c r="K3403" s="20" t="s">
        <v>6100</v>
      </c>
      <c r="L3403" s="20" t="s">
        <v>5957</v>
      </c>
      <c r="M3403" s="20" t="s">
        <v>251</v>
      </c>
      <c r="N3403" s="20" t="s">
        <v>1543</v>
      </c>
    </row>
    <row r="3404" spans="1:14" ht="18" customHeight="1" x14ac:dyDescent="0.2">
      <c r="A3404" s="35" t="s">
        <v>25</v>
      </c>
      <c r="B3404" s="35" t="s">
        <v>2277</v>
      </c>
      <c r="C3404" s="35" t="s">
        <v>17</v>
      </c>
      <c r="D3404" s="35" t="s">
        <v>88</v>
      </c>
      <c r="E3404" s="35" t="s">
        <v>6116</v>
      </c>
      <c r="F3404" s="15"/>
      <c r="G3404" s="15"/>
      <c r="H3404" s="20">
        <v>2008</v>
      </c>
      <c r="I3404" s="20" t="str">
        <f t="shared" si="164"/>
        <v>liss__pers_SE..rspct.2008</v>
      </c>
      <c r="J3404" s="15" t="s">
        <v>6117</v>
      </c>
      <c r="K3404" s="20" t="s">
        <v>6118</v>
      </c>
      <c r="L3404" s="20" t="s">
        <v>5957</v>
      </c>
      <c r="M3404" s="20" t="s">
        <v>1311</v>
      </c>
      <c r="N3404" s="20" t="s">
        <v>1543</v>
      </c>
    </row>
    <row r="3405" spans="1:14" ht="18" customHeight="1" x14ac:dyDescent="0.2">
      <c r="A3405" s="35" t="s">
        <v>25</v>
      </c>
      <c r="B3405" s="35" t="s">
        <v>2285</v>
      </c>
      <c r="C3405" s="35" t="s">
        <v>17</v>
      </c>
      <c r="D3405" s="35" t="s">
        <v>88</v>
      </c>
      <c r="E3405" s="35" t="s">
        <v>6116</v>
      </c>
      <c r="F3405" s="15"/>
      <c r="G3405" s="15"/>
      <c r="H3405" s="20">
        <v>2009</v>
      </c>
      <c r="I3405" s="20" t="str">
        <f t="shared" si="164"/>
        <v>liss__pers_SE..rspct.2009</v>
      </c>
      <c r="J3405" s="15" t="s">
        <v>6120</v>
      </c>
      <c r="K3405" s="20" t="s">
        <v>6118</v>
      </c>
      <c r="L3405" s="20" t="s">
        <v>5957</v>
      </c>
      <c r="M3405" s="20" t="s">
        <v>1311</v>
      </c>
      <c r="N3405" s="20" t="s">
        <v>1543</v>
      </c>
    </row>
    <row r="3406" spans="1:14" ht="18" customHeight="1" x14ac:dyDescent="0.2">
      <c r="A3406" s="35" t="s">
        <v>25</v>
      </c>
      <c r="B3406" s="35" t="s">
        <v>2289</v>
      </c>
      <c r="C3406" s="35" t="s">
        <v>17</v>
      </c>
      <c r="D3406" s="35" t="s">
        <v>88</v>
      </c>
      <c r="E3406" s="35" t="s">
        <v>6116</v>
      </c>
      <c r="F3406" s="15"/>
      <c r="G3406" s="15"/>
      <c r="H3406" s="20">
        <v>2010</v>
      </c>
      <c r="I3406" s="20" t="str">
        <f t="shared" si="164"/>
        <v>liss__pers_SE..rspct.2010</v>
      </c>
      <c r="J3406" s="15" t="s">
        <v>6121</v>
      </c>
      <c r="K3406" s="20" t="s">
        <v>6118</v>
      </c>
      <c r="L3406" s="20" t="s">
        <v>5957</v>
      </c>
      <c r="M3406" s="20" t="s">
        <v>1311</v>
      </c>
      <c r="N3406" s="20" t="s">
        <v>1543</v>
      </c>
    </row>
    <row r="3407" spans="1:14" ht="18" customHeight="1" x14ac:dyDescent="0.2">
      <c r="A3407" s="35" t="s">
        <v>25</v>
      </c>
      <c r="B3407" s="35" t="s">
        <v>2291</v>
      </c>
      <c r="C3407" s="35" t="s">
        <v>17</v>
      </c>
      <c r="D3407" s="35" t="s">
        <v>88</v>
      </c>
      <c r="E3407" s="35" t="s">
        <v>6116</v>
      </c>
      <c r="F3407" s="15"/>
      <c r="G3407" s="15"/>
      <c r="H3407" s="20">
        <v>2011</v>
      </c>
      <c r="I3407" s="20" t="str">
        <f t="shared" si="164"/>
        <v>liss__pers_SE..rspct.2011</v>
      </c>
      <c r="J3407" s="15" t="s">
        <v>6123</v>
      </c>
      <c r="K3407" s="20" t="s">
        <v>6118</v>
      </c>
      <c r="L3407" s="20" t="s">
        <v>5957</v>
      </c>
      <c r="M3407" s="20" t="s">
        <v>1311</v>
      </c>
      <c r="N3407" s="20" t="s">
        <v>1543</v>
      </c>
    </row>
    <row r="3408" spans="1:14" ht="18" customHeight="1" x14ac:dyDescent="0.2">
      <c r="A3408" s="35" t="s">
        <v>25</v>
      </c>
      <c r="B3408" s="35" t="s">
        <v>2295</v>
      </c>
      <c r="C3408" s="35" t="s">
        <v>17</v>
      </c>
      <c r="D3408" s="35" t="s">
        <v>88</v>
      </c>
      <c r="E3408" s="35" t="s">
        <v>6116</v>
      </c>
      <c r="F3408" s="15"/>
      <c r="G3408" s="15"/>
      <c r="H3408" s="20">
        <v>2012</v>
      </c>
      <c r="I3408" s="20" t="str">
        <f t="shared" si="164"/>
        <v>liss__pers_SE..rspct.2012</v>
      </c>
      <c r="J3408" s="15" t="s">
        <v>6125</v>
      </c>
      <c r="K3408" s="20" t="s">
        <v>6118</v>
      </c>
      <c r="L3408" s="20" t="s">
        <v>5957</v>
      </c>
      <c r="M3408" s="20" t="s">
        <v>1311</v>
      </c>
      <c r="N3408" s="20" t="s">
        <v>1543</v>
      </c>
    </row>
    <row r="3409" spans="1:14" ht="18" customHeight="1" x14ac:dyDescent="0.2">
      <c r="A3409" s="35" t="s">
        <v>25</v>
      </c>
      <c r="B3409" s="35" t="s">
        <v>2301</v>
      </c>
      <c r="C3409" s="35" t="s">
        <v>17</v>
      </c>
      <c r="D3409" s="35" t="s">
        <v>88</v>
      </c>
      <c r="E3409" s="35" t="s">
        <v>6116</v>
      </c>
      <c r="F3409" s="15"/>
      <c r="G3409" s="15"/>
      <c r="H3409" s="20">
        <v>2014</v>
      </c>
      <c r="I3409" s="20" t="str">
        <f t="shared" si="164"/>
        <v>liss__pers_SE..rspct.2014</v>
      </c>
      <c r="J3409" s="15" t="s">
        <v>6126</v>
      </c>
      <c r="K3409" s="20" t="s">
        <v>6118</v>
      </c>
      <c r="L3409" s="20" t="s">
        <v>5957</v>
      </c>
      <c r="M3409" s="20" t="s">
        <v>1311</v>
      </c>
      <c r="N3409" s="20" t="s">
        <v>1543</v>
      </c>
    </row>
    <row r="3410" spans="1:14" ht="18" customHeight="1" x14ac:dyDescent="0.2">
      <c r="A3410" s="35" t="s">
        <v>25</v>
      </c>
      <c r="B3410" s="35" t="s">
        <v>2305</v>
      </c>
      <c r="C3410" s="35" t="s">
        <v>17</v>
      </c>
      <c r="D3410" s="35" t="s">
        <v>88</v>
      </c>
      <c r="E3410" s="35" t="s">
        <v>6116</v>
      </c>
      <c r="F3410" s="15"/>
      <c r="G3410" s="15"/>
      <c r="H3410" s="20">
        <v>2015</v>
      </c>
      <c r="I3410" s="20" t="str">
        <f t="shared" si="164"/>
        <v>liss__pers_SE..rspct.2015</v>
      </c>
      <c r="J3410" s="15" t="s">
        <v>6128</v>
      </c>
      <c r="K3410" s="20" t="s">
        <v>6118</v>
      </c>
      <c r="L3410" s="20" t="s">
        <v>5957</v>
      </c>
      <c r="M3410" s="20" t="s">
        <v>1311</v>
      </c>
      <c r="N3410" s="20" t="s">
        <v>1543</v>
      </c>
    </row>
    <row r="3411" spans="1:14" ht="18" customHeight="1" x14ac:dyDescent="0.2">
      <c r="A3411" s="35" t="s">
        <v>25</v>
      </c>
      <c r="B3411" s="35" t="s">
        <v>2309</v>
      </c>
      <c r="C3411" s="35" t="s">
        <v>17</v>
      </c>
      <c r="D3411" s="35" t="s">
        <v>88</v>
      </c>
      <c r="E3411" s="35" t="s">
        <v>6116</v>
      </c>
      <c r="F3411" s="15"/>
      <c r="G3411" s="15"/>
      <c r="H3411" s="20">
        <v>2017</v>
      </c>
      <c r="I3411" s="20" t="str">
        <f t="shared" si="164"/>
        <v>liss__pers_SE..rspct.2017</v>
      </c>
      <c r="J3411" s="15" t="s">
        <v>6130</v>
      </c>
      <c r="K3411" s="20" t="s">
        <v>6118</v>
      </c>
      <c r="L3411" s="20" t="s">
        <v>5957</v>
      </c>
      <c r="M3411" s="20" t="s">
        <v>1311</v>
      </c>
      <c r="N3411" s="20" t="s">
        <v>1543</v>
      </c>
    </row>
    <row r="3412" spans="1:14" ht="18" customHeight="1" x14ac:dyDescent="0.2">
      <c r="A3412" s="35" t="s">
        <v>25</v>
      </c>
      <c r="B3412" s="35" t="s">
        <v>2299</v>
      </c>
      <c r="C3412" s="35" t="s">
        <v>17</v>
      </c>
      <c r="D3412" s="35" t="s">
        <v>88</v>
      </c>
      <c r="E3412" s="35" t="s">
        <v>6116</v>
      </c>
      <c r="F3412" s="15"/>
      <c r="G3412" s="15"/>
      <c r="H3412" s="20">
        <v>2013</v>
      </c>
      <c r="I3412" s="20" t="str">
        <f t="shared" si="164"/>
        <v>liss__pers_SE..rspct.2013</v>
      </c>
      <c r="J3412" s="15" t="s">
        <v>6131</v>
      </c>
      <c r="K3412" s="20" t="s">
        <v>6118</v>
      </c>
      <c r="L3412" s="20" t="s">
        <v>5957</v>
      </c>
      <c r="M3412" s="20" t="s">
        <v>1311</v>
      </c>
      <c r="N3412" s="20" t="s">
        <v>1543</v>
      </c>
    </row>
    <row r="3413" spans="1:14" ht="18" customHeight="1" x14ac:dyDescent="0.2">
      <c r="A3413" s="35" t="s">
        <v>25</v>
      </c>
      <c r="B3413" s="35" t="s">
        <v>2311</v>
      </c>
      <c r="C3413" s="35" t="s">
        <v>17</v>
      </c>
      <c r="D3413" s="35" t="s">
        <v>88</v>
      </c>
      <c r="E3413" s="35" t="s">
        <v>6116</v>
      </c>
      <c r="F3413" s="15"/>
      <c r="G3413" s="15"/>
      <c r="H3413" s="20">
        <v>2018</v>
      </c>
      <c r="I3413" s="20" t="str">
        <f t="shared" si="164"/>
        <v>liss__pers_SE..rspct.2018</v>
      </c>
      <c r="J3413" s="15" t="s">
        <v>6133</v>
      </c>
      <c r="K3413" s="20" t="s">
        <v>6118</v>
      </c>
      <c r="L3413" s="20" t="s">
        <v>5957</v>
      </c>
      <c r="M3413" s="20" t="s">
        <v>1311</v>
      </c>
      <c r="N3413" s="20" t="s">
        <v>1543</v>
      </c>
    </row>
    <row r="3414" spans="1:14" ht="18" customHeight="1" x14ac:dyDescent="0.2">
      <c r="A3414" s="35" t="s">
        <v>25</v>
      </c>
      <c r="B3414" s="35" t="s">
        <v>2277</v>
      </c>
      <c r="C3414" s="35" t="s">
        <v>17</v>
      </c>
      <c r="D3414" s="35" t="s">
        <v>88</v>
      </c>
      <c r="E3414" s="35" t="s">
        <v>6134</v>
      </c>
      <c r="F3414" s="15"/>
      <c r="G3414" s="15"/>
      <c r="H3414" s="20">
        <v>2008</v>
      </c>
      <c r="I3414" s="20" t="str">
        <f t="shared" si="164"/>
        <v>liss__pers_SE..stsfied.2008</v>
      </c>
      <c r="J3414" s="15" t="s">
        <v>6135</v>
      </c>
      <c r="K3414" s="20" t="s">
        <v>6136</v>
      </c>
      <c r="L3414" s="20" t="s">
        <v>5957</v>
      </c>
      <c r="M3414" s="20" t="s">
        <v>251</v>
      </c>
      <c r="N3414" s="20" t="s">
        <v>1543</v>
      </c>
    </row>
    <row r="3415" spans="1:14" ht="18" customHeight="1" x14ac:dyDescent="0.2">
      <c r="A3415" s="35" t="s">
        <v>25</v>
      </c>
      <c r="B3415" s="35" t="s">
        <v>2285</v>
      </c>
      <c r="C3415" s="35" t="s">
        <v>17</v>
      </c>
      <c r="D3415" s="35" t="s">
        <v>88</v>
      </c>
      <c r="E3415" s="35" t="s">
        <v>6134</v>
      </c>
      <c r="F3415" s="15"/>
      <c r="G3415" s="15"/>
      <c r="H3415" s="20">
        <v>2009</v>
      </c>
      <c r="I3415" s="20" t="str">
        <f t="shared" si="164"/>
        <v>liss__pers_SE..stsfied.2009</v>
      </c>
      <c r="J3415" s="15" t="s">
        <v>6138</v>
      </c>
      <c r="K3415" s="20" t="s">
        <v>6136</v>
      </c>
      <c r="L3415" s="20" t="s">
        <v>5957</v>
      </c>
      <c r="M3415" s="20" t="s">
        <v>251</v>
      </c>
      <c r="N3415" s="20" t="s">
        <v>1543</v>
      </c>
    </row>
    <row r="3416" spans="1:14" ht="18" customHeight="1" x14ac:dyDescent="0.2">
      <c r="A3416" s="35" t="s">
        <v>25</v>
      </c>
      <c r="B3416" s="35" t="s">
        <v>2289</v>
      </c>
      <c r="C3416" s="35" t="s">
        <v>17</v>
      </c>
      <c r="D3416" s="35" t="s">
        <v>88</v>
      </c>
      <c r="E3416" s="35" t="s">
        <v>6134</v>
      </c>
      <c r="F3416" s="15"/>
      <c r="G3416" s="15"/>
      <c r="H3416" s="20">
        <v>2010</v>
      </c>
      <c r="I3416" s="20" t="str">
        <f t="shared" si="164"/>
        <v>liss__pers_SE..stsfied.2010</v>
      </c>
      <c r="J3416" s="15" t="s">
        <v>6139</v>
      </c>
      <c r="K3416" s="20" t="s">
        <v>6136</v>
      </c>
      <c r="L3416" s="20" t="s">
        <v>5957</v>
      </c>
      <c r="M3416" s="20" t="s">
        <v>251</v>
      </c>
      <c r="N3416" s="20" t="s">
        <v>1543</v>
      </c>
    </row>
    <row r="3417" spans="1:14" ht="18" customHeight="1" x14ac:dyDescent="0.2">
      <c r="A3417" s="35" t="s">
        <v>25</v>
      </c>
      <c r="B3417" s="35" t="s">
        <v>2291</v>
      </c>
      <c r="C3417" s="35" t="s">
        <v>17</v>
      </c>
      <c r="D3417" s="35" t="s">
        <v>88</v>
      </c>
      <c r="E3417" s="35" t="s">
        <v>6134</v>
      </c>
      <c r="F3417" s="15"/>
      <c r="G3417" s="15"/>
      <c r="H3417" s="20">
        <v>2011</v>
      </c>
      <c r="I3417" s="20" t="str">
        <f t="shared" si="164"/>
        <v>liss__pers_SE..stsfied.2011</v>
      </c>
      <c r="J3417" s="15" t="s">
        <v>6141</v>
      </c>
      <c r="K3417" s="20" t="s">
        <v>6136</v>
      </c>
      <c r="L3417" s="20" t="s">
        <v>5957</v>
      </c>
      <c r="M3417" s="20" t="s">
        <v>251</v>
      </c>
      <c r="N3417" s="20" t="s">
        <v>1543</v>
      </c>
    </row>
    <row r="3418" spans="1:14" ht="18" customHeight="1" x14ac:dyDescent="0.2">
      <c r="A3418" s="35" t="s">
        <v>25</v>
      </c>
      <c r="B3418" s="35" t="s">
        <v>2295</v>
      </c>
      <c r="C3418" s="35" t="s">
        <v>17</v>
      </c>
      <c r="D3418" s="35" t="s">
        <v>88</v>
      </c>
      <c r="E3418" s="35" t="s">
        <v>6134</v>
      </c>
      <c r="F3418" s="15"/>
      <c r="G3418" s="15"/>
      <c r="H3418" s="20">
        <v>2012</v>
      </c>
      <c r="I3418" s="20" t="str">
        <f t="shared" si="164"/>
        <v>liss__pers_SE..stsfied.2012</v>
      </c>
      <c r="J3418" s="15" t="s">
        <v>6143</v>
      </c>
      <c r="K3418" s="20" t="s">
        <v>6136</v>
      </c>
      <c r="L3418" s="20" t="s">
        <v>5957</v>
      </c>
      <c r="M3418" s="20" t="s">
        <v>251</v>
      </c>
      <c r="N3418" s="20" t="s">
        <v>1543</v>
      </c>
    </row>
    <row r="3419" spans="1:14" ht="18" customHeight="1" x14ac:dyDescent="0.2">
      <c r="A3419" s="35" t="s">
        <v>25</v>
      </c>
      <c r="B3419" s="35" t="s">
        <v>2301</v>
      </c>
      <c r="C3419" s="35" t="s">
        <v>17</v>
      </c>
      <c r="D3419" s="35" t="s">
        <v>88</v>
      </c>
      <c r="E3419" s="35" t="s">
        <v>6134</v>
      </c>
      <c r="F3419" s="15"/>
      <c r="G3419" s="15"/>
      <c r="H3419" s="20">
        <v>2014</v>
      </c>
      <c r="I3419" s="20" t="str">
        <f t="shared" si="164"/>
        <v>liss__pers_SE..stsfied.2014</v>
      </c>
      <c r="J3419" s="15" t="s">
        <v>6144</v>
      </c>
      <c r="K3419" s="20" t="s">
        <v>6136</v>
      </c>
      <c r="L3419" s="20" t="s">
        <v>5957</v>
      </c>
      <c r="M3419" s="20" t="s">
        <v>251</v>
      </c>
      <c r="N3419" s="20" t="s">
        <v>1543</v>
      </c>
    </row>
    <row r="3420" spans="1:14" ht="18" customHeight="1" x14ac:dyDescent="0.2">
      <c r="A3420" s="35" t="s">
        <v>25</v>
      </c>
      <c r="B3420" s="35" t="s">
        <v>2305</v>
      </c>
      <c r="C3420" s="35" t="s">
        <v>17</v>
      </c>
      <c r="D3420" s="35" t="s">
        <v>88</v>
      </c>
      <c r="E3420" s="35" t="s">
        <v>6134</v>
      </c>
      <c r="F3420" s="15"/>
      <c r="G3420" s="15"/>
      <c r="H3420" s="20">
        <v>2015</v>
      </c>
      <c r="I3420" s="20" t="str">
        <f t="shared" si="164"/>
        <v>liss__pers_SE..stsfied.2015</v>
      </c>
      <c r="J3420" s="15" t="s">
        <v>6146</v>
      </c>
      <c r="K3420" s="20" t="s">
        <v>6136</v>
      </c>
      <c r="L3420" s="20" t="s">
        <v>5957</v>
      </c>
      <c r="M3420" s="20" t="s">
        <v>251</v>
      </c>
      <c r="N3420" s="20" t="s">
        <v>1543</v>
      </c>
    </row>
    <row r="3421" spans="1:14" ht="18" customHeight="1" x14ac:dyDescent="0.2">
      <c r="A3421" s="35" t="s">
        <v>25</v>
      </c>
      <c r="B3421" s="35" t="s">
        <v>2309</v>
      </c>
      <c r="C3421" s="35" t="s">
        <v>17</v>
      </c>
      <c r="D3421" s="35" t="s">
        <v>88</v>
      </c>
      <c r="E3421" s="35" t="s">
        <v>6134</v>
      </c>
      <c r="F3421" s="15"/>
      <c r="G3421" s="15"/>
      <c r="H3421" s="20">
        <v>2017</v>
      </c>
      <c r="I3421" s="20" t="str">
        <f t="shared" si="164"/>
        <v>liss__pers_SE..stsfied.2017</v>
      </c>
      <c r="J3421" s="15" t="s">
        <v>6147</v>
      </c>
      <c r="K3421" s="20" t="s">
        <v>6136</v>
      </c>
      <c r="L3421" s="20" t="s">
        <v>5957</v>
      </c>
      <c r="M3421" s="20" t="s">
        <v>251</v>
      </c>
      <c r="N3421" s="20" t="s">
        <v>1543</v>
      </c>
    </row>
    <row r="3422" spans="1:14" ht="18" customHeight="1" x14ac:dyDescent="0.2">
      <c r="A3422" s="35" t="s">
        <v>25</v>
      </c>
      <c r="B3422" s="35" t="s">
        <v>2299</v>
      </c>
      <c r="C3422" s="35" t="s">
        <v>17</v>
      </c>
      <c r="D3422" s="35" t="s">
        <v>88</v>
      </c>
      <c r="E3422" s="35" t="s">
        <v>6134</v>
      </c>
      <c r="F3422" s="15"/>
      <c r="G3422" s="15"/>
      <c r="H3422" s="20">
        <v>2013</v>
      </c>
      <c r="I3422" s="20" t="str">
        <f t="shared" si="164"/>
        <v>liss__pers_SE..stsfied.2013</v>
      </c>
      <c r="J3422" s="15" t="s">
        <v>6149</v>
      </c>
      <c r="K3422" s="20" t="s">
        <v>6136</v>
      </c>
      <c r="L3422" s="20" t="s">
        <v>5957</v>
      </c>
      <c r="M3422" s="20" t="s">
        <v>251</v>
      </c>
      <c r="N3422" s="20" t="s">
        <v>1543</v>
      </c>
    </row>
    <row r="3423" spans="1:14" ht="18" customHeight="1" x14ac:dyDescent="0.2">
      <c r="A3423" s="35" t="s">
        <v>25</v>
      </c>
      <c r="B3423" s="35" t="s">
        <v>2311</v>
      </c>
      <c r="C3423" s="35" t="s">
        <v>17</v>
      </c>
      <c r="D3423" s="35" t="s">
        <v>88</v>
      </c>
      <c r="E3423" s="35" t="s">
        <v>6134</v>
      </c>
      <c r="F3423" s="15"/>
      <c r="G3423" s="15"/>
      <c r="H3423" s="20">
        <v>2018</v>
      </c>
      <c r="I3423" s="20" t="str">
        <f t="shared" si="164"/>
        <v>liss__pers_SE..stsfied.2018</v>
      </c>
      <c r="J3423" s="15" t="s">
        <v>6151</v>
      </c>
      <c r="K3423" s="20" t="s">
        <v>6136</v>
      </c>
      <c r="L3423" s="20" t="s">
        <v>5957</v>
      </c>
      <c r="M3423" s="20" t="s">
        <v>251</v>
      </c>
      <c r="N3423" s="20" t="s">
        <v>1543</v>
      </c>
    </row>
    <row r="3424" spans="1:14" ht="18" customHeight="1" x14ac:dyDescent="0.2">
      <c r="A3424" s="35" t="s">
        <v>25</v>
      </c>
      <c r="B3424" s="35" t="s">
        <v>2277</v>
      </c>
      <c r="C3424" s="35" t="s">
        <v>17</v>
      </c>
      <c r="D3424" s="35" t="s">
        <v>88</v>
      </c>
      <c r="E3424" s="35" t="s">
        <v>6152</v>
      </c>
      <c r="F3424" s="15"/>
      <c r="G3424" s="15"/>
      <c r="H3424" s="20">
        <v>2008</v>
      </c>
      <c r="I3424" s="20" t="str">
        <f t="shared" si="164"/>
        <v>liss__pers_SE..stsfylk.2008</v>
      </c>
      <c r="J3424" s="15" t="s">
        <v>6153</v>
      </c>
      <c r="K3424" s="20" t="s">
        <v>6154</v>
      </c>
      <c r="L3424" s="20" t="s">
        <v>5957</v>
      </c>
      <c r="M3424" s="20" t="s">
        <v>251</v>
      </c>
      <c r="N3424" s="20" t="s">
        <v>1543</v>
      </c>
    </row>
    <row r="3425" spans="1:14" ht="18" customHeight="1" x14ac:dyDescent="0.2">
      <c r="A3425" s="35" t="s">
        <v>25</v>
      </c>
      <c r="B3425" s="35" t="s">
        <v>2285</v>
      </c>
      <c r="C3425" s="35" t="s">
        <v>17</v>
      </c>
      <c r="D3425" s="35" t="s">
        <v>88</v>
      </c>
      <c r="E3425" s="35" t="s">
        <v>6152</v>
      </c>
      <c r="F3425" s="15"/>
      <c r="G3425" s="15"/>
      <c r="H3425" s="20">
        <v>2009</v>
      </c>
      <c r="I3425" s="20" t="str">
        <f t="shared" si="164"/>
        <v>liss__pers_SE..stsfylk.2009</v>
      </c>
      <c r="J3425" s="15" t="s">
        <v>6156</v>
      </c>
      <c r="K3425" s="20" t="s">
        <v>6154</v>
      </c>
      <c r="L3425" s="20" t="s">
        <v>5957</v>
      </c>
      <c r="M3425" s="20" t="s">
        <v>251</v>
      </c>
      <c r="N3425" s="20" t="s">
        <v>1543</v>
      </c>
    </row>
    <row r="3426" spans="1:14" ht="18" customHeight="1" x14ac:dyDescent="0.2">
      <c r="A3426" s="35" t="s">
        <v>25</v>
      </c>
      <c r="B3426" s="35" t="s">
        <v>2289</v>
      </c>
      <c r="C3426" s="35" t="s">
        <v>17</v>
      </c>
      <c r="D3426" s="35" t="s">
        <v>88</v>
      </c>
      <c r="E3426" s="35" t="s">
        <v>6152</v>
      </c>
      <c r="F3426" s="15"/>
      <c r="G3426" s="15"/>
      <c r="H3426" s="20">
        <v>2010</v>
      </c>
      <c r="I3426" s="20" t="str">
        <f t="shared" si="164"/>
        <v>liss__pers_SE..stsfylk.2010</v>
      </c>
      <c r="J3426" s="15" t="s">
        <v>6157</v>
      </c>
      <c r="K3426" s="20" t="s">
        <v>6154</v>
      </c>
      <c r="L3426" s="20" t="s">
        <v>5957</v>
      </c>
      <c r="M3426" s="20" t="s">
        <v>251</v>
      </c>
      <c r="N3426" s="20" t="s">
        <v>1543</v>
      </c>
    </row>
    <row r="3427" spans="1:14" ht="18" customHeight="1" x14ac:dyDescent="0.2">
      <c r="A3427" s="35" t="s">
        <v>25</v>
      </c>
      <c r="B3427" s="35" t="s">
        <v>2291</v>
      </c>
      <c r="C3427" s="35" t="s">
        <v>17</v>
      </c>
      <c r="D3427" s="35" t="s">
        <v>88</v>
      </c>
      <c r="E3427" s="35" t="s">
        <v>6152</v>
      </c>
      <c r="F3427" s="15"/>
      <c r="G3427" s="15"/>
      <c r="H3427" s="20">
        <v>2011</v>
      </c>
      <c r="I3427" s="20" t="str">
        <f t="shared" si="164"/>
        <v>liss__pers_SE..stsfylk.2011</v>
      </c>
      <c r="J3427" s="15" t="s">
        <v>6158</v>
      </c>
      <c r="K3427" s="20" t="s">
        <v>6154</v>
      </c>
      <c r="L3427" s="20" t="s">
        <v>5957</v>
      </c>
      <c r="M3427" s="20" t="s">
        <v>251</v>
      </c>
      <c r="N3427" s="20" t="s">
        <v>1543</v>
      </c>
    </row>
    <row r="3428" spans="1:14" ht="18" customHeight="1" x14ac:dyDescent="0.2">
      <c r="A3428" s="35" t="s">
        <v>25</v>
      </c>
      <c r="B3428" s="35" t="s">
        <v>2295</v>
      </c>
      <c r="C3428" s="35" t="s">
        <v>17</v>
      </c>
      <c r="D3428" s="35" t="s">
        <v>88</v>
      </c>
      <c r="E3428" s="35" t="s">
        <v>6152</v>
      </c>
      <c r="F3428" s="15"/>
      <c r="G3428" s="15"/>
      <c r="H3428" s="20">
        <v>2012</v>
      </c>
      <c r="I3428" s="20" t="str">
        <f t="shared" si="164"/>
        <v>liss__pers_SE..stsfylk.2012</v>
      </c>
      <c r="J3428" s="15" t="s">
        <v>6161</v>
      </c>
      <c r="K3428" s="20" t="s">
        <v>6154</v>
      </c>
      <c r="L3428" s="20" t="s">
        <v>5957</v>
      </c>
      <c r="M3428" s="20" t="s">
        <v>251</v>
      </c>
      <c r="N3428" s="20" t="s">
        <v>1543</v>
      </c>
    </row>
    <row r="3429" spans="1:14" ht="18" customHeight="1" x14ac:dyDescent="0.2">
      <c r="A3429" s="35" t="s">
        <v>25</v>
      </c>
      <c r="B3429" s="35" t="s">
        <v>2301</v>
      </c>
      <c r="C3429" s="35" t="s">
        <v>17</v>
      </c>
      <c r="D3429" s="35" t="s">
        <v>88</v>
      </c>
      <c r="E3429" s="35" t="s">
        <v>6152</v>
      </c>
      <c r="F3429" s="15"/>
      <c r="G3429" s="15"/>
      <c r="H3429" s="20">
        <v>2014</v>
      </c>
      <c r="I3429" s="20" t="str">
        <f t="shared" si="164"/>
        <v>liss__pers_SE..stsfylk.2014</v>
      </c>
      <c r="J3429" s="15" t="s">
        <v>6162</v>
      </c>
      <c r="K3429" s="20" t="s">
        <v>6154</v>
      </c>
      <c r="L3429" s="20" t="s">
        <v>5957</v>
      </c>
      <c r="M3429" s="20" t="s">
        <v>251</v>
      </c>
      <c r="N3429" s="20" t="s">
        <v>1543</v>
      </c>
    </row>
    <row r="3430" spans="1:14" ht="18" customHeight="1" x14ac:dyDescent="0.2">
      <c r="A3430" s="35" t="s">
        <v>25</v>
      </c>
      <c r="B3430" s="35" t="s">
        <v>2305</v>
      </c>
      <c r="C3430" s="35" t="s">
        <v>17</v>
      </c>
      <c r="D3430" s="35" t="s">
        <v>88</v>
      </c>
      <c r="E3430" s="35" t="s">
        <v>6152</v>
      </c>
      <c r="F3430" s="15"/>
      <c r="G3430" s="15"/>
      <c r="H3430" s="20">
        <v>2015</v>
      </c>
      <c r="I3430" s="20" t="str">
        <f t="shared" ref="I3430:I3493" si="165">CONCATENATE(A3430,"__",C3430,"_", D3430, "..", E3430, ".", H3430)</f>
        <v>liss__pers_SE..stsfylk.2015</v>
      </c>
      <c r="J3430" s="15" t="s">
        <v>6164</v>
      </c>
      <c r="K3430" s="20" t="s">
        <v>6154</v>
      </c>
      <c r="L3430" s="20" t="s">
        <v>5957</v>
      </c>
      <c r="M3430" s="20" t="s">
        <v>251</v>
      </c>
      <c r="N3430" s="20" t="s">
        <v>1543</v>
      </c>
    </row>
    <row r="3431" spans="1:14" ht="18" customHeight="1" x14ac:dyDescent="0.2">
      <c r="A3431" s="35" t="s">
        <v>25</v>
      </c>
      <c r="B3431" s="35" t="s">
        <v>2309</v>
      </c>
      <c r="C3431" s="35" t="s">
        <v>17</v>
      </c>
      <c r="D3431" s="35" t="s">
        <v>88</v>
      </c>
      <c r="E3431" s="35" t="s">
        <v>6152</v>
      </c>
      <c r="F3431" s="15"/>
      <c r="G3431" s="15"/>
      <c r="H3431" s="20">
        <v>2017</v>
      </c>
      <c r="I3431" s="20" t="str">
        <f t="shared" si="165"/>
        <v>liss__pers_SE..stsfylk.2017</v>
      </c>
      <c r="J3431" s="15" t="s">
        <v>6165</v>
      </c>
      <c r="K3431" s="20" t="s">
        <v>6154</v>
      </c>
      <c r="L3431" s="20" t="s">
        <v>5957</v>
      </c>
      <c r="M3431" s="20" t="s">
        <v>251</v>
      </c>
      <c r="N3431" s="20" t="s">
        <v>1543</v>
      </c>
    </row>
    <row r="3432" spans="1:14" ht="18" customHeight="1" x14ac:dyDescent="0.2">
      <c r="A3432" s="35" t="s">
        <v>25</v>
      </c>
      <c r="B3432" s="35" t="s">
        <v>2299</v>
      </c>
      <c r="C3432" s="35" t="s">
        <v>17</v>
      </c>
      <c r="D3432" s="35" t="s">
        <v>88</v>
      </c>
      <c r="E3432" s="35" t="s">
        <v>6152</v>
      </c>
      <c r="F3432" s="15"/>
      <c r="G3432" s="15"/>
      <c r="H3432" s="20">
        <v>2013</v>
      </c>
      <c r="I3432" s="20" t="str">
        <f t="shared" si="165"/>
        <v>liss__pers_SE..stsfylk.2013</v>
      </c>
      <c r="J3432" s="15" t="s">
        <v>6167</v>
      </c>
      <c r="K3432" s="20" t="s">
        <v>6154</v>
      </c>
      <c r="L3432" s="20" t="s">
        <v>5957</v>
      </c>
      <c r="M3432" s="20" t="s">
        <v>251</v>
      </c>
      <c r="N3432" s="20" t="s">
        <v>1543</v>
      </c>
    </row>
    <row r="3433" spans="1:14" ht="18" customHeight="1" x14ac:dyDescent="0.2">
      <c r="A3433" s="35" t="s">
        <v>25</v>
      </c>
      <c r="B3433" s="35" t="s">
        <v>2311</v>
      </c>
      <c r="C3433" s="35" t="s">
        <v>17</v>
      </c>
      <c r="D3433" s="35" t="s">
        <v>88</v>
      </c>
      <c r="E3433" s="35" t="s">
        <v>6152</v>
      </c>
      <c r="F3433" s="15"/>
      <c r="G3433" s="15"/>
      <c r="H3433" s="20">
        <v>2018</v>
      </c>
      <c r="I3433" s="20" t="str">
        <f t="shared" si="165"/>
        <v>liss__pers_SE..stsfylk.2018</v>
      </c>
      <c r="J3433" s="15" t="s">
        <v>6169</v>
      </c>
      <c r="K3433" s="20" t="s">
        <v>6154</v>
      </c>
      <c r="L3433" s="20" t="s">
        <v>5957</v>
      </c>
      <c r="M3433" s="20" t="s">
        <v>251</v>
      </c>
      <c r="N3433" s="20" t="s">
        <v>1543</v>
      </c>
    </row>
    <row r="3434" spans="1:14" ht="18" customHeight="1" x14ac:dyDescent="0.2">
      <c r="A3434" s="35" t="s">
        <v>25</v>
      </c>
      <c r="B3434" s="35" t="s">
        <v>2277</v>
      </c>
      <c r="C3434" s="35" t="s">
        <v>17</v>
      </c>
      <c r="D3434" s="35" t="s">
        <v>88</v>
      </c>
      <c r="E3434" s="35" t="s">
        <v>6170</v>
      </c>
      <c r="F3434" s="15"/>
      <c r="G3434" s="15"/>
      <c r="H3434" s="20">
        <v>2008</v>
      </c>
      <c r="I3434" s="20" t="str">
        <f t="shared" si="165"/>
        <v>liss__pers_SE..usless.2008</v>
      </c>
      <c r="J3434" s="15" t="s">
        <v>6171</v>
      </c>
      <c r="K3434" s="20" t="s">
        <v>6172</v>
      </c>
      <c r="L3434" s="20" t="s">
        <v>5957</v>
      </c>
      <c r="M3434" s="20" t="s">
        <v>1311</v>
      </c>
      <c r="N3434" s="20" t="s">
        <v>1543</v>
      </c>
    </row>
    <row r="3435" spans="1:14" ht="18" customHeight="1" x14ac:dyDescent="0.2">
      <c r="A3435" s="35" t="s">
        <v>25</v>
      </c>
      <c r="B3435" s="35" t="s">
        <v>2285</v>
      </c>
      <c r="C3435" s="35" t="s">
        <v>17</v>
      </c>
      <c r="D3435" s="35" t="s">
        <v>88</v>
      </c>
      <c r="E3435" s="35" t="s">
        <v>6170</v>
      </c>
      <c r="F3435" s="15"/>
      <c r="G3435" s="15"/>
      <c r="H3435" s="20">
        <v>2009</v>
      </c>
      <c r="I3435" s="20" t="str">
        <f t="shared" si="165"/>
        <v>liss__pers_SE..usless.2009</v>
      </c>
      <c r="J3435" s="15" t="s">
        <v>6174</v>
      </c>
      <c r="K3435" s="20" t="s">
        <v>6172</v>
      </c>
      <c r="L3435" s="20" t="s">
        <v>5957</v>
      </c>
      <c r="M3435" s="20" t="s">
        <v>1311</v>
      </c>
      <c r="N3435" s="20" t="s">
        <v>1543</v>
      </c>
    </row>
    <row r="3436" spans="1:14" ht="18" customHeight="1" x14ac:dyDescent="0.2">
      <c r="A3436" s="35" t="s">
        <v>25</v>
      </c>
      <c r="B3436" s="35" t="s">
        <v>2289</v>
      </c>
      <c r="C3436" s="35" t="s">
        <v>17</v>
      </c>
      <c r="D3436" s="35" t="s">
        <v>88</v>
      </c>
      <c r="E3436" s="35" t="s">
        <v>6170</v>
      </c>
      <c r="F3436" s="15"/>
      <c r="G3436" s="15"/>
      <c r="H3436" s="20">
        <v>2010</v>
      </c>
      <c r="I3436" s="20" t="str">
        <f t="shared" si="165"/>
        <v>liss__pers_SE..usless.2010</v>
      </c>
      <c r="J3436" s="15" t="s">
        <v>6175</v>
      </c>
      <c r="K3436" s="20" t="s">
        <v>6172</v>
      </c>
      <c r="L3436" s="20" t="s">
        <v>5957</v>
      </c>
      <c r="M3436" s="20" t="s">
        <v>1311</v>
      </c>
      <c r="N3436" s="20" t="s">
        <v>1543</v>
      </c>
    </row>
    <row r="3437" spans="1:14" ht="18" customHeight="1" x14ac:dyDescent="0.2">
      <c r="A3437" s="35" t="s">
        <v>25</v>
      </c>
      <c r="B3437" s="35" t="s">
        <v>2291</v>
      </c>
      <c r="C3437" s="35" t="s">
        <v>17</v>
      </c>
      <c r="D3437" s="35" t="s">
        <v>88</v>
      </c>
      <c r="E3437" s="35" t="s">
        <v>6170</v>
      </c>
      <c r="F3437" s="15"/>
      <c r="G3437" s="15"/>
      <c r="H3437" s="20">
        <v>2011</v>
      </c>
      <c r="I3437" s="20" t="str">
        <f t="shared" si="165"/>
        <v>liss__pers_SE..usless.2011</v>
      </c>
      <c r="J3437" s="15" t="s">
        <v>6177</v>
      </c>
      <c r="K3437" s="20" t="s">
        <v>6172</v>
      </c>
      <c r="L3437" s="20" t="s">
        <v>5957</v>
      </c>
      <c r="M3437" s="20" t="s">
        <v>1311</v>
      </c>
      <c r="N3437" s="20" t="s">
        <v>1543</v>
      </c>
    </row>
    <row r="3438" spans="1:14" ht="18" customHeight="1" x14ac:dyDescent="0.2">
      <c r="A3438" s="35" t="s">
        <v>25</v>
      </c>
      <c r="B3438" s="35" t="s">
        <v>2295</v>
      </c>
      <c r="C3438" s="35" t="s">
        <v>17</v>
      </c>
      <c r="D3438" s="35" t="s">
        <v>88</v>
      </c>
      <c r="E3438" s="35" t="s">
        <v>6170</v>
      </c>
      <c r="F3438" s="15"/>
      <c r="G3438" s="15"/>
      <c r="H3438" s="20">
        <v>2012</v>
      </c>
      <c r="I3438" s="20" t="str">
        <f t="shared" si="165"/>
        <v>liss__pers_SE..usless.2012</v>
      </c>
      <c r="J3438" s="15" t="s">
        <v>6179</v>
      </c>
      <c r="K3438" s="20" t="s">
        <v>6172</v>
      </c>
      <c r="L3438" s="20" t="s">
        <v>5957</v>
      </c>
      <c r="M3438" s="20" t="s">
        <v>1311</v>
      </c>
      <c r="N3438" s="20" t="s">
        <v>1543</v>
      </c>
    </row>
    <row r="3439" spans="1:14" ht="18" customHeight="1" x14ac:dyDescent="0.2">
      <c r="A3439" s="35" t="s">
        <v>25</v>
      </c>
      <c r="B3439" s="35" t="s">
        <v>2301</v>
      </c>
      <c r="C3439" s="35" t="s">
        <v>17</v>
      </c>
      <c r="D3439" s="35" t="s">
        <v>88</v>
      </c>
      <c r="E3439" s="35" t="s">
        <v>6170</v>
      </c>
      <c r="F3439" s="15"/>
      <c r="G3439" s="15"/>
      <c r="H3439" s="20">
        <v>2014</v>
      </c>
      <c r="I3439" s="20" t="str">
        <f t="shared" si="165"/>
        <v>liss__pers_SE..usless.2014</v>
      </c>
      <c r="J3439" s="15" t="s">
        <v>6180</v>
      </c>
      <c r="K3439" s="20" t="s">
        <v>6172</v>
      </c>
      <c r="L3439" s="20" t="s">
        <v>5957</v>
      </c>
      <c r="M3439" s="20" t="s">
        <v>1311</v>
      </c>
      <c r="N3439" s="20" t="s">
        <v>1543</v>
      </c>
    </row>
    <row r="3440" spans="1:14" ht="18" customHeight="1" x14ac:dyDescent="0.2">
      <c r="A3440" s="35" t="s">
        <v>25</v>
      </c>
      <c r="B3440" s="35" t="s">
        <v>2305</v>
      </c>
      <c r="C3440" s="35" t="s">
        <v>17</v>
      </c>
      <c r="D3440" s="35" t="s">
        <v>88</v>
      </c>
      <c r="E3440" s="35" t="s">
        <v>6170</v>
      </c>
      <c r="F3440" s="15"/>
      <c r="G3440" s="15"/>
      <c r="H3440" s="20">
        <v>2015</v>
      </c>
      <c r="I3440" s="20" t="str">
        <f t="shared" si="165"/>
        <v>liss__pers_SE..usless.2015</v>
      </c>
      <c r="J3440" s="15" t="s">
        <v>6182</v>
      </c>
      <c r="K3440" s="20" t="s">
        <v>6172</v>
      </c>
      <c r="L3440" s="20" t="s">
        <v>5957</v>
      </c>
      <c r="M3440" s="20" t="s">
        <v>1311</v>
      </c>
      <c r="N3440" s="20" t="s">
        <v>1543</v>
      </c>
    </row>
    <row r="3441" spans="1:17" ht="18" customHeight="1" x14ac:dyDescent="0.2">
      <c r="A3441" s="35" t="s">
        <v>25</v>
      </c>
      <c r="B3441" s="35" t="s">
        <v>2309</v>
      </c>
      <c r="C3441" s="35" t="s">
        <v>17</v>
      </c>
      <c r="D3441" s="35" t="s">
        <v>88</v>
      </c>
      <c r="E3441" s="35" t="s">
        <v>6170</v>
      </c>
      <c r="F3441" s="15"/>
      <c r="G3441" s="15"/>
      <c r="H3441" s="20">
        <v>2017</v>
      </c>
      <c r="I3441" s="20" t="str">
        <f t="shared" si="165"/>
        <v>liss__pers_SE..usless.2017</v>
      </c>
      <c r="J3441" s="15" t="s">
        <v>6184</v>
      </c>
      <c r="K3441" s="20" t="s">
        <v>6172</v>
      </c>
      <c r="L3441" s="20" t="s">
        <v>5957</v>
      </c>
      <c r="M3441" s="20" t="s">
        <v>1311</v>
      </c>
      <c r="N3441" s="20" t="s">
        <v>1543</v>
      </c>
    </row>
    <row r="3442" spans="1:17" ht="18" customHeight="1" x14ac:dyDescent="0.2">
      <c r="A3442" s="35" t="s">
        <v>25</v>
      </c>
      <c r="B3442" s="35" t="s">
        <v>2299</v>
      </c>
      <c r="C3442" s="35" t="s">
        <v>17</v>
      </c>
      <c r="D3442" s="35" t="s">
        <v>88</v>
      </c>
      <c r="E3442" s="35" t="s">
        <v>6170</v>
      </c>
      <c r="F3442" s="15"/>
      <c r="G3442" s="15"/>
      <c r="H3442" s="20">
        <v>2013</v>
      </c>
      <c r="I3442" s="20" t="str">
        <f t="shared" si="165"/>
        <v>liss__pers_SE..usless.2013</v>
      </c>
      <c r="J3442" s="15" t="s">
        <v>6185</v>
      </c>
      <c r="K3442" s="20" t="s">
        <v>6172</v>
      </c>
      <c r="L3442" s="20" t="s">
        <v>5957</v>
      </c>
      <c r="M3442" s="20" t="s">
        <v>1311</v>
      </c>
      <c r="N3442" s="20" t="s">
        <v>1543</v>
      </c>
    </row>
    <row r="3443" spans="1:17" ht="18" customHeight="1" x14ac:dyDescent="0.2">
      <c r="A3443" s="35" t="s">
        <v>25</v>
      </c>
      <c r="B3443" s="35" t="s">
        <v>2311</v>
      </c>
      <c r="C3443" s="35" t="s">
        <v>17</v>
      </c>
      <c r="D3443" s="35" t="s">
        <v>88</v>
      </c>
      <c r="E3443" s="35" t="s">
        <v>6170</v>
      </c>
      <c r="F3443" s="15"/>
      <c r="G3443" s="15"/>
      <c r="H3443" s="20">
        <v>2018</v>
      </c>
      <c r="I3443" s="20" t="str">
        <f t="shared" si="165"/>
        <v>liss__pers_SE..usless.2018</v>
      </c>
      <c r="J3443" s="15" t="s">
        <v>6186</v>
      </c>
      <c r="K3443" s="20" t="s">
        <v>6172</v>
      </c>
      <c r="L3443" s="20" t="s">
        <v>5957</v>
      </c>
      <c r="M3443" s="20" t="s">
        <v>1311</v>
      </c>
      <c r="N3443" s="20" t="s">
        <v>1543</v>
      </c>
    </row>
    <row r="3444" spans="1:17" ht="18" customHeight="1" x14ac:dyDescent="0.2">
      <c r="A3444" s="7" t="s">
        <v>25</v>
      </c>
      <c r="B3444" s="7" t="s">
        <v>1450</v>
      </c>
      <c r="C3444" s="7" t="s">
        <v>17</v>
      </c>
      <c r="D3444" s="7" t="s">
        <v>109</v>
      </c>
      <c r="E3444" s="7" t="s">
        <v>6188</v>
      </c>
      <c r="F3444" s="15">
        <v>1</v>
      </c>
      <c r="G3444" s="15" t="str">
        <f t="shared" ref="G3444:G3563" si="166">LEFT(RIGHT(J3444,4),1)</f>
        <v>a</v>
      </c>
      <c r="H3444" s="20">
        <f t="shared" ref="H3444:H3563" si="167">F3444+2007</f>
        <v>2008</v>
      </c>
      <c r="I3444" s="20" t="str">
        <f t="shared" si="165"/>
        <v>liss__pers_SS..FthrCnsl.2008</v>
      </c>
      <c r="J3444" s="20" t="s">
        <v>6190</v>
      </c>
      <c r="K3444" s="20" t="s">
        <v>6191</v>
      </c>
      <c r="L3444" s="15" t="s">
        <v>6192</v>
      </c>
      <c r="N3444" s="15" t="s">
        <v>290</v>
      </c>
      <c r="Q3444" s="20" t="s">
        <v>224</v>
      </c>
    </row>
    <row r="3445" spans="1:17" ht="18" customHeight="1" x14ac:dyDescent="0.2">
      <c r="A3445" s="7" t="s">
        <v>25</v>
      </c>
      <c r="B3445" s="7" t="s">
        <v>1457</v>
      </c>
      <c r="C3445" s="7" t="s">
        <v>17</v>
      </c>
      <c r="D3445" s="7" t="s">
        <v>109</v>
      </c>
      <c r="E3445" s="7" t="s">
        <v>6188</v>
      </c>
      <c r="F3445" s="15">
        <v>2</v>
      </c>
      <c r="G3445" s="15" t="str">
        <f t="shared" si="166"/>
        <v>b</v>
      </c>
      <c r="H3445" s="20">
        <f t="shared" si="167"/>
        <v>2009</v>
      </c>
      <c r="I3445" s="20" t="str">
        <f t="shared" si="165"/>
        <v>liss__pers_SS..FthrCnsl.2009</v>
      </c>
      <c r="J3445" s="20" t="s">
        <v>6193</v>
      </c>
      <c r="K3445" s="20" t="s">
        <v>6191</v>
      </c>
      <c r="L3445" s="15" t="s">
        <v>6192</v>
      </c>
      <c r="N3445" s="15" t="s">
        <v>290</v>
      </c>
      <c r="Q3445" s="20" t="s">
        <v>224</v>
      </c>
    </row>
    <row r="3446" spans="1:17" ht="18" customHeight="1" x14ac:dyDescent="0.2">
      <c r="A3446" s="7" t="s">
        <v>25</v>
      </c>
      <c r="B3446" s="7" t="s">
        <v>1460</v>
      </c>
      <c r="C3446" s="7" t="s">
        <v>17</v>
      </c>
      <c r="D3446" s="7" t="s">
        <v>109</v>
      </c>
      <c r="E3446" s="7" t="s">
        <v>6188</v>
      </c>
      <c r="F3446" s="15">
        <v>3</v>
      </c>
      <c r="G3446" s="15" t="str">
        <f t="shared" si="166"/>
        <v>c</v>
      </c>
      <c r="H3446" s="20">
        <f t="shared" si="167"/>
        <v>2010</v>
      </c>
      <c r="I3446" s="20" t="str">
        <f t="shared" si="165"/>
        <v>liss__pers_SS..FthrCnsl.2010</v>
      </c>
      <c r="J3446" s="20" t="s">
        <v>6195</v>
      </c>
      <c r="K3446" s="20" t="s">
        <v>6191</v>
      </c>
      <c r="L3446" s="15" t="s">
        <v>6192</v>
      </c>
      <c r="N3446" s="15" t="s">
        <v>290</v>
      </c>
      <c r="Q3446" s="20" t="s">
        <v>224</v>
      </c>
    </row>
    <row r="3447" spans="1:17" ht="18" customHeight="1" x14ac:dyDescent="0.2">
      <c r="A3447" s="7" t="s">
        <v>25</v>
      </c>
      <c r="B3447" s="7" t="s">
        <v>1464</v>
      </c>
      <c r="C3447" s="7" t="s">
        <v>17</v>
      </c>
      <c r="D3447" s="7" t="s">
        <v>109</v>
      </c>
      <c r="E3447" s="7" t="s">
        <v>6188</v>
      </c>
      <c r="F3447" s="15">
        <v>4</v>
      </c>
      <c r="G3447" s="15" t="str">
        <f t="shared" si="166"/>
        <v>d</v>
      </c>
      <c r="H3447" s="20">
        <f t="shared" si="167"/>
        <v>2011</v>
      </c>
      <c r="I3447" s="20" t="str">
        <f t="shared" si="165"/>
        <v>liss__pers_SS..FthrCnsl.2011</v>
      </c>
      <c r="J3447" s="20" t="s">
        <v>6197</v>
      </c>
      <c r="K3447" s="20" t="s">
        <v>6191</v>
      </c>
      <c r="L3447" s="15" t="s">
        <v>6192</v>
      </c>
      <c r="N3447" s="15" t="s">
        <v>290</v>
      </c>
      <c r="Q3447" s="20" t="s">
        <v>224</v>
      </c>
    </row>
    <row r="3448" spans="1:17" ht="18" customHeight="1" x14ac:dyDescent="0.2">
      <c r="A3448" s="7" t="s">
        <v>25</v>
      </c>
      <c r="B3448" s="7" t="s">
        <v>1469</v>
      </c>
      <c r="C3448" s="7" t="s">
        <v>17</v>
      </c>
      <c r="D3448" s="7" t="s">
        <v>109</v>
      </c>
      <c r="E3448" s="7" t="s">
        <v>6188</v>
      </c>
      <c r="F3448" s="15">
        <v>5</v>
      </c>
      <c r="G3448" s="15" t="str">
        <f t="shared" si="166"/>
        <v>e</v>
      </c>
      <c r="H3448" s="20">
        <f t="shared" si="167"/>
        <v>2012</v>
      </c>
      <c r="I3448" s="20" t="str">
        <f t="shared" si="165"/>
        <v>liss__pers_SS..FthrCnsl.2012</v>
      </c>
      <c r="J3448" s="20" t="s">
        <v>6199</v>
      </c>
      <c r="K3448" s="20" t="s">
        <v>6191</v>
      </c>
      <c r="L3448" s="15" t="s">
        <v>6192</v>
      </c>
      <c r="N3448" s="15" t="s">
        <v>290</v>
      </c>
      <c r="Q3448" s="20" t="s">
        <v>224</v>
      </c>
    </row>
    <row r="3449" spans="1:17" ht="18" customHeight="1" x14ac:dyDescent="0.2">
      <c r="A3449" s="7" t="s">
        <v>25</v>
      </c>
      <c r="B3449" s="7" t="s">
        <v>1472</v>
      </c>
      <c r="C3449" s="7" t="s">
        <v>17</v>
      </c>
      <c r="D3449" s="7" t="s">
        <v>109</v>
      </c>
      <c r="E3449" s="7" t="s">
        <v>6188</v>
      </c>
      <c r="F3449" s="15">
        <v>6</v>
      </c>
      <c r="G3449" s="15" t="str">
        <f t="shared" si="166"/>
        <v>f</v>
      </c>
      <c r="H3449" s="20">
        <f t="shared" si="167"/>
        <v>2013</v>
      </c>
      <c r="I3449" s="20" t="str">
        <f t="shared" si="165"/>
        <v>liss__pers_SS..FthrCnsl.2013</v>
      </c>
      <c r="J3449" s="20" t="s">
        <v>6200</v>
      </c>
      <c r="K3449" s="20" t="s">
        <v>6191</v>
      </c>
      <c r="L3449" s="15" t="s">
        <v>6192</v>
      </c>
      <c r="N3449" s="15" t="s">
        <v>290</v>
      </c>
      <c r="Q3449" s="20" t="s">
        <v>224</v>
      </c>
    </row>
    <row r="3450" spans="1:17" ht="18" customHeight="1" x14ac:dyDescent="0.2">
      <c r="A3450" s="7" t="s">
        <v>25</v>
      </c>
      <c r="B3450" s="7" t="s">
        <v>1476</v>
      </c>
      <c r="C3450" s="7" t="s">
        <v>17</v>
      </c>
      <c r="D3450" s="7" t="s">
        <v>109</v>
      </c>
      <c r="E3450" s="7" t="s">
        <v>6188</v>
      </c>
      <c r="F3450" s="15">
        <v>7</v>
      </c>
      <c r="G3450" s="15" t="str">
        <f t="shared" si="166"/>
        <v>g</v>
      </c>
      <c r="H3450" s="20">
        <f t="shared" si="167"/>
        <v>2014</v>
      </c>
      <c r="I3450" s="20" t="str">
        <f t="shared" si="165"/>
        <v>liss__pers_SS..FthrCnsl.2014</v>
      </c>
      <c r="J3450" s="20" t="s">
        <v>6202</v>
      </c>
      <c r="K3450" s="20" t="s">
        <v>6191</v>
      </c>
      <c r="L3450" s="15" t="s">
        <v>6192</v>
      </c>
      <c r="N3450" s="15" t="s">
        <v>290</v>
      </c>
      <c r="Q3450" s="20" t="s">
        <v>224</v>
      </c>
    </row>
    <row r="3451" spans="1:17" ht="18" customHeight="1" x14ac:dyDescent="0.2">
      <c r="A3451" s="7" t="s">
        <v>25</v>
      </c>
      <c r="B3451" s="7" t="s">
        <v>1479</v>
      </c>
      <c r="C3451" s="7" t="s">
        <v>17</v>
      </c>
      <c r="D3451" s="7" t="s">
        <v>109</v>
      </c>
      <c r="E3451" s="7" t="s">
        <v>6188</v>
      </c>
      <c r="F3451" s="15">
        <v>8</v>
      </c>
      <c r="G3451" s="15" t="str">
        <f t="shared" si="166"/>
        <v>h</v>
      </c>
      <c r="H3451" s="20">
        <f t="shared" si="167"/>
        <v>2015</v>
      </c>
      <c r="I3451" s="20" t="str">
        <f t="shared" si="165"/>
        <v>liss__pers_SS..FthrCnsl.2015</v>
      </c>
      <c r="J3451" s="20" t="s">
        <v>6204</v>
      </c>
      <c r="K3451" s="20" t="s">
        <v>6191</v>
      </c>
      <c r="L3451" s="15" t="s">
        <v>6192</v>
      </c>
      <c r="N3451" s="15" t="s">
        <v>290</v>
      </c>
      <c r="Q3451" s="20" t="s">
        <v>224</v>
      </c>
    </row>
    <row r="3452" spans="1:17" ht="18" customHeight="1" x14ac:dyDescent="0.2">
      <c r="A3452" s="7" t="s">
        <v>25</v>
      </c>
      <c r="B3452" s="7" t="s">
        <v>1483</v>
      </c>
      <c r="C3452" s="7" t="s">
        <v>17</v>
      </c>
      <c r="D3452" s="7" t="s">
        <v>109</v>
      </c>
      <c r="E3452" s="7" t="s">
        <v>6188</v>
      </c>
      <c r="F3452" s="15">
        <v>9</v>
      </c>
      <c r="G3452" s="15" t="str">
        <f t="shared" si="166"/>
        <v>i</v>
      </c>
      <c r="H3452" s="20">
        <f t="shared" si="167"/>
        <v>2016</v>
      </c>
      <c r="I3452" s="20" t="str">
        <f t="shared" si="165"/>
        <v>liss__pers_SS..FthrCnsl.2016</v>
      </c>
      <c r="J3452" s="20" t="s">
        <v>6205</v>
      </c>
      <c r="K3452" s="20" t="s">
        <v>6191</v>
      </c>
      <c r="L3452" s="15" t="s">
        <v>6192</v>
      </c>
      <c r="N3452" s="15" t="s">
        <v>290</v>
      </c>
      <c r="Q3452" s="20" t="s">
        <v>224</v>
      </c>
    </row>
    <row r="3453" spans="1:17" ht="18" customHeight="1" x14ac:dyDescent="0.2">
      <c r="A3453" s="7" t="s">
        <v>25</v>
      </c>
      <c r="B3453" s="7" t="s">
        <v>1485</v>
      </c>
      <c r="C3453" s="7" t="s">
        <v>17</v>
      </c>
      <c r="D3453" s="7" t="s">
        <v>109</v>
      </c>
      <c r="E3453" s="7" t="s">
        <v>6188</v>
      </c>
      <c r="F3453" s="15">
        <v>10</v>
      </c>
      <c r="G3453" s="15" t="str">
        <f t="shared" si="166"/>
        <v>j</v>
      </c>
      <c r="H3453" s="20">
        <f t="shared" si="167"/>
        <v>2017</v>
      </c>
      <c r="I3453" s="20" t="str">
        <f t="shared" si="165"/>
        <v>liss__pers_SS..FthrCnsl.2017</v>
      </c>
      <c r="J3453" s="20" t="s">
        <v>6207</v>
      </c>
      <c r="K3453" s="20" t="s">
        <v>6191</v>
      </c>
      <c r="L3453" s="15" t="s">
        <v>6192</v>
      </c>
      <c r="N3453" s="15" t="s">
        <v>290</v>
      </c>
      <c r="Q3453" s="20" t="s">
        <v>224</v>
      </c>
    </row>
    <row r="3454" spans="1:17" ht="18" customHeight="1" x14ac:dyDescent="0.2">
      <c r="A3454" s="7" t="s">
        <v>25</v>
      </c>
      <c r="B3454" s="7" t="s">
        <v>1450</v>
      </c>
      <c r="C3454" s="7" t="s">
        <v>17</v>
      </c>
      <c r="D3454" s="7" t="s">
        <v>109</v>
      </c>
      <c r="E3454" s="7" t="s">
        <v>6208</v>
      </c>
      <c r="F3454" s="15">
        <v>1</v>
      </c>
      <c r="G3454" s="15" t="str">
        <f t="shared" si="166"/>
        <v>a</v>
      </c>
      <c r="H3454" s="20">
        <f t="shared" si="167"/>
        <v>2008</v>
      </c>
      <c r="I3454" s="20" t="str">
        <f t="shared" si="165"/>
        <v>liss__pers_SS..FthrHW.2008</v>
      </c>
      <c r="J3454" s="20" t="s">
        <v>6210</v>
      </c>
      <c r="K3454" s="20" t="s">
        <v>6211</v>
      </c>
      <c r="L3454" s="15" t="s">
        <v>6192</v>
      </c>
      <c r="N3454" s="15" t="s">
        <v>290</v>
      </c>
      <c r="Q3454" s="20" t="s">
        <v>224</v>
      </c>
    </row>
    <row r="3455" spans="1:17" ht="18" customHeight="1" x14ac:dyDescent="0.2">
      <c r="A3455" s="7" t="s">
        <v>25</v>
      </c>
      <c r="B3455" s="7" t="s">
        <v>1457</v>
      </c>
      <c r="C3455" s="7" t="s">
        <v>17</v>
      </c>
      <c r="D3455" s="7" t="s">
        <v>109</v>
      </c>
      <c r="E3455" s="7" t="s">
        <v>6208</v>
      </c>
      <c r="F3455" s="15">
        <v>2</v>
      </c>
      <c r="G3455" s="15" t="str">
        <f t="shared" si="166"/>
        <v>b</v>
      </c>
      <c r="H3455" s="20">
        <f t="shared" si="167"/>
        <v>2009</v>
      </c>
      <c r="I3455" s="20" t="str">
        <f t="shared" si="165"/>
        <v>liss__pers_SS..FthrHW.2009</v>
      </c>
      <c r="J3455" s="20" t="s">
        <v>6213</v>
      </c>
      <c r="K3455" s="20" t="s">
        <v>6211</v>
      </c>
      <c r="L3455" s="15" t="s">
        <v>6192</v>
      </c>
      <c r="N3455" s="15" t="s">
        <v>290</v>
      </c>
      <c r="Q3455" s="20" t="s">
        <v>224</v>
      </c>
    </row>
    <row r="3456" spans="1:17" ht="18" customHeight="1" x14ac:dyDescent="0.2">
      <c r="A3456" s="7" t="s">
        <v>25</v>
      </c>
      <c r="B3456" s="7" t="s">
        <v>1460</v>
      </c>
      <c r="C3456" s="7" t="s">
        <v>17</v>
      </c>
      <c r="D3456" s="7" t="s">
        <v>109</v>
      </c>
      <c r="E3456" s="7" t="s">
        <v>6208</v>
      </c>
      <c r="F3456" s="15">
        <v>3</v>
      </c>
      <c r="G3456" s="15" t="str">
        <f t="shared" si="166"/>
        <v>c</v>
      </c>
      <c r="H3456" s="20">
        <f t="shared" si="167"/>
        <v>2010</v>
      </c>
      <c r="I3456" s="20" t="str">
        <f t="shared" si="165"/>
        <v>liss__pers_SS..FthrHW.2010</v>
      </c>
      <c r="J3456" s="20" t="s">
        <v>6214</v>
      </c>
      <c r="K3456" s="20" t="s">
        <v>6211</v>
      </c>
      <c r="L3456" s="15" t="s">
        <v>6192</v>
      </c>
      <c r="N3456" s="15" t="s">
        <v>290</v>
      </c>
      <c r="Q3456" s="20" t="s">
        <v>224</v>
      </c>
    </row>
    <row r="3457" spans="1:17" ht="18" customHeight="1" x14ac:dyDescent="0.2">
      <c r="A3457" s="7" t="s">
        <v>25</v>
      </c>
      <c r="B3457" s="7" t="s">
        <v>1464</v>
      </c>
      <c r="C3457" s="7" t="s">
        <v>17</v>
      </c>
      <c r="D3457" s="7" t="s">
        <v>109</v>
      </c>
      <c r="E3457" s="7" t="s">
        <v>6208</v>
      </c>
      <c r="F3457" s="15">
        <v>4</v>
      </c>
      <c r="G3457" s="15" t="str">
        <f t="shared" si="166"/>
        <v>d</v>
      </c>
      <c r="H3457" s="20">
        <f t="shared" si="167"/>
        <v>2011</v>
      </c>
      <c r="I3457" s="20" t="str">
        <f t="shared" si="165"/>
        <v>liss__pers_SS..FthrHW.2011</v>
      </c>
      <c r="J3457" s="20" t="s">
        <v>6216</v>
      </c>
      <c r="K3457" s="20" t="s">
        <v>6211</v>
      </c>
      <c r="L3457" s="15" t="s">
        <v>6192</v>
      </c>
      <c r="N3457" s="15" t="s">
        <v>290</v>
      </c>
      <c r="Q3457" s="20" t="s">
        <v>224</v>
      </c>
    </row>
    <row r="3458" spans="1:17" ht="18" customHeight="1" x14ac:dyDescent="0.2">
      <c r="A3458" s="7" t="s">
        <v>25</v>
      </c>
      <c r="B3458" s="7" t="s">
        <v>1469</v>
      </c>
      <c r="C3458" s="7" t="s">
        <v>17</v>
      </c>
      <c r="D3458" s="7" t="s">
        <v>109</v>
      </c>
      <c r="E3458" s="7" t="s">
        <v>6208</v>
      </c>
      <c r="F3458" s="15">
        <v>5</v>
      </c>
      <c r="G3458" s="15" t="str">
        <f t="shared" si="166"/>
        <v>e</v>
      </c>
      <c r="H3458" s="20">
        <f t="shared" si="167"/>
        <v>2012</v>
      </c>
      <c r="I3458" s="20" t="str">
        <f t="shared" si="165"/>
        <v>liss__pers_SS..FthrHW.2012</v>
      </c>
      <c r="J3458" s="20" t="s">
        <v>6218</v>
      </c>
      <c r="K3458" s="20" t="s">
        <v>6211</v>
      </c>
      <c r="L3458" s="15" t="s">
        <v>6192</v>
      </c>
      <c r="N3458" s="15" t="s">
        <v>290</v>
      </c>
      <c r="Q3458" s="20" t="s">
        <v>224</v>
      </c>
    </row>
    <row r="3459" spans="1:17" ht="18" customHeight="1" x14ac:dyDescent="0.2">
      <c r="A3459" s="7" t="s">
        <v>25</v>
      </c>
      <c r="B3459" s="7" t="s">
        <v>1472</v>
      </c>
      <c r="C3459" s="7" t="s">
        <v>17</v>
      </c>
      <c r="D3459" s="7" t="s">
        <v>109</v>
      </c>
      <c r="E3459" s="7" t="s">
        <v>6208</v>
      </c>
      <c r="F3459" s="15">
        <v>6</v>
      </c>
      <c r="G3459" s="15" t="str">
        <f t="shared" si="166"/>
        <v>f</v>
      </c>
      <c r="H3459" s="20">
        <f t="shared" si="167"/>
        <v>2013</v>
      </c>
      <c r="I3459" s="20" t="str">
        <f t="shared" si="165"/>
        <v>liss__pers_SS..FthrHW.2013</v>
      </c>
      <c r="J3459" s="20" t="s">
        <v>6219</v>
      </c>
      <c r="K3459" s="20" t="s">
        <v>6211</v>
      </c>
      <c r="L3459" s="15" t="s">
        <v>6192</v>
      </c>
      <c r="N3459" s="15" t="s">
        <v>290</v>
      </c>
      <c r="Q3459" s="20" t="s">
        <v>224</v>
      </c>
    </row>
    <row r="3460" spans="1:17" ht="18" customHeight="1" x14ac:dyDescent="0.2">
      <c r="A3460" s="7" t="s">
        <v>25</v>
      </c>
      <c r="B3460" s="7" t="s">
        <v>1476</v>
      </c>
      <c r="C3460" s="7" t="s">
        <v>17</v>
      </c>
      <c r="D3460" s="7" t="s">
        <v>109</v>
      </c>
      <c r="E3460" s="7" t="s">
        <v>6208</v>
      </c>
      <c r="F3460" s="15">
        <v>7</v>
      </c>
      <c r="G3460" s="15" t="str">
        <f t="shared" si="166"/>
        <v>g</v>
      </c>
      <c r="H3460" s="20">
        <f t="shared" si="167"/>
        <v>2014</v>
      </c>
      <c r="I3460" s="20" t="str">
        <f t="shared" si="165"/>
        <v>liss__pers_SS..FthrHW.2014</v>
      </c>
      <c r="J3460" s="20" t="s">
        <v>6221</v>
      </c>
      <c r="K3460" s="20" t="s">
        <v>6211</v>
      </c>
      <c r="L3460" s="15" t="s">
        <v>6192</v>
      </c>
      <c r="N3460" s="15" t="s">
        <v>290</v>
      </c>
      <c r="Q3460" s="20" t="s">
        <v>224</v>
      </c>
    </row>
    <row r="3461" spans="1:17" ht="18" customHeight="1" x14ac:dyDescent="0.2">
      <c r="A3461" s="7" t="s">
        <v>25</v>
      </c>
      <c r="B3461" s="7" t="s">
        <v>1479</v>
      </c>
      <c r="C3461" s="7" t="s">
        <v>17</v>
      </c>
      <c r="D3461" s="7" t="s">
        <v>109</v>
      </c>
      <c r="E3461" s="7" t="s">
        <v>6208</v>
      </c>
      <c r="F3461" s="15">
        <v>8</v>
      </c>
      <c r="G3461" s="15" t="str">
        <f t="shared" si="166"/>
        <v>h</v>
      </c>
      <c r="H3461" s="20">
        <f t="shared" si="167"/>
        <v>2015</v>
      </c>
      <c r="I3461" s="20" t="str">
        <f t="shared" si="165"/>
        <v>liss__pers_SS..FthrHW.2015</v>
      </c>
      <c r="J3461" s="20" t="s">
        <v>6223</v>
      </c>
      <c r="K3461" s="20" t="s">
        <v>6211</v>
      </c>
      <c r="L3461" s="15" t="s">
        <v>6192</v>
      </c>
      <c r="N3461" s="15" t="s">
        <v>290</v>
      </c>
      <c r="Q3461" s="20" t="s">
        <v>224</v>
      </c>
    </row>
    <row r="3462" spans="1:17" ht="18" customHeight="1" x14ac:dyDescent="0.2">
      <c r="A3462" s="7" t="s">
        <v>25</v>
      </c>
      <c r="B3462" s="7" t="s">
        <v>1483</v>
      </c>
      <c r="C3462" s="7" t="s">
        <v>17</v>
      </c>
      <c r="D3462" s="7" t="s">
        <v>109</v>
      </c>
      <c r="E3462" s="7" t="s">
        <v>6208</v>
      </c>
      <c r="F3462" s="15">
        <v>9</v>
      </c>
      <c r="G3462" s="15" t="str">
        <f t="shared" si="166"/>
        <v>i</v>
      </c>
      <c r="H3462" s="20">
        <f t="shared" si="167"/>
        <v>2016</v>
      </c>
      <c r="I3462" s="20" t="str">
        <f t="shared" si="165"/>
        <v>liss__pers_SS..FthrHW.2016</v>
      </c>
      <c r="J3462" s="20" t="s">
        <v>6224</v>
      </c>
      <c r="K3462" s="20" t="s">
        <v>6211</v>
      </c>
      <c r="L3462" s="15" t="s">
        <v>6192</v>
      </c>
      <c r="N3462" s="15" t="s">
        <v>290</v>
      </c>
      <c r="Q3462" s="20" t="s">
        <v>224</v>
      </c>
    </row>
    <row r="3463" spans="1:17" ht="18" customHeight="1" x14ac:dyDescent="0.2">
      <c r="A3463" s="7" t="s">
        <v>25</v>
      </c>
      <c r="B3463" s="7" t="s">
        <v>1485</v>
      </c>
      <c r="C3463" s="7" t="s">
        <v>17</v>
      </c>
      <c r="D3463" s="7" t="s">
        <v>109</v>
      </c>
      <c r="E3463" s="7" t="s">
        <v>6208</v>
      </c>
      <c r="F3463" s="15">
        <v>10</v>
      </c>
      <c r="G3463" s="15" t="str">
        <f t="shared" si="166"/>
        <v>j</v>
      </c>
      <c r="H3463" s="20">
        <f t="shared" si="167"/>
        <v>2017</v>
      </c>
      <c r="I3463" s="20" t="str">
        <f t="shared" si="165"/>
        <v>liss__pers_SS..FthrHW.2017</v>
      </c>
      <c r="J3463" s="20" t="s">
        <v>6226</v>
      </c>
      <c r="K3463" s="20" t="s">
        <v>6211</v>
      </c>
      <c r="L3463" s="15" t="s">
        <v>6192</v>
      </c>
      <c r="N3463" s="15" t="s">
        <v>290</v>
      </c>
      <c r="Q3463" s="20" t="s">
        <v>224</v>
      </c>
    </row>
    <row r="3464" spans="1:17" ht="18" customHeight="1" x14ac:dyDescent="0.2">
      <c r="A3464" s="7" t="s">
        <v>25</v>
      </c>
      <c r="B3464" s="7" t="s">
        <v>1450</v>
      </c>
      <c r="C3464" s="7" t="s">
        <v>17</v>
      </c>
      <c r="D3464" s="7" t="s">
        <v>109</v>
      </c>
      <c r="E3464" s="7" t="s">
        <v>6228</v>
      </c>
      <c r="F3464" s="15">
        <v>1</v>
      </c>
      <c r="G3464" s="15" t="str">
        <f t="shared" si="166"/>
        <v>a</v>
      </c>
      <c r="H3464" s="20">
        <f t="shared" si="167"/>
        <v>2008</v>
      </c>
      <c r="I3464" s="20" t="str">
        <f t="shared" si="165"/>
        <v>liss__pers_SS..FthrKids.2008</v>
      </c>
      <c r="J3464" s="20" t="s">
        <v>6229</v>
      </c>
      <c r="K3464" s="20" t="s">
        <v>6230</v>
      </c>
      <c r="L3464" s="15" t="s">
        <v>6192</v>
      </c>
      <c r="N3464" s="15" t="s">
        <v>290</v>
      </c>
      <c r="Q3464" s="20" t="s">
        <v>224</v>
      </c>
    </row>
    <row r="3465" spans="1:17" ht="18" customHeight="1" x14ac:dyDescent="0.2">
      <c r="A3465" s="7" t="s">
        <v>25</v>
      </c>
      <c r="B3465" s="7" t="s">
        <v>1457</v>
      </c>
      <c r="C3465" s="7" t="s">
        <v>17</v>
      </c>
      <c r="D3465" s="7" t="s">
        <v>109</v>
      </c>
      <c r="E3465" s="7" t="s">
        <v>6228</v>
      </c>
      <c r="F3465" s="15">
        <v>2</v>
      </c>
      <c r="G3465" s="15" t="str">
        <f t="shared" si="166"/>
        <v>b</v>
      </c>
      <c r="H3465" s="20">
        <f t="shared" si="167"/>
        <v>2009</v>
      </c>
      <c r="I3465" s="20" t="str">
        <f t="shared" si="165"/>
        <v>liss__pers_SS..FthrKids.2009</v>
      </c>
      <c r="J3465" s="20" t="s">
        <v>6232</v>
      </c>
      <c r="K3465" s="20" t="s">
        <v>6230</v>
      </c>
      <c r="L3465" s="15" t="s">
        <v>6192</v>
      </c>
      <c r="N3465" s="15" t="s">
        <v>290</v>
      </c>
      <c r="Q3465" s="20" t="s">
        <v>224</v>
      </c>
    </row>
    <row r="3466" spans="1:17" ht="18" customHeight="1" x14ac:dyDescent="0.2">
      <c r="A3466" s="7" t="s">
        <v>25</v>
      </c>
      <c r="B3466" s="7" t="s">
        <v>1460</v>
      </c>
      <c r="C3466" s="7" t="s">
        <v>17</v>
      </c>
      <c r="D3466" s="7" t="s">
        <v>109</v>
      </c>
      <c r="E3466" s="7" t="s">
        <v>6228</v>
      </c>
      <c r="F3466" s="15">
        <v>3</v>
      </c>
      <c r="G3466" s="15" t="str">
        <f t="shared" si="166"/>
        <v>c</v>
      </c>
      <c r="H3466" s="20">
        <f t="shared" si="167"/>
        <v>2010</v>
      </c>
      <c r="I3466" s="20" t="str">
        <f t="shared" si="165"/>
        <v>liss__pers_SS..FthrKids.2010</v>
      </c>
      <c r="J3466" s="20" t="s">
        <v>6233</v>
      </c>
      <c r="K3466" s="20" t="s">
        <v>6230</v>
      </c>
      <c r="L3466" s="15" t="s">
        <v>6192</v>
      </c>
      <c r="N3466" s="15" t="s">
        <v>290</v>
      </c>
      <c r="Q3466" s="20" t="s">
        <v>224</v>
      </c>
    </row>
    <row r="3467" spans="1:17" ht="18" customHeight="1" x14ac:dyDescent="0.2">
      <c r="A3467" s="7" t="s">
        <v>25</v>
      </c>
      <c r="B3467" s="7" t="s">
        <v>1464</v>
      </c>
      <c r="C3467" s="7" t="s">
        <v>17</v>
      </c>
      <c r="D3467" s="7" t="s">
        <v>109</v>
      </c>
      <c r="E3467" s="7" t="s">
        <v>6228</v>
      </c>
      <c r="F3467" s="15">
        <v>4</v>
      </c>
      <c r="G3467" s="15" t="str">
        <f t="shared" si="166"/>
        <v>d</v>
      </c>
      <c r="H3467" s="20">
        <f t="shared" si="167"/>
        <v>2011</v>
      </c>
      <c r="I3467" s="20" t="str">
        <f t="shared" si="165"/>
        <v>liss__pers_SS..FthrKids.2011</v>
      </c>
      <c r="J3467" s="20" t="s">
        <v>6235</v>
      </c>
      <c r="K3467" s="20" t="s">
        <v>6230</v>
      </c>
      <c r="L3467" s="15" t="s">
        <v>6192</v>
      </c>
      <c r="N3467" s="15" t="s">
        <v>290</v>
      </c>
      <c r="Q3467" s="20" t="s">
        <v>224</v>
      </c>
    </row>
    <row r="3468" spans="1:17" ht="18" customHeight="1" x14ac:dyDescent="0.2">
      <c r="A3468" s="7" t="s">
        <v>25</v>
      </c>
      <c r="B3468" s="7" t="s">
        <v>1469</v>
      </c>
      <c r="C3468" s="7" t="s">
        <v>17</v>
      </c>
      <c r="D3468" s="7" t="s">
        <v>109</v>
      </c>
      <c r="E3468" s="7" t="s">
        <v>6228</v>
      </c>
      <c r="F3468" s="15">
        <v>5</v>
      </c>
      <c r="G3468" s="15" t="str">
        <f t="shared" si="166"/>
        <v>e</v>
      </c>
      <c r="H3468" s="20">
        <f t="shared" si="167"/>
        <v>2012</v>
      </c>
      <c r="I3468" s="20" t="str">
        <f t="shared" si="165"/>
        <v>liss__pers_SS..FthrKids.2012</v>
      </c>
      <c r="J3468" s="20" t="s">
        <v>6236</v>
      </c>
      <c r="K3468" s="20" t="s">
        <v>6230</v>
      </c>
      <c r="L3468" s="15" t="s">
        <v>6192</v>
      </c>
      <c r="N3468" s="15" t="s">
        <v>290</v>
      </c>
      <c r="Q3468" s="20" t="s">
        <v>224</v>
      </c>
    </row>
    <row r="3469" spans="1:17" ht="18" customHeight="1" x14ac:dyDescent="0.2">
      <c r="A3469" s="7" t="s">
        <v>25</v>
      </c>
      <c r="B3469" s="7" t="s">
        <v>1472</v>
      </c>
      <c r="C3469" s="7" t="s">
        <v>17</v>
      </c>
      <c r="D3469" s="7" t="s">
        <v>109</v>
      </c>
      <c r="E3469" s="7" t="s">
        <v>6228</v>
      </c>
      <c r="F3469" s="15">
        <v>6</v>
      </c>
      <c r="G3469" s="15" t="str">
        <f t="shared" si="166"/>
        <v>f</v>
      </c>
      <c r="H3469" s="20">
        <f t="shared" si="167"/>
        <v>2013</v>
      </c>
      <c r="I3469" s="20" t="str">
        <f t="shared" si="165"/>
        <v>liss__pers_SS..FthrKids.2013</v>
      </c>
      <c r="J3469" s="20" t="s">
        <v>6238</v>
      </c>
      <c r="K3469" s="20" t="s">
        <v>6230</v>
      </c>
      <c r="L3469" s="15" t="s">
        <v>6192</v>
      </c>
      <c r="N3469" s="15" t="s">
        <v>290</v>
      </c>
      <c r="Q3469" s="20" t="s">
        <v>224</v>
      </c>
    </row>
    <row r="3470" spans="1:17" ht="18" customHeight="1" x14ac:dyDescent="0.2">
      <c r="A3470" s="7" t="s">
        <v>25</v>
      </c>
      <c r="B3470" s="7" t="s">
        <v>1476</v>
      </c>
      <c r="C3470" s="7" t="s">
        <v>17</v>
      </c>
      <c r="D3470" s="7" t="s">
        <v>109</v>
      </c>
      <c r="E3470" s="7" t="s">
        <v>6228</v>
      </c>
      <c r="F3470" s="15">
        <v>7</v>
      </c>
      <c r="G3470" s="15" t="str">
        <f t="shared" si="166"/>
        <v>g</v>
      </c>
      <c r="H3470" s="20">
        <f t="shared" si="167"/>
        <v>2014</v>
      </c>
      <c r="I3470" s="20" t="str">
        <f t="shared" si="165"/>
        <v>liss__pers_SS..FthrKids.2014</v>
      </c>
      <c r="J3470" s="20" t="s">
        <v>6240</v>
      </c>
      <c r="K3470" s="20" t="s">
        <v>6230</v>
      </c>
      <c r="L3470" s="15" t="s">
        <v>6192</v>
      </c>
      <c r="N3470" s="15" t="s">
        <v>290</v>
      </c>
      <c r="Q3470" s="20" t="s">
        <v>224</v>
      </c>
    </row>
    <row r="3471" spans="1:17" ht="18" customHeight="1" x14ac:dyDescent="0.2">
      <c r="A3471" s="7" t="s">
        <v>25</v>
      </c>
      <c r="B3471" s="7" t="s">
        <v>1479</v>
      </c>
      <c r="C3471" s="7" t="s">
        <v>17</v>
      </c>
      <c r="D3471" s="7" t="s">
        <v>109</v>
      </c>
      <c r="E3471" s="7" t="s">
        <v>6228</v>
      </c>
      <c r="F3471" s="15">
        <v>8</v>
      </c>
      <c r="G3471" s="15" t="str">
        <f t="shared" si="166"/>
        <v>h</v>
      </c>
      <c r="H3471" s="20">
        <f t="shared" si="167"/>
        <v>2015</v>
      </c>
      <c r="I3471" s="20" t="str">
        <f t="shared" si="165"/>
        <v>liss__pers_SS..FthrKids.2015</v>
      </c>
      <c r="J3471" s="20" t="s">
        <v>6242</v>
      </c>
      <c r="K3471" s="20" t="s">
        <v>6230</v>
      </c>
      <c r="L3471" s="15" t="s">
        <v>6192</v>
      </c>
      <c r="N3471" s="15" t="s">
        <v>290</v>
      </c>
      <c r="Q3471" s="20" t="s">
        <v>224</v>
      </c>
    </row>
    <row r="3472" spans="1:17" ht="18" customHeight="1" x14ac:dyDescent="0.2">
      <c r="A3472" s="7" t="s">
        <v>25</v>
      </c>
      <c r="B3472" s="7" t="s">
        <v>1483</v>
      </c>
      <c r="C3472" s="7" t="s">
        <v>17</v>
      </c>
      <c r="D3472" s="7" t="s">
        <v>109</v>
      </c>
      <c r="E3472" s="7" t="s">
        <v>6228</v>
      </c>
      <c r="F3472" s="15">
        <v>9</v>
      </c>
      <c r="G3472" s="15" t="str">
        <f t="shared" si="166"/>
        <v>i</v>
      </c>
      <c r="H3472" s="20">
        <f t="shared" si="167"/>
        <v>2016</v>
      </c>
      <c r="I3472" s="20" t="str">
        <f t="shared" si="165"/>
        <v>liss__pers_SS..FthrKids.2016</v>
      </c>
      <c r="J3472" s="20" t="s">
        <v>6243</v>
      </c>
      <c r="K3472" s="20" t="s">
        <v>6230</v>
      </c>
      <c r="L3472" s="15" t="s">
        <v>6192</v>
      </c>
      <c r="N3472" s="15" t="s">
        <v>290</v>
      </c>
      <c r="Q3472" s="20" t="s">
        <v>224</v>
      </c>
    </row>
    <row r="3473" spans="1:17" ht="18" customHeight="1" x14ac:dyDescent="0.2">
      <c r="A3473" s="7" t="s">
        <v>25</v>
      </c>
      <c r="B3473" s="7" t="s">
        <v>1485</v>
      </c>
      <c r="C3473" s="7" t="s">
        <v>17</v>
      </c>
      <c r="D3473" s="7" t="s">
        <v>109</v>
      </c>
      <c r="E3473" s="7" t="s">
        <v>6228</v>
      </c>
      <c r="F3473" s="15">
        <v>10</v>
      </c>
      <c r="G3473" s="15" t="str">
        <f t="shared" si="166"/>
        <v>j</v>
      </c>
      <c r="H3473" s="20">
        <f t="shared" si="167"/>
        <v>2017</v>
      </c>
      <c r="I3473" s="20" t="str">
        <f t="shared" si="165"/>
        <v>liss__pers_SS..FthrKids.2017</v>
      </c>
      <c r="J3473" s="20" t="s">
        <v>6245</v>
      </c>
      <c r="K3473" s="20" t="s">
        <v>6230</v>
      </c>
      <c r="L3473" s="15" t="s">
        <v>6192</v>
      </c>
      <c r="N3473" s="15" t="s">
        <v>290</v>
      </c>
      <c r="Q3473" s="20" t="s">
        <v>224</v>
      </c>
    </row>
    <row r="3474" spans="1:17" ht="18" customHeight="1" x14ac:dyDescent="0.2">
      <c r="A3474" s="7" t="s">
        <v>25</v>
      </c>
      <c r="B3474" s="7" t="s">
        <v>1450</v>
      </c>
      <c r="C3474" s="7" t="s">
        <v>17</v>
      </c>
      <c r="D3474" s="7" t="s">
        <v>109</v>
      </c>
      <c r="E3474" s="7" t="s">
        <v>6246</v>
      </c>
      <c r="F3474" s="15">
        <v>1</v>
      </c>
      <c r="G3474" s="15" t="str">
        <f t="shared" si="166"/>
        <v>a</v>
      </c>
      <c r="H3474" s="20">
        <f t="shared" si="167"/>
        <v>2008</v>
      </c>
      <c r="I3474" s="20" t="str">
        <f t="shared" si="165"/>
        <v>liss__pers_SS..FthrPersLf.2008</v>
      </c>
      <c r="J3474" s="20" t="s">
        <v>6247</v>
      </c>
      <c r="K3474" s="20" t="s">
        <v>6249</v>
      </c>
      <c r="L3474" s="15" t="s">
        <v>6192</v>
      </c>
      <c r="N3474" s="15" t="s">
        <v>290</v>
      </c>
      <c r="Q3474" s="20" t="s">
        <v>224</v>
      </c>
    </row>
    <row r="3475" spans="1:17" ht="18" customHeight="1" x14ac:dyDescent="0.2">
      <c r="A3475" s="7" t="s">
        <v>25</v>
      </c>
      <c r="B3475" s="7" t="s">
        <v>1457</v>
      </c>
      <c r="C3475" s="7" t="s">
        <v>17</v>
      </c>
      <c r="D3475" s="7" t="s">
        <v>109</v>
      </c>
      <c r="E3475" s="7" t="s">
        <v>6246</v>
      </c>
      <c r="F3475" s="15">
        <v>2</v>
      </c>
      <c r="G3475" s="15" t="str">
        <f t="shared" si="166"/>
        <v>b</v>
      </c>
      <c r="H3475" s="20">
        <f t="shared" si="167"/>
        <v>2009</v>
      </c>
      <c r="I3475" s="20" t="str">
        <f t="shared" si="165"/>
        <v>liss__pers_SS..FthrPersLf.2009</v>
      </c>
      <c r="J3475" s="20" t="s">
        <v>6250</v>
      </c>
      <c r="K3475" s="20" t="s">
        <v>6249</v>
      </c>
      <c r="L3475" s="15" t="s">
        <v>6192</v>
      </c>
      <c r="N3475" s="15" t="s">
        <v>290</v>
      </c>
      <c r="Q3475" s="20" t="s">
        <v>224</v>
      </c>
    </row>
    <row r="3476" spans="1:17" ht="18" customHeight="1" x14ac:dyDescent="0.2">
      <c r="A3476" s="7" t="s">
        <v>25</v>
      </c>
      <c r="B3476" s="7" t="s">
        <v>1460</v>
      </c>
      <c r="C3476" s="7" t="s">
        <v>17</v>
      </c>
      <c r="D3476" s="7" t="s">
        <v>109</v>
      </c>
      <c r="E3476" s="7" t="s">
        <v>6246</v>
      </c>
      <c r="F3476" s="15">
        <v>3</v>
      </c>
      <c r="G3476" s="15" t="str">
        <f t="shared" si="166"/>
        <v>c</v>
      </c>
      <c r="H3476" s="20">
        <f t="shared" si="167"/>
        <v>2010</v>
      </c>
      <c r="I3476" s="20" t="str">
        <f t="shared" si="165"/>
        <v>liss__pers_SS..FthrPersLf.2010</v>
      </c>
      <c r="J3476" s="20" t="s">
        <v>6252</v>
      </c>
      <c r="K3476" s="20" t="s">
        <v>6249</v>
      </c>
      <c r="L3476" s="15" t="s">
        <v>6192</v>
      </c>
      <c r="N3476" s="15" t="s">
        <v>290</v>
      </c>
      <c r="Q3476" s="20" t="s">
        <v>224</v>
      </c>
    </row>
    <row r="3477" spans="1:17" ht="18" customHeight="1" x14ac:dyDescent="0.2">
      <c r="A3477" s="7" t="s">
        <v>25</v>
      </c>
      <c r="B3477" s="7" t="s">
        <v>1464</v>
      </c>
      <c r="C3477" s="7" t="s">
        <v>17</v>
      </c>
      <c r="D3477" s="7" t="s">
        <v>109</v>
      </c>
      <c r="E3477" s="7" t="s">
        <v>6246</v>
      </c>
      <c r="F3477" s="15">
        <v>4</v>
      </c>
      <c r="G3477" s="15" t="str">
        <f t="shared" si="166"/>
        <v>d</v>
      </c>
      <c r="H3477" s="20">
        <f t="shared" si="167"/>
        <v>2011</v>
      </c>
      <c r="I3477" s="20" t="str">
        <f t="shared" si="165"/>
        <v>liss__pers_SS..FthrPersLf.2011</v>
      </c>
      <c r="J3477" s="20" t="s">
        <v>6254</v>
      </c>
      <c r="K3477" s="20" t="s">
        <v>6249</v>
      </c>
      <c r="L3477" s="15" t="s">
        <v>6192</v>
      </c>
      <c r="N3477" s="15" t="s">
        <v>290</v>
      </c>
      <c r="Q3477" s="20" t="s">
        <v>224</v>
      </c>
    </row>
    <row r="3478" spans="1:17" ht="18" customHeight="1" x14ac:dyDescent="0.2">
      <c r="A3478" s="7" t="s">
        <v>25</v>
      </c>
      <c r="B3478" s="7" t="s">
        <v>1469</v>
      </c>
      <c r="C3478" s="7" t="s">
        <v>17</v>
      </c>
      <c r="D3478" s="7" t="s">
        <v>109</v>
      </c>
      <c r="E3478" s="7" t="s">
        <v>6246</v>
      </c>
      <c r="F3478" s="15">
        <v>5</v>
      </c>
      <c r="G3478" s="15" t="str">
        <f t="shared" si="166"/>
        <v>e</v>
      </c>
      <c r="H3478" s="20">
        <f t="shared" si="167"/>
        <v>2012</v>
      </c>
      <c r="I3478" s="20" t="str">
        <f t="shared" si="165"/>
        <v>liss__pers_SS..FthrPersLf.2012</v>
      </c>
      <c r="J3478" s="20" t="s">
        <v>6256</v>
      </c>
      <c r="K3478" s="20" t="s">
        <v>6249</v>
      </c>
      <c r="L3478" s="15" t="s">
        <v>6192</v>
      </c>
      <c r="N3478" s="15" t="s">
        <v>290</v>
      </c>
      <c r="Q3478" s="20" t="s">
        <v>224</v>
      </c>
    </row>
    <row r="3479" spans="1:17" ht="18" customHeight="1" x14ac:dyDescent="0.2">
      <c r="A3479" s="7" t="s">
        <v>25</v>
      </c>
      <c r="B3479" s="7" t="s">
        <v>1472</v>
      </c>
      <c r="C3479" s="7" t="s">
        <v>17</v>
      </c>
      <c r="D3479" s="7" t="s">
        <v>109</v>
      </c>
      <c r="E3479" s="7" t="s">
        <v>6246</v>
      </c>
      <c r="F3479" s="15">
        <v>6</v>
      </c>
      <c r="G3479" s="15" t="str">
        <f t="shared" si="166"/>
        <v>f</v>
      </c>
      <c r="H3479" s="20">
        <f t="shared" si="167"/>
        <v>2013</v>
      </c>
      <c r="I3479" s="20" t="str">
        <f t="shared" si="165"/>
        <v>liss__pers_SS..FthrPersLf.2013</v>
      </c>
      <c r="J3479" s="20" t="s">
        <v>6258</v>
      </c>
      <c r="K3479" s="20" t="s">
        <v>6249</v>
      </c>
      <c r="L3479" s="15" t="s">
        <v>6192</v>
      </c>
      <c r="N3479" s="15" t="s">
        <v>290</v>
      </c>
      <c r="Q3479" s="20" t="s">
        <v>224</v>
      </c>
    </row>
    <row r="3480" spans="1:17" ht="18" customHeight="1" x14ac:dyDescent="0.2">
      <c r="A3480" s="7" t="s">
        <v>25</v>
      </c>
      <c r="B3480" s="7" t="s">
        <v>1476</v>
      </c>
      <c r="C3480" s="7" t="s">
        <v>17</v>
      </c>
      <c r="D3480" s="7" t="s">
        <v>109</v>
      </c>
      <c r="E3480" s="7" t="s">
        <v>6246</v>
      </c>
      <c r="F3480" s="15">
        <v>7</v>
      </c>
      <c r="G3480" s="15" t="str">
        <f t="shared" si="166"/>
        <v>g</v>
      </c>
      <c r="H3480" s="20">
        <f t="shared" si="167"/>
        <v>2014</v>
      </c>
      <c r="I3480" s="20" t="str">
        <f t="shared" si="165"/>
        <v>liss__pers_SS..FthrPersLf.2014</v>
      </c>
      <c r="J3480" s="20" t="s">
        <v>6259</v>
      </c>
      <c r="K3480" s="20" t="s">
        <v>6249</v>
      </c>
      <c r="L3480" s="15" t="s">
        <v>6192</v>
      </c>
      <c r="N3480" s="15" t="s">
        <v>290</v>
      </c>
      <c r="Q3480" s="20" t="s">
        <v>224</v>
      </c>
    </row>
    <row r="3481" spans="1:17" ht="18" customHeight="1" x14ac:dyDescent="0.2">
      <c r="A3481" s="7" t="s">
        <v>25</v>
      </c>
      <c r="B3481" s="7" t="s">
        <v>1479</v>
      </c>
      <c r="C3481" s="7" t="s">
        <v>17</v>
      </c>
      <c r="D3481" s="7" t="s">
        <v>109</v>
      </c>
      <c r="E3481" s="7" t="s">
        <v>6246</v>
      </c>
      <c r="F3481" s="15">
        <v>8</v>
      </c>
      <c r="G3481" s="15" t="str">
        <f t="shared" si="166"/>
        <v>h</v>
      </c>
      <c r="H3481" s="20">
        <f t="shared" si="167"/>
        <v>2015</v>
      </c>
      <c r="I3481" s="20" t="str">
        <f t="shared" si="165"/>
        <v>liss__pers_SS..FthrPersLf.2015</v>
      </c>
      <c r="J3481" s="20" t="s">
        <v>6261</v>
      </c>
      <c r="K3481" s="20" t="s">
        <v>6249</v>
      </c>
      <c r="L3481" s="15" t="s">
        <v>6192</v>
      </c>
      <c r="N3481" s="15" t="s">
        <v>290</v>
      </c>
      <c r="Q3481" s="20" t="s">
        <v>224</v>
      </c>
    </row>
    <row r="3482" spans="1:17" ht="18" customHeight="1" x14ac:dyDescent="0.2">
      <c r="A3482" s="7" t="s">
        <v>25</v>
      </c>
      <c r="B3482" s="7" t="s">
        <v>1483</v>
      </c>
      <c r="C3482" s="7" t="s">
        <v>17</v>
      </c>
      <c r="D3482" s="7" t="s">
        <v>109</v>
      </c>
      <c r="E3482" s="7" t="s">
        <v>6246</v>
      </c>
      <c r="F3482" s="15">
        <v>9</v>
      </c>
      <c r="G3482" s="15" t="str">
        <f t="shared" si="166"/>
        <v>i</v>
      </c>
      <c r="H3482" s="20">
        <f t="shared" si="167"/>
        <v>2016</v>
      </c>
      <c r="I3482" s="20" t="str">
        <f t="shared" si="165"/>
        <v>liss__pers_SS..FthrPersLf.2016</v>
      </c>
      <c r="J3482" s="20" t="s">
        <v>6263</v>
      </c>
      <c r="K3482" s="20" t="s">
        <v>6249</v>
      </c>
      <c r="L3482" s="15" t="s">
        <v>6192</v>
      </c>
      <c r="N3482" s="15" t="s">
        <v>290</v>
      </c>
      <c r="Q3482" s="20" t="s">
        <v>224</v>
      </c>
    </row>
    <row r="3483" spans="1:17" ht="18" customHeight="1" x14ac:dyDescent="0.2">
      <c r="A3483" s="7" t="s">
        <v>25</v>
      </c>
      <c r="B3483" s="7" t="s">
        <v>1485</v>
      </c>
      <c r="C3483" s="7" t="s">
        <v>17</v>
      </c>
      <c r="D3483" s="7" t="s">
        <v>109</v>
      </c>
      <c r="E3483" s="7" t="s">
        <v>6246</v>
      </c>
      <c r="F3483" s="15">
        <v>10</v>
      </c>
      <c r="G3483" s="15" t="str">
        <f t="shared" si="166"/>
        <v>j</v>
      </c>
      <c r="H3483" s="20">
        <f t="shared" si="167"/>
        <v>2017</v>
      </c>
      <c r="I3483" s="20" t="str">
        <f t="shared" si="165"/>
        <v>liss__pers_SS..FthrPersLf.2017</v>
      </c>
      <c r="J3483" s="20" t="s">
        <v>6264</v>
      </c>
      <c r="K3483" s="20" t="s">
        <v>6249</v>
      </c>
      <c r="L3483" s="15" t="s">
        <v>6192</v>
      </c>
      <c r="N3483" s="15" t="s">
        <v>290</v>
      </c>
      <c r="Q3483" s="20" t="s">
        <v>224</v>
      </c>
    </row>
    <row r="3484" spans="1:17" ht="18" customHeight="1" x14ac:dyDescent="0.2">
      <c r="A3484" s="7" t="s">
        <v>25</v>
      </c>
      <c r="B3484" s="7" t="s">
        <v>1450</v>
      </c>
      <c r="C3484" s="7" t="s">
        <v>17</v>
      </c>
      <c r="D3484" s="7" t="s">
        <v>109</v>
      </c>
      <c r="E3484" s="7" t="s">
        <v>6266</v>
      </c>
      <c r="F3484" s="15">
        <v>1</v>
      </c>
      <c r="G3484" s="15" t="str">
        <f t="shared" si="166"/>
        <v>a</v>
      </c>
      <c r="H3484" s="20">
        <f t="shared" si="167"/>
        <v>2008</v>
      </c>
      <c r="I3484" s="20" t="str">
        <f t="shared" si="165"/>
        <v>liss__pers_SS..FthrPrctl.2008</v>
      </c>
      <c r="J3484" s="20" t="s">
        <v>6267</v>
      </c>
      <c r="K3484" s="20" t="s">
        <v>6268</v>
      </c>
      <c r="L3484" s="15" t="s">
        <v>6192</v>
      </c>
      <c r="N3484" s="15" t="s">
        <v>290</v>
      </c>
      <c r="Q3484" s="20" t="s">
        <v>224</v>
      </c>
    </row>
    <row r="3485" spans="1:17" ht="18" customHeight="1" x14ac:dyDescent="0.2">
      <c r="A3485" s="7" t="s">
        <v>25</v>
      </c>
      <c r="B3485" s="7" t="s">
        <v>1457</v>
      </c>
      <c r="C3485" s="7" t="s">
        <v>17</v>
      </c>
      <c r="D3485" s="7" t="s">
        <v>109</v>
      </c>
      <c r="E3485" s="7" t="s">
        <v>6266</v>
      </c>
      <c r="F3485" s="15">
        <v>2</v>
      </c>
      <c r="G3485" s="15" t="str">
        <f t="shared" si="166"/>
        <v>b</v>
      </c>
      <c r="H3485" s="20">
        <f t="shared" si="167"/>
        <v>2009</v>
      </c>
      <c r="I3485" s="20" t="str">
        <f t="shared" si="165"/>
        <v>liss__pers_SS..FthrPrctl.2009</v>
      </c>
      <c r="J3485" s="20" t="s">
        <v>6270</v>
      </c>
      <c r="K3485" s="20" t="s">
        <v>6268</v>
      </c>
      <c r="L3485" s="15" t="s">
        <v>6192</v>
      </c>
      <c r="N3485" s="15" t="s">
        <v>290</v>
      </c>
      <c r="Q3485" s="20" t="s">
        <v>224</v>
      </c>
    </row>
    <row r="3486" spans="1:17" ht="18" customHeight="1" x14ac:dyDescent="0.2">
      <c r="A3486" s="7" t="s">
        <v>25</v>
      </c>
      <c r="B3486" s="7" t="s">
        <v>1460</v>
      </c>
      <c r="C3486" s="7" t="s">
        <v>17</v>
      </c>
      <c r="D3486" s="7" t="s">
        <v>109</v>
      </c>
      <c r="E3486" s="7" t="s">
        <v>6266</v>
      </c>
      <c r="F3486" s="15">
        <v>3</v>
      </c>
      <c r="G3486" s="15" t="str">
        <f t="shared" si="166"/>
        <v>c</v>
      </c>
      <c r="H3486" s="20">
        <f t="shared" si="167"/>
        <v>2010</v>
      </c>
      <c r="I3486" s="20" t="str">
        <f t="shared" si="165"/>
        <v>liss__pers_SS..FthrPrctl.2010</v>
      </c>
      <c r="J3486" s="20" t="s">
        <v>6271</v>
      </c>
      <c r="K3486" s="20" t="s">
        <v>6268</v>
      </c>
      <c r="L3486" s="15" t="s">
        <v>6192</v>
      </c>
      <c r="N3486" s="15" t="s">
        <v>290</v>
      </c>
      <c r="Q3486" s="20" t="s">
        <v>224</v>
      </c>
    </row>
    <row r="3487" spans="1:17" ht="18" customHeight="1" x14ac:dyDescent="0.2">
      <c r="A3487" s="7" t="s">
        <v>25</v>
      </c>
      <c r="B3487" s="7" t="s">
        <v>1464</v>
      </c>
      <c r="C3487" s="7" t="s">
        <v>17</v>
      </c>
      <c r="D3487" s="7" t="s">
        <v>109</v>
      </c>
      <c r="E3487" s="7" t="s">
        <v>6266</v>
      </c>
      <c r="F3487" s="15">
        <v>4</v>
      </c>
      <c r="G3487" s="15" t="str">
        <f t="shared" si="166"/>
        <v>d</v>
      </c>
      <c r="H3487" s="20">
        <f t="shared" si="167"/>
        <v>2011</v>
      </c>
      <c r="I3487" s="20" t="str">
        <f t="shared" si="165"/>
        <v>liss__pers_SS..FthrPrctl.2011</v>
      </c>
      <c r="J3487" s="20" t="s">
        <v>6273</v>
      </c>
      <c r="K3487" s="20" t="s">
        <v>6268</v>
      </c>
      <c r="L3487" s="15" t="s">
        <v>6192</v>
      </c>
      <c r="N3487" s="15" t="s">
        <v>290</v>
      </c>
      <c r="Q3487" s="20" t="s">
        <v>224</v>
      </c>
    </row>
    <row r="3488" spans="1:17" ht="18" customHeight="1" x14ac:dyDescent="0.2">
      <c r="A3488" s="7" t="s">
        <v>25</v>
      </c>
      <c r="B3488" s="7" t="s">
        <v>1469</v>
      </c>
      <c r="C3488" s="7" t="s">
        <v>17</v>
      </c>
      <c r="D3488" s="7" t="s">
        <v>109</v>
      </c>
      <c r="E3488" s="7" t="s">
        <v>6266</v>
      </c>
      <c r="F3488" s="15">
        <v>5</v>
      </c>
      <c r="G3488" s="15" t="str">
        <f t="shared" si="166"/>
        <v>e</v>
      </c>
      <c r="H3488" s="20">
        <f t="shared" si="167"/>
        <v>2012</v>
      </c>
      <c r="I3488" s="20" t="str">
        <f t="shared" si="165"/>
        <v>liss__pers_SS..FthrPrctl.2012</v>
      </c>
      <c r="J3488" s="20" t="s">
        <v>6275</v>
      </c>
      <c r="K3488" s="20" t="s">
        <v>6268</v>
      </c>
      <c r="L3488" s="15" t="s">
        <v>6192</v>
      </c>
      <c r="N3488" s="15" t="s">
        <v>290</v>
      </c>
      <c r="Q3488" s="20" t="s">
        <v>224</v>
      </c>
    </row>
    <row r="3489" spans="1:17" ht="18" customHeight="1" x14ac:dyDescent="0.2">
      <c r="A3489" s="7" t="s">
        <v>25</v>
      </c>
      <c r="B3489" s="7" t="s">
        <v>1472</v>
      </c>
      <c r="C3489" s="7" t="s">
        <v>17</v>
      </c>
      <c r="D3489" s="7" t="s">
        <v>109</v>
      </c>
      <c r="E3489" s="7" t="s">
        <v>6266</v>
      </c>
      <c r="F3489" s="15">
        <v>6</v>
      </c>
      <c r="G3489" s="15" t="str">
        <f t="shared" si="166"/>
        <v>f</v>
      </c>
      <c r="H3489" s="20">
        <f t="shared" si="167"/>
        <v>2013</v>
      </c>
      <c r="I3489" s="20" t="str">
        <f t="shared" si="165"/>
        <v>liss__pers_SS..FthrPrctl.2013</v>
      </c>
      <c r="J3489" s="20" t="s">
        <v>6276</v>
      </c>
      <c r="K3489" s="20" t="s">
        <v>6268</v>
      </c>
      <c r="L3489" s="15" t="s">
        <v>6192</v>
      </c>
      <c r="N3489" s="15" t="s">
        <v>290</v>
      </c>
      <c r="Q3489" s="20" t="s">
        <v>224</v>
      </c>
    </row>
    <row r="3490" spans="1:17" ht="18" customHeight="1" x14ac:dyDescent="0.2">
      <c r="A3490" s="7" t="s">
        <v>25</v>
      </c>
      <c r="B3490" s="7" t="s">
        <v>1476</v>
      </c>
      <c r="C3490" s="7" t="s">
        <v>17</v>
      </c>
      <c r="D3490" s="7" t="s">
        <v>109</v>
      </c>
      <c r="E3490" s="7" t="s">
        <v>6266</v>
      </c>
      <c r="F3490" s="15">
        <v>7</v>
      </c>
      <c r="G3490" s="15" t="str">
        <f t="shared" si="166"/>
        <v>g</v>
      </c>
      <c r="H3490" s="20">
        <f t="shared" si="167"/>
        <v>2014</v>
      </c>
      <c r="I3490" s="20" t="str">
        <f t="shared" si="165"/>
        <v>liss__pers_SS..FthrPrctl.2014</v>
      </c>
      <c r="J3490" s="20" t="s">
        <v>6278</v>
      </c>
      <c r="K3490" s="20" t="s">
        <v>6268</v>
      </c>
      <c r="L3490" s="15" t="s">
        <v>6192</v>
      </c>
      <c r="N3490" s="15" t="s">
        <v>290</v>
      </c>
      <c r="Q3490" s="20" t="s">
        <v>224</v>
      </c>
    </row>
    <row r="3491" spans="1:17" ht="18" customHeight="1" x14ac:dyDescent="0.2">
      <c r="A3491" s="7" t="s">
        <v>25</v>
      </c>
      <c r="B3491" s="7" t="s">
        <v>1479</v>
      </c>
      <c r="C3491" s="7" t="s">
        <v>17</v>
      </c>
      <c r="D3491" s="7" t="s">
        <v>109</v>
      </c>
      <c r="E3491" s="7" t="s">
        <v>6266</v>
      </c>
      <c r="F3491" s="15">
        <v>8</v>
      </c>
      <c r="G3491" s="15" t="str">
        <f t="shared" si="166"/>
        <v>h</v>
      </c>
      <c r="H3491" s="20">
        <f t="shared" si="167"/>
        <v>2015</v>
      </c>
      <c r="I3491" s="20" t="str">
        <f t="shared" si="165"/>
        <v>liss__pers_SS..FthrPrctl.2015</v>
      </c>
      <c r="J3491" s="20" t="s">
        <v>6280</v>
      </c>
      <c r="K3491" s="20" t="s">
        <v>6268</v>
      </c>
      <c r="L3491" s="15" t="s">
        <v>6192</v>
      </c>
      <c r="N3491" s="15" t="s">
        <v>290</v>
      </c>
      <c r="Q3491" s="20" t="s">
        <v>224</v>
      </c>
    </row>
    <row r="3492" spans="1:17" ht="18" customHeight="1" x14ac:dyDescent="0.2">
      <c r="A3492" s="7" t="s">
        <v>25</v>
      </c>
      <c r="B3492" s="7" t="s">
        <v>1483</v>
      </c>
      <c r="C3492" s="7" t="s">
        <v>17</v>
      </c>
      <c r="D3492" s="7" t="s">
        <v>109</v>
      </c>
      <c r="E3492" s="7" t="s">
        <v>6266</v>
      </c>
      <c r="F3492" s="15">
        <v>9</v>
      </c>
      <c r="G3492" s="15" t="str">
        <f t="shared" si="166"/>
        <v>i</v>
      </c>
      <c r="H3492" s="20">
        <f t="shared" si="167"/>
        <v>2016</v>
      </c>
      <c r="I3492" s="20" t="str">
        <f t="shared" si="165"/>
        <v>liss__pers_SS..FthrPrctl.2016</v>
      </c>
      <c r="J3492" s="20" t="s">
        <v>6281</v>
      </c>
      <c r="K3492" s="20" t="s">
        <v>6268</v>
      </c>
      <c r="L3492" s="15" t="s">
        <v>6192</v>
      </c>
      <c r="N3492" s="15" t="s">
        <v>290</v>
      </c>
      <c r="Q3492" s="20" t="s">
        <v>224</v>
      </c>
    </row>
    <row r="3493" spans="1:17" ht="18" customHeight="1" x14ac:dyDescent="0.2">
      <c r="A3493" s="7" t="s">
        <v>25</v>
      </c>
      <c r="B3493" s="7" t="s">
        <v>1485</v>
      </c>
      <c r="C3493" s="7" t="s">
        <v>17</v>
      </c>
      <c r="D3493" s="7" t="s">
        <v>109</v>
      </c>
      <c r="E3493" s="7" t="s">
        <v>6266</v>
      </c>
      <c r="F3493" s="15">
        <v>10</v>
      </c>
      <c r="G3493" s="15" t="str">
        <f t="shared" si="166"/>
        <v>j</v>
      </c>
      <c r="H3493" s="20">
        <f t="shared" si="167"/>
        <v>2017</v>
      </c>
      <c r="I3493" s="20" t="str">
        <f t="shared" si="165"/>
        <v>liss__pers_SS..FthrPrctl.2017</v>
      </c>
      <c r="J3493" s="20" t="s">
        <v>6283</v>
      </c>
      <c r="K3493" s="20" t="s">
        <v>6268</v>
      </c>
      <c r="L3493" s="15" t="s">
        <v>6192</v>
      </c>
      <c r="N3493" s="15" t="s">
        <v>290</v>
      </c>
      <c r="Q3493" s="20" t="s">
        <v>224</v>
      </c>
    </row>
    <row r="3494" spans="1:17" ht="18" customHeight="1" x14ac:dyDescent="0.2">
      <c r="A3494" s="7" t="s">
        <v>25</v>
      </c>
      <c r="B3494" s="7" t="s">
        <v>1450</v>
      </c>
      <c r="C3494" s="7" t="s">
        <v>17</v>
      </c>
      <c r="D3494" s="7" t="s">
        <v>109</v>
      </c>
      <c r="E3494" s="7" t="s">
        <v>6284</v>
      </c>
      <c r="F3494" s="15">
        <v>1</v>
      </c>
      <c r="G3494" s="15" t="str">
        <f t="shared" si="166"/>
        <v>a</v>
      </c>
      <c r="H3494" s="20">
        <f t="shared" si="167"/>
        <v>2008</v>
      </c>
      <c r="I3494" s="20" t="str">
        <f t="shared" ref="I3494:I3557" si="168">CONCATENATE(A3494,"__",C3494,"_", D3494, "..", E3494, ".", H3494)</f>
        <v>liss__pers_SS..FthrVals.2008</v>
      </c>
      <c r="J3494" s="20" t="s">
        <v>6285</v>
      </c>
      <c r="K3494" s="20" t="s">
        <v>6286</v>
      </c>
      <c r="L3494" s="13" t="s">
        <v>9054</v>
      </c>
      <c r="M3494" s="38" t="s">
        <v>225</v>
      </c>
      <c r="N3494" s="15" t="s">
        <v>10513</v>
      </c>
      <c r="O3494" s="56">
        <v>1</v>
      </c>
      <c r="P3494" s="56">
        <v>2</v>
      </c>
      <c r="Q3494" s="20" t="s">
        <v>224</v>
      </c>
    </row>
    <row r="3495" spans="1:17" ht="18" customHeight="1" x14ac:dyDescent="0.2">
      <c r="A3495" s="7" t="s">
        <v>25</v>
      </c>
      <c r="B3495" s="7" t="s">
        <v>1457</v>
      </c>
      <c r="C3495" s="7" t="s">
        <v>17</v>
      </c>
      <c r="D3495" s="7" t="s">
        <v>109</v>
      </c>
      <c r="E3495" s="7" t="s">
        <v>6284</v>
      </c>
      <c r="F3495" s="15">
        <v>2</v>
      </c>
      <c r="G3495" s="15" t="str">
        <f t="shared" si="166"/>
        <v>b</v>
      </c>
      <c r="H3495" s="20">
        <f t="shared" si="167"/>
        <v>2009</v>
      </c>
      <c r="I3495" s="20" t="str">
        <f t="shared" si="168"/>
        <v>liss__pers_SS..FthrVals.2009</v>
      </c>
      <c r="J3495" s="20" t="s">
        <v>6288</v>
      </c>
      <c r="K3495" s="20" t="s">
        <v>6286</v>
      </c>
      <c r="L3495" s="13" t="s">
        <v>9054</v>
      </c>
      <c r="M3495" s="38" t="s">
        <v>225</v>
      </c>
      <c r="N3495" s="15" t="s">
        <v>10513</v>
      </c>
      <c r="O3495" s="56">
        <v>1</v>
      </c>
      <c r="P3495" s="56">
        <v>2</v>
      </c>
      <c r="Q3495" s="20" t="s">
        <v>224</v>
      </c>
    </row>
    <row r="3496" spans="1:17" ht="18" customHeight="1" x14ac:dyDescent="0.2">
      <c r="A3496" s="7" t="s">
        <v>25</v>
      </c>
      <c r="B3496" s="7" t="s">
        <v>1460</v>
      </c>
      <c r="C3496" s="7" t="s">
        <v>17</v>
      </c>
      <c r="D3496" s="7" t="s">
        <v>109</v>
      </c>
      <c r="E3496" s="7" t="s">
        <v>6284</v>
      </c>
      <c r="F3496" s="15">
        <v>3</v>
      </c>
      <c r="G3496" s="15" t="str">
        <f t="shared" si="166"/>
        <v>c</v>
      </c>
      <c r="H3496" s="20">
        <f t="shared" si="167"/>
        <v>2010</v>
      </c>
      <c r="I3496" s="20" t="str">
        <f t="shared" si="168"/>
        <v>liss__pers_SS..FthrVals.2010</v>
      </c>
      <c r="J3496" s="20" t="s">
        <v>6290</v>
      </c>
      <c r="K3496" s="20" t="s">
        <v>6286</v>
      </c>
      <c r="L3496" s="13" t="s">
        <v>9054</v>
      </c>
      <c r="M3496" s="38" t="s">
        <v>225</v>
      </c>
      <c r="N3496" s="15" t="s">
        <v>10513</v>
      </c>
      <c r="O3496" s="56">
        <v>1</v>
      </c>
      <c r="P3496" s="56">
        <v>2</v>
      </c>
      <c r="Q3496" s="20" t="s">
        <v>224</v>
      </c>
    </row>
    <row r="3497" spans="1:17" ht="18" customHeight="1" x14ac:dyDescent="0.2">
      <c r="A3497" s="7" t="s">
        <v>25</v>
      </c>
      <c r="B3497" s="7" t="s">
        <v>1464</v>
      </c>
      <c r="C3497" s="7" t="s">
        <v>17</v>
      </c>
      <c r="D3497" s="7" t="s">
        <v>109</v>
      </c>
      <c r="E3497" s="7" t="s">
        <v>6284</v>
      </c>
      <c r="F3497" s="15">
        <v>4</v>
      </c>
      <c r="G3497" s="15" t="str">
        <f t="shared" si="166"/>
        <v>d</v>
      </c>
      <c r="H3497" s="20">
        <f t="shared" si="167"/>
        <v>2011</v>
      </c>
      <c r="I3497" s="20" t="str">
        <f t="shared" si="168"/>
        <v>liss__pers_SS..FthrVals.2011</v>
      </c>
      <c r="J3497" s="20" t="s">
        <v>6291</v>
      </c>
      <c r="K3497" s="20" t="s">
        <v>6286</v>
      </c>
      <c r="L3497" s="13" t="s">
        <v>9054</v>
      </c>
      <c r="M3497" s="38" t="s">
        <v>225</v>
      </c>
      <c r="N3497" s="15" t="s">
        <v>10513</v>
      </c>
      <c r="O3497" s="56">
        <v>1</v>
      </c>
      <c r="P3497" s="56">
        <v>2</v>
      </c>
      <c r="Q3497" s="20" t="s">
        <v>224</v>
      </c>
    </row>
    <row r="3498" spans="1:17" ht="18" customHeight="1" x14ac:dyDescent="0.2">
      <c r="A3498" s="7" t="s">
        <v>25</v>
      </c>
      <c r="B3498" s="7" t="s">
        <v>1469</v>
      </c>
      <c r="C3498" s="7" t="s">
        <v>17</v>
      </c>
      <c r="D3498" s="7" t="s">
        <v>109</v>
      </c>
      <c r="E3498" s="7" t="s">
        <v>6284</v>
      </c>
      <c r="F3498" s="15">
        <v>5</v>
      </c>
      <c r="G3498" s="15" t="str">
        <f t="shared" si="166"/>
        <v>e</v>
      </c>
      <c r="H3498" s="20">
        <f t="shared" si="167"/>
        <v>2012</v>
      </c>
      <c r="I3498" s="20" t="str">
        <f t="shared" si="168"/>
        <v>liss__pers_SS..FthrVals.2012</v>
      </c>
      <c r="J3498" s="20" t="s">
        <v>6293</v>
      </c>
      <c r="K3498" s="20" t="s">
        <v>6286</v>
      </c>
      <c r="L3498" s="13" t="s">
        <v>9054</v>
      </c>
      <c r="M3498" s="38" t="s">
        <v>225</v>
      </c>
      <c r="N3498" s="15" t="s">
        <v>10513</v>
      </c>
      <c r="O3498" s="56">
        <v>1</v>
      </c>
      <c r="P3498" s="56">
        <v>2</v>
      </c>
      <c r="Q3498" s="20" t="s">
        <v>224</v>
      </c>
    </row>
    <row r="3499" spans="1:17" ht="18" customHeight="1" x14ac:dyDescent="0.2">
      <c r="A3499" s="7" t="s">
        <v>25</v>
      </c>
      <c r="B3499" s="7" t="s">
        <v>1472</v>
      </c>
      <c r="C3499" s="7" t="s">
        <v>17</v>
      </c>
      <c r="D3499" s="7" t="s">
        <v>109</v>
      </c>
      <c r="E3499" s="7" t="s">
        <v>6284</v>
      </c>
      <c r="F3499" s="15">
        <v>6</v>
      </c>
      <c r="G3499" s="15" t="str">
        <f t="shared" si="166"/>
        <v>f</v>
      </c>
      <c r="H3499" s="20">
        <f t="shared" si="167"/>
        <v>2013</v>
      </c>
      <c r="I3499" s="20" t="str">
        <f t="shared" si="168"/>
        <v>liss__pers_SS..FthrVals.2013</v>
      </c>
      <c r="J3499" s="20" t="s">
        <v>6295</v>
      </c>
      <c r="K3499" s="20" t="s">
        <v>6286</v>
      </c>
      <c r="L3499" s="13" t="s">
        <v>9054</v>
      </c>
      <c r="M3499" s="38" t="s">
        <v>225</v>
      </c>
      <c r="N3499" s="15" t="s">
        <v>10513</v>
      </c>
      <c r="O3499" s="56">
        <v>1</v>
      </c>
      <c r="P3499" s="56">
        <v>2</v>
      </c>
      <c r="Q3499" s="20" t="s">
        <v>224</v>
      </c>
    </row>
    <row r="3500" spans="1:17" ht="18" customHeight="1" x14ac:dyDescent="0.2">
      <c r="A3500" s="7" t="s">
        <v>25</v>
      </c>
      <c r="B3500" s="7" t="s">
        <v>1476</v>
      </c>
      <c r="C3500" s="7" t="s">
        <v>17</v>
      </c>
      <c r="D3500" s="7" t="s">
        <v>109</v>
      </c>
      <c r="E3500" s="7" t="s">
        <v>6284</v>
      </c>
      <c r="F3500" s="15">
        <v>7</v>
      </c>
      <c r="G3500" s="15" t="str">
        <f t="shared" si="166"/>
        <v>g</v>
      </c>
      <c r="H3500" s="20">
        <f t="shared" si="167"/>
        <v>2014</v>
      </c>
      <c r="I3500" s="20" t="str">
        <f t="shared" si="168"/>
        <v>liss__pers_SS..FthrVals.2014</v>
      </c>
      <c r="J3500" s="20" t="s">
        <v>6296</v>
      </c>
      <c r="K3500" s="20" t="s">
        <v>6286</v>
      </c>
      <c r="L3500" s="13" t="s">
        <v>9054</v>
      </c>
      <c r="M3500" s="38" t="s">
        <v>225</v>
      </c>
      <c r="N3500" s="15" t="s">
        <v>10513</v>
      </c>
      <c r="O3500" s="56">
        <v>1</v>
      </c>
      <c r="P3500" s="56">
        <v>2</v>
      </c>
      <c r="Q3500" s="20" t="s">
        <v>224</v>
      </c>
    </row>
    <row r="3501" spans="1:17" ht="18" customHeight="1" x14ac:dyDescent="0.2">
      <c r="A3501" s="7" t="s">
        <v>25</v>
      </c>
      <c r="B3501" s="7" t="s">
        <v>1479</v>
      </c>
      <c r="C3501" s="7" t="s">
        <v>17</v>
      </c>
      <c r="D3501" s="7" t="s">
        <v>109</v>
      </c>
      <c r="E3501" s="7" t="s">
        <v>6284</v>
      </c>
      <c r="F3501" s="15">
        <v>8</v>
      </c>
      <c r="G3501" s="15" t="str">
        <f t="shared" si="166"/>
        <v>h</v>
      </c>
      <c r="H3501" s="20">
        <f t="shared" si="167"/>
        <v>2015</v>
      </c>
      <c r="I3501" s="20" t="str">
        <f t="shared" si="168"/>
        <v>liss__pers_SS..FthrVals.2015</v>
      </c>
      <c r="J3501" s="20" t="s">
        <v>6298</v>
      </c>
      <c r="K3501" s="20" t="s">
        <v>6286</v>
      </c>
      <c r="L3501" s="13" t="s">
        <v>9054</v>
      </c>
      <c r="M3501" s="38" t="s">
        <v>225</v>
      </c>
      <c r="N3501" s="15" t="s">
        <v>10513</v>
      </c>
      <c r="O3501" s="56">
        <v>1</v>
      </c>
      <c r="P3501" s="56">
        <v>2</v>
      </c>
      <c r="Q3501" s="20" t="s">
        <v>224</v>
      </c>
    </row>
    <row r="3502" spans="1:17" ht="18" customHeight="1" x14ac:dyDescent="0.2">
      <c r="A3502" s="7" t="s">
        <v>25</v>
      </c>
      <c r="B3502" s="7" t="s">
        <v>1483</v>
      </c>
      <c r="C3502" s="7" t="s">
        <v>17</v>
      </c>
      <c r="D3502" s="7" t="s">
        <v>109</v>
      </c>
      <c r="E3502" s="7" t="s">
        <v>6284</v>
      </c>
      <c r="F3502" s="15">
        <v>9</v>
      </c>
      <c r="G3502" s="15" t="str">
        <f t="shared" si="166"/>
        <v>i</v>
      </c>
      <c r="H3502" s="20">
        <f t="shared" si="167"/>
        <v>2016</v>
      </c>
      <c r="I3502" s="20" t="str">
        <f t="shared" si="168"/>
        <v>liss__pers_SS..FthrVals.2016</v>
      </c>
      <c r="J3502" s="20" t="s">
        <v>6300</v>
      </c>
      <c r="K3502" s="20" t="s">
        <v>6286</v>
      </c>
      <c r="L3502" s="13" t="s">
        <v>9054</v>
      </c>
      <c r="M3502" s="38" t="s">
        <v>225</v>
      </c>
      <c r="N3502" s="15" t="s">
        <v>10513</v>
      </c>
      <c r="O3502" s="56">
        <v>1</v>
      </c>
      <c r="P3502" s="56">
        <v>2</v>
      </c>
      <c r="Q3502" s="20" t="s">
        <v>224</v>
      </c>
    </row>
    <row r="3503" spans="1:17" ht="18" customHeight="1" x14ac:dyDescent="0.2">
      <c r="A3503" s="7" t="s">
        <v>25</v>
      </c>
      <c r="B3503" s="7" t="s">
        <v>1485</v>
      </c>
      <c r="C3503" s="7" t="s">
        <v>17</v>
      </c>
      <c r="D3503" s="7" t="s">
        <v>109</v>
      </c>
      <c r="E3503" s="7" t="s">
        <v>6284</v>
      </c>
      <c r="F3503" s="15">
        <v>10</v>
      </c>
      <c r="G3503" s="15" t="str">
        <f t="shared" si="166"/>
        <v>j</v>
      </c>
      <c r="H3503" s="20">
        <f t="shared" si="167"/>
        <v>2017</v>
      </c>
      <c r="I3503" s="20" t="str">
        <f t="shared" si="168"/>
        <v>liss__pers_SS..FthrVals.2017</v>
      </c>
      <c r="J3503" s="20" t="s">
        <v>6302</v>
      </c>
      <c r="K3503" s="20" t="s">
        <v>6286</v>
      </c>
      <c r="L3503" s="13" t="s">
        <v>9054</v>
      </c>
      <c r="M3503" s="38" t="s">
        <v>225</v>
      </c>
      <c r="N3503" s="15" t="s">
        <v>10513</v>
      </c>
      <c r="O3503" s="56">
        <v>1</v>
      </c>
      <c r="P3503" s="56">
        <v>2</v>
      </c>
      <c r="Q3503" s="20" t="s">
        <v>224</v>
      </c>
    </row>
    <row r="3504" spans="1:17" ht="18" customHeight="1" x14ac:dyDescent="0.2">
      <c r="A3504" s="7" t="s">
        <v>25</v>
      </c>
      <c r="B3504" s="7" t="s">
        <v>1450</v>
      </c>
      <c r="C3504" s="7" t="s">
        <v>17</v>
      </c>
      <c r="D3504" s="7" t="s">
        <v>109</v>
      </c>
      <c r="E3504" s="7" t="s">
        <v>6303</v>
      </c>
      <c r="F3504" s="15">
        <v>1</v>
      </c>
      <c r="G3504" s="15" t="str">
        <f t="shared" si="166"/>
        <v>a</v>
      </c>
      <c r="H3504" s="20">
        <f t="shared" si="167"/>
        <v>2008</v>
      </c>
      <c r="I3504" s="20" t="str">
        <f t="shared" si="168"/>
        <v>liss__pers_SS..MthrCnsl.2008</v>
      </c>
      <c r="J3504" s="20" t="s">
        <v>6304</v>
      </c>
      <c r="K3504" s="20" t="s">
        <v>6305</v>
      </c>
      <c r="L3504" s="15" t="s">
        <v>6192</v>
      </c>
      <c r="N3504" s="15" t="s">
        <v>290</v>
      </c>
      <c r="Q3504" s="20" t="s">
        <v>224</v>
      </c>
    </row>
    <row r="3505" spans="1:17" ht="18" customHeight="1" x14ac:dyDescent="0.2">
      <c r="A3505" s="7" t="s">
        <v>25</v>
      </c>
      <c r="B3505" s="7" t="s">
        <v>1457</v>
      </c>
      <c r="C3505" s="7" t="s">
        <v>17</v>
      </c>
      <c r="D3505" s="7" t="s">
        <v>109</v>
      </c>
      <c r="E3505" s="7" t="s">
        <v>6303</v>
      </c>
      <c r="F3505" s="15">
        <v>2</v>
      </c>
      <c r="G3505" s="15" t="str">
        <f t="shared" si="166"/>
        <v>b</v>
      </c>
      <c r="H3505" s="20">
        <f t="shared" si="167"/>
        <v>2009</v>
      </c>
      <c r="I3505" s="20" t="str">
        <f t="shared" si="168"/>
        <v>liss__pers_SS..MthrCnsl.2009</v>
      </c>
      <c r="J3505" s="20" t="s">
        <v>6307</v>
      </c>
      <c r="K3505" s="20" t="s">
        <v>6305</v>
      </c>
      <c r="L3505" s="15" t="s">
        <v>6192</v>
      </c>
      <c r="N3505" s="15" t="s">
        <v>290</v>
      </c>
      <c r="Q3505" s="20" t="s">
        <v>224</v>
      </c>
    </row>
    <row r="3506" spans="1:17" ht="18" customHeight="1" x14ac:dyDescent="0.2">
      <c r="A3506" s="7" t="s">
        <v>25</v>
      </c>
      <c r="B3506" s="7" t="s">
        <v>1460</v>
      </c>
      <c r="C3506" s="7" t="s">
        <v>17</v>
      </c>
      <c r="D3506" s="7" t="s">
        <v>109</v>
      </c>
      <c r="E3506" s="7" t="s">
        <v>6303</v>
      </c>
      <c r="F3506" s="15">
        <v>3</v>
      </c>
      <c r="G3506" s="15" t="str">
        <f t="shared" si="166"/>
        <v>c</v>
      </c>
      <c r="H3506" s="20">
        <f t="shared" si="167"/>
        <v>2010</v>
      </c>
      <c r="I3506" s="20" t="str">
        <f t="shared" si="168"/>
        <v>liss__pers_SS..MthrCnsl.2010</v>
      </c>
      <c r="J3506" s="20" t="s">
        <v>6309</v>
      </c>
      <c r="K3506" s="20" t="s">
        <v>6305</v>
      </c>
      <c r="L3506" s="15" t="s">
        <v>6192</v>
      </c>
      <c r="N3506" s="15" t="s">
        <v>290</v>
      </c>
      <c r="Q3506" s="20" t="s">
        <v>224</v>
      </c>
    </row>
    <row r="3507" spans="1:17" ht="18" customHeight="1" x14ac:dyDescent="0.2">
      <c r="A3507" s="7" t="s">
        <v>25</v>
      </c>
      <c r="B3507" s="7" t="s">
        <v>1464</v>
      </c>
      <c r="C3507" s="7" t="s">
        <v>17</v>
      </c>
      <c r="D3507" s="7" t="s">
        <v>109</v>
      </c>
      <c r="E3507" s="7" t="s">
        <v>6303</v>
      </c>
      <c r="F3507" s="15">
        <v>4</v>
      </c>
      <c r="G3507" s="15" t="str">
        <f t="shared" si="166"/>
        <v>d</v>
      </c>
      <c r="H3507" s="20">
        <f t="shared" si="167"/>
        <v>2011</v>
      </c>
      <c r="I3507" s="20" t="str">
        <f t="shared" si="168"/>
        <v>liss__pers_SS..MthrCnsl.2011</v>
      </c>
      <c r="J3507" s="20" t="s">
        <v>6311</v>
      </c>
      <c r="K3507" s="20" t="s">
        <v>6305</v>
      </c>
      <c r="L3507" s="15" t="s">
        <v>6192</v>
      </c>
      <c r="N3507" s="15" t="s">
        <v>290</v>
      </c>
      <c r="Q3507" s="20" t="s">
        <v>224</v>
      </c>
    </row>
    <row r="3508" spans="1:17" ht="18" customHeight="1" x14ac:dyDescent="0.2">
      <c r="A3508" s="7" t="s">
        <v>25</v>
      </c>
      <c r="B3508" s="7" t="s">
        <v>1469</v>
      </c>
      <c r="C3508" s="7" t="s">
        <v>17</v>
      </c>
      <c r="D3508" s="7" t="s">
        <v>109</v>
      </c>
      <c r="E3508" s="7" t="s">
        <v>6303</v>
      </c>
      <c r="F3508" s="15">
        <v>5</v>
      </c>
      <c r="G3508" s="15" t="str">
        <f t="shared" si="166"/>
        <v>e</v>
      </c>
      <c r="H3508" s="20">
        <f t="shared" si="167"/>
        <v>2012</v>
      </c>
      <c r="I3508" s="20" t="str">
        <f t="shared" si="168"/>
        <v>liss__pers_SS..MthrCnsl.2012</v>
      </c>
      <c r="J3508" s="20" t="s">
        <v>6312</v>
      </c>
      <c r="K3508" s="20" t="s">
        <v>6305</v>
      </c>
      <c r="L3508" s="15" t="s">
        <v>6192</v>
      </c>
      <c r="N3508" s="15" t="s">
        <v>290</v>
      </c>
      <c r="Q3508" s="20" t="s">
        <v>224</v>
      </c>
    </row>
    <row r="3509" spans="1:17" ht="18" customHeight="1" x14ac:dyDescent="0.2">
      <c r="A3509" s="7" t="s">
        <v>25</v>
      </c>
      <c r="B3509" s="7" t="s">
        <v>1472</v>
      </c>
      <c r="C3509" s="7" t="s">
        <v>17</v>
      </c>
      <c r="D3509" s="7" t="s">
        <v>109</v>
      </c>
      <c r="E3509" s="7" t="s">
        <v>6303</v>
      </c>
      <c r="F3509" s="15">
        <v>6</v>
      </c>
      <c r="G3509" s="15" t="str">
        <f t="shared" si="166"/>
        <v>f</v>
      </c>
      <c r="H3509" s="20">
        <f t="shared" si="167"/>
        <v>2013</v>
      </c>
      <c r="I3509" s="20" t="str">
        <f t="shared" si="168"/>
        <v>liss__pers_SS..MthrCnsl.2013</v>
      </c>
      <c r="J3509" s="20" t="s">
        <v>6314</v>
      </c>
      <c r="K3509" s="20" t="s">
        <v>6305</v>
      </c>
      <c r="L3509" s="15" t="s">
        <v>6192</v>
      </c>
      <c r="N3509" s="15" t="s">
        <v>290</v>
      </c>
      <c r="Q3509" s="20" t="s">
        <v>224</v>
      </c>
    </row>
    <row r="3510" spans="1:17" ht="18" customHeight="1" x14ac:dyDescent="0.2">
      <c r="A3510" s="7" t="s">
        <v>25</v>
      </c>
      <c r="B3510" s="7" t="s">
        <v>1476</v>
      </c>
      <c r="C3510" s="7" t="s">
        <v>17</v>
      </c>
      <c r="D3510" s="7" t="s">
        <v>109</v>
      </c>
      <c r="E3510" s="7" t="s">
        <v>6303</v>
      </c>
      <c r="F3510" s="15">
        <v>7</v>
      </c>
      <c r="G3510" s="15" t="str">
        <f t="shared" si="166"/>
        <v>g</v>
      </c>
      <c r="H3510" s="20">
        <f t="shared" si="167"/>
        <v>2014</v>
      </c>
      <c r="I3510" s="20" t="str">
        <f t="shared" si="168"/>
        <v>liss__pers_SS..MthrCnsl.2014</v>
      </c>
      <c r="J3510" s="20" t="s">
        <v>6316</v>
      </c>
      <c r="K3510" s="20" t="s">
        <v>6305</v>
      </c>
      <c r="L3510" s="15" t="s">
        <v>6192</v>
      </c>
      <c r="N3510" s="15" t="s">
        <v>290</v>
      </c>
      <c r="Q3510" s="20" t="s">
        <v>224</v>
      </c>
    </row>
    <row r="3511" spans="1:17" ht="18" customHeight="1" x14ac:dyDescent="0.2">
      <c r="A3511" s="7" t="s">
        <v>25</v>
      </c>
      <c r="B3511" s="7" t="s">
        <v>1479</v>
      </c>
      <c r="C3511" s="7" t="s">
        <v>17</v>
      </c>
      <c r="D3511" s="7" t="s">
        <v>109</v>
      </c>
      <c r="E3511" s="7" t="s">
        <v>6303</v>
      </c>
      <c r="F3511" s="15">
        <v>8</v>
      </c>
      <c r="G3511" s="15" t="str">
        <f t="shared" si="166"/>
        <v>h</v>
      </c>
      <c r="H3511" s="20">
        <f t="shared" si="167"/>
        <v>2015</v>
      </c>
      <c r="I3511" s="20" t="str">
        <f t="shared" si="168"/>
        <v>liss__pers_SS..MthrCnsl.2015</v>
      </c>
      <c r="J3511" s="20" t="s">
        <v>6317</v>
      </c>
      <c r="K3511" s="20" t="s">
        <v>6305</v>
      </c>
      <c r="L3511" s="15" t="s">
        <v>6192</v>
      </c>
      <c r="N3511" s="15" t="s">
        <v>290</v>
      </c>
      <c r="Q3511" s="20" t="s">
        <v>224</v>
      </c>
    </row>
    <row r="3512" spans="1:17" ht="18" customHeight="1" x14ac:dyDescent="0.2">
      <c r="A3512" s="7" t="s">
        <v>25</v>
      </c>
      <c r="B3512" s="7" t="s">
        <v>1483</v>
      </c>
      <c r="C3512" s="7" t="s">
        <v>17</v>
      </c>
      <c r="D3512" s="7" t="s">
        <v>109</v>
      </c>
      <c r="E3512" s="7" t="s">
        <v>6303</v>
      </c>
      <c r="F3512" s="15">
        <v>9</v>
      </c>
      <c r="G3512" s="15" t="str">
        <f t="shared" si="166"/>
        <v>i</v>
      </c>
      <c r="H3512" s="20">
        <f t="shared" si="167"/>
        <v>2016</v>
      </c>
      <c r="I3512" s="20" t="str">
        <f t="shared" si="168"/>
        <v>liss__pers_SS..MthrCnsl.2016</v>
      </c>
      <c r="J3512" s="20" t="s">
        <v>6319</v>
      </c>
      <c r="K3512" s="20" t="s">
        <v>6305</v>
      </c>
      <c r="L3512" s="15" t="s">
        <v>6192</v>
      </c>
      <c r="N3512" s="15" t="s">
        <v>290</v>
      </c>
      <c r="Q3512" s="20" t="s">
        <v>224</v>
      </c>
    </row>
    <row r="3513" spans="1:17" ht="18" customHeight="1" x14ac:dyDescent="0.2">
      <c r="A3513" s="7" t="s">
        <v>25</v>
      </c>
      <c r="B3513" s="7" t="s">
        <v>1485</v>
      </c>
      <c r="C3513" s="7" t="s">
        <v>17</v>
      </c>
      <c r="D3513" s="7" t="s">
        <v>109</v>
      </c>
      <c r="E3513" s="7" t="s">
        <v>6303</v>
      </c>
      <c r="F3513" s="15">
        <v>10</v>
      </c>
      <c r="G3513" s="15" t="str">
        <f t="shared" si="166"/>
        <v>j</v>
      </c>
      <c r="H3513" s="20">
        <f t="shared" si="167"/>
        <v>2017</v>
      </c>
      <c r="I3513" s="20" t="str">
        <f t="shared" si="168"/>
        <v>liss__pers_SS..MthrCnsl.2017</v>
      </c>
      <c r="J3513" s="20" t="s">
        <v>6321</v>
      </c>
      <c r="K3513" s="20" t="s">
        <v>6305</v>
      </c>
      <c r="L3513" s="15" t="s">
        <v>6192</v>
      </c>
      <c r="N3513" s="15" t="s">
        <v>290</v>
      </c>
      <c r="Q3513" s="20" t="s">
        <v>224</v>
      </c>
    </row>
    <row r="3514" spans="1:17" ht="18" customHeight="1" x14ac:dyDescent="0.2">
      <c r="A3514" s="7" t="s">
        <v>25</v>
      </c>
      <c r="B3514" s="7" t="s">
        <v>1450</v>
      </c>
      <c r="C3514" s="7" t="s">
        <v>17</v>
      </c>
      <c r="D3514" s="7" t="s">
        <v>109</v>
      </c>
      <c r="E3514" s="7" t="s">
        <v>6322</v>
      </c>
      <c r="F3514" s="15">
        <v>1</v>
      </c>
      <c r="G3514" s="15" t="str">
        <f t="shared" si="166"/>
        <v>a</v>
      </c>
      <c r="H3514" s="20">
        <f t="shared" si="167"/>
        <v>2008</v>
      </c>
      <c r="I3514" s="20" t="str">
        <f t="shared" si="168"/>
        <v>liss__pers_SS..MthrHW.2008</v>
      </c>
      <c r="J3514" s="20" t="s">
        <v>6324</v>
      </c>
      <c r="K3514" s="20" t="s">
        <v>6325</v>
      </c>
      <c r="L3514" s="15" t="s">
        <v>6192</v>
      </c>
      <c r="N3514" s="15" t="s">
        <v>290</v>
      </c>
      <c r="Q3514" s="20" t="s">
        <v>224</v>
      </c>
    </row>
    <row r="3515" spans="1:17" ht="18" customHeight="1" x14ac:dyDescent="0.2">
      <c r="A3515" s="7" t="s">
        <v>25</v>
      </c>
      <c r="B3515" s="7" t="s">
        <v>1457</v>
      </c>
      <c r="C3515" s="7" t="s">
        <v>17</v>
      </c>
      <c r="D3515" s="7" t="s">
        <v>109</v>
      </c>
      <c r="E3515" s="7" t="s">
        <v>6322</v>
      </c>
      <c r="F3515" s="15">
        <v>2</v>
      </c>
      <c r="G3515" s="15" t="str">
        <f t="shared" si="166"/>
        <v>b</v>
      </c>
      <c r="H3515" s="20">
        <f t="shared" si="167"/>
        <v>2009</v>
      </c>
      <c r="I3515" s="20" t="str">
        <f t="shared" si="168"/>
        <v>liss__pers_SS..MthrHW.2009</v>
      </c>
      <c r="J3515" s="20" t="s">
        <v>6326</v>
      </c>
      <c r="K3515" s="20" t="s">
        <v>6325</v>
      </c>
      <c r="L3515" s="15" t="s">
        <v>6192</v>
      </c>
      <c r="N3515" s="15" t="s">
        <v>290</v>
      </c>
      <c r="Q3515" s="20" t="s">
        <v>224</v>
      </c>
    </row>
    <row r="3516" spans="1:17" ht="18" customHeight="1" x14ac:dyDescent="0.2">
      <c r="A3516" s="7" t="s">
        <v>25</v>
      </c>
      <c r="B3516" s="7" t="s">
        <v>1460</v>
      </c>
      <c r="C3516" s="7" t="s">
        <v>17</v>
      </c>
      <c r="D3516" s="7" t="s">
        <v>109</v>
      </c>
      <c r="E3516" s="7" t="s">
        <v>6322</v>
      </c>
      <c r="F3516" s="15">
        <v>3</v>
      </c>
      <c r="G3516" s="15" t="str">
        <f t="shared" si="166"/>
        <v>c</v>
      </c>
      <c r="H3516" s="20">
        <f t="shared" si="167"/>
        <v>2010</v>
      </c>
      <c r="I3516" s="20" t="str">
        <f t="shared" si="168"/>
        <v>liss__pers_SS..MthrHW.2010</v>
      </c>
      <c r="J3516" s="20" t="s">
        <v>6328</v>
      </c>
      <c r="K3516" s="20" t="s">
        <v>6325</v>
      </c>
      <c r="L3516" s="15" t="s">
        <v>6192</v>
      </c>
      <c r="N3516" s="15" t="s">
        <v>290</v>
      </c>
      <c r="Q3516" s="20" t="s">
        <v>224</v>
      </c>
    </row>
    <row r="3517" spans="1:17" ht="18" customHeight="1" x14ac:dyDescent="0.2">
      <c r="A3517" s="7" t="s">
        <v>25</v>
      </c>
      <c r="B3517" s="7" t="s">
        <v>1464</v>
      </c>
      <c r="C3517" s="7" t="s">
        <v>17</v>
      </c>
      <c r="D3517" s="7" t="s">
        <v>109</v>
      </c>
      <c r="E3517" s="7" t="s">
        <v>6322</v>
      </c>
      <c r="F3517" s="15">
        <v>4</v>
      </c>
      <c r="G3517" s="15" t="str">
        <f t="shared" si="166"/>
        <v>d</v>
      </c>
      <c r="H3517" s="20">
        <f t="shared" si="167"/>
        <v>2011</v>
      </c>
      <c r="I3517" s="20" t="str">
        <f t="shared" si="168"/>
        <v>liss__pers_SS..MthrHW.2011</v>
      </c>
      <c r="J3517" s="20" t="s">
        <v>6330</v>
      </c>
      <c r="K3517" s="20" t="s">
        <v>6325</v>
      </c>
      <c r="L3517" s="15" t="s">
        <v>6192</v>
      </c>
      <c r="N3517" s="15" t="s">
        <v>290</v>
      </c>
      <c r="Q3517" s="20" t="s">
        <v>224</v>
      </c>
    </row>
    <row r="3518" spans="1:17" ht="18" customHeight="1" x14ac:dyDescent="0.2">
      <c r="A3518" s="7" t="s">
        <v>25</v>
      </c>
      <c r="B3518" s="7" t="s">
        <v>1469</v>
      </c>
      <c r="C3518" s="7" t="s">
        <v>17</v>
      </c>
      <c r="D3518" s="7" t="s">
        <v>109</v>
      </c>
      <c r="E3518" s="7" t="s">
        <v>6322</v>
      </c>
      <c r="F3518" s="15">
        <v>5</v>
      </c>
      <c r="G3518" s="15" t="str">
        <f t="shared" si="166"/>
        <v>e</v>
      </c>
      <c r="H3518" s="20">
        <f t="shared" si="167"/>
        <v>2012</v>
      </c>
      <c r="I3518" s="20" t="str">
        <f t="shared" si="168"/>
        <v>liss__pers_SS..MthrHW.2012</v>
      </c>
      <c r="J3518" s="20" t="s">
        <v>6331</v>
      </c>
      <c r="K3518" s="20" t="s">
        <v>6325</v>
      </c>
      <c r="L3518" s="15" t="s">
        <v>6192</v>
      </c>
      <c r="N3518" s="15" t="s">
        <v>290</v>
      </c>
      <c r="Q3518" s="20" t="s">
        <v>224</v>
      </c>
    </row>
    <row r="3519" spans="1:17" ht="18" customHeight="1" x14ac:dyDescent="0.2">
      <c r="A3519" s="7" t="s">
        <v>25</v>
      </c>
      <c r="B3519" s="7" t="s">
        <v>1472</v>
      </c>
      <c r="C3519" s="7" t="s">
        <v>17</v>
      </c>
      <c r="D3519" s="7" t="s">
        <v>109</v>
      </c>
      <c r="E3519" s="7" t="s">
        <v>6322</v>
      </c>
      <c r="F3519" s="15">
        <v>6</v>
      </c>
      <c r="G3519" s="15" t="str">
        <f t="shared" si="166"/>
        <v>f</v>
      </c>
      <c r="H3519" s="20">
        <f t="shared" si="167"/>
        <v>2013</v>
      </c>
      <c r="I3519" s="20" t="str">
        <f t="shared" si="168"/>
        <v>liss__pers_SS..MthrHW.2013</v>
      </c>
      <c r="J3519" s="20" t="s">
        <v>6333</v>
      </c>
      <c r="K3519" s="20" t="s">
        <v>6325</v>
      </c>
      <c r="L3519" s="15" t="s">
        <v>6192</v>
      </c>
      <c r="N3519" s="15" t="s">
        <v>290</v>
      </c>
      <c r="Q3519" s="20" t="s">
        <v>224</v>
      </c>
    </row>
    <row r="3520" spans="1:17" ht="18" customHeight="1" x14ac:dyDescent="0.2">
      <c r="A3520" s="7" t="s">
        <v>25</v>
      </c>
      <c r="B3520" s="7" t="s">
        <v>1476</v>
      </c>
      <c r="C3520" s="7" t="s">
        <v>17</v>
      </c>
      <c r="D3520" s="7" t="s">
        <v>109</v>
      </c>
      <c r="E3520" s="7" t="s">
        <v>6322</v>
      </c>
      <c r="F3520" s="15">
        <v>7</v>
      </c>
      <c r="G3520" s="15" t="str">
        <f t="shared" si="166"/>
        <v>g</v>
      </c>
      <c r="H3520" s="20">
        <f t="shared" si="167"/>
        <v>2014</v>
      </c>
      <c r="I3520" s="20" t="str">
        <f t="shared" si="168"/>
        <v>liss__pers_SS..MthrHW.2014</v>
      </c>
      <c r="J3520" s="20" t="s">
        <v>6335</v>
      </c>
      <c r="K3520" s="20" t="s">
        <v>6325</v>
      </c>
      <c r="L3520" s="15" t="s">
        <v>6192</v>
      </c>
      <c r="N3520" s="15" t="s">
        <v>290</v>
      </c>
      <c r="Q3520" s="20" t="s">
        <v>224</v>
      </c>
    </row>
    <row r="3521" spans="1:17" ht="18" customHeight="1" x14ac:dyDescent="0.2">
      <c r="A3521" s="7" t="s">
        <v>25</v>
      </c>
      <c r="B3521" s="7" t="s">
        <v>1479</v>
      </c>
      <c r="C3521" s="7" t="s">
        <v>17</v>
      </c>
      <c r="D3521" s="7" t="s">
        <v>109</v>
      </c>
      <c r="E3521" s="7" t="s">
        <v>6322</v>
      </c>
      <c r="F3521" s="15">
        <v>8</v>
      </c>
      <c r="G3521" s="15" t="str">
        <f t="shared" si="166"/>
        <v>h</v>
      </c>
      <c r="H3521" s="20">
        <f t="shared" si="167"/>
        <v>2015</v>
      </c>
      <c r="I3521" s="20" t="str">
        <f t="shared" si="168"/>
        <v>liss__pers_SS..MthrHW.2015</v>
      </c>
      <c r="J3521" s="20" t="s">
        <v>6337</v>
      </c>
      <c r="K3521" s="20" t="s">
        <v>6325</v>
      </c>
      <c r="L3521" s="15" t="s">
        <v>6192</v>
      </c>
      <c r="N3521" s="15" t="s">
        <v>290</v>
      </c>
      <c r="Q3521" s="20" t="s">
        <v>224</v>
      </c>
    </row>
    <row r="3522" spans="1:17" ht="18" customHeight="1" x14ac:dyDescent="0.2">
      <c r="A3522" s="7" t="s">
        <v>25</v>
      </c>
      <c r="B3522" s="7" t="s">
        <v>1483</v>
      </c>
      <c r="C3522" s="7" t="s">
        <v>17</v>
      </c>
      <c r="D3522" s="7" t="s">
        <v>109</v>
      </c>
      <c r="E3522" s="7" t="s">
        <v>6322</v>
      </c>
      <c r="F3522" s="15">
        <v>9</v>
      </c>
      <c r="G3522" s="15" t="str">
        <f t="shared" si="166"/>
        <v>i</v>
      </c>
      <c r="H3522" s="20">
        <f t="shared" si="167"/>
        <v>2016</v>
      </c>
      <c r="I3522" s="20" t="str">
        <f t="shared" si="168"/>
        <v>liss__pers_SS..MthrHW.2016</v>
      </c>
      <c r="J3522" s="20" t="s">
        <v>6338</v>
      </c>
      <c r="K3522" s="20" t="s">
        <v>6325</v>
      </c>
      <c r="L3522" s="15" t="s">
        <v>6192</v>
      </c>
      <c r="N3522" s="15" t="s">
        <v>290</v>
      </c>
      <c r="Q3522" s="20" t="s">
        <v>224</v>
      </c>
    </row>
    <row r="3523" spans="1:17" ht="18" customHeight="1" x14ac:dyDescent="0.2">
      <c r="A3523" s="7" t="s">
        <v>25</v>
      </c>
      <c r="B3523" s="7" t="s">
        <v>1485</v>
      </c>
      <c r="C3523" s="7" t="s">
        <v>17</v>
      </c>
      <c r="D3523" s="7" t="s">
        <v>109</v>
      </c>
      <c r="E3523" s="7" t="s">
        <v>6322</v>
      </c>
      <c r="F3523" s="15">
        <v>10</v>
      </c>
      <c r="G3523" s="15" t="str">
        <f t="shared" si="166"/>
        <v>j</v>
      </c>
      <c r="H3523" s="20">
        <f t="shared" si="167"/>
        <v>2017</v>
      </c>
      <c r="I3523" s="20" t="str">
        <f t="shared" si="168"/>
        <v>liss__pers_SS..MthrHW.2017</v>
      </c>
      <c r="J3523" s="20" t="s">
        <v>6340</v>
      </c>
      <c r="K3523" s="20" t="s">
        <v>6325</v>
      </c>
      <c r="L3523" s="15" t="s">
        <v>6192</v>
      </c>
      <c r="N3523" s="15" t="s">
        <v>290</v>
      </c>
      <c r="Q3523" s="20" t="s">
        <v>224</v>
      </c>
    </row>
    <row r="3524" spans="1:17" ht="18" customHeight="1" x14ac:dyDescent="0.2">
      <c r="A3524" s="7" t="s">
        <v>25</v>
      </c>
      <c r="B3524" s="7" t="s">
        <v>1450</v>
      </c>
      <c r="C3524" s="7" t="s">
        <v>17</v>
      </c>
      <c r="D3524" s="7" t="s">
        <v>109</v>
      </c>
      <c r="E3524" s="7" t="s">
        <v>6341</v>
      </c>
      <c r="F3524" s="15">
        <v>1</v>
      </c>
      <c r="G3524" s="15" t="str">
        <f t="shared" si="166"/>
        <v>a</v>
      </c>
      <c r="H3524" s="20">
        <f t="shared" si="167"/>
        <v>2008</v>
      </c>
      <c r="I3524" s="20" t="str">
        <f t="shared" si="168"/>
        <v>liss__pers_SS..MthrKids.2008</v>
      </c>
      <c r="J3524" s="20" t="s">
        <v>6343</v>
      </c>
      <c r="K3524" s="20" t="s">
        <v>6344</v>
      </c>
      <c r="L3524" s="15" t="s">
        <v>6192</v>
      </c>
      <c r="N3524" s="15" t="s">
        <v>290</v>
      </c>
      <c r="Q3524" s="20" t="s">
        <v>224</v>
      </c>
    </row>
    <row r="3525" spans="1:17" ht="18" customHeight="1" x14ac:dyDescent="0.2">
      <c r="A3525" s="7" t="s">
        <v>25</v>
      </c>
      <c r="B3525" s="7" t="s">
        <v>1457</v>
      </c>
      <c r="C3525" s="7" t="s">
        <v>17</v>
      </c>
      <c r="D3525" s="7" t="s">
        <v>109</v>
      </c>
      <c r="E3525" s="7" t="s">
        <v>6341</v>
      </c>
      <c r="F3525" s="15">
        <v>2</v>
      </c>
      <c r="G3525" s="15" t="str">
        <f t="shared" si="166"/>
        <v>b</v>
      </c>
      <c r="H3525" s="20">
        <f t="shared" si="167"/>
        <v>2009</v>
      </c>
      <c r="I3525" s="20" t="str">
        <f t="shared" si="168"/>
        <v>liss__pers_SS..MthrKids.2009</v>
      </c>
      <c r="J3525" s="20" t="s">
        <v>6345</v>
      </c>
      <c r="K3525" s="20" t="s">
        <v>6344</v>
      </c>
      <c r="L3525" s="15" t="s">
        <v>6192</v>
      </c>
      <c r="N3525" s="15" t="s">
        <v>290</v>
      </c>
      <c r="Q3525" s="20" t="s">
        <v>224</v>
      </c>
    </row>
    <row r="3526" spans="1:17" ht="18" customHeight="1" x14ac:dyDescent="0.2">
      <c r="A3526" s="7" t="s">
        <v>25</v>
      </c>
      <c r="B3526" s="7" t="s">
        <v>1460</v>
      </c>
      <c r="C3526" s="7" t="s">
        <v>17</v>
      </c>
      <c r="D3526" s="7" t="s">
        <v>109</v>
      </c>
      <c r="E3526" s="7" t="s">
        <v>6341</v>
      </c>
      <c r="F3526" s="15">
        <v>3</v>
      </c>
      <c r="G3526" s="15" t="str">
        <f t="shared" si="166"/>
        <v>c</v>
      </c>
      <c r="H3526" s="20">
        <f t="shared" si="167"/>
        <v>2010</v>
      </c>
      <c r="I3526" s="20" t="str">
        <f t="shared" si="168"/>
        <v>liss__pers_SS..MthrKids.2010</v>
      </c>
      <c r="J3526" s="20" t="s">
        <v>6347</v>
      </c>
      <c r="K3526" s="20" t="s">
        <v>6344</v>
      </c>
      <c r="L3526" s="15" t="s">
        <v>6192</v>
      </c>
      <c r="N3526" s="15" t="s">
        <v>290</v>
      </c>
      <c r="Q3526" s="20" t="s">
        <v>224</v>
      </c>
    </row>
    <row r="3527" spans="1:17" ht="18" customHeight="1" x14ac:dyDescent="0.2">
      <c r="A3527" s="7" t="s">
        <v>25</v>
      </c>
      <c r="B3527" s="7" t="s">
        <v>1464</v>
      </c>
      <c r="C3527" s="7" t="s">
        <v>17</v>
      </c>
      <c r="D3527" s="7" t="s">
        <v>109</v>
      </c>
      <c r="E3527" s="7" t="s">
        <v>6341</v>
      </c>
      <c r="F3527" s="15">
        <v>4</v>
      </c>
      <c r="G3527" s="15" t="str">
        <f t="shared" si="166"/>
        <v>d</v>
      </c>
      <c r="H3527" s="20">
        <f t="shared" si="167"/>
        <v>2011</v>
      </c>
      <c r="I3527" s="20" t="str">
        <f t="shared" si="168"/>
        <v>liss__pers_SS..MthrKids.2011</v>
      </c>
      <c r="J3527" s="20" t="s">
        <v>6348</v>
      </c>
      <c r="K3527" s="20" t="s">
        <v>6344</v>
      </c>
      <c r="L3527" s="15" t="s">
        <v>6192</v>
      </c>
      <c r="N3527" s="15" t="s">
        <v>290</v>
      </c>
      <c r="Q3527" s="20" t="s">
        <v>224</v>
      </c>
    </row>
    <row r="3528" spans="1:17" ht="18" customHeight="1" x14ac:dyDescent="0.2">
      <c r="A3528" s="7" t="s">
        <v>25</v>
      </c>
      <c r="B3528" s="7" t="s">
        <v>1469</v>
      </c>
      <c r="C3528" s="7" t="s">
        <v>17</v>
      </c>
      <c r="D3528" s="7" t="s">
        <v>109</v>
      </c>
      <c r="E3528" s="7" t="s">
        <v>6341</v>
      </c>
      <c r="F3528" s="15">
        <v>5</v>
      </c>
      <c r="G3528" s="15" t="str">
        <f t="shared" si="166"/>
        <v>e</v>
      </c>
      <c r="H3528" s="20">
        <f t="shared" si="167"/>
        <v>2012</v>
      </c>
      <c r="I3528" s="20" t="str">
        <f t="shared" si="168"/>
        <v>liss__pers_SS..MthrKids.2012</v>
      </c>
      <c r="J3528" s="20" t="s">
        <v>6350</v>
      </c>
      <c r="K3528" s="20" t="s">
        <v>6344</v>
      </c>
      <c r="L3528" s="15" t="s">
        <v>6192</v>
      </c>
      <c r="N3528" s="15" t="s">
        <v>290</v>
      </c>
      <c r="Q3528" s="20" t="s">
        <v>224</v>
      </c>
    </row>
    <row r="3529" spans="1:17" ht="18" customHeight="1" x14ac:dyDescent="0.2">
      <c r="A3529" s="7" t="s">
        <v>25</v>
      </c>
      <c r="B3529" s="7" t="s">
        <v>1472</v>
      </c>
      <c r="C3529" s="7" t="s">
        <v>17</v>
      </c>
      <c r="D3529" s="7" t="s">
        <v>109</v>
      </c>
      <c r="E3529" s="7" t="s">
        <v>6341</v>
      </c>
      <c r="F3529" s="15">
        <v>6</v>
      </c>
      <c r="G3529" s="15" t="str">
        <f t="shared" si="166"/>
        <v>f</v>
      </c>
      <c r="H3529" s="20">
        <f t="shared" si="167"/>
        <v>2013</v>
      </c>
      <c r="I3529" s="20" t="str">
        <f t="shared" si="168"/>
        <v>liss__pers_SS..MthrKids.2013</v>
      </c>
      <c r="J3529" s="20" t="s">
        <v>6351</v>
      </c>
      <c r="K3529" s="20" t="s">
        <v>6344</v>
      </c>
      <c r="L3529" s="15" t="s">
        <v>6192</v>
      </c>
      <c r="N3529" s="15" t="s">
        <v>290</v>
      </c>
      <c r="Q3529" s="20" t="s">
        <v>224</v>
      </c>
    </row>
    <row r="3530" spans="1:17" ht="18" customHeight="1" x14ac:dyDescent="0.2">
      <c r="A3530" s="7" t="s">
        <v>25</v>
      </c>
      <c r="B3530" s="7" t="s">
        <v>1476</v>
      </c>
      <c r="C3530" s="7" t="s">
        <v>17</v>
      </c>
      <c r="D3530" s="7" t="s">
        <v>109</v>
      </c>
      <c r="E3530" s="7" t="s">
        <v>6341</v>
      </c>
      <c r="F3530" s="15">
        <v>7</v>
      </c>
      <c r="G3530" s="15" t="str">
        <f t="shared" si="166"/>
        <v>g</v>
      </c>
      <c r="H3530" s="20">
        <f t="shared" si="167"/>
        <v>2014</v>
      </c>
      <c r="I3530" s="20" t="str">
        <f t="shared" si="168"/>
        <v>liss__pers_SS..MthrKids.2014</v>
      </c>
      <c r="J3530" s="20" t="s">
        <v>6352</v>
      </c>
      <c r="K3530" s="20" t="s">
        <v>6344</v>
      </c>
      <c r="L3530" s="15" t="s">
        <v>6192</v>
      </c>
      <c r="N3530" s="15" t="s">
        <v>290</v>
      </c>
      <c r="Q3530" s="20" t="s">
        <v>224</v>
      </c>
    </row>
    <row r="3531" spans="1:17" ht="18" customHeight="1" x14ac:dyDescent="0.2">
      <c r="A3531" s="7" t="s">
        <v>25</v>
      </c>
      <c r="B3531" s="7" t="s">
        <v>1479</v>
      </c>
      <c r="C3531" s="7" t="s">
        <v>17</v>
      </c>
      <c r="D3531" s="7" t="s">
        <v>109</v>
      </c>
      <c r="E3531" s="7" t="s">
        <v>6341</v>
      </c>
      <c r="F3531" s="15">
        <v>8</v>
      </c>
      <c r="G3531" s="15" t="str">
        <f t="shared" si="166"/>
        <v>h</v>
      </c>
      <c r="H3531" s="20">
        <f t="shared" si="167"/>
        <v>2015</v>
      </c>
      <c r="I3531" s="20" t="str">
        <f t="shared" si="168"/>
        <v>liss__pers_SS..MthrKids.2015</v>
      </c>
      <c r="J3531" s="20" t="s">
        <v>6353</v>
      </c>
      <c r="K3531" s="20" t="s">
        <v>6344</v>
      </c>
      <c r="L3531" s="15" t="s">
        <v>6192</v>
      </c>
      <c r="N3531" s="15" t="s">
        <v>290</v>
      </c>
      <c r="Q3531" s="20" t="s">
        <v>224</v>
      </c>
    </row>
    <row r="3532" spans="1:17" ht="18" customHeight="1" x14ac:dyDescent="0.2">
      <c r="A3532" s="7" t="s">
        <v>25</v>
      </c>
      <c r="B3532" s="7" t="s">
        <v>1483</v>
      </c>
      <c r="C3532" s="7" t="s">
        <v>17</v>
      </c>
      <c r="D3532" s="7" t="s">
        <v>109</v>
      </c>
      <c r="E3532" s="7" t="s">
        <v>6341</v>
      </c>
      <c r="F3532" s="15">
        <v>9</v>
      </c>
      <c r="G3532" s="15" t="str">
        <f t="shared" si="166"/>
        <v>i</v>
      </c>
      <c r="H3532" s="20">
        <f t="shared" si="167"/>
        <v>2016</v>
      </c>
      <c r="I3532" s="20" t="str">
        <f t="shared" si="168"/>
        <v>liss__pers_SS..MthrKids.2016</v>
      </c>
      <c r="J3532" s="20" t="s">
        <v>6354</v>
      </c>
      <c r="K3532" s="20" t="s">
        <v>6344</v>
      </c>
      <c r="L3532" s="15" t="s">
        <v>6192</v>
      </c>
      <c r="N3532" s="15" t="s">
        <v>290</v>
      </c>
      <c r="Q3532" s="20" t="s">
        <v>224</v>
      </c>
    </row>
    <row r="3533" spans="1:17" ht="18" customHeight="1" x14ac:dyDescent="0.2">
      <c r="A3533" s="7" t="s">
        <v>25</v>
      </c>
      <c r="B3533" s="7" t="s">
        <v>1485</v>
      </c>
      <c r="C3533" s="7" t="s">
        <v>17</v>
      </c>
      <c r="D3533" s="7" t="s">
        <v>109</v>
      </c>
      <c r="E3533" s="7" t="s">
        <v>6341</v>
      </c>
      <c r="F3533" s="15">
        <v>10</v>
      </c>
      <c r="G3533" s="15" t="str">
        <f t="shared" si="166"/>
        <v>j</v>
      </c>
      <c r="H3533" s="20">
        <f t="shared" si="167"/>
        <v>2017</v>
      </c>
      <c r="I3533" s="20" t="str">
        <f t="shared" si="168"/>
        <v>liss__pers_SS..MthrKids.2017</v>
      </c>
      <c r="J3533" s="20" t="s">
        <v>6355</v>
      </c>
      <c r="K3533" s="20" t="s">
        <v>6344</v>
      </c>
      <c r="L3533" s="15" t="s">
        <v>6192</v>
      </c>
      <c r="N3533" s="15" t="s">
        <v>290</v>
      </c>
      <c r="Q3533" s="20" t="s">
        <v>224</v>
      </c>
    </row>
    <row r="3534" spans="1:17" ht="18" customHeight="1" x14ac:dyDescent="0.2">
      <c r="A3534" s="7" t="s">
        <v>25</v>
      </c>
      <c r="B3534" s="7" t="s">
        <v>1450</v>
      </c>
      <c r="C3534" s="7" t="s">
        <v>17</v>
      </c>
      <c r="D3534" s="7" t="s">
        <v>109</v>
      </c>
      <c r="E3534" s="7" t="s">
        <v>6356</v>
      </c>
      <c r="F3534" s="15">
        <v>1</v>
      </c>
      <c r="G3534" s="15" t="str">
        <f t="shared" si="166"/>
        <v>a</v>
      </c>
      <c r="H3534" s="20">
        <f t="shared" si="167"/>
        <v>2008</v>
      </c>
      <c r="I3534" s="20" t="str">
        <f t="shared" si="168"/>
        <v>liss__pers_SS..MthrPersLf.2008</v>
      </c>
      <c r="J3534" s="20" t="s">
        <v>6357</v>
      </c>
      <c r="K3534" s="20" t="s">
        <v>6358</v>
      </c>
      <c r="L3534" s="15" t="s">
        <v>6192</v>
      </c>
      <c r="N3534" s="15" t="s">
        <v>290</v>
      </c>
      <c r="Q3534" s="20" t="s">
        <v>224</v>
      </c>
    </row>
    <row r="3535" spans="1:17" ht="18" customHeight="1" x14ac:dyDescent="0.2">
      <c r="A3535" s="7" t="s">
        <v>25</v>
      </c>
      <c r="B3535" s="7" t="s">
        <v>1457</v>
      </c>
      <c r="C3535" s="7" t="s">
        <v>17</v>
      </c>
      <c r="D3535" s="7" t="s">
        <v>109</v>
      </c>
      <c r="E3535" s="7" t="s">
        <v>6356</v>
      </c>
      <c r="F3535" s="15">
        <v>2</v>
      </c>
      <c r="G3535" s="15" t="str">
        <f t="shared" si="166"/>
        <v>b</v>
      </c>
      <c r="H3535" s="20">
        <f t="shared" si="167"/>
        <v>2009</v>
      </c>
      <c r="I3535" s="20" t="str">
        <f t="shared" si="168"/>
        <v>liss__pers_SS..MthrPersLf.2009</v>
      </c>
      <c r="J3535" s="20" t="s">
        <v>6359</v>
      </c>
      <c r="K3535" s="20" t="s">
        <v>6358</v>
      </c>
      <c r="L3535" s="15" t="s">
        <v>6192</v>
      </c>
      <c r="N3535" s="15" t="s">
        <v>290</v>
      </c>
      <c r="Q3535" s="20" t="s">
        <v>224</v>
      </c>
    </row>
    <row r="3536" spans="1:17" ht="18" customHeight="1" x14ac:dyDescent="0.2">
      <c r="A3536" s="7" t="s">
        <v>25</v>
      </c>
      <c r="B3536" s="7" t="s">
        <v>1460</v>
      </c>
      <c r="C3536" s="7" t="s">
        <v>17</v>
      </c>
      <c r="D3536" s="7" t="s">
        <v>109</v>
      </c>
      <c r="E3536" s="7" t="s">
        <v>6356</v>
      </c>
      <c r="F3536" s="15">
        <v>3</v>
      </c>
      <c r="G3536" s="15" t="str">
        <f t="shared" si="166"/>
        <v>c</v>
      </c>
      <c r="H3536" s="20">
        <f t="shared" si="167"/>
        <v>2010</v>
      </c>
      <c r="I3536" s="20" t="str">
        <f t="shared" si="168"/>
        <v>liss__pers_SS..MthrPersLf.2010</v>
      </c>
      <c r="J3536" s="20" t="s">
        <v>6360</v>
      </c>
      <c r="K3536" s="20" t="s">
        <v>6358</v>
      </c>
      <c r="L3536" s="15" t="s">
        <v>6192</v>
      </c>
      <c r="N3536" s="15" t="s">
        <v>290</v>
      </c>
      <c r="Q3536" s="20" t="s">
        <v>224</v>
      </c>
    </row>
    <row r="3537" spans="1:17" ht="18" customHeight="1" x14ac:dyDescent="0.2">
      <c r="A3537" s="7" t="s">
        <v>25</v>
      </c>
      <c r="B3537" s="7" t="s">
        <v>1464</v>
      </c>
      <c r="C3537" s="7" t="s">
        <v>17</v>
      </c>
      <c r="D3537" s="7" t="s">
        <v>109</v>
      </c>
      <c r="E3537" s="7" t="s">
        <v>6356</v>
      </c>
      <c r="F3537" s="15">
        <v>4</v>
      </c>
      <c r="G3537" s="15" t="str">
        <f t="shared" si="166"/>
        <v>d</v>
      </c>
      <c r="H3537" s="20">
        <f t="shared" si="167"/>
        <v>2011</v>
      </c>
      <c r="I3537" s="20" t="str">
        <f t="shared" si="168"/>
        <v>liss__pers_SS..MthrPersLf.2011</v>
      </c>
      <c r="J3537" s="20" t="s">
        <v>6361</v>
      </c>
      <c r="K3537" s="20" t="s">
        <v>6358</v>
      </c>
      <c r="L3537" s="15" t="s">
        <v>6192</v>
      </c>
      <c r="N3537" s="15" t="s">
        <v>290</v>
      </c>
      <c r="Q3537" s="20" t="s">
        <v>224</v>
      </c>
    </row>
    <row r="3538" spans="1:17" ht="18" customHeight="1" x14ac:dyDescent="0.2">
      <c r="A3538" s="7" t="s">
        <v>25</v>
      </c>
      <c r="B3538" s="7" t="s">
        <v>1469</v>
      </c>
      <c r="C3538" s="7" t="s">
        <v>17</v>
      </c>
      <c r="D3538" s="7" t="s">
        <v>109</v>
      </c>
      <c r="E3538" s="7" t="s">
        <v>6356</v>
      </c>
      <c r="F3538" s="15">
        <v>5</v>
      </c>
      <c r="G3538" s="15" t="str">
        <f t="shared" si="166"/>
        <v>e</v>
      </c>
      <c r="H3538" s="20">
        <f t="shared" si="167"/>
        <v>2012</v>
      </c>
      <c r="I3538" s="20" t="str">
        <f t="shared" si="168"/>
        <v>liss__pers_SS..MthrPersLf.2012</v>
      </c>
      <c r="J3538" s="20" t="s">
        <v>6362</v>
      </c>
      <c r="K3538" s="20" t="s">
        <v>6358</v>
      </c>
      <c r="L3538" s="15" t="s">
        <v>6192</v>
      </c>
      <c r="N3538" s="15" t="s">
        <v>290</v>
      </c>
      <c r="Q3538" s="20" t="s">
        <v>224</v>
      </c>
    </row>
    <row r="3539" spans="1:17" ht="18" customHeight="1" x14ac:dyDescent="0.2">
      <c r="A3539" s="7" t="s">
        <v>25</v>
      </c>
      <c r="B3539" s="7" t="s">
        <v>1472</v>
      </c>
      <c r="C3539" s="7" t="s">
        <v>17</v>
      </c>
      <c r="D3539" s="7" t="s">
        <v>109</v>
      </c>
      <c r="E3539" s="7" t="s">
        <v>6356</v>
      </c>
      <c r="F3539" s="15">
        <v>6</v>
      </c>
      <c r="G3539" s="15" t="str">
        <f t="shared" si="166"/>
        <v>f</v>
      </c>
      <c r="H3539" s="20">
        <f t="shared" si="167"/>
        <v>2013</v>
      </c>
      <c r="I3539" s="20" t="str">
        <f t="shared" si="168"/>
        <v>liss__pers_SS..MthrPersLf.2013</v>
      </c>
      <c r="J3539" s="20" t="s">
        <v>6363</v>
      </c>
      <c r="K3539" s="20" t="s">
        <v>6358</v>
      </c>
      <c r="L3539" s="15" t="s">
        <v>6192</v>
      </c>
      <c r="N3539" s="15" t="s">
        <v>290</v>
      </c>
      <c r="Q3539" s="20" t="s">
        <v>224</v>
      </c>
    </row>
    <row r="3540" spans="1:17" ht="18" customHeight="1" x14ac:dyDescent="0.2">
      <c r="A3540" s="7" t="s">
        <v>25</v>
      </c>
      <c r="B3540" s="7" t="s">
        <v>1476</v>
      </c>
      <c r="C3540" s="7" t="s">
        <v>17</v>
      </c>
      <c r="D3540" s="7" t="s">
        <v>109</v>
      </c>
      <c r="E3540" s="7" t="s">
        <v>6356</v>
      </c>
      <c r="F3540" s="15">
        <v>7</v>
      </c>
      <c r="G3540" s="15" t="str">
        <f t="shared" si="166"/>
        <v>g</v>
      </c>
      <c r="H3540" s="20">
        <f t="shared" si="167"/>
        <v>2014</v>
      </c>
      <c r="I3540" s="20" t="str">
        <f t="shared" si="168"/>
        <v>liss__pers_SS..MthrPersLf.2014</v>
      </c>
      <c r="J3540" s="20" t="s">
        <v>6364</v>
      </c>
      <c r="K3540" s="20" t="s">
        <v>6358</v>
      </c>
      <c r="L3540" s="15" t="s">
        <v>6192</v>
      </c>
      <c r="N3540" s="15" t="s">
        <v>290</v>
      </c>
      <c r="Q3540" s="20" t="s">
        <v>224</v>
      </c>
    </row>
    <row r="3541" spans="1:17" ht="18" customHeight="1" x14ac:dyDescent="0.2">
      <c r="A3541" s="7" t="s">
        <v>25</v>
      </c>
      <c r="B3541" s="7" t="s">
        <v>1479</v>
      </c>
      <c r="C3541" s="7" t="s">
        <v>17</v>
      </c>
      <c r="D3541" s="7" t="s">
        <v>109</v>
      </c>
      <c r="E3541" s="7" t="s">
        <v>6356</v>
      </c>
      <c r="F3541" s="15">
        <v>8</v>
      </c>
      <c r="G3541" s="15" t="str">
        <f t="shared" si="166"/>
        <v>h</v>
      </c>
      <c r="H3541" s="20">
        <f t="shared" si="167"/>
        <v>2015</v>
      </c>
      <c r="I3541" s="20" t="str">
        <f t="shared" si="168"/>
        <v>liss__pers_SS..MthrPersLf.2015</v>
      </c>
      <c r="J3541" s="20" t="s">
        <v>6365</v>
      </c>
      <c r="K3541" s="20" t="s">
        <v>6358</v>
      </c>
      <c r="L3541" s="15" t="s">
        <v>6192</v>
      </c>
      <c r="N3541" s="15" t="s">
        <v>290</v>
      </c>
      <c r="Q3541" s="20" t="s">
        <v>224</v>
      </c>
    </row>
    <row r="3542" spans="1:17" ht="18" customHeight="1" x14ac:dyDescent="0.2">
      <c r="A3542" s="7" t="s">
        <v>25</v>
      </c>
      <c r="B3542" s="7" t="s">
        <v>1483</v>
      </c>
      <c r="C3542" s="7" t="s">
        <v>17</v>
      </c>
      <c r="D3542" s="7" t="s">
        <v>109</v>
      </c>
      <c r="E3542" s="7" t="s">
        <v>6356</v>
      </c>
      <c r="F3542" s="15">
        <v>9</v>
      </c>
      <c r="G3542" s="15" t="str">
        <f t="shared" si="166"/>
        <v>i</v>
      </c>
      <c r="H3542" s="20">
        <f t="shared" si="167"/>
        <v>2016</v>
      </c>
      <c r="I3542" s="20" t="str">
        <f t="shared" si="168"/>
        <v>liss__pers_SS..MthrPersLf.2016</v>
      </c>
      <c r="J3542" s="20" t="s">
        <v>6366</v>
      </c>
      <c r="K3542" s="20" t="s">
        <v>6358</v>
      </c>
      <c r="L3542" s="15" t="s">
        <v>6192</v>
      </c>
      <c r="N3542" s="15" t="s">
        <v>290</v>
      </c>
      <c r="Q3542" s="20" t="s">
        <v>224</v>
      </c>
    </row>
    <row r="3543" spans="1:17" ht="18" customHeight="1" x14ac:dyDescent="0.2">
      <c r="A3543" s="7" t="s">
        <v>25</v>
      </c>
      <c r="B3543" s="7" t="s">
        <v>1485</v>
      </c>
      <c r="C3543" s="7" t="s">
        <v>17</v>
      </c>
      <c r="D3543" s="7" t="s">
        <v>109</v>
      </c>
      <c r="E3543" s="7" t="s">
        <v>6356</v>
      </c>
      <c r="F3543" s="15">
        <v>10</v>
      </c>
      <c r="G3543" s="15" t="str">
        <f t="shared" si="166"/>
        <v>j</v>
      </c>
      <c r="H3543" s="20">
        <f t="shared" si="167"/>
        <v>2017</v>
      </c>
      <c r="I3543" s="20" t="str">
        <f t="shared" si="168"/>
        <v>liss__pers_SS..MthrPersLf.2017</v>
      </c>
      <c r="J3543" s="20" t="s">
        <v>6367</v>
      </c>
      <c r="K3543" s="20" t="s">
        <v>6358</v>
      </c>
      <c r="L3543" s="15" t="s">
        <v>6192</v>
      </c>
      <c r="N3543" s="15" t="s">
        <v>290</v>
      </c>
      <c r="Q3543" s="20" t="s">
        <v>224</v>
      </c>
    </row>
    <row r="3544" spans="1:17" ht="18" customHeight="1" x14ac:dyDescent="0.2">
      <c r="A3544" s="7" t="s">
        <v>25</v>
      </c>
      <c r="B3544" s="7" t="s">
        <v>1450</v>
      </c>
      <c r="C3544" s="7" t="s">
        <v>17</v>
      </c>
      <c r="D3544" s="7" t="s">
        <v>109</v>
      </c>
      <c r="E3544" s="7" t="s">
        <v>6368</v>
      </c>
      <c r="F3544" s="15">
        <v>1</v>
      </c>
      <c r="G3544" s="15" t="str">
        <f t="shared" si="166"/>
        <v>a</v>
      </c>
      <c r="H3544" s="20">
        <f t="shared" si="167"/>
        <v>2008</v>
      </c>
      <c r="I3544" s="20" t="str">
        <f t="shared" si="168"/>
        <v>liss__pers_SS..MthrPrctl.2008</v>
      </c>
      <c r="J3544" s="20" t="s">
        <v>6369</v>
      </c>
      <c r="K3544" s="20" t="s">
        <v>6370</v>
      </c>
      <c r="L3544" s="15" t="s">
        <v>6192</v>
      </c>
      <c r="N3544" s="15" t="s">
        <v>290</v>
      </c>
      <c r="Q3544" s="20" t="s">
        <v>224</v>
      </c>
    </row>
    <row r="3545" spans="1:17" ht="18" customHeight="1" x14ac:dyDescent="0.2">
      <c r="A3545" s="7" t="s">
        <v>25</v>
      </c>
      <c r="B3545" s="7" t="s">
        <v>1457</v>
      </c>
      <c r="C3545" s="7" t="s">
        <v>17</v>
      </c>
      <c r="D3545" s="7" t="s">
        <v>109</v>
      </c>
      <c r="E3545" s="7" t="s">
        <v>6368</v>
      </c>
      <c r="F3545" s="15">
        <v>2</v>
      </c>
      <c r="G3545" s="15" t="str">
        <f t="shared" si="166"/>
        <v>b</v>
      </c>
      <c r="H3545" s="20">
        <f t="shared" si="167"/>
        <v>2009</v>
      </c>
      <c r="I3545" s="20" t="str">
        <f t="shared" si="168"/>
        <v>liss__pers_SS..MthrPrctl.2009</v>
      </c>
      <c r="J3545" s="20" t="s">
        <v>6371</v>
      </c>
      <c r="K3545" s="20" t="s">
        <v>6370</v>
      </c>
      <c r="L3545" s="15" t="s">
        <v>6192</v>
      </c>
      <c r="N3545" s="15" t="s">
        <v>290</v>
      </c>
      <c r="Q3545" s="20" t="s">
        <v>224</v>
      </c>
    </row>
    <row r="3546" spans="1:17" ht="18" customHeight="1" x14ac:dyDescent="0.2">
      <c r="A3546" s="7" t="s">
        <v>25</v>
      </c>
      <c r="B3546" s="7" t="s">
        <v>1460</v>
      </c>
      <c r="C3546" s="7" t="s">
        <v>17</v>
      </c>
      <c r="D3546" s="7" t="s">
        <v>109</v>
      </c>
      <c r="E3546" s="7" t="s">
        <v>6368</v>
      </c>
      <c r="F3546" s="15">
        <v>3</v>
      </c>
      <c r="G3546" s="15" t="str">
        <f t="shared" si="166"/>
        <v>c</v>
      </c>
      <c r="H3546" s="20">
        <f t="shared" si="167"/>
        <v>2010</v>
      </c>
      <c r="I3546" s="20" t="str">
        <f t="shared" si="168"/>
        <v>liss__pers_SS..MthrPrctl.2010</v>
      </c>
      <c r="J3546" s="20" t="s">
        <v>6372</v>
      </c>
      <c r="K3546" s="20" t="s">
        <v>6370</v>
      </c>
      <c r="L3546" s="15" t="s">
        <v>6192</v>
      </c>
      <c r="N3546" s="15" t="s">
        <v>290</v>
      </c>
      <c r="Q3546" s="20" t="s">
        <v>224</v>
      </c>
    </row>
    <row r="3547" spans="1:17" ht="18" customHeight="1" x14ac:dyDescent="0.2">
      <c r="A3547" s="7" t="s">
        <v>25</v>
      </c>
      <c r="B3547" s="7" t="s">
        <v>1464</v>
      </c>
      <c r="C3547" s="7" t="s">
        <v>17</v>
      </c>
      <c r="D3547" s="7" t="s">
        <v>109</v>
      </c>
      <c r="E3547" s="7" t="s">
        <v>6368</v>
      </c>
      <c r="F3547" s="15">
        <v>4</v>
      </c>
      <c r="G3547" s="15" t="str">
        <f t="shared" si="166"/>
        <v>d</v>
      </c>
      <c r="H3547" s="20">
        <f t="shared" si="167"/>
        <v>2011</v>
      </c>
      <c r="I3547" s="20" t="str">
        <f t="shared" si="168"/>
        <v>liss__pers_SS..MthrPrctl.2011</v>
      </c>
      <c r="J3547" s="20" t="s">
        <v>6373</v>
      </c>
      <c r="K3547" s="20" t="s">
        <v>6370</v>
      </c>
      <c r="L3547" s="15" t="s">
        <v>6192</v>
      </c>
      <c r="N3547" s="15" t="s">
        <v>290</v>
      </c>
      <c r="Q3547" s="20" t="s">
        <v>224</v>
      </c>
    </row>
    <row r="3548" spans="1:17" ht="18" customHeight="1" x14ac:dyDescent="0.2">
      <c r="A3548" s="7" t="s">
        <v>25</v>
      </c>
      <c r="B3548" s="7" t="s">
        <v>1469</v>
      </c>
      <c r="C3548" s="7" t="s">
        <v>17</v>
      </c>
      <c r="D3548" s="7" t="s">
        <v>109</v>
      </c>
      <c r="E3548" s="7" t="s">
        <v>6368</v>
      </c>
      <c r="F3548" s="15">
        <v>5</v>
      </c>
      <c r="G3548" s="15" t="str">
        <f t="shared" si="166"/>
        <v>e</v>
      </c>
      <c r="H3548" s="20">
        <f t="shared" si="167"/>
        <v>2012</v>
      </c>
      <c r="I3548" s="20" t="str">
        <f t="shared" si="168"/>
        <v>liss__pers_SS..MthrPrctl.2012</v>
      </c>
      <c r="J3548" s="20" t="s">
        <v>6374</v>
      </c>
      <c r="K3548" s="20" t="s">
        <v>6370</v>
      </c>
      <c r="L3548" s="15" t="s">
        <v>6192</v>
      </c>
      <c r="N3548" s="15" t="s">
        <v>290</v>
      </c>
      <c r="Q3548" s="20" t="s">
        <v>224</v>
      </c>
    </row>
    <row r="3549" spans="1:17" ht="18" customHeight="1" x14ac:dyDescent="0.2">
      <c r="A3549" s="7" t="s">
        <v>25</v>
      </c>
      <c r="B3549" s="7" t="s">
        <v>1472</v>
      </c>
      <c r="C3549" s="7" t="s">
        <v>17</v>
      </c>
      <c r="D3549" s="7" t="s">
        <v>109</v>
      </c>
      <c r="E3549" s="7" t="s">
        <v>6368</v>
      </c>
      <c r="F3549" s="15">
        <v>6</v>
      </c>
      <c r="G3549" s="15" t="str">
        <f t="shared" si="166"/>
        <v>f</v>
      </c>
      <c r="H3549" s="20">
        <f t="shared" si="167"/>
        <v>2013</v>
      </c>
      <c r="I3549" s="20" t="str">
        <f t="shared" si="168"/>
        <v>liss__pers_SS..MthrPrctl.2013</v>
      </c>
      <c r="J3549" s="20" t="s">
        <v>6375</v>
      </c>
      <c r="K3549" s="20" t="s">
        <v>6370</v>
      </c>
      <c r="L3549" s="15" t="s">
        <v>6192</v>
      </c>
      <c r="N3549" s="15" t="s">
        <v>290</v>
      </c>
      <c r="Q3549" s="20" t="s">
        <v>224</v>
      </c>
    </row>
    <row r="3550" spans="1:17" ht="18" customHeight="1" x14ac:dyDescent="0.2">
      <c r="A3550" s="7" t="s">
        <v>25</v>
      </c>
      <c r="B3550" s="7" t="s">
        <v>1476</v>
      </c>
      <c r="C3550" s="7" t="s">
        <v>17</v>
      </c>
      <c r="D3550" s="7" t="s">
        <v>109</v>
      </c>
      <c r="E3550" s="7" t="s">
        <v>6368</v>
      </c>
      <c r="F3550" s="15">
        <v>7</v>
      </c>
      <c r="G3550" s="15" t="str">
        <f t="shared" si="166"/>
        <v>g</v>
      </c>
      <c r="H3550" s="20">
        <f t="shared" si="167"/>
        <v>2014</v>
      </c>
      <c r="I3550" s="20" t="str">
        <f t="shared" si="168"/>
        <v>liss__pers_SS..MthrPrctl.2014</v>
      </c>
      <c r="J3550" s="20" t="s">
        <v>6376</v>
      </c>
      <c r="K3550" s="20" t="s">
        <v>6370</v>
      </c>
      <c r="L3550" s="15" t="s">
        <v>6192</v>
      </c>
      <c r="N3550" s="15" t="s">
        <v>290</v>
      </c>
      <c r="Q3550" s="20" t="s">
        <v>224</v>
      </c>
    </row>
    <row r="3551" spans="1:17" ht="18" customHeight="1" x14ac:dyDescent="0.2">
      <c r="A3551" s="7" t="s">
        <v>25</v>
      </c>
      <c r="B3551" s="7" t="s">
        <v>1479</v>
      </c>
      <c r="C3551" s="7" t="s">
        <v>17</v>
      </c>
      <c r="D3551" s="7" t="s">
        <v>109</v>
      </c>
      <c r="E3551" s="7" t="s">
        <v>6368</v>
      </c>
      <c r="F3551" s="15">
        <v>8</v>
      </c>
      <c r="G3551" s="15" t="str">
        <f t="shared" si="166"/>
        <v>h</v>
      </c>
      <c r="H3551" s="20">
        <f t="shared" si="167"/>
        <v>2015</v>
      </c>
      <c r="I3551" s="20" t="str">
        <f t="shared" si="168"/>
        <v>liss__pers_SS..MthrPrctl.2015</v>
      </c>
      <c r="J3551" s="20" t="s">
        <v>6377</v>
      </c>
      <c r="K3551" s="20" t="s">
        <v>6370</v>
      </c>
      <c r="L3551" s="15" t="s">
        <v>6192</v>
      </c>
      <c r="N3551" s="15" t="s">
        <v>290</v>
      </c>
      <c r="Q3551" s="20" t="s">
        <v>224</v>
      </c>
    </row>
    <row r="3552" spans="1:17" ht="18" customHeight="1" x14ac:dyDescent="0.2">
      <c r="A3552" s="7" t="s">
        <v>25</v>
      </c>
      <c r="B3552" s="7" t="s">
        <v>1483</v>
      </c>
      <c r="C3552" s="7" t="s">
        <v>17</v>
      </c>
      <c r="D3552" s="7" t="s">
        <v>109</v>
      </c>
      <c r="E3552" s="7" t="s">
        <v>6368</v>
      </c>
      <c r="F3552" s="15">
        <v>9</v>
      </c>
      <c r="G3552" s="15" t="str">
        <f t="shared" si="166"/>
        <v>i</v>
      </c>
      <c r="H3552" s="20">
        <f t="shared" si="167"/>
        <v>2016</v>
      </c>
      <c r="I3552" s="20" t="str">
        <f t="shared" si="168"/>
        <v>liss__pers_SS..MthrPrctl.2016</v>
      </c>
      <c r="J3552" s="20" t="s">
        <v>6378</v>
      </c>
      <c r="K3552" s="20" t="s">
        <v>6370</v>
      </c>
      <c r="L3552" s="15" t="s">
        <v>6192</v>
      </c>
      <c r="N3552" s="15" t="s">
        <v>290</v>
      </c>
      <c r="Q3552" s="20" t="s">
        <v>224</v>
      </c>
    </row>
    <row r="3553" spans="1:17" ht="18" customHeight="1" x14ac:dyDescent="0.2">
      <c r="A3553" s="7" t="s">
        <v>25</v>
      </c>
      <c r="B3553" s="7" t="s">
        <v>1485</v>
      </c>
      <c r="C3553" s="7" t="s">
        <v>17</v>
      </c>
      <c r="D3553" s="7" t="s">
        <v>109</v>
      </c>
      <c r="E3553" s="7" t="s">
        <v>6368</v>
      </c>
      <c r="F3553" s="15">
        <v>10</v>
      </c>
      <c r="G3553" s="15" t="str">
        <f t="shared" si="166"/>
        <v>j</v>
      </c>
      <c r="H3553" s="20">
        <f t="shared" si="167"/>
        <v>2017</v>
      </c>
      <c r="I3553" s="20" t="str">
        <f t="shared" si="168"/>
        <v>liss__pers_SS..MthrPrctl.2017</v>
      </c>
      <c r="J3553" s="20" t="s">
        <v>6379</v>
      </c>
      <c r="K3553" s="20" t="s">
        <v>6370</v>
      </c>
      <c r="L3553" s="15" t="s">
        <v>6192</v>
      </c>
      <c r="N3553" s="15" t="s">
        <v>290</v>
      </c>
      <c r="Q3553" s="20" t="s">
        <v>224</v>
      </c>
    </row>
    <row r="3554" spans="1:17" ht="18" customHeight="1" x14ac:dyDescent="0.2">
      <c r="A3554" s="7" t="s">
        <v>25</v>
      </c>
      <c r="B3554" s="7" t="s">
        <v>1450</v>
      </c>
      <c r="C3554" s="7" t="s">
        <v>17</v>
      </c>
      <c r="D3554" s="7" t="s">
        <v>109</v>
      </c>
      <c r="E3554" s="7" t="s">
        <v>6380</v>
      </c>
      <c r="F3554" s="15">
        <v>1</v>
      </c>
      <c r="G3554" s="15" t="str">
        <f t="shared" si="166"/>
        <v>a</v>
      </c>
      <c r="H3554" s="20">
        <f t="shared" si="167"/>
        <v>2008</v>
      </c>
      <c r="I3554" s="20" t="str">
        <f t="shared" si="168"/>
        <v>liss__pers_SS..MthrVals.2008</v>
      </c>
      <c r="J3554" s="20" t="s">
        <v>6381</v>
      </c>
      <c r="K3554" s="20" t="s">
        <v>6382</v>
      </c>
      <c r="L3554" s="13" t="s">
        <v>9054</v>
      </c>
      <c r="M3554" s="38" t="s">
        <v>225</v>
      </c>
      <c r="N3554" s="15" t="s">
        <v>10513</v>
      </c>
      <c r="O3554">
        <v>1</v>
      </c>
      <c r="P3554">
        <v>2</v>
      </c>
      <c r="Q3554" s="20" t="s">
        <v>224</v>
      </c>
    </row>
    <row r="3555" spans="1:17" ht="18" customHeight="1" x14ac:dyDescent="0.2">
      <c r="A3555" s="7" t="s">
        <v>25</v>
      </c>
      <c r="B3555" s="7" t="s">
        <v>1457</v>
      </c>
      <c r="C3555" s="7" t="s">
        <v>17</v>
      </c>
      <c r="D3555" s="7" t="s">
        <v>109</v>
      </c>
      <c r="E3555" s="7" t="s">
        <v>6380</v>
      </c>
      <c r="F3555" s="15">
        <v>2</v>
      </c>
      <c r="G3555" s="15" t="str">
        <f t="shared" si="166"/>
        <v>b</v>
      </c>
      <c r="H3555" s="20">
        <f t="shared" si="167"/>
        <v>2009</v>
      </c>
      <c r="I3555" s="20" t="str">
        <f t="shared" si="168"/>
        <v>liss__pers_SS..MthrVals.2009</v>
      </c>
      <c r="J3555" s="20" t="s">
        <v>6383</v>
      </c>
      <c r="K3555" s="20" t="s">
        <v>6382</v>
      </c>
      <c r="L3555" s="13" t="s">
        <v>9054</v>
      </c>
      <c r="M3555" s="38" t="s">
        <v>225</v>
      </c>
      <c r="N3555" s="15" t="s">
        <v>10513</v>
      </c>
      <c r="O3555" s="56">
        <v>1</v>
      </c>
      <c r="P3555" s="56">
        <v>2</v>
      </c>
      <c r="Q3555" s="20" t="s">
        <v>224</v>
      </c>
    </row>
    <row r="3556" spans="1:17" ht="18" customHeight="1" x14ac:dyDescent="0.2">
      <c r="A3556" s="7" t="s">
        <v>25</v>
      </c>
      <c r="B3556" s="7" t="s">
        <v>1460</v>
      </c>
      <c r="C3556" s="7" t="s">
        <v>17</v>
      </c>
      <c r="D3556" s="7" t="s">
        <v>109</v>
      </c>
      <c r="E3556" s="7" t="s">
        <v>6380</v>
      </c>
      <c r="F3556" s="15">
        <v>3</v>
      </c>
      <c r="G3556" s="15" t="str">
        <f t="shared" si="166"/>
        <v>c</v>
      </c>
      <c r="H3556" s="20">
        <f t="shared" si="167"/>
        <v>2010</v>
      </c>
      <c r="I3556" s="20" t="str">
        <f t="shared" si="168"/>
        <v>liss__pers_SS..MthrVals.2010</v>
      </c>
      <c r="J3556" s="20" t="s">
        <v>6384</v>
      </c>
      <c r="K3556" s="20" t="s">
        <v>6382</v>
      </c>
      <c r="L3556" s="13" t="s">
        <v>9054</v>
      </c>
      <c r="M3556" s="38" t="s">
        <v>225</v>
      </c>
      <c r="N3556" s="15" t="s">
        <v>10513</v>
      </c>
      <c r="O3556" s="56">
        <v>1</v>
      </c>
      <c r="P3556" s="56">
        <v>2</v>
      </c>
      <c r="Q3556" s="20" t="s">
        <v>224</v>
      </c>
    </row>
    <row r="3557" spans="1:17" ht="18" customHeight="1" x14ac:dyDescent="0.2">
      <c r="A3557" s="7" t="s">
        <v>25</v>
      </c>
      <c r="B3557" s="7" t="s">
        <v>1464</v>
      </c>
      <c r="C3557" s="7" t="s">
        <v>17</v>
      </c>
      <c r="D3557" s="7" t="s">
        <v>109</v>
      </c>
      <c r="E3557" s="7" t="s">
        <v>6380</v>
      </c>
      <c r="F3557" s="15">
        <v>4</v>
      </c>
      <c r="G3557" s="15" t="str">
        <f t="shared" si="166"/>
        <v>d</v>
      </c>
      <c r="H3557" s="20">
        <f t="shared" si="167"/>
        <v>2011</v>
      </c>
      <c r="I3557" s="20" t="str">
        <f t="shared" si="168"/>
        <v>liss__pers_SS..MthrVals.2011</v>
      </c>
      <c r="J3557" s="20" t="s">
        <v>6385</v>
      </c>
      <c r="K3557" s="20" t="s">
        <v>6382</v>
      </c>
      <c r="L3557" s="13" t="s">
        <v>9054</v>
      </c>
      <c r="M3557" s="38" t="s">
        <v>225</v>
      </c>
      <c r="N3557" s="15" t="s">
        <v>10513</v>
      </c>
      <c r="O3557" s="56">
        <v>1</v>
      </c>
      <c r="P3557" s="56">
        <v>2</v>
      </c>
      <c r="Q3557" s="20" t="s">
        <v>224</v>
      </c>
    </row>
    <row r="3558" spans="1:17" ht="18" customHeight="1" x14ac:dyDescent="0.2">
      <c r="A3558" s="7" t="s">
        <v>25</v>
      </c>
      <c r="B3558" s="7" t="s">
        <v>1469</v>
      </c>
      <c r="C3558" s="7" t="s">
        <v>17</v>
      </c>
      <c r="D3558" s="7" t="s">
        <v>109</v>
      </c>
      <c r="E3558" s="7" t="s">
        <v>6380</v>
      </c>
      <c r="F3558" s="15">
        <v>5</v>
      </c>
      <c r="G3558" s="15" t="str">
        <f t="shared" si="166"/>
        <v>e</v>
      </c>
      <c r="H3558" s="20">
        <f t="shared" si="167"/>
        <v>2012</v>
      </c>
      <c r="I3558" s="20" t="str">
        <f t="shared" ref="I3558:I3621" si="169">CONCATENATE(A3558,"__",C3558,"_", D3558, "..", E3558, ".", H3558)</f>
        <v>liss__pers_SS..MthrVals.2012</v>
      </c>
      <c r="J3558" s="20" t="s">
        <v>6386</v>
      </c>
      <c r="K3558" s="20" t="s">
        <v>6382</v>
      </c>
      <c r="L3558" s="13" t="s">
        <v>9054</v>
      </c>
      <c r="M3558" s="38" t="s">
        <v>225</v>
      </c>
      <c r="N3558" s="15" t="s">
        <v>10513</v>
      </c>
      <c r="O3558" s="56">
        <v>1</v>
      </c>
      <c r="P3558" s="56">
        <v>2</v>
      </c>
      <c r="Q3558" s="20" t="s">
        <v>224</v>
      </c>
    </row>
    <row r="3559" spans="1:17" ht="18" customHeight="1" x14ac:dyDescent="0.2">
      <c r="A3559" s="7" t="s">
        <v>25</v>
      </c>
      <c r="B3559" s="7" t="s">
        <v>1472</v>
      </c>
      <c r="C3559" s="7" t="s">
        <v>17</v>
      </c>
      <c r="D3559" s="7" t="s">
        <v>109</v>
      </c>
      <c r="E3559" s="7" t="s">
        <v>6380</v>
      </c>
      <c r="F3559" s="15">
        <v>6</v>
      </c>
      <c r="G3559" s="15" t="str">
        <f t="shared" si="166"/>
        <v>f</v>
      </c>
      <c r="H3559" s="20">
        <f t="shared" si="167"/>
        <v>2013</v>
      </c>
      <c r="I3559" s="20" t="str">
        <f t="shared" si="169"/>
        <v>liss__pers_SS..MthrVals.2013</v>
      </c>
      <c r="J3559" s="20" t="s">
        <v>6387</v>
      </c>
      <c r="K3559" s="20" t="s">
        <v>6382</v>
      </c>
      <c r="L3559" s="13" t="s">
        <v>9054</v>
      </c>
      <c r="M3559" s="38" t="s">
        <v>225</v>
      </c>
      <c r="N3559" s="15" t="s">
        <v>10513</v>
      </c>
      <c r="O3559" s="56">
        <v>1</v>
      </c>
      <c r="P3559" s="56">
        <v>2</v>
      </c>
      <c r="Q3559" s="20" t="s">
        <v>224</v>
      </c>
    </row>
    <row r="3560" spans="1:17" ht="18" customHeight="1" x14ac:dyDescent="0.2">
      <c r="A3560" s="7" t="s">
        <v>25</v>
      </c>
      <c r="B3560" s="7" t="s">
        <v>1476</v>
      </c>
      <c r="C3560" s="7" t="s">
        <v>17</v>
      </c>
      <c r="D3560" s="7" t="s">
        <v>109</v>
      </c>
      <c r="E3560" s="7" t="s">
        <v>6380</v>
      </c>
      <c r="F3560" s="15">
        <v>7</v>
      </c>
      <c r="G3560" s="15" t="str">
        <f t="shared" si="166"/>
        <v>g</v>
      </c>
      <c r="H3560" s="20">
        <f t="shared" si="167"/>
        <v>2014</v>
      </c>
      <c r="I3560" s="20" t="str">
        <f t="shared" si="169"/>
        <v>liss__pers_SS..MthrVals.2014</v>
      </c>
      <c r="J3560" s="20" t="s">
        <v>6388</v>
      </c>
      <c r="K3560" s="20" t="s">
        <v>6382</v>
      </c>
      <c r="L3560" s="13" t="s">
        <v>9054</v>
      </c>
      <c r="M3560" s="38" t="s">
        <v>225</v>
      </c>
      <c r="N3560" s="15" t="s">
        <v>10513</v>
      </c>
      <c r="O3560" s="56">
        <v>1</v>
      </c>
      <c r="P3560" s="56">
        <v>2</v>
      </c>
      <c r="Q3560" s="20" t="s">
        <v>224</v>
      </c>
    </row>
    <row r="3561" spans="1:17" ht="18" customHeight="1" x14ac:dyDescent="0.2">
      <c r="A3561" s="7" t="s">
        <v>25</v>
      </c>
      <c r="B3561" s="7" t="s">
        <v>1479</v>
      </c>
      <c r="C3561" s="7" t="s">
        <v>17</v>
      </c>
      <c r="D3561" s="7" t="s">
        <v>109</v>
      </c>
      <c r="E3561" s="7" t="s">
        <v>6380</v>
      </c>
      <c r="F3561" s="15">
        <v>8</v>
      </c>
      <c r="G3561" s="15" t="str">
        <f t="shared" si="166"/>
        <v>h</v>
      </c>
      <c r="H3561" s="20">
        <f t="shared" si="167"/>
        <v>2015</v>
      </c>
      <c r="I3561" s="20" t="str">
        <f t="shared" si="169"/>
        <v>liss__pers_SS..MthrVals.2015</v>
      </c>
      <c r="J3561" s="20" t="s">
        <v>6389</v>
      </c>
      <c r="K3561" s="20" t="s">
        <v>6382</v>
      </c>
      <c r="L3561" s="13" t="s">
        <v>9054</v>
      </c>
      <c r="M3561" s="38" t="s">
        <v>225</v>
      </c>
      <c r="N3561" s="15" t="s">
        <v>10513</v>
      </c>
      <c r="O3561" s="56">
        <v>1</v>
      </c>
      <c r="P3561" s="56">
        <v>2</v>
      </c>
      <c r="Q3561" s="20" t="s">
        <v>224</v>
      </c>
    </row>
    <row r="3562" spans="1:17" ht="18" customHeight="1" x14ac:dyDescent="0.2">
      <c r="A3562" s="7" t="s">
        <v>25</v>
      </c>
      <c r="B3562" s="7" t="s">
        <v>1483</v>
      </c>
      <c r="C3562" s="7" t="s">
        <v>17</v>
      </c>
      <c r="D3562" s="7" t="s">
        <v>109</v>
      </c>
      <c r="E3562" s="7" t="s">
        <v>6380</v>
      </c>
      <c r="F3562" s="15">
        <v>9</v>
      </c>
      <c r="G3562" s="15" t="str">
        <f t="shared" si="166"/>
        <v>i</v>
      </c>
      <c r="H3562" s="20">
        <f t="shared" si="167"/>
        <v>2016</v>
      </c>
      <c r="I3562" s="20" t="str">
        <f t="shared" si="169"/>
        <v>liss__pers_SS..MthrVals.2016</v>
      </c>
      <c r="J3562" s="20" t="s">
        <v>6390</v>
      </c>
      <c r="K3562" s="20" t="s">
        <v>6382</v>
      </c>
      <c r="L3562" s="13" t="s">
        <v>9054</v>
      </c>
      <c r="M3562" s="38" t="s">
        <v>225</v>
      </c>
      <c r="N3562" s="15" t="s">
        <v>10513</v>
      </c>
      <c r="O3562" s="56">
        <v>1</v>
      </c>
      <c r="P3562" s="56">
        <v>2</v>
      </c>
      <c r="Q3562" s="20" t="s">
        <v>224</v>
      </c>
    </row>
    <row r="3563" spans="1:17" ht="18" customHeight="1" x14ac:dyDescent="0.2">
      <c r="A3563" s="7" t="s">
        <v>25</v>
      </c>
      <c r="B3563" s="7" t="s">
        <v>1485</v>
      </c>
      <c r="C3563" s="7" t="s">
        <v>17</v>
      </c>
      <c r="D3563" s="7" t="s">
        <v>109</v>
      </c>
      <c r="E3563" s="7" t="s">
        <v>6380</v>
      </c>
      <c r="F3563" s="15">
        <v>10</v>
      </c>
      <c r="G3563" s="15" t="str">
        <f t="shared" si="166"/>
        <v>j</v>
      </c>
      <c r="H3563" s="20">
        <f t="shared" si="167"/>
        <v>2017</v>
      </c>
      <c r="I3563" s="20" t="str">
        <f t="shared" si="169"/>
        <v>liss__pers_SS..MthrVals.2017</v>
      </c>
      <c r="J3563" s="20" t="s">
        <v>6391</v>
      </c>
      <c r="K3563" s="20" t="s">
        <v>6382</v>
      </c>
      <c r="L3563" s="13" t="s">
        <v>9054</v>
      </c>
      <c r="M3563" s="38" t="s">
        <v>225</v>
      </c>
      <c r="N3563" s="15" t="s">
        <v>10513</v>
      </c>
      <c r="O3563" s="56">
        <v>1</v>
      </c>
      <c r="P3563" s="56">
        <v>2</v>
      </c>
      <c r="Q3563" s="20" t="s">
        <v>224</v>
      </c>
    </row>
    <row r="3564" spans="1:17" ht="18" customHeight="1" x14ac:dyDescent="0.2">
      <c r="A3564" s="35" t="s">
        <v>25</v>
      </c>
      <c r="B3564" s="35" t="s">
        <v>2277</v>
      </c>
      <c r="C3564" s="35" t="s">
        <v>17</v>
      </c>
      <c r="D3564" s="35" t="s">
        <v>96</v>
      </c>
      <c r="E3564" s="35" t="s">
        <v>6392</v>
      </c>
      <c r="F3564" s="15"/>
      <c r="G3564" s="15"/>
      <c r="H3564" s="20">
        <v>2008</v>
      </c>
      <c r="I3564" s="20" t="str">
        <f t="shared" si="169"/>
        <v>liss__pers_SWL..chngNon.2008</v>
      </c>
      <c r="J3564" s="15" t="s">
        <v>6393</v>
      </c>
      <c r="K3564" s="20" t="s">
        <v>6394</v>
      </c>
      <c r="L3564" s="20" t="s">
        <v>6395</v>
      </c>
      <c r="M3564" s="20" t="s">
        <v>251</v>
      </c>
      <c r="N3564" s="20" t="s">
        <v>1543</v>
      </c>
    </row>
    <row r="3565" spans="1:17" ht="18" customHeight="1" x14ac:dyDescent="0.2">
      <c r="A3565" s="35" t="s">
        <v>25</v>
      </c>
      <c r="B3565" s="35" t="s">
        <v>2285</v>
      </c>
      <c r="C3565" s="35" t="s">
        <v>17</v>
      </c>
      <c r="D3565" s="35" t="s">
        <v>96</v>
      </c>
      <c r="E3565" s="35" t="s">
        <v>6392</v>
      </c>
      <c r="F3565" s="15"/>
      <c r="G3565" s="15"/>
      <c r="H3565" s="20">
        <v>2009</v>
      </c>
      <c r="I3565" s="20" t="str">
        <f t="shared" si="169"/>
        <v>liss__pers_SWL..chngNon.2009</v>
      </c>
      <c r="J3565" s="15" t="s">
        <v>6396</v>
      </c>
      <c r="K3565" s="20" t="s">
        <v>6394</v>
      </c>
      <c r="L3565" s="20" t="s">
        <v>6395</v>
      </c>
      <c r="M3565" s="20" t="s">
        <v>251</v>
      </c>
      <c r="N3565" s="20" t="s">
        <v>1543</v>
      </c>
    </row>
    <row r="3566" spans="1:17" ht="18" customHeight="1" x14ac:dyDescent="0.2">
      <c r="A3566" s="35" t="s">
        <v>25</v>
      </c>
      <c r="B3566" s="35" t="s">
        <v>2289</v>
      </c>
      <c r="C3566" s="35" t="s">
        <v>17</v>
      </c>
      <c r="D3566" s="35" t="s">
        <v>96</v>
      </c>
      <c r="E3566" s="35" t="s">
        <v>6392</v>
      </c>
      <c r="F3566" s="15"/>
      <c r="G3566" s="15"/>
      <c r="H3566" s="20">
        <v>2010</v>
      </c>
      <c r="I3566" s="20" t="str">
        <f t="shared" si="169"/>
        <v>liss__pers_SWL..chngNon.2010</v>
      </c>
      <c r="J3566" s="15" t="s">
        <v>6397</v>
      </c>
      <c r="K3566" s="20" t="s">
        <v>6394</v>
      </c>
      <c r="L3566" s="20" t="s">
        <v>6395</v>
      </c>
      <c r="M3566" s="20" t="s">
        <v>251</v>
      </c>
      <c r="N3566" s="20" t="s">
        <v>1543</v>
      </c>
    </row>
    <row r="3567" spans="1:17" ht="18" customHeight="1" x14ac:dyDescent="0.2">
      <c r="A3567" s="35" t="s">
        <v>25</v>
      </c>
      <c r="B3567" s="35" t="s">
        <v>2291</v>
      </c>
      <c r="C3567" s="35" t="s">
        <v>17</v>
      </c>
      <c r="D3567" s="35" t="s">
        <v>96</v>
      </c>
      <c r="E3567" s="35" t="s">
        <v>6392</v>
      </c>
      <c r="F3567" s="15"/>
      <c r="G3567" s="15"/>
      <c r="H3567" s="20">
        <v>2011</v>
      </c>
      <c r="I3567" s="20" t="str">
        <f t="shared" si="169"/>
        <v>liss__pers_SWL..chngNon.2011</v>
      </c>
      <c r="J3567" s="15" t="s">
        <v>6398</v>
      </c>
      <c r="K3567" s="20" t="s">
        <v>6394</v>
      </c>
      <c r="L3567" s="20" t="s">
        <v>6395</v>
      </c>
      <c r="M3567" s="20" t="s">
        <v>251</v>
      </c>
      <c r="N3567" s="20" t="s">
        <v>1543</v>
      </c>
    </row>
    <row r="3568" spans="1:17" ht="18" customHeight="1" x14ac:dyDescent="0.2">
      <c r="A3568" s="35" t="s">
        <v>25</v>
      </c>
      <c r="B3568" s="35" t="s">
        <v>2295</v>
      </c>
      <c r="C3568" s="35" t="s">
        <v>17</v>
      </c>
      <c r="D3568" s="35" t="s">
        <v>96</v>
      </c>
      <c r="E3568" s="35" t="s">
        <v>6392</v>
      </c>
      <c r="F3568" s="15"/>
      <c r="G3568" s="15"/>
      <c r="H3568" s="20">
        <v>2012</v>
      </c>
      <c r="I3568" s="20" t="str">
        <f t="shared" si="169"/>
        <v>liss__pers_SWL..chngNon.2012</v>
      </c>
      <c r="J3568" s="15" t="s">
        <v>6399</v>
      </c>
      <c r="K3568" s="20" t="s">
        <v>6394</v>
      </c>
      <c r="L3568" s="20" t="s">
        <v>6395</v>
      </c>
      <c r="M3568" s="20" t="s">
        <v>251</v>
      </c>
      <c r="N3568" s="20" t="s">
        <v>1543</v>
      </c>
    </row>
    <row r="3569" spans="1:14" ht="18" customHeight="1" x14ac:dyDescent="0.2">
      <c r="A3569" s="35" t="s">
        <v>25</v>
      </c>
      <c r="B3569" s="35" t="s">
        <v>2299</v>
      </c>
      <c r="C3569" s="35" t="s">
        <v>17</v>
      </c>
      <c r="D3569" s="35" t="s">
        <v>96</v>
      </c>
      <c r="E3569" s="35" t="s">
        <v>6392</v>
      </c>
      <c r="F3569" s="15"/>
      <c r="G3569" s="15"/>
      <c r="H3569" s="20">
        <v>2013</v>
      </c>
      <c r="I3569" s="20" t="str">
        <f t="shared" si="169"/>
        <v>liss__pers_SWL..chngNon.2013</v>
      </c>
      <c r="J3569" s="15" t="s">
        <v>6400</v>
      </c>
      <c r="K3569" s="20" t="s">
        <v>6394</v>
      </c>
      <c r="L3569" s="20" t="s">
        <v>6395</v>
      </c>
      <c r="M3569" s="20" t="s">
        <v>251</v>
      </c>
      <c r="N3569" s="20" t="s">
        <v>1543</v>
      </c>
    </row>
    <row r="3570" spans="1:14" ht="18" customHeight="1" x14ac:dyDescent="0.2">
      <c r="A3570" s="35" t="s">
        <v>25</v>
      </c>
      <c r="B3570" s="35" t="s">
        <v>2301</v>
      </c>
      <c r="C3570" s="35" t="s">
        <v>17</v>
      </c>
      <c r="D3570" s="35" t="s">
        <v>96</v>
      </c>
      <c r="E3570" s="35" t="s">
        <v>6392</v>
      </c>
      <c r="F3570" s="15"/>
      <c r="G3570" s="15"/>
      <c r="H3570" s="20">
        <v>2014</v>
      </c>
      <c r="I3570" s="20" t="str">
        <f t="shared" si="169"/>
        <v>liss__pers_SWL..chngNon.2014</v>
      </c>
      <c r="J3570" s="15" t="s">
        <v>6401</v>
      </c>
      <c r="K3570" s="20" t="s">
        <v>6394</v>
      </c>
      <c r="L3570" s="20" t="s">
        <v>6395</v>
      </c>
      <c r="M3570" s="20" t="s">
        <v>251</v>
      </c>
      <c r="N3570" s="20" t="s">
        <v>1543</v>
      </c>
    </row>
    <row r="3571" spans="1:14" ht="18" customHeight="1" x14ac:dyDescent="0.2">
      <c r="A3571" s="35" t="s">
        <v>25</v>
      </c>
      <c r="B3571" s="35" t="s">
        <v>2305</v>
      </c>
      <c r="C3571" s="35" t="s">
        <v>17</v>
      </c>
      <c r="D3571" s="35" t="s">
        <v>96</v>
      </c>
      <c r="E3571" s="35" t="s">
        <v>6392</v>
      </c>
      <c r="F3571" s="15"/>
      <c r="G3571" s="15"/>
      <c r="H3571" s="20">
        <v>2015</v>
      </c>
      <c r="I3571" s="20" t="str">
        <f t="shared" si="169"/>
        <v>liss__pers_SWL..chngNon.2015</v>
      </c>
      <c r="J3571" s="15" t="s">
        <v>6402</v>
      </c>
      <c r="K3571" s="20" t="s">
        <v>6394</v>
      </c>
      <c r="L3571" s="20" t="s">
        <v>6395</v>
      </c>
      <c r="M3571" s="20" t="s">
        <v>251</v>
      </c>
      <c r="N3571" s="20" t="s">
        <v>1543</v>
      </c>
    </row>
    <row r="3572" spans="1:14" ht="18" customHeight="1" x14ac:dyDescent="0.2">
      <c r="A3572" s="35" t="s">
        <v>25</v>
      </c>
      <c r="B3572" s="35" t="s">
        <v>2309</v>
      </c>
      <c r="C3572" s="35" t="s">
        <v>17</v>
      </c>
      <c r="D3572" s="35" t="s">
        <v>96</v>
      </c>
      <c r="E3572" s="35" t="s">
        <v>6392</v>
      </c>
      <c r="F3572" s="15"/>
      <c r="G3572" s="15"/>
      <c r="H3572" s="20">
        <v>2017</v>
      </c>
      <c r="I3572" s="20" t="str">
        <f t="shared" si="169"/>
        <v>liss__pers_SWL..chngNon.2017</v>
      </c>
      <c r="J3572" s="15" t="s">
        <v>6403</v>
      </c>
      <c r="K3572" s="20" t="s">
        <v>6394</v>
      </c>
      <c r="L3572" s="20" t="s">
        <v>6395</v>
      </c>
      <c r="M3572" s="20" t="s">
        <v>251</v>
      </c>
      <c r="N3572" s="20" t="s">
        <v>1543</v>
      </c>
    </row>
    <row r="3573" spans="1:14" ht="18" customHeight="1" x14ac:dyDescent="0.2">
      <c r="A3573" s="35" t="s">
        <v>25</v>
      </c>
      <c r="B3573" s="35" t="s">
        <v>2311</v>
      </c>
      <c r="C3573" s="35" t="s">
        <v>17</v>
      </c>
      <c r="D3573" s="35" t="s">
        <v>96</v>
      </c>
      <c r="E3573" s="35" t="s">
        <v>6392</v>
      </c>
      <c r="F3573" s="15"/>
      <c r="G3573" s="15"/>
      <c r="H3573" s="20">
        <v>2018</v>
      </c>
      <c r="I3573" s="20" t="str">
        <f t="shared" si="169"/>
        <v>liss__pers_SWL..chngNon.2018</v>
      </c>
      <c r="J3573" s="15" t="s">
        <v>6404</v>
      </c>
      <c r="K3573" s="20" t="s">
        <v>6394</v>
      </c>
      <c r="L3573" s="20" t="s">
        <v>6395</v>
      </c>
      <c r="M3573" s="20" t="s">
        <v>251</v>
      </c>
      <c r="N3573" s="20" t="s">
        <v>1543</v>
      </c>
    </row>
    <row r="3574" spans="1:14" ht="18" customHeight="1" x14ac:dyDescent="0.2">
      <c r="A3574" s="35" t="s">
        <v>25</v>
      </c>
      <c r="B3574" s="35" t="s">
        <v>2277</v>
      </c>
      <c r="C3574" s="35" t="s">
        <v>17</v>
      </c>
      <c r="D3574" s="35" t="s">
        <v>96</v>
      </c>
      <c r="E3574" s="35" t="s">
        <v>6405</v>
      </c>
      <c r="F3574" s="15"/>
      <c r="G3574" s="15"/>
      <c r="H3574" s="20">
        <v>2008</v>
      </c>
      <c r="I3574" s="20" t="str">
        <f t="shared" si="169"/>
        <v>liss__pers_SWL..lfeExcel.2008</v>
      </c>
      <c r="J3574" s="15" t="s">
        <v>6406</v>
      </c>
      <c r="K3574" s="20" t="s">
        <v>6407</v>
      </c>
      <c r="L3574" s="20" t="s">
        <v>6395</v>
      </c>
      <c r="M3574" s="20" t="s">
        <v>251</v>
      </c>
      <c r="N3574" s="20" t="s">
        <v>1543</v>
      </c>
    </row>
    <row r="3575" spans="1:14" ht="18" customHeight="1" x14ac:dyDescent="0.2">
      <c r="A3575" s="35" t="s">
        <v>25</v>
      </c>
      <c r="B3575" s="35" t="s">
        <v>2285</v>
      </c>
      <c r="C3575" s="35" t="s">
        <v>17</v>
      </c>
      <c r="D3575" s="35" t="s">
        <v>96</v>
      </c>
      <c r="E3575" s="35" t="s">
        <v>6405</v>
      </c>
      <c r="F3575" s="15"/>
      <c r="G3575" s="15"/>
      <c r="H3575" s="20">
        <v>2009</v>
      </c>
      <c r="I3575" s="20" t="str">
        <f t="shared" si="169"/>
        <v>liss__pers_SWL..lfeExcel.2009</v>
      </c>
      <c r="J3575" s="15" t="s">
        <v>6408</v>
      </c>
      <c r="K3575" s="20" t="s">
        <v>6407</v>
      </c>
      <c r="L3575" s="20" t="s">
        <v>6395</v>
      </c>
      <c r="M3575" s="20" t="s">
        <v>251</v>
      </c>
      <c r="N3575" s="20" t="s">
        <v>1543</v>
      </c>
    </row>
    <row r="3576" spans="1:14" ht="18" customHeight="1" x14ac:dyDescent="0.2">
      <c r="A3576" s="35" t="s">
        <v>25</v>
      </c>
      <c r="B3576" s="35" t="s">
        <v>2289</v>
      </c>
      <c r="C3576" s="35" t="s">
        <v>17</v>
      </c>
      <c r="D3576" s="35" t="s">
        <v>96</v>
      </c>
      <c r="E3576" s="35" t="s">
        <v>6405</v>
      </c>
      <c r="F3576" s="15"/>
      <c r="G3576" s="15"/>
      <c r="H3576" s="20">
        <v>2010</v>
      </c>
      <c r="I3576" s="20" t="str">
        <f t="shared" si="169"/>
        <v>liss__pers_SWL..lfeExcel.2010</v>
      </c>
      <c r="J3576" s="15" t="s">
        <v>6409</v>
      </c>
      <c r="K3576" s="20" t="s">
        <v>6407</v>
      </c>
      <c r="L3576" s="20" t="s">
        <v>6395</v>
      </c>
      <c r="M3576" s="20" t="s">
        <v>251</v>
      </c>
      <c r="N3576" s="20" t="s">
        <v>1543</v>
      </c>
    </row>
    <row r="3577" spans="1:14" ht="18" customHeight="1" x14ac:dyDescent="0.2">
      <c r="A3577" s="35" t="s">
        <v>25</v>
      </c>
      <c r="B3577" s="35" t="s">
        <v>2291</v>
      </c>
      <c r="C3577" s="35" t="s">
        <v>17</v>
      </c>
      <c r="D3577" s="35" t="s">
        <v>96</v>
      </c>
      <c r="E3577" s="35" t="s">
        <v>6405</v>
      </c>
      <c r="F3577" s="15"/>
      <c r="G3577" s="15"/>
      <c r="H3577" s="20">
        <v>2011</v>
      </c>
      <c r="I3577" s="20" t="str">
        <f t="shared" si="169"/>
        <v>liss__pers_SWL..lfeExcel.2011</v>
      </c>
      <c r="J3577" s="15" t="s">
        <v>6410</v>
      </c>
      <c r="K3577" s="20" t="s">
        <v>6407</v>
      </c>
      <c r="L3577" s="20" t="s">
        <v>6395</v>
      </c>
      <c r="M3577" s="20" t="s">
        <v>251</v>
      </c>
      <c r="N3577" s="20" t="s">
        <v>1543</v>
      </c>
    </row>
    <row r="3578" spans="1:14" ht="18" customHeight="1" x14ac:dyDescent="0.2">
      <c r="A3578" s="35" t="s">
        <v>25</v>
      </c>
      <c r="B3578" s="35" t="s">
        <v>2295</v>
      </c>
      <c r="C3578" s="35" t="s">
        <v>17</v>
      </c>
      <c r="D3578" s="35" t="s">
        <v>96</v>
      </c>
      <c r="E3578" s="35" t="s">
        <v>6405</v>
      </c>
      <c r="F3578" s="15"/>
      <c r="G3578" s="15"/>
      <c r="H3578" s="20">
        <v>2012</v>
      </c>
      <c r="I3578" s="20" t="str">
        <f t="shared" si="169"/>
        <v>liss__pers_SWL..lfeExcel.2012</v>
      </c>
      <c r="J3578" s="15" t="s">
        <v>6411</v>
      </c>
      <c r="K3578" s="20" t="s">
        <v>6407</v>
      </c>
      <c r="L3578" s="20" t="s">
        <v>6395</v>
      </c>
      <c r="M3578" s="20" t="s">
        <v>251</v>
      </c>
      <c r="N3578" s="20" t="s">
        <v>1543</v>
      </c>
    </row>
    <row r="3579" spans="1:14" ht="18" customHeight="1" x14ac:dyDescent="0.2">
      <c r="A3579" s="35" t="s">
        <v>25</v>
      </c>
      <c r="B3579" s="35" t="s">
        <v>2299</v>
      </c>
      <c r="C3579" s="35" t="s">
        <v>17</v>
      </c>
      <c r="D3579" s="35" t="s">
        <v>96</v>
      </c>
      <c r="E3579" s="35" t="s">
        <v>6405</v>
      </c>
      <c r="F3579" s="15"/>
      <c r="G3579" s="15"/>
      <c r="H3579" s="20">
        <v>2013</v>
      </c>
      <c r="I3579" s="20" t="str">
        <f t="shared" si="169"/>
        <v>liss__pers_SWL..lfeExcel.2013</v>
      </c>
      <c r="J3579" s="15" t="s">
        <v>6412</v>
      </c>
      <c r="K3579" s="20" t="s">
        <v>6407</v>
      </c>
      <c r="L3579" s="20" t="s">
        <v>6395</v>
      </c>
      <c r="M3579" s="20" t="s">
        <v>251</v>
      </c>
      <c r="N3579" s="20" t="s">
        <v>1543</v>
      </c>
    </row>
    <row r="3580" spans="1:14" ht="18" customHeight="1" x14ac:dyDescent="0.2">
      <c r="A3580" s="35" t="s">
        <v>25</v>
      </c>
      <c r="B3580" s="35" t="s">
        <v>2301</v>
      </c>
      <c r="C3580" s="35" t="s">
        <v>17</v>
      </c>
      <c r="D3580" s="35" t="s">
        <v>96</v>
      </c>
      <c r="E3580" s="35" t="s">
        <v>6405</v>
      </c>
      <c r="F3580" s="15"/>
      <c r="G3580" s="15"/>
      <c r="H3580" s="20">
        <v>2014</v>
      </c>
      <c r="I3580" s="20" t="str">
        <f t="shared" si="169"/>
        <v>liss__pers_SWL..lfeExcel.2014</v>
      </c>
      <c r="J3580" s="15" t="s">
        <v>6415</v>
      </c>
      <c r="K3580" s="20" t="s">
        <v>6407</v>
      </c>
      <c r="L3580" s="20" t="s">
        <v>6395</v>
      </c>
      <c r="M3580" s="20" t="s">
        <v>251</v>
      </c>
      <c r="N3580" s="20" t="s">
        <v>1543</v>
      </c>
    </row>
    <row r="3581" spans="1:14" ht="18" customHeight="1" x14ac:dyDescent="0.2">
      <c r="A3581" s="35" t="s">
        <v>25</v>
      </c>
      <c r="B3581" s="35" t="s">
        <v>2305</v>
      </c>
      <c r="C3581" s="35" t="s">
        <v>17</v>
      </c>
      <c r="D3581" s="35" t="s">
        <v>96</v>
      </c>
      <c r="E3581" s="35" t="s">
        <v>6405</v>
      </c>
      <c r="F3581" s="15"/>
      <c r="G3581" s="15"/>
      <c r="H3581" s="20">
        <v>2015</v>
      </c>
      <c r="I3581" s="20" t="str">
        <f t="shared" si="169"/>
        <v>liss__pers_SWL..lfeExcel.2015</v>
      </c>
      <c r="J3581" s="15" t="s">
        <v>6416</v>
      </c>
      <c r="K3581" s="20" t="s">
        <v>6407</v>
      </c>
      <c r="L3581" s="20" t="s">
        <v>6395</v>
      </c>
      <c r="M3581" s="20" t="s">
        <v>251</v>
      </c>
      <c r="N3581" s="20" t="s">
        <v>1543</v>
      </c>
    </row>
    <row r="3582" spans="1:14" ht="18" customHeight="1" x14ac:dyDescent="0.2">
      <c r="A3582" s="35" t="s">
        <v>25</v>
      </c>
      <c r="B3582" s="35" t="s">
        <v>2309</v>
      </c>
      <c r="C3582" s="35" t="s">
        <v>17</v>
      </c>
      <c r="D3582" s="35" t="s">
        <v>96</v>
      </c>
      <c r="E3582" s="35" t="s">
        <v>6405</v>
      </c>
      <c r="F3582" s="15"/>
      <c r="G3582" s="15"/>
      <c r="H3582" s="20">
        <v>2017</v>
      </c>
      <c r="I3582" s="20" t="str">
        <f t="shared" si="169"/>
        <v>liss__pers_SWL..lfeExcel.2017</v>
      </c>
      <c r="J3582" s="15" t="s">
        <v>6418</v>
      </c>
      <c r="K3582" s="20" t="s">
        <v>6407</v>
      </c>
      <c r="L3582" s="20" t="s">
        <v>6395</v>
      </c>
      <c r="M3582" s="20" t="s">
        <v>251</v>
      </c>
      <c r="N3582" s="20" t="s">
        <v>1543</v>
      </c>
    </row>
    <row r="3583" spans="1:14" ht="18" customHeight="1" x14ac:dyDescent="0.2">
      <c r="A3583" s="35" t="s">
        <v>25</v>
      </c>
      <c r="B3583" s="35" t="s">
        <v>2311</v>
      </c>
      <c r="C3583" s="35" t="s">
        <v>17</v>
      </c>
      <c r="D3583" s="35" t="s">
        <v>96</v>
      </c>
      <c r="E3583" s="35" t="s">
        <v>6405</v>
      </c>
      <c r="F3583" s="15"/>
      <c r="G3583" s="15"/>
      <c r="H3583" s="20">
        <v>2018</v>
      </c>
      <c r="I3583" s="20" t="str">
        <f t="shared" si="169"/>
        <v>liss__pers_SWL..lfeExcel.2018</v>
      </c>
      <c r="J3583" s="15" t="s">
        <v>6419</v>
      </c>
      <c r="K3583" s="20" t="s">
        <v>6407</v>
      </c>
      <c r="L3583" s="20" t="s">
        <v>6395</v>
      </c>
      <c r="M3583" s="20" t="s">
        <v>251</v>
      </c>
      <c r="N3583" s="20" t="s">
        <v>1543</v>
      </c>
    </row>
    <row r="3584" spans="1:14" ht="18" customHeight="1" x14ac:dyDescent="0.2">
      <c r="A3584" s="35" t="s">
        <v>25</v>
      </c>
      <c r="B3584" s="35" t="s">
        <v>2277</v>
      </c>
      <c r="C3584" s="35" t="s">
        <v>17</v>
      </c>
      <c r="D3584" s="35" t="s">
        <v>96</v>
      </c>
      <c r="E3584" s="35" t="s">
        <v>6421</v>
      </c>
      <c r="F3584" s="15"/>
      <c r="G3584" s="15"/>
      <c r="H3584" s="20">
        <v>2008</v>
      </c>
      <c r="I3584" s="20" t="str">
        <f t="shared" si="169"/>
        <v>liss__pers_SWL..lfeIdeal.2008</v>
      </c>
      <c r="J3584" s="15" t="s">
        <v>6422</v>
      </c>
      <c r="K3584" s="20" t="s">
        <v>6423</v>
      </c>
      <c r="L3584" s="20" t="s">
        <v>6395</v>
      </c>
      <c r="M3584" s="20" t="s">
        <v>251</v>
      </c>
      <c r="N3584" s="20" t="s">
        <v>1543</v>
      </c>
    </row>
    <row r="3585" spans="1:14" ht="18" customHeight="1" x14ac:dyDescent="0.2">
      <c r="A3585" s="35" t="s">
        <v>25</v>
      </c>
      <c r="B3585" s="35" t="s">
        <v>2285</v>
      </c>
      <c r="C3585" s="35" t="s">
        <v>17</v>
      </c>
      <c r="D3585" s="35" t="s">
        <v>96</v>
      </c>
      <c r="E3585" s="35" t="s">
        <v>6421</v>
      </c>
      <c r="F3585" s="15"/>
      <c r="G3585" s="15"/>
      <c r="H3585" s="20">
        <v>2009</v>
      </c>
      <c r="I3585" s="20" t="str">
        <f t="shared" si="169"/>
        <v>liss__pers_SWL..lfeIdeal.2009</v>
      </c>
      <c r="J3585" s="15" t="s">
        <v>6408</v>
      </c>
      <c r="K3585" s="20" t="s">
        <v>6423</v>
      </c>
      <c r="L3585" s="20" t="s">
        <v>6395</v>
      </c>
      <c r="M3585" s="20" t="s">
        <v>251</v>
      </c>
      <c r="N3585" s="20" t="s">
        <v>1543</v>
      </c>
    </row>
    <row r="3586" spans="1:14" ht="18" customHeight="1" x14ac:dyDescent="0.2">
      <c r="A3586" s="35" t="s">
        <v>25</v>
      </c>
      <c r="B3586" s="35" t="s">
        <v>2289</v>
      </c>
      <c r="C3586" s="35" t="s">
        <v>17</v>
      </c>
      <c r="D3586" s="35" t="s">
        <v>96</v>
      </c>
      <c r="E3586" s="35" t="s">
        <v>6421</v>
      </c>
      <c r="F3586" s="15"/>
      <c r="G3586" s="15"/>
      <c r="H3586" s="20">
        <v>2010</v>
      </c>
      <c r="I3586" s="20" t="str">
        <f t="shared" si="169"/>
        <v>liss__pers_SWL..lfeIdeal.2010</v>
      </c>
      <c r="J3586" s="15" t="s">
        <v>6409</v>
      </c>
      <c r="K3586" s="20" t="s">
        <v>6423</v>
      </c>
      <c r="L3586" s="20" t="s">
        <v>6395</v>
      </c>
      <c r="M3586" s="20" t="s">
        <v>251</v>
      </c>
      <c r="N3586" s="20" t="s">
        <v>1543</v>
      </c>
    </row>
    <row r="3587" spans="1:14" ht="18" customHeight="1" x14ac:dyDescent="0.2">
      <c r="A3587" s="35" t="s">
        <v>25</v>
      </c>
      <c r="B3587" s="35" t="s">
        <v>2291</v>
      </c>
      <c r="C3587" s="35" t="s">
        <v>17</v>
      </c>
      <c r="D3587" s="35" t="s">
        <v>96</v>
      </c>
      <c r="E3587" s="35" t="s">
        <v>6421</v>
      </c>
      <c r="F3587" s="15"/>
      <c r="G3587" s="15"/>
      <c r="H3587" s="20">
        <v>2011</v>
      </c>
      <c r="I3587" s="20" t="str">
        <f t="shared" si="169"/>
        <v>liss__pers_SWL..lfeIdeal.2011</v>
      </c>
      <c r="J3587" s="15" t="s">
        <v>6410</v>
      </c>
      <c r="K3587" s="20" t="s">
        <v>6423</v>
      </c>
      <c r="L3587" s="20" t="s">
        <v>6395</v>
      </c>
      <c r="M3587" s="20" t="s">
        <v>251</v>
      </c>
      <c r="N3587" s="20" t="s">
        <v>1543</v>
      </c>
    </row>
    <row r="3588" spans="1:14" ht="18" customHeight="1" x14ac:dyDescent="0.2">
      <c r="A3588" s="35" t="s">
        <v>25</v>
      </c>
      <c r="B3588" s="35" t="s">
        <v>2295</v>
      </c>
      <c r="C3588" s="35" t="s">
        <v>17</v>
      </c>
      <c r="D3588" s="35" t="s">
        <v>96</v>
      </c>
      <c r="E3588" s="35" t="s">
        <v>6421</v>
      </c>
      <c r="F3588" s="15"/>
      <c r="G3588" s="15"/>
      <c r="H3588" s="20">
        <v>2012</v>
      </c>
      <c r="I3588" s="20" t="str">
        <f t="shared" si="169"/>
        <v>liss__pers_SWL..lfeIdeal.2012</v>
      </c>
      <c r="J3588" s="15" t="s">
        <v>6427</v>
      </c>
      <c r="K3588" s="20" t="s">
        <v>6423</v>
      </c>
      <c r="L3588" s="20" t="s">
        <v>6395</v>
      </c>
      <c r="M3588" s="20" t="s">
        <v>251</v>
      </c>
      <c r="N3588" s="20" t="s">
        <v>1543</v>
      </c>
    </row>
    <row r="3589" spans="1:14" ht="18" customHeight="1" x14ac:dyDescent="0.2">
      <c r="A3589" s="35" t="s">
        <v>25</v>
      </c>
      <c r="B3589" s="35" t="s">
        <v>2299</v>
      </c>
      <c r="C3589" s="35" t="s">
        <v>17</v>
      </c>
      <c r="D3589" s="35" t="s">
        <v>96</v>
      </c>
      <c r="E3589" s="35" t="s">
        <v>6421</v>
      </c>
      <c r="F3589" s="15"/>
      <c r="G3589" s="15"/>
      <c r="H3589" s="20">
        <v>2013</v>
      </c>
      <c r="I3589" s="20" t="str">
        <f t="shared" si="169"/>
        <v>liss__pers_SWL..lfeIdeal.2013</v>
      </c>
      <c r="J3589" s="15" t="s">
        <v>6412</v>
      </c>
      <c r="K3589" s="20" t="s">
        <v>6423</v>
      </c>
      <c r="L3589" s="20" t="s">
        <v>6395</v>
      </c>
      <c r="M3589" s="20" t="s">
        <v>251</v>
      </c>
      <c r="N3589" s="20" t="s">
        <v>1543</v>
      </c>
    </row>
    <row r="3590" spans="1:14" ht="18" customHeight="1" x14ac:dyDescent="0.2">
      <c r="A3590" s="35" t="s">
        <v>25</v>
      </c>
      <c r="B3590" s="35" t="s">
        <v>2301</v>
      </c>
      <c r="C3590" s="35" t="s">
        <v>17</v>
      </c>
      <c r="D3590" s="35" t="s">
        <v>96</v>
      </c>
      <c r="E3590" s="35" t="s">
        <v>6421</v>
      </c>
      <c r="F3590" s="15"/>
      <c r="G3590" s="15"/>
      <c r="H3590" s="20">
        <v>2014</v>
      </c>
      <c r="I3590" s="20" t="str">
        <f t="shared" si="169"/>
        <v>liss__pers_SWL..lfeIdeal.2014</v>
      </c>
      <c r="J3590" s="15" t="s">
        <v>6415</v>
      </c>
      <c r="K3590" s="20" t="s">
        <v>6423</v>
      </c>
      <c r="L3590" s="20" t="s">
        <v>6395</v>
      </c>
      <c r="M3590" s="20" t="s">
        <v>251</v>
      </c>
      <c r="N3590" s="20" t="s">
        <v>1543</v>
      </c>
    </row>
    <row r="3591" spans="1:14" ht="18" customHeight="1" x14ac:dyDescent="0.2">
      <c r="A3591" s="35" t="s">
        <v>25</v>
      </c>
      <c r="B3591" s="35" t="s">
        <v>2305</v>
      </c>
      <c r="C3591" s="35" t="s">
        <v>17</v>
      </c>
      <c r="D3591" s="35" t="s">
        <v>96</v>
      </c>
      <c r="E3591" s="35" t="s">
        <v>6421</v>
      </c>
      <c r="F3591" s="15"/>
      <c r="G3591" s="15"/>
      <c r="H3591" s="20">
        <v>2015</v>
      </c>
      <c r="I3591" s="20" t="str">
        <f t="shared" si="169"/>
        <v>liss__pers_SWL..lfeIdeal.2015</v>
      </c>
      <c r="J3591" s="15" t="s">
        <v>6416</v>
      </c>
      <c r="K3591" s="20" t="s">
        <v>6423</v>
      </c>
      <c r="L3591" s="20" t="s">
        <v>6395</v>
      </c>
      <c r="M3591" s="20" t="s">
        <v>251</v>
      </c>
      <c r="N3591" s="20" t="s">
        <v>1543</v>
      </c>
    </row>
    <row r="3592" spans="1:14" ht="18" customHeight="1" x14ac:dyDescent="0.2">
      <c r="A3592" s="35" t="s">
        <v>25</v>
      </c>
      <c r="B3592" s="35" t="s">
        <v>2309</v>
      </c>
      <c r="C3592" s="35" t="s">
        <v>17</v>
      </c>
      <c r="D3592" s="35" t="s">
        <v>96</v>
      </c>
      <c r="E3592" s="35" t="s">
        <v>6421</v>
      </c>
      <c r="F3592" s="15"/>
      <c r="G3592" s="15"/>
      <c r="H3592" s="20">
        <v>2017</v>
      </c>
      <c r="I3592" s="20" t="str">
        <f t="shared" si="169"/>
        <v>liss__pers_SWL..lfeIdeal.2017</v>
      </c>
      <c r="J3592" s="15" t="s">
        <v>6430</v>
      </c>
      <c r="K3592" s="20" t="s">
        <v>6423</v>
      </c>
      <c r="L3592" s="20" t="s">
        <v>6395</v>
      </c>
      <c r="M3592" s="20" t="s">
        <v>251</v>
      </c>
      <c r="N3592" s="20" t="s">
        <v>1543</v>
      </c>
    </row>
    <row r="3593" spans="1:14" ht="18" customHeight="1" x14ac:dyDescent="0.2">
      <c r="A3593" s="35" t="s">
        <v>25</v>
      </c>
      <c r="B3593" s="35" t="s">
        <v>2311</v>
      </c>
      <c r="C3593" s="35" t="s">
        <v>17</v>
      </c>
      <c r="D3593" s="35" t="s">
        <v>96</v>
      </c>
      <c r="E3593" s="35" t="s">
        <v>6421</v>
      </c>
      <c r="F3593" s="15"/>
      <c r="G3593" s="15"/>
      <c r="H3593" s="20">
        <v>2018</v>
      </c>
      <c r="I3593" s="20" t="str">
        <f t="shared" si="169"/>
        <v>liss__pers_SWL..lfeIdeal.2018</v>
      </c>
      <c r="J3593" s="15" t="s">
        <v>6419</v>
      </c>
      <c r="K3593" s="20" t="s">
        <v>6423</v>
      </c>
      <c r="L3593" s="20" t="s">
        <v>6395</v>
      </c>
      <c r="M3593" s="20" t="s">
        <v>251</v>
      </c>
      <c r="N3593" s="20" t="s">
        <v>1543</v>
      </c>
    </row>
    <row r="3594" spans="1:14" ht="18" customHeight="1" x14ac:dyDescent="0.2">
      <c r="A3594" s="35" t="s">
        <v>25</v>
      </c>
      <c r="B3594" s="35" t="s">
        <v>2277</v>
      </c>
      <c r="C3594" s="35" t="s">
        <v>17</v>
      </c>
      <c r="D3594" s="35" t="s">
        <v>96</v>
      </c>
      <c r="E3594" s="35" t="s">
        <v>6432</v>
      </c>
      <c r="F3594" s="15"/>
      <c r="G3594" s="15"/>
      <c r="H3594" s="20">
        <v>2008</v>
      </c>
      <c r="I3594" s="20" t="str">
        <f t="shared" si="169"/>
        <v>liss__pers_SWL..momnt.2008</v>
      </c>
      <c r="J3594" s="15" t="s">
        <v>6433</v>
      </c>
      <c r="K3594" s="20" t="s">
        <v>6434</v>
      </c>
      <c r="L3594" s="20" t="s">
        <v>6435</v>
      </c>
      <c r="M3594" s="20" t="s">
        <v>251</v>
      </c>
      <c r="N3594" s="20" t="s">
        <v>1984</v>
      </c>
    </row>
    <row r="3595" spans="1:14" ht="18" customHeight="1" x14ac:dyDescent="0.2">
      <c r="A3595" s="35" t="s">
        <v>25</v>
      </c>
      <c r="B3595" s="35" t="s">
        <v>2285</v>
      </c>
      <c r="C3595" s="35" t="s">
        <v>17</v>
      </c>
      <c r="D3595" s="35" t="s">
        <v>96</v>
      </c>
      <c r="E3595" s="35" t="s">
        <v>6432</v>
      </c>
      <c r="F3595" s="15"/>
      <c r="G3595" s="15"/>
      <c r="H3595" s="20">
        <v>2009</v>
      </c>
      <c r="I3595" s="20" t="str">
        <f t="shared" si="169"/>
        <v>liss__pers_SWL..momnt.2009</v>
      </c>
      <c r="J3595" s="15" t="s">
        <v>6437</v>
      </c>
      <c r="K3595" s="20" t="s">
        <v>6434</v>
      </c>
      <c r="L3595" s="20" t="s">
        <v>6435</v>
      </c>
      <c r="M3595" s="20" t="s">
        <v>251</v>
      </c>
      <c r="N3595" s="20" t="s">
        <v>1984</v>
      </c>
    </row>
    <row r="3596" spans="1:14" ht="18" customHeight="1" x14ac:dyDescent="0.2">
      <c r="A3596" s="35" t="s">
        <v>25</v>
      </c>
      <c r="B3596" s="35" t="s">
        <v>2289</v>
      </c>
      <c r="C3596" s="35" t="s">
        <v>17</v>
      </c>
      <c r="D3596" s="35" t="s">
        <v>96</v>
      </c>
      <c r="E3596" s="35" t="s">
        <v>6432</v>
      </c>
      <c r="F3596" s="15"/>
      <c r="G3596" s="15"/>
      <c r="H3596" s="20">
        <v>2010</v>
      </c>
      <c r="I3596" s="20" t="str">
        <f t="shared" si="169"/>
        <v>liss__pers_SWL..momnt.2010</v>
      </c>
      <c r="J3596" s="15" t="s">
        <v>6438</v>
      </c>
      <c r="K3596" s="20" t="s">
        <v>6434</v>
      </c>
      <c r="L3596" s="20" t="s">
        <v>6435</v>
      </c>
      <c r="M3596" s="20" t="s">
        <v>251</v>
      </c>
      <c r="N3596" s="20" t="s">
        <v>1984</v>
      </c>
    </row>
    <row r="3597" spans="1:14" ht="18" customHeight="1" x14ac:dyDescent="0.2">
      <c r="A3597" s="35" t="s">
        <v>25</v>
      </c>
      <c r="B3597" s="35" t="s">
        <v>2291</v>
      </c>
      <c r="C3597" s="35" t="s">
        <v>17</v>
      </c>
      <c r="D3597" s="35" t="s">
        <v>96</v>
      </c>
      <c r="E3597" s="35" t="s">
        <v>6432</v>
      </c>
      <c r="F3597" s="15"/>
      <c r="G3597" s="15"/>
      <c r="H3597" s="20">
        <v>2011</v>
      </c>
      <c r="I3597" s="20" t="str">
        <f t="shared" si="169"/>
        <v>liss__pers_SWL..momnt.2011</v>
      </c>
      <c r="J3597" s="15" t="s">
        <v>6440</v>
      </c>
      <c r="K3597" s="20" t="s">
        <v>6434</v>
      </c>
      <c r="L3597" s="20" t="s">
        <v>6435</v>
      </c>
      <c r="M3597" s="20" t="s">
        <v>251</v>
      </c>
      <c r="N3597" s="20" t="s">
        <v>1984</v>
      </c>
    </row>
    <row r="3598" spans="1:14" ht="18" customHeight="1" x14ac:dyDescent="0.2">
      <c r="A3598" s="35" t="s">
        <v>25</v>
      </c>
      <c r="B3598" s="35" t="s">
        <v>2295</v>
      </c>
      <c r="C3598" s="35" t="s">
        <v>17</v>
      </c>
      <c r="D3598" s="35" t="s">
        <v>96</v>
      </c>
      <c r="E3598" s="35" t="s">
        <v>6432</v>
      </c>
      <c r="F3598" s="15"/>
      <c r="G3598" s="15"/>
      <c r="H3598" s="20">
        <v>2012</v>
      </c>
      <c r="I3598" s="20" t="str">
        <f t="shared" si="169"/>
        <v>liss__pers_SWL..momnt.2012</v>
      </c>
      <c r="J3598" s="15" t="s">
        <v>6442</v>
      </c>
      <c r="K3598" s="20" t="s">
        <v>6434</v>
      </c>
      <c r="L3598" s="20" t="s">
        <v>6435</v>
      </c>
      <c r="M3598" s="20" t="s">
        <v>251</v>
      </c>
      <c r="N3598" s="20" t="s">
        <v>1984</v>
      </c>
    </row>
    <row r="3599" spans="1:14" ht="18" customHeight="1" x14ac:dyDescent="0.2">
      <c r="A3599" s="35" t="s">
        <v>25</v>
      </c>
      <c r="B3599" s="35" t="s">
        <v>2299</v>
      </c>
      <c r="C3599" s="35" t="s">
        <v>17</v>
      </c>
      <c r="D3599" s="35" t="s">
        <v>96</v>
      </c>
      <c r="E3599" s="35" t="s">
        <v>6432</v>
      </c>
      <c r="F3599" s="15"/>
      <c r="G3599" s="15"/>
      <c r="H3599" s="20">
        <v>2013</v>
      </c>
      <c r="I3599" s="20" t="str">
        <f t="shared" si="169"/>
        <v>liss__pers_SWL..momnt.2013</v>
      </c>
      <c r="J3599" s="15" t="s">
        <v>6443</v>
      </c>
      <c r="K3599" s="20" t="s">
        <v>6434</v>
      </c>
      <c r="L3599" s="20" t="s">
        <v>6435</v>
      </c>
      <c r="M3599" s="20" t="s">
        <v>251</v>
      </c>
      <c r="N3599" s="20" t="s">
        <v>1984</v>
      </c>
    </row>
    <row r="3600" spans="1:14" ht="18" customHeight="1" x14ac:dyDescent="0.2">
      <c r="A3600" s="35" t="s">
        <v>25</v>
      </c>
      <c r="B3600" s="35" t="s">
        <v>2301</v>
      </c>
      <c r="C3600" s="35" t="s">
        <v>17</v>
      </c>
      <c r="D3600" s="35" t="s">
        <v>96</v>
      </c>
      <c r="E3600" s="35" t="s">
        <v>6432</v>
      </c>
      <c r="F3600" s="15"/>
      <c r="G3600" s="15"/>
      <c r="H3600" s="20">
        <v>2014</v>
      </c>
      <c r="I3600" s="20" t="str">
        <f t="shared" si="169"/>
        <v>liss__pers_SWL..momnt.2014</v>
      </c>
      <c r="J3600" s="15" t="s">
        <v>6445</v>
      </c>
      <c r="K3600" s="20" t="s">
        <v>6434</v>
      </c>
      <c r="L3600" s="20" t="s">
        <v>6435</v>
      </c>
      <c r="M3600" s="20" t="s">
        <v>251</v>
      </c>
      <c r="N3600" s="20" t="s">
        <v>1984</v>
      </c>
    </row>
    <row r="3601" spans="1:14" ht="18" customHeight="1" x14ac:dyDescent="0.2">
      <c r="A3601" s="35" t="s">
        <v>25</v>
      </c>
      <c r="B3601" s="35" t="s">
        <v>2305</v>
      </c>
      <c r="C3601" s="35" t="s">
        <v>17</v>
      </c>
      <c r="D3601" s="35" t="s">
        <v>96</v>
      </c>
      <c r="E3601" s="35" t="s">
        <v>6432</v>
      </c>
      <c r="F3601" s="15"/>
      <c r="G3601" s="15"/>
      <c r="H3601" s="20">
        <v>2015</v>
      </c>
      <c r="I3601" s="20" t="str">
        <f t="shared" si="169"/>
        <v>liss__pers_SWL..momnt.2015</v>
      </c>
      <c r="J3601" s="15" t="s">
        <v>6447</v>
      </c>
      <c r="K3601" s="20" t="s">
        <v>6434</v>
      </c>
      <c r="L3601" s="20" t="s">
        <v>6435</v>
      </c>
      <c r="M3601" s="20" t="s">
        <v>251</v>
      </c>
      <c r="N3601" s="20" t="s">
        <v>1984</v>
      </c>
    </row>
    <row r="3602" spans="1:14" ht="18" customHeight="1" x14ac:dyDescent="0.2">
      <c r="A3602" s="35" t="s">
        <v>25</v>
      </c>
      <c r="B3602" s="35" t="s">
        <v>2309</v>
      </c>
      <c r="C3602" s="35" t="s">
        <v>17</v>
      </c>
      <c r="D3602" s="35" t="s">
        <v>96</v>
      </c>
      <c r="E3602" s="35" t="s">
        <v>6432</v>
      </c>
      <c r="F3602" s="15"/>
      <c r="G3602" s="15"/>
      <c r="H3602" s="20">
        <v>2017</v>
      </c>
      <c r="I3602" s="20" t="str">
        <f t="shared" si="169"/>
        <v>liss__pers_SWL..momnt.2017</v>
      </c>
      <c r="J3602" s="15" t="s">
        <v>6448</v>
      </c>
      <c r="K3602" s="20" t="s">
        <v>6434</v>
      </c>
      <c r="L3602" s="20" t="s">
        <v>6435</v>
      </c>
      <c r="M3602" s="20" t="s">
        <v>251</v>
      </c>
      <c r="N3602" s="20" t="s">
        <v>1984</v>
      </c>
    </row>
    <row r="3603" spans="1:14" ht="18" customHeight="1" x14ac:dyDescent="0.2">
      <c r="A3603" s="35" t="s">
        <v>25</v>
      </c>
      <c r="B3603" s="35" t="s">
        <v>2311</v>
      </c>
      <c r="C3603" s="35" t="s">
        <v>17</v>
      </c>
      <c r="D3603" s="35" t="s">
        <v>96</v>
      </c>
      <c r="E3603" s="35" t="s">
        <v>6432</v>
      </c>
      <c r="F3603" s="15"/>
      <c r="G3603" s="15"/>
      <c r="H3603" s="20">
        <v>2018</v>
      </c>
      <c r="I3603" s="20" t="str">
        <f t="shared" si="169"/>
        <v>liss__pers_SWL..momnt.2018</v>
      </c>
      <c r="J3603" s="15" t="s">
        <v>6450</v>
      </c>
      <c r="K3603" s="20" t="s">
        <v>6434</v>
      </c>
      <c r="L3603" s="20" t="s">
        <v>6435</v>
      </c>
      <c r="M3603" s="20" t="s">
        <v>251</v>
      </c>
      <c r="N3603" s="20" t="s">
        <v>1984</v>
      </c>
    </row>
    <row r="3604" spans="1:14" ht="18" customHeight="1" x14ac:dyDescent="0.2">
      <c r="A3604" s="35" t="s">
        <v>25</v>
      </c>
      <c r="B3604" s="35" t="s">
        <v>2277</v>
      </c>
      <c r="C3604" s="35" t="s">
        <v>17</v>
      </c>
      <c r="D3604" s="35" t="s">
        <v>96</v>
      </c>
      <c r="E3604" s="35" t="s">
        <v>189</v>
      </c>
      <c r="F3604" s="15"/>
      <c r="G3604" s="15"/>
      <c r="H3604" s="20">
        <v>2008</v>
      </c>
      <c r="I3604" s="20" t="str">
        <f t="shared" si="169"/>
        <v>liss__pers_SWL..satLife.2008</v>
      </c>
      <c r="J3604" s="15" t="s">
        <v>6452</v>
      </c>
      <c r="K3604" s="20" t="s">
        <v>6453</v>
      </c>
      <c r="L3604" s="20" t="s">
        <v>6395</v>
      </c>
      <c r="M3604" s="20" t="s">
        <v>251</v>
      </c>
      <c r="N3604" s="20" t="s">
        <v>1543</v>
      </c>
    </row>
    <row r="3605" spans="1:14" ht="18" customHeight="1" x14ac:dyDescent="0.2">
      <c r="A3605" s="35" t="s">
        <v>25</v>
      </c>
      <c r="B3605" s="35" t="s">
        <v>2285</v>
      </c>
      <c r="C3605" s="35" t="s">
        <v>17</v>
      </c>
      <c r="D3605" s="35" t="s">
        <v>96</v>
      </c>
      <c r="E3605" s="35" t="s">
        <v>189</v>
      </c>
      <c r="F3605" s="15"/>
      <c r="G3605" s="15"/>
      <c r="H3605" s="20">
        <v>2009</v>
      </c>
      <c r="I3605" s="20" t="str">
        <f t="shared" si="169"/>
        <v>liss__pers_SWL..satLife.2009</v>
      </c>
      <c r="J3605" s="15" t="s">
        <v>6454</v>
      </c>
      <c r="K3605" s="20" t="s">
        <v>6453</v>
      </c>
      <c r="L3605" s="20" t="s">
        <v>6395</v>
      </c>
      <c r="M3605" s="20" t="s">
        <v>251</v>
      </c>
      <c r="N3605" s="20" t="s">
        <v>1543</v>
      </c>
    </row>
    <row r="3606" spans="1:14" ht="18" customHeight="1" x14ac:dyDescent="0.2">
      <c r="A3606" s="35" t="s">
        <v>25</v>
      </c>
      <c r="B3606" s="35" t="s">
        <v>2289</v>
      </c>
      <c r="C3606" s="35" t="s">
        <v>17</v>
      </c>
      <c r="D3606" s="35" t="s">
        <v>96</v>
      </c>
      <c r="E3606" s="35" t="s">
        <v>189</v>
      </c>
      <c r="F3606" s="15"/>
      <c r="G3606" s="15"/>
      <c r="H3606" s="20">
        <v>2010</v>
      </c>
      <c r="I3606" s="20" t="str">
        <f t="shared" si="169"/>
        <v>liss__pers_SWL..satLife.2010</v>
      </c>
      <c r="J3606" s="15" t="s">
        <v>6456</v>
      </c>
      <c r="K3606" s="20" t="s">
        <v>6453</v>
      </c>
      <c r="L3606" s="20" t="s">
        <v>6395</v>
      </c>
      <c r="M3606" s="20" t="s">
        <v>251</v>
      </c>
      <c r="N3606" s="20" t="s">
        <v>1543</v>
      </c>
    </row>
    <row r="3607" spans="1:14" ht="18" customHeight="1" x14ac:dyDescent="0.2">
      <c r="A3607" s="35" t="s">
        <v>25</v>
      </c>
      <c r="B3607" s="35" t="s">
        <v>2291</v>
      </c>
      <c r="C3607" s="35" t="s">
        <v>17</v>
      </c>
      <c r="D3607" s="35" t="s">
        <v>96</v>
      </c>
      <c r="E3607" s="35" t="s">
        <v>189</v>
      </c>
      <c r="F3607" s="15"/>
      <c r="G3607" s="15"/>
      <c r="H3607" s="20">
        <v>2011</v>
      </c>
      <c r="I3607" s="20" t="str">
        <f t="shared" si="169"/>
        <v>liss__pers_SWL..satLife.2011</v>
      </c>
      <c r="J3607" s="15" t="s">
        <v>6457</v>
      </c>
      <c r="K3607" s="20" t="s">
        <v>6453</v>
      </c>
      <c r="L3607" s="20" t="s">
        <v>6395</v>
      </c>
      <c r="M3607" s="20" t="s">
        <v>251</v>
      </c>
      <c r="N3607" s="20" t="s">
        <v>1543</v>
      </c>
    </row>
    <row r="3608" spans="1:14" ht="18" customHeight="1" x14ac:dyDescent="0.2">
      <c r="A3608" s="35" t="s">
        <v>25</v>
      </c>
      <c r="B3608" s="35" t="s">
        <v>2295</v>
      </c>
      <c r="C3608" s="35" t="s">
        <v>17</v>
      </c>
      <c r="D3608" s="35" t="s">
        <v>96</v>
      </c>
      <c r="E3608" s="35" t="s">
        <v>189</v>
      </c>
      <c r="F3608" s="15"/>
      <c r="G3608" s="15"/>
      <c r="H3608" s="20">
        <v>2012</v>
      </c>
      <c r="I3608" s="20" t="str">
        <f t="shared" si="169"/>
        <v>liss__pers_SWL..satLife.2012</v>
      </c>
      <c r="J3608" s="15" t="s">
        <v>6459</v>
      </c>
      <c r="K3608" s="20" t="s">
        <v>6453</v>
      </c>
      <c r="L3608" s="20" t="s">
        <v>6395</v>
      </c>
      <c r="M3608" s="20" t="s">
        <v>251</v>
      </c>
      <c r="N3608" s="20" t="s">
        <v>1543</v>
      </c>
    </row>
    <row r="3609" spans="1:14" ht="18" customHeight="1" x14ac:dyDescent="0.2">
      <c r="A3609" s="35" t="s">
        <v>25</v>
      </c>
      <c r="B3609" s="35" t="s">
        <v>2299</v>
      </c>
      <c r="C3609" s="35" t="s">
        <v>17</v>
      </c>
      <c r="D3609" s="35" t="s">
        <v>96</v>
      </c>
      <c r="E3609" s="35" t="s">
        <v>189</v>
      </c>
      <c r="F3609" s="15"/>
      <c r="G3609" s="15"/>
      <c r="H3609" s="20">
        <v>2013</v>
      </c>
      <c r="I3609" s="20" t="str">
        <f t="shared" si="169"/>
        <v>liss__pers_SWL..satLife.2013</v>
      </c>
      <c r="J3609" s="15" t="s">
        <v>6461</v>
      </c>
      <c r="K3609" s="20" t="s">
        <v>6453</v>
      </c>
      <c r="L3609" s="20" t="s">
        <v>6395</v>
      </c>
      <c r="M3609" s="20" t="s">
        <v>251</v>
      </c>
      <c r="N3609" s="20" t="s">
        <v>1543</v>
      </c>
    </row>
    <row r="3610" spans="1:14" ht="18" customHeight="1" x14ac:dyDescent="0.2">
      <c r="A3610" s="35" t="s">
        <v>25</v>
      </c>
      <c r="B3610" s="35" t="s">
        <v>2301</v>
      </c>
      <c r="C3610" s="35" t="s">
        <v>17</v>
      </c>
      <c r="D3610" s="35" t="s">
        <v>96</v>
      </c>
      <c r="E3610" s="35" t="s">
        <v>189</v>
      </c>
      <c r="F3610" s="15"/>
      <c r="G3610" s="15"/>
      <c r="H3610" s="20">
        <v>2014</v>
      </c>
      <c r="I3610" s="20" t="str">
        <f t="shared" si="169"/>
        <v>liss__pers_SWL..satLife.2014</v>
      </c>
      <c r="J3610" s="15" t="s">
        <v>6462</v>
      </c>
      <c r="K3610" s="20" t="s">
        <v>6453</v>
      </c>
      <c r="L3610" s="20" t="s">
        <v>6395</v>
      </c>
      <c r="M3610" s="20" t="s">
        <v>251</v>
      </c>
      <c r="N3610" s="20" t="s">
        <v>1543</v>
      </c>
    </row>
    <row r="3611" spans="1:14" ht="18" customHeight="1" x14ac:dyDescent="0.2">
      <c r="A3611" s="35" t="s">
        <v>25</v>
      </c>
      <c r="B3611" s="35" t="s">
        <v>2305</v>
      </c>
      <c r="C3611" s="35" t="s">
        <v>17</v>
      </c>
      <c r="D3611" s="35" t="s">
        <v>96</v>
      </c>
      <c r="E3611" s="35" t="s">
        <v>189</v>
      </c>
      <c r="F3611" s="15"/>
      <c r="G3611" s="15"/>
      <c r="H3611" s="20">
        <v>2015</v>
      </c>
      <c r="I3611" s="20" t="str">
        <f t="shared" si="169"/>
        <v>liss__pers_SWL..satLife.2015</v>
      </c>
      <c r="J3611" s="15" t="s">
        <v>6464</v>
      </c>
      <c r="K3611" s="20" t="s">
        <v>6453</v>
      </c>
      <c r="L3611" s="20" t="s">
        <v>6395</v>
      </c>
      <c r="M3611" s="20" t="s">
        <v>251</v>
      </c>
      <c r="N3611" s="20" t="s">
        <v>1543</v>
      </c>
    </row>
    <row r="3612" spans="1:14" ht="18" customHeight="1" x14ac:dyDescent="0.2">
      <c r="A3612" s="35" t="s">
        <v>25</v>
      </c>
      <c r="B3612" s="35" t="s">
        <v>2309</v>
      </c>
      <c r="C3612" s="35" t="s">
        <v>17</v>
      </c>
      <c r="D3612" s="35" t="s">
        <v>96</v>
      </c>
      <c r="E3612" s="35" t="s">
        <v>189</v>
      </c>
      <c r="F3612" s="15"/>
      <c r="G3612" s="15"/>
      <c r="H3612" s="20">
        <v>2017</v>
      </c>
      <c r="I3612" s="20" t="str">
        <f t="shared" si="169"/>
        <v>liss__pers_SWL..satLife.2017</v>
      </c>
      <c r="J3612" s="15" t="s">
        <v>6466</v>
      </c>
      <c r="K3612" s="20" t="s">
        <v>6453</v>
      </c>
      <c r="L3612" s="20" t="s">
        <v>6395</v>
      </c>
      <c r="M3612" s="20" t="s">
        <v>251</v>
      </c>
      <c r="N3612" s="20" t="s">
        <v>1543</v>
      </c>
    </row>
    <row r="3613" spans="1:14" ht="18" customHeight="1" x14ac:dyDescent="0.2">
      <c r="A3613" s="35" t="s">
        <v>25</v>
      </c>
      <c r="B3613" s="35" t="s">
        <v>2311</v>
      </c>
      <c r="C3613" s="35" t="s">
        <v>17</v>
      </c>
      <c r="D3613" s="35" t="s">
        <v>96</v>
      </c>
      <c r="E3613" s="35" t="s">
        <v>189</v>
      </c>
      <c r="F3613" s="15"/>
      <c r="G3613" s="15"/>
      <c r="H3613" s="20">
        <v>2018</v>
      </c>
      <c r="I3613" s="20" t="str">
        <f t="shared" si="169"/>
        <v>liss__pers_SWL..satLife.2018</v>
      </c>
      <c r="J3613" s="15" t="s">
        <v>6467</v>
      </c>
      <c r="K3613" s="20" t="s">
        <v>6453</v>
      </c>
      <c r="L3613" s="20" t="s">
        <v>6395</v>
      </c>
      <c r="M3613" s="20" t="s">
        <v>251</v>
      </c>
      <c r="N3613" s="20" t="s">
        <v>1543</v>
      </c>
    </row>
    <row r="3614" spans="1:14" ht="18" customHeight="1" x14ac:dyDescent="0.2">
      <c r="A3614" s="35" t="s">
        <v>25</v>
      </c>
      <c r="B3614" s="35" t="s">
        <v>2277</v>
      </c>
      <c r="C3614" s="35" t="s">
        <v>17</v>
      </c>
      <c r="D3614" s="35" t="s">
        <v>96</v>
      </c>
      <c r="E3614" s="35" t="s">
        <v>6469</v>
      </c>
      <c r="F3614" s="15"/>
      <c r="G3614" s="15"/>
      <c r="H3614" s="20">
        <v>2008</v>
      </c>
      <c r="I3614" s="20" t="str">
        <f t="shared" si="169"/>
        <v>liss__pers_SWL..wntLife.2008</v>
      </c>
      <c r="J3614" s="15" t="s">
        <v>6470</v>
      </c>
      <c r="K3614" s="20" t="s">
        <v>6471</v>
      </c>
      <c r="L3614" s="20" t="s">
        <v>6395</v>
      </c>
      <c r="M3614" s="20" t="s">
        <v>251</v>
      </c>
      <c r="N3614" s="20" t="s">
        <v>1543</v>
      </c>
    </row>
    <row r="3615" spans="1:14" ht="18" customHeight="1" x14ac:dyDescent="0.2">
      <c r="A3615" s="35" t="s">
        <v>25</v>
      </c>
      <c r="B3615" s="35" t="s">
        <v>2285</v>
      </c>
      <c r="C3615" s="35" t="s">
        <v>17</v>
      </c>
      <c r="D3615" s="35" t="s">
        <v>96</v>
      </c>
      <c r="E3615" s="35" t="s">
        <v>6469</v>
      </c>
      <c r="F3615" s="15"/>
      <c r="G3615" s="15"/>
      <c r="H3615" s="20">
        <v>2009</v>
      </c>
      <c r="I3615" s="20" t="str">
        <f t="shared" si="169"/>
        <v>liss__pers_SWL..wntLife.2009</v>
      </c>
      <c r="J3615" s="15" t="s">
        <v>6472</v>
      </c>
      <c r="K3615" s="20" t="s">
        <v>6471</v>
      </c>
      <c r="L3615" s="20" t="s">
        <v>6395</v>
      </c>
      <c r="M3615" s="20" t="s">
        <v>251</v>
      </c>
      <c r="N3615" s="20" t="s">
        <v>1543</v>
      </c>
    </row>
    <row r="3616" spans="1:14" ht="18" customHeight="1" x14ac:dyDescent="0.2">
      <c r="A3616" s="35" t="s">
        <v>25</v>
      </c>
      <c r="B3616" s="35" t="s">
        <v>2289</v>
      </c>
      <c r="C3616" s="35" t="s">
        <v>17</v>
      </c>
      <c r="D3616" s="35" t="s">
        <v>96</v>
      </c>
      <c r="E3616" s="35" t="s">
        <v>6469</v>
      </c>
      <c r="F3616" s="15"/>
      <c r="G3616" s="15"/>
      <c r="H3616" s="20">
        <v>2010</v>
      </c>
      <c r="I3616" s="20" t="str">
        <f t="shared" si="169"/>
        <v>liss__pers_SWL..wntLife.2010</v>
      </c>
      <c r="J3616" s="15" t="s">
        <v>6474</v>
      </c>
      <c r="K3616" s="20" t="s">
        <v>6471</v>
      </c>
      <c r="L3616" s="20" t="s">
        <v>6395</v>
      </c>
      <c r="M3616" s="20" t="s">
        <v>251</v>
      </c>
      <c r="N3616" s="20" t="s">
        <v>1543</v>
      </c>
    </row>
    <row r="3617" spans="1:17" ht="18" customHeight="1" x14ac:dyDescent="0.2">
      <c r="A3617" s="35" t="s">
        <v>25</v>
      </c>
      <c r="B3617" s="35" t="s">
        <v>2291</v>
      </c>
      <c r="C3617" s="35" t="s">
        <v>17</v>
      </c>
      <c r="D3617" s="35" t="s">
        <v>96</v>
      </c>
      <c r="E3617" s="35" t="s">
        <v>6469</v>
      </c>
      <c r="F3617" s="15"/>
      <c r="G3617" s="15"/>
      <c r="H3617" s="20">
        <v>2011</v>
      </c>
      <c r="I3617" s="20" t="str">
        <f t="shared" si="169"/>
        <v>liss__pers_SWL..wntLife.2011</v>
      </c>
      <c r="J3617" s="15" t="s">
        <v>6476</v>
      </c>
      <c r="K3617" s="20" t="s">
        <v>6471</v>
      </c>
      <c r="L3617" s="20" t="s">
        <v>6395</v>
      </c>
      <c r="M3617" s="20" t="s">
        <v>251</v>
      </c>
      <c r="N3617" s="20" t="s">
        <v>1543</v>
      </c>
    </row>
    <row r="3618" spans="1:17" ht="18" customHeight="1" x14ac:dyDescent="0.2">
      <c r="A3618" s="35" t="s">
        <v>25</v>
      </c>
      <c r="B3618" s="35" t="s">
        <v>2295</v>
      </c>
      <c r="C3618" s="35" t="s">
        <v>17</v>
      </c>
      <c r="D3618" s="35" t="s">
        <v>96</v>
      </c>
      <c r="E3618" s="35" t="s">
        <v>6469</v>
      </c>
      <c r="F3618" s="15"/>
      <c r="G3618" s="15"/>
      <c r="H3618" s="20">
        <v>2012</v>
      </c>
      <c r="I3618" s="20" t="str">
        <f t="shared" si="169"/>
        <v>liss__pers_SWL..wntLife.2012</v>
      </c>
      <c r="J3618" s="15" t="s">
        <v>6478</v>
      </c>
      <c r="K3618" s="20" t="s">
        <v>6471</v>
      </c>
      <c r="L3618" s="20" t="s">
        <v>6395</v>
      </c>
      <c r="M3618" s="20" t="s">
        <v>251</v>
      </c>
      <c r="N3618" s="20" t="s">
        <v>1543</v>
      </c>
    </row>
    <row r="3619" spans="1:17" ht="18" customHeight="1" x14ac:dyDescent="0.2">
      <c r="A3619" s="35" t="s">
        <v>25</v>
      </c>
      <c r="B3619" s="35" t="s">
        <v>2299</v>
      </c>
      <c r="C3619" s="35" t="s">
        <v>17</v>
      </c>
      <c r="D3619" s="35" t="s">
        <v>96</v>
      </c>
      <c r="E3619" s="35" t="s">
        <v>6469</v>
      </c>
      <c r="F3619" s="15"/>
      <c r="G3619" s="15"/>
      <c r="H3619" s="20">
        <v>2013</v>
      </c>
      <c r="I3619" s="20" t="str">
        <f t="shared" si="169"/>
        <v>liss__pers_SWL..wntLife.2013</v>
      </c>
      <c r="J3619" s="15" t="s">
        <v>6479</v>
      </c>
      <c r="K3619" s="20" t="s">
        <v>6471</v>
      </c>
      <c r="L3619" s="20" t="s">
        <v>6395</v>
      </c>
      <c r="M3619" s="20" t="s">
        <v>251</v>
      </c>
      <c r="N3619" s="20" t="s">
        <v>1543</v>
      </c>
    </row>
    <row r="3620" spans="1:17" ht="18" customHeight="1" x14ac:dyDescent="0.2">
      <c r="A3620" s="35" t="s">
        <v>25</v>
      </c>
      <c r="B3620" s="35" t="s">
        <v>2301</v>
      </c>
      <c r="C3620" s="35" t="s">
        <v>17</v>
      </c>
      <c r="D3620" s="35" t="s">
        <v>96</v>
      </c>
      <c r="E3620" s="35" t="s">
        <v>6469</v>
      </c>
      <c r="F3620" s="15"/>
      <c r="G3620" s="15"/>
      <c r="H3620" s="20">
        <v>2014</v>
      </c>
      <c r="I3620" s="20" t="str">
        <f t="shared" si="169"/>
        <v>liss__pers_SWL..wntLife.2014</v>
      </c>
      <c r="J3620" s="15" t="s">
        <v>6481</v>
      </c>
      <c r="K3620" s="20" t="s">
        <v>6471</v>
      </c>
      <c r="L3620" s="20" t="s">
        <v>6395</v>
      </c>
      <c r="M3620" s="20" t="s">
        <v>251</v>
      </c>
      <c r="N3620" s="20" t="s">
        <v>1543</v>
      </c>
    </row>
    <row r="3621" spans="1:17" ht="18" customHeight="1" x14ac:dyDescent="0.2">
      <c r="A3621" s="35" t="s">
        <v>25</v>
      </c>
      <c r="B3621" s="35" t="s">
        <v>2305</v>
      </c>
      <c r="C3621" s="35" t="s">
        <v>17</v>
      </c>
      <c r="D3621" s="35" t="s">
        <v>96</v>
      </c>
      <c r="E3621" s="35" t="s">
        <v>6469</v>
      </c>
      <c r="F3621" s="15"/>
      <c r="G3621" s="15"/>
      <c r="H3621" s="20">
        <v>2015</v>
      </c>
      <c r="I3621" s="20" t="str">
        <f t="shared" si="169"/>
        <v>liss__pers_SWL..wntLife.2015</v>
      </c>
      <c r="J3621" s="15" t="s">
        <v>6483</v>
      </c>
      <c r="K3621" s="20" t="s">
        <v>6471</v>
      </c>
      <c r="L3621" s="20" t="s">
        <v>6395</v>
      </c>
      <c r="M3621" s="20" t="s">
        <v>251</v>
      </c>
      <c r="N3621" s="20" t="s">
        <v>1543</v>
      </c>
    </row>
    <row r="3622" spans="1:17" ht="18" customHeight="1" x14ac:dyDescent="0.2">
      <c r="A3622" s="35" t="s">
        <v>25</v>
      </c>
      <c r="B3622" s="35" t="s">
        <v>2309</v>
      </c>
      <c r="C3622" s="35" t="s">
        <v>17</v>
      </c>
      <c r="D3622" s="35" t="s">
        <v>96</v>
      </c>
      <c r="E3622" s="35" t="s">
        <v>6469</v>
      </c>
      <c r="F3622" s="15"/>
      <c r="G3622" s="15"/>
      <c r="H3622" s="20">
        <v>2017</v>
      </c>
      <c r="I3622" s="20" t="str">
        <f t="shared" ref="I3622:I3678" si="170">CONCATENATE(A3622,"__",C3622,"_", D3622, "..", E3622, ".", H3622)</f>
        <v>liss__pers_SWL..wntLife.2017</v>
      </c>
      <c r="J3622" s="15" t="s">
        <v>6484</v>
      </c>
      <c r="K3622" s="20" t="s">
        <v>6471</v>
      </c>
      <c r="L3622" s="20" t="s">
        <v>6395</v>
      </c>
      <c r="M3622" s="20" t="s">
        <v>251</v>
      </c>
      <c r="N3622" s="20" t="s">
        <v>1543</v>
      </c>
    </row>
    <row r="3623" spans="1:17" ht="18" customHeight="1" x14ac:dyDescent="0.2">
      <c r="A3623" s="35" t="s">
        <v>25</v>
      </c>
      <c r="B3623" s="35" t="s">
        <v>2311</v>
      </c>
      <c r="C3623" s="35" t="s">
        <v>17</v>
      </c>
      <c r="D3623" s="35" t="s">
        <v>96</v>
      </c>
      <c r="E3623" s="35" t="s">
        <v>6469</v>
      </c>
      <c r="F3623" s="15"/>
      <c r="G3623" s="15"/>
      <c r="H3623" s="20">
        <v>2018</v>
      </c>
      <c r="I3623" s="20" t="str">
        <f t="shared" si="170"/>
        <v>liss__pers_SWL..wntLife.2018</v>
      </c>
      <c r="J3623" s="15" t="s">
        <v>6486</v>
      </c>
      <c r="K3623" s="20" t="s">
        <v>6471</v>
      </c>
      <c r="L3623" s="20" t="s">
        <v>6395</v>
      </c>
      <c r="M3623" s="20" t="s">
        <v>251</v>
      </c>
      <c r="N3623" s="20" t="s">
        <v>1543</v>
      </c>
    </row>
    <row r="3624" spans="1:17" ht="18" customHeight="1" x14ac:dyDescent="0.2">
      <c r="A3624" s="80" t="s">
        <v>25</v>
      </c>
      <c r="B3624" s="81" t="str">
        <f t="shared" ref="B3624:B3645" si="171">"cr" &amp; RIGHT(H3624, 2) &amp; G3624</f>
        <v>cr08a</v>
      </c>
      <c r="C3624" s="80" t="s">
        <v>165</v>
      </c>
      <c r="D3624" s="80" t="s">
        <v>403</v>
      </c>
      <c r="E3624" s="80" t="s">
        <v>403</v>
      </c>
      <c r="F3624" s="15">
        <v>1</v>
      </c>
      <c r="G3624" s="15" t="str">
        <f t="shared" ref="G3624:G3688" si="172">MID("abcdefghijklmnopqrstuvwxyz",F3624,1)</f>
        <v>a</v>
      </c>
      <c r="H3624" s="20">
        <v>2008</v>
      </c>
      <c r="I3624" s="20" t="str">
        <f t="shared" si="170"/>
        <v>liss__match_religion..religion.2008</v>
      </c>
      <c r="J3624" s="20" t="str">
        <f t="shared" ref="J3624:J3634" si="173">B3624&amp;"013"</f>
        <v>cr08a013</v>
      </c>
      <c r="K3624" s="24" t="s">
        <v>6490</v>
      </c>
      <c r="L3624" s="30" t="s">
        <v>6491</v>
      </c>
      <c r="N3624" s="38" t="s">
        <v>9051</v>
      </c>
      <c r="Q3624" s="20" t="s">
        <v>178</v>
      </c>
    </row>
    <row r="3625" spans="1:17" ht="18" customHeight="1" x14ac:dyDescent="0.2">
      <c r="A3625" s="80" t="s">
        <v>25</v>
      </c>
      <c r="B3625" s="81" t="str">
        <f t="shared" si="171"/>
        <v>cr09b</v>
      </c>
      <c r="C3625" s="80" t="s">
        <v>165</v>
      </c>
      <c r="D3625" s="80" t="s">
        <v>403</v>
      </c>
      <c r="E3625" s="80" t="s">
        <v>403</v>
      </c>
      <c r="F3625" s="15">
        <v>2</v>
      </c>
      <c r="G3625" s="15" t="str">
        <f t="shared" si="172"/>
        <v>b</v>
      </c>
      <c r="H3625" s="20">
        <v>2009</v>
      </c>
      <c r="I3625" s="20" t="str">
        <f t="shared" si="170"/>
        <v>liss__match_religion..religion.2009</v>
      </c>
      <c r="J3625" s="20" t="str">
        <f t="shared" si="173"/>
        <v>cr09b013</v>
      </c>
      <c r="K3625" s="24" t="s">
        <v>6490</v>
      </c>
      <c r="L3625" s="30" t="s">
        <v>6492</v>
      </c>
      <c r="N3625" s="38" t="s">
        <v>9051</v>
      </c>
      <c r="Q3625" s="20" t="s">
        <v>178</v>
      </c>
    </row>
    <row r="3626" spans="1:17" ht="18" customHeight="1" x14ac:dyDescent="0.2">
      <c r="A3626" s="80" t="s">
        <v>25</v>
      </c>
      <c r="B3626" s="81" t="str">
        <f t="shared" si="171"/>
        <v>cr10c</v>
      </c>
      <c r="C3626" s="80" t="s">
        <v>165</v>
      </c>
      <c r="D3626" s="80" t="s">
        <v>403</v>
      </c>
      <c r="E3626" s="80" t="s">
        <v>403</v>
      </c>
      <c r="F3626" s="15">
        <v>3</v>
      </c>
      <c r="G3626" s="15" t="str">
        <f t="shared" si="172"/>
        <v>c</v>
      </c>
      <c r="H3626" s="20">
        <v>2010</v>
      </c>
      <c r="I3626" s="20" t="str">
        <f t="shared" si="170"/>
        <v>liss__match_religion..religion.2010</v>
      </c>
      <c r="J3626" s="20" t="str">
        <f t="shared" si="173"/>
        <v>cr10c013</v>
      </c>
      <c r="K3626" s="24" t="s">
        <v>6490</v>
      </c>
      <c r="L3626" s="30" t="s">
        <v>6492</v>
      </c>
      <c r="N3626" s="38" t="s">
        <v>9051</v>
      </c>
      <c r="Q3626" s="20" t="s">
        <v>178</v>
      </c>
    </row>
    <row r="3627" spans="1:17" ht="18" customHeight="1" x14ac:dyDescent="0.2">
      <c r="A3627" s="80" t="s">
        <v>25</v>
      </c>
      <c r="B3627" s="81" t="str">
        <f t="shared" si="171"/>
        <v>cr11d</v>
      </c>
      <c r="C3627" s="80" t="s">
        <v>165</v>
      </c>
      <c r="D3627" s="80" t="s">
        <v>403</v>
      </c>
      <c r="E3627" s="80" t="s">
        <v>403</v>
      </c>
      <c r="F3627" s="15">
        <v>4</v>
      </c>
      <c r="G3627" s="15" t="str">
        <f t="shared" si="172"/>
        <v>d</v>
      </c>
      <c r="H3627" s="20">
        <v>2011</v>
      </c>
      <c r="I3627" s="20" t="str">
        <f t="shared" si="170"/>
        <v>liss__match_religion..religion.2011</v>
      </c>
      <c r="J3627" s="20" t="str">
        <f t="shared" si="173"/>
        <v>cr11d013</v>
      </c>
      <c r="K3627" s="24" t="s">
        <v>6490</v>
      </c>
      <c r="L3627" s="30" t="s">
        <v>6492</v>
      </c>
      <c r="N3627" s="38" t="s">
        <v>9051</v>
      </c>
      <c r="Q3627" s="20" t="s">
        <v>178</v>
      </c>
    </row>
    <row r="3628" spans="1:17" ht="18" customHeight="1" x14ac:dyDescent="0.2">
      <c r="A3628" s="80" t="s">
        <v>25</v>
      </c>
      <c r="B3628" s="81" t="str">
        <f t="shared" si="171"/>
        <v>cr12e</v>
      </c>
      <c r="C3628" s="80" t="s">
        <v>165</v>
      </c>
      <c r="D3628" s="80" t="s">
        <v>403</v>
      </c>
      <c r="E3628" s="80" t="s">
        <v>403</v>
      </c>
      <c r="F3628" s="15">
        <v>5</v>
      </c>
      <c r="G3628" s="15" t="str">
        <f t="shared" si="172"/>
        <v>e</v>
      </c>
      <c r="H3628" s="20">
        <v>2012</v>
      </c>
      <c r="I3628" s="20" t="str">
        <f t="shared" si="170"/>
        <v>liss__match_religion..religion.2012</v>
      </c>
      <c r="J3628" s="20" t="str">
        <f t="shared" si="173"/>
        <v>cr12e013</v>
      </c>
      <c r="K3628" s="24" t="s">
        <v>6490</v>
      </c>
      <c r="L3628" s="30" t="s">
        <v>6492</v>
      </c>
      <c r="N3628" s="38" t="s">
        <v>9051</v>
      </c>
      <c r="Q3628" s="20" t="s">
        <v>178</v>
      </c>
    </row>
    <row r="3629" spans="1:17" ht="18" customHeight="1" x14ac:dyDescent="0.2">
      <c r="A3629" s="80" t="s">
        <v>25</v>
      </c>
      <c r="B3629" s="81" t="str">
        <f t="shared" si="171"/>
        <v>cr13f</v>
      </c>
      <c r="C3629" s="80" t="s">
        <v>165</v>
      </c>
      <c r="D3629" s="80" t="s">
        <v>403</v>
      </c>
      <c r="E3629" s="80" t="s">
        <v>403</v>
      </c>
      <c r="F3629" s="15">
        <v>6</v>
      </c>
      <c r="G3629" s="15" t="str">
        <f t="shared" si="172"/>
        <v>f</v>
      </c>
      <c r="H3629" s="20">
        <v>2013</v>
      </c>
      <c r="I3629" s="20" t="str">
        <f t="shared" si="170"/>
        <v>liss__match_religion..religion.2013</v>
      </c>
      <c r="J3629" s="20" t="str">
        <f t="shared" si="173"/>
        <v>cr13f013</v>
      </c>
      <c r="K3629" s="24" t="s">
        <v>6490</v>
      </c>
      <c r="L3629" s="30" t="s">
        <v>6492</v>
      </c>
      <c r="N3629" s="38" t="s">
        <v>9051</v>
      </c>
      <c r="Q3629" s="20" t="s">
        <v>178</v>
      </c>
    </row>
    <row r="3630" spans="1:17" ht="18" customHeight="1" x14ac:dyDescent="0.2">
      <c r="A3630" s="80" t="s">
        <v>25</v>
      </c>
      <c r="B3630" s="81" t="str">
        <f t="shared" si="171"/>
        <v>cr14g</v>
      </c>
      <c r="C3630" s="80" t="s">
        <v>165</v>
      </c>
      <c r="D3630" s="80" t="s">
        <v>403</v>
      </c>
      <c r="E3630" s="80" t="s">
        <v>403</v>
      </c>
      <c r="F3630" s="15">
        <v>7</v>
      </c>
      <c r="G3630" s="15" t="str">
        <f t="shared" si="172"/>
        <v>g</v>
      </c>
      <c r="H3630" s="20">
        <v>2014</v>
      </c>
      <c r="I3630" s="20" t="str">
        <f t="shared" si="170"/>
        <v>liss__match_religion..religion.2014</v>
      </c>
      <c r="J3630" s="20" t="str">
        <f t="shared" si="173"/>
        <v>cr14g013</v>
      </c>
      <c r="K3630" s="24" t="s">
        <v>6490</v>
      </c>
      <c r="L3630" s="30" t="s">
        <v>6492</v>
      </c>
      <c r="N3630" s="38" t="s">
        <v>9051</v>
      </c>
      <c r="Q3630" s="20" t="s">
        <v>178</v>
      </c>
    </row>
    <row r="3631" spans="1:17" ht="18" customHeight="1" x14ac:dyDescent="0.2">
      <c r="A3631" s="80" t="s">
        <v>25</v>
      </c>
      <c r="B3631" s="81" t="str">
        <f t="shared" si="171"/>
        <v>cr15h</v>
      </c>
      <c r="C3631" s="80" t="s">
        <v>165</v>
      </c>
      <c r="D3631" s="80" t="s">
        <v>403</v>
      </c>
      <c r="E3631" s="80" t="s">
        <v>403</v>
      </c>
      <c r="F3631" s="15">
        <v>8</v>
      </c>
      <c r="G3631" s="15" t="str">
        <f t="shared" si="172"/>
        <v>h</v>
      </c>
      <c r="H3631" s="20">
        <v>2015</v>
      </c>
      <c r="I3631" s="20" t="str">
        <f t="shared" si="170"/>
        <v>liss__match_religion..religion.2015</v>
      </c>
      <c r="J3631" s="20" t="str">
        <f t="shared" si="173"/>
        <v>cr15h013</v>
      </c>
      <c r="K3631" s="24" t="s">
        <v>6490</v>
      </c>
      <c r="L3631" s="30" t="s">
        <v>6492</v>
      </c>
      <c r="N3631" s="38" t="s">
        <v>9051</v>
      </c>
      <c r="Q3631" s="20" t="s">
        <v>178</v>
      </c>
    </row>
    <row r="3632" spans="1:17" ht="18" customHeight="1" x14ac:dyDescent="0.2">
      <c r="A3632" s="80" t="s">
        <v>25</v>
      </c>
      <c r="B3632" s="81" t="str">
        <f t="shared" si="171"/>
        <v>cr16i</v>
      </c>
      <c r="C3632" s="80" t="s">
        <v>165</v>
      </c>
      <c r="D3632" s="80" t="s">
        <v>403</v>
      </c>
      <c r="E3632" s="80" t="s">
        <v>403</v>
      </c>
      <c r="F3632" s="15">
        <v>9</v>
      </c>
      <c r="G3632" s="15" t="str">
        <f t="shared" si="172"/>
        <v>i</v>
      </c>
      <c r="H3632" s="20">
        <v>2016</v>
      </c>
      <c r="I3632" s="20" t="str">
        <f t="shared" si="170"/>
        <v>liss__match_religion..religion.2016</v>
      </c>
      <c r="J3632" s="20" t="str">
        <f t="shared" si="173"/>
        <v>cr16i013</v>
      </c>
      <c r="K3632" s="24" t="s">
        <v>6490</v>
      </c>
      <c r="L3632" s="30" t="s">
        <v>6492</v>
      </c>
      <c r="N3632" s="38" t="s">
        <v>9051</v>
      </c>
      <c r="Q3632" s="20" t="s">
        <v>178</v>
      </c>
    </row>
    <row r="3633" spans="1:17" ht="18" customHeight="1" x14ac:dyDescent="0.2">
      <c r="A3633" s="80" t="s">
        <v>25</v>
      </c>
      <c r="B3633" s="81" t="str">
        <f t="shared" si="171"/>
        <v>cr17j</v>
      </c>
      <c r="C3633" s="80" t="s">
        <v>165</v>
      </c>
      <c r="D3633" s="80" t="s">
        <v>403</v>
      </c>
      <c r="E3633" s="80" t="s">
        <v>403</v>
      </c>
      <c r="F3633" s="15">
        <v>10</v>
      </c>
      <c r="G3633" s="15" t="str">
        <f t="shared" si="172"/>
        <v>j</v>
      </c>
      <c r="H3633" s="20">
        <v>2017</v>
      </c>
      <c r="I3633" s="20" t="str">
        <f t="shared" si="170"/>
        <v>liss__match_religion..religion.2017</v>
      </c>
      <c r="J3633" s="20" t="str">
        <f t="shared" si="173"/>
        <v>cr17j013</v>
      </c>
      <c r="K3633" s="24" t="s">
        <v>6490</v>
      </c>
      <c r="L3633" s="30" t="s">
        <v>6492</v>
      </c>
      <c r="N3633" s="38" t="s">
        <v>9051</v>
      </c>
      <c r="Q3633" s="20" t="s">
        <v>178</v>
      </c>
    </row>
    <row r="3634" spans="1:17" ht="18" customHeight="1" x14ac:dyDescent="0.2">
      <c r="A3634" s="80" t="s">
        <v>25</v>
      </c>
      <c r="B3634" s="81" t="str">
        <f t="shared" si="171"/>
        <v>cr18k</v>
      </c>
      <c r="C3634" s="80" t="s">
        <v>165</v>
      </c>
      <c r="D3634" s="80" t="s">
        <v>403</v>
      </c>
      <c r="E3634" s="80" t="s">
        <v>403</v>
      </c>
      <c r="F3634" s="15">
        <v>11</v>
      </c>
      <c r="G3634" s="15" t="str">
        <f t="shared" si="172"/>
        <v>k</v>
      </c>
      <c r="H3634" s="20">
        <v>2018</v>
      </c>
      <c r="I3634" s="20" t="str">
        <f t="shared" si="170"/>
        <v>liss__match_religion..religion.2018</v>
      </c>
      <c r="J3634" s="20" t="str">
        <f t="shared" si="173"/>
        <v>cr18k013</v>
      </c>
      <c r="K3634" s="24" t="s">
        <v>6490</v>
      </c>
      <c r="L3634" s="30" t="s">
        <v>6492</v>
      </c>
      <c r="N3634" s="38" t="s">
        <v>9051</v>
      </c>
      <c r="Q3634" s="20" t="s">
        <v>178</v>
      </c>
    </row>
    <row r="3635" spans="1:17" ht="18" customHeight="1" x14ac:dyDescent="0.2">
      <c r="A3635" s="80" t="s">
        <v>25</v>
      </c>
      <c r="B3635" s="81" t="str">
        <f t="shared" si="171"/>
        <v>cr08a</v>
      </c>
      <c r="C3635" s="80" t="s">
        <v>165</v>
      </c>
      <c r="D3635" s="80" t="s">
        <v>403</v>
      </c>
      <c r="E3635" s="80" t="s">
        <v>403</v>
      </c>
      <c r="F3635" s="15">
        <v>1</v>
      </c>
      <c r="G3635" s="15" t="str">
        <f t="shared" si="172"/>
        <v>a</v>
      </c>
      <c r="H3635" s="20">
        <v>2008</v>
      </c>
      <c r="I3635" s="20" t="str">
        <f t="shared" si="170"/>
        <v>liss__match_religion..religion.2008</v>
      </c>
      <c r="J3635" s="20" t="str">
        <f t="shared" ref="J3635:J3645" si="174">B3635&amp;"012"</f>
        <v>cr08a012</v>
      </c>
      <c r="K3635" s="24" t="s">
        <v>6496</v>
      </c>
      <c r="L3635" s="30" t="s">
        <v>6497</v>
      </c>
      <c r="N3635" s="24" t="s">
        <v>6498</v>
      </c>
      <c r="Q3635" s="20" t="s">
        <v>178</v>
      </c>
    </row>
    <row r="3636" spans="1:17" ht="18" customHeight="1" x14ac:dyDescent="0.2">
      <c r="A3636" s="80" t="s">
        <v>25</v>
      </c>
      <c r="B3636" s="81" t="str">
        <f t="shared" si="171"/>
        <v>cr09b</v>
      </c>
      <c r="C3636" s="80" t="s">
        <v>165</v>
      </c>
      <c r="D3636" s="80" t="s">
        <v>403</v>
      </c>
      <c r="E3636" s="80" t="s">
        <v>403</v>
      </c>
      <c r="F3636" s="15">
        <v>2</v>
      </c>
      <c r="G3636" s="15" t="str">
        <f t="shared" si="172"/>
        <v>b</v>
      </c>
      <c r="H3636" s="20">
        <v>2009</v>
      </c>
      <c r="I3636" s="20" t="str">
        <f t="shared" si="170"/>
        <v>liss__match_religion..religion.2009</v>
      </c>
      <c r="J3636" s="20" t="str">
        <f t="shared" si="174"/>
        <v>cr09b012</v>
      </c>
      <c r="K3636" s="24" t="s">
        <v>6496</v>
      </c>
      <c r="L3636" s="30" t="s">
        <v>6497</v>
      </c>
      <c r="N3636" s="24" t="s">
        <v>6498</v>
      </c>
      <c r="Q3636" s="20" t="s">
        <v>178</v>
      </c>
    </row>
    <row r="3637" spans="1:17" ht="18" customHeight="1" x14ac:dyDescent="0.2">
      <c r="A3637" s="80" t="s">
        <v>25</v>
      </c>
      <c r="B3637" s="81" t="str">
        <f t="shared" si="171"/>
        <v>cr10c</v>
      </c>
      <c r="C3637" s="80" t="s">
        <v>165</v>
      </c>
      <c r="D3637" s="80" t="s">
        <v>403</v>
      </c>
      <c r="E3637" s="80" t="s">
        <v>403</v>
      </c>
      <c r="F3637" s="15">
        <v>3</v>
      </c>
      <c r="G3637" s="15" t="str">
        <f t="shared" si="172"/>
        <v>c</v>
      </c>
      <c r="H3637" s="20">
        <v>2010</v>
      </c>
      <c r="I3637" s="20" t="str">
        <f t="shared" si="170"/>
        <v>liss__match_religion..religion.2010</v>
      </c>
      <c r="J3637" s="20" t="str">
        <f t="shared" si="174"/>
        <v>cr10c012</v>
      </c>
      <c r="K3637" s="24" t="s">
        <v>6496</v>
      </c>
      <c r="L3637" s="30" t="s">
        <v>6497</v>
      </c>
      <c r="N3637" s="24" t="s">
        <v>6498</v>
      </c>
      <c r="Q3637" s="20" t="s">
        <v>178</v>
      </c>
    </row>
    <row r="3638" spans="1:17" ht="18" customHeight="1" x14ac:dyDescent="0.2">
      <c r="A3638" s="80" t="s">
        <v>25</v>
      </c>
      <c r="B3638" s="81" t="str">
        <f t="shared" si="171"/>
        <v>cr11d</v>
      </c>
      <c r="C3638" s="80" t="s">
        <v>165</v>
      </c>
      <c r="D3638" s="80" t="s">
        <v>403</v>
      </c>
      <c r="E3638" s="80" t="s">
        <v>403</v>
      </c>
      <c r="F3638" s="15">
        <v>4</v>
      </c>
      <c r="G3638" s="15" t="str">
        <f t="shared" si="172"/>
        <v>d</v>
      </c>
      <c r="H3638" s="20">
        <v>2011</v>
      </c>
      <c r="I3638" s="20" t="str">
        <f t="shared" si="170"/>
        <v>liss__match_religion..religion.2011</v>
      </c>
      <c r="J3638" s="20" t="str">
        <f t="shared" si="174"/>
        <v>cr11d012</v>
      </c>
      <c r="K3638" s="24" t="s">
        <v>6496</v>
      </c>
      <c r="L3638" s="30" t="s">
        <v>6497</v>
      </c>
      <c r="N3638" s="24" t="s">
        <v>6498</v>
      </c>
      <c r="Q3638" s="20" t="s">
        <v>178</v>
      </c>
    </row>
    <row r="3639" spans="1:17" ht="18" customHeight="1" x14ac:dyDescent="0.2">
      <c r="A3639" s="80" t="s">
        <v>25</v>
      </c>
      <c r="B3639" s="81" t="str">
        <f t="shared" si="171"/>
        <v>cr12e</v>
      </c>
      <c r="C3639" s="80" t="s">
        <v>165</v>
      </c>
      <c r="D3639" s="80" t="s">
        <v>403</v>
      </c>
      <c r="E3639" s="80" t="s">
        <v>403</v>
      </c>
      <c r="F3639" s="15">
        <v>5</v>
      </c>
      <c r="G3639" s="15" t="str">
        <f t="shared" si="172"/>
        <v>e</v>
      </c>
      <c r="H3639" s="20">
        <v>2012</v>
      </c>
      <c r="I3639" s="20" t="str">
        <f t="shared" si="170"/>
        <v>liss__match_religion..religion.2012</v>
      </c>
      <c r="J3639" s="20" t="str">
        <f t="shared" si="174"/>
        <v>cr12e012</v>
      </c>
      <c r="K3639" s="24" t="s">
        <v>6496</v>
      </c>
      <c r="L3639" s="30" t="s">
        <v>6497</v>
      </c>
      <c r="N3639" s="24" t="s">
        <v>6498</v>
      </c>
      <c r="Q3639" s="20" t="s">
        <v>178</v>
      </c>
    </row>
    <row r="3640" spans="1:17" ht="18" customHeight="1" x14ac:dyDescent="0.2">
      <c r="A3640" s="80" t="s">
        <v>25</v>
      </c>
      <c r="B3640" s="81" t="str">
        <f t="shared" si="171"/>
        <v>cr13f</v>
      </c>
      <c r="C3640" s="80" t="s">
        <v>165</v>
      </c>
      <c r="D3640" s="80" t="s">
        <v>403</v>
      </c>
      <c r="E3640" s="80" t="s">
        <v>403</v>
      </c>
      <c r="F3640" s="15">
        <v>6</v>
      </c>
      <c r="G3640" s="15" t="str">
        <f t="shared" si="172"/>
        <v>f</v>
      </c>
      <c r="H3640" s="20">
        <v>2013</v>
      </c>
      <c r="I3640" s="20" t="str">
        <f t="shared" si="170"/>
        <v>liss__match_religion..religion.2013</v>
      </c>
      <c r="J3640" s="20" t="str">
        <f t="shared" si="174"/>
        <v>cr13f012</v>
      </c>
      <c r="K3640" s="24" t="s">
        <v>6496</v>
      </c>
      <c r="L3640" s="30" t="s">
        <v>6497</v>
      </c>
      <c r="N3640" s="24" t="s">
        <v>6498</v>
      </c>
      <c r="Q3640" s="20" t="s">
        <v>178</v>
      </c>
    </row>
    <row r="3641" spans="1:17" ht="18" customHeight="1" x14ac:dyDescent="0.2">
      <c r="A3641" s="80" t="s">
        <v>25</v>
      </c>
      <c r="B3641" s="81" t="str">
        <f t="shared" si="171"/>
        <v>cr14g</v>
      </c>
      <c r="C3641" s="80" t="s">
        <v>165</v>
      </c>
      <c r="D3641" s="80" t="s">
        <v>403</v>
      </c>
      <c r="E3641" s="80" t="s">
        <v>403</v>
      </c>
      <c r="F3641" s="15">
        <v>7</v>
      </c>
      <c r="G3641" s="15" t="str">
        <f t="shared" si="172"/>
        <v>g</v>
      </c>
      <c r="H3641" s="20">
        <v>2014</v>
      </c>
      <c r="I3641" s="20" t="str">
        <f t="shared" si="170"/>
        <v>liss__match_religion..religion.2014</v>
      </c>
      <c r="J3641" s="20" t="str">
        <f t="shared" si="174"/>
        <v>cr14g012</v>
      </c>
      <c r="K3641" s="24" t="s">
        <v>6496</v>
      </c>
      <c r="L3641" s="30" t="s">
        <v>6497</v>
      </c>
      <c r="N3641" s="24" t="s">
        <v>6498</v>
      </c>
      <c r="Q3641" s="20" t="s">
        <v>178</v>
      </c>
    </row>
    <row r="3642" spans="1:17" ht="18" customHeight="1" x14ac:dyDescent="0.2">
      <c r="A3642" s="80" t="s">
        <v>25</v>
      </c>
      <c r="B3642" s="81" t="str">
        <f t="shared" si="171"/>
        <v>cr15h</v>
      </c>
      <c r="C3642" s="80" t="s">
        <v>165</v>
      </c>
      <c r="D3642" s="80" t="s">
        <v>403</v>
      </c>
      <c r="E3642" s="80" t="s">
        <v>403</v>
      </c>
      <c r="F3642" s="15">
        <v>8</v>
      </c>
      <c r="G3642" s="15" t="str">
        <f t="shared" si="172"/>
        <v>h</v>
      </c>
      <c r="H3642" s="20">
        <v>2015</v>
      </c>
      <c r="I3642" s="20" t="str">
        <f t="shared" si="170"/>
        <v>liss__match_religion..religion.2015</v>
      </c>
      <c r="J3642" s="20" t="str">
        <f t="shared" si="174"/>
        <v>cr15h012</v>
      </c>
      <c r="K3642" s="24" t="s">
        <v>6496</v>
      </c>
      <c r="L3642" s="30" t="s">
        <v>6497</v>
      </c>
      <c r="N3642" s="24" t="s">
        <v>6498</v>
      </c>
      <c r="Q3642" s="20" t="s">
        <v>178</v>
      </c>
    </row>
    <row r="3643" spans="1:17" ht="18" customHeight="1" x14ac:dyDescent="0.2">
      <c r="A3643" s="80" t="s">
        <v>25</v>
      </c>
      <c r="B3643" s="81" t="str">
        <f t="shared" si="171"/>
        <v>cr16i</v>
      </c>
      <c r="C3643" s="80" t="s">
        <v>165</v>
      </c>
      <c r="D3643" s="80" t="s">
        <v>403</v>
      </c>
      <c r="E3643" s="80" t="s">
        <v>403</v>
      </c>
      <c r="F3643" s="15">
        <v>9</v>
      </c>
      <c r="G3643" s="15" t="str">
        <f t="shared" si="172"/>
        <v>i</v>
      </c>
      <c r="H3643" s="20">
        <v>2016</v>
      </c>
      <c r="I3643" s="20" t="str">
        <f t="shared" si="170"/>
        <v>liss__match_religion..religion.2016</v>
      </c>
      <c r="J3643" s="20" t="str">
        <f t="shared" si="174"/>
        <v>cr16i012</v>
      </c>
      <c r="K3643" s="24" t="s">
        <v>6496</v>
      </c>
      <c r="L3643" s="30" t="s">
        <v>6497</v>
      </c>
      <c r="N3643" s="24" t="s">
        <v>6498</v>
      </c>
      <c r="Q3643" s="20" t="s">
        <v>178</v>
      </c>
    </row>
    <row r="3644" spans="1:17" ht="18" customHeight="1" x14ac:dyDescent="0.2">
      <c r="A3644" s="80" t="s">
        <v>25</v>
      </c>
      <c r="B3644" s="81" t="str">
        <f t="shared" si="171"/>
        <v>cr17j</v>
      </c>
      <c r="C3644" s="80" t="s">
        <v>165</v>
      </c>
      <c r="D3644" s="80" t="s">
        <v>403</v>
      </c>
      <c r="E3644" s="80" t="s">
        <v>403</v>
      </c>
      <c r="F3644" s="15">
        <v>10</v>
      </c>
      <c r="G3644" s="15" t="str">
        <f t="shared" si="172"/>
        <v>j</v>
      </c>
      <c r="H3644" s="20">
        <v>2017</v>
      </c>
      <c r="I3644" s="20" t="str">
        <f t="shared" si="170"/>
        <v>liss__match_religion..religion.2017</v>
      </c>
      <c r="J3644" s="20" t="str">
        <f t="shared" si="174"/>
        <v>cr17j012</v>
      </c>
      <c r="K3644" s="24" t="s">
        <v>6496</v>
      </c>
      <c r="L3644" s="30" t="s">
        <v>6497</v>
      </c>
      <c r="N3644" s="24" t="s">
        <v>6498</v>
      </c>
      <c r="Q3644" s="20" t="s">
        <v>178</v>
      </c>
    </row>
    <row r="3645" spans="1:17" ht="18" customHeight="1" x14ac:dyDescent="0.2">
      <c r="A3645" s="80" t="s">
        <v>25</v>
      </c>
      <c r="B3645" s="81" t="str">
        <f t="shared" si="171"/>
        <v>cr18k</v>
      </c>
      <c r="C3645" s="80" t="s">
        <v>165</v>
      </c>
      <c r="D3645" s="80" t="s">
        <v>403</v>
      </c>
      <c r="E3645" s="80" t="s">
        <v>403</v>
      </c>
      <c r="F3645" s="15">
        <v>11</v>
      </c>
      <c r="G3645" s="15" t="str">
        <f t="shared" si="172"/>
        <v>k</v>
      </c>
      <c r="H3645" s="20">
        <v>2018</v>
      </c>
      <c r="I3645" s="20" t="str">
        <f t="shared" si="170"/>
        <v>liss__match_religion..religion.2018</v>
      </c>
      <c r="J3645" s="20" t="str">
        <f t="shared" si="174"/>
        <v>cr18k012</v>
      </c>
      <c r="K3645" s="24" t="s">
        <v>6496</v>
      </c>
      <c r="L3645" s="30" t="s">
        <v>6497</v>
      </c>
      <c r="N3645" s="24" t="s">
        <v>6498</v>
      </c>
      <c r="Q3645" s="20" t="s">
        <v>178</v>
      </c>
    </row>
    <row r="3646" spans="1:17" ht="18" customHeight="1" x14ac:dyDescent="0.2">
      <c r="A3646" s="80" t="s">
        <v>25</v>
      </c>
      <c r="B3646" s="81" t="str">
        <f t="shared" ref="B3646:B3678" si="175">"ch" &amp; RIGHT(H3646, 2) &amp; G3646</f>
        <v>ch07a</v>
      </c>
      <c r="C3646" s="80" t="s">
        <v>165</v>
      </c>
      <c r="D3646" s="80" t="s">
        <v>5830</v>
      </c>
      <c r="E3646" s="80" t="s">
        <v>6499</v>
      </c>
      <c r="F3646" s="15">
        <v>1</v>
      </c>
      <c r="G3646" s="15" t="str">
        <f t="shared" si="172"/>
        <v>a</v>
      </c>
      <c r="H3646" s="24">
        <v>2007</v>
      </c>
      <c r="I3646" s="20" t="str">
        <f t="shared" si="170"/>
        <v>liss__match_eatingHabits..vegetables.2007</v>
      </c>
      <c r="J3646" s="20" t="str">
        <f t="shared" ref="J3646:J3656" si="176">B3646&amp;"196"</f>
        <v>ch07a196</v>
      </c>
      <c r="K3646" s="24" t="s">
        <v>6500</v>
      </c>
      <c r="L3646" s="30" t="s">
        <v>6501</v>
      </c>
      <c r="N3646" s="24" t="s">
        <v>6502</v>
      </c>
      <c r="Q3646" s="24" t="s">
        <v>224</v>
      </c>
    </row>
    <row r="3647" spans="1:17" ht="18" customHeight="1" x14ac:dyDescent="0.2">
      <c r="A3647" s="80" t="s">
        <v>25</v>
      </c>
      <c r="B3647" s="81" t="str">
        <f t="shared" si="175"/>
        <v>ch08b</v>
      </c>
      <c r="C3647" s="80" t="s">
        <v>165</v>
      </c>
      <c r="D3647" s="80" t="s">
        <v>5830</v>
      </c>
      <c r="E3647" s="80" t="s">
        <v>6499</v>
      </c>
      <c r="F3647" s="15">
        <v>2</v>
      </c>
      <c r="G3647" s="15" t="str">
        <f t="shared" si="172"/>
        <v>b</v>
      </c>
      <c r="H3647" s="24">
        <v>2008</v>
      </c>
      <c r="I3647" s="20" t="str">
        <f t="shared" si="170"/>
        <v>liss__match_eatingHabits..vegetables.2008</v>
      </c>
      <c r="J3647" s="20" t="str">
        <f t="shared" si="176"/>
        <v>ch08b196</v>
      </c>
      <c r="K3647" s="24" t="s">
        <v>6500</v>
      </c>
      <c r="L3647" s="30" t="s">
        <v>6501</v>
      </c>
      <c r="N3647" s="24" t="s">
        <v>6502</v>
      </c>
      <c r="Q3647" s="39" t="s">
        <v>224</v>
      </c>
    </row>
    <row r="3648" spans="1:17" ht="18" customHeight="1" x14ac:dyDescent="0.2">
      <c r="A3648" s="80" t="s">
        <v>25</v>
      </c>
      <c r="B3648" s="81" t="str">
        <f t="shared" si="175"/>
        <v>ch09c</v>
      </c>
      <c r="C3648" s="80" t="s">
        <v>165</v>
      </c>
      <c r="D3648" s="80" t="s">
        <v>5830</v>
      </c>
      <c r="E3648" s="80" t="s">
        <v>6499</v>
      </c>
      <c r="F3648" s="15">
        <v>3</v>
      </c>
      <c r="G3648" s="15" t="str">
        <f t="shared" si="172"/>
        <v>c</v>
      </c>
      <c r="H3648" s="24">
        <v>2009</v>
      </c>
      <c r="I3648" s="20" t="str">
        <f t="shared" si="170"/>
        <v>liss__match_eatingHabits..vegetables.2009</v>
      </c>
      <c r="J3648" s="20" t="str">
        <f t="shared" si="176"/>
        <v>ch09c196</v>
      </c>
      <c r="K3648" s="24" t="s">
        <v>6500</v>
      </c>
      <c r="L3648" s="30" t="s">
        <v>6501</v>
      </c>
      <c r="N3648" s="24" t="s">
        <v>6502</v>
      </c>
      <c r="Q3648" s="39" t="s">
        <v>224</v>
      </c>
    </row>
    <row r="3649" spans="1:17" ht="18" customHeight="1" x14ac:dyDescent="0.2">
      <c r="A3649" s="80" t="s">
        <v>25</v>
      </c>
      <c r="B3649" s="81" t="str">
        <f t="shared" si="175"/>
        <v>ch10d</v>
      </c>
      <c r="C3649" s="80" t="s">
        <v>165</v>
      </c>
      <c r="D3649" s="80" t="s">
        <v>5830</v>
      </c>
      <c r="E3649" s="80" t="s">
        <v>6499</v>
      </c>
      <c r="F3649" s="15">
        <v>4</v>
      </c>
      <c r="G3649" s="15" t="str">
        <f t="shared" si="172"/>
        <v>d</v>
      </c>
      <c r="H3649" s="24">
        <v>2010</v>
      </c>
      <c r="I3649" s="20" t="str">
        <f t="shared" si="170"/>
        <v>liss__match_eatingHabits..vegetables.2010</v>
      </c>
      <c r="J3649" s="20" t="str">
        <f t="shared" si="176"/>
        <v>ch10d196</v>
      </c>
      <c r="K3649" s="24" t="s">
        <v>6500</v>
      </c>
      <c r="L3649" s="30" t="s">
        <v>6501</v>
      </c>
      <c r="N3649" s="24" t="s">
        <v>6502</v>
      </c>
      <c r="Q3649" s="39" t="s">
        <v>224</v>
      </c>
    </row>
    <row r="3650" spans="1:17" ht="18" customHeight="1" x14ac:dyDescent="0.2">
      <c r="A3650" s="80" t="s">
        <v>25</v>
      </c>
      <c r="B3650" s="81" t="str">
        <f t="shared" si="175"/>
        <v>ch11e</v>
      </c>
      <c r="C3650" s="80" t="s">
        <v>165</v>
      </c>
      <c r="D3650" s="80" t="s">
        <v>5830</v>
      </c>
      <c r="E3650" s="80" t="s">
        <v>6499</v>
      </c>
      <c r="F3650" s="15">
        <v>5</v>
      </c>
      <c r="G3650" s="15" t="str">
        <f t="shared" si="172"/>
        <v>e</v>
      </c>
      <c r="H3650" s="24">
        <v>2011</v>
      </c>
      <c r="I3650" s="20" t="str">
        <f t="shared" si="170"/>
        <v>liss__match_eatingHabits..vegetables.2011</v>
      </c>
      <c r="J3650" s="20" t="str">
        <f t="shared" si="176"/>
        <v>ch11e196</v>
      </c>
      <c r="K3650" s="24" t="s">
        <v>6500</v>
      </c>
      <c r="L3650" s="30" t="s">
        <v>6501</v>
      </c>
      <c r="N3650" s="24" t="s">
        <v>6502</v>
      </c>
      <c r="Q3650" s="39" t="s">
        <v>224</v>
      </c>
    </row>
    <row r="3651" spans="1:17" ht="18" customHeight="1" x14ac:dyDescent="0.2">
      <c r="A3651" s="80" t="s">
        <v>25</v>
      </c>
      <c r="B3651" s="81" t="str">
        <f t="shared" si="175"/>
        <v>ch12f</v>
      </c>
      <c r="C3651" s="80" t="s">
        <v>165</v>
      </c>
      <c r="D3651" s="80" t="s">
        <v>5830</v>
      </c>
      <c r="E3651" s="80" t="s">
        <v>6499</v>
      </c>
      <c r="F3651" s="15">
        <v>6</v>
      </c>
      <c r="G3651" s="15" t="str">
        <f t="shared" si="172"/>
        <v>f</v>
      </c>
      <c r="H3651" s="24">
        <v>2012</v>
      </c>
      <c r="I3651" s="20" t="str">
        <f t="shared" si="170"/>
        <v>liss__match_eatingHabits..vegetables.2012</v>
      </c>
      <c r="J3651" s="20" t="str">
        <f t="shared" si="176"/>
        <v>ch12f196</v>
      </c>
      <c r="K3651" s="24" t="s">
        <v>6500</v>
      </c>
      <c r="L3651" s="30" t="s">
        <v>6501</v>
      </c>
      <c r="N3651" s="24" t="s">
        <v>6502</v>
      </c>
      <c r="Q3651" s="39" t="s">
        <v>224</v>
      </c>
    </row>
    <row r="3652" spans="1:17" ht="18" customHeight="1" x14ac:dyDescent="0.2">
      <c r="A3652" s="80" t="s">
        <v>25</v>
      </c>
      <c r="B3652" s="81" t="str">
        <f t="shared" si="175"/>
        <v>ch13g</v>
      </c>
      <c r="C3652" s="80" t="s">
        <v>165</v>
      </c>
      <c r="D3652" s="80" t="s">
        <v>5830</v>
      </c>
      <c r="E3652" s="80" t="s">
        <v>6499</v>
      </c>
      <c r="F3652" s="15">
        <v>7</v>
      </c>
      <c r="G3652" s="15" t="str">
        <f t="shared" si="172"/>
        <v>g</v>
      </c>
      <c r="H3652" s="24">
        <v>2013</v>
      </c>
      <c r="I3652" s="20" t="str">
        <f t="shared" si="170"/>
        <v>liss__match_eatingHabits..vegetables.2013</v>
      </c>
      <c r="J3652" s="20" t="str">
        <f t="shared" si="176"/>
        <v>ch13g196</v>
      </c>
      <c r="K3652" s="24" t="s">
        <v>6500</v>
      </c>
      <c r="L3652" s="30" t="s">
        <v>6501</v>
      </c>
      <c r="N3652" s="24" t="s">
        <v>6502</v>
      </c>
      <c r="Q3652" s="39" t="s">
        <v>224</v>
      </c>
    </row>
    <row r="3653" spans="1:17" ht="18" customHeight="1" x14ac:dyDescent="0.2">
      <c r="A3653" s="80" t="s">
        <v>25</v>
      </c>
      <c r="B3653" s="81" t="str">
        <f t="shared" si="175"/>
        <v>ch15h</v>
      </c>
      <c r="C3653" s="80" t="s">
        <v>165</v>
      </c>
      <c r="D3653" s="80" t="s">
        <v>5830</v>
      </c>
      <c r="E3653" s="80" t="s">
        <v>6499</v>
      </c>
      <c r="F3653" s="15">
        <v>8</v>
      </c>
      <c r="G3653" s="15" t="str">
        <f t="shared" si="172"/>
        <v>h</v>
      </c>
      <c r="H3653" s="39">
        <v>2015</v>
      </c>
      <c r="I3653" s="20" t="str">
        <f t="shared" si="170"/>
        <v>liss__match_eatingHabits..vegetables.2015</v>
      </c>
      <c r="J3653" s="20" t="str">
        <f t="shared" si="176"/>
        <v>ch15h196</v>
      </c>
      <c r="K3653" s="24" t="s">
        <v>6500</v>
      </c>
      <c r="L3653" s="30" t="s">
        <v>6501</v>
      </c>
      <c r="N3653" s="24" t="s">
        <v>6502</v>
      </c>
      <c r="Q3653" s="39" t="s">
        <v>224</v>
      </c>
    </row>
    <row r="3654" spans="1:17" ht="18" customHeight="1" x14ac:dyDescent="0.2">
      <c r="A3654" s="80" t="s">
        <v>25</v>
      </c>
      <c r="B3654" s="81" t="str">
        <f t="shared" si="175"/>
        <v>ch16i</v>
      </c>
      <c r="C3654" s="80" t="s">
        <v>165</v>
      </c>
      <c r="D3654" s="80" t="s">
        <v>5830</v>
      </c>
      <c r="E3654" s="80" t="s">
        <v>6499</v>
      </c>
      <c r="F3654" s="15">
        <v>9</v>
      </c>
      <c r="G3654" s="15" t="str">
        <f t="shared" si="172"/>
        <v>i</v>
      </c>
      <c r="H3654" s="39">
        <v>2016</v>
      </c>
      <c r="I3654" s="20" t="str">
        <f t="shared" si="170"/>
        <v>liss__match_eatingHabits..vegetables.2016</v>
      </c>
      <c r="J3654" s="20" t="str">
        <f t="shared" si="176"/>
        <v>ch16i196</v>
      </c>
      <c r="K3654" s="24" t="s">
        <v>6500</v>
      </c>
      <c r="L3654" s="30" t="s">
        <v>6501</v>
      </c>
      <c r="N3654" s="24" t="s">
        <v>6502</v>
      </c>
      <c r="Q3654" s="39" t="s">
        <v>224</v>
      </c>
    </row>
    <row r="3655" spans="1:17" ht="18" customHeight="1" x14ac:dyDescent="0.2">
      <c r="A3655" s="80" t="s">
        <v>25</v>
      </c>
      <c r="B3655" s="81" t="str">
        <f t="shared" si="175"/>
        <v>ch17j</v>
      </c>
      <c r="C3655" s="80" t="s">
        <v>165</v>
      </c>
      <c r="D3655" s="80" t="s">
        <v>5830</v>
      </c>
      <c r="E3655" s="80" t="s">
        <v>6499</v>
      </c>
      <c r="F3655" s="15">
        <v>10</v>
      </c>
      <c r="G3655" s="15" t="str">
        <f t="shared" si="172"/>
        <v>j</v>
      </c>
      <c r="H3655" s="39">
        <v>2017</v>
      </c>
      <c r="I3655" s="20" t="str">
        <f t="shared" si="170"/>
        <v>liss__match_eatingHabits..vegetables.2017</v>
      </c>
      <c r="J3655" s="20" t="str">
        <f t="shared" si="176"/>
        <v>ch17j196</v>
      </c>
      <c r="K3655" s="24" t="s">
        <v>6500</v>
      </c>
      <c r="L3655" s="30" t="s">
        <v>6501</v>
      </c>
      <c r="N3655" s="24" t="s">
        <v>6502</v>
      </c>
      <c r="Q3655" s="39" t="s">
        <v>224</v>
      </c>
    </row>
    <row r="3656" spans="1:17" ht="18" customHeight="1" x14ac:dyDescent="0.2">
      <c r="A3656" s="80" t="s">
        <v>25</v>
      </c>
      <c r="B3656" s="81" t="str">
        <f t="shared" si="175"/>
        <v>ch18k</v>
      </c>
      <c r="C3656" s="80" t="s">
        <v>165</v>
      </c>
      <c r="D3656" s="80" t="s">
        <v>5830</v>
      </c>
      <c r="E3656" s="80" t="s">
        <v>6499</v>
      </c>
      <c r="F3656" s="15">
        <v>11</v>
      </c>
      <c r="G3656" s="15" t="str">
        <f t="shared" si="172"/>
        <v>k</v>
      </c>
      <c r="H3656" s="24">
        <v>2018</v>
      </c>
      <c r="I3656" s="20" t="str">
        <f t="shared" si="170"/>
        <v>liss__match_eatingHabits..vegetables.2018</v>
      </c>
      <c r="J3656" s="20" t="str">
        <f t="shared" si="176"/>
        <v>ch18k196</v>
      </c>
      <c r="K3656" s="24" t="s">
        <v>6500</v>
      </c>
      <c r="L3656" s="30" t="s">
        <v>6501</v>
      </c>
      <c r="N3656" s="24" t="s">
        <v>6502</v>
      </c>
      <c r="Q3656" s="39" t="s">
        <v>224</v>
      </c>
    </row>
    <row r="3657" spans="1:17" ht="18" customHeight="1" x14ac:dyDescent="0.2">
      <c r="A3657" s="80" t="s">
        <v>25</v>
      </c>
      <c r="B3657" s="81" t="str">
        <f t="shared" si="175"/>
        <v>ch07a</v>
      </c>
      <c r="C3657" s="80" t="s">
        <v>165</v>
      </c>
      <c r="D3657" s="80" t="s">
        <v>5830</v>
      </c>
      <c r="E3657" s="80" t="s">
        <v>6503</v>
      </c>
      <c r="F3657" s="15">
        <v>1</v>
      </c>
      <c r="G3657" s="15" t="str">
        <f t="shared" si="172"/>
        <v>a</v>
      </c>
      <c r="H3657" s="39">
        <v>2007</v>
      </c>
      <c r="I3657" s="20" t="str">
        <f t="shared" si="170"/>
        <v>liss__match_eatingHabits..fruit.2007</v>
      </c>
      <c r="J3657" s="20" t="str">
        <f t="shared" ref="J3657:J3667" si="177">B3657&amp;"197"</f>
        <v>ch07a197</v>
      </c>
      <c r="K3657" s="24" t="s">
        <v>6504</v>
      </c>
      <c r="L3657" s="30" t="s">
        <v>6501</v>
      </c>
      <c r="N3657" s="24" t="s">
        <v>6502</v>
      </c>
      <c r="Q3657" s="24" t="s">
        <v>224</v>
      </c>
    </row>
    <row r="3658" spans="1:17" ht="18" customHeight="1" x14ac:dyDescent="0.2">
      <c r="A3658" s="80" t="s">
        <v>25</v>
      </c>
      <c r="B3658" s="81" t="str">
        <f t="shared" si="175"/>
        <v>ch08b</v>
      </c>
      <c r="C3658" s="80" t="s">
        <v>165</v>
      </c>
      <c r="D3658" s="80" t="s">
        <v>5830</v>
      </c>
      <c r="E3658" s="80" t="s">
        <v>6503</v>
      </c>
      <c r="F3658" s="15">
        <v>2</v>
      </c>
      <c r="G3658" s="15" t="str">
        <f t="shared" si="172"/>
        <v>b</v>
      </c>
      <c r="H3658" s="39">
        <v>2008</v>
      </c>
      <c r="I3658" s="20" t="str">
        <f t="shared" si="170"/>
        <v>liss__match_eatingHabits..fruit.2008</v>
      </c>
      <c r="J3658" s="20" t="str">
        <f t="shared" si="177"/>
        <v>ch08b197</v>
      </c>
      <c r="K3658" s="24" t="s">
        <v>6504</v>
      </c>
      <c r="L3658" s="30" t="s">
        <v>6501</v>
      </c>
      <c r="N3658" s="24" t="s">
        <v>6502</v>
      </c>
      <c r="Q3658" s="39" t="s">
        <v>224</v>
      </c>
    </row>
    <row r="3659" spans="1:17" ht="18" customHeight="1" x14ac:dyDescent="0.2">
      <c r="A3659" s="80" t="s">
        <v>25</v>
      </c>
      <c r="B3659" s="81" t="str">
        <f t="shared" si="175"/>
        <v>ch09c</v>
      </c>
      <c r="C3659" s="80" t="s">
        <v>165</v>
      </c>
      <c r="D3659" s="80" t="s">
        <v>5830</v>
      </c>
      <c r="E3659" s="80" t="s">
        <v>6503</v>
      </c>
      <c r="F3659" s="15">
        <v>3</v>
      </c>
      <c r="G3659" s="15" t="str">
        <f t="shared" si="172"/>
        <v>c</v>
      </c>
      <c r="H3659" s="39">
        <v>2009</v>
      </c>
      <c r="I3659" s="20" t="str">
        <f t="shared" si="170"/>
        <v>liss__match_eatingHabits..fruit.2009</v>
      </c>
      <c r="J3659" s="20" t="str">
        <f t="shared" si="177"/>
        <v>ch09c197</v>
      </c>
      <c r="K3659" s="24" t="s">
        <v>6504</v>
      </c>
      <c r="L3659" s="30" t="s">
        <v>6501</v>
      </c>
      <c r="N3659" s="24" t="s">
        <v>6502</v>
      </c>
      <c r="Q3659" s="39" t="s">
        <v>224</v>
      </c>
    </row>
    <row r="3660" spans="1:17" ht="18" customHeight="1" x14ac:dyDescent="0.2">
      <c r="A3660" s="80" t="s">
        <v>25</v>
      </c>
      <c r="B3660" s="81" t="str">
        <f t="shared" si="175"/>
        <v>ch10d</v>
      </c>
      <c r="C3660" s="80" t="s">
        <v>165</v>
      </c>
      <c r="D3660" s="80" t="s">
        <v>5830</v>
      </c>
      <c r="E3660" s="80" t="s">
        <v>6503</v>
      </c>
      <c r="F3660" s="15">
        <v>4</v>
      </c>
      <c r="G3660" s="15" t="str">
        <f t="shared" si="172"/>
        <v>d</v>
      </c>
      <c r="H3660" s="39">
        <v>2010</v>
      </c>
      <c r="I3660" s="20" t="str">
        <f t="shared" si="170"/>
        <v>liss__match_eatingHabits..fruit.2010</v>
      </c>
      <c r="J3660" s="20" t="str">
        <f t="shared" si="177"/>
        <v>ch10d197</v>
      </c>
      <c r="K3660" s="24" t="s">
        <v>6504</v>
      </c>
      <c r="L3660" s="30" t="s">
        <v>6501</v>
      </c>
      <c r="N3660" s="24" t="s">
        <v>6502</v>
      </c>
      <c r="Q3660" s="39" t="s">
        <v>224</v>
      </c>
    </row>
    <row r="3661" spans="1:17" ht="18" customHeight="1" x14ac:dyDescent="0.2">
      <c r="A3661" s="80" t="s">
        <v>25</v>
      </c>
      <c r="B3661" s="81" t="str">
        <f t="shared" si="175"/>
        <v>ch11e</v>
      </c>
      <c r="C3661" s="80" t="s">
        <v>165</v>
      </c>
      <c r="D3661" s="80" t="s">
        <v>5830</v>
      </c>
      <c r="E3661" s="80" t="s">
        <v>6503</v>
      </c>
      <c r="F3661" s="15">
        <v>5</v>
      </c>
      <c r="G3661" s="15" t="str">
        <f t="shared" si="172"/>
        <v>e</v>
      </c>
      <c r="H3661" s="39">
        <v>2011</v>
      </c>
      <c r="I3661" s="20" t="str">
        <f t="shared" si="170"/>
        <v>liss__match_eatingHabits..fruit.2011</v>
      </c>
      <c r="J3661" s="20" t="str">
        <f t="shared" si="177"/>
        <v>ch11e197</v>
      </c>
      <c r="K3661" s="24" t="s">
        <v>6504</v>
      </c>
      <c r="L3661" s="30" t="s">
        <v>6501</v>
      </c>
      <c r="N3661" s="24" t="s">
        <v>6502</v>
      </c>
      <c r="Q3661" s="39" t="s">
        <v>224</v>
      </c>
    </row>
    <row r="3662" spans="1:17" ht="18" customHeight="1" x14ac:dyDescent="0.2">
      <c r="A3662" s="80" t="s">
        <v>25</v>
      </c>
      <c r="B3662" s="81" t="str">
        <f t="shared" si="175"/>
        <v>ch12f</v>
      </c>
      <c r="C3662" s="80" t="s">
        <v>165</v>
      </c>
      <c r="D3662" s="80" t="s">
        <v>5830</v>
      </c>
      <c r="E3662" s="80" t="s">
        <v>6503</v>
      </c>
      <c r="F3662" s="15">
        <v>6</v>
      </c>
      <c r="G3662" s="15" t="str">
        <f t="shared" si="172"/>
        <v>f</v>
      </c>
      <c r="H3662" s="39">
        <v>2012</v>
      </c>
      <c r="I3662" s="20" t="str">
        <f t="shared" si="170"/>
        <v>liss__match_eatingHabits..fruit.2012</v>
      </c>
      <c r="J3662" s="20" t="str">
        <f t="shared" si="177"/>
        <v>ch12f197</v>
      </c>
      <c r="K3662" s="24" t="s">
        <v>6504</v>
      </c>
      <c r="L3662" s="30" t="s">
        <v>6501</v>
      </c>
      <c r="N3662" s="24" t="s">
        <v>6502</v>
      </c>
      <c r="Q3662" s="39" t="s">
        <v>224</v>
      </c>
    </row>
    <row r="3663" spans="1:17" ht="18" customHeight="1" x14ac:dyDescent="0.2">
      <c r="A3663" s="80" t="s">
        <v>25</v>
      </c>
      <c r="B3663" s="81" t="str">
        <f t="shared" si="175"/>
        <v>ch13g</v>
      </c>
      <c r="C3663" s="80" t="s">
        <v>165</v>
      </c>
      <c r="D3663" s="80" t="s">
        <v>5830</v>
      </c>
      <c r="E3663" s="80" t="s">
        <v>6503</v>
      </c>
      <c r="F3663" s="15">
        <v>7</v>
      </c>
      <c r="G3663" s="15" t="str">
        <f t="shared" si="172"/>
        <v>g</v>
      </c>
      <c r="H3663" s="39">
        <v>2013</v>
      </c>
      <c r="I3663" s="20" t="str">
        <f t="shared" si="170"/>
        <v>liss__match_eatingHabits..fruit.2013</v>
      </c>
      <c r="J3663" s="20" t="str">
        <f t="shared" si="177"/>
        <v>ch13g197</v>
      </c>
      <c r="K3663" s="24" t="s">
        <v>6504</v>
      </c>
      <c r="L3663" s="30" t="s">
        <v>6501</v>
      </c>
      <c r="N3663" s="24" t="s">
        <v>6502</v>
      </c>
      <c r="Q3663" s="39" t="s">
        <v>224</v>
      </c>
    </row>
    <row r="3664" spans="1:17" ht="18" customHeight="1" x14ac:dyDescent="0.2">
      <c r="A3664" s="80" t="s">
        <v>25</v>
      </c>
      <c r="B3664" s="81" t="str">
        <f t="shared" si="175"/>
        <v>ch15h</v>
      </c>
      <c r="C3664" s="80" t="s">
        <v>165</v>
      </c>
      <c r="D3664" s="80" t="s">
        <v>5830</v>
      </c>
      <c r="E3664" s="80" t="s">
        <v>6503</v>
      </c>
      <c r="F3664" s="15">
        <v>8</v>
      </c>
      <c r="G3664" s="15" t="str">
        <f t="shared" si="172"/>
        <v>h</v>
      </c>
      <c r="H3664" s="39">
        <v>2015</v>
      </c>
      <c r="I3664" s="20" t="str">
        <f t="shared" si="170"/>
        <v>liss__match_eatingHabits..fruit.2015</v>
      </c>
      <c r="J3664" s="20" t="str">
        <f t="shared" si="177"/>
        <v>ch15h197</v>
      </c>
      <c r="K3664" s="24" t="s">
        <v>6504</v>
      </c>
      <c r="L3664" s="30" t="s">
        <v>6501</v>
      </c>
      <c r="N3664" s="24" t="s">
        <v>6502</v>
      </c>
      <c r="Q3664" s="39" t="s">
        <v>224</v>
      </c>
    </row>
    <row r="3665" spans="1:17" ht="18" customHeight="1" x14ac:dyDescent="0.2">
      <c r="A3665" s="80" t="s">
        <v>25</v>
      </c>
      <c r="B3665" s="81" t="str">
        <f t="shared" si="175"/>
        <v>ch16i</v>
      </c>
      <c r="C3665" s="80" t="s">
        <v>165</v>
      </c>
      <c r="D3665" s="80" t="s">
        <v>5830</v>
      </c>
      <c r="E3665" s="80" t="s">
        <v>6503</v>
      </c>
      <c r="F3665" s="15">
        <v>9</v>
      </c>
      <c r="G3665" s="15" t="str">
        <f t="shared" si="172"/>
        <v>i</v>
      </c>
      <c r="H3665" s="39">
        <v>2016</v>
      </c>
      <c r="I3665" s="20" t="str">
        <f t="shared" si="170"/>
        <v>liss__match_eatingHabits..fruit.2016</v>
      </c>
      <c r="J3665" s="20" t="str">
        <f t="shared" si="177"/>
        <v>ch16i197</v>
      </c>
      <c r="K3665" s="24" t="s">
        <v>6504</v>
      </c>
      <c r="L3665" s="30" t="s">
        <v>6501</v>
      </c>
      <c r="N3665" s="24" t="s">
        <v>6502</v>
      </c>
      <c r="Q3665" s="39" t="s">
        <v>224</v>
      </c>
    </row>
    <row r="3666" spans="1:17" ht="18" customHeight="1" x14ac:dyDescent="0.2">
      <c r="A3666" s="80" t="s">
        <v>25</v>
      </c>
      <c r="B3666" s="81" t="str">
        <f t="shared" si="175"/>
        <v>ch17j</v>
      </c>
      <c r="C3666" s="80" t="s">
        <v>165</v>
      </c>
      <c r="D3666" s="80" t="s">
        <v>5830</v>
      </c>
      <c r="E3666" s="80" t="s">
        <v>6503</v>
      </c>
      <c r="F3666" s="15">
        <v>10</v>
      </c>
      <c r="G3666" s="15" t="str">
        <f t="shared" si="172"/>
        <v>j</v>
      </c>
      <c r="H3666" s="39">
        <v>2017</v>
      </c>
      <c r="I3666" s="20" t="str">
        <f t="shared" si="170"/>
        <v>liss__match_eatingHabits..fruit.2017</v>
      </c>
      <c r="J3666" s="20" t="str">
        <f t="shared" si="177"/>
        <v>ch17j197</v>
      </c>
      <c r="K3666" s="24" t="s">
        <v>6504</v>
      </c>
      <c r="L3666" s="30" t="s">
        <v>6501</v>
      </c>
      <c r="N3666" s="24" t="s">
        <v>6502</v>
      </c>
      <c r="Q3666" s="39" t="s">
        <v>224</v>
      </c>
    </row>
    <row r="3667" spans="1:17" ht="18" customHeight="1" x14ac:dyDescent="0.2">
      <c r="A3667" s="80" t="s">
        <v>25</v>
      </c>
      <c r="B3667" s="81" t="str">
        <f t="shared" si="175"/>
        <v>ch18k</v>
      </c>
      <c r="C3667" s="80" t="s">
        <v>165</v>
      </c>
      <c r="D3667" s="80" t="s">
        <v>5830</v>
      </c>
      <c r="E3667" s="80" t="s">
        <v>6503</v>
      </c>
      <c r="F3667" s="15">
        <v>11</v>
      </c>
      <c r="G3667" s="15" t="str">
        <f t="shared" si="172"/>
        <v>k</v>
      </c>
      <c r="H3667" s="39">
        <v>2018</v>
      </c>
      <c r="I3667" s="20" t="str">
        <f t="shared" si="170"/>
        <v>liss__match_eatingHabits..fruit.2018</v>
      </c>
      <c r="J3667" s="20" t="str">
        <f t="shared" si="177"/>
        <v>ch18k197</v>
      </c>
      <c r="K3667" s="24" t="s">
        <v>6504</v>
      </c>
      <c r="L3667" s="30" t="s">
        <v>6501</v>
      </c>
      <c r="N3667" s="24" t="s">
        <v>6502</v>
      </c>
      <c r="Q3667" s="39" t="s">
        <v>224</v>
      </c>
    </row>
    <row r="3668" spans="1:17" ht="18" customHeight="1" x14ac:dyDescent="0.2">
      <c r="A3668" s="80" t="s">
        <v>25</v>
      </c>
      <c r="B3668" s="81" t="str">
        <f t="shared" si="175"/>
        <v>ch07a</v>
      </c>
      <c r="C3668" s="80" t="s">
        <v>165</v>
      </c>
      <c r="D3668" s="80" t="s">
        <v>5830</v>
      </c>
      <c r="E3668" s="80" t="s">
        <v>6505</v>
      </c>
      <c r="F3668" s="15">
        <v>1</v>
      </c>
      <c r="G3668" s="15" t="str">
        <f t="shared" si="172"/>
        <v>a</v>
      </c>
      <c r="H3668" s="39">
        <v>2007</v>
      </c>
      <c r="I3668" s="20" t="str">
        <f t="shared" si="170"/>
        <v>liss__match_eatingHabits..wholeGrains.2007</v>
      </c>
      <c r="J3668" s="20" t="s">
        <v>6506</v>
      </c>
      <c r="K3668" s="24" t="s">
        <v>6507</v>
      </c>
      <c r="L3668" s="30" t="s">
        <v>6501</v>
      </c>
      <c r="N3668" s="24" t="s">
        <v>6502</v>
      </c>
      <c r="Q3668" s="24" t="s">
        <v>224</v>
      </c>
    </row>
    <row r="3669" spans="1:17" ht="18" customHeight="1" x14ac:dyDescent="0.2">
      <c r="A3669" s="80" t="s">
        <v>25</v>
      </c>
      <c r="B3669" s="81" t="str">
        <f t="shared" si="175"/>
        <v>ch08b</v>
      </c>
      <c r="C3669" s="80" t="s">
        <v>165</v>
      </c>
      <c r="D3669" s="80" t="s">
        <v>5830</v>
      </c>
      <c r="E3669" s="80" t="s">
        <v>6505</v>
      </c>
      <c r="F3669" s="15">
        <v>2</v>
      </c>
      <c r="G3669" s="15" t="str">
        <f t="shared" si="172"/>
        <v>b</v>
      </c>
      <c r="H3669" s="39">
        <v>2008</v>
      </c>
      <c r="I3669" s="20" t="str">
        <f t="shared" si="170"/>
        <v>liss__match_eatingHabits..wholeGrains.2008</v>
      </c>
      <c r="J3669" s="20" t="s">
        <v>6506</v>
      </c>
      <c r="K3669" s="24" t="s">
        <v>6507</v>
      </c>
      <c r="L3669" s="30" t="s">
        <v>6501</v>
      </c>
      <c r="N3669" s="24" t="s">
        <v>6502</v>
      </c>
      <c r="Q3669" s="39" t="s">
        <v>224</v>
      </c>
    </row>
    <row r="3670" spans="1:17" ht="18" customHeight="1" x14ac:dyDescent="0.2">
      <c r="A3670" s="80" t="s">
        <v>25</v>
      </c>
      <c r="B3670" s="81" t="str">
        <f t="shared" si="175"/>
        <v>ch09c</v>
      </c>
      <c r="C3670" s="80" t="s">
        <v>165</v>
      </c>
      <c r="D3670" s="80" t="s">
        <v>5830</v>
      </c>
      <c r="E3670" s="80" t="s">
        <v>6505</v>
      </c>
      <c r="F3670" s="15">
        <v>3</v>
      </c>
      <c r="G3670" s="15" t="str">
        <f t="shared" si="172"/>
        <v>c</v>
      </c>
      <c r="H3670" s="39">
        <v>2009</v>
      </c>
      <c r="I3670" s="20" t="str">
        <f t="shared" si="170"/>
        <v>liss__match_eatingHabits..wholeGrains.2009</v>
      </c>
      <c r="J3670" s="20" t="s">
        <v>6506</v>
      </c>
      <c r="K3670" s="24" t="s">
        <v>6507</v>
      </c>
      <c r="L3670" s="30" t="s">
        <v>6501</v>
      </c>
      <c r="N3670" s="24" t="s">
        <v>6502</v>
      </c>
      <c r="Q3670" s="39" t="s">
        <v>224</v>
      </c>
    </row>
    <row r="3671" spans="1:17" ht="18" customHeight="1" x14ac:dyDescent="0.2">
      <c r="A3671" s="80" t="s">
        <v>25</v>
      </c>
      <c r="B3671" s="81" t="str">
        <f t="shared" si="175"/>
        <v>ch10d</v>
      </c>
      <c r="C3671" s="80" t="s">
        <v>165</v>
      </c>
      <c r="D3671" s="80" t="s">
        <v>5830</v>
      </c>
      <c r="E3671" s="80" t="s">
        <v>6505</v>
      </c>
      <c r="F3671" s="15">
        <v>4</v>
      </c>
      <c r="G3671" s="15" t="str">
        <f t="shared" si="172"/>
        <v>d</v>
      </c>
      <c r="H3671" s="39">
        <v>2010</v>
      </c>
      <c r="I3671" s="20" t="str">
        <f t="shared" si="170"/>
        <v>liss__match_eatingHabits..wholeGrains.2010</v>
      </c>
      <c r="J3671" s="20" t="s">
        <v>6506</v>
      </c>
      <c r="K3671" s="24" t="s">
        <v>6507</v>
      </c>
      <c r="L3671" s="30" t="s">
        <v>6501</v>
      </c>
      <c r="N3671" s="24" t="s">
        <v>6502</v>
      </c>
      <c r="Q3671" s="39" t="s">
        <v>224</v>
      </c>
    </row>
    <row r="3672" spans="1:17" ht="18" customHeight="1" x14ac:dyDescent="0.2">
      <c r="A3672" s="80" t="s">
        <v>25</v>
      </c>
      <c r="B3672" s="81" t="str">
        <f t="shared" si="175"/>
        <v>ch11e</v>
      </c>
      <c r="C3672" s="80" t="s">
        <v>165</v>
      </c>
      <c r="D3672" s="80" t="s">
        <v>5830</v>
      </c>
      <c r="E3672" s="80" t="s">
        <v>6505</v>
      </c>
      <c r="F3672" s="15">
        <v>5</v>
      </c>
      <c r="G3672" s="15" t="str">
        <f t="shared" si="172"/>
        <v>e</v>
      </c>
      <c r="H3672" s="39">
        <v>2011</v>
      </c>
      <c r="I3672" s="20" t="str">
        <f t="shared" si="170"/>
        <v>liss__match_eatingHabits..wholeGrains.2011</v>
      </c>
      <c r="J3672" s="20" t="s">
        <v>6506</v>
      </c>
      <c r="K3672" s="24" t="s">
        <v>6507</v>
      </c>
      <c r="L3672" s="30" t="s">
        <v>6501</v>
      </c>
      <c r="N3672" s="24" t="s">
        <v>6502</v>
      </c>
      <c r="Q3672" s="39" t="s">
        <v>224</v>
      </c>
    </row>
    <row r="3673" spans="1:17" ht="18" customHeight="1" x14ac:dyDescent="0.2">
      <c r="A3673" s="80" t="s">
        <v>25</v>
      </c>
      <c r="B3673" s="81" t="str">
        <f t="shared" si="175"/>
        <v>ch12f</v>
      </c>
      <c r="C3673" s="80" t="s">
        <v>165</v>
      </c>
      <c r="D3673" s="80" t="s">
        <v>5830</v>
      </c>
      <c r="E3673" s="80" t="s">
        <v>6505</v>
      </c>
      <c r="F3673" s="15">
        <v>6</v>
      </c>
      <c r="G3673" s="15" t="str">
        <f t="shared" si="172"/>
        <v>f</v>
      </c>
      <c r="H3673" s="39">
        <v>2012</v>
      </c>
      <c r="I3673" s="20" t="str">
        <f t="shared" si="170"/>
        <v>liss__match_eatingHabits..wholeGrains.2012</v>
      </c>
      <c r="J3673" s="20" t="s">
        <v>6506</v>
      </c>
      <c r="K3673" s="24" t="s">
        <v>6507</v>
      </c>
      <c r="L3673" s="30" t="s">
        <v>6501</v>
      </c>
      <c r="N3673" s="24" t="s">
        <v>6502</v>
      </c>
      <c r="Q3673" s="39" t="s">
        <v>224</v>
      </c>
    </row>
    <row r="3674" spans="1:17" ht="18" customHeight="1" x14ac:dyDescent="0.2">
      <c r="A3674" s="80" t="s">
        <v>25</v>
      </c>
      <c r="B3674" s="81" t="str">
        <f t="shared" si="175"/>
        <v>ch13g</v>
      </c>
      <c r="C3674" s="80" t="s">
        <v>165</v>
      </c>
      <c r="D3674" s="80" t="s">
        <v>5830</v>
      </c>
      <c r="E3674" s="80" t="s">
        <v>6505</v>
      </c>
      <c r="F3674" s="15">
        <v>7</v>
      </c>
      <c r="G3674" s="15" t="str">
        <f t="shared" si="172"/>
        <v>g</v>
      </c>
      <c r="H3674" s="39">
        <v>2013</v>
      </c>
      <c r="I3674" s="20" t="str">
        <f t="shared" si="170"/>
        <v>liss__match_eatingHabits..wholeGrains.2013</v>
      </c>
      <c r="J3674" s="20" t="s">
        <v>6506</v>
      </c>
      <c r="K3674" s="24" t="s">
        <v>6507</v>
      </c>
      <c r="L3674" s="30" t="s">
        <v>6501</v>
      </c>
      <c r="N3674" s="24" t="s">
        <v>6502</v>
      </c>
      <c r="Q3674" s="39" t="s">
        <v>224</v>
      </c>
    </row>
    <row r="3675" spans="1:17" ht="18" customHeight="1" x14ac:dyDescent="0.2">
      <c r="A3675" s="80" t="s">
        <v>25</v>
      </c>
      <c r="B3675" s="81" t="str">
        <f t="shared" si="175"/>
        <v>ch15h</v>
      </c>
      <c r="C3675" s="80" t="s">
        <v>165</v>
      </c>
      <c r="D3675" s="80" t="s">
        <v>5830</v>
      </c>
      <c r="E3675" s="80" t="s">
        <v>6505</v>
      </c>
      <c r="F3675" s="15">
        <v>8</v>
      </c>
      <c r="G3675" s="15" t="str">
        <f t="shared" si="172"/>
        <v>h</v>
      </c>
      <c r="H3675" s="39">
        <v>2015</v>
      </c>
      <c r="I3675" s="20" t="str">
        <f t="shared" si="170"/>
        <v>liss__match_eatingHabits..wholeGrains.2015</v>
      </c>
      <c r="J3675" s="20" t="s">
        <v>6506</v>
      </c>
      <c r="K3675" s="24" t="s">
        <v>6507</v>
      </c>
      <c r="L3675" s="30" t="s">
        <v>6501</v>
      </c>
      <c r="N3675" s="24" t="s">
        <v>6502</v>
      </c>
      <c r="Q3675" s="39" t="s">
        <v>224</v>
      </c>
    </row>
    <row r="3676" spans="1:17" ht="18" customHeight="1" x14ac:dyDescent="0.2">
      <c r="A3676" s="80" t="s">
        <v>25</v>
      </c>
      <c r="B3676" s="81" t="str">
        <f t="shared" si="175"/>
        <v>ch16i</v>
      </c>
      <c r="C3676" s="80" t="s">
        <v>165</v>
      </c>
      <c r="D3676" s="80" t="s">
        <v>5830</v>
      </c>
      <c r="E3676" s="80" t="s">
        <v>6505</v>
      </c>
      <c r="F3676" s="15">
        <v>9</v>
      </c>
      <c r="G3676" s="15" t="str">
        <f t="shared" si="172"/>
        <v>i</v>
      </c>
      <c r="H3676" s="39">
        <v>2016</v>
      </c>
      <c r="I3676" s="20" t="str">
        <f t="shared" si="170"/>
        <v>liss__match_eatingHabits..wholeGrains.2016</v>
      </c>
      <c r="J3676" s="20" t="s">
        <v>6506</v>
      </c>
      <c r="K3676" s="24" t="s">
        <v>6507</v>
      </c>
      <c r="L3676" s="30" t="s">
        <v>6501</v>
      </c>
      <c r="N3676" s="24" t="s">
        <v>6502</v>
      </c>
      <c r="Q3676" s="39" t="s">
        <v>224</v>
      </c>
    </row>
    <row r="3677" spans="1:17" ht="18" customHeight="1" x14ac:dyDescent="0.2">
      <c r="A3677" s="80" t="s">
        <v>25</v>
      </c>
      <c r="B3677" s="81" t="str">
        <f t="shared" si="175"/>
        <v>ch17j</v>
      </c>
      <c r="C3677" s="80" t="s">
        <v>165</v>
      </c>
      <c r="D3677" s="80" t="s">
        <v>5830</v>
      </c>
      <c r="E3677" s="80" t="s">
        <v>6505</v>
      </c>
      <c r="F3677" s="15">
        <v>10</v>
      </c>
      <c r="G3677" s="15" t="str">
        <f t="shared" si="172"/>
        <v>j</v>
      </c>
      <c r="H3677" s="39">
        <v>2017</v>
      </c>
      <c r="I3677" s="20" t="str">
        <f t="shared" si="170"/>
        <v>liss__match_eatingHabits..wholeGrains.2017</v>
      </c>
      <c r="J3677" s="20" t="s">
        <v>6506</v>
      </c>
      <c r="K3677" s="24" t="s">
        <v>6507</v>
      </c>
      <c r="L3677" s="30" t="s">
        <v>6501</v>
      </c>
      <c r="N3677" s="24" t="s">
        <v>6502</v>
      </c>
      <c r="Q3677" s="39" t="s">
        <v>224</v>
      </c>
    </row>
    <row r="3678" spans="1:17" ht="18" customHeight="1" x14ac:dyDescent="0.2">
      <c r="A3678" s="80" t="s">
        <v>25</v>
      </c>
      <c r="B3678" s="81" t="str">
        <f t="shared" si="175"/>
        <v>ch18k</v>
      </c>
      <c r="C3678" s="80" t="s">
        <v>165</v>
      </c>
      <c r="D3678" s="80" t="s">
        <v>5830</v>
      </c>
      <c r="E3678" s="80" t="s">
        <v>6505</v>
      </c>
      <c r="F3678" s="15">
        <v>11</v>
      </c>
      <c r="G3678" s="15" t="str">
        <f t="shared" si="172"/>
        <v>k</v>
      </c>
      <c r="H3678" s="39">
        <v>2018</v>
      </c>
      <c r="I3678" s="20" t="str">
        <f t="shared" si="170"/>
        <v>liss__match_eatingHabits..wholeGrains.2018</v>
      </c>
      <c r="J3678" s="20" t="s">
        <v>6506</v>
      </c>
      <c r="K3678" s="24" t="s">
        <v>6507</v>
      </c>
      <c r="L3678" s="30" t="s">
        <v>6501</v>
      </c>
      <c r="N3678" s="24" t="s">
        <v>6502</v>
      </c>
      <c r="Q3678" s="39" t="s">
        <v>224</v>
      </c>
    </row>
    <row r="3679" spans="1:17" ht="18" customHeight="1" x14ac:dyDescent="0.2">
      <c r="A3679" s="82" t="s">
        <v>25</v>
      </c>
      <c r="B3679" s="82" t="str">
        <f t="shared" ref="B3679:B3688" si="178">"cf" &amp; RIGHT(H3679, 2) &amp; G3679</f>
        <v>cf08a</v>
      </c>
      <c r="C3679" s="82" t="s">
        <v>165</v>
      </c>
      <c r="D3679" s="83" t="s">
        <v>654</v>
      </c>
      <c r="E3679" s="83" t="s">
        <v>654</v>
      </c>
      <c r="F3679" s="15">
        <v>1</v>
      </c>
      <c r="G3679" s="20" t="str">
        <f t="shared" si="172"/>
        <v>a</v>
      </c>
      <c r="H3679" s="20">
        <v>2008</v>
      </c>
      <c r="J3679" s="20" t="str">
        <f t="shared" ref="J3679:J3688" si="179">B3679&amp;"031"</f>
        <v>cf08a031</v>
      </c>
      <c r="K3679" s="20" t="s">
        <v>1436</v>
      </c>
      <c r="L3679" s="15" t="s">
        <v>1091</v>
      </c>
      <c r="N3679" s="24" t="s">
        <v>6508</v>
      </c>
      <c r="Q3679" s="20" t="s">
        <v>232</v>
      </c>
    </row>
    <row r="3680" spans="1:17" ht="18" customHeight="1" x14ac:dyDescent="0.2">
      <c r="A3680" s="82" t="s">
        <v>25</v>
      </c>
      <c r="B3680" s="82" t="str">
        <f t="shared" si="178"/>
        <v>cf09b</v>
      </c>
      <c r="C3680" s="82" t="s">
        <v>165</v>
      </c>
      <c r="D3680" s="83" t="s">
        <v>654</v>
      </c>
      <c r="E3680" s="83" t="s">
        <v>654</v>
      </c>
      <c r="F3680" s="15">
        <v>2</v>
      </c>
      <c r="G3680" s="20" t="str">
        <f t="shared" si="172"/>
        <v>b</v>
      </c>
      <c r="H3680" s="20">
        <v>2009</v>
      </c>
      <c r="J3680" s="20" t="str">
        <f t="shared" si="179"/>
        <v>cf09b031</v>
      </c>
      <c r="K3680" s="20" t="s">
        <v>1436</v>
      </c>
      <c r="L3680" s="15" t="s">
        <v>1091</v>
      </c>
      <c r="N3680" s="24" t="s">
        <v>6508</v>
      </c>
      <c r="Q3680" s="20" t="s">
        <v>232</v>
      </c>
    </row>
    <row r="3681" spans="1:17" ht="18" customHeight="1" x14ac:dyDescent="0.2">
      <c r="A3681" s="82" t="s">
        <v>25</v>
      </c>
      <c r="B3681" s="82" t="str">
        <f t="shared" si="178"/>
        <v>cf10c</v>
      </c>
      <c r="C3681" s="82" t="s">
        <v>165</v>
      </c>
      <c r="D3681" s="83" t="s">
        <v>654</v>
      </c>
      <c r="E3681" s="83" t="s">
        <v>654</v>
      </c>
      <c r="F3681" s="15">
        <v>3</v>
      </c>
      <c r="G3681" s="20" t="str">
        <f t="shared" si="172"/>
        <v>c</v>
      </c>
      <c r="H3681" s="20">
        <v>2010</v>
      </c>
      <c r="J3681" s="20" t="str">
        <f t="shared" si="179"/>
        <v>cf10c031</v>
      </c>
      <c r="K3681" s="20" t="s">
        <v>1436</v>
      </c>
      <c r="L3681" s="15" t="s">
        <v>1091</v>
      </c>
      <c r="N3681" s="24" t="s">
        <v>6508</v>
      </c>
      <c r="Q3681" s="20" t="s">
        <v>232</v>
      </c>
    </row>
    <row r="3682" spans="1:17" ht="18" customHeight="1" x14ac:dyDescent="0.2">
      <c r="A3682" s="82" t="s">
        <v>25</v>
      </c>
      <c r="B3682" s="82" t="str">
        <f t="shared" si="178"/>
        <v>cf11d</v>
      </c>
      <c r="C3682" s="82" t="s">
        <v>165</v>
      </c>
      <c r="D3682" s="83" t="s">
        <v>654</v>
      </c>
      <c r="E3682" s="83" t="s">
        <v>654</v>
      </c>
      <c r="F3682" s="15">
        <v>4</v>
      </c>
      <c r="G3682" s="20" t="str">
        <f t="shared" si="172"/>
        <v>d</v>
      </c>
      <c r="H3682" s="20">
        <v>2011</v>
      </c>
      <c r="J3682" s="20" t="str">
        <f t="shared" si="179"/>
        <v>cf11d031</v>
      </c>
      <c r="K3682" s="20" t="s">
        <v>1436</v>
      </c>
      <c r="L3682" s="15" t="s">
        <v>1091</v>
      </c>
      <c r="N3682" s="24" t="s">
        <v>6508</v>
      </c>
      <c r="Q3682" s="20" t="s">
        <v>232</v>
      </c>
    </row>
    <row r="3683" spans="1:17" ht="18" customHeight="1" x14ac:dyDescent="0.2">
      <c r="A3683" s="82" t="s">
        <v>25</v>
      </c>
      <c r="B3683" s="82" t="str">
        <f t="shared" si="178"/>
        <v>cf12e</v>
      </c>
      <c r="C3683" s="82" t="s">
        <v>165</v>
      </c>
      <c r="D3683" s="83" t="s">
        <v>654</v>
      </c>
      <c r="E3683" s="83" t="s">
        <v>654</v>
      </c>
      <c r="F3683" s="15">
        <v>5</v>
      </c>
      <c r="G3683" s="20" t="str">
        <f t="shared" si="172"/>
        <v>e</v>
      </c>
      <c r="H3683" s="20">
        <v>2012</v>
      </c>
      <c r="J3683" s="20" t="str">
        <f t="shared" si="179"/>
        <v>cf12e031</v>
      </c>
      <c r="K3683" s="20" t="s">
        <v>1436</v>
      </c>
      <c r="L3683" s="15" t="s">
        <v>1091</v>
      </c>
      <c r="N3683" s="24" t="s">
        <v>6508</v>
      </c>
      <c r="Q3683" s="20" t="s">
        <v>232</v>
      </c>
    </row>
    <row r="3684" spans="1:17" ht="18" customHeight="1" x14ac:dyDescent="0.2">
      <c r="A3684" s="82" t="s">
        <v>25</v>
      </c>
      <c r="B3684" s="82" t="str">
        <f t="shared" si="178"/>
        <v>cf13f</v>
      </c>
      <c r="C3684" s="82" t="s">
        <v>165</v>
      </c>
      <c r="D3684" s="83" t="s">
        <v>654</v>
      </c>
      <c r="E3684" s="83" t="s">
        <v>654</v>
      </c>
      <c r="F3684" s="15">
        <v>6</v>
      </c>
      <c r="G3684" s="20" t="str">
        <f t="shared" si="172"/>
        <v>f</v>
      </c>
      <c r="H3684" s="20">
        <v>2013</v>
      </c>
      <c r="J3684" s="20" t="str">
        <f t="shared" si="179"/>
        <v>cf13f031</v>
      </c>
      <c r="K3684" s="20" t="s">
        <v>1436</v>
      </c>
      <c r="L3684" s="15" t="s">
        <v>1091</v>
      </c>
      <c r="N3684" s="24" t="s">
        <v>6508</v>
      </c>
      <c r="Q3684" s="20" t="s">
        <v>232</v>
      </c>
    </row>
    <row r="3685" spans="1:17" ht="18" customHeight="1" x14ac:dyDescent="0.2">
      <c r="A3685" s="82" t="s">
        <v>25</v>
      </c>
      <c r="B3685" s="82" t="str">
        <f t="shared" si="178"/>
        <v>cf14g</v>
      </c>
      <c r="C3685" s="82" t="s">
        <v>165</v>
      </c>
      <c r="D3685" s="83" t="s">
        <v>654</v>
      </c>
      <c r="E3685" s="83" t="s">
        <v>654</v>
      </c>
      <c r="F3685" s="15">
        <v>7</v>
      </c>
      <c r="G3685" s="20" t="str">
        <f t="shared" si="172"/>
        <v>g</v>
      </c>
      <c r="H3685" s="20">
        <v>2014</v>
      </c>
      <c r="J3685" s="20" t="str">
        <f t="shared" si="179"/>
        <v>cf14g031</v>
      </c>
      <c r="K3685" s="20" t="s">
        <v>1436</v>
      </c>
      <c r="L3685" s="15" t="s">
        <v>1091</v>
      </c>
      <c r="N3685" s="24" t="s">
        <v>6508</v>
      </c>
      <c r="Q3685" s="20" t="s">
        <v>232</v>
      </c>
    </row>
    <row r="3686" spans="1:17" ht="18" customHeight="1" x14ac:dyDescent="0.2">
      <c r="A3686" s="82" t="s">
        <v>25</v>
      </c>
      <c r="B3686" s="82" t="str">
        <f t="shared" si="178"/>
        <v>cf15h</v>
      </c>
      <c r="C3686" s="82" t="s">
        <v>165</v>
      </c>
      <c r="D3686" s="83" t="s">
        <v>654</v>
      </c>
      <c r="E3686" s="83" t="s">
        <v>654</v>
      </c>
      <c r="F3686" s="15">
        <v>8</v>
      </c>
      <c r="G3686" s="20" t="str">
        <f t="shared" si="172"/>
        <v>h</v>
      </c>
      <c r="H3686" s="20">
        <v>2015</v>
      </c>
      <c r="J3686" s="20" t="str">
        <f t="shared" si="179"/>
        <v>cf15h031</v>
      </c>
      <c r="K3686" s="20" t="s">
        <v>1436</v>
      </c>
      <c r="L3686" s="15" t="s">
        <v>1091</v>
      </c>
      <c r="N3686" s="24" t="s">
        <v>6508</v>
      </c>
      <c r="Q3686" s="20" t="s">
        <v>232</v>
      </c>
    </row>
    <row r="3687" spans="1:17" ht="18" customHeight="1" x14ac:dyDescent="0.2">
      <c r="A3687" s="82" t="s">
        <v>25</v>
      </c>
      <c r="B3687" s="82" t="str">
        <f t="shared" si="178"/>
        <v>cf16i</v>
      </c>
      <c r="C3687" s="82" t="s">
        <v>165</v>
      </c>
      <c r="D3687" s="83" t="s">
        <v>654</v>
      </c>
      <c r="E3687" s="83" t="s">
        <v>654</v>
      </c>
      <c r="F3687" s="15">
        <v>9</v>
      </c>
      <c r="G3687" s="20" t="str">
        <f t="shared" si="172"/>
        <v>i</v>
      </c>
      <c r="H3687" s="20">
        <v>2016</v>
      </c>
      <c r="J3687" s="20" t="str">
        <f t="shared" si="179"/>
        <v>cf16i031</v>
      </c>
      <c r="K3687" s="20" t="s">
        <v>1436</v>
      </c>
      <c r="L3687" s="15" t="s">
        <v>1091</v>
      </c>
      <c r="N3687" s="24" t="s">
        <v>6508</v>
      </c>
      <c r="Q3687" s="20" t="s">
        <v>232</v>
      </c>
    </row>
    <row r="3688" spans="1:17" ht="18" customHeight="1" x14ac:dyDescent="0.2">
      <c r="A3688" s="82" t="s">
        <v>25</v>
      </c>
      <c r="B3688" s="82" t="str">
        <f t="shared" si="178"/>
        <v>cf17j</v>
      </c>
      <c r="C3688" s="82" t="s">
        <v>165</v>
      </c>
      <c r="D3688" s="83" t="s">
        <v>654</v>
      </c>
      <c r="E3688" s="83" t="s">
        <v>654</v>
      </c>
      <c r="F3688" s="15">
        <v>10</v>
      </c>
      <c r="G3688" s="20" t="str">
        <f t="shared" si="172"/>
        <v>j</v>
      </c>
      <c r="H3688" s="20">
        <v>2017</v>
      </c>
      <c r="J3688" s="20" t="str">
        <f t="shared" si="179"/>
        <v>cf17j031</v>
      </c>
      <c r="K3688" s="20" t="s">
        <v>1436</v>
      </c>
      <c r="L3688" s="15" t="s">
        <v>1091</v>
      </c>
      <c r="N3688" s="24" t="s">
        <v>6508</v>
      </c>
      <c r="Q3688" s="20" t="s">
        <v>232</v>
      </c>
    </row>
    <row r="3689" spans="1:17" ht="18" customHeight="1" x14ac:dyDescent="0.2">
      <c r="A3689" s="40"/>
      <c r="B3689" s="41"/>
      <c r="C3689" s="40"/>
      <c r="D3689" s="40"/>
      <c r="E3689" s="40"/>
      <c r="F3689" s="15"/>
      <c r="G3689" s="15"/>
      <c r="H3689" s="24"/>
      <c r="K3689" s="24"/>
      <c r="L3689" s="30"/>
      <c r="N3689" s="24"/>
      <c r="Q3689" s="39"/>
    </row>
    <row r="3690" spans="1:17" ht="18" customHeight="1" x14ac:dyDescent="0.2">
      <c r="A3690" s="40"/>
      <c r="B3690" s="41"/>
      <c r="C3690" s="40"/>
      <c r="D3690" s="40"/>
      <c r="E3690" s="40"/>
      <c r="F3690" s="15"/>
      <c r="G3690" s="15"/>
      <c r="H3690" s="24"/>
      <c r="K3690" s="24"/>
      <c r="L3690" s="30"/>
      <c r="N3690" s="24"/>
      <c r="Q3690" s="39"/>
    </row>
    <row r="3691" spans="1:17" ht="18" customHeight="1" x14ac:dyDescent="0.2">
      <c r="A3691" s="40"/>
      <c r="B3691" s="41"/>
      <c r="C3691" s="40"/>
      <c r="D3691" s="40"/>
      <c r="E3691" s="40"/>
      <c r="F3691" s="15"/>
      <c r="G3691" s="15"/>
      <c r="H3691" s="24"/>
      <c r="K3691" s="24"/>
      <c r="L3691" s="30"/>
      <c r="N3691" s="24"/>
      <c r="Q3691" s="39"/>
    </row>
    <row r="3692" spans="1:17" ht="18" customHeight="1" x14ac:dyDescent="0.2">
      <c r="A3692" s="40"/>
      <c r="B3692" s="41"/>
      <c r="C3692" s="40"/>
      <c r="D3692" s="40"/>
      <c r="E3692" s="40"/>
      <c r="F3692" s="15"/>
      <c r="G3692" s="15"/>
      <c r="H3692" s="24"/>
      <c r="K3692" s="24"/>
      <c r="L3692" s="30"/>
      <c r="N3692" s="24"/>
      <c r="Q3692" s="39"/>
    </row>
    <row r="3693" spans="1:17" ht="18" customHeight="1" x14ac:dyDescent="0.2">
      <c r="A3693" s="40"/>
      <c r="B3693" s="41"/>
      <c r="C3693" s="40"/>
      <c r="D3693" s="40"/>
      <c r="E3693" s="40"/>
      <c r="F3693" s="15"/>
      <c r="G3693" s="15"/>
      <c r="H3693" s="24"/>
      <c r="K3693" s="24"/>
      <c r="L3693" s="30"/>
      <c r="N3693" s="24"/>
      <c r="Q3693" s="3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5EBA-76C3-4644-9B31-028D00724F0E}">
  <sheetPr codeName="Sheet19"/>
  <dimension ref="A1:AK2794"/>
  <sheetViews>
    <sheetView workbookViewId="0">
      <pane ySplit="1" topLeftCell="A1298" activePane="bottomLeft" state="frozen"/>
      <selection activeCell="F5234" sqref="F5234"/>
      <selection pane="bottomLeft" activeCell="D1319" sqref="D1319"/>
    </sheetView>
  </sheetViews>
  <sheetFormatPr baseColWidth="10" defaultColWidth="11.28515625" defaultRowHeight="15" customHeight="1" x14ac:dyDescent="0.2"/>
  <cols>
    <col min="1" max="1" width="13" style="96" customWidth="1"/>
    <col min="2" max="2" width="10.7109375" style="96" customWidth="1"/>
    <col min="3" max="3" width="9.42578125" style="96" customWidth="1"/>
    <col min="4" max="5" width="12.28515625" style="96" customWidth="1"/>
    <col min="6" max="6" width="6.7109375" style="96" customWidth="1"/>
    <col min="7" max="7" width="11.7109375" style="96" customWidth="1"/>
    <col min="8" max="8" width="6" style="96" customWidth="1"/>
    <col min="9" max="9" width="11.7109375" style="96" customWidth="1"/>
    <col min="10" max="10" width="10.7109375" style="96" customWidth="1"/>
    <col min="11" max="11" width="20.7109375" style="96" customWidth="1"/>
    <col min="12" max="14" width="12.28515625" style="96" customWidth="1"/>
    <col min="15" max="15" width="5.42578125" style="96" customWidth="1"/>
    <col min="16" max="16" width="6" style="96" customWidth="1"/>
    <col min="17" max="37" width="12.28515625" style="96" customWidth="1"/>
    <col min="38" max="16384" width="11.28515625" style="96"/>
  </cols>
  <sheetData>
    <row r="1" spans="1:37" ht="17.25" customHeight="1" x14ac:dyDescent="0.2">
      <c r="A1" s="95" t="s">
        <v>146</v>
      </c>
      <c r="B1" s="95" t="s">
        <v>137</v>
      </c>
      <c r="C1" s="95" t="s">
        <v>4</v>
      </c>
      <c r="D1" s="95" t="s">
        <v>5</v>
      </c>
      <c r="E1" s="95" t="s">
        <v>151</v>
      </c>
      <c r="F1" s="95" t="s">
        <v>212</v>
      </c>
      <c r="G1" s="95" t="s">
        <v>657</v>
      </c>
      <c r="H1" s="95" t="s">
        <v>155</v>
      </c>
      <c r="I1" s="95" t="s">
        <v>156</v>
      </c>
      <c r="J1" s="95" t="s">
        <v>157</v>
      </c>
      <c r="K1" s="95" t="s">
        <v>158</v>
      </c>
      <c r="L1" s="95" t="s">
        <v>159</v>
      </c>
      <c r="M1" s="95" t="s">
        <v>168</v>
      </c>
      <c r="N1" s="95" t="s">
        <v>161</v>
      </c>
      <c r="O1" s="95" t="s">
        <v>162</v>
      </c>
      <c r="P1" s="95" t="s">
        <v>163</v>
      </c>
      <c r="Q1" s="95" t="s">
        <v>164</v>
      </c>
      <c r="R1" s="95"/>
      <c r="S1" s="95"/>
      <c r="T1" s="95"/>
      <c r="U1" s="95"/>
      <c r="V1" s="95"/>
      <c r="W1" s="95"/>
      <c r="X1" s="95"/>
      <c r="Y1" s="95"/>
      <c r="Z1" s="95"/>
      <c r="AA1" s="95"/>
      <c r="AB1" s="95"/>
      <c r="AC1" s="95"/>
      <c r="AD1" s="95"/>
      <c r="AE1" s="95"/>
      <c r="AF1" s="95"/>
      <c r="AG1" s="95"/>
      <c r="AH1" s="95"/>
      <c r="AI1" s="95"/>
      <c r="AJ1" s="95"/>
      <c r="AK1" s="95"/>
    </row>
    <row r="2" spans="1:37" ht="17.25" customHeight="1" x14ac:dyDescent="0.2">
      <c r="A2" s="97" t="s">
        <v>22</v>
      </c>
      <c r="B2" s="97" t="s">
        <v>658</v>
      </c>
      <c r="C2" s="97" t="s">
        <v>165</v>
      </c>
      <c r="D2" s="97" t="s">
        <v>129</v>
      </c>
      <c r="E2" s="97" t="s">
        <v>129</v>
      </c>
      <c r="F2" s="95">
        <v>1</v>
      </c>
      <c r="G2" s="98" t="s">
        <v>659</v>
      </c>
      <c r="H2" s="95">
        <v>1984</v>
      </c>
      <c r="I2" s="96" t="s">
        <v>660</v>
      </c>
      <c r="J2" s="95" t="s">
        <v>661</v>
      </c>
      <c r="K2" s="95" t="s">
        <v>662</v>
      </c>
      <c r="L2" s="95"/>
      <c r="M2" s="95"/>
      <c r="N2" s="95" t="s">
        <v>177</v>
      </c>
      <c r="O2" s="95"/>
      <c r="P2" s="95"/>
      <c r="Q2" s="95" t="s">
        <v>219</v>
      </c>
      <c r="R2" s="95"/>
      <c r="S2" s="95"/>
      <c r="T2" s="95"/>
      <c r="U2" s="95"/>
      <c r="V2" s="95"/>
      <c r="W2" s="95"/>
      <c r="X2" s="95"/>
      <c r="Y2" s="95"/>
      <c r="Z2" s="95"/>
      <c r="AA2" s="95"/>
      <c r="AB2" s="95"/>
      <c r="AC2" s="95"/>
      <c r="AD2" s="95"/>
      <c r="AE2" s="95"/>
      <c r="AF2" s="95"/>
      <c r="AG2" s="95"/>
      <c r="AH2" s="95"/>
      <c r="AI2" s="95"/>
      <c r="AJ2" s="95"/>
      <c r="AK2" s="95"/>
    </row>
    <row r="3" spans="1:37" ht="17.25" customHeight="1" x14ac:dyDescent="0.2">
      <c r="A3" s="97" t="s">
        <v>22</v>
      </c>
      <c r="B3" s="97" t="s">
        <v>663</v>
      </c>
      <c r="C3" s="97" t="s">
        <v>165</v>
      </c>
      <c r="D3" s="97" t="s">
        <v>129</v>
      </c>
      <c r="E3" s="97" t="s">
        <v>129</v>
      </c>
      <c r="F3" s="95">
        <v>2</v>
      </c>
      <c r="G3" s="98" t="s">
        <v>541</v>
      </c>
      <c r="H3" s="95">
        <v>1985</v>
      </c>
      <c r="I3" s="96" t="s">
        <v>664</v>
      </c>
      <c r="J3" s="95" t="s">
        <v>665</v>
      </c>
      <c r="K3" s="95" t="s">
        <v>662</v>
      </c>
      <c r="L3" s="95"/>
      <c r="M3" s="95"/>
      <c r="N3" s="95" t="s">
        <v>177</v>
      </c>
      <c r="O3" s="95"/>
      <c r="P3" s="95"/>
      <c r="Q3" s="95" t="s">
        <v>219</v>
      </c>
      <c r="R3" s="95"/>
      <c r="S3" s="95"/>
      <c r="T3" s="95"/>
      <c r="U3" s="95"/>
      <c r="V3" s="95"/>
      <c r="W3" s="95"/>
      <c r="X3" s="95"/>
      <c r="Y3" s="95"/>
      <c r="Z3" s="95"/>
      <c r="AA3" s="95"/>
      <c r="AB3" s="95"/>
      <c r="AC3" s="95"/>
      <c r="AD3" s="95"/>
      <c r="AE3" s="95"/>
      <c r="AF3" s="95"/>
      <c r="AG3" s="95"/>
      <c r="AH3" s="95"/>
      <c r="AI3" s="95"/>
      <c r="AJ3" s="95"/>
      <c r="AK3" s="95"/>
    </row>
    <row r="4" spans="1:37" ht="17.25" customHeight="1" x14ac:dyDescent="0.2">
      <c r="A4" s="97" t="s">
        <v>22</v>
      </c>
      <c r="B4" s="97" t="s">
        <v>666</v>
      </c>
      <c r="C4" s="97" t="s">
        <v>165</v>
      </c>
      <c r="D4" s="97" t="s">
        <v>129</v>
      </c>
      <c r="E4" s="97" t="s">
        <v>129</v>
      </c>
      <c r="F4" s="95">
        <v>3</v>
      </c>
      <c r="G4" s="98" t="s">
        <v>667</v>
      </c>
      <c r="H4" s="95">
        <v>1986</v>
      </c>
      <c r="I4" s="96" t="s">
        <v>668</v>
      </c>
      <c r="J4" s="95" t="s">
        <v>669</v>
      </c>
      <c r="K4" s="95" t="s">
        <v>662</v>
      </c>
      <c r="L4" s="95"/>
      <c r="M4" s="95"/>
      <c r="N4" s="95" t="s">
        <v>177</v>
      </c>
      <c r="O4" s="95"/>
      <c r="P4" s="95"/>
      <c r="Q4" s="95" t="s">
        <v>219</v>
      </c>
      <c r="R4" s="95"/>
      <c r="S4" s="95"/>
      <c r="T4" s="95"/>
      <c r="U4" s="95"/>
      <c r="V4" s="95"/>
      <c r="W4" s="95"/>
      <c r="X4" s="95"/>
      <c r="Y4" s="95"/>
      <c r="Z4" s="95"/>
      <c r="AA4" s="95"/>
      <c r="AB4" s="95"/>
      <c r="AC4" s="95"/>
      <c r="AD4" s="95"/>
      <c r="AE4" s="95"/>
      <c r="AF4" s="95"/>
      <c r="AG4" s="95"/>
      <c r="AH4" s="95"/>
      <c r="AI4" s="95"/>
      <c r="AJ4" s="95"/>
      <c r="AK4" s="95"/>
    </row>
    <row r="5" spans="1:37" ht="17.25" customHeight="1" x14ac:dyDescent="0.2">
      <c r="A5" s="97" t="s">
        <v>22</v>
      </c>
      <c r="B5" s="97" t="s">
        <v>671</v>
      </c>
      <c r="C5" s="97" t="s">
        <v>165</v>
      </c>
      <c r="D5" s="97" t="s">
        <v>129</v>
      </c>
      <c r="E5" s="97" t="s">
        <v>129</v>
      </c>
      <c r="F5" s="95">
        <v>4</v>
      </c>
      <c r="G5" s="98" t="s">
        <v>672</v>
      </c>
      <c r="H5" s="95">
        <v>1987</v>
      </c>
      <c r="I5" s="96" t="s">
        <v>673</v>
      </c>
      <c r="J5" s="95" t="s">
        <v>674</v>
      </c>
      <c r="K5" s="95" t="s">
        <v>662</v>
      </c>
      <c r="L5" s="95"/>
      <c r="M5" s="95"/>
      <c r="N5" s="95" t="s">
        <v>177</v>
      </c>
      <c r="O5" s="95"/>
      <c r="P5" s="95"/>
      <c r="Q5" s="95" t="s">
        <v>219</v>
      </c>
      <c r="R5" s="95"/>
      <c r="S5" s="95"/>
      <c r="T5" s="95"/>
      <c r="U5" s="95"/>
      <c r="V5" s="95"/>
      <c r="W5" s="95"/>
      <c r="X5" s="95"/>
      <c r="Y5" s="95"/>
      <c r="Z5" s="95"/>
      <c r="AA5" s="95"/>
      <c r="AB5" s="95"/>
      <c r="AC5" s="95"/>
      <c r="AD5" s="95"/>
      <c r="AE5" s="95"/>
      <c r="AF5" s="95"/>
      <c r="AG5" s="95"/>
      <c r="AH5" s="95"/>
      <c r="AI5" s="95"/>
      <c r="AJ5" s="95"/>
      <c r="AK5" s="95"/>
    </row>
    <row r="6" spans="1:37" ht="17.25" customHeight="1" x14ac:dyDescent="0.2">
      <c r="A6" s="97" t="s">
        <v>22</v>
      </c>
      <c r="B6" s="97" t="s">
        <v>675</v>
      </c>
      <c r="C6" s="97" t="s">
        <v>165</v>
      </c>
      <c r="D6" s="97" t="s">
        <v>129</v>
      </c>
      <c r="E6" s="97" t="s">
        <v>129</v>
      </c>
      <c r="F6" s="95">
        <v>5</v>
      </c>
      <c r="G6" s="98" t="s">
        <v>676</v>
      </c>
      <c r="H6" s="95">
        <v>1988</v>
      </c>
      <c r="I6" s="96" t="s">
        <v>677</v>
      </c>
      <c r="J6" s="95" t="s">
        <v>678</v>
      </c>
      <c r="K6" s="95" t="s">
        <v>662</v>
      </c>
      <c r="L6" s="95"/>
      <c r="M6" s="95"/>
      <c r="N6" s="95" t="s">
        <v>177</v>
      </c>
      <c r="O6" s="95"/>
      <c r="P6" s="95"/>
      <c r="Q6" s="95" t="s">
        <v>219</v>
      </c>
      <c r="R6" s="95"/>
      <c r="S6" s="95"/>
      <c r="T6" s="95"/>
      <c r="U6" s="95"/>
      <c r="V6" s="95"/>
      <c r="W6" s="95"/>
      <c r="X6" s="95"/>
      <c r="Y6" s="95"/>
      <c r="Z6" s="95"/>
      <c r="AA6" s="95"/>
      <c r="AB6" s="95"/>
      <c r="AC6" s="95"/>
      <c r="AD6" s="95"/>
      <c r="AE6" s="95"/>
      <c r="AF6" s="95"/>
      <c r="AG6" s="95"/>
      <c r="AH6" s="95"/>
      <c r="AI6" s="95"/>
      <c r="AJ6" s="95"/>
      <c r="AK6" s="95"/>
    </row>
    <row r="7" spans="1:37" ht="17.25" customHeight="1" x14ac:dyDescent="0.2">
      <c r="A7" s="97" t="s">
        <v>22</v>
      </c>
      <c r="B7" s="97" t="s">
        <v>679</v>
      </c>
      <c r="C7" s="97" t="s">
        <v>165</v>
      </c>
      <c r="D7" s="97" t="s">
        <v>129</v>
      </c>
      <c r="E7" s="97" t="s">
        <v>129</v>
      </c>
      <c r="F7" s="95">
        <v>6</v>
      </c>
      <c r="G7" s="98" t="s">
        <v>680</v>
      </c>
      <c r="H7" s="95">
        <v>1989</v>
      </c>
      <c r="I7" s="96" t="s">
        <v>681</v>
      </c>
      <c r="J7" s="95" t="s">
        <v>682</v>
      </c>
      <c r="K7" s="95" t="s">
        <v>662</v>
      </c>
      <c r="L7" s="95"/>
      <c r="M7" s="95"/>
      <c r="N7" s="95" t="s">
        <v>177</v>
      </c>
      <c r="O7" s="95"/>
      <c r="P7" s="95"/>
      <c r="Q7" s="95" t="s">
        <v>219</v>
      </c>
      <c r="R7" s="95"/>
      <c r="S7" s="95"/>
      <c r="T7" s="95"/>
      <c r="U7" s="95"/>
      <c r="V7" s="95"/>
      <c r="W7" s="95"/>
      <c r="X7" s="95"/>
      <c r="Y7" s="95"/>
      <c r="Z7" s="95"/>
      <c r="AA7" s="95"/>
      <c r="AB7" s="95"/>
      <c r="AC7" s="95"/>
      <c r="AD7" s="95"/>
      <c r="AE7" s="95"/>
      <c r="AF7" s="95"/>
      <c r="AG7" s="95"/>
      <c r="AH7" s="95"/>
      <c r="AI7" s="95"/>
      <c r="AJ7" s="95"/>
      <c r="AK7" s="95"/>
    </row>
    <row r="8" spans="1:37" ht="17.25" customHeight="1" x14ac:dyDescent="0.2">
      <c r="A8" s="97" t="s">
        <v>22</v>
      </c>
      <c r="B8" s="97" t="s">
        <v>683</v>
      </c>
      <c r="C8" s="97" t="s">
        <v>165</v>
      </c>
      <c r="D8" s="97" t="s">
        <v>129</v>
      </c>
      <c r="E8" s="97" t="s">
        <v>129</v>
      </c>
      <c r="F8" s="95">
        <v>7</v>
      </c>
      <c r="G8" s="98" t="s">
        <v>684</v>
      </c>
      <c r="H8" s="95">
        <v>1990</v>
      </c>
      <c r="I8" s="96" t="s">
        <v>685</v>
      </c>
      <c r="J8" s="95" t="s">
        <v>686</v>
      </c>
      <c r="K8" s="95" t="s">
        <v>662</v>
      </c>
      <c r="L8" s="95"/>
      <c r="M8" s="95"/>
      <c r="N8" s="95" t="s">
        <v>177</v>
      </c>
      <c r="O8" s="95"/>
      <c r="P8" s="95"/>
      <c r="Q8" s="95" t="s">
        <v>219</v>
      </c>
      <c r="R8" s="95"/>
      <c r="S8" s="95"/>
      <c r="T8" s="95"/>
      <c r="U8" s="95"/>
      <c r="V8" s="95"/>
      <c r="W8" s="95"/>
      <c r="X8" s="95"/>
      <c r="Y8" s="95"/>
      <c r="Z8" s="95"/>
      <c r="AA8" s="95"/>
      <c r="AB8" s="95"/>
      <c r="AC8" s="95"/>
      <c r="AD8" s="95"/>
      <c r="AE8" s="95"/>
      <c r="AF8" s="95"/>
      <c r="AG8" s="95"/>
      <c r="AH8" s="95"/>
      <c r="AI8" s="95"/>
      <c r="AJ8" s="95"/>
      <c r="AK8" s="95"/>
    </row>
    <row r="9" spans="1:37" ht="17.25" customHeight="1" x14ac:dyDescent="0.2">
      <c r="A9" s="97" t="s">
        <v>22</v>
      </c>
      <c r="B9" s="97" t="s">
        <v>687</v>
      </c>
      <c r="C9" s="97" t="s">
        <v>165</v>
      </c>
      <c r="D9" s="97" t="s">
        <v>129</v>
      </c>
      <c r="E9" s="97" t="s">
        <v>129</v>
      </c>
      <c r="F9" s="95">
        <v>8</v>
      </c>
      <c r="G9" s="98" t="s">
        <v>688</v>
      </c>
      <c r="H9" s="95">
        <v>1991</v>
      </c>
      <c r="I9" s="96" t="s">
        <v>689</v>
      </c>
      <c r="J9" s="95" t="s">
        <v>690</v>
      </c>
      <c r="K9" s="95" t="s">
        <v>662</v>
      </c>
      <c r="L9" s="95"/>
      <c r="M9" s="95"/>
      <c r="N9" s="95" t="s">
        <v>177</v>
      </c>
      <c r="O9" s="95"/>
      <c r="P9" s="95"/>
      <c r="Q9" s="95" t="s">
        <v>219</v>
      </c>
      <c r="R9" s="95"/>
      <c r="S9" s="95"/>
      <c r="T9" s="95"/>
      <c r="U9" s="95"/>
      <c r="V9" s="95"/>
      <c r="W9" s="95"/>
      <c r="X9" s="95"/>
      <c r="Y9" s="95"/>
      <c r="Z9" s="95"/>
      <c r="AA9" s="95"/>
      <c r="AB9" s="95"/>
      <c r="AC9" s="95"/>
      <c r="AD9" s="95"/>
      <c r="AE9" s="95"/>
      <c r="AF9" s="95"/>
      <c r="AG9" s="95"/>
      <c r="AH9" s="95"/>
      <c r="AI9" s="95"/>
      <c r="AJ9" s="95"/>
      <c r="AK9" s="95"/>
    </row>
    <row r="10" spans="1:37" ht="17.25" customHeight="1" x14ac:dyDescent="0.2">
      <c r="A10" s="97" t="s">
        <v>22</v>
      </c>
      <c r="B10" s="97" t="s">
        <v>691</v>
      </c>
      <c r="C10" s="97" t="s">
        <v>165</v>
      </c>
      <c r="D10" s="97" t="s">
        <v>129</v>
      </c>
      <c r="E10" s="97" t="s">
        <v>129</v>
      </c>
      <c r="F10" s="95">
        <v>9</v>
      </c>
      <c r="G10" s="98" t="s">
        <v>692</v>
      </c>
      <c r="H10" s="95">
        <v>1992</v>
      </c>
      <c r="I10" s="96" t="s">
        <v>693</v>
      </c>
      <c r="J10" s="95" t="s">
        <v>694</v>
      </c>
      <c r="K10" s="95" t="s">
        <v>662</v>
      </c>
      <c r="L10" s="95"/>
      <c r="M10" s="95"/>
      <c r="N10" s="95" t="s">
        <v>177</v>
      </c>
      <c r="O10" s="95"/>
      <c r="P10" s="95"/>
      <c r="Q10" s="95" t="s">
        <v>219</v>
      </c>
      <c r="R10" s="95"/>
      <c r="S10" s="95"/>
      <c r="T10" s="95"/>
      <c r="U10" s="95"/>
      <c r="V10" s="95"/>
      <c r="W10" s="95"/>
      <c r="X10" s="95"/>
      <c r="Y10" s="95"/>
      <c r="Z10" s="95"/>
      <c r="AA10" s="95"/>
      <c r="AB10" s="95"/>
      <c r="AC10" s="95"/>
      <c r="AD10" s="95"/>
      <c r="AE10" s="95"/>
      <c r="AF10" s="95"/>
      <c r="AG10" s="95"/>
      <c r="AH10" s="95"/>
      <c r="AI10" s="95"/>
      <c r="AJ10" s="95"/>
      <c r="AK10" s="95"/>
    </row>
    <row r="11" spans="1:37" ht="17.25" customHeight="1" x14ac:dyDescent="0.2">
      <c r="A11" s="97" t="s">
        <v>22</v>
      </c>
      <c r="B11" s="97" t="s">
        <v>695</v>
      </c>
      <c r="C11" s="97" t="s">
        <v>165</v>
      </c>
      <c r="D11" s="97" t="s">
        <v>129</v>
      </c>
      <c r="E11" s="97" t="s">
        <v>129</v>
      </c>
      <c r="F11" s="95">
        <v>10</v>
      </c>
      <c r="G11" s="98" t="s">
        <v>696</v>
      </c>
      <c r="H11" s="95">
        <v>1993</v>
      </c>
      <c r="I11" s="96" t="s">
        <v>697</v>
      </c>
      <c r="J11" s="95" t="s">
        <v>698</v>
      </c>
      <c r="K11" s="95" t="s">
        <v>662</v>
      </c>
      <c r="L11" s="95"/>
      <c r="M11" s="95"/>
      <c r="N11" s="95" t="s">
        <v>177</v>
      </c>
      <c r="O11" s="95"/>
      <c r="P11" s="95"/>
      <c r="Q11" s="95" t="s">
        <v>219</v>
      </c>
      <c r="R11" s="95"/>
      <c r="S11" s="95"/>
      <c r="T11" s="95"/>
      <c r="U11" s="95"/>
      <c r="V11" s="95"/>
      <c r="W11" s="95"/>
      <c r="X11" s="95"/>
      <c r="Y11" s="95"/>
      <c r="Z11" s="95"/>
      <c r="AA11" s="95"/>
      <c r="AB11" s="95"/>
      <c r="AC11" s="95"/>
      <c r="AD11" s="95"/>
      <c r="AE11" s="95"/>
      <c r="AF11" s="95"/>
      <c r="AG11" s="95"/>
      <c r="AH11" s="95"/>
      <c r="AI11" s="95"/>
      <c r="AJ11" s="95"/>
      <c r="AK11" s="95"/>
    </row>
    <row r="12" spans="1:37" ht="17.25" customHeight="1" x14ac:dyDescent="0.2">
      <c r="A12" s="97" t="s">
        <v>22</v>
      </c>
      <c r="B12" s="97" t="s">
        <v>699</v>
      </c>
      <c r="C12" s="97" t="s">
        <v>165</v>
      </c>
      <c r="D12" s="97" t="s">
        <v>129</v>
      </c>
      <c r="E12" s="97" t="s">
        <v>129</v>
      </c>
      <c r="F12" s="95">
        <v>11</v>
      </c>
      <c r="G12" s="98" t="s">
        <v>700</v>
      </c>
      <c r="H12" s="95">
        <v>1994</v>
      </c>
      <c r="I12" s="96" t="s">
        <v>701</v>
      </c>
      <c r="J12" s="95" t="s">
        <v>702</v>
      </c>
      <c r="K12" s="95" t="s">
        <v>662</v>
      </c>
      <c r="L12" s="95"/>
      <c r="M12" s="95"/>
      <c r="N12" s="95" t="s">
        <v>177</v>
      </c>
      <c r="O12" s="95"/>
      <c r="P12" s="95"/>
      <c r="Q12" s="95" t="s">
        <v>219</v>
      </c>
      <c r="R12" s="95"/>
      <c r="S12" s="95"/>
      <c r="T12" s="95"/>
      <c r="U12" s="95"/>
      <c r="V12" s="95"/>
      <c r="W12" s="95"/>
      <c r="X12" s="95"/>
      <c r="Y12" s="95"/>
      <c r="Z12" s="95"/>
      <c r="AA12" s="95"/>
      <c r="AB12" s="95"/>
      <c r="AC12" s="95"/>
      <c r="AD12" s="95"/>
      <c r="AE12" s="95"/>
      <c r="AF12" s="95"/>
      <c r="AG12" s="95"/>
      <c r="AH12" s="95"/>
      <c r="AI12" s="95"/>
      <c r="AJ12" s="95"/>
      <c r="AK12" s="95"/>
    </row>
    <row r="13" spans="1:37" ht="17.25" customHeight="1" x14ac:dyDescent="0.2">
      <c r="A13" s="97" t="s">
        <v>22</v>
      </c>
      <c r="B13" s="97" t="s">
        <v>704</v>
      </c>
      <c r="C13" s="97" t="s">
        <v>165</v>
      </c>
      <c r="D13" s="97" t="s">
        <v>129</v>
      </c>
      <c r="E13" s="97" t="s">
        <v>129</v>
      </c>
      <c r="F13" s="95">
        <v>12</v>
      </c>
      <c r="G13" s="98" t="s">
        <v>705</v>
      </c>
      <c r="H13" s="95">
        <v>1995</v>
      </c>
      <c r="I13" s="96" t="s">
        <v>706</v>
      </c>
      <c r="J13" s="95" t="s">
        <v>707</v>
      </c>
      <c r="K13" s="95" t="s">
        <v>662</v>
      </c>
      <c r="L13" s="95"/>
      <c r="M13" s="95"/>
      <c r="N13" s="95" t="s">
        <v>177</v>
      </c>
      <c r="O13" s="95"/>
      <c r="P13" s="95"/>
      <c r="Q13" s="95" t="s">
        <v>219</v>
      </c>
      <c r="R13" s="95"/>
      <c r="S13" s="95"/>
      <c r="T13" s="95"/>
      <c r="U13" s="95"/>
      <c r="V13" s="95"/>
      <c r="W13" s="95"/>
      <c r="X13" s="95"/>
      <c r="Y13" s="95"/>
      <c r="Z13" s="95"/>
      <c r="AA13" s="95"/>
      <c r="AB13" s="95"/>
      <c r="AC13" s="95"/>
      <c r="AD13" s="95"/>
      <c r="AE13" s="95"/>
      <c r="AF13" s="95"/>
      <c r="AG13" s="95"/>
      <c r="AH13" s="95"/>
      <c r="AI13" s="95"/>
      <c r="AJ13" s="95"/>
      <c r="AK13" s="95"/>
    </row>
    <row r="14" spans="1:37" ht="17.25" customHeight="1" x14ac:dyDescent="0.2">
      <c r="A14" s="97" t="s">
        <v>22</v>
      </c>
      <c r="B14" s="97" t="s">
        <v>708</v>
      </c>
      <c r="C14" s="97" t="s">
        <v>165</v>
      </c>
      <c r="D14" s="97" t="s">
        <v>129</v>
      </c>
      <c r="E14" s="97" t="s">
        <v>129</v>
      </c>
      <c r="F14" s="95">
        <v>13</v>
      </c>
      <c r="G14" s="98" t="s">
        <v>709</v>
      </c>
      <c r="H14" s="95">
        <v>1996</v>
      </c>
      <c r="I14" s="96" t="s">
        <v>710</v>
      </c>
      <c r="J14" s="95" t="s">
        <v>711</v>
      </c>
      <c r="K14" s="95" t="s">
        <v>662</v>
      </c>
      <c r="L14" s="95"/>
      <c r="M14" s="95"/>
      <c r="N14" s="95" t="s">
        <v>177</v>
      </c>
      <c r="O14" s="95"/>
      <c r="P14" s="95"/>
      <c r="Q14" s="95" t="s">
        <v>219</v>
      </c>
      <c r="R14" s="95"/>
      <c r="S14" s="95"/>
      <c r="T14" s="95"/>
      <c r="U14" s="95"/>
      <c r="V14" s="95"/>
      <c r="W14" s="95"/>
      <c r="X14" s="95"/>
      <c r="Y14" s="95"/>
      <c r="Z14" s="95"/>
      <c r="AA14" s="95"/>
      <c r="AB14" s="95"/>
      <c r="AC14" s="95"/>
      <c r="AD14" s="95"/>
      <c r="AE14" s="95"/>
      <c r="AF14" s="95"/>
      <c r="AG14" s="95"/>
      <c r="AH14" s="95"/>
      <c r="AI14" s="95"/>
      <c r="AJ14" s="95"/>
      <c r="AK14" s="95"/>
    </row>
    <row r="15" spans="1:37" ht="17.25" customHeight="1" x14ac:dyDescent="0.2">
      <c r="A15" s="97" t="s">
        <v>22</v>
      </c>
      <c r="B15" s="97" t="s">
        <v>712</v>
      </c>
      <c r="C15" s="97" t="s">
        <v>165</v>
      </c>
      <c r="D15" s="97" t="s">
        <v>129</v>
      </c>
      <c r="E15" s="97" t="s">
        <v>129</v>
      </c>
      <c r="F15" s="95">
        <v>14</v>
      </c>
      <c r="G15" s="98" t="s">
        <v>713</v>
      </c>
      <c r="H15" s="95">
        <v>1997</v>
      </c>
      <c r="I15" s="96" t="s">
        <v>714</v>
      </c>
      <c r="J15" s="95" t="s">
        <v>715</v>
      </c>
      <c r="K15" s="95" t="s">
        <v>662</v>
      </c>
      <c r="L15" s="95"/>
      <c r="M15" s="95"/>
      <c r="N15" s="95" t="s">
        <v>177</v>
      </c>
      <c r="O15" s="95"/>
      <c r="P15" s="95"/>
      <c r="Q15" s="95" t="s">
        <v>219</v>
      </c>
      <c r="R15" s="95"/>
      <c r="S15" s="95"/>
      <c r="T15" s="95"/>
      <c r="U15" s="95"/>
      <c r="V15" s="95"/>
      <c r="W15" s="95"/>
      <c r="X15" s="95"/>
      <c r="Y15" s="95"/>
      <c r="Z15" s="95"/>
      <c r="AA15" s="95"/>
      <c r="AB15" s="95"/>
      <c r="AC15" s="95"/>
      <c r="AD15" s="95"/>
      <c r="AE15" s="95"/>
      <c r="AF15" s="95"/>
      <c r="AG15" s="95"/>
      <c r="AH15" s="95"/>
      <c r="AI15" s="95"/>
      <c r="AJ15" s="95"/>
      <c r="AK15" s="95"/>
    </row>
    <row r="16" spans="1:37" ht="17.25" customHeight="1" x14ac:dyDescent="0.2">
      <c r="A16" s="97" t="s">
        <v>22</v>
      </c>
      <c r="B16" s="97" t="s">
        <v>716</v>
      </c>
      <c r="C16" s="97" t="s">
        <v>165</v>
      </c>
      <c r="D16" s="97" t="s">
        <v>129</v>
      </c>
      <c r="E16" s="97" t="s">
        <v>129</v>
      </c>
      <c r="F16" s="95">
        <v>15</v>
      </c>
      <c r="G16" s="98" t="s">
        <v>717</v>
      </c>
      <c r="H16" s="95">
        <v>1998</v>
      </c>
      <c r="I16" s="96" t="s">
        <v>718</v>
      </c>
      <c r="J16" s="95" t="s">
        <v>719</v>
      </c>
      <c r="K16" s="95" t="s">
        <v>662</v>
      </c>
      <c r="L16" s="95"/>
      <c r="M16" s="95"/>
      <c r="N16" s="95" t="s">
        <v>177</v>
      </c>
      <c r="O16" s="95"/>
      <c r="P16" s="95"/>
      <c r="Q16" s="95" t="s">
        <v>219</v>
      </c>
      <c r="R16" s="95"/>
      <c r="S16" s="95"/>
      <c r="T16" s="95"/>
      <c r="U16" s="95"/>
      <c r="V16" s="95"/>
      <c r="W16" s="95"/>
      <c r="X16" s="95"/>
      <c r="Y16" s="95"/>
      <c r="Z16" s="95"/>
      <c r="AA16" s="95"/>
      <c r="AB16" s="95"/>
      <c r="AC16" s="95"/>
      <c r="AD16" s="95"/>
      <c r="AE16" s="95"/>
      <c r="AF16" s="95"/>
      <c r="AG16" s="95"/>
      <c r="AH16" s="95"/>
      <c r="AI16" s="95"/>
      <c r="AJ16" s="95"/>
      <c r="AK16" s="95"/>
    </row>
    <row r="17" spans="1:37" ht="17.25" customHeight="1" x14ac:dyDescent="0.2">
      <c r="A17" s="97" t="s">
        <v>22</v>
      </c>
      <c r="B17" s="97" t="s">
        <v>720</v>
      </c>
      <c r="C17" s="97" t="s">
        <v>165</v>
      </c>
      <c r="D17" s="97" t="s">
        <v>129</v>
      </c>
      <c r="E17" s="97" t="s">
        <v>129</v>
      </c>
      <c r="F17" s="95">
        <v>16</v>
      </c>
      <c r="G17" s="98" t="s">
        <v>721</v>
      </c>
      <c r="H17" s="95">
        <v>1999</v>
      </c>
      <c r="I17" s="96" t="s">
        <v>722</v>
      </c>
      <c r="J17" s="95" t="s">
        <v>723</v>
      </c>
      <c r="K17" s="95" t="s">
        <v>662</v>
      </c>
      <c r="L17" s="95"/>
      <c r="M17" s="95"/>
      <c r="N17" s="95" t="s">
        <v>177</v>
      </c>
      <c r="O17" s="95"/>
      <c r="P17" s="95"/>
      <c r="Q17" s="95" t="s">
        <v>219</v>
      </c>
      <c r="R17" s="95"/>
      <c r="S17" s="95"/>
      <c r="T17" s="95"/>
      <c r="U17" s="95"/>
      <c r="V17" s="95"/>
      <c r="W17" s="95"/>
      <c r="X17" s="95"/>
      <c r="Y17" s="95"/>
      <c r="Z17" s="95"/>
      <c r="AA17" s="95"/>
      <c r="AB17" s="95"/>
      <c r="AC17" s="95"/>
      <c r="AD17" s="95"/>
      <c r="AE17" s="95"/>
      <c r="AF17" s="95"/>
      <c r="AG17" s="95"/>
      <c r="AH17" s="95"/>
      <c r="AI17" s="95"/>
      <c r="AJ17" s="95"/>
      <c r="AK17" s="95"/>
    </row>
    <row r="18" spans="1:37" ht="17.25" customHeight="1" x14ac:dyDescent="0.2">
      <c r="A18" s="97" t="s">
        <v>22</v>
      </c>
      <c r="B18" s="97" t="s">
        <v>724</v>
      </c>
      <c r="C18" s="97" t="s">
        <v>165</v>
      </c>
      <c r="D18" s="97" t="s">
        <v>129</v>
      </c>
      <c r="E18" s="97" t="s">
        <v>129</v>
      </c>
      <c r="F18" s="95">
        <v>17</v>
      </c>
      <c r="G18" s="98" t="s">
        <v>725</v>
      </c>
      <c r="H18" s="95">
        <v>2000</v>
      </c>
      <c r="I18" s="96" t="s">
        <v>726</v>
      </c>
      <c r="J18" s="95" t="s">
        <v>727</v>
      </c>
      <c r="K18" s="95" t="s">
        <v>662</v>
      </c>
      <c r="L18" s="95"/>
      <c r="M18" s="95"/>
      <c r="N18" s="95" t="s">
        <v>177</v>
      </c>
      <c r="O18" s="95"/>
      <c r="P18" s="95"/>
      <c r="Q18" s="95" t="s">
        <v>219</v>
      </c>
      <c r="R18" s="95"/>
      <c r="S18" s="95"/>
      <c r="T18" s="95"/>
      <c r="U18" s="95"/>
      <c r="V18" s="95"/>
      <c r="W18" s="95"/>
      <c r="X18" s="95"/>
      <c r="Y18" s="95"/>
      <c r="Z18" s="95"/>
      <c r="AA18" s="95"/>
      <c r="AB18" s="95"/>
      <c r="AC18" s="95"/>
      <c r="AD18" s="95"/>
      <c r="AE18" s="95"/>
      <c r="AF18" s="95"/>
      <c r="AG18" s="95"/>
      <c r="AH18" s="95"/>
      <c r="AI18" s="95"/>
      <c r="AJ18" s="95"/>
      <c r="AK18" s="95"/>
    </row>
    <row r="19" spans="1:37" ht="17.25" customHeight="1" x14ac:dyDescent="0.2">
      <c r="A19" s="97" t="s">
        <v>22</v>
      </c>
      <c r="B19" s="97" t="s">
        <v>728</v>
      </c>
      <c r="C19" s="97" t="s">
        <v>165</v>
      </c>
      <c r="D19" s="97" t="s">
        <v>129</v>
      </c>
      <c r="E19" s="97" t="s">
        <v>129</v>
      </c>
      <c r="F19" s="95">
        <v>18</v>
      </c>
      <c r="G19" s="98" t="s">
        <v>729</v>
      </c>
      <c r="H19" s="95">
        <v>2001</v>
      </c>
      <c r="I19" s="96" t="s">
        <v>730</v>
      </c>
      <c r="J19" s="95" t="s">
        <v>731</v>
      </c>
      <c r="K19" s="95" t="s">
        <v>662</v>
      </c>
      <c r="L19" s="95"/>
      <c r="M19" s="95"/>
      <c r="N19" s="95" t="s">
        <v>177</v>
      </c>
      <c r="O19" s="95"/>
      <c r="P19" s="95"/>
      <c r="Q19" s="95" t="s">
        <v>219</v>
      </c>
      <c r="R19" s="95"/>
      <c r="S19" s="95"/>
      <c r="T19" s="95"/>
      <c r="U19" s="95"/>
      <c r="V19" s="95"/>
      <c r="W19" s="95"/>
      <c r="X19" s="95"/>
      <c r="Y19" s="95"/>
      <c r="Z19" s="95"/>
      <c r="AA19" s="95"/>
      <c r="AB19" s="95"/>
      <c r="AC19" s="95"/>
      <c r="AD19" s="95"/>
      <c r="AE19" s="95"/>
      <c r="AF19" s="95"/>
      <c r="AG19" s="95"/>
      <c r="AH19" s="95"/>
      <c r="AI19" s="95"/>
      <c r="AJ19" s="95"/>
      <c r="AK19" s="95"/>
    </row>
    <row r="20" spans="1:37" ht="17.25" customHeight="1" x14ac:dyDescent="0.2">
      <c r="A20" s="97" t="s">
        <v>22</v>
      </c>
      <c r="B20" s="97" t="s">
        <v>732</v>
      </c>
      <c r="C20" s="97" t="s">
        <v>165</v>
      </c>
      <c r="D20" s="97" t="s">
        <v>129</v>
      </c>
      <c r="E20" s="97" t="s">
        <v>129</v>
      </c>
      <c r="F20" s="95">
        <v>19</v>
      </c>
      <c r="G20" s="98" t="s">
        <v>733</v>
      </c>
      <c r="H20" s="95">
        <v>2002</v>
      </c>
      <c r="I20" s="96" t="s">
        <v>734</v>
      </c>
      <c r="J20" s="95" t="s">
        <v>735</v>
      </c>
      <c r="K20" s="95" t="s">
        <v>662</v>
      </c>
      <c r="L20" s="95"/>
      <c r="M20" s="95"/>
      <c r="N20" s="95" t="s">
        <v>177</v>
      </c>
      <c r="O20" s="95"/>
      <c r="P20" s="95"/>
      <c r="Q20" s="95" t="s">
        <v>219</v>
      </c>
      <c r="R20" s="95"/>
      <c r="S20" s="95"/>
      <c r="T20" s="95"/>
      <c r="U20" s="95"/>
      <c r="V20" s="95"/>
      <c r="W20" s="95"/>
      <c r="X20" s="95"/>
      <c r="Y20" s="95"/>
      <c r="Z20" s="95"/>
      <c r="AA20" s="95"/>
      <c r="AB20" s="95"/>
      <c r="AC20" s="95"/>
      <c r="AD20" s="95"/>
      <c r="AE20" s="95"/>
      <c r="AF20" s="95"/>
      <c r="AG20" s="95"/>
      <c r="AH20" s="95"/>
      <c r="AI20" s="95"/>
      <c r="AJ20" s="95"/>
      <c r="AK20" s="95"/>
    </row>
    <row r="21" spans="1:37" ht="17.25" customHeight="1" x14ac:dyDescent="0.2">
      <c r="A21" s="97" t="s">
        <v>22</v>
      </c>
      <c r="B21" s="97" t="s">
        <v>737</v>
      </c>
      <c r="C21" s="97" t="s">
        <v>165</v>
      </c>
      <c r="D21" s="97" t="s">
        <v>129</v>
      </c>
      <c r="E21" s="97" t="s">
        <v>129</v>
      </c>
      <c r="F21" s="95">
        <v>20</v>
      </c>
      <c r="G21" s="98" t="s">
        <v>738</v>
      </c>
      <c r="H21" s="95">
        <v>2003</v>
      </c>
      <c r="I21" s="96" t="s">
        <v>739</v>
      </c>
      <c r="J21" s="95" t="s">
        <v>740</v>
      </c>
      <c r="K21" s="95" t="s">
        <v>662</v>
      </c>
      <c r="L21" s="95"/>
      <c r="M21" s="95"/>
      <c r="N21" s="95" t="s">
        <v>177</v>
      </c>
      <c r="O21" s="95"/>
      <c r="P21" s="95"/>
      <c r="Q21" s="95" t="s">
        <v>219</v>
      </c>
      <c r="R21" s="95"/>
      <c r="S21" s="95"/>
      <c r="T21" s="95"/>
      <c r="U21" s="95"/>
      <c r="V21" s="95"/>
      <c r="W21" s="95"/>
      <c r="X21" s="95"/>
      <c r="Y21" s="95"/>
      <c r="Z21" s="95"/>
      <c r="AA21" s="95"/>
      <c r="AB21" s="95"/>
      <c r="AC21" s="95"/>
      <c r="AD21" s="95"/>
      <c r="AE21" s="95"/>
      <c r="AF21" s="95"/>
      <c r="AG21" s="95"/>
      <c r="AH21" s="95"/>
      <c r="AI21" s="95"/>
      <c r="AJ21" s="95"/>
      <c r="AK21" s="95"/>
    </row>
    <row r="22" spans="1:37" ht="17.25" customHeight="1" x14ac:dyDescent="0.2">
      <c r="A22" s="97" t="s">
        <v>22</v>
      </c>
      <c r="B22" s="97" t="s">
        <v>741</v>
      </c>
      <c r="C22" s="97" t="s">
        <v>165</v>
      </c>
      <c r="D22" s="97" t="s">
        <v>129</v>
      </c>
      <c r="E22" s="97" t="s">
        <v>129</v>
      </c>
      <c r="F22" s="95">
        <v>21</v>
      </c>
      <c r="G22" s="98" t="s">
        <v>742</v>
      </c>
      <c r="H22" s="95">
        <v>2004</v>
      </c>
      <c r="I22" s="96" t="s">
        <v>743</v>
      </c>
      <c r="J22" s="95" t="s">
        <v>744</v>
      </c>
      <c r="K22" s="95" t="s">
        <v>662</v>
      </c>
      <c r="L22" s="95"/>
      <c r="M22" s="95"/>
      <c r="N22" s="95" t="s">
        <v>177</v>
      </c>
      <c r="O22" s="95"/>
      <c r="P22" s="95"/>
      <c r="Q22" s="95" t="s">
        <v>219</v>
      </c>
      <c r="R22" s="95"/>
      <c r="S22" s="95"/>
      <c r="T22" s="95"/>
      <c r="U22" s="95"/>
      <c r="V22" s="95"/>
      <c r="W22" s="95"/>
      <c r="X22" s="95"/>
      <c r="Y22" s="95"/>
      <c r="Z22" s="95"/>
      <c r="AA22" s="95"/>
      <c r="AB22" s="95"/>
      <c r="AC22" s="95"/>
      <c r="AD22" s="95"/>
      <c r="AE22" s="95"/>
      <c r="AF22" s="95"/>
      <c r="AG22" s="95"/>
      <c r="AH22" s="95"/>
      <c r="AI22" s="95"/>
      <c r="AJ22" s="95"/>
      <c r="AK22" s="95"/>
    </row>
    <row r="23" spans="1:37" ht="17.25" customHeight="1" x14ac:dyDescent="0.2">
      <c r="A23" s="97" t="s">
        <v>22</v>
      </c>
      <c r="B23" s="97" t="s">
        <v>745</v>
      </c>
      <c r="C23" s="97" t="s">
        <v>165</v>
      </c>
      <c r="D23" s="97" t="s">
        <v>129</v>
      </c>
      <c r="E23" s="97" t="s">
        <v>129</v>
      </c>
      <c r="F23" s="95">
        <v>22</v>
      </c>
      <c r="G23" s="98" t="s">
        <v>746</v>
      </c>
      <c r="H23" s="95">
        <v>2005</v>
      </c>
      <c r="I23" s="96" t="s">
        <v>747</v>
      </c>
      <c r="J23" s="95" t="s">
        <v>748</v>
      </c>
      <c r="K23" s="95" t="s">
        <v>662</v>
      </c>
      <c r="L23" s="95"/>
      <c r="M23" s="95"/>
      <c r="N23" s="95" t="s">
        <v>177</v>
      </c>
      <c r="O23" s="95"/>
      <c r="P23" s="95"/>
      <c r="Q23" s="95" t="s">
        <v>219</v>
      </c>
      <c r="R23" s="95"/>
      <c r="S23" s="95"/>
      <c r="T23" s="95"/>
      <c r="U23" s="95"/>
      <c r="V23" s="95"/>
      <c r="W23" s="95"/>
      <c r="X23" s="95"/>
      <c r="Y23" s="95"/>
      <c r="Z23" s="95"/>
      <c r="AA23" s="95"/>
      <c r="AB23" s="95"/>
      <c r="AC23" s="95"/>
      <c r="AD23" s="95"/>
      <c r="AE23" s="95"/>
      <c r="AF23" s="95"/>
      <c r="AG23" s="95"/>
      <c r="AH23" s="95"/>
      <c r="AI23" s="95"/>
      <c r="AJ23" s="95"/>
      <c r="AK23" s="95"/>
    </row>
    <row r="24" spans="1:37" ht="17.25" customHeight="1" x14ac:dyDescent="0.2">
      <c r="A24" s="97" t="s">
        <v>22</v>
      </c>
      <c r="B24" s="97" t="s">
        <v>749</v>
      </c>
      <c r="C24" s="97" t="s">
        <v>165</v>
      </c>
      <c r="D24" s="97" t="s">
        <v>129</v>
      </c>
      <c r="E24" s="97" t="s">
        <v>129</v>
      </c>
      <c r="F24" s="95">
        <v>23</v>
      </c>
      <c r="G24" s="98" t="s">
        <v>750</v>
      </c>
      <c r="H24" s="95">
        <v>2006</v>
      </c>
      <c r="I24" s="96" t="s">
        <v>751</v>
      </c>
      <c r="J24" s="95" t="s">
        <v>752</v>
      </c>
      <c r="K24" s="95" t="s">
        <v>662</v>
      </c>
      <c r="L24" s="95"/>
      <c r="M24" s="95"/>
      <c r="N24" s="95" t="s">
        <v>177</v>
      </c>
      <c r="O24" s="95"/>
      <c r="P24" s="95"/>
      <c r="Q24" s="95" t="s">
        <v>219</v>
      </c>
      <c r="R24" s="95"/>
      <c r="S24" s="95"/>
      <c r="T24" s="95"/>
      <c r="U24" s="95"/>
      <c r="V24" s="95"/>
      <c r="W24" s="95"/>
      <c r="X24" s="95"/>
      <c r="Y24" s="95"/>
      <c r="Z24" s="95"/>
      <c r="AA24" s="95"/>
      <c r="AB24" s="95"/>
      <c r="AC24" s="95"/>
      <c r="AD24" s="95"/>
      <c r="AE24" s="95"/>
      <c r="AF24" s="95"/>
      <c r="AG24" s="95"/>
      <c r="AH24" s="95"/>
      <c r="AI24" s="95"/>
      <c r="AJ24" s="95"/>
      <c r="AK24" s="95"/>
    </row>
    <row r="25" spans="1:37" ht="17.25" customHeight="1" x14ac:dyDescent="0.2">
      <c r="A25" s="97" t="s">
        <v>22</v>
      </c>
      <c r="B25" s="97" t="s">
        <v>753</v>
      </c>
      <c r="C25" s="97" t="s">
        <v>165</v>
      </c>
      <c r="D25" s="97" t="s">
        <v>129</v>
      </c>
      <c r="E25" s="97" t="s">
        <v>129</v>
      </c>
      <c r="F25" s="95">
        <v>24</v>
      </c>
      <c r="G25" s="98" t="s">
        <v>754</v>
      </c>
      <c r="H25" s="95">
        <v>2007</v>
      </c>
      <c r="I25" s="96" t="s">
        <v>755</v>
      </c>
      <c r="J25" s="95" t="s">
        <v>756</v>
      </c>
      <c r="K25" s="95" t="s">
        <v>662</v>
      </c>
      <c r="L25" s="95"/>
      <c r="M25" s="95"/>
      <c r="N25" s="95" t="s">
        <v>177</v>
      </c>
      <c r="O25" s="95"/>
      <c r="P25" s="95"/>
      <c r="Q25" s="95" t="s">
        <v>219</v>
      </c>
      <c r="R25" s="95"/>
      <c r="S25" s="95"/>
      <c r="T25" s="95"/>
      <c r="U25" s="95"/>
      <c r="V25" s="95"/>
      <c r="W25" s="95"/>
      <c r="X25" s="95"/>
      <c r="Y25" s="95"/>
      <c r="Z25" s="95"/>
      <c r="AA25" s="95"/>
      <c r="AB25" s="95"/>
      <c r="AC25" s="95"/>
      <c r="AD25" s="95"/>
      <c r="AE25" s="95"/>
      <c r="AF25" s="95"/>
      <c r="AG25" s="95"/>
      <c r="AH25" s="95"/>
      <c r="AI25" s="95"/>
      <c r="AJ25" s="95"/>
      <c r="AK25" s="95"/>
    </row>
    <row r="26" spans="1:37" ht="17.25" customHeight="1" x14ac:dyDescent="0.2">
      <c r="A26" s="97" t="s">
        <v>22</v>
      </c>
      <c r="B26" s="97" t="s">
        <v>757</v>
      </c>
      <c r="C26" s="97" t="s">
        <v>165</v>
      </c>
      <c r="D26" s="97" t="s">
        <v>129</v>
      </c>
      <c r="E26" s="97" t="s">
        <v>129</v>
      </c>
      <c r="F26" s="95">
        <v>25</v>
      </c>
      <c r="G26" s="98" t="s">
        <v>758</v>
      </c>
      <c r="H26" s="95">
        <v>2008</v>
      </c>
      <c r="I26" s="96" t="s">
        <v>759</v>
      </c>
      <c r="J26" s="95" t="s">
        <v>760</v>
      </c>
      <c r="K26" s="95" t="s">
        <v>662</v>
      </c>
      <c r="L26" s="95"/>
      <c r="M26" s="95"/>
      <c r="N26" s="95" t="s">
        <v>177</v>
      </c>
      <c r="O26" s="95"/>
      <c r="P26" s="95"/>
      <c r="Q26" s="95" t="s">
        <v>219</v>
      </c>
      <c r="R26" s="95"/>
      <c r="S26" s="95"/>
      <c r="T26" s="95"/>
      <c r="U26" s="95"/>
      <c r="V26" s="95"/>
      <c r="W26" s="95"/>
      <c r="X26" s="95"/>
      <c r="Y26" s="95"/>
      <c r="Z26" s="95"/>
      <c r="AA26" s="95"/>
      <c r="AB26" s="95"/>
      <c r="AC26" s="95"/>
      <c r="AD26" s="95"/>
      <c r="AE26" s="95"/>
      <c r="AF26" s="95"/>
      <c r="AG26" s="95"/>
      <c r="AH26" s="95"/>
      <c r="AI26" s="95"/>
      <c r="AJ26" s="95"/>
      <c r="AK26" s="95"/>
    </row>
    <row r="27" spans="1:37" ht="17.25" customHeight="1" x14ac:dyDescent="0.2">
      <c r="A27" s="97" t="s">
        <v>22</v>
      </c>
      <c r="B27" s="97" t="s">
        <v>761</v>
      </c>
      <c r="C27" s="97" t="s">
        <v>165</v>
      </c>
      <c r="D27" s="97" t="s">
        <v>129</v>
      </c>
      <c r="E27" s="97" t="s">
        <v>129</v>
      </c>
      <c r="F27" s="95">
        <v>26</v>
      </c>
      <c r="G27" s="98" t="s">
        <v>763</v>
      </c>
      <c r="H27" s="95">
        <v>2009</v>
      </c>
      <c r="I27" s="96" t="s">
        <v>764</v>
      </c>
      <c r="J27" s="95" t="s">
        <v>765</v>
      </c>
      <c r="K27" s="95" t="s">
        <v>662</v>
      </c>
      <c r="L27" s="95"/>
      <c r="M27" s="95"/>
      <c r="N27" s="95" t="s">
        <v>177</v>
      </c>
      <c r="O27" s="95"/>
      <c r="P27" s="95"/>
      <c r="Q27" s="95" t="s">
        <v>219</v>
      </c>
      <c r="R27" s="95"/>
      <c r="S27" s="95"/>
      <c r="T27" s="95"/>
      <c r="U27" s="95"/>
      <c r="V27" s="95"/>
      <c r="W27" s="95"/>
      <c r="X27" s="95"/>
      <c r="Y27" s="95"/>
      <c r="Z27" s="95"/>
      <c r="AA27" s="95"/>
      <c r="AB27" s="95"/>
      <c r="AC27" s="95"/>
      <c r="AD27" s="95"/>
      <c r="AE27" s="95"/>
      <c r="AF27" s="95"/>
      <c r="AG27" s="95"/>
      <c r="AH27" s="95"/>
      <c r="AI27" s="95"/>
      <c r="AJ27" s="95"/>
      <c r="AK27" s="95"/>
    </row>
    <row r="28" spans="1:37" ht="17.25" customHeight="1" x14ac:dyDescent="0.2">
      <c r="A28" s="97" t="s">
        <v>22</v>
      </c>
      <c r="B28" s="97" t="s">
        <v>766</v>
      </c>
      <c r="C28" s="97" t="s">
        <v>165</v>
      </c>
      <c r="D28" s="97" t="s">
        <v>129</v>
      </c>
      <c r="E28" s="97" t="s">
        <v>129</v>
      </c>
      <c r="F28" s="95">
        <v>27</v>
      </c>
      <c r="G28" s="98" t="s">
        <v>767</v>
      </c>
      <c r="H28" s="95">
        <v>2010</v>
      </c>
      <c r="I28" s="96" t="s">
        <v>768</v>
      </c>
      <c r="J28" s="95" t="s">
        <v>769</v>
      </c>
      <c r="K28" s="95" t="s">
        <v>662</v>
      </c>
      <c r="L28" s="95"/>
      <c r="M28" s="95"/>
      <c r="N28" s="95" t="s">
        <v>177</v>
      </c>
      <c r="O28" s="95"/>
      <c r="P28" s="95"/>
      <c r="Q28" s="95" t="s">
        <v>219</v>
      </c>
      <c r="R28" s="95"/>
      <c r="S28" s="95"/>
      <c r="T28" s="95"/>
      <c r="U28" s="95"/>
      <c r="V28" s="95"/>
      <c r="W28" s="95"/>
      <c r="X28" s="95"/>
      <c r="Y28" s="95"/>
      <c r="Z28" s="95"/>
      <c r="AA28" s="95"/>
      <c r="AB28" s="95"/>
      <c r="AC28" s="95"/>
      <c r="AD28" s="95"/>
      <c r="AE28" s="95"/>
      <c r="AF28" s="95"/>
      <c r="AG28" s="95"/>
      <c r="AH28" s="95"/>
      <c r="AI28" s="95"/>
      <c r="AJ28" s="95"/>
      <c r="AK28" s="95"/>
    </row>
    <row r="29" spans="1:37" ht="17.25" customHeight="1" x14ac:dyDescent="0.2">
      <c r="A29" s="97" t="s">
        <v>22</v>
      </c>
      <c r="B29" s="97" t="s">
        <v>770</v>
      </c>
      <c r="C29" s="97" t="s">
        <v>165</v>
      </c>
      <c r="D29" s="97" t="s">
        <v>129</v>
      </c>
      <c r="E29" s="97" t="s">
        <v>129</v>
      </c>
      <c r="F29" s="95">
        <v>28</v>
      </c>
      <c r="G29" s="98" t="s">
        <v>771</v>
      </c>
      <c r="H29" s="95">
        <v>2011</v>
      </c>
      <c r="I29" s="96" t="s">
        <v>772</v>
      </c>
      <c r="J29" s="95" t="s">
        <v>773</v>
      </c>
      <c r="K29" s="95" t="s">
        <v>662</v>
      </c>
      <c r="L29" s="95"/>
      <c r="M29" s="95"/>
      <c r="N29" s="95" t="s">
        <v>177</v>
      </c>
      <c r="O29" s="95"/>
      <c r="P29" s="95"/>
      <c r="Q29" s="95" t="s">
        <v>219</v>
      </c>
      <c r="R29" s="95"/>
      <c r="S29" s="95"/>
      <c r="T29" s="95"/>
      <c r="U29" s="95"/>
      <c r="V29" s="95"/>
      <c r="W29" s="95"/>
      <c r="X29" s="95"/>
      <c r="Y29" s="95"/>
      <c r="Z29" s="95"/>
      <c r="AA29" s="95"/>
      <c r="AB29" s="95"/>
      <c r="AC29" s="95"/>
      <c r="AD29" s="95"/>
      <c r="AE29" s="95"/>
      <c r="AF29" s="95"/>
      <c r="AG29" s="95"/>
      <c r="AH29" s="95"/>
      <c r="AI29" s="95"/>
      <c r="AJ29" s="95"/>
      <c r="AK29" s="95"/>
    </row>
    <row r="30" spans="1:37" ht="17.25" customHeight="1" x14ac:dyDescent="0.2">
      <c r="A30" s="97" t="s">
        <v>22</v>
      </c>
      <c r="B30" s="97" t="s">
        <v>774</v>
      </c>
      <c r="C30" s="97" t="s">
        <v>165</v>
      </c>
      <c r="D30" s="97" t="s">
        <v>129</v>
      </c>
      <c r="E30" s="97" t="s">
        <v>129</v>
      </c>
      <c r="F30" s="95">
        <v>29</v>
      </c>
      <c r="G30" s="98" t="s">
        <v>775</v>
      </c>
      <c r="H30" s="95">
        <v>2012</v>
      </c>
      <c r="I30" s="96" t="s">
        <v>776</v>
      </c>
      <c r="J30" s="95" t="s">
        <v>777</v>
      </c>
      <c r="K30" s="95" t="s">
        <v>662</v>
      </c>
      <c r="L30" s="95"/>
      <c r="M30" s="95"/>
      <c r="N30" s="95" t="s">
        <v>177</v>
      </c>
      <c r="O30" s="95"/>
      <c r="P30" s="95"/>
      <c r="Q30" s="95" t="s">
        <v>219</v>
      </c>
      <c r="R30" s="95"/>
      <c r="S30" s="95"/>
      <c r="T30" s="95"/>
      <c r="U30" s="95"/>
      <c r="V30" s="95"/>
      <c r="W30" s="95"/>
      <c r="X30" s="95"/>
      <c r="Y30" s="95"/>
      <c r="Z30" s="95"/>
      <c r="AA30" s="95"/>
      <c r="AB30" s="95"/>
      <c r="AC30" s="95"/>
      <c r="AD30" s="95"/>
      <c r="AE30" s="95"/>
      <c r="AF30" s="95"/>
      <c r="AG30" s="95"/>
      <c r="AH30" s="95"/>
      <c r="AI30" s="95"/>
      <c r="AJ30" s="95"/>
      <c r="AK30" s="95"/>
    </row>
    <row r="31" spans="1:37" ht="17.25" customHeight="1" x14ac:dyDescent="0.2">
      <c r="A31" s="97" t="s">
        <v>22</v>
      </c>
      <c r="B31" s="97" t="s">
        <v>778</v>
      </c>
      <c r="C31" s="97" t="s">
        <v>165</v>
      </c>
      <c r="D31" s="97" t="s">
        <v>129</v>
      </c>
      <c r="E31" s="97" t="s">
        <v>129</v>
      </c>
      <c r="F31" s="95">
        <v>30</v>
      </c>
      <c r="G31" s="98" t="s">
        <v>779</v>
      </c>
      <c r="H31" s="95">
        <v>2013</v>
      </c>
      <c r="I31" s="96" t="s">
        <v>780</v>
      </c>
      <c r="J31" s="95" t="s">
        <v>781</v>
      </c>
      <c r="K31" s="95" t="s">
        <v>662</v>
      </c>
      <c r="L31" s="95"/>
      <c r="M31" s="95"/>
      <c r="N31" s="95" t="s">
        <v>177</v>
      </c>
      <c r="O31" s="95"/>
      <c r="P31" s="95"/>
      <c r="Q31" s="95" t="s">
        <v>219</v>
      </c>
      <c r="R31" s="95"/>
      <c r="S31" s="95"/>
      <c r="T31" s="95"/>
      <c r="U31" s="95"/>
      <c r="V31" s="95"/>
      <c r="W31" s="95"/>
      <c r="X31" s="95"/>
      <c r="Y31" s="95"/>
      <c r="Z31" s="95"/>
      <c r="AA31" s="95"/>
      <c r="AB31" s="95"/>
      <c r="AC31" s="95"/>
      <c r="AD31" s="95"/>
      <c r="AE31" s="95"/>
      <c r="AF31" s="95"/>
      <c r="AG31" s="95"/>
      <c r="AH31" s="95"/>
      <c r="AI31" s="95"/>
      <c r="AJ31" s="95"/>
      <c r="AK31" s="95"/>
    </row>
    <row r="32" spans="1:37" ht="17.25" customHeight="1" x14ac:dyDescent="0.2">
      <c r="A32" s="97" t="s">
        <v>22</v>
      </c>
      <c r="B32" s="97" t="s">
        <v>782</v>
      </c>
      <c r="C32" s="97" t="s">
        <v>165</v>
      </c>
      <c r="D32" s="97" t="s">
        <v>129</v>
      </c>
      <c r="E32" s="97" t="s">
        <v>129</v>
      </c>
      <c r="F32" s="95">
        <v>31</v>
      </c>
      <c r="G32" s="98" t="s">
        <v>783</v>
      </c>
      <c r="H32" s="95">
        <v>2014</v>
      </c>
      <c r="I32" s="96" t="s">
        <v>784</v>
      </c>
      <c r="J32" s="95" t="s">
        <v>785</v>
      </c>
      <c r="K32" s="95" t="s">
        <v>662</v>
      </c>
      <c r="L32" s="95"/>
      <c r="M32" s="95"/>
      <c r="N32" s="95" t="s">
        <v>177</v>
      </c>
      <c r="O32" s="95"/>
      <c r="P32" s="95"/>
      <c r="Q32" s="95" t="s">
        <v>219</v>
      </c>
      <c r="R32" s="95"/>
      <c r="S32" s="95"/>
      <c r="T32" s="95"/>
      <c r="U32" s="95"/>
      <c r="V32" s="95"/>
      <c r="W32" s="95"/>
      <c r="X32" s="95"/>
      <c r="Y32" s="95"/>
      <c r="Z32" s="95"/>
      <c r="AA32" s="95"/>
      <c r="AB32" s="95"/>
      <c r="AC32" s="95"/>
      <c r="AD32" s="95"/>
      <c r="AE32" s="95"/>
      <c r="AF32" s="95"/>
      <c r="AG32" s="95"/>
      <c r="AH32" s="95"/>
      <c r="AI32" s="95"/>
      <c r="AJ32" s="95"/>
      <c r="AK32" s="95"/>
    </row>
    <row r="33" spans="1:37" ht="17.25" customHeight="1" x14ac:dyDescent="0.2">
      <c r="A33" s="97" t="s">
        <v>22</v>
      </c>
      <c r="B33" s="97" t="s">
        <v>786</v>
      </c>
      <c r="C33" s="97" t="s">
        <v>165</v>
      </c>
      <c r="D33" s="97" t="s">
        <v>129</v>
      </c>
      <c r="E33" s="97" t="s">
        <v>129</v>
      </c>
      <c r="F33" s="95">
        <v>32</v>
      </c>
      <c r="G33" s="98" t="s">
        <v>787</v>
      </c>
      <c r="H33" s="95">
        <v>2015</v>
      </c>
      <c r="I33" s="96" t="s">
        <v>788</v>
      </c>
      <c r="J33" s="95" t="s">
        <v>789</v>
      </c>
      <c r="K33" s="95" t="s">
        <v>662</v>
      </c>
      <c r="L33" s="95"/>
      <c r="M33" s="95"/>
      <c r="N33" s="95" t="s">
        <v>177</v>
      </c>
      <c r="O33" s="95"/>
      <c r="P33" s="95"/>
      <c r="Q33" s="95" t="s">
        <v>219</v>
      </c>
      <c r="R33" s="95"/>
      <c r="S33" s="95"/>
      <c r="T33" s="95"/>
      <c r="U33" s="95"/>
      <c r="V33" s="95"/>
      <c r="W33" s="95"/>
      <c r="X33" s="95"/>
      <c r="Y33" s="95"/>
      <c r="Z33" s="95"/>
      <c r="AA33" s="95"/>
      <c r="AB33" s="95"/>
      <c r="AC33" s="95"/>
      <c r="AD33" s="95"/>
      <c r="AE33" s="95"/>
      <c r="AF33" s="95"/>
      <c r="AG33" s="95"/>
      <c r="AH33" s="95"/>
      <c r="AI33" s="95"/>
      <c r="AJ33" s="95"/>
      <c r="AK33" s="95"/>
    </row>
    <row r="34" spans="1:37" ht="17.25" customHeight="1" x14ac:dyDescent="0.2">
      <c r="A34" s="97" t="s">
        <v>22</v>
      </c>
      <c r="B34" s="97" t="s">
        <v>791</v>
      </c>
      <c r="C34" s="97" t="s">
        <v>165</v>
      </c>
      <c r="D34" s="97" t="s">
        <v>210</v>
      </c>
      <c r="E34" s="97" t="s">
        <v>792</v>
      </c>
      <c r="F34" s="95">
        <v>23</v>
      </c>
      <c r="G34" s="98" t="s">
        <v>750</v>
      </c>
      <c r="H34" s="95">
        <v>2006</v>
      </c>
      <c r="I34" s="96" t="s">
        <v>793</v>
      </c>
      <c r="J34" s="95" t="s">
        <v>794</v>
      </c>
      <c r="K34" s="95" t="s">
        <v>795</v>
      </c>
      <c r="L34" s="99" t="s">
        <v>796</v>
      </c>
      <c r="M34" s="95" t="s">
        <v>225</v>
      </c>
      <c r="N34" s="95" t="s">
        <v>177</v>
      </c>
      <c r="O34" s="95">
        <v>1</v>
      </c>
      <c r="P34" s="95">
        <v>4</v>
      </c>
      <c r="Q34" s="95" t="s">
        <v>224</v>
      </c>
      <c r="R34" s="95"/>
      <c r="S34" s="95"/>
      <c r="T34" s="95"/>
      <c r="U34" s="95"/>
      <c r="V34" s="95"/>
      <c r="W34" s="95"/>
      <c r="X34" s="95"/>
      <c r="Y34" s="95"/>
      <c r="Z34" s="95"/>
      <c r="AA34" s="95"/>
      <c r="AB34" s="95"/>
      <c r="AC34" s="95"/>
      <c r="AD34" s="95"/>
      <c r="AE34" s="95"/>
      <c r="AF34" s="95"/>
      <c r="AG34" s="95"/>
      <c r="AH34" s="95"/>
      <c r="AI34" s="95"/>
      <c r="AJ34" s="95"/>
      <c r="AK34" s="95"/>
    </row>
    <row r="35" spans="1:37" ht="17.25" customHeight="1" x14ac:dyDescent="0.2">
      <c r="A35" s="97" t="s">
        <v>22</v>
      </c>
      <c r="B35" s="97" t="s">
        <v>797</v>
      </c>
      <c r="C35" s="97" t="s">
        <v>165</v>
      </c>
      <c r="D35" s="97" t="s">
        <v>210</v>
      </c>
      <c r="E35" s="97" t="s">
        <v>792</v>
      </c>
      <c r="F35" s="95">
        <v>25</v>
      </c>
      <c r="G35" s="98" t="s">
        <v>758</v>
      </c>
      <c r="H35" s="95">
        <v>2008</v>
      </c>
      <c r="I35" s="96" t="s">
        <v>798</v>
      </c>
      <c r="J35" s="95" t="s">
        <v>799</v>
      </c>
      <c r="K35" s="95" t="s">
        <v>795</v>
      </c>
      <c r="L35" s="95" t="s">
        <v>796</v>
      </c>
      <c r="M35" s="95" t="s">
        <v>225</v>
      </c>
      <c r="N35" s="96" t="s">
        <v>177</v>
      </c>
      <c r="O35" s="95">
        <v>1</v>
      </c>
      <c r="P35" s="95">
        <v>4</v>
      </c>
      <c r="Q35" s="95" t="s">
        <v>224</v>
      </c>
      <c r="R35" s="95"/>
      <c r="S35" s="95"/>
      <c r="T35" s="95"/>
      <c r="U35" s="95"/>
      <c r="V35" s="95"/>
      <c r="W35" s="95"/>
      <c r="X35" s="95"/>
      <c r="Y35" s="95"/>
      <c r="Z35" s="95"/>
      <c r="AA35" s="95"/>
      <c r="AB35" s="95"/>
      <c r="AC35" s="95"/>
      <c r="AD35" s="95"/>
      <c r="AE35" s="95"/>
      <c r="AF35" s="95"/>
      <c r="AG35" s="95"/>
      <c r="AH35" s="95"/>
      <c r="AI35" s="95"/>
      <c r="AJ35" s="95"/>
      <c r="AK35" s="95"/>
    </row>
    <row r="36" spans="1:37" ht="17.25" customHeight="1" x14ac:dyDescent="0.2">
      <c r="A36" s="97" t="s">
        <v>22</v>
      </c>
      <c r="B36" s="97" t="s">
        <v>800</v>
      </c>
      <c r="C36" s="97" t="s">
        <v>165</v>
      </c>
      <c r="D36" s="97" t="s">
        <v>210</v>
      </c>
      <c r="E36" s="97" t="s">
        <v>792</v>
      </c>
      <c r="F36" s="95">
        <v>27</v>
      </c>
      <c r="G36" s="98" t="s">
        <v>767</v>
      </c>
      <c r="H36" s="95">
        <v>2010</v>
      </c>
      <c r="I36" s="96" t="s">
        <v>801</v>
      </c>
      <c r="J36" s="95" t="s">
        <v>802</v>
      </c>
      <c r="K36" s="95" t="s">
        <v>795</v>
      </c>
      <c r="L36" s="95" t="s">
        <v>796</v>
      </c>
      <c r="M36" s="95" t="s">
        <v>225</v>
      </c>
      <c r="N36" s="95" t="s">
        <v>177</v>
      </c>
      <c r="O36" s="95">
        <v>1</v>
      </c>
      <c r="P36" s="95">
        <v>4</v>
      </c>
      <c r="Q36" s="95" t="s">
        <v>224</v>
      </c>
      <c r="R36" s="95"/>
      <c r="S36" s="95"/>
      <c r="T36" s="95"/>
      <c r="U36" s="95"/>
      <c r="V36" s="95"/>
      <c r="W36" s="95"/>
      <c r="X36" s="95"/>
      <c r="Y36" s="95"/>
      <c r="Z36" s="95"/>
      <c r="AA36" s="95"/>
      <c r="AB36" s="95"/>
      <c r="AC36" s="95"/>
      <c r="AD36" s="95"/>
      <c r="AE36" s="95"/>
      <c r="AF36" s="95"/>
      <c r="AG36" s="95"/>
      <c r="AH36" s="95"/>
      <c r="AI36" s="95"/>
      <c r="AJ36" s="95"/>
      <c r="AK36" s="95"/>
    </row>
    <row r="37" spans="1:37" ht="17.25" customHeight="1" x14ac:dyDescent="0.2">
      <c r="A37" s="97" t="s">
        <v>22</v>
      </c>
      <c r="B37" s="97" t="s">
        <v>791</v>
      </c>
      <c r="C37" s="97" t="s">
        <v>165</v>
      </c>
      <c r="D37" s="97" t="s">
        <v>210</v>
      </c>
      <c r="E37" s="97" t="s">
        <v>803</v>
      </c>
      <c r="F37" s="95">
        <v>23</v>
      </c>
      <c r="G37" s="98" t="s">
        <v>750</v>
      </c>
      <c r="H37" s="95">
        <v>2006</v>
      </c>
      <c r="I37" s="96" t="s">
        <v>804</v>
      </c>
      <c r="J37" s="95" t="s">
        <v>805</v>
      </c>
      <c r="K37" s="95" t="s">
        <v>806</v>
      </c>
      <c r="L37" s="95" t="s">
        <v>796</v>
      </c>
      <c r="M37" s="95" t="s">
        <v>225</v>
      </c>
      <c r="N37" s="95" t="s">
        <v>177</v>
      </c>
      <c r="O37" s="95">
        <v>1</v>
      </c>
      <c r="P37" s="95">
        <v>4</v>
      </c>
      <c r="Q37" s="95" t="s">
        <v>224</v>
      </c>
      <c r="R37" s="95"/>
      <c r="S37" s="95"/>
      <c r="T37" s="95"/>
      <c r="U37" s="95"/>
      <c r="V37" s="95"/>
      <c r="W37" s="95"/>
      <c r="X37" s="95"/>
      <c r="Y37" s="95"/>
      <c r="Z37" s="95"/>
      <c r="AA37" s="95"/>
      <c r="AB37" s="95"/>
      <c r="AC37" s="95"/>
      <c r="AD37" s="95"/>
      <c r="AE37" s="95"/>
      <c r="AF37" s="95"/>
      <c r="AG37" s="95"/>
      <c r="AH37" s="95"/>
      <c r="AI37" s="95"/>
      <c r="AJ37" s="95"/>
      <c r="AK37" s="95"/>
    </row>
    <row r="38" spans="1:37" ht="17.25" customHeight="1" x14ac:dyDescent="0.2">
      <c r="A38" s="97" t="s">
        <v>22</v>
      </c>
      <c r="B38" s="97" t="s">
        <v>797</v>
      </c>
      <c r="C38" s="97" t="s">
        <v>165</v>
      </c>
      <c r="D38" s="97" t="s">
        <v>210</v>
      </c>
      <c r="E38" s="97" t="s">
        <v>803</v>
      </c>
      <c r="F38" s="95">
        <v>25</v>
      </c>
      <c r="G38" s="98" t="s">
        <v>758</v>
      </c>
      <c r="H38" s="95">
        <v>2008</v>
      </c>
      <c r="I38" s="96" t="s">
        <v>807</v>
      </c>
      <c r="J38" s="95" t="s">
        <v>808</v>
      </c>
      <c r="K38" s="95" t="s">
        <v>806</v>
      </c>
      <c r="L38" s="95" t="s">
        <v>796</v>
      </c>
      <c r="M38" s="95" t="s">
        <v>225</v>
      </c>
      <c r="N38" s="95" t="s">
        <v>177</v>
      </c>
      <c r="O38" s="95">
        <v>1</v>
      </c>
      <c r="P38" s="95">
        <v>4</v>
      </c>
      <c r="Q38" s="95" t="s">
        <v>224</v>
      </c>
      <c r="R38" s="95"/>
      <c r="S38" s="95"/>
      <c r="T38" s="95"/>
      <c r="U38" s="95"/>
      <c r="V38" s="95"/>
      <c r="W38" s="95"/>
      <c r="X38" s="95"/>
      <c r="Y38" s="95"/>
      <c r="Z38" s="95"/>
      <c r="AA38" s="95"/>
      <c r="AB38" s="95"/>
      <c r="AC38" s="95"/>
      <c r="AD38" s="95"/>
      <c r="AE38" s="95"/>
      <c r="AF38" s="95"/>
      <c r="AG38" s="95"/>
      <c r="AH38" s="95"/>
      <c r="AI38" s="95"/>
      <c r="AJ38" s="95"/>
      <c r="AK38" s="95"/>
    </row>
    <row r="39" spans="1:37" ht="17.25" customHeight="1" x14ac:dyDescent="0.2">
      <c r="A39" s="97" t="s">
        <v>22</v>
      </c>
      <c r="B39" s="97" t="s">
        <v>800</v>
      </c>
      <c r="C39" s="97" t="s">
        <v>165</v>
      </c>
      <c r="D39" s="97" t="s">
        <v>210</v>
      </c>
      <c r="E39" s="97" t="s">
        <v>803</v>
      </c>
      <c r="F39" s="95">
        <v>27</v>
      </c>
      <c r="G39" s="98" t="s">
        <v>767</v>
      </c>
      <c r="H39" s="95">
        <v>2010</v>
      </c>
      <c r="I39" s="96" t="s">
        <v>810</v>
      </c>
      <c r="J39" s="95" t="s">
        <v>811</v>
      </c>
      <c r="K39" s="95" t="s">
        <v>806</v>
      </c>
      <c r="L39" s="95" t="s">
        <v>796</v>
      </c>
      <c r="M39" s="95" t="s">
        <v>225</v>
      </c>
      <c r="N39" s="95" t="s">
        <v>177</v>
      </c>
      <c r="O39" s="95">
        <v>1</v>
      </c>
      <c r="P39" s="95">
        <v>4</v>
      </c>
      <c r="Q39" s="95" t="s">
        <v>224</v>
      </c>
      <c r="R39" s="95"/>
      <c r="S39" s="95"/>
      <c r="T39" s="95"/>
      <c r="U39" s="95"/>
      <c r="V39" s="95"/>
      <c r="W39" s="95"/>
      <c r="X39" s="95"/>
      <c r="Y39" s="95"/>
      <c r="Z39" s="95"/>
      <c r="AA39" s="95"/>
      <c r="AB39" s="95"/>
      <c r="AC39" s="95"/>
      <c r="AD39" s="95"/>
      <c r="AE39" s="95"/>
      <c r="AF39" s="95"/>
      <c r="AG39" s="95"/>
      <c r="AH39" s="95"/>
      <c r="AI39" s="95"/>
      <c r="AJ39" s="95"/>
      <c r="AK39" s="95"/>
    </row>
    <row r="40" spans="1:37" ht="17.25" customHeight="1" x14ac:dyDescent="0.2">
      <c r="A40" s="97" t="s">
        <v>22</v>
      </c>
      <c r="B40" s="97" t="s">
        <v>791</v>
      </c>
      <c r="C40" s="97" t="s">
        <v>165</v>
      </c>
      <c r="D40" s="97" t="s">
        <v>210</v>
      </c>
      <c r="E40" s="97" t="s">
        <v>812</v>
      </c>
      <c r="F40" s="95">
        <v>23</v>
      </c>
      <c r="G40" s="98" t="s">
        <v>750</v>
      </c>
      <c r="H40" s="95">
        <v>2006</v>
      </c>
      <c r="I40" s="96" t="s">
        <v>813</v>
      </c>
      <c r="J40" s="95" t="s">
        <v>814</v>
      </c>
      <c r="K40" s="95" t="s">
        <v>815</v>
      </c>
      <c r="L40" s="95" t="s">
        <v>796</v>
      </c>
      <c r="M40" s="95" t="s">
        <v>225</v>
      </c>
      <c r="N40" s="95" t="s">
        <v>177</v>
      </c>
      <c r="O40" s="95">
        <v>1</v>
      </c>
      <c r="P40" s="95">
        <v>4</v>
      </c>
      <c r="Q40" s="95" t="s">
        <v>224</v>
      </c>
      <c r="R40" s="95"/>
      <c r="S40" s="95"/>
      <c r="T40" s="95"/>
      <c r="U40" s="95"/>
      <c r="V40" s="95"/>
      <c r="W40" s="95"/>
      <c r="X40" s="95"/>
      <c r="Y40" s="95"/>
      <c r="Z40" s="95"/>
      <c r="AA40" s="95"/>
      <c r="AB40" s="95"/>
      <c r="AC40" s="95"/>
      <c r="AD40" s="95"/>
      <c r="AE40" s="95"/>
      <c r="AF40" s="95"/>
      <c r="AG40" s="95"/>
      <c r="AH40" s="95"/>
      <c r="AI40" s="95"/>
      <c r="AJ40" s="95"/>
      <c r="AK40" s="95"/>
    </row>
    <row r="41" spans="1:37" ht="17.25" customHeight="1" x14ac:dyDescent="0.2">
      <c r="A41" s="97" t="s">
        <v>22</v>
      </c>
      <c r="B41" s="97" t="s">
        <v>797</v>
      </c>
      <c r="C41" s="97" t="s">
        <v>165</v>
      </c>
      <c r="D41" s="97" t="s">
        <v>210</v>
      </c>
      <c r="E41" s="97" t="s">
        <v>812</v>
      </c>
      <c r="F41" s="95">
        <v>25</v>
      </c>
      <c r="G41" s="98" t="s">
        <v>758</v>
      </c>
      <c r="H41" s="95">
        <v>2008</v>
      </c>
      <c r="I41" s="96" t="s">
        <v>816</v>
      </c>
      <c r="J41" s="95" t="s">
        <v>817</v>
      </c>
      <c r="K41" s="95" t="s">
        <v>815</v>
      </c>
      <c r="L41" s="95" t="s">
        <v>796</v>
      </c>
      <c r="M41" s="95" t="s">
        <v>225</v>
      </c>
      <c r="N41" s="95" t="s">
        <v>177</v>
      </c>
      <c r="O41" s="95">
        <v>1</v>
      </c>
      <c r="P41" s="95">
        <v>4</v>
      </c>
      <c r="Q41" s="95" t="s">
        <v>224</v>
      </c>
      <c r="R41" s="95"/>
      <c r="S41" s="95"/>
      <c r="T41" s="95"/>
      <c r="U41" s="95"/>
      <c r="V41" s="95"/>
      <c r="W41" s="95"/>
      <c r="X41" s="95"/>
      <c r="Y41" s="95"/>
      <c r="Z41" s="95"/>
      <c r="AA41" s="95"/>
      <c r="AB41" s="95"/>
      <c r="AC41" s="95"/>
      <c r="AD41" s="95"/>
      <c r="AE41" s="95"/>
      <c r="AF41" s="95"/>
      <c r="AG41" s="95"/>
      <c r="AH41" s="95"/>
      <c r="AI41" s="95"/>
      <c r="AJ41" s="95"/>
      <c r="AK41" s="95"/>
    </row>
    <row r="42" spans="1:37" ht="17.25" customHeight="1" x14ac:dyDescent="0.2">
      <c r="A42" s="97" t="s">
        <v>22</v>
      </c>
      <c r="B42" s="97" t="s">
        <v>800</v>
      </c>
      <c r="C42" s="97" t="s">
        <v>165</v>
      </c>
      <c r="D42" s="97" t="s">
        <v>210</v>
      </c>
      <c r="E42" s="97" t="s">
        <v>812</v>
      </c>
      <c r="F42" s="95">
        <v>27</v>
      </c>
      <c r="G42" s="98" t="s">
        <v>767</v>
      </c>
      <c r="H42" s="95">
        <v>2010</v>
      </c>
      <c r="I42" s="96" t="s">
        <v>818</v>
      </c>
      <c r="J42" s="95" t="s">
        <v>819</v>
      </c>
      <c r="K42" s="95" t="s">
        <v>815</v>
      </c>
      <c r="L42" s="95" t="s">
        <v>796</v>
      </c>
      <c r="M42" s="95" t="s">
        <v>225</v>
      </c>
      <c r="N42" s="95" t="s">
        <v>177</v>
      </c>
      <c r="O42" s="95">
        <v>1</v>
      </c>
      <c r="P42" s="95">
        <v>4</v>
      </c>
      <c r="Q42" s="95" t="s">
        <v>224</v>
      </c>
      <c r="R42" s="95"/>
      <c r="S42" s="95"/>
      <c r="T42" s="95"/>
      <c r="U42" s="95"/>
      <c r="V42" s="95"/>
      <c r="W42" s="95"/>
      <c r="X42" s="95"/>
      <c r="Y42" s="95"/>
      <c r="Z42" s="95"/>
      <c r="AA42" s="95"/>
      <c r="AB42" s="95"/>
      <c r="AC42" s="95"/>
      <c r="AD42" s="95"/>
      <c r="AE42" s="95"/>
      <c r="AF42" s="95"/>
      <c r="AG42" s="95"/>
      <c r="AH42" s="95"/>
      <c r="AI42" s="95"/>
      <c r="AJ42" s="95"/>
      <c r="AK42" s="95"/>
    </row>
    <row r="43" spans="1:37" ht="17.25" customHeight="1" x14ac:dyDescent="0.2">
      <c r="A43" s="97" t="s">
        <v>22</v>
      </c>
      <c r="B43" s="97" t="s">
        <v>791</v>
      </c>
      <c r="C43" s="97" t="s">
        <v>165</v>
      </c>
      <c r="D43" s="97" t="s">
        <v>210</v>
      </c>
      <c r="E43" s="97" t="s">
        <v>359</v>
      </c>
      <c r="F43" s="95">
        <v>23</v>
      </c>
      <c r="G43" s="98" t="s">
        <v>750</v>
      </c>
      <c r="H43" s="95">
        <v>2006</v>
      </c>
      <c r="I43" s="96" t="s">
        <v>820</v>
      </c>
      <c r="J43" s="95" t="s">
        <v>821</v>
      </c>
      <c r="K43" s="95" t="s">
        <v>822</v>
      </c>
      <c r="L43" s="95" t="s">
        <v>796</v>
      </c>
      <c r="M43" s="95" t="s">
        <v>225</v>
      </c>
      <c r="N43" s="95" t="s">
        <v>177</v>
      </c>
      <c r="O43" s="95">
        <v>1</v>
      </c>
      <c r="P43" s="95">
        <v>4</v>
      </c>
      <c r="Q43" s="95" t="s">
        <v>224</v>
      </c>
      <c r="R43" s="95"/>
      <c r="S43" s="95"/>
      <c r="T43" s="95"/>
      <c r="U43" s="95"/>
      <c r="V43" s="95"/>
      <c r="W43" s="95"/>
      <c r="X43" s="95"/>
      <c r="Y43" s="95"/>
      <c r="Z43" s="95"/>
      <c r="AA43" s="95"/>
      <c r="AB43" s="95"/>
      <c r="AC43" s="95"/>
      <c r="AD43" s="95"/>
      <c r="AE43" s="95"/>
      <c r="AF43" s="95"/>
      <c r="AG43" s="95"/>
      <c r="AH43" s="95"/>
      <c r="AI43" s="95"/>
      <c r="AJ43" s="95"/>
      <c r="AK43" s="95"/>
    </row>
    <row r="44" spans="1:37" ht="17.25" customHeight="1" x14ac:dyDescent="0.2">
      <c r="A44" s="97" t="s">
        <v>22</v>
      </c>
      <c r="B44" s="97" t="s">
        <v>797</v>
      </c>
      <c r="C44" s="97" t="s">
        <v>165</v>
      </c>
      <c r="D44" s="97" t="s">
        <v>210</v>
      </c>
      <c r="E44" s="97" t="s">
        <v>359</v>
      </c>
      <c r="F44" s="95">
        <v>25</v>
      </c>
      <c r="G44" s="98" t="s">
        <v>758</v>
      </c>
      <c r="H44" s="95">
        <v>2008</v>
      </c>
      <c r="I44" s="96" t="s">
        <v>823</v>
      </c>
      <c r="J44" s="95" t="s">
        <v>824</v>
      </c>
      <c r="K44" s="95" t="s">
        <v>822</v>
      </c>
      <c r="L44" s="95" t="s">
        <v>796</v>
      </c>
      <c r="M44" s="95" t="s">
        <v>225</v>
      </c>
      <c r="N44" s="95" t="s">
        <v>177</v>
      </c>
      <c r="O44" s="95">
        <v>1</v>
      </c>
      <c r="P44" s="95">
        <v>4</v>
      </c>
      <c r="Q44" s="95" t="s">
        <v>224</v>
      </c>
      <c r="R44" s="95"/>
      <c r="S44" s="95"/>
      <c r="T44" s="95"/>
      <c r="U44" s="95"/>
      <c r="V44" s="95"/>
      <c r="W44" s="95"/>
      <c r="X44" s="95"/>
      <c r="Y44" s="95"/>
      <c r="Z44" s="95"/>
      <c r="AA44" s="95"/>
      <c r="AB44" s="95"/>
      <c r="AC44" s="95"/>
      <c r="AD44" s="95"/>
      <c r="AE44" s="95"/>
      <c r="AF44" s="95"/>
      <c r="AG44" s="95"/>
      <c r="AH44" s="95"/>
      <c r="AI44" s="95"/>
      <c r="AJ44" s="95"/>
      <c r="AK44" s="95"/>
    </row>
    <row r="45" spans="1:37" ht="17.25" customHeight="1" x14ac:dyDescent="0.2">
      <c r="A45" s="97" t="s">
        <v>22</v>
      </c>
      <c r="B45" s="97" t="s">
        <v>800</v>
      </c>
      <c r="C45" s="97" t="s">
        <v>165</v>
      </c>
      <c r="D45" s="97" t="s">
        <v>210</v>
      </c>
      <c r="E45" s="97" t="s">
        <v>359</v>
      </c>
      <c r="F45" s="95">
        <v>27</v>
      </c>
      <c r="G45" s="98" t="s">
        <v>767</v>
      </c>
      <c r="H45" s="95">
        <v>2010</v>
      </c>
      <c r="I45" s="96" t="s">
        <v>826</v>
      </c>
      <c r="J45" s="95" t="s">
        <v>827</v>
      </c>
      <c r="K45" s="95" t="s">
        <v>822</v>
      </c>
      <c r="L45" s="95" t="s">
        <v>796</v>
      </c>
      <c r="M45" s="95" t="s">
        <v>225</v>
      </c>
      <c r="N45" s="95" t="s">
        <v>177</v>
      </c>
      <c r="O45" s="95">
        <v>1</v>
      </c>
      <c r="P45" s="95">
        <v>4</v>
      </c>
      <c r="Q45" s="95" t="s">
        <v>224</v>
      </c>
      <c r="R45" s="95"/>
      <c r="S45" s="95"/>
      <c r="T45" s="95"/>
      <c r="U45" s="95"/>
      <c r="V45" s="95"/>
      <c r="W45" s="95"/>
      <c r="X45" s="95"/>
      <c r="Y45" s="95"/>
      <c r="Z45" s="95"/>
      <c r="AA45" s="95"/>
      <c r="AB45" s="95"/>
      <c r="AC45" s="95"/>
      <c r="AD45" s="95"/>
      <c r="AE45" s="95"/>
      <c r="AF45" s="95"/>
      <c r="AG45" s="95"/>
      <c r="AH45" s="95"/>
      <c r="AI45" s="95"/>
      <c r="AJ45" s="95"/>
      <c r="AK45" s="95"/>
    </row>
    <row r="46" spans="1:37" ht="17.25" customHeight="1" x14ac:dyDescent="0.2">
      <c r="A46" s="97" t="s">
        <v>22</v>
      </c>
      <c r="B46" s="97" t="s">
        <v>791</v>
      </c>
      <c r="C46" s="97" t="s">
        <v>165</v>
      </c>
      <c r="D46" s="97" t="s">
        <v>828</v>
      </c>
      <c r="E46" s="97" t="s">
        <v>828</v>
      </c>
      <c r="F46" s="95">
        <v>23</v>
      </c>
      <c r="G46" s="98" t="s">
        <v>750</v>
      </c>
      <c r="H46" s="95">
        <v>2006</v>
      </c>
      <c r="I46" s="96" t="s">
        <v>829</v>
      </c>
      <c r="J46" s="95" t="s">
        <v>830</v>
      </c>
      <c r="K46" s="95" t="s">
        <v>831</v>
      </c>
      <c r="L46" s="95" t="s">
        <v>832</v>
      </c>
      <c r="M46" s="95"/>
      <c r="N46" s="95" t="s">
        <v>10557</v>
      </c>
      <c r="O46" s="95"/>
      <c r="P46" s="95"/>
      <c r="Q46" s="95" t="s">
        <v>178</v>
      </c>
      <c r="R46" s="95"/>
      <c r="S46" s="95"/>
      <c r="T46" s="95"/>
      <c r="U46" s="95"/>
      <c r="V46" s="95"/>
      <c r="W46" s="95"/>
      <c r="X46" s="95"/>
      <c r="Y46" s="95"/>
      <c r="Z46" s="95"/>
      <c r="AA46" s="95"/>
      <c r="AB46" s="95"/>
      <c r="AC46" s="95"/>
      <c r="AD46" s="95"/>
      <c r="AE46" s="95"/>
      <c r="AF46" s="95"/>
      <c r="AG46" s="95"/>
      <c r="AH46" s="95"/>
      <c r="AI46" s="95"/>
      <c r="AJ46" s="95"/>
      <c r="AK46" s="95"/>
    </row>
    <row r="47" spans="1:37" ht="17.25" customHeight="1" x14ac:dyDescent="0.2">
      <c r="A47" s="97" t="s">
        <v>22</v>
      </c>
      <c r="B47" s="97" t="s">
        <v>833</v>
      </c>
      <c r="C47" s="97" t="s">
        <v>165</v>
      </c>
      <c r="D47" s="97" t="s">
        <v>828</v>
      </c>
      <c r="E47" s="97" t="s">
        <v>828</v>
      </c>
      <c r="F47" s="95">
        <v>28</v>
      </c>
      <c r="G47" s="98" t="s">
        <v>771</v>
      </c>
      <c r="H47" s="95">
        <v>2011</v>
      </c>
      <c r="I47" s="96" t="s">
        <v>834</v>
      </c>
      <c r="J47" s="95" t="s">
        <v>835</v>
      </c>
      <c r="K47" s="95" t="s">
        <v>831</v>
      </c>
      <c r="L47" s="95" t="s">
        <v>832</v>
      </c>
      <c r="M47" s="95"/>
      <c r="N47" s="95" t="s">
        <v>10557</v>
      </c>
      <c r="O47" s="95"/>
      <c r="P47" s="95"/>
      <c r="Q47" s="95" t="s">
        <v>178</v>
      </c>
      <c r="R47" s="95"/>
      <c r="S47" s="95"/>
      <c r="T47" s="95"/>
      <c r="U47" s="95"/>
      <c r="V47" s="95"/>
      <c r="W47" s="95"/>
      <c r="X47" s="95"/>
      <c r="Y47" s="95"/>
      <c r="Z47" s="95"/>
      <c r="AA47" s="95"/>
      <c r="AB47" s="95"/>
      <c r="AC47" s="95"/>
      <c r="AD47" s="95"/>
      <c r="AE47" s="95"/>
      <c r="AF47" s="95"/>
      <c r="AG47" s="95"/>
      <c r="AH47" s="95"/>
      <c r="AI47" s="95"/>
      <c r="AJ47" s="95"/>
      <c r="AK47" s="95"/>
    </row>
    <row r="48" spans="1:37" ht="17.25" customHeight="1" x14ac:dyDescent="0.2">
      <c r="A48" s="97" t="s">
        <v>22</v>
      </c>
      <c r="B48" s="97" t="s">
        <v>836</v>
      </c>
      <c r="C48" s="97" t="s">
        <v>165</v>
      </c>
      <c r="D48" s="97" t="s">
        <v>837</v>
      </c>
      <c r="E48" s="97" t="s">
        <v>837</v>
      </c>
      <c r="F48" s="95">
        <v>8</v>
      </c>
      <c r="G48" s="98" t="s">
        <v>688</v>
      </c>
      <c r="H48" s="95">
        <v>1991</v>
      </c>
      <c r="I48" s="96" t="s">
        <v>838</v>
      </c>
      <c r="J48" s="95" t="s">
        <v>839</v>
      </c>
      <c r="K48" s="95" t="s">
        <v>840</v>
      </c>
      <c r="L48" s="95" t="s">
        <v>832</v>
      </c>
      <c r="M48" s="95"/>
      <c r="N48" s="95" t="s">
        <v>10557</v>
      </c>
      <c r="O48" s="95"/>
      <c r="P48" s="95"/>
      <c r="Q48" s="95" t="s">
        <v>178</v>
      </c>
      <c r="R48" s="95"/>
      <c r="S48" s="95"/>
      <c r="T48" s="95"/>
      <c r="U48" s="95"/>
      <c r="V48" s="95"/>
      <c r="W48" s="95"/>
      <c r="X48" s="95"/>
      <c r="Y48" s="95"/>
      <c r="Z48" s="95"/>
      <c r="AA48" s="95"/>
      <c r="AB48" s="95"/>
      <c r="AC48" s="95"/>
      <c r="AD48" s="95"/>
      <c r="AE48" s="95"/>
      <c r="AF48" s="95"/>
      <c r="AG48" s="95"/>
      <c r="AH48" s="95"/>
      <c r="AI48" s="95"/>
      <c r="AJ48" s="95"/>
      <c r="AK48" s="95"/>
    </row>
    <row r="49" spans="1:37" ht="17.25" customHeight="1" x14ac:dyDescent="0.2">
      <c r="A49" s="97" t="s">
        <v>22</v>
      </c>
      <c r="B49" s="97" t="s">
        <v>841</v>
      </c>
      <c r="C49" s="97" t="s">
        <v>165</v>
      </c>
      <c r="D49" s="97" t="s">
        <v>837</v>
      </c>
      <c r="E49" s="97" t="s">
        <v>837</v>
      </c>
      <c r="F49" s="95">
        <v>13</v>
      </c>
      <c r="G49" s="98" t="s">
        <v>709</v>
      </c>
      <c r="H49" s="95">
        <v>1996</v>
      </c>
      <c r="I49" s="96" t="s">
        <v>842</v>
      </c>
      <c r="J49" s="95" t="s">
        <v>843</v>
      </c>
      <c r="K49" s="95" t="s">
        <v>840</v>
      </c>
      <c r="L49" s="95" t="s">
        <v>832</v>
      </c>
      <c r="M49" s="95"/>
      <c r="N49" s="95" t="s">
        <v>10557</v>
      </c>
      <c r="O49" s="95"/>
      <c r="P49" s="95"/>
      <c r="Q49" s="95" t="s">
        <v>178</v>
      </c>
      <c r="R49" s="95">
        <v>1</v>
      </c>
      <c r="S49" s="95"/>
      <c r="T49" s="95"/>
      <c r="U49" s="95"/>
      <c r="V49" s="95"/>
      <c r="W49" s="95"/>
      <c r="X49" s="95"/>
      <c r="Y49" s="95"/>
      <c r="Z49" s="95"/>
      <c r="AA49" s="95"/>
      <c r="AB49" s="95"/>
      <c r="AC49" s="95"/>
      <c r="AD49" s="95"/>
      <c r="AE49" s="95"/>
      <c r="AF49" s="95"/>
      <c r="AG49" s="95"/>
      <c r="AH49" s="95"/>
      <c r="AI49" s="95"/>
      <c r="AJ49" s="95"/>
      <c r="AK49" s="95"/>
    </row>
    <row r="50" spans="1:37" ht="17.25" customHeight="1" x14ac:dyDescent="0.2">
      <c r="A50" s="97" t="s">
        <v>22</v>
      </c>
      <c r="B50" s="97" t="s">
        <v>844</v>
      </c>
      <c r="C50" s="97" t="s">
        <v>165</v>
      </c>
      <c r="D50" s="97" t="s">
        <v>837</v>
      </c>
      <c r="E50" s="97" t="s">
        <v>837</v>
      </c>
      <c r="F50" s="95">
        <v>18</v>
      </c>
      <c r="G50" s="98" t="s">
        <v>729</v>
      </c>
      <c r="H50" s="95">
        <v>2001</v>
      </c>
      <c r="I50" s="96" t="s">
        <v>845</v>
      </c>
      <c r="J50" s="95" t="s">
        <v>846</v>
      </c>
      <c r="K50" s="95" t="s">
        <v>840</v>
      </c>
      <c r="L50" s="95" t="s">
        <v>832</v>
      </c>
      <c r="M50" s="95"/>
      <c r="N50" s="95" t="s">
        <v>10557</v>
      </c>
      <c r="O50" s="95"/>
      <c r="P50" s="95"/>
      <c r="Q50" s="95" t="s">
        <v>178</v>
      </c>
      <c r="R50" s="95"/>
      <c r="S50" s="95"/>
      <c r="T50" s="95"/>
      <c r="U50" s="95"/>
      <c r="V50" s="95"/>
      <c r="W50" s="95"/>
      <c r="X50" s="95"/>
      <c r="Y50" s="95"/>
      <c r="Z50" s="95"/>
      <c r="AA50" s="95"/>
      <c r="AB50" s="95"/>
      <c r="AC50" s="95"/>
      <c r="AD50" s="95"/>
      <c r="AE50" s="95"/>
      <c r="AF50" s="95"/>
      <c r="AG50" s="95"/>
      <c r="AH50" s="95"/>
      <c r="AI50" s="95"/>
      <c r="AJ50" s="95"/>
      <c r="AK50" s="95"/>
    </row>
    <row r="51" spans="1:37" ht="17.25" customHeight="1" x14ac:dyDescent="0.2">
      <c r="A51" s="97" t="s">
        <v>22</v>
      </c>
      <c r="B51" s="97" t="s">
        <v>791</v>
      </c>
      <c r="C51" s="97" t="s">
        <v>165</v>
      </c>
      <c r="D51" s="97" t="s">
        <v>837</v>
      </c>
      <c r="E51" s="97" t="s">
        <v>837</v>
      </c>
      <c r="F51" s="95">
        <v>23</v>
      </c>
      <c r="G51" s="98" t="s">
        <v>750</v>
      </c>
      <c r="H51" s="95">
        <v>2006</v>
      </c>
      <c r="I51" s="96" t="s">
        <v>848</v>
      </c>
      <c r="J51" s="95" t="s">
        <v>849</v>
      </c>
      <c r="K51" s="95" t="s">
        <v>840</v>
      </c>
      <c r="L51" s="95" t="s">
        <v>832</v>
      </c>
      <c r="M51" s="95"/>
      <c r="N51" s="95" t="s">
        <v>10557</v>
      </c>
      <c r="O51" s="95"/>
      <c r="P51" s="95"/>
      <c r="Q51" s="95" t="s">
        <v>178</v>
      </c>
      <c r="R51" s="95"/>
      <c r="S51" s="95"/>
      <c r="T51" s="95"/>
      <c r="U51" s="95"/>
      <c r="V51" s="95"/>
      <c r="W51" s="95"/>
      <c r="X51" s="95"/>
      <c r="Y51" s="95"/>
      <c r="Z51" s="95"/>
      <c r="AA51" s="95"/>
      <c r="AB51" s="95"/>
      <c r="AC51" s="95"/>
      <c r="AD51" s="95"/>
      <c r="AE51" s="95"/>
      <c r="AF51" s="95"/>
      <c r="AG51" s="95"/>
      <c r="AH51" s="95"/>
      <c r="AI51" s="95"/>
      <c r="AJ51" s="95"/>
      <c r="AK51" s="95"/>
    </row>
    <row r="52" spans="1:37" ht="17.25" customHeight="1" x14ac:dyDescent="0.2">
      <c r="A52" s="97" t="s">
        <v>22</v>
      </c>
      <c r="B52" s="97" t="s">
        <v>833</v>
      </c>
      <c r="C52" s="97" t="s">
        <v>165</v>
      </c>
      <c r="D52" s="97" t="s">
        <v>837</v>
      </c>
      <c r="E52" s="97" t="s">
        <v>837</v>
      </c>
      <c r="F52" s="95">
        <v>28</v>
      </c>
      <c r="G52" s="98" t="s">
        <v>771</v>
      </c>
      <c r="H52" s="95">
        <v>2011</v>
      </c>
      <c r="I52" s="96" t="s">
        <v>850</v>
      </c>
      <c r="J52" s="95" t="s">
        <v>851</v>
      </c>
      <c r="K52" s="95" t="s">
        <v>840</v>
      </c>
      <c r="L52" s="95" t="s">
        <v>832</v>
      </c>
      <c r="M52" s="95"/>
      <c r="N52" s="95" t="s">
        <v>10557</v>
      </c>
      <c r="O52" s="95"/>
      <c r="P52" s="95"/>
      <c r="Q52" s="95" t="s">
        <v>178</v>
      </c>
      <c r="R52" s="95"/>
      <c r="S52" s="95"/>
      <c r="T52" s="95"/>
      <c r="U52" s="95"/>
      <c r="V52" s="95"/>
      <c r="W52" s="95"/>
      <c r="X52" s="95"/>
      <c r="Y52" s="95"/>
      <c r="Z52" s="95"/>
      <c r="AA52" s="95"/>
      <c r="AB52" s="95"/>
      <c r="AC52" s="95"/>
      <c r="AD52" s="95"/>
      <c r="AE52" s="95"/>
      <c r="AF52" s="95"/>
      <c r="AG52" s="95"/>
      <c r="AH52" s="95"/>
      <c r="AI52" s="95"/>
      <c r="AJ52" s="95"/>
      <c r="AK52" s="95"/>
    </row>
    <row r="53" spans="1:37" ht="17.25" customHeight="1" x14ac:dyDescent="0.2">
      <c r="A53" s="97" t="s">
        <v>22</v>
      </c>
      <c r="B53" s="97" t="s">
        <v>721</v>
      </c>
      <c r="C53" s="97" t="s">
        <v>165</v>
      </c>
      <c r="D53" s="97" t="s">
        <v>174</v>
      </c>
      <c r="E53" s="97" t="s">
        <v>852</v>
      </c>
      <c r="F53" s="95">
        <v>20</v>
      </c>
      <c r="G53" s="98" t="s">
        <v>738</v>
      </c>
      <c r="H53" s="95">
        <v>2003</v>
      </c>
      <c r="I53" s="96" t="s">
        <v>853</v>
      </c>
      <c r="J53" s="95" t="s">
        <v>854</v>
      </c>
      <c r="K53" s="95" t="s">
        <v>855</v>
      </c>
      <c r="L53" s="95" t="s">
        <v>856</v>
      </c>
      <c r="M53" s="95"/>
      <c r="N53" s="95" t="s">
        <v>10557</v>
      </c>
      <c r="O53" s="95"/>
      <c r="P53" s="95"/>
      <c r="Q53" s="95" t="s">
        <v>178</v>
      </c>
      <c r="R53" s="95"/>
      <c r="S53" s="95"/>
      <c r="T53" s="95"/>
      <c r="U53" s="95"/>
      <c r="V53" s="95"/>
      <c r="W53" s="95"/>
      <c r="X53" s="95"/>
      <c r="Y53" s="95"/>
      <c r="Z53" s="95"/>
      <c r="AA53" s="95"/>
      <c r="AB53" s="95"/>
      <c r="AC53" s="95"/>
      <c r="AD53" s="95"/>
      <c r="AE53" s="95"/>
      <c r="AF53" s="95"/>
      <c r="AG53" s="95"/>
      <c r="AH53" s="95"/>
      <c r="AI53" s="95"/>
      <c r="AJ53" s="95"/>
      <c r="AK53" s="95"/>
    </row>
    <row r="54" spans="1:37" ht="17.25" customHeight="1" x14ac:dyDescent="0.2">
      <c r="A54" s="97" t="s">
        <v>22</v>
      </c>
      <c r="B54" s="97" t="s">
        <v>721</v>
      </c>
      <c r="C54" s="97" t="s">
        <v>165</v>
      </c>
      <c r="D54" s="97" t="s">
        <v>174</v>
      </c>
      <c r="E54" s="97" t="s">
        <v>852</v>
      </c>
      <c r="F54" s="95">
        <v>21</v>
      </c>
      <c r="G54" s="98" t="s">
        <v>742</v>
      </c>
      <c r="H54" s="95">
        <v>2004</v>
      </c>
      <c r="I54" s="96" t="s">
        <v>857</v>
      </c>
      <c r="J54" s="95" t="s">
        <v>858</v>
      </c>
      <c r="K54" s="95" t="s">
        <v>855</v>
      </c>
      <c r="L54" s="95" t="s">
        <v>856</v>
      </c>
      <c r="M54" s="95"/>
      <c r="N54" s="95" t="s">
        <v>10557</v>
      </c>
      <c r="O54" s="95"/>
      <c r="P54" s="95"/>
      <c r="Q54" s="95" t="s">
        <v>178</v>
      </c>
      <c r="R54" s="95"/>
      <c r="S54" s="95"/>
      <c r="T54" s="95"/>
      <c r="U54" s="95"/>
      <c r="V54" s="95"/>
      <c r="W54" s="95"/>
      <c r="X54" s="95"/>
      <c r="Y54" s="95"/>
      <c r="Z54" s="95"/>
      <c r="AA54" s="95"/>
      <c r="AB54" s="95"/>
      <c r="AC54" s="95"/>
      <c r="AD54" s="95"/>
      <c r="AE54" s="95"/>
      <c r="AF54" s="95"/>
      <c r="AG54" s="95"/>
      <c r="AH54" s="95"/>
      <c r="AI54" s="95"/>
      <c r="AJ54" s="95"/>
      <c r="AK54" s="95"/>
    </row>
    <row r="55" spans="1:37" ht="17.25" customHeight="1" x14ac:dyDescent="0.2">
      <c r="A55" s="97" t="s">
        <v>22</v>
      </c>
      <c r="B55" s="97" t="s">
        <v>721</v>
      </c>
      <c r="C55" s="97" t="s">
        <v>165</v>
      </c>
      <c r="D55" s="97" t="s">
        <v>174</v>
      </c>
      <c r="E55" s="97" t="s">
        <v>852</v>
      </c>
      <c r="F55" s="95">
        <v>22</v>
      </c>
      <c r="G55" s="98" t="s">
        <v>746</v>
      </c>
      <c r="H55" s="95">
        <v>2005</v>
      </c>
      <c r="I55" s="96" t="s">
        <v>859</v>
      </c>
      <c r="J55" s="95" t="s">
        <v>860</v>
      </c>
      <c r="K55" s="95" t="s">
        <v>855</v>
      </c>
      <c r="L55" s="95" t="s">
        <v>856</v>
      </c>
      <c r="M55" s="95"/>
      <c r="N55" s="95" t="s">
        <v>10557</v>
      </c>
      <c r="O55" s="95"/>
      <c r="P55" s="95"/>
      <c r="Q55" s="95" t="s">
        <v>178</v>
      </c>
      <c r="R55" s="95"/>
      <c r="S55" s="95"/>
      <c r="T55" s="95"/>
      <c r="U55" s="95"/>
      <c r="V55" s="95"/>
      <c r="W55" s="95"/>
      <c r="X55" s="95"/>
      <c r="Y55" s="95"/>
      <c r="Z55" s="95"/>
      <c r="AA55" s="95"/>
      <c r="AB55" s="95"/>
      <c r="AC55" s="95"/>
      <c r="AD55" s="95"/>
      <c r="AE55" s="95"/>
      <c r="AF55" s="95"/>
      <c r="AG55" s="95"/>
      <c r="AH55" s="95"/>
      <c r="AI55" s="95"/>
      <c r="AJ55" s="95"/>
      <c r="AK55" s="95"/>
    </row>
    <row r="56" spans="1:37" ht="17.25" customHeight="1" x14ac:dyDescent="0.2">
      <c r="A56" s="97" t="s">
        <v>22</v>
      </c>
      <c r="B56" s="97" t="s">
        <v>721</v>
      </c>
      <c r="C56" s="97" t="s">
        <v>165</v>
      </c>
      <c r="D56" s="97" t="s">
        <v>174</v>
      </c>
      <c r="E56" s="97" t="s">
        <v>852</v>
      </c>
      <c r="F56" s="95">
        <v>23</v>
      </c>
      <c r="G56" s="98" t="s">
        <v>750</v>
      </c>
      <c r="H56" s="95">
        <v>2006</v>
      </c>
      <c r="I56" s="96" t="s">
        <v>863</v>
      </c>
      <c r="J56" s="95" t="s">
        <v>864</v>
      </c>
      <c r="K56" s="95" t="s">
        <v>855</v>
      </c>
      <c r="L56" s="95" t="s">
        <v>856</v>
      </c>
      <c r="M56" s="95"/>
      <c r="N56" s="95" t="s">
        <v>10557</v>
      </c>
      <c r="O56" s="95"/>
      <c r="P56" s="95"/>
      <c r="Q56" s="95" t="s">
        <v>178</v>
      </c>
      <c r="R56" s="95"/>
      <c r="S56" s="95"/>
      <c r="T56" s="95"/>
      <c r="U56" s="95"/>
      <c r="V56" s="95"/>
      <c r="W56" s="95"/>
      <c r="X56" s="95"/>
      <c r="Y56" s="95"/>
      <c r="Z56" s="95"/>
      <c r="AA56" s="95"/>
      <c r="AB56" s="95"/>
      <c r="AC56" s="95"/>
      <c r="AD56" s="95"/>
      <c r="AE56" s="95"/>
      <c r="AF56" s="95"/>
      <c r="AG56" s="95"/>
      <c r="AH56" s="95"/>
      <c r="AI56" s="95"/>
      <c r="AJ56" s="95"/>
      <c r="AK56" s="95"/>
    </row>
    <row r="57" spans="1:37" ht="17.25" customHeight="1" x14ac:dyDescent="0.2">
      <c r="A57" s="97" t="s">
        <v>22</v>
      </c>
      <c r="B57" s="97" t="s">
        <v>721</v>
      </c>
      <c r="C57" s="97" t="s">
        <v>165</v>
      </c>
      <c r="D57" s="97" t="s">
        <v>174</v>
      </c>
      <c r="E57" s="97" t="s">
        <v>852</v>
      </c>
      <c r="F57" s="95">
        <v>24</v>
      </c>
      <c r="G57" s="98" t="s">
        <v>754</v>
      </c>
      <c r="H57" s="95">
        <v>2007</v>
      </c>
      <c r="I57" s="96" t="s">
        <v>871</v>
      </c>
      <c r="J57" s="95" t="s">
        <v>872</v>
      </c>
      <c r="K57" s="95" t="s">
        <v>855</v>
      </c>
      <c r="L57" s="95" t="s">
        <v>856</v>
      </c>
      <c r="M57" s="95"/>
      <c r="N57" s="95" t="s">
        <v>10557</v>
      </c>
      <c r="O57" s="95"/>
      <c r="P57" s="95"/>
      <c r="Q57" s="95" t="s">
        <v>178</v>
      </c>
      <c r="R57" s="95"/>
      <c r="S57" s="95"/>
      <c r="T57" s="95"/>
      <c r="U57" s="95"/>
      <c r="V57" s="95"/>
      <c r="W57" s="95"/>
      <c r="X57" s="95"/>
      <c r="Y57" s="95"/>
      <c r="Z57" s="95"/>
      <c r="AA57" s="95"/>
      <c r="AB57" s="95"/>
      <c r="AC57" s="95"/>
      <c r="AD57" s="95"/>
      <c r="AE57" s="95"/>
      <c r="AF57" s="95"/>
      <c r="AG57" s="95"/>
      <c r="AH57" s="95"/>
      <c r="AI57" s="95"/>
      <c r="AJ57" s="95"/>
      <c r="AK57" s="95"/>
    </row>
    <row r="58" spans="1:37" ht="17.25" customHeight="1" x14ac:dyDescent="0.2">
      <c r="A58" s="97" t="s">
        <v>22</v>
      </c>
      <c r="B58" s="97" t="s">
        <v>721</v>
      </c>
      <c r="C58" s="97" t="s">
        <v>165</v>
      </c>
      <c r="D58" s="97" t="s">
        <v>174</v>
      </c>
      <c r="E58" s="97" t="s">
        <v>852</v>
      </c>
      <c r="F58" s="95">
        <v>25</v>
      </c>
      <c r="G58" s="98" t="s">
        <v>758</v>
      </c>
      <c r="H58" s="95">
        <v>2008</v>
      </c>
      <c r="I58" s="96" t="s">
        <v>876</v>
      </c>
      <c r="J58" s="95" t="s">
        <v>878</v>
      </c>
      <c r="K58" s="95" t="s">
        <v>855</v>
      </c>
      <c r="L58" s="95" t="s">
        <v>856</v>
      </c>
      <c r="M58" s="95"/>
      <c r="N58" s="95" t="s">
        <v>10557</v>
      </c>
      <c r="O58" s="95"/>
      <c r="P58" s="95"/>
      <c r="Q58" s="95" t="s">
        <v>178</v>
      </c>
      <c r="R58" s="95"/>
      <c r="S58" s="95"/>
      <c r="T58" s="95"/>
      <c r="U58" s="95"/>
      <c r="V58" s="95"/>
      <c r="W58" s="95"/>
      <c r="X58" s="95"/>
      <c r="Y58" s="95"/>
      <c r="Z58" s="95"/>
      <c r="AA58" s="95"/>
      <c r="AB58" s="95"/>
      <c r="AC58" s="95"/>
      <c r="AD58" s="95"/>
      <c r="AE58" s="95"/>
      <c r="AF58" s="95"/>
      <c r="AG58" s="95"/>
      <c r="AH58" s="95"/>
      <c r="AI58" s="95"/>
      <c r="AJ58" s="95"/>
      <c r="AK58" s="95"/>
    </row>
    <row r="59" spans="1:37" ht="17.25" customHeight="1" x14ac:dyDescent="0.2">
      <c r="A59" s="97" t="s">
        <v>22</v>
      </c>
      <c r="B59" s="97" t="s">
        <v>721</v>
      </c>
      <c r="C59" s="97" t="s">
        <v>165</v>
      </c>
      <c r="D59" s="97" t="s">
        <v>174</v>
      </c>
      <c r="E59" s="97" t="s">
        <v>852</v>
      </c>
      <c r="F59" s="95">
        <v>26</v>
      </c>
      <c r="G59" s="98" t="s">
        <v>763</v>
      </c>
      <c r="H59" s="95">
        <v>2009</v>
      </c>
      <c r="I59" s="96" t="s">
        <v>882</v>
      </c>
      <c r="J59" s="95" t="s">
        <v>883</v>
      </c>
      <c r="K59" s="95" t="s">
        <v>855</v>
      </c>
      <c r="L59" s="95" t="s">
        <v>856</v>
      </c>
      <c r="M59" s="95"/>
      <c r="N59" s="95" t="s">
        <v>10557</v>
      </c>
      <c r="O59" s="95"/>
      <c r="P59" s="95"/>
      <c r="Q59" s="95" t="s">
        <v>178</v>
      </c>
      <c r="R59" s="95"/>
      <c r="S59" s="95"/>
      <c r="T59" s="95"/>
      <c r="U59" s="95"/>
      <c r="V59" s="95"/>
      <c r="W59" s="95"/>
      <c r="X59" s="95"/>
      <c r="Y59" s="95"/>
      <c r="Z59" s="95"/>
      <c r="AA59" s="95"/>
      <c r="AB59" s="95"/>
      <c r="AC59" s="95"/>
      <c r="AD59" s="95"/>
      <c r="AE59" s="95"/>
      <c r="AF59" s="95"/>
      <c r="AG59" s="95"/>
      <c r="AH59" s="95"/>
      <c r="AI59" s="95"/>
      <c r="AJ59" s="95"/>
      <c r="AK59" s="95"/>
    </row>
    <row r="60" spans="1:37" ht="17.25" customHeight="1" x14ac:dyDescent="0.2">
      <c r="A60" s="97" t="s">
        <v>22</v>
      </c>
      <c r="B60" s="97" t="s">
        <v>721</v>
      </c>
      <c r="C60" s="97" t="s">
        <v>165</v>
      </c>
      <c r="D60" s="97" t="s">
        <v>174</v>
      </c>
      <c r="E60" s="97" t="s">
        <v>852</v>
      </c>
      <c r="F60" s="95">
        <v>27</v>
      </c>
      <c r="G60" s="98" t="s">
        <v>767</v>
      </c>
      <c r="H60" s="95">
        <v>2010</v>
      </c>
      <c r="I60" s="96" t="s">
        <v>889</v>
      </c>
      <c r="J60" s="95" t="s">
        <v>891</v>
      </c>
      <c r="K60" s="95" t="s">
        <v>855</v>
      </c>
      <c r="L60" s="95" t="s">
        <v>856</v>
      </c>
      <c r="M60" s="95"/>
      <c r="N60" s="95" t="s">
        <v>10557</v>
      </c>
      <c r="O60" s="95"/>
      <c r="P60" s="95"/>
      <c r="Q60" s="95" t="s">
        <v>178</v>
      </c>
      <c r="R60" s="95"/>
      <c r="S60" s="95"/>
      <c r="T60" s="95"/>
      <c r="U60" s="95"/>
      <c r="V60" s="95"/>
      <c r="W60" s="95"/>
      <c r="X60" s="95"/>
      <c r="Y60" s="95"/>
      <c r="Z60" s="95"/>
      <c r="AA60" s="95"/>
      <c r="AB60" s="95"/>
      <c r="AC60" s="95"/>
      <c r="AD60" s="95"/>
      <c r="AE60" s="95"/>
      <c r="AF60" s="95"/>
      <c r="AG60" s="95"/>
      <c r="AH60" s="95"/>
      <c r="AI60" s="95"/>
      <c r="AJ60" s="95"/>
      <c r="AK60" s="95"/>
    </row>
    <row r="61" spans="1:37" ht="17.25" customHeight="1" x14ac:dyDescent="0.2">
      <c r="A61" s="97" t="s">
        <v>22</v>
      </c>
      <c r="B61" s="97" t="s">
        <v>721</v>
      </c>
      <c r="C61" s="97" t="s">
        <v>165</v>
      </c>
      <c r="D61" s="97" t="s">
        <v>174</v>
      </c>
      <c r="E61" s="97" t="s">
        <v>852</v>
      </c>
      <c r="F61" s="95">
        <v>28</v>
      </c>
      <c r="G61" s="98" t="s">
        <v>771</v>
      </c>
      <c r="H61" s="95">
        <v>2011</v>
      </c>
      <c r="I61" s="96" t="s">
        <v>898</v>
      </c>
      <c r="J61" s="95" t="s">
        <v>899</v>
      </c>
      <c r="K61" s="95" t="s">
        <v>855</v>
      </c>
      <c r="L61" s="95" t="s">
        <v>856</v>
      </c>
      <c r="M61" s="95"/>
      <c r="N61" s="95" t="s">
        <v>10557</v>
      </c>
      <c r="O61" s="95"/>
      <c r="P61" s="95"/>
      <c r="Q61" s="95" t="s">
        <v>178</v>
      </c>
      <c r="R61" s="95"/>
      <c r="S61" s="95"/>
      <c r="T61" s="95"/>
      <c r="U61" s="95"/>
      <c r="V61" s="95"/>
      <c r="W61" s="95"/>
      <c r="X61" s="95"/>
      <c r="Y61" s="95"/>
      <c r="Z61" s="95"/>
      <c r="AA61" s="95"/>
      <c r="AB61" s="95"/>
      <c r="AC61" s="95"/>
      <c r="AD61" s="95"/>
      <c r="AE61" s="95"/>
      <c r="AF61" s="95"/>
      <c r="AG61" s="95"/>
      <c r="AH61" s="95"/>
      <c r="AI61" s="95"/>
      <c r="AJ61" s="95"/>
      <c r="AK61" s="95"/>
    </row>
    <row r="62" spans="1:37" ht="17.25" customHeight="1" x14ac:dyDescent="0.2">
      <c r="A62" s="97" t="s">
        <v>22</v>
      </c>
      <c r="B62" s="97" t="s">
        <v>721</v>
      </c>
      <c r="C62" s="97" t="s">
        <v>165</v>
      </c>
      <c r="D62" s="97" t="s">
        <v>174</v>
      </c>
      <c r="E62" s="97" t="s">
        <v>852</v>
      </c>
      <c r="F62" s="95">
        <v>29</v>
      </c>
      <c r="G62" s="98" t="s">
        <v>775</v>
      </c>
      <c r="H62" s="95">
        <v>2012</v>
      </c>
      <c r="I62" s="96" t="s">
        <v>906</v>
      </c>
      <c r="J62" s="95" t="s">
        <v>907</v>
      </c>
      <c r="K62" s="95" t="s">
        <v>855</v>
      </c>
      <c r="L62" s="95" t="s">
        <v>856</v>
      </c>
      <c r="M62" s="95"/>
      <c r="N62" s="95" t="s">
        <v>10557</v>
      </c>
      <c r="O62" s="95"/>
      <c r="P62" s="95"/>
      <c r="Q62" s="95" t="s">
        <v>178</v>
      </c>
      <c r="R62" s="95"/>
      <c r="S62" s="95"/>
      <c r="T62" s="95"/>
      <c r="U62" s="95"/>
      <c r="V62" s="95"/>
      <c r="W62" s="95"/>
      <c r="X62" s="95"/>
      <c r="Y62" s="95"/>
      <c r="Z62" s="95"/>
      <c r="AA62" s="95"/>
      <c r="AB62" s="95"/>
      <c r="AC62" s="95"/>
      <c r="AD62" s="95"/>
      <c r="AE62" s="95"/>
      <c r="AF62" s="95"/>
      <c r="AG62" s="95"/>
      <c r="AH62" s="95"/>
      <c r="AI62" s="95"/>
      <c r="AJ62" s="95"/>
      <c r="AK62" s="95"/>
    </row>
    <row r="63" spans="1:37" ht="17.25" customHeight="1" x14ac:dyDescent="0.2">
      <c r="A63" s="97" t="s">
        <v>22</v>
      </c>
      <c r="B63" s="97" t="s">
        <v>721</v>
      </c>
      <c r="C63" s="97" t="s">
        <v>165</v>
      </c>
      <c r="D63" s="97" t="s">
        <v>174</v>
      </c>
      <c r="E63" s="97" t="s">
        <v>852</v>
      </c>
      <c r="F63" s="95">
        <v>30</v>
      </c>
      <c r="G63" s="98" t="s">
        <v>779</v>
      </c>
      <c r="H63" s="95">
        <v>2013</v>
      </c>
      <c r="I63" s="96" t="s">
        <v>908</v>
      </c>
      <c r="J63" s="95" t="s">
        <v>909</v>
      </c>
      <c r="K63" s="95" t="s">
        <v>855</v>
      </c>
      <c r="L63" s="95" t="s">
        <v>856</v>
      </c>
      <c r="M63" s="95"/>
      <c r="N63" s="95" t="s">
        <v>10557</v>
      </c>
      <c r="O63" s="95"/>
      <c r="P63" s="95"/>
      <c r="Q63" s="95" t="s">
        <v>178</v>
      </c>
      <c r="R63" s="95"/>
      <c r="S63" s="95"/>
      <c r="T63" s="95"/>
      <c r="U63" s="95"/>
      <c r="V63" s="95"/>
      <c r="W63" s="95"/>
      <c r="X63" s="95"/>
      <c r="Y63" s="95"/>
      <c r="Z63" s="95"/>
      <c r="AA63" s="95"/>
      <c r="AB63" s="95"/>
      <c r="AC63" s="95"/>
      <c r="AD63" s="95"/>
      <c r="AE63" s="95"/>
      <c r="AF63" s="95"/>
      <c r="AG63" s="95"/>
      <c r="AH63" s="95"/>
      <c r="AI63" s="95"/>
      <c r="AJ63" s="95"/>
      <c r="AK63" s="95"/>
    </row>
    <row r="64" spans="1:37" ht="17.25" customHeight="1" x14ac:dyDescent="0.2">
      <c r="A64" s="97" t="s">
        <v>22</v>
      </c>
      <c r="B64" s="97" t="s">
        <v>721</v>
      </c>
      <c r="C64" s="97" t="s">
        <v>165</v>
      </c>
      <c r="D64" s="97" t="s">
        <v>174</v>
      </c>
      <c r="E64" s="97" t="s">
        <v>852</v>
      </c>
      <c r="F64" s="95">
        <v>31</v>
      </c>
      <c r="G64" s="98" t="s">
        <v>783</v>
      </c>
      <c r="H64" s="95">
        <v>2014</v>
      </c>
      <c r="I64" s="96" t="s">
        <v>914</v>
      </c>
      <c r="J64" s="95" t="s">
        <v>915</v>
      </c>
      <c r="K64" s="95" t="s">
        <v>855</v>
      </c>
      <c r="L64" s="95" t="s">
        <v>856</v>
      </c>
      <c r="M64" s="95"/>
      <c r="N64" s="95" t="s">
        <v>10557</v>
      </c>
      <c r="O64" s="95"/>
      <c r="P64" s="95"/>
      <c r="Q64" s="95" t="s">
        <v>178</v>
      </c>
      <c r="R64" s="95"/>
      <c r="S64" s="95"/>
      <c r="T64" s="95"/>
      <c r="U64" s="95"/>
      <c r="V64" s="95"/>
      <c r="W64" s="95"/>
      <c r="X64" s="95"/>
      <c r="Y64" s="95"/>
      <c r="Z64" s="95"/>
      <c r="AA64" s="95"/>
      <c r="AB64" s="95"/>
      <c r="AC64" s="95"/>
      <c r="AD64" s="95"/>
      <c r="AE64" s="95"/>
      <c r="AF64" s="95"/>
      <c r="AG64" s="95"/>
      <c r="AH64" s="95"/>
      <c r="AI64" s="95"/>
      <c r="AJ64" s="95"/>
      <c r="AK64" s="95"/>
    </row>
    <row r="65" spans="1:37" ht="17.25" customHeight="1" x14ac:dyDescent="0.2">
      <c r="A65" s="97" t="s">
        <v>22</v>
      </c>
      <c r="B65" s="97" t="s">
        <v>721</v>
      </c>
      <c r="C65" s="97" t="s">
        <v>165</v>
      </c>
      <c r="D65" s="97" t="s">
        <v>174</v>
      </c>
      <c r="E65" s="97" t="s">
        <v>852</v>
      </c>
      <c r="F65" s="95">
        <v>32</v>
      </c>
      <c r="G65" s="98" t="s">
        <v>787</v>
      </c>
      <c r="H65" s="95">
        <v>2015</v>
      </c>
      <c r="I65" s="96" t="s">
        <v>918</v>
      </c>
      <c r="J65" s="95" t="s">
        <v>919</v>
      </c>
      <c r="K65" s="95" t="s">
        <v>855</v>
      </c>
      <c r="L65" s="95" t="s">
        <v>856</v>
      </c>
      <c r="M65" s="95"/>
      <c r="N65" s="95" t="s">
        <v>10557</v>
      </c>
      <c r="O65" s="95"/>
      <c r="P65" s="95"/>
      <c r="Q65" s="95" t="s">
        <v>178</v>
      </c>
      <c r="R65" s="95"/>
      <c r="S65" s="95"/>
      <c r="T65" s="95"/>
      <c r="U65" s="95"/>
      <c r="V65" s="95"/>
      <c r="W65" s="95"/>
      <c r="X65" s="95"/>
      <c r="Y65" s="95"/>
      <c r="Z65" s="95"/>
      <c r="AA65" s="95"/>
      <c r="AB65" s="95"/>
      <c r="AC65" s="95"/>
      <c r="AD65" s="95"/>
      <c r="AE65" s="95"/>
      <c r="AF65" s="95"/>
      <c r="AG65" s="95"/>
      <c r="AH65" s="95"/>
      <c r="AI65" s="95"/>
      <c r="AJ65" s="95"/>
      <c r="AK65" s="95"/>
    </row>
    <row r="66" spans="1:37" ht="17.25" customHeight="1" x14ac:dyDescent="0.2">
      <c r="A66" s="97" t="s">
        <v>22</v>
      </c>
      <c r="B66" s="97" t="s">
        <v>836</v>
      </c>
      <c r="C66" s="97" t="s">
        <v>165</v>
      </c>
      <c r="D66" s="97" t="s">
        <v>921</v>
      </c>
      <c r="E66" s="97" t="s">
        <v>921</v>
      </c>
      <c r="F66" s="95">
        <v>8</v>
      </c>
      <c r="G66" s="98" t="s">
        <v>688</v>
      </c>
      <c r="H66" s="95">
        <v>1991</v>
      </c>
      <c r="I66" s="96" t="s">
        <v>923</v>
      </c>
      <c r="J66" s="95" t="s">
        <v>924</v>
      </c>
      <c r="K66" s="95" t="s">
        <v>925</v>
      </c>
      <c r="L66" s="95" t="s">
        <v>926</v>
      </c>
      <c r="M66" s="95"/>
      <c r="N66" s="95" t="s">
        <v>10557</v>
      </c>
      <c r="O66" s="95"/>
      <c r="P66" s="95"/>
      <c r="Q66" s="95" t="s">
        <v>178</v>
      </c>
      <c r="R66" s="95"/>
      <c r="S66" s="95"/>
      <c r="T66" s="95"/>
      <c r="U66" s="95"/>
      <c r="V66" s="95"/>
      <c r="W66" s="95"/>
      <c r="X66" s="95"/>
      <c r="Y66" s="95"/>
      <c r="Z66" s="95"/>
      <c r="AA66" s="95"/>
      <c r="AB66" s="95"/>
      <c r="AC66" s="95"/>
      <c r="AD66" s="95"/>
      <c r="AE66" s="95"/>
      <c r="AF66" s="95"/>
      <c r="AG66" s="95"/>
      <c r="AH66" s="95"/>
      <c r="AI66" s="95"/>
      <c r="AJ66" s="95"/>
      <c r="AK66" s="95"/>
    </row>
    <row r="67" spans="1:37" ht="17.25" customHeight="1" x14ac:dyDescent="0.2">
      <c r="A67" s="97" t="s">
        <v>22</v>
      </c>
      <c r="B67" s="97" t="s">
        <v>841</v>
      </c>
      <c r="C67" s="97" t="s">
        <v>165</v>
      </c>
      <c r="D67" s="97" t="s">
        <v>921</v>
      </c>
      <c r="E67" s="97" t="s">
        <v>921</v>
      </c>
      <c r="F67" s="95">
        <v>13</v>
      </c>
      <c r="G67" s="98" t="s">
        <v>709</v>
      </c>
      <c r="H67" s="95">
        <v>1996</v>
      </c>
      <c r="I67" s="96" t="s">
        <v>929</v>
      </c>
      <c r="J67" s="95" t="s">
        <v>930</v>
      </c>
      <c r="K67" s="95" t="s">
        <v>925</v>
      </c>
      <c r="L67" s="95" t="s">
        <v>926</v>
      </c>
      <c r="M67" s="95"/>
      <c r="N67" s="95" t="s">
        <v>10557</v>
      </c>
      <c r="O67" s="95"/>
      <c r="P67" s="95"/>
      <c r="Q67" s="95" t="s">
        <v>178</v>
      </c>
      <c r="R67" s="95"/>
      <c r="S67" s="95"/>
      <c r="T67" s="95"/>
      <c r="U67" s="95"/>
      <c r="V67" s="95"/>
      <c r="W67" s="95"/>
      <c r="X67" s="95"/>
      <c r="Y67" s="95"/>
      <c r="Z67" s="95"/>
      <c r="AA67" s="95"/>
      <c r="AB67" s="95"/>
      <c r="AC67" s="95"/>
      <c r="AD67" s="95"/>
      <c r="AE67" s="95"/>
      <c r="AF67" s="95"/>
      <c r="AG67" s="95"/>
      <c r="AH67" s="95"/>
      <c r="AI67" s="95"/>
      <c r="AJ67" s="95"/>
      <c r="AK67" s="95"/>
    </row>
    <row r="68" spans="1:37" ht="17.25" customHeight="1" x14ac:dyDescent="0.2">
      <c r="A68" s="97" t="s">
        <v>22</v>
      </c>
      <c r="B68" s="97" t="s">
        <v>844</v>
      </c>
      <c r="C68" s="97" t="s">
        <v>165</v>
      </c>
      <c r="D68" s="97" t="s">
        <v>921</v>
      </c>
      <c r="E68" s="97" t="s">
        <v>921</v>
      </c>
      <c r="F68" s="95">
        <v>18</v>
      </c>
      <c r="G68" s="98" t="s">
        <v>729</v>
      </c>
      <c r="H68" s="95">
        <v>2001</v>
      </c>
      <c r="I68" s="96" t="s">
        <v>932</v>
      </c>
      <c r="J68" s="95" t="s">
        <v>933</v>
      </c>
      <c r="K68" s="95" t="s">
        <v>925</v>
      </c>
      <c r="L68" s="95" t="s">
        <v>926</v>
      </c>
      <c r="M68" s="95"/>
      <c r="N68" s="95" t="s">
        <v>10557</v>
      </c>
      <c r="O68" s="95"/>
      <c r="P68" s="95"/>
      <c r="Q68" s="95" t="s">
        <v>178</v>
      </c>
      <c r="R68" s="95"/>
      <c r="S68" s="95"/>
      <c r="T68" s="95"/>
      <c r="U68" s="95"/>
      <c r="V68" s="95"/>
      <c r="W68" s="95"/>
      <c r="X68" s="95"/>
      <c r="Y68" s="95"/>
      <c r="Z68" s="95"/>
      <c r="AA68" s="95"/>
      <c r="AB68" s="95"/>
      <c r="AC68" s="95"/>
      <c r="AD68" s="95"/>
      <c r="AE68" s="95"/>
      <c r="AF68" s="95"/>
      <c r="AG68" s="95"/>
      <c r="AH68" s="95"/>
      <c r="AI68" s="95"/>
      <c r="AJ68" s="95"/>
      <c r="AK68" s="95"/>
    </row>
    <row r="69" spans="1:37" ht="17.25" customHeight="1" x14ac:dyDescent="0.2">
      <c r="A69" s="97" t="s">
        <v>22</v>
      </c>
      <c r="B69" s="97" t="s">
        <v>791</v>
      </c>
      <c r="C69" s="97" t="s">
        <v>165</v>
      </c>
      <c r="D69" s="97" t="s">
        <v>921</v>
      </c>
      <c r="E69" s="97" t="s">
        <v>921</v>
      </c>
      <c r="F69" s="95">
        <v>23</v>
      </c>
      <c r="G69" s="98" t="s">
        <v>750</v>
      </c>
      <c r="H69" s="95">
        <v>2006</v>
      </c>
      <c r="I69" s="96" t="s">
        <v>936</v>
      </c>
      <c r="J69" s="95" t="s">
        <v>937</v>
      </c>
      <c r="K69" s="95" t="s">
        <v>925</v>
      </c>
      <c r="L69" s="95" t="s">
        <v>926</v>
      </c>
      <c r="M69" s="95"/>
      <c r="N69" s="95" t="s">
        <v>10557</v>
      </c>
      <c r="O69" s="95"/>
      <c r="P69" s="95"/>
      <c r="Q69" s="95" t="s">
        <v>178</v>
      </c>
      <c r="R69" s="95"/>
      <c r="S69" s="95"/>
      <c r="T69" s="95"/>
      <c r="U69" s="95"/>
      <c r="V69" s="95"/>
      <c r="W69" s="95"/>
      <c r="X69" s="95"/>
      <c r="Y69" s="95"/>
      <c r="Z69" s="95"/>
      <c r="AA69" s="95"/>
      <c r="AB69" s="95"/>
      <c r="AC69" s="95"/>
      <c r="AD69" s="95"/>
      <c r="AE69" s="95"/>
      <c r="AF69" s="95"/>
      <c r="AG69" s="95"/>
      <c r="AH69" s="95"/>
      <c r="AI69" s="95"/>
      <c r="AJ69" s="95"/>
      <c r="AK69" s="95"/>
    </row>
    <row r="70" spans="1:37" ht="17.25" customHeight="1" x14ac:dyDescent="0.2">
      <c r="A70" s="97" t="s">
        <v>22</v>
      </c>
      <c r="B70" s="97" t="s">
        <v>791</v>
      </c>
      <c r="C70" s="97" t="s">
        <v>165</v>
      </c>
      <c r="D70" s="97" t="s">
        <v>921</v>
      </c>
      <c r="E70" s="97" t="s">
        <v>921</v>
      </c>
      <c r="F70" s="95">
        <v>23</v>
      </c>
      <c r="G70" s="98" t="s">
        <v>750</v>
      </c>
      <c r="H70" s="95">
        <v>2006</v>
      </c>
      <c r="I70" s="96" t="s">
        <v>936</v>
      </c>
      <c r="J70" s="95" t="s">
        <v>940</v>
      </c>
      <c r="K70" s="95" t="s">
        <v>941</v>
      </c>
      <c r="L70" s="95" t="s">
        <v>832</v>
      </c>
      <c r="M70" s="95"/>
      <c r="N70" s="95" t="s">
        <v>10557</v>
      </c>
      <c r="O70" s="95"/>
      <c r="P70" s="95"/>
      <c r="Q70" s="95" t="s">
        <v>178</v>
      </c>
      <c r="R70" s="95"/>
      <c r="S70" s="95"/>
      <c r="T70" s="95"/>
      <c r="U70" s="95"/>
      <c r="V70" s="95"/>
      <c r="W70" s="95"/>
      <c r="X70" s="95"/>
      <c r="Y70" s="95"/>
      <c r="Z70" s="95"/>
      <c r="AA70" s="95"/>
      <c r="AB70" s="95"/>
      <c r="AC70" s="95"/>
      <c r="AD70" s="95"/>
      <c r="AE70" s="95"/>
      <c r="AF70" s="95"/>
      <c r="AG70" s="95"/>
      <c r="AH70" s="95"/>
      <c r="AI70" s="95"/>
      <c r="AJ70" s="95"/>
      <c r="AK70" s="95"/>
    </row>
    <row r="71" spans="1:37" ht="17.25" customHeight="1" x14ac:dyDescent="0.2">
      <c r="A71" s="97" t="s">
        <v>22</v>
      </c>
      <c r="B71" s="97" t="s">
        <v>833</v>
      </c>
      <c r="C71" s="97" t="s">
        <v>165</v>
      </c>
      <c r="D71" s="97" t="s">
        <v>921</v>
      </c>
      <c r="E71" s="97" t="s">
        <v>921</v>
      </c>
      <c r="F71" s="95">
        <v>28</v>
      </c>
      <c r="G71" s="98" t="s">
        <v>771</v>
      </c>
      <c r="H71" s="95">
        <v>2011</v>
      </c>
      <c r="I71" s="96" t="s">
        <v>942</v>
      </c>
      <c r="J71" s="95" t="s">
        <v>943</v>
      </c>
      <c r="K71" s="95" t="s">
        <v>925</v>
      </c>
      <c r="L71" s="95" t="s">
        <v>944</v>
      </c>
      <c r="M71" s="95"/>
      <c r="N71" s="95" t="s">
        <v>10557</v>
      </c>
      <c r="O71" s="95"/>
      <c r="P71" s="95"/>
      <c r="Q71" s="95" t="s">
        <v>178</v>
      </c>
      <c r="R71" s="95"/>
      <c r="S71" s="95"/>
      <c r="T71" s="95"/>
      <c r="U71" s="95"/>
      <c r="V71" s="95"/>
      <c r="W71" s="95"/>
      <c r="X71" s="95"/>
      <c r="Y71" s="95"/>
      <c r="Z71" s="95"/>
      <c r="AA71" s="95"/>
      <c r="AB71" s="95"/>
      <c r="AC71" s="95"/>
      <c r="AD71" s="95"/>
      <c r="AE71" s="95"/>
      <c r="AF71" s="95"/>
      <c r="AG71" s="95"/>
      <c r="AH71" s="95"/>
      <c r="AI71" s="95"/>
      <c r="AJ71" s="95"/>
      <c r="AK71" s="95"/>
    </row>
    <row r="72" spans="1:37" ht="17.25" customHeight="1" x14ac:dyDescent="0.2">
      <c r="A72" s="97" t="s">
        <v>22</v>
      </c>
      <c r="B72" s="97" t="s">
        <v>833</v>
      </c>
      <c r="C72" s="97" t="s">
        <v>165</v>
      </c>
      <c r="D72" s="97" t="s">
        <v>921</v>
      </c>
      <c r="E72" s="97" t="s">
        <v>921</v>
      </c>
      <c r="F72" s="95">
        <v>28</v>
      </c>
      <c r="G72" s="98" t="s">
        <v>771</v>
      </c>
      <c r="H72" s="95">
        <v>2011</v>
      </c>
      <c r="I72" s="96" t="s">
        <v>942</v>
      </c>
      <c r="J72" s="95" t="s">
        <v>945</v>
      </c>
      <c r="K72" s="95" t="s">
        <v>941</v>
      </c>
      <c r="L72" s="95" t="s">
        <v>832</v>
      </c>
      <c r="M72" s="95"/>
      <c r="N72" s="95" t="s">
        <v>10557</v>
      </c>
      <c r="O72" s="95"/>
      <c r="P72" s="95"/>
      <c r="Q72" s="95" t="s">
        <v>178</v>
      </c>
      <c r="R72" s="95"/>
      <c r="S72" s="95"/>
      <c r="T72" s="95"/>
      <c r="U72" s="95"/>
      <c r="V72" s="95"/>
      <c r="W72" s="95"/>
      <c r="X72" s="95"/>
      <c r="Y72" s="95"/>
      <c r="Z72" s="95"/>
      <c r="AA72" s="95"/>
      <c r="AB72" s="95"/>
      <c r="AC72" s="95"/>
      <c r="AD72" s="95"/>
      <c r="AE72" s="95"/>
      <c r="AF72" s="95"/>
      <c r="AG72" s="95"/>
      <c r="AH72" s="95"/>
      <c r="AI72" s="95"/>
      <c r="AJ72" s="95"/>
      <c r="AK72" s="95"/>
    </row>
    <row r="73" spans="1:37" ht="17.25" customHeight="1" x14ac:dyDescent="0.2">
      <c r="A73" s="97" t="s">
        <v>22</v>
      </c>
      <c r="B73" s="97" t="s">
        <v>658</v>
      </c>
      <c r="C73" s="97" t="s">
        <v>165</v>
      </c>
      <c r="D73" s="97" t="s">
        <v>239</v>
      </c>
      <c r="E73" s="97" t="s">
        <v>239</v>
      </c>
      <c r="F73" s="95">
        <v>1</v>
      </c>
      <c r="G73" s="98" t="s">
        <v>659</v>
      </c>
      <c r="H73" s="95">
        <v>1984</v>
      </c>
      <c r="I73" s="96" t="s">
        <v>946</v>
      </c>
      <c r="J73" s="95" t="s">
        <v>947</v>
      </c>
      <c r="K73" s="95" t="s">
        <v>948</v>
      </c>
      <c r="L73" s="95" t="s">
        <v>949</v>
      </c>
      <c r="M73" s="95"/>
      <c r="N73" s="95" t="s">
        <v>177</v>
      </c>
      <c r="O73" s="95"/>
      <c r="P73" s="95"/>
      <c r="Q73" s="95" t="s">
        <v>178</v>
      </c>
      <c r="R73" s="95"/>
      <c r="S73" s="95"/>
      <c r="T73" s="95"/>
      <c r="U73" s="95"/>
      <c r="V73" s="95"/>
      <c r="W73" s="95"/>
      <c r="X73" s="95"/>
      <c r="Y73" s="95"/>
      <c r="Z73" s="95"/>
      <c r="AA73" s="95"/>
      <c r="AB73" s="95"/>
      <c r="AC73" s="95"/>
      <c r="AD73" s="95"/>
      <c r="AE73" s="95"/>
      <c r="AF73" s="95"/>
      <c r="AG73" s="95"/>
      <c r="AH73" s="95"/>
      <c r="AI73" s="95"/>
      <c r="AJ73" s="95"/>
      <c r="AK73" s="95"/>
    </row>
    <row r="74" spans="1:37" ht="17.25" customHeight="1" x14ac:dyDescent="0.2">
      <c r="A74" s="97" t="s">
        <v>22</v>
      </c>
      <c r="B74" s="97" t="s">
        <v>663</v>
      </c>
      <c r="C74" s="97" t="s">
        <v>165</v>
      </c>
      <c r="D74" s="97" t="s">
        <v>239</v>
      </c>
      <c r="E74" s="97" t="s">
        <v>239</v>
      </c>
      <c r="F74" s="95">
        <v>2</v>
      </c>
      <c r="G74" s="98" t="s">
        <v>541</v>
      </c>
      <c r="H74" s="95">
        <v>1985</v>
      </c>
      <c r="I74" s="96" t="s">
        <v>950</v>
      </c>
      <c r="J74" s="95" t="s">
        <v>951</v>
      </c>
      <c r="K74" s="95" t="s">
        <v>948</v>
      </c>
      <c r="L74" s="95" t="s">
        <v>949</v>
      </c>
      <c r="M74" s="95"/>
      <c r="N74" s="95" t="s">
        <v>177</v>
      </c>
      <c r="O74" s="95"/>
      <c r="P74" s="95"/>
      <c r="Q74" s="95" t="s">
        <v>178</v>
      </c>
      <c r="R74" s="95"/>
      <c r="S74" s="95"/>
      <c r="T74" s="95"/>
      <c r="U74" s="95"/>
      <c r="V74" s="95"/>
      <c r="W74" s="95"/>
      <c r="X74" s="95"/>
      <c r="Y74" s="95"/>
      <c r="Z74" s="95"/>
      <c r="AA74" s="95"/>
      <c r="AB74" s="95"/>
      <c r="AC74" s="95"/>
      <c r="AD74" s="95"/>
      <c r="AE74" s="95"/>
      <c r="AF74" s="95"/>
      <c r="AG74" s="95"/>
      <c r="AH74" s="95"/>
      <c r="AI74" s="95"/>
      <c r="AJ74" s="95"/>
      <c r="AK74" s="95"/>
    </row>
    <row r="75" spans="1:37" ht="17.25" customHeight="1" x14ac:dyDescent="0.2">
      <c r="A75" s="97" t="s">
        <v>22</v>
      </c>
      <c r="B75" s="97" t="s">
        <v>666</v>
      </c>
      <c r="C75" s="97" t="s">
        <v>165</v>
      </c>
      <c r="D75" s="97" t="s">
        <v>239</v>
      </c>
      <c r="E75" s="97" t="s">
        <v>239</v>
      </c>
      <c r="F75" s="95">
        <v>3</v>
      </c>
      <c r="G75" s="98" t="s">
        <v>667</v>
      </c>
      <c r="H75" s="95">
        <v>1986</v>
      </c>
      <c r="I75" s="96" t="s">
        <v>952</v>
      </c>
      <c r="J75" s="95" t="s">
        <v>953</v>
      </c>
      <c r="K75" s="95" t="s">
        <v>948</v>
      </c>
      <c r="L75" s="95" t="s">
        <v>949</v>
      </c>
      <c r="M75" s="95"/>
      <c r="N75" s="95" t="s">
        <v>177</v>
      </c>
      <c r="O75" s="95"/>
      <c r="P75" s="95"/>
      <c r="Q75" s="95" t="s">
        <v>178</v>
      </c>
      <c r="R75" s="95"/>
      <c r="S75" s="95"/>
      <c r="T75" s="95"/>
      <c r="U75" s="95"/>
      <c r="V75" s="95"/>
      <c r="W75" s="95"/>
      <c r="X75" s="95"/>
      <c r="Y75" s="95"/>
      <c r="Z75" s="95"/>
      <c r="AA75" s="95"/>
      <c r="AB75" s="95"/>
      <c r="AC75" s="95"/>
      <c r="AD75" s="95"/>
      <c r="AE75" s="95"/>
      <c r="AF75" s="95"/>
      <c r="AG75" s="95"/>
      <c r="AH75" s="95"/>
      <c r="AI75" s="95"/>
      <c r="AJ75" s="95"/>
      <c r="AK75" s="95"/>
    </row>
    <row r="76" spans="1:37" ht="17.25" customHeight="1" x14ac:dyDescent="0.2">
      <c r="A76" s="97" t="s">
        <v>22</v>
      </c>
      <c r="B76" s="97" t="s">
        <v>671</v>
      </c>
      <c r="C76" s="97" t="s">
        <v>165</v>
      </c>
      <c r="D76" s="97" t="s">
        <v>239</v>
      </c>
      <c r="E76" s="97" t="s">
        <v>239</v>
      </c>
      <c r="F76" s="95">
        <v>4</v>
      </c>
      <c r="G76" s="98" t="s">
        <v>672</v>
      </c>
      <c r="H76" s="95">
        <v>1987</v>
      </c>
      <c r="I76" s="96" t="s">
        <v>954</v>
      </c>
      <c r="J76" s="95" t="s">
        <v>955</v>
      </c>
      <c r="K76" s="95" t="s">
        <v>948</v>
      </c>
      <c r="L76" s="95" t="s">
        <v>949</v>
      </c>
      <c r="M76" s="95"/>
      <c r="N76" s="95" t="s">
        <v>177</v>
      </c>
      <c r="O76" s="95"/>
      <c r="P76" s="95"/>
      <c r="Q76" s="95" t="s">
        <v>178</v>
      </c>
      <c r="R76" s="95"/>
      <c r="S76" s="95"/>
      <c r="T76" s="95"/>
      <c r="U76" s="95"/>
      <c r="V76" s="95"/>
      <c r="W76" s="95"/>
      <c r="X76" s="95"/>
      <c r="Y76" s="95"/>
      <c r="Z76" s="95"/>
      <c r="AA76" s="95"/>
      <c r="AB76" s="95"/>
      <c r="AC76" s="95"/>
      <c r="AD76" s="95"/>
      <c r="AE76" s="95"/>
      <c r="AF76" s="95"/>
      <c r="AG76" s="95"/>
      <c r="AH76" s="95"/>
      <c r="AI76" s="95"/>
      <c r="AJ76" s="95"/>
      <c r="AK76" s="95"/>
    </row>
    <row r="77" spans="1:37" ht="17.25" customHeight="1" x14ac:dyDescent="0.2">
      <c r="A77" s="97" t="s">
        <v>22</v>
      </c>
      <c r="B77" s="97" t="s">
        <v>675</v>
      </c>
      <c r="C77" s="97" t="s">
        <v>165</v>
      </c>
      <c r="D77" s="97" t="s">
        <v>239</v>
      </c>
      <c r="E77" s="97" t="s">
        <v>239</v>
      </c>
      <c r="F77" s="95">
        <v>5</v>
      </c>
      <c r="G77" s="98" t="s">
        <v>676</v>
      </c>
      <c r="H77" s="95">
        <v>1988</v>
      </c>
      <c r="I77" s="96" t="s">
        <v>956</v>
      </c>
      <c r="J77" s="95" t="s">
        <v>957</v>
      </c>
      <c r="K77" s="95" t="s">
        <v>948</v>
      </c>
      <c r="L77" s="95" t="s">
        <v>949</v>
      </c>
      <c r="M77" s="95"/>
      <c r="N77" s="95" t="s">
        <v>177</v>
      </c>
      <c r="O77" s="95"/>
      <c r="P77" s="95"/>
      <c r="Q77" s="95" t="s">
        <v>178</v>
      </c>
      <c r="R77" s="95"/>
      <c r="S77" s="95"/>
      <c r="T77" s="95"/>
      <c r="U77" s="95"/>
      <c r="V77" s="95"/>
      <c r="W77" s="95"/>
      <c r="X77" s="95"/>
      <c r="Y77" s="95"/>
      <c r="Z77" s="95"/>
      <c r="AA77" s="95"/>
      <c r="AB77" s="95"/>
      <c r="AC77" s="95"/>
      <c r="AD77" s="95"/>
      <c r="AE77" s="95"/>
      <c r="AF77" s="95"/>
      <c r="AG77" s="95"/>
      <c r="AH77" s="95"/>
      <c r="AI77" s="95"/>
      <c r="AJ77" s="95"/>
      <c r="AK77" s="95"/>
    </row>
    <row r="78" spans="1:37" ht="17.25" customHeight="1" x14ac:dyDescent="0.2">
      <c r="A78" s="97" t="s">
        <v>22</v>
      </c>
      <c r="B78" s="97" t="s">
        <v>679</v>
      </c>
      <c r="C78" s="97" t="s">
        <v>165</v>
      </c>
      <c r="D78" s="97" t="s">
        <v>239</v>
      </c>
      <c r="E78" s="97" t="s">
        <v>239</v>
      </c>
      <c r="F78" s="95">
        <v>6</v>
      </c>
      <c r="G78" s="98" t="s">
        <v>680</v>
      </c>
      <c r="H78" s="95">
        <v>1989</v>
      </c>
      <c r="I78" s="96" t="s">
        <v>958</v>
      </c>
      <c r="J78" s="95" t="s">
        <v>959</v>
      </c>
      <c r="K78" s="95" t="s">
        <v>948</v>
      </c>
      <c r="L78" s="95" t="s">
        <v>949</v>
      </c>
      <c r="M78" s="95"/>
      <c r="N78" s="95" t="s">
        <v>177</v>
      </c>
      <c r="O78" s="95"/>
      <c r="P78" s="95"/>
      <c r="Q78" s="95" t="s">
        <v>178</v>
      </c>
      <c r="R78" s="95"/>
      <c r="S78" s="95"/>
      <c r="T78" s="95"/>
      <c r="U78" s="95"/>
      <c r="V78" s="95"/>
      <c r="W78" s="95"/>
      <c r="X78" s="95"/>
      <c r="Y78" s="95"/>
      <c r="Z78" s="95"/>
      <c r="AA78" s="95"/>
      <c r="AB78" s="95"/>
      <c r="AC78" s="95"/>
      <c r="AD78" s="95"/>
      <c r="AE78" s="95"/>
      <c r="AF78" s="95"/>
      <c r="AG78" s="95"/>
      <c r="AH78" s="95"/>
      <c r="AI78" s="95"/>
      <c r="AJ78" s="95"/>
      <c r="AK78" s="95"/>
    </row>
    <row r="79" spans="1:37" ht="17.25" customHeight="1" x14ac:dyDescent="0.2">
      <c r="A79" s="97" t="s">
        <v>22</v>
      </c>
      <c r="B79" s="97" t="s">
        <v>683</v>
      </c>
      <c r="C79" s="97" t="s">
        <v>165</v>
      </c>
      <c r="D79" s="97" t="s">
        <v>239</v>
      </c>
      <c r="E79" s="97" t="s">
        <v>239</v>
      </c>
      <c r="F79" s="95">
        <v>7</v>
      </c>
      <c r="G79" s="98" t="s">
        <v>684</v>
      </c>
      <c r="H79" s="95">
        <v>1990</v>
      </c>
      <c r="I79" s="96" t="s">
        <v>960</v>
      </c>
      <c r="J79" s="95" t="s">
        <v>961</v>
      </c>
      <c r="K79" s="95" t="s">
        <v>948</v>
      </c>
      <c r="L79" s="95" t="s">
        <v>949</v>
      </c>
      <c r="M79" s="95"/>
      <c r="N79" s="95" t="s">
        <v>177</v>
      </c>
      <c r="O79" s="95"/>
      <c r="P79" s="95"/>
      <c r="Q79" s="95" t="s">
        <v>178</v>
      </c>
      <c r="R79" s="95"/>
      <c r="S79" s="95"/>
      <c r="T79" s="95"/>
      <c r="U79" s="95"/>
      <c r="V79" s="95"/>
      <c r="W79" s="95"/>
      <c r="X79" s="95"/>
      <c r="Y79" s="95"/>
      <c r="Z79" s="95"/>
      <c r="AA79" s="95"/>
      <c r="AB79" s="95"/>
      <c r="AC79" s="95"/>
      <c r="AD79" s="95"/>
      <c r="AE79" s="95"/>
      <c r="AF79" s="95"/>
      <c r="AG79" s="95"/>
      <c r="AH79" s="95"/>
      <c r="AI79" s="95"/>
      <c r="AJ79" s="95"/>
      <c r="AK79" s="95"/>
    </row>
    <row r="80" spans="1:37" ht="17.25" customHeight="1" x14ac:dyDescent="0.2">
      <c r="A80" s="97" t="s">
        <v>22</v>
      </c>
      <c r="B80" s="97" t="s">
        <v>687</v>
      </c>
      <c r="C80" s="97" t="s">
        <v>165</v>
      </c>
      <c r="D80" s="97" t="s">
        <v>239</v>
      </c>
      <c r="E80" s="97" t="s">
        <v>239</v>
      </c>
      <c r="F80" s="95">
        <v>8</v>
      </c>
      <c r="G80" s="98" t="s">
        <v>688</v>
      </c>
      <c r="H80" s="95">
        <v>1991</v>
      </c>
      <c r="I80" s="96" t="s">
        <v>962</v>
      </c>
      <c r="J80" s="95" t="s">
        <v>963</v>
      </c>
      <c r="K80" s="95" t="s">
        <v>948</v>
      </c>
      <c r="L80" s="95" t="s">
        <v>949</v>
      </c>
      <c r="M80" s="95"/>
      <c r="N80" s="95" t="s">
        <v>177</v>
      </c>
      <c r="O80" s="95"/>
      <c r="P80" s="95"/>
      <c r="Q80" s="95" t="s">
        <v>178</v>
      </c>
      <c r="R80" s="95"/>
      <c r="S80" s="95"/>
      <c r="T80" s="95"/>
      <c r="U80" s="95"/>
      <c r="V80" s="95"/>
      <c r="W80" s="95"/>
      <c r="X80" s="95"/>
      <c r="Y80" s="95"/>
      <c r="Z80" s="95"/>
      <c r="AA80" s="95"/>
      <c r="AB80" s="95"/>
      <c r="AC80" s="95"/>
      <c r="AD80" s="95"/>
      <c r="AE80" s="95"/>
      <c r="AF80" s="95"/>
      <c r="AG80" s="95"/>
      <c r="AH80" s="95"/>
      <c r="AI80" s="95"/>
      <c r="AJ80" s="95"/>
      <c r="AK80" s="95"/>
    </row>
    <row r="81" spans="1:37" ht="17.25" customHeight="1" x14ac:dyDescent="0.2">
      <c r="A81" s="97" t="s">
        <v>22</v>
      </c>
      <c r="B81" s="97" t="s">
        <v>691</v>
      </c>
      <c r="C81" s="97" t="s">
        <v>165</v>
      </c>
      <c r="D81" s="97" t="s">
        <v>239</v>
      </c>
      <c r="E81" s="97" t="s">
        <v>239</v>
      </c>
      <c r="F81" s="95">
        <v>9</v>
      </c>
      <c r="G81" s="98" t="s">
        <v>692</v>
      </c>
      <c r="H81" s="95">
        <v>1992</v>
      </c>
      <c r="I81" s="96" t="s">
        <v>964</v>
      </c>
      <c r="J81" s="95" t="s">
        <v>965</v>
      </c>
      <c r="K81" s="95" t="s">
        <v>948</v>
      </c>
      <c r="L81" s="95" t="s">
        <v>949</v>
      </c>
      <c r="M81" s="95"/>
      <c r="N81" s="95" t="s">
        <v>177</v>
      </c>
      <c r="O81" s="95"/>
      <c r="P81" s="95"/>
      <c r="Q81" s="95" t="s">
        <v>178</v>
      </c>
      <c r="R81" s="95"/>
      <c r="S81" s="95"/>
      <c r="T81" s="95"/>
      <c r="U81" s="95"/>
      <c r="V81" s="95"/>
      <c r="W81" s="95"/>
      <c r="X81" s="95"/>
      <c r="Y81" s="95"/>
      <c r="Z81" s="95"/>
      <c r="AA81" s="95"/>
      <c r="AB81" s="95"/>
      <c r="AC81" s="95"/>
      <c r="AD81" s="95"/>
      <c r="AE81" s="95"/>
      <c r="AF81" s="95"/>
      <c r="AG81" s="95"/>
      <c r="AH81" s="95"/>
      <c r="AI81" s="95"/>
      <c r="AJ81" s="95"/>
      <c r="AK81" s="95"/>
    </row>
    <row r="82" spans="1:37" ht="17.25" customHeight="1" x14ac:dyDescent="0.2">
      <c r="A82" s="97" t="s">
        <v>22</v>
      </c>
      <c r="B82" s="97" t="s">
        <v>695</v>
      </c>
      <c r="C82" s="97" t="s">
        <v>165</v>
      </c>
      <c r="D82" s="97" t="s">
        <v>239</v>
      </c>
      <c r="E82" s="97" t="s">
        <v>239</v>
      </c>
      <c r="F82" s="95">
        <v>10</v>
      </c>
      <c r="G82" s="98" t="s">
        <v>696</v>
      </c>
      <c r="H82" s="95">
        <v>1993</v>
      </c>
      <c r="I82" s="96" t="s">
        <v>966</v>
      </c>
      <c r="J82" s="95" t="s">
        <v>967</v>
      </c>
      <c r="K82" s="95" t="s">
        <v>948</v>
      </c>
      <c r="L82" s="95" t="s">
        <v>949</v>
      </c>
      <c r="M82" s="95"/>
      <c r="N82" s="95" t="s">
        <v>177</v>
      </c>
      <c r="O82" s="95"/>
      <c r="P82" s="95"/>
      <c r="Q82" s="95" t="s">
        <v>178</v>
      </c>
      <c r="R82" s="95"/>
      <c r="S82" s="95"/>
      <c r="T82" s="95"/>
      <c r="U82" s="95"/>
      <c r="V82" s="95"/>
      <c r="W82" s="95"/>
      <c r="X82" s="95"/>
      <c r="Y82" s="95"/>
      <c r="Z82" s="95"/>
      <c r="AA82" s="95"/>
      <c r="AB82" s="95"/>
      <c r="AC82" s="95"/>
      <c r="AD82" s="95"/>
      <c r="AE82" s="95"/>
      <c r="AF82" s="95"/>
      <c r="AG82" s="95"/>
      <c r="AH82" s="95"/>
      <c r="AI82" s="95"/>
      <c r="AJ82" s="95"/>
      <c r="AK82" s="95"/>
    </row>
    <row r="83" spans="1:37" ht="17.25" customHeight="1" x14ac:dyDescent="0.2">
      <c r="A83" s="97" t="s">
        <v>22</v>
      </c>
      <c r="B83" s="97" t="s">
        <v>699</v>
      </c>
      <c r="C83" s="97" t="s">
        <v>165</v>
      </c>
      <c r="D83" s="97" t="s">
        <v>239</v>
      </c>
      <c r="E83" s="97" t="s">
        <v>239</v>
      </c>
      <c r="F83" s="95">
        <v>11</v>
      </c>
      <c r="G83" s="98" t="s">
        <v>700</v>
      </c>
      <c r="H83" s="95">
        <v>1994</v>
      </c>
      <c r="I83" s="96" t="s">
        <v>968</v>
      </c>
      <c r="J83" s="95" t="s">
        <v>969</v>
      </c>
      <c r="K83" s="95" t="s">
        <v>948</v>
      </c>
      <c r="L83" s="95" t="s">
        <v>949</v>
      </c>
      <c r="M83" s="95"/>
      <c r="N83" s="95" t="s">
        <v>177</v>
      </c>
      <c r="O83" s="95"/>
      <c r="P83" s="95"/>
      <c r="Q83" s="95" t="s">
        <v>178</v>
      </c>
      <c r="R83" s="95"/>
      <c r="S83" s="95"/>
      <c r="T83" s="95"/>
      <c r="U83" s="95"/>
      <c r="V83" s="95"/>
      <c r="W83" s="95"/>
      <c r="X83" s="95"/>
      <c r="Y83" s="95"/>
      <c r="Z83" s="95"/>
      <c r="AA83" s="95"/>
      <c r="AB83" s="95"/>
      <c r="AC83" s="95"/>
      <c r="AD83" s="95"/>
      <c r="AE83" s="95"/>
      <c r="AF83" s="95"/>
      <c r="AG83" s="95"/>
      <c r="AH83" s="95"/>
      <c r="AI83" s="95"/>
      <c r="AJ83" s="95"/>
      <c r="AK83" s="95"/>
    </row>
    <row r="84" spans="1:37" ht="17.25" customHeight="1" x14ac:dyDescent="0.2">
      <c r="A84" s="97" t="s">
        <v>22</v>
      </c>
      <c r="B84" s="97" t="s">
        <v>704</v>
      </c>
      <c r="C84" s="97" t="s">
        <v>165</v>
      </c>
      <c r="D84" s="97" t="s">
        <v>239</v>
      </c>
      <c r="E84" s="97" t="s">
        <v>239</v>
      </c>
      <c r="F84" s="95">
        <v>12</v>
      </c>
      <c r="G84" s="98" t="s">
        <v>705</v>
      </c>
      <c r="H84" s="95">
        <v>1995</v>
      </c>
      <c r="I84" s="96" t="s">
        <v>970</v>
      </c>
      <c r="J84" s="95" t="s">
        <v>971</v>
      </c>
      <c r="K84" s="95" t="s">
        <v>948</v>
      </c>
      <c r="L84" s="95" t="s">
        <v>949</v>
      </c>
      <c r="M84" s="95"/>
      <c r="N84" s="95" t="s">
        <v>177</v>
      </c>
      <c r="O84" s="95"/>
      <c r="P84" s="95"/>
      <c r="Q84" s="95" t="s">
        <v>178</v>
      </c>
      <c r="R84" s="95"/>
      <c r="S84" s="95"/>
      <c r="T84" s="95"/>
      <c r="U84" s="95"/>
      <c r="V84" s="95"/>
      <c r="W84" s="95"/>
      <c r="X84" s="95"/>
      <c r="Y84" s="95"/>
      <c r="Z84" s="95"/>
      <c r="AA84" s="95"/>
      <c r="AB84" s="95"/>
      <c r="AC84" s="95"/>
      <c r="AD84" s="95"/>
      <c r="AE84" s="95"/>
      <c r="AF84" s="95"/>
      <c r="AG84" s="95"/>
      <c r="AH84" s="95"/>
      <c r="AI84" s="95"/>
      <c r="AJ84" s="95"/>
      <c r="AK84" s="95"/>
    </row>
    <row r="85" spans="1:37" ht="17.25" customHeight="1" x14ac:dyDescent="0.2">
      <c r="A85" s="97" t="s">
        <v>22</v>
      </c>
      <c r="B85" s="97" t="s">
        <v>708</v>
      </c>
      <c r="C85" s="97" t="s">
        <v>165</v>
      </c>
      <c r="D85" s="97" t="s">
        <v>239</v>
      </c>
      <c r="E85" s="97" t="s">
        <v>239</v>
      </c>
      <c r="F85" s="95">
        <v>13</v>
      </c>
      <c r="G85" s="98" t="s">
        <v>709</v>
      </c>
      <c r="H85" s="95">
        <v>1996</v>
      </c>
      <c r="I85" s="96" t="s">
        <v>972</v>
      </c>
      <c r="J85" s="95" t="s">
        <v>973</v>
      </c>
      <c r="K85" s="95" t="s">
        <v>948</v>
      </c>
      <c r="L85" s="95" t="s">
        <v>949</v>
      </c>
      <c r="M85" s="95"/>
      <c r="N85" s="95" t="s">
        <v>177</v>
      </c>
      <c r="O85" s="95"/>
      <c r="P85" s="95"/>
      <c r="Q85" s="95" t="s">
        <v>178</v>
      </c>
      <c r="R85" s="95"/>
      <c r="S85" s="95"/>
      <c r="T85" s="95"/>
      <c r="U85" s="95"/>
      <c r="V85" s="95"/>
      <c r="W85" s="95"/>
      <c r="X85" s="95"/>
      <c r="Y85" s="95"/>
      <c r="Z85" s="95"/>
      <c r="AA85" s="95"/>
      <c r="AB85" s="95"/>
      <c r="AC85" s="95"/>
      <c r="AD85" s="95"/>
      <c r="AE85" s="95"/>
      <c r="AF85" s="95"/>
      <c r="AG85" s="95"/>
      <c r="AH85" s="95"/>
      <c r="AI85" s="95"/>
      <c r="AJ85" s="95"/>
      <c r="AK85" s="95"/>
    </row>
    <row r="86" spans="1:37" ht="17.25" customHeight="1" x14ac:dyDescent="0.2">
      <c r="A86" s="97" t="s">
        <v>22</v>
      </c>
      <c r="B86" s="97" t="s">
        <v>712</v>
      </c>
      <c r="C86" s="97" t="s">
        <v>165</v>
      </c>
      <c r="D86" s="97" t="s">
        <v>239</v>
      </c>
      <c r="E86" s="97" t="s">
        <v>239</v>
      </c>
      <c r="F86" s="95">
        <v>14</v>
      </c>
      <c r="G86" s="98" t="s">
        <v>713</v>
      </c>
      <c r="H86" s="95">
        <v>1997</v>
      </c>
      <c r="I86" s="96" t="s">
        <v>974</v>
      </c>
      <c r="J86" s="95" t="s">
        <v>975</v>
      </c>
      <c r="K86" s="95" t="s">
        <v>948</v>
      </c>
      <c r="L86" s="95" t="s">
        <v>949</v>
      </c>
      <c r="M86" s="95"/>
      <c r="N86" s="95" t="s">
        <v>177</v>
      </c>
      <c r="O86" s="95"/>
      <c r="P86" s="95"/>
      <c r="Q86" s="95" t="s">
        <v>178</v>
      </c>
      <c r="R86" s="95"/>
      <c r="S86" s="95"/>
      <c r="T86" s="95"/>
      <c r="U86" s="95"/>
      <c r="V86" s="95"/>
      <c r="W86" s="95"/>
      <c r="X86" s="95"/>
      <c r="Y86" s="95"/>
      <c r="Z86" s="95"/>
      <c r="AA86" s="95"/>
      <c r="AB86" s="95"/>
      <c r="AC86" s="95"/>
      <c r="AD86" s="95"/>
      <c r="AE86" s="95"/>
      <c r="AF86" s="95"/>
      <c r="AG86" s="95"/>
      <c r="AH86" s="95"/>
      <c r="AI86" s="95"/>
      <c r="AJ86" s="95"/>
      <c r="AK86" s="95"/>
    </row>
    <row r="87" spans="1:37" ht="17.25" customHeight="1" x14ac:dyDescent="0.2">
      <c r="A87" s="97" t="s">
        <v>22</v>
      </c>
      <c r="B87" s="97" t="s">
        <v>716</v>
      </c>
      <c r="C87" s="97" t="s">
        <v>165</v>
      </c>
      <c r="D87" s="97" t="s">
        <v>239</v>
      </c>
      <c r="E87" s="97" t="s">
        <v>239</v>
      </c>
      <c r="F87" s="95">
        <v>15</v>
      </c>
      <c r="G87" s="98" t="s">
        <v>717</v>
      </c>
      <c r="H87" s="95">
        <v>1998</v>
      </c>
      <c r="I87" s="96" t="s">
        <v>976</v>
      </c>
      <c r="J87" s="95" t="s">
        <v>977</v>
      </c>
      <c r="K87" s="95" t="s">
        <v>948</v>
      </c>
      <c r="L87" s="95" t="s">
        <v>949</v>
      </c>
      <c r="M87" s="95"/>
      <c r="N87" s="95" t="s">
        <v>177</v>
      </c>
      <c r="O87" s="95"/>
      <c r="P87" s="95"/>
      <c r="Q87" s="95" t="s">
        <v>178</v>
      </c>
      <c r="R87" s="95"/>
      <c r="S87" s="95"/>
      <c r="T87" s="95"/>
      <c r="U87" s="95"/>
      <c r="V87" s="95"/>
      <c r="W87" s="95"/>
      <c r="X87" s="95"/>
      <c r="Y87" s="95"/>
      <c r="Z87" s="95"/>
      <c r="AA87" s="95"/>
      <c r="AB87" s="95"/>
      <c r="AC87" s="95"/>
      <c r="AD87" s="95"/>
      <c r="AE87" s="95"/>
      <c r="AF87" s="95"/>
      <c r="AG87" s="95"/>
      <c r="AH87" s="95"/>
      <c r="AI87" s="95"/>
      <c r="AJ87" s="95"/>
      <c r="AK87" s="95"/>
    </row>
    <row r="88" spans="1:37" ht="17.25" customHeight="1" x14ac:dyDescent="0.2">
      <c r="A88" s="97" t="s">
        <v>22</v>
      </c>
      <c r="B88" s="97" t="s">
        <v>720</v>
      </c>
      <c r="C88" s="97" t="s">
        <v>165</v>
      </c>
      <c r="D88" s="97" t="s">
        <v>239</v>
      </c>
      <c r="E88" s="97" t="s">
        <v>239</v>
      </c>
      <c r="F88" s="95">
        <v>16</v>
      </c>
      <c r="G88" s="98" t="s">
        <v>721</v>
      </c>
      <c r="H88" s="95">
        <v>1999</v>
      </c>
      <c r="I88" s="96" t="s">
        <v>978</v>
      </c>
      <c r="J88" s="95" t="s">
        <v>979</v>
      </c>
      <c r="K88" s="95" t="s">
        <v>948</v>
      </c>
      <c r="L88" s="95" t="s">
        <v>949</v>
      </c>
      <c r="M88" s="95"/>
      <c r="N88" s="95" t="s">
        <v>177</v>
      </c>
      <c r="O88" s="95"/>
      <c r="P88" s="95"/>
      <c r="Q88" s="95" t="s">
        <v>178</v>
      </c>
      <c r="R88" s="95"/>
      <c r="S88" s="95"/>
      <c r="T88" s="95"/>
      <c r="U88" s="95"/>
      <c r="V88" s="95"/>
      <c r="W88" s="95"/>
      <c r="X88" s="95"/>
      <c r="Y88" s="95"/>
      <c r="Z88" s="95"/>
      <c r="AA88" s="95"/>
      <c r="AB88" s="95"/>
      <c r="AC88" s="95"/>
      <c r="AD88" s="95"/>
      <c r="AE88" s="95"/>
      <c r="AF88" s="95"/>
      <c r="AG88" s="95"/>
      <c r="AH88" s="95"/>
      <c r="AI88" s="95"/>
      <c r="AJ88" s="95"/>
      <c r="AK88" s="95"/>
    </row>
    <row r="89" spans="1:37" ht="17.25" customHeight="1" x14ac:dyDescent="0.2">
      <c r="A89" s="97" t="s">
        <v>22</v>
      </c>
      <c r="B89" s="97" t="s">
        <v>724</v>
      </c>
      <c r="C89" s="97" t="s">
        <v>165</v>
      </c>
      <c r="D89" s="97" t="s">
        <v>239</v>
      </c>
      <c r="E89" s="97" t="s">
        <v>239</v>
      </c>
      <c r="F89" s="95">
        <v>17</v>
      </c>
      <c r="G89" s="98" t="s">
        <v>725</v>
      </c>
      <c r="H89" s="95">
        <v>2000</v>
      </c>
      <c r="I89" s="96" t="s">
        <v>980</v>
      </c>
      <c r="J89" s="95" t="s">
        <v>981</v>
      </c>
      <c r="K89" s="95" t="s">
        <v>948</v>
      </c>
      <c r="L89" s="95" t="s">
        <v>949</v>
      </c>
      <c r="M89" s="95"/>
      <c r="N89" s="95" t="s">
        <v>177</v>
      </c>
      <c r="O89" s="95"/>
      <c r="P89" s="95"/>
      <c r="Q89" s="95" t="s">
        <v>178</v>
      </c>
      <c r="R89" s="95"/>
      <c r="S89" s="95"/>
      <c r="T89" s="95"/>
      <c r="U89" s="95"/>
      <c r="V89" s="95"/>
      <c r="W89" s="95"/>
      <c r="X89" s="95"/>
      <c r="Y89" s="95"/>
      <c r="Z89" s="95"/>
      <c r="AA89" s="95"/>
      <c r="AB89" s="95"/>
      <c r="AC89" s="95"/>
      <c r="AD89" s="95"/>
      <c r="AE89" s="95"/>
      <c r="AF89" s="95"/>
      <c r="AG89" s="95"/>
      <c r="AH89" s="95"/>
      <c r="AI89" s="95"/>
      <c r="AJ89" s="95"/>
      <c r="AK89" s="95"/>
    </row>
    <row r="90" spans="1:37" ht="17.25" customHeight="1" x14ac:dyDescent="0.2">
      <c r="A90" s="97" t="s">
        <v>22</v>
      </c>
      <c r="B90" s="97" t="s">
        <v>728</v>
      </c>
      <c r="C90" s="97" t="s">
        <v>165</v>
      </c>
      <c r="D90" s="97" t="s">
        <v>239</v>
      </c>
      <c r="E90" s="97" t="s">
        <v>239</v>
      </c>
      <c r="F90" s="95">
        <v>18</v>
      </c>
      <c r="G90" s="98" t="s">
        <v>729</v>
      </c>
      <c r="H90" s="95">
        <v>2001</v>
      </c>
      <c r="I90" s="96" t="s">
        <v>982</v>
      </c>
      <c r="J90" s="95" t="s">
        <v>983</v>
      </c>
      <c r="K90" s="95" t="s">
        <v>948</v>
      </c>
      <c r="L90" s="95" t="s">
        <v>949</v>
      </c>
      <c r="M90" s="95"/>
      <c r="N90" s="95" t="s">
        <v>177</v>
      </c>
      <c r="O90" s="95"/>
      <c r="P90" s="95"/>
      <c r="Q90" s="95" t="s">
        <v>178</v>
      </c>
      <c r="R90" s="95"/>
      <c r="S90" s="95"/>
      <c r="T90" s="95"/>
      <c r="U90" s="95"/>
      <c r="V90" s="95"/>
      <c r="W90" s="95"/>
      <c r="X90" s="95"/>
      <c r="Y90" s="95"/>
      <c r="Z90" s="95"/>
      <c r="AA90" s="95"/>
      <c r="AB90" s="95"/>
      <c r="AC90" s="95"/>
      <c r="AD90" s="95"/>
      <c r="AE90" s="95"/>
      <c r="AF90" s="95"/>
      <c r="AG90" s="95"/>
      <c r="AH90" s="95"/>
      <c r="AI90" s="95"/>
      <c r="AJ90" s="95"/>
      <c r="AK90" s="95"/>
    </row>
    <row r="91" spans="1:37" ht="17.25" customHeight="1" x14ac:dyDescent="0.2">
      <c r="A91" s="97" t="s">
        <v>22</v>
      </c>
      <c r="B91" s="97" t="s">
        <v>732</v>
      </c>
      <c r="C91" s="97" t="s">
        <v>165</v>
      </c>
      <c r="D91" s="97" t="s">
        <v>239</v>
      </c>
      <c r="E91" s="97" t="s">
        <v>239</v>
      </c>
      <c r="F91" s="95">
        <v>19</v>
      </c>
      <c r="G91" s="98" t="s">
        <v>733</v>
      </c>
      <c r="H91" s="95">
        <v>2002</v>
      </c>
      <c r="I91" s="96" t="s">
        <v>984</v>
      </c>
      <c r="J91" s="95" t="s">
        <v>985</v>
      </c>
      <c r="K91" s="95" t="s">
        <v>948</v>
      </c>
      <c r="L91" s="95" t="s">
        <v>949</v>
      </c>
      <c r="M91" s="95"/>
      <c r="N91" s="95" t="s">
        <v>177</v>
      </c>
      <c r="O91" s="95"/>
      <c r="P91" s="95"/>
      <c r="Q91" s="95" t="s">
        <v>178</v>
      </c>
      <c r="R91" s="95"/>
      <c r="S91" s="95"/>
      <c r="T91" s="95"/>
      <c r="U91" s="95"/>
      <c r="V91" s="95"/>
      <c r="W91" s="95"/>
      <c r="X91" s="95"/>
      <c r="Y91" s="95"/>
      <c r="Z91" s="95"/>
      <c r="AA91" s="95"/>
      <c r="AB91" s="95"/>
      <c r="AC91" s="95"/>
      <c r="AD91" s="95"/>
      <c r="AE91" s="95"/>
      <c r="AF91" s="95"/>
      <c r="AG91" s="95"/>
      <c r="AH91" s="95"/>
      <c r="AI91" s="95"/>
      <c r="AJ91" s="95"/>
      <c r="AK91" s="95"/>
    </row>
    <row r="92" spans="1:37" ht="17.25" customHeight="1" x14ac:dyDescent="0.2">
      <c r="A92" s="97" t="s">
        <v>22</v>
      </c>
      <c r="B92" s="97" t="s">
        <v>737</v>
      </c>
      <c r="C92" s="97" t="s">
        <v>165</v>
      </c>
      <c r="D92" s="97" t="s">
        <v>239</v>
      </c>
      <c r="E92" s="97" t="s">
        <v>239</v>
      </c>
      <c r="F92" s="95">
        <v>20</v>
      </c>
      <c r="G92" s="98" t="s">
        <v>738</v>
      </c>
      <c r="H92" s="95">
        <v>2003</v>
      </c>
      <c r="I92" s="96" t="s">
        <v>986</v>
      </c>
      <c r="J92" s="95" t="s">
        <v>987</v>
      </c>
      <c r="K92" s="95" t="s">
        <v>948</v>
      </c>
      <c r="L92" s="95" t="s">
        <v>949</v>
      </c>
      <c r="M92" s="95"/>
      <c r="N92" s="95" t="s">
        <v>177</v>
      </c>
      <c r="O92" s="95"/>
      <c r="P92" s="95"/>
      <c r="Q92" s="95" t="s">
        <v>178</v>
      </c>
      <c r="R92" s="95"/>
      <c r="S92" s="95"/>
      <c r="T92" s="95"/>
      <c r="U92" s="95"/>
      <c r="V92" s="95"/>
      <c r="W92" s="95"/>
      <c r="X92" s="95"/>
      <c r="Y92" s="95"/>
      <c r="Z92" s="95"/>
      <c r="AA92" s="95"/>
      <c r="AB92" s="95"/>
      <c r="AC92" s="95"/>
      <c r="AD92" s="95"/>
      <c r="AE92" s="95"/>
      <c r="AF92" s="95"/>
      <c r="AG92" s="95"/>
      <c r="AH92" s="95"/>
      <c r="AI92" s="95"/>
      <c r="AJ92" s="95"/>
      <c r="AK92" s="95"/>
    </row>
    <row r="93" spans="1:37" ht="17.25" customHeight="1" x14ac:dyDescent="0.2">
      <c r="A93" s="97" t="s">
        <v>22</v>
      </c>
      <c r="B93" s="97" t="s">
        <v>741</v>
      </c>
      <c r="C93" s="97" t="s">
        <v>165</v>
      </c>
      <c r="D93" s="97" t="s">
        <v>239</v>
      </c>
      <c r="E93" s="97" t="s">
        <v>239</v>
      </c>
      <c r="F93" s="95">
        <v>21</v>
      </c>
      <c r="G93" s="98" t="s">
        <v>742</v>
      </c>
      <c r="H93" s="95">
        <v>2004</v>
      </c>
      <c r="I93" s="96" t="s">
        <v>988</v>
      </c>
      <c r="J93" s="95" t="s">
        <v>989</v>
      </c>
      <c r="K93" s="95" t="s">
        <v>948</v>
      </c>
      <c r="L93" s="95" t="s">
        <v>949</v>
      </c>
      <c r="M93" s="95"/>
      <c r="N93" s="95" t="s">
        <v>177</v>
      </c>
      <c r="O93" s="95"/>
      <c r="P93" s="95"/>
      <c r="Q93" s="95" t="s">
        <v>178</v>
      </c>
      <c r="R93" s="95"/>
      <c r="S93" s="95"/>
      <c r="T93" s="95"/>
      <c r="U93" s="95"/>
      <c r="V93" s="95"/>
      <c r="W93" s="95"/>
      <c r="X93" s="95"/>
      <c r="Y93" s="95"/>
      <c r="Z93" s="95"/>
      <c r="AA93" s="95"/>
      <c r="AB93" s="95"/>
      <c r="AC93" s="95"/>
      <c r="AD93" s="95"/>
      <c r="AE93" s="95"/>
      <c r="AF93" s="95"/>
      <c r="AG93" s="95"/>
      <c r="AH93" s="95"/>
      <c r="AI93" s="95"/>
      <c r="AJ93" s="95"/>
      <c r="AK93" s="95"/>
    </row>
    <row r="94" spans="1:37" ht="17.25" customHeight="1" x14ac:dyDescent="0.2">
      <c r="A94" s="97" t="s">
        <v>22</v>
      </c>
      <c r="B94" s="97" t="s">
        <v>745</v>
      </c>
      <c r="C94" s="97" t="s">
        <v>165</v>
      </c>
      <c r="D94" s="97" t="s">
        <v>239</v>
      </c>
      <c r="E94" s="97" t="s">
        <v>239</v>
      </c>
      <c r="F94" s="95">
        <v>22</v>
      </c>
      <c r="G94" s="98" t="s">
        <v>746</v>
      </c>
      <c r="H94" s="95">
        <v>2005</v>
      </c>
      <c r="I94" s="96" t="s">
        <v>990</v>
      </c>
      <c r="J94" s="95" t="s">
        <v>991</v>
      </c>
      <c r="K94" s="95" t="s">
        <v>948</v>
      </c>
      <c r="L94" s="95" t="s">
        <v>949</v>
      </c>
      <c r="M94" s="95"/>
      <c r="N94" s="95" t="s">
        <v>177</v>
      </c>
      <c r="O94" s="95"/>
      <c r="P94" s="95"/>
      <c r="Q94" s="95" t="s">
        <v>178</v>
      </c>
      <c r="R94" s="95"/>
      <c r="S94" s="95"/>
      <c r="T94" s="95"/>
      <c r="U94" s="95"/>
      <c r="V94" s="95"/>
      <c r="W94" s="95"/>
      <c r="X94" s="95"/>
      <c r="Y94" s="95"/>
      <c r="Z94" s="95"/>
      <c r="AA94" s="95"/>
      <c r="AB94" s="95"/>
      <c r="AC94" s="95"/>
      <c r="AD94" s="95"/>
      <c r="AE94" s="95"/>
      <c r="AF94" s="95"/>
      <c r="AG94" s="95"/>
      <c r="AH94" s="95"/>
      <c r="AI94" s="95"/>
      <c r="AJ94" s="95"/>
      <c r="AK94" s="95"/>
    </row>
    <row r="95" spans="1:37" ht="17.25" customHeight="1" x14ac:dyDescent="0.2">
      <c r="A95" s="97" t="s">
        <v>22</v>
      </c>
      <c r="B95" s="97" t="s">
        <v>749</v>
      </c>
      <c r="C95" s="97" t="s">
        <v>165</v>
      </c>
      <c r="D95" s="97" t="s">
        <v>239</v>
      </c>
      <c r="E95" s="97" t="s">
        <v>239</v>
      </c>
      <c r="F95" s="95">
        <v>23</v>
      </c>
      <c r="G95" s="98" t="s">
        <v>750</v>
      </c>
      <c r="H95" s="95">
        <v>2006</v>
      </c>
      <c r="I95" s="96" t="s">
        <v>992</v>
      </c>
      <c r="J95" s="95" t="s">
        <v>993</v>
      </c>
      <c r="K95" s="95" t="s">
        <v>948</v>
      </c>
      <c r="L95" s="95" t="s">
        <v>949</v>
      </c>
      <c r="M95" s="95"/>
      <c r="N95" s="95" t="s">
        <v>177</v>
      </c>
      <c r="O95" s="95"/>
      <c r="P95" s="95"/>
      <c r="Q95" s="95" t="s">
        <v>178</v>
      </c>
      <c r="R95" s="95"/>
      <c r="S95" s="95"/>
      <c r="T95" s="95"/>
      <c r="U95" s="95"/>
      <c r="V95" s="95"/>
      <c r="W95" s="95"/>
      <c r="X95" s="95"/>
      <c r="Y95" s="95"/>
      <c r="Z95" s="95"/>
      <c r="AA95" s="95"/>
      <c r="AB95" s="95"/>
      <c r="AC95" s="95"/>
      <c r="AD95" s="95"/>
      <c r="AE95" s="95"/>
      <c r="AF95" s="95"/>
      <c r="AG95" s="95"/>
      <c r="AH95" s="95"/>
      <c r="AI95" s="95"/>
      <c r="AJ95" s="95"/>
      <c r="AK95" s="95"/>
    </row>
    <row r="96" spans="1:37" ht="17.25" customHeight="1" x14ac:dyDescent="0.2">
      <c r="A96" s="97" t="s">
        <v>22</v>
      </c>
      <c r="B96" s="97" t="s">
        <v>753</v>
      </c>
      <c r="C96" s="97" t="s">
        <v>165</v>
      </c>
      <c r="D96" s="97" t="s">
        <v>239</v>
      </c>
      <c r="E96" s="97" t="s">
        <v>239</v>
      </c>
      <c r="F96" s="95">
        <v>24</v>
      </c>
      <c r="G96" s="98" t="s">
        <v>754</v>
      </c>
      <c r="H96" s="95">
        <v>2007</v>
      </c>
      <c r="I96" s="96" t="s">
        <v>994</v>
      </c>
      <c r="J96" s="95" t="s">
        <v>995</v>
      </c>
      <c r="K96" s="95" t="s">
        <v>948</v>
      </c>
      <c r="L96" s="95" t="s">
        <v>949</v>
      </c>
      <c r="M96" s="95"/>
      <c r="N96" s="95" t="s">
        <v>177</v>
      </c>
      <c r="O96" s="95"/>
      <c r="P96" s="95"/>
      <c r="Q96" s="95" t="s">
        <v>178</v>
      </c>
      <c r="R96" s="95"/>
      <c r="S96" s="95"/>
      <c r="T96" s="95"/>
      <c r="U96" s="95"/>
      <c r="V96" s="95"/>
      <c r="W96" s="95"/>
      <c r="X96" s="95"/>
      <c r="Y96" s="95"/>
      <c r="Z96" s="95"/>
      <c r="AA96" s="95"/>
      <c r="AB96" s="95"/>
      <c r="AC96" s="95"/>
      <c r="AD96" s="95"/>
      <c r="AE96" s="95"/>
      <c r="AF96" s="95"/>
      <c r="AG96" s="95"/>
      <c r="AH96" s="95"/>
      <c r="AI96" s="95"/>
      <c r="AJ96" s="95"/>
      <c r="AK96" s="95"/>
    </row>
    <row r="97" spans="1:37" ht="17.25" customHeight="1" x14ac:dyDescent="0.2">
      <c r="A97" s="97" t="s">
        <v>22</v>
      </c>
      <c r="B97" s="97" t="s">
        <v>757</v>
      </c>
      <c r="C97" s="97" t="s">
        <v>165</v>
      </c>
      <c r="D97" s="97" t="s">
        <v>239</v>
      </c>
      <c r="E97" s="97" t="s">
        <v>239</v>
      </c>
      <c r="F97" s="95">
        <v>25</v>
      </c>
      <c r="G97" s="98" t="s">
        <v>758</v>
      </c>
      <c r="H97" s="95">
        <v>2008</v>
      </c>
      <c r="I97" s="96" t="s">
        <v>996</v>
      </c>
      <c r="J97" s="95" t="s">
        <v>997</v>
      </c>
      <c r="K97" s="95" t="s">
        <v>948</v>
      </c>
      <c r="L97" s="95" t="s">
        <v>949</v>
      </c>
      <c r="M97" s="95"/>
      <c r="N97" s="95" t="s">
        <v>177</v>
      </c>
      <c r="O97" s="95"/>
      <c r="P97" s="95"/>
      <c r="Q97" s="95" t="s">
        <v>178</v>
      </c>
      <c r="R97" s="95"/>
      <c r="S97" s="95"/>
      <c r="T97" s="95"/>
      <c r="U97" s="95"/>
      <c r="V97" s="95"/>
      <c r="W97" s="95"/>
      <c r="X97" s="95"/>
      <c r="Y97" s="95"/>
      <c r="Z97" s="95"/>
      <c r="AA97" s="95"/>
      <c r="AB97" s="95"/>
      <c r="AC97" s="95"/>
      <c r="AD97" s="95"/>
      <c r="AE97" s="95"/>
      <c r="AF97" s="95"/>
      <c r="AG97" s="95"/>
      <c r="AH97" s="95"/>
      <c r="AI97" s="95"/>
      <c r="AJ97" s="95"/>
      <c r="AK97" s="95"/>
    </row>
    <row r="98" spans="1:37" ht="17.25" customHeight="1" x14ac:dyDescent="0.2">
      <c r="A98" s="97" t="s">
        <v>22</v>
      </c>
      <c r="B98" s="97" t="s">
        <v>761</v>
      </c>
      <c r="C98" s="97" t="s">
        <v>165</v>
      </c>
      <c r="D98" s="97" t="s">
        <v>239</v>
      </c>
      <c r="E98" s="97" t="s">
        <v>239</v>
      </c>
      <c r="F98" s="95">
        <v>26</v>
      </c>
      <c r="G98" s="98" t="s">
        <v>763</v>
      </c>
      <c r="H98" s="95">
        <v>2009</v>
      </c>
      <c r="I98" s="96" t="s">
        <v>998</v>
      </c>
      <c r="J98" s="95" t="s">
        <v>999</v>
      </c>
      <c r="K98" s="95" t="s">
        <v>948</v>
      </c>
      <c r="L98" s="95" t="s">
        <v>949</v>
      </c>
      <c r="M98" s="95"/>
      <c r="N98" s="95" t="s">
        <v>177</v>
      </c>
      <c r="O98" s="95"/>
      <c r="P98" s="95"/>
      <c r="Q98" s="95" t="s">
        <v>178</v>
      </c>
      <c r="R98" s="95"/>
      <c r="S98" s="95"/>
      <c r="T98" s="95"/>
      <c r="U98" s="95"/>
      <c r="V98" s="95"/>
      <c r="W98" s="95"/>
      <c r="X98" s="95"/>
      <c r="Y98" s="95"/>
      <c r="Z98" s="95"/>
      <c r="AA98" s="95"/>
      <c r="AB98" s="95"/>
      <c r="AC98" s="95"/>
      <c r="AD98" s="95"/>
      <c r="AE98" s="95"/>
      <c r="AF98" s="95"/>
      <c r="AG98" s="95"/>
      <c r="AH98" s="95"/>
      <c r="AI98" s="95"/>
      <c r="AJ98" s="95"/>
      <c r="AK98" s="95"/>
    </row>
    <row r="99" spans="1:37" ht="17.25" customHeight="1" x14ac:dyDescent="0.2">
      <c r="A99" s="97" t="s">
        <v>22</v>
      </c>
      <c r="B99" s="97" t="s">
        <v>766</v>
      </c>
      <c r="C99" s="97" t="s">
        <v>165</v>
      </c>
      <c r="D99" s="97" t="s">
        <v>239</v>
      </c>
      <c r="E99" s="97" t="s">
        <v>239</v>
      </c>
      <c r="F99" s="95">
        <v>27</v>
      </c>
      <c r="G99" s="98" t="s">
        <v>767</v>
      </c>
      <c r="H99" s="95">
        <v>2010</v>
      </c>
      <c r="I99" s="96" t="s">
        <v>1000</v>
      </c>
      <c r="J99" s="95" t="s">
        <v>1001</v>
      </c>
      <c r="K99" s="95" t="s">
        <v>948</v>
      </c>
      <c r="L99" s="95" t="s">
        <v>949</v>
      </c>
      <c r="M99" s="95"/>
      <c r="N99" s="95" t="s">
        <v>177</v>
      </c>
      <c r="O99" s="95"/>
      <c r="P99" s="95"/>
      <c r="Q99" s="95" t="s">
        <v>178</v>
      </c>
      <c r="R99" s="95"/>
      <c r="S99" s="95"/>
      <c r="T99" s="95"/>
      <c r="U99" s="95"/>
      <c r="V99" s="95"/>
      <c r="W99" s="95"/>
      <c r="X99" s="95"/>
      <c r="Y99" s="95"/>
      <c r="Z99" s="95"/>
      <c r="AA99" s="95"/>
      <c r="AB99" s="95"/>
      <c r="AC99" s="95"/>
      <c r="AD99" s="95"/>
      <c r="AE99" s="95"/>
      <c r="AF99" s="95"/>
      <c r="AG99" s="95"/>
      <c r="AH99" s="95"/>
      <c r="AI99" s="95"/>
      <c r="AJ99" s="95"/>
      <c r="AK99" s="95"/>
    </row>
    <row r="100" spans="1:37" ht="17.25" customHeight="1" x14ac:dyDescent="0.2">
      <c r="A100" s="97" t="s">
        <v>22</v>
      </c>
      <c r="B100" s="97" t="s">
        <v>770</v>
      </c>
      <c r="C100" s="97" t="s">
        <v>165</v>
      </c>
      <c r="D100" s="97" t="s">
        <v>239</v>
      </c>
      <c r="E100" s="97" t="s">
        <v>239</v>
      </c>
      <c r="F100" s="95">
        <v>28</v>
      </c>
      <c r="G100" s="98" t="s">
        <v>771</v>
      </c>
      <c r="H100" s="95">
        <v>2011</v>
      </c>
      <c r="I100" s="96" t="s">
        <v>1002</v>
      </c>
      <c r="J100" s="95" t="s">
        <v>1003</v>
      </c>
      <c r="K100" s="95" t="s">
        <v>948</v>
      </c>
      <c r="L100" s="95" t="s">
        <v>949</v>
      </c>
      <c r="M100" s="95"/>
      <c r="N100" s="95" t="s">
        <v>177</v>
      </c>
      <c r="O100" s="95"/>
      <c r="P100" s="95"/>
      <c r="Q100" s="95" t="s">
        <v>178</v>
      </c>
      <c r="R100" s="95"/>
      <c r="S100" s="95"/>
      <c r="T100" s="95"/>
      <c r="U100" s="95"/>
      <c r="V100" s="95"/>
      <c r="W100" s="95"/>
      <c r="X100" s="95"/>
      <c r="Y100" s="95"/>
      <c r="Z100" s="95"/>
      <c r="AA100" s="95"/>
      <c r="AB100" s="95"/>
      <c r="AC100" s="95"/>
      <c r="AD100" s="95"/>
      <c r="AE100" s="95"/>
      <c r="AF100" s="95"/>
      <c r="AG100" s="95"/>
      <c r="AH100" s="95"/>
      <c r="AI100" s="95"/>
      <c r="AJ100" s="95"/>
      <c r="AK100" s="95"/>
    </row>
    <row r="101" spans="1:37" ht="17.25" customHeight="1" x14ac:dyDescent="0.2">
      <c r="A101" s="97" t="s">
        <v>22</v>
      </c>
      <c r="B101" s="97" t="s">
        <v>774</v>
      </c>
      <c r="C101" s="97" t="s">
        <v>165</v>
      </c>
      <c r="D101" s="97" t="s">
        <v>239</v>
      </c>
      <c r="E101" s="97" t="s">
        <v>239</v>
      </c>
      <c r="F101" s="95">
        <v>29</v>
      </c>
      <c r="G101" s="98" t="s">
        <v>775</v>
      </c>
      <c r="H101" s="95">
        <v>2012</v>
      </c>
      <c r="I101" s="96" t="s">
        <v>1004</v>
      </c>
      <c r="J101" s="95" t="s">
        <v>1005</v>
      </c>
      <c r="K101" s="95" t="s">
        <v>948</v>
      </c>
      <c r="L101" s="95" t="s">
        <v>949</v>
      </c>
      <c r="M101" s="95"/>
      <c r="N101" s="95" t="s">
        <v>177</v>
      </c>
      <c r="O101" s="95"/>
      <c r="P101" s="95"/>
      <c r="Q101" s="95" t="s">
        <v>178</v>
      </c>
      <c r="R101" s="95"/>
      <c r="S101" s="95"/>
      <c r="T101" s="95"/>
      <c r="U101" s="95"/>
      <c r="V101" s="95"/>
      <c r="W101" s="95"/>
      <c r="X101" s="95"/>
      <c r="Y101" s="95"/>
      <c r="Z101" s="95"/>
      <c r="AA101" s="95"/>
      <c r="AB101" s="95"/>
      <c r="AC101" s="95"/>
      <c r="AD101" s="95"/>
      <c r="AE101" s="95"/>
      <c r="AF101" s="95"/>
      <c r="AG101" s="95"/>
      <c r="AH101" s="95"/>
      <c r="AI101" s="95"/>
      <c r="AJ101" s="95"/>
      <c r="AK101" s="95"/>
    </row>
    <row r="102" spans="1:37" ht="17.25" customHeight="1" x14ac:dyDescent="0.2">
      <c r="A102" s="97" t="s">
        <v>22</v>
      </c>
      <c r="B102" s="97" t="s">
        <v>778</v>
      </c>
      <c r="C102" s="97" t="s">
        <v>165</v>
      </c>
      <c r="D102" s="97" t="s">
        <v>239</v>
      </c>
      <c r="E102" s="97" t="s">
        <v>239</v>
      </c>
      <c r="F102" s="95">
        <v>30</v>
      </c>
      <c r="G102" s="98" t="s">
        <v>779</v>
      </c>
      <c r="H102" s="95">
        <v>2013</v>
      </c>
      <c r="I102" s="96" t="s">
        <v>1006</v>
      </c>
      <c r="J102" s="95" t="s">
        <v>1007</v>
      </c>
      <c r="K102" s="95" t="s">
        <v>948</v>
      </c>
      <c r="L102" s="95" t="s">
        <v>949</v>
      </c>
      <c r="M102" s="95"/>
      <c r="N102" s="95" t="s">
        <v>177</v>
      </c>
      <c r="O102" s="95"/>
      <c r="P102" s="95"/>
      <c r="Q102" s="95" t="s">
        <v>178</v>
      </c>
      <c r="R102" s="95"/>
      <c r="S102" s="95"/>
      <c r="T102" s="95"/>
      <c r="U102" s="95"/>
      <c r="V102" s="95"/>
      <c r="W102" s="95"/>
      <c r="X102" s="95"/>
      <c r="Y102" s="95"/>
      <c r="Z102" s="95"/>
      <c r="AA102" s="95"/>
      <c r="AB102" s="95"/>
      <c r="AC102" s="95"/>
      <c r="AD102" s="95"/>
      <c r="AE102" s="95"/>
      <c r="AF102" s="95"/>
      <c r="AG102" s="95"/>
      <c r="AH102" s="95"/>
      <c r="AI102" s="95"/>
      <c r="AJ102" s="95"/>
      <c r="AK102" s="95"/>
    </row>
    <row r="103" spans="1:37" ht="17.25" customHeight="1" x14ac:dyDescent="0.2">
      <c r="A103" s="97" t="s">
        <v>22</v>
      </c>
      <c r="B103" s="97" t="s">
        <v>782</v>
      </c>
      <c r="C103" s="97" t="s">
        <v>165</v>
      </c>
      <c r="D103" s="97" t="s">
        <v>239</v>
      </c>
      <c r="E103" s="97" t="s">
        <v>239</v>
      </c>
      <c r="F103" s="95">
        <v>31</v>
      </c>
      <c r="G103" s="98" t="s">
        <v>783</v>
      </c>
      <c r="H103" s="95">
        <v>2014</v>
      </c>
      <c r="I103" s="96" t="s">
        <v>1008</v>
      </c>
      <c r="J103" s="95" t="s">
        <v>1009</v>
      </c>
      <c r="K103" s="95" t="s">
        <v>948</v>
      </c>
      <c r="L103" s="95" t="s">
        <v>949</v>
      </c>
      <c r="M103" s="95"/>
      <c r="N103" s="95" t="s">
        <v>177</v>
      </c>
      <c r="O103" s="95"/>
      <c r="P103" s="95"/>
      <c r="Q103" s="95" t="s">
        <v>178</v>
      </c>
      <c r="R103" s="95"/>
      <c r="S103" s="95"/>
      <c r="T103" s="95"/>
      <c r="U103" s="95"/>
      <c r="V103" s="95"/>
      <c r="W103" s="95"/>
      <c r="X103" s="95"/>
      <c r="Y103" s="95"/>
      <c r="Z103" s="95"/>
      <c r="AA103" s="95"/>
      <c r="AB103" s="95"/>
      <c r="AC103" s="95"/>
      <c r="AD103" s="95"/>
      <c r="AE103" s="95"/>
      <c r="AF103" s="95"/>
      <c r="AG103" s="95"/>
      <c r="AH103" s="95"/>
      <c r="AI103" s="95"/>
      <c r="AJ103" s="95"/>
      <c r="AK103" s="95"/>
    </row>
    <row r="104" spans="1:37" ht="17.25" customHeight="1" x14ac:dyDescent="0.2">
      <c r="A104" s="97" t="s">
        <v>22</v>
      </c>
      <c r="B104" s="97" t="s">
        <v>786</v>
      </c>
      <c r="C104" s="97" t="s">
        <v>165</v>
      </c>
      <c r="D104" s="97" t="s">
        <v>239</v>
      </c>
      <c r="E104" s="97" t="s">
        <v>239</v>
      </c>
      <c r="F104" s="95">
        <v>32</v>
      </c>
      <c r="G104" s="98" t="s">
        <v>787</v>
      </c>
      <c r="H104" s="95">
        <v>2015</v>
      </c>
      <c r="I104" s="96" t="s">
        <v>1010</v>
      </c>
      <c r="J104" s="95" t="s">
        <v>1011</v>
      </c>
      <c r="K104" s="95" t="s">
        <v>948</v>
      </c>
      <c r="L104" s="95" t="s">
        <v>949</v>
      </c>
      <c r="M104" s="95"/>
      <c r="N104" s="95" t="s">
        <v>177</v>
      </c>
      <c r="O104" s="95"/>
      <c r="P104" s="95"/>
      <c r="Q104" s="95" t="s">
        <v>178</v>
      </c>
      <c r="R104" s="95"/>
      <c r="S104" s="95"/>
      <c r="T104" s="95"/>
      <c r="U104" s="95"/>
      <c r="V104" s="95"/>
      <c r="W104" s="95"/>
      <c r="X104" s="95"/>
      <c r="Y104" s="95"/>
      <c r="Z104" s="95"/>
      <c r="AA104" s="95"/>
      <c r="AB104" s="95"/>
      <c r="AC104" s="95"/>
      <c r="AD104" s="95"/>
      <c r="AE104" s="95"/>
      <c r="AF104" s="95"/>
      <c r="AG104" s="95"/>
      <c r="AH104" s="95"/>
      <c r="AI104" s="95"/>
      <c r="AJ104" s="95"/>
      <c r="AK104" s="95"/>
    </row>
    <row r="105" spans="1:37" ht="17.25" customHeight="1" x14ac:dyDescent="0.2">
      <c r="A105" s="97" t="s">
        <v>22</v>
      </c>
      <c r="B105" s="97" t="s">
        <v>721</v>
      </c>
      <c r="C105" s="97" t="s">
        <v>165</v>
      </c>
      <c r="D105" s="97" t="s">
        <v>166</v>
      </c>
      <c r="E105" s="97" t="s">
        <v>1012</v>
      </c>
      <c r="F105" s="95">
        <v>1</v>
      </c>
      <c r="G105" s="98" t="s">
        <v>659</v>
      </c>
      <c r="H105" s="95">
        <v>1984</v>
      </c>
      <c r="I105" s="96" t="s">
        <v>1013</v>
      </c>
      <c r="J105" s="95" t="s">
        <v>1014</v>
      </c>
      <c r="K105" s="95" t="s">
        <v>1015</v>
      </c>
      <c r="L105" s="95" t="s">
        <v>230</v>
      </c>
      <c r="M105" s="95"/>
      <c r="N105" s="95"/>
      <c r="O105" s="95"/>
      <c r="P105" s="95"/>
      <c r="Q105" s="95" t="s">
        <v>232</v>
      </c>
      <c r="R105" s="95"/>
      <c r="S105" s="95"/>
      <c r="T105" s="95"/>
      <c r="U105" s="95"/>
      <c r="V105" s="95"/>
      <c r="W105" s="95"/>
      <c r="X105" s="95"/>
      <c r="Y105" s="95"/>
      <c r="Z105" s="95"/>
      <c r="AA105" s="95"/>
      <c r="AB105" s="95"/>
      <c r="AC105" s="95"/>
      <c r="AD105" s="95"/>
      <c r="AE105" s="95"/>
      <c r="AF105" s="95"/>
      <c r="AG105" s="95"/>
      <c r="AH105" s="95"/>
      <c r="AI105" s="95"/>
      <c r="AJ105" s="95"/>
      <c r="AK105" s="95"/>
    </row>
    <row r="106" spans="1:37" ht="17.25" customHeight="1" x14ac:dyDescent="0.2">
      <c r="A106" s="97" t="s">
        <v>22</v>
      </c>
      <c r="B106" s="97" t="s">
        <v>721</v>
      </c>
      <c r="C106" s="97" t="s">
        <v>165</v>
      </c>
      <c r="D106" s="97" t="s">
        <v>166</v>
      </c>
      <c r="E106" s="97" t="s">
        <v>1012</v>
      </c>
      <c r="F106" s="95">
        <v>2</v>
      </c>
      <c r="G106" s="98" t="s">
        <v>541</v>
      </c>
      <c r="H106" s="95">
        <v>1985</v>
      </c>
      <c r="I106" s="96" t="s">
        <v>1016</v>
      </c>
      <c r="J106" s="95" t="s">
        <v>1017</v>
      </c>
      <c r="K106" s="95" t="s">
        <v>1015</v>
      </c>
      <c r="L106" s="95" t="s">
        <v>230</v>
      </c>
      <c r="M106" s="95"/>
      <c r="N106" s="95"/>
      <c r="O106" s="95"/>
      <c r="P106" s="95"/>
      <c r="Q106" s="95" t="s">
        <v>232</v>
      </c>
      <c r="R106" s="95"/>
      <c r="S106" s="95"/>
      <c r="T106" s="95"/>
      <c r="U106" s="95"/>
      <c r="V106" s="95"/>
      <c r="W106" s="95"/>
      <c r="X106" s="95"/>
      <c r="Y106" s="95"/>
      <c r="Z106" s="95"/>
      <c r="AA106" s="95"/>
      <c r="AB106" s="95"/>
      <c r="AC106" s="95"/>
      <c r="AD106" s="95"/>
      <c r="AE106" s="95"/>
      <c r="AF106" s="95"/>
      <c r="AG106" s="95"/>
      <c r="AH106" s="95"/>
      <c r="AI106" s="95"/>
      <c r="AJ106" s="95"/>
      <c r="AK106" s="95"/>
    </row>
    <row r="107" spans="1:37" ht="17.25" customHeight="1" x14ac:dyDescent="0.2">
      <c r="A107" s="97" t="s">
        <v>22</v>
      </c>
      <c r="B107" s="97" t="s">
        <v>721</v>
      </c>
      <c r="C107" s="97" t="s">
        <v>165</v>
      </c>
      <c r="D107" s="97" t="s">
        <v>166</v>
      </c>
      <c r="E107" s="97" t="s">
        <v>1012</v>
      </c>
      <c r="F107" s="95">
        <v>3</v>
      </c>
      <c r="G107" s="98" t="s">
        <v>667</v>
      </c>
      <c r="H107" s="95">
        <v>1986</v>
      </c>
      <c r="I107" s="96" t="s">
        <v>1018</v>
      </c>
      <c r="J107" s="95" t="s">
        <v>1019</v>
      </c>
      <c r="K107" s="95" t="s">
        <v>1015</v>
      </c>
      <c r="L107" s="95" t="s">
        <v>230</v>
      </c>
      <c r="M107" s="95"/>
      <c r="N107" s="95"/>
      <c r="O107" s="95"/>
      <c r="P107" s="95"/>
      <c r="Q107" s="95" t="s">
        <v>232</v>
      </c>
      <c r="R107" s="95"/>
      <c r="S107" s="95"/>
      <c r="T107" s="95"/>
      <c r="U107" s="95"/>
      <c r="V107" s="95"/>
      <c r="W107" s="95"/>
      <c r="X107" s="95"/>
      <c r="Y107" s="95"/>
      <c r="Z107" s="95"/>
      <c r="AA107" s="95"/>
      <c r="AB107" s="95"/>
      <c r="AC107" s="95"/>
      <c r="AD107" s="95"/>
      <c r="AE107" s="95"/>
      <c r="AF107" s="95"/>
      <c r="AG107" s="95"/>
      <c r="AH107" s="95"/>
      <c r="AI107" s="95"/>
      <c r="AJ107" s="95"/>
      <c r="AK107" s="95"/>
    </row>
    <row r="108" spans="1:37" ht="17.25" customHeight="1" x14ac:dyDescent="0.2">
      <c r="A108" s="97" t="s">
        <v>22</v>
      </c>
      <c r="B108" s="97" t="s">
        <v>721</v>
      </c>
      <c r="C108" s="97" t="s">
        <v>165</v>
      </c>
      <c r="D108" s="97" t="s">
        <v>166</v>
      </c>
      <c r="E108" s="97" t="s">
        <v>1012</v>
      </c>
      <c r="F108" s="95">
        <v>4</v>
      </c>
      <c r="G108" s="98" t="s">
        <v>672</v>
      </c>
      <c r="H108" s="95">
        <v>1987</v>
      </c>
      <c r="I108" s="96" t="s">
        <v>1020</v>
      </c>
      <c r="J108" s="95" t="s">
        <v>1021</v>
      </c>
      <c r="K108" s="95" t="s">
        <v>1015</v>
      </c>
      <c r="L108" s="95" t="s">
        <v>230</v>
      </c>
      <c r="M108" s="95"/>
      <c r="N108" s="95"/>
      <c r="O108" s="95"/>
      <c r="P108" s="95"/>
      <c r="Q108" s="95" t="s">
        <v>232</v>
      </c>
      <c r="R108" s="95"/>
      <c r="S108" s="95"/>
      <c r="T108" s="95"/>
      <c r="U108" s="95"/>
      <c r="V108" s="95"/>
      <c r="W108" s="95"/>
      <c r="X108" s="95"/>
      <c r="Y108" s="95"/>
      <c r="Z108" s="95"/>
      <c r="AA108" s="95"/>
      <c r="AB108" s="95"/>
      <c r="AC108" s="95"/>
      <c r="AD108" s="95"/>
      <c r="AE108" s="95"/>
      <c r="AF108" s="95"/>
      <c r="AG108" s="95"/>
      <c r="AH108" s="95"/>
      <c r="AI108" s="95"/>
      <c r="AJ108" s="95"/>
      <c r="AK108" s="95"/>
    </row>
    <row r="109" spans="1:37" ht="17.25" customHeight="1" x14ac:dyDescent="0.2">
      <c r="A109" s="97" t="s">
        <v>22</v>
      </c>
      <c r="B109" s="97" t="s">
        <v>721</v>
      </c>
      <c r="C109" s="97" t="s">
        <v>165</v>
      </c>
      <c r="D109" s="97" t="s">
        <v>166</v>
      </c>
      <c r="E109" s="97" t="s">
        <v>1012</v>
      </c>
      <c r="F109" s="95">
        <v>5</v>
      </c>
      <c r="G109" s="98" t="s">
        <v>676</v>
      </c>
      <c r="H109" s="95">
        <v>1988</v>
      </c>
      <c r="I109" s="96" t="s">
        <v>1022</v>
      </c>
      <c r="J109" s="95" t="s">
        <v>1023</v>
      </c>
      <c r="K109" s="95" t="s">
        <v>1015</v>
      </c>
      <c r="L109" s="95" t="s">
        <v>230</v>
      </c>
      <c r="M109" s="95"/>
      <c r="N109" s="95"/>
      <c r="O109" s="95"/>
      <c r="P109" s="95"/>
      <c r="Q109" s="95" t="s">
        <v>232</v>
      </c>
      <c r="R109" s="95"/>
      <c r="S109" s="95"/>
      <c r="T109" s="95"/>
      <c r="U109" s="95"/>
      <c r="V109" s="95"/>
      <c r="W109" s="95"/>
      <c r="X109" s="95"/>
      <c r="Y109" s="95"/>
      <c r="Z109" s="95"/>
      <c r="AA109" s="95"/>
      <c r="AB109" s="95"/>
      <c r="AC109" s="95"/>
      <c r="AD109" s="95"/>
      <c r="AE109" s="95"/>
      <c r="AF109" s="95"/>
      <c r="AG109" s="95"/>
      <c r="AH109" s="95"/>
      <c r="AI109" s="95"/>
      <c r="AJ109" s="95"/>
      <c r="AK109" s="95"/>
    </row>
    <row r="110" spans="1:37" ht="17.25" customHeight="1" x14ac:dyDescent="0.2">
      <c r="A110" s="97" t="s">
        <v>22</v>
      </c>
      <c r="B110" s="97" t="s">
        <v>721</v>
      </c>
      <c r="C110" s="97" t="s">
        <v>165</v>
      </c>
      <c r="D110" s="97" t="s">
        <v>166</v>
      </c>
      <c r="E110" s="97" t="s">
        <v>1012</v>
      </c>
      <c r="F110" s="95">
        <v>6</v>
      </c>
      <c r="G110" s="98" t="s">
        <v>680</v>
      </c>
      <c r="H110" s="95">
        <v>1989</v>
      </c>
      <c r="I110" s="96" t="s">
        <v>1024</v>
      </c>
      <c r="J110" s="95" t="s">
        <v>1025</v>
      </c>
      <c r="K110" s="95" t="s">
        <v>1015</v>
      </c>
      <c r="L110" s="95" t="s">
        <v>230</v>
      </c>
      <c r="M110" s="95"/>
      <c r="N110" s="95"/>
      <c r="O110" s="95"/>
      <c r="P110" s="95"/>
      <c r="Q110" s="95" t="s">
        <v>232</v>
      </c>
      <c r="R110" s="95"/>
      <c r="S110" s="95"/>
      <c r="T110" s="95"/>
      <c r="U110" s="95"/>
      <c r="V110" s="95"/>
      <c r="W110" s="95"/>
      <c r="X110" s="95"/>
      <c r="Y110" s="95"/>
      <c r="Z110" s="95"/>
      <c r="AA110" s="95"/>
      <c r="AB110" s="95"/>
      <c r="AC110" s="95"/>
      <c r="AD110" s="95"/>
      <c r="AE110" s="95"/>
      <c r="AF110" s="95"/>
      <c r="AG110" s="95"/>
      <c r="AH110" s="95"/>
      <c r="AI110" s="95"/>
      <c r="AJ110" s="95"/>
      <c r="AK110" s="95"/>
    </row>
    <row r="111" spans="1:37" ht="17.25" customHeight="1" x14ac:dyDescent="0.2">
      <c r="A111" s="97" t="s">
        <v>22</v>
      </c>
      <c r="B111" s="97" t="s">
        <v>721</v>
      </c>
      <c r="C111" s="97" t="s">
        <v>165</v>
      </c>
      <c r="D111" s="97" t="s">
        <v>166</v>
      </c>
      <c r="E111" s="97" t="s">
        <v>1012</v>
      </c>
      <c r="F111" s="95">
        <v>7</v>
      </c>
      <c r="G111" s="98" t="s">
        <v>684</v>
      </c>
      <c r="H111" s="95">
        <v>1990</v>
      </c>
      <c r="I111" s="96" t="s">
        <v>1026</v>
      </c>
      <c r="J111" s="95" t="s">
        <v>1027</v>
      </c>
      <c r="K111" s="95" t="s">
        <v>1015</v>
      </c>
      <c r="L111" s="95" t="s">
        <v>230</v>
      </c>
      <c r="M111" s="95"/>
      <c r="N111" s="95"/>
      <c r="O111" s="95"/>
      <c r="P111" s="95"/>
      <c r="Q111" s="95" t="s">
        <v>232</v>
      </c>
      <c r="R111" s="95"/>
      <c r="S111" s="95"/>
      <c r="T111" s="95"/>
      <c r="U111" s="95"/>
      <c r="V111" s="95"/>
      <c r="W111" s="95"/>
      <c r="X111" s="95"/>
      <c r="Y111" s="95"/>
      <c r="Z111" s="95"/>
      <c r="AA111" s="95"/>
      <c r="AB111" s="95"/>
      <c r="AC111" s="95"/>
      <c r="AD111" s="95"/>
      <c r="AE111" s="95"/>
      <c r="AF111" s="95"/>
      <c r="AG111" s="95"/>
      <c r="AH111" s="95"/>
      <c r="AI111" s="95"/>
      <c r="AJ111" s="95"/>
      <c r="AK111" s="95"/>
    </row>
    <row r="112" spans="1:37" ht="17.25" customHeight="1" x14ac:dyDescent="0.2">
      <c r="A112" s="97" t="s">
        <v>22</v>
      </c>
      <c r="B112" s="97" t="s">
        <v>721</v>
      </c>
      <c r="C112" s="97" t="s">
        <v>165</v>
      </c>
      <c r="D112" s="97" t="s">
        <v>166</v>
      </c>
      <c r="E112" s="97" t="s">
        <v>1012</v>
      </c>
      <c r="F112" s="95">
        <v>8</v>
      </c>
      <c r="G112" s="98" t="s">
        <v>688</v>
      </c>
      <c r="H112" s="95">
        <v>1991</v>
      </c>
      <c r="I112" s="96" t="s">
        <v>1028</v>
      </c>
      <c r="J112" s="95" t="s">
        <v>1029</v>
      </c>
      <c r="K112" s="95" t="s">
        <v>1015</v>
      </c>
      <c r="L112" s="95" t="s">
        <v>230</v>
      </c>
      <c r="M112" s="95"/>
      <c r="N112" s="95"/>
      <c r="O112" s="95"/>
      <c r="P112" s="95"/>
      <c r="Q112" s="95" t="s">
        <v>232</v>
      </c>
      <c r="R112" s="95"/>
      <c r="S112" s="95"/>
      <c r="T112" s="95"/>
      <c r="U112" s="95"/>
      <c r="V112" s="95"/>
      <c r="W112" s="95"/>
      <c r="X112" s="95"/>
      <c r="Y112" s="95"/>
      <c r="Z112" s="95"/>
      <c r="AA112" s="95"/>
      <c r="AB112" s="95"/>
      <c r="AC112" s="95"/>
      <c r="AD112" s="95"/>
      <c r="AE112" s="95"/>
      <c r="AF112" s="95"/>
      <c r="AG112" s="95"/>
      <c r="AH112" s="95"/>
      <c r="AI112" s="95"/>
      <c r="AJ112" s="95"/>
      <c r="AK112" s="95"/>
    </row>
    <row r="113" spans="1:37" ht="17.25" customHeight="1" x14ac:dyDescent="0.2">
      <c r="A113" s="97" t="s">
        <v>22</v>
      </c>
      <c r="B113" s="97" t="s">
        <v>721</v>
      </c>
      <c r="C113" s="97" t="s">
        <v>165</v>
      </c>
      <c r="D113" s="97" t="s">
        <v>166</v>
      </c>
      <c r="E113" s="97" t="s">
        <v>1012</v>
      </c>
      <c r="F113" s="95">
        <v>9</v>
      </c>
      <c r="G113" s="98" t="s">
        <v>692</v>
      </c>
      <c r="H113" s="95">
        <v>1992</v>
      </c>
      <c r="I113" s="96" t="s">
        <v>1030</v>
      </c>
      <c r="J113" s="95" t="s">
        <v>1031</v>
      </c>
      <c r="K113" s="95" t="s">
        <v>1015</v>
      </c>
      <c r="L113" s="95" t="s">
        <v>230</v>
      </c>
      <c r="M113" s="95"/>
      <c r="N113" s="95"/>
      <c r="O113" s="95"/>
      <c r="P113" s="95"/>
      <c r="Q113" s="95" t="s">
        <v>232</v>
      </c>
      <c r="R113" s="95"/>
      <c r="S113" s="95"/>
      <c r="T113" s="95"/>
      <c r="U113" s="95"/>
      <c r="V113" s="95"/>
      <c r="W113" s="95"/>
      <c r="X113" s="95"/>
      <c r="Y113" s="95"/>
      <c r="Z113" s="95"/>
      <c r="AA113" s="95"/>
      <c r="AB113" s="95"/>
      <c r="AC113" s="95"/>
      <c r="AD113" s="95"/>
      <c r="AE113" s="95"/>
      <c r="AF113" s="95"/>
      <c r="AG113" s="95"/>
      <c r="AH113" s="95"/>
      <c r="AI113" s="95"/>
      <c r="AJ113" s="95"/>
      <c r="AK113" s="95"/>
    </row>
    <row r="114" spans="1:37" ht="17.25" customHeight="1" x14ac:dyDescent="0.2">
      <c r="A114" s="97" t="s">
        <v>22</v>
      </c>
      <c r="B114" s="97" t="s">
        <v>721</v>
      </c>
      <c r="C114" s="97" t="s">
        <v>165</v>
      </c>
      <c r="D114" s="97" t="s">
        <v>166</v>
      </c>
      <c r="E114" s="97" t="s">
        <v>1012</v>
      </c>
      <c r="F114" s="95">
        <v>10</v>
      </c>
      <c r="G114" s="98" t="s">
        <v>696</v>
      </c>
      <c r="H114" s="95">
        <v>1993</v>
      </c>
      <c r="I114" s="96" t="s">
        <v>1032</v>
      </c>
      <c r="J114" s="95" t="s">
        <v>1033</v>
      </c>
      <c r="K114" s="95" t="s">
        <v>1015</v>
      </c>
      <c r="L114" s="95" t="s">
        <v>230</v>
      </c>
      <c r="M114" s="95"/>
      <c r="N114" s="95"/>
      <c r="O114" s="95"/>
      <c r="P114" s="95"/>
      <c r="Q114" s="95" t="s">
        <v>232</v>
      </c>
      <c r="R114" s="95"/>
      <c r="S114" s="95"/>
      <c r="T114" s="95"/>
      <c r="U114" s="95"/>
      <c r="V114" s="95"/>
      <c r="W114" s="95"/>
      <c r="X114" s="95"/>
      <c r="Y114" s="95"/>
      <c r="Z114" s="95"/>
      <c r="AA114" s="95"/>
      <c r="AB114" s="95"/>
      <c r="AC114" s="95"/>
      <c r="AD114" s="95"/>
      <c r="AE114" s="95"/>
      <c r="AF114" s="95"/>
      <c r="AG114" s="95"/>
      <c r="AH114" s="95"/>
      <c r="AI114" s="95"/>
      <c r="AJ114" s="95"/>
      <c r="AK114" s="95"/>
    </row>
    <row r="115" spans="1:37" ht="17.25" customHeight="1" x14ac:dyDescent="0.2">
      <c r="A115" s="97" t="s">
        <v>22</v>
      </c>
      <c r="B115" s="97" t="s">
        <v>721</v>
      </c>
      <c r="C115" s="97" t="s">
        <v>165</v>
      </c>
      <c r="D115" s="97" t="s">
        <v>166</v>
      </c>
      <c r="E115" s="97" t="s">
        <v>1012</v>
      </c>
      <c r="F115" s="95">
        <v>11</v>
      </c>
      <c r="G115" s="98" t="s">
        <v>700</v>
      </c>
      <c r="H115" s="95">
        <v>1994</v>
      </c>
      <c r="I115" s="96" t="s">
        <v>1034</v>
      </c>
      <c r="J115" s="95" t="s">
        <v>1035</v>
      </c>
      <c r="K115" s="95" t="s">
        <v>1015</v>
      </c>
      <c r="L115" s="95" t="s">
        <v>230</v>
      </c>
      <c r="M115" s="95"/>
      <c r="N115" s="95"/>
      <c r="O115" s="95"/>
      <c r="P115" s="95"/>
      <c r="Q115" s="95" t="s">
        <v>232</v>
      </c>
      <c r="R115" s="95"/>
      <c r="S115" s="95"/>
      <c r="T115" s="95"/>
      <c r="U115" s="95"/>
      <c r="V115" s="95"/>
      <c r="W115" s="95"/>
      <c r="X115" s="95"/>
      <c r="Y115" s="95"/>
      <c r="Z115" s="95"/>
      <c r="AA115" s="95"/>
      <c r="AB115" s="95"/>
      <c r="AC115" s="95"/>
      <c r="AD115" s="95"/>
      <c r="AE115" s="95"/>
      <c r="AF115" s="95"/>
      <c r="AG115" s="95"/>
      <c r="AH115" s="95"/>
      <c r="AI115" s="95"/>
      <c r="AJ115" s="95"/>
      <c r="AK115" s="95"/>
    </row>
    <row r="116" spans="1:37" ht="17.25" customHeight="1" x14ac:dyDescent="0.2">
      <c r="A116" s="97" t="s">
        <v>22</v>
      </c>
      <c r="B116" s="97" t="s">
        <v>721</v>
      </c>
      <c r="C116" s="97" t="s">
        <v>165</v>
      </c>
      <c r="D116" s="97" t="s">
        <v>166</v>
      </c>
      <c r="E116" s="97" t="s">
        <v>1012</v>
      </c>
      <c r="F116" s="95">
        <v>12</v>
      </c>
      <c r="G116" s="98" t="s">
        <v>705</v>
      </c>
      <c r="H116" s="95">
        <v>1995</v>
      </c>
      <c r="I116" s="96" t="s">
        <v>1036</v>
      </c>
      <c r="J116" s="95" t="s">
        <v>1037</v>
      </c>
      <c r="K116" s="95" t="s">
        <v>1015</v>
      </c>
      <c r="L116" s="95" t="s">
        <v>230</v>
      </c>
      <c r="M116" s="95"/>
      <c r="N116" s="95"/>
      <c r="O116" s="95"/>
      <c r="P116" s="95"/>
      <c r="Q116" s="95" t="s">
        <v>232</v>
      </c>
      <c r="R116" s="95"/>
      <c r="S116" s="95"/>
      <c r="T116" s="95"/>
      <c r="U116" s="95"/>
      <c r="V116" s="95"/>
      <c r="W116" s="95"/>
      <c r="X116" s="95"/>
      <c r="Y116" s="95"/>
      <c r="Z116" s="95"/>
      <c r="AA116" s="95"/>
      <c r="AB116" s="95"/>
      <c r="AC116" s="95"/>
      <c r="AD116" s="95"/>
      <c r="AE116" s="95"/>
      <c r="AF116" s="95"/>
      <c r="AG116" s="95"/>
      <c r="AH116" s="95"/>
      <c r="AI116" s="95"/>
      <c r="AJ116" s="95"/>
      <c r="AK116" s="95"/>
    </row>
    <row r="117" spans="1:37" ht="17.25" customHeight="1" x14ac:dyDescent="0.2">
      <c r="A117" s="97" t="s">
        <v>22</v>
      </c>
      <c r="B117" s="97" t="s">
        <v>721</v>
      </c>
      <c r="C117" s="97" t="s">
        <v>165</v>
      </c>
      <c r="D117" s="97" t="s">
        <v>166</v>
      </c>
      <c r="E117" s="97" t="s">
        <v>1012</v>
      </c>
      <c r="F117" s="95">
        <v>13</v>
      </c>
      <c r="G117" s="98" t="s">
        <v>709</v>
      </c>
      <c r="H117" s="95">
        <v>1996</v>
      </c>
      <c r="I117" s="96" t="s">
        <v>1038</v>
      </c>
      <c r="J117" s="95" t="s">
        <v>1039</v>
      </c>
      <c r="K117" s="95" t="s">
        <v>1015</v>
      </c>
      <c r="L117" s="95" t="s">
        <v>230</v>
      </c>
      <c r="M117" s="95"/>
      <c r="N117" s="95"/>
      <c r="O117" s="95"/>
      <c r="P117" s="95"/>
      <c r="Q117" s="95" t="s">
        <v>232</v>
      </c>
      <c r="R117" s="95"/>
      <c r="S117" s="95"/>
      <c r="T117" s="95"/>
      <c r="U117" s="95"/>
      <c r="V117" s="95"/>
      <c r="W117" s="95"/>
      <c r="X117" s="95"/>
      <c r="Y117" s="95"/>
      <c r="Z117" s="95"/>
      <c r="AA117" s="95"/>
      <c r="AB117" s="95"/>
      <c r="AC117" s="95"/>
      <c r="AD117" s="95"/>
      <c r="AE117" s="95"/>
      <c r="AF117" s="95"/>
      <c r="AG117" s="95"/>
      <c r="AH117" s="95"/>
      <c r="AI117" s="95"/>
      <c r="AJ117" s="95"/>
      <c r="AK117" s="95"/>
    </row>
    <row r="118" spans="1:37" ht="17.25" customHeight="1" x14ac:dyDescent="0.2">
      <c r="A118" s="97" t="s">
        <v>22</v>
      </c>
      <c r="B118" s="97" t="s">
        <v>721</v>
      </c>
      <c r="C118" s="97" t="s">
        <v>165</v>
      </c>
      <c r="D118" s="97" t="s">
        <v>166</v>
      </c>
      <c r="E118" s="97" t="s">
        <v>1012</v>
      </c>
      <c r="F118" s="95">
        <v>14</v>
      </c>
      <c r="G118" s="98" t="s">
        <v>713</v>
      </c>
      <c r="H118" s="95">
        <v>1997</v>
      </c>
      <c r="I118" s="96" t="s">
        <v>1040</v>
      </c>
      <c r="J118" s="95" t="s">
        <v>1041</v>
      </c>
      <c r="K118" s="95" t="s">
        <v>1015</v>
      </c>
      <c r="L118" s="95" t="s">
        <v>230</v>
      </c>
      <c r="M118" s="95"/>
      <c r="N118" s="95"/>
      <c r="O118" s="95"/>
      <c r="P118" s="95"/>
      <c r="Q118" s="95" t="s">
        <v>232</v>
      </c>
      <c r="R118" s="95"/>
      <c r="S118" s="95"/>
      <c r="T118" s="95"/>
      <c r="U118" s="95"/>
      <c r="V118" s="95"/>
      <c r="W118" s="95"/>
      <c r="X118" s="95"/>
      <c r="Y118" s="95"/>
      <c r="Z118" s="95"/>
      <c r="AA118" s="95"/>
      <c r="AB118" s="95"/>
      <c r="AC118" s="95"/>
      <c r="AD118" s="95"/>
      <c r="AE118" s="95"/>
      <c r="AF118" s="95"/>
      <c r="AG118" s="95"/>
      <c r="AH118" s="95"/>
      <c r="AI118" s="95"/>
      <c r="AJ118" s="95"/>
      <c r="AK118" s="95"/>
    </row>
    <row r="119" spans="1:37" ht="17.25" customHeight="1" x14ac:dyDescent="0.2">
      <c r="A119" s="97" t="s">
        <v>22</v>
      </c>
      <c r="B119" s="97" t="s">
        <v>721</v>
      </c>
      <c r="C119" s="97" t="s">
        <v>165</v>
      </c>
      <c r="D119" s="97" t="s">
        <v>166</v>
      </c>
      <c r="E119" s="97" t="s">
        <v>1012</v>
      </c>
      <c r="F119" s="95">
        <v>15</v>
      </c>
      <c r="G119" s="98" t="s">
        <v>717</v>
      </c>
      <c r="H119" s="95">
        <v>1998</v>
      </c>
      <c r="I119" s="96" t="s">
        <v>1042</v>
      </c>
      <c r="J119" s="95" t="s">
        <v>1043</v>
      </c>
      <c r="K119" s="95" t="s">
        <v>1015</v>
      </c>
      <c r="L119" s="95" t="s">
        <v>230</v>
      </c>
      <c r="M119" s="95"/>
      <c r="N119" s="95"/>
      <c r="O119" s="95"/>
      <c r="P119" s="95"/>
      <c r="Q119" s="95" t="s">
        <v>232</v>
      </c>
      <c r="R119" s="95"/>
      <c r="S119" s="95"/>
      <c r="T119" s="95"/>
      <c r="U119" s="95"/>
      <c r="V119" s="95"/>
      <c r="W119" s="95"/>
      <c r="X119" s="95"/>
      <c r="Y119" s="95"/>
      <c r="Z119" s="95"/>
      <c r="AA119" s="95"/>
      <c r="AB119" s="95"/>
      <c r="AC119" s="95"/>
      <c r="AD119" s="95"/>
      <c r="AE119" s="95"/>
      <c r="AF119" s="95"/>
      <c r="AG119" s="95"/>
      <c r="AH119" s="95"/>
      <c r="AI119" s="95"/>
      <c r="AJ119" s="95"/>
      <c r="AK119" s="95"/>
    </row>
    <row r="120" spans="1:37" ht="17.25" customHeight="1" x14ac:dyDescent="0.2">
      <c r="A120" s="97" t="s">
        <v>22</v>
      </c>
      <c r="B120" s="97" t="s">
        <v>721</v>
      </c>
      <c r="C120" s="97" t="s">
        <v>165</v>
      </c>
      <c r="D120" s="97" t="s">
        <v>166</v>
      </c>
      <c r="E120" s="97" t="s">
        <v>1012</v>
      </c>
      <c r="F120" s="95">
        <v>16</v>
      </c>
      <c r="G120" s="98" t="s">
        <v>721</v>
      </c>
      <c r="H120" s="95">
        <v>1999</v>
      </c>
      <c r="I120" s="96" t="s">
        <v>1044</v>
      </c>
      <c r="J120" s="95" t="s">
        <v>1045</v>
      </c>
      <c r="K120" s="95" t="s">
        <v>1015</v>
      </c>
      <c r="L120" s="95" t="s">
        <v>230</v>
      </c>
      <c r="M120" s="95"/>
      <c r="N120" s="95"/>
      <c r="O120" s="95"/>
      <c r="P120" s="95"/>
      <c r="Q120" s="95" t="s">
        <v>232</v>
      </c>
      <c r="R120" s="95"/>
      <c r="S120" s="95"/>
      <c r="T120" s="95"/>
      <c r="U120" s="95"/>
      <c r="V120" s="95"/>
      <c r="W120" s="95"/>
      <c r="X120" s="95"/>
      <c r="Y120" s="95"/>
      <c r="Z120" s="95"/>
      <c r="AA120" s="95"/>
      <c r="AB120" s="95"/>
      <c r="AC120" s="95"/>
      <c r="AD120" s="95"/>
      <c r="AE120" s="95"/>
      <c r="AF120" s="95"/>
      <c r="AG120" s="95"/>
      <c r="AH120" s="95"/>
      <c r="AI120" s="95"/>
      <c r="AJ120" s="95"/>
      <c r="AK120" s="95"/>
    </row>
    <row r="121" spans="1:37" ht="17.25" customHeight="1" x14ac:dyDescent="0.2">
      <c r="A121" s="97" t="s">
        <v>22</v>
      </c>
      <c r="B121" s="97" t="s">
        <v>721</v>
      </c>
      <c r="C121" s="97" t="s">
        <v>165</v>
      </c>
      <c r="D121" s="97" t="s">
        <v>166</v>
      </c>
      <c r="E121" s="97" t="s">
        <v>1012</v>
      </c>
      <c r="F121" s="95">
        <v>17</v>
      </c>
      <c r="G121" s="98" t="s">
        <v>725</v>
      </c>
      <c r="H121" s="95">
        <v>2000</v>
      </c>
      <c r="I121" s="96" t="s">
        <v>1046</v>
      </c>
      <c r="J121" s="95" t="s">
        <v>1047</v>
      </c>
      <c r="K121" s="95" t="s">
        <v>1015</v>
      </c>
      <c r="L121" s="95" t="s">
        <v>230</v>
      </c>
      <c r="M121" s="95"/>
      <c r="N121" s="95"/>
      <c r="O121" s="95"/>
      <c r="P121" s="95"/>
      <c r="Q121" s="95" t="s">
        <v>232</v>
      </c>
      <c r="R121" s="95"/>
      <c r="S121" s="95"/>
      <c r="T121" s="95"/>
      <c r="U121" s="95"/>
      <c r="V121" s="95"/>
      <c r="W121" s="95"/>
      <c r="X121" s="95"/>
      <c r="Y121" s="95"/>
      <c r="Z121" s="95"/>
      <c r="AA121" s="95"/>
      <c r="AB121" s="95"/>
      <c r="AC121" s="95"/>
      <c r="AD121" s="95"/>
      <c r="AE121" s="95"/>
      <c r="AF121" s="95"/>
      <c r="AG121" s="95"/>
      <c r="AH121" s="95"/>
      <c r="AI121" s="95"/>
      <c r="AJ121" s="95"/>
      <c r="AK121" s="95"/>
    </row>
    <row r="122" spans="1:37" ht="17.25" customHeight="1" x14ac:dyDescent="0.2">
      <c r="A122" s="97" t="s">
        <v>22</v>
      </c>
      <c r="B122" s="97" t="s">
        <v>721</v>
      </c>
      <c r="C122" s="97" t="s">
        <v>165</v>
      </c>
      <c r="D122" s="97" t="s">
        <v>166</v>
      </c>
      <c r="E122" s="97" t="s">
        <v>1012</v>
      </c>
      <c r="F122" s="95">
        <v>18</v>
      </c>
      <c r="G122" s="98" t="s">
        <v>729</v>
      </c>
      <c r="H122" s="95">
        <v>2001</v>
      </c>
      <c r="I122" s="96" t="s">
        <v>1048</v>
      </c>
      <c r="J122" s="95" t="s">
        <v>1049</v>
      </c>
      <c r="K122" s="95" t="s">
        <v>1015</v>
      </c>
      <c r="L122" s="95" t="s">
        <v>230</v>
      </c>
      <c r="M122" s="95"/>
      <c r="N122" s="95"/>
      <c r="O122" s="95"/>
      <c r="P122" s="95"/>
      <c r="Q122" s="95" t="s">
        <v>232</v>
      </c>
      <c r="R122" s="95"/>
      <c r="S122" s="95"/>
      <c r="T122" s="95"/>
      <c r="U122" s="95"/>
      <c r="V122" s="95"/>
      <c r="W122" s="95"/>
      <c r="X122" s="95"/>
      <c r="Y122" s="95"/>
      <c r="Z122" s="95"/>
      <c r="AA122" s="95"/>
      <c r="AB122" s="95"/>
      <c r="AC122" s="95"/>
      <c r="AD122" s="95"/>
      <c r="AE122" s="95"/>
      <c r="AF122" s="95"/>
      <c r="AG122" s="95"/>
      <c r="AH122" s="95"/>
      <c r="AI122" s="95"/>
      <c r="AJ122" s="95"/>
      <c r="AK122" s="95"/>
    </row>
    <row r="123" spans="1:37" ht="17.25" customHeight="1" x14ac:dyDescent="0.2">
      <c r="A123" s="97" t="s">
        <v>22</v>
      </c>
      <c r="B123" s="97" t="s">
        <v>721</v>
      </c>
      <c r="C123" s="97" t="s">
        <v>165</v>
      </c>
      <c r="D123" s="97" t="s">
        <v>166</v>
      </c>
      <c r="E123" s="97" t="s">
        <v>1012</v>
      </c>
      <c r="F123" s="95">
        <v>19</v>
      </c>
      <c r="G123" s="98" t="s">
        <v>733</v>
      </c>
      <c r="H123" s="95">
        <v>2002</v>
      </c>
      <c r="I123" s="96" t="s">
        <v>1050</v>
      </c>
      <c r="J123" s="95" t="s">
        <v>1051</v>
      </c>
      <c r="K123" s="95" t="s">
        <v>1015</v>
      </c>
      <c r="L123" s="95" t="s">
        <v>230</v>
      </c>
      <c r="M123" s="95"/>
      <c r="N123" s="95"/>
      <c r="O123" s="95"/>
      <c r="P123" s="95"/>
      <c r="Q123" s="95" t="s">
        <v>232</v>
      </c>
      <c r="R123" s="95"/>
      <c r="S123" s="95"/>
      <c r="T123" s="95"/>
      <c r="U123" s="95"/>
      <c r="V123" s="95"/>
      <c r="W123" s="95"/>
      <c r="X123" s="95"/>
      <c r="Y123" s="95"/>
      <c r="Z123" s="95"/>
      <c r="AA123" s="95"/>
      <c r="AB123" s="95"/>
      <c r="AC123" s="95"/>
      <c r="AD123" s="95"/>
      <c r="AE123" s="95"/>
      <c r="AF123" s="95"/>
      <c r="AG123" s="95"/>
      <c r="AH123" s="95"/>
      <c r="AI123" s="95"/>
      <c r="AJ123" s="95"/>
      <c r="AK123" s="95"/>
    </row>
    <row r="124" spans="1:37" ht="17.25" customHeight="1" x14ac:dyDescent="0.2">
      <c r="A124" s="97" t="s">
        <v>22</v>
      </c>
      <c r="B124" s="97" t="s">
        <v>721</v>
      </c>
      <c r="C124" s="97" t="s">
        <v>165</v>
      </c>
      <c r="D124" s="97" t="s">
        <v>166</v>
      </c>
      <c r="E124" s="97" t="s">
        <v>1012</v>
      </c>
      <c r="F124" s="95">
        <v>20</v>
      </c>
      <c r="G124" s="98" t="s">
        <v>738</v>
      </c>
      <c r="H124" s="95">
        <v>2003</v>
      </c>
      <c r="I124" s="96" t="s">
        <v>1052</v>
      </c>
      <c r="J124" s="95" t="s">
        <v>1053</v>
      </c>
      <c r="K124" s="95" t="s">
        <v>1015</v>
      </c>
      <c r="L124" s="95" t="s">
        <v>230</v>
      </c>
      <c r="M124" s="95"/>
      <c r="N124" s="95"/>
      <c r="O124" s="95"/>
      <c r="P124" s="95"/>
      <c r="Q124" s="95" t="s">
        <v>232</v>
      </c>
      <c r="R124" s="95"/>
      <c r="S124" s="95"/>
      <c r="T124" s="95"/>
      <c r="U124" s="95"/>
      <c r="V124" s="95"/>
      <c r="W124" s="95"/>
      <c r="X124" s="95"/>
      <c r="Y124" s="95"/>
      <c r="Z124" s="95"/>
      <c r="AA124" s="95"/>
      <c r="AB124" s="95"/>
      <c r="AC124" s="95"/>
      <c r="AD124" s="95"/>
      <c r="AE124" s="95"/>
      <c r="AF124" s="95"/>
      <c r="AG124" s="95"/>
      <c r="AH124" s="95"/>
      <c r="AI124" s="95"/>
      <c r="AJ124" s="95"/>
      <c r="AK124" s="95"/>
    </row>
    <row r="125" spans="1:37" ht="17.25" customHeight="1" x14ac:dyDescent="0.2">
      <c r="A125" s="97" t="s">
        <v>22</v>
      </c>
      <c r="B125" s="97" t="s">
        <v>721</v>
      </c>
      <c r="C125" s="97" t="s">
        <v>165</v>
      </c>
      <c r="D125" s="97" t="s">
        <v>166</v>
      </c>
      <c r="E125" s="97" t="s">
        <v>1012</v>
      </c>
      <c r="F125" s="95">
        <v>21</v>
      </c>
      <c r="G125" s="98" t="s">
        <v>742</v>
      </c>
      <c r="H125" s="95">
        <v>2004</v>
      </c>
      <c r="I125" s="96" t="s">
        <v>1054</v>
      </c>
      <c r="J125" s="95" t="s">
        <v>1055</v>
      </c>
      <c r="K125" s="95" t="s">
        <v>1015</v>
      </c>
      <c r="L125" s="95" t="s">
        <v>230</v>
      </c>
      <c r="M125" s="95"/>
      <c r="N125" s="95"/>
      <c r="O125" s="95"/>
      <c r="P125" s="95"/>
      <c r="Q125" s="95" t="s">
        <v>232</v>
      </c>
      <c r="R125" s="95"/>
      <c r="S125" s="95"/>
      <c r="T125" s="95"/>
      <c r="U125" s="95"/>
      <c r="V125" s="95"/>
      <c r="W125" s="95"/>
      <c r="X125" s="95"/>
      <c r="Y125" s="95"/>
      <c r="Z125" s="95"/>
      <c r="AA125" s="95"/>
      <c r="AB125" s="95"/>
      <c r="AC125" s="95"/>
      <c r="AD125" s="95"/>
      <c r="AE125" s="95"/>
      <c r="AF125" s="95"/>
      <c r="AG125" s="95"/>
      <c r="AH125" s="95"/>
      <c r="AI125" s="95"/>
      <c r="AJ125" s="95"/>
      <c r="AK125" s="95"/>
    </row>
    <row r="126" spans="1:37" ht="17.25" customHeight="1" x14ac:dyDescent="0.2">
      <c r="A126" s="97" t="s">
        <v>22</v>
      </c>
      <c r="B126" s="97" t="s">
        <v>721</v>
      </c>
      <c r="C126" s="97" t="s">
        <v>165</v>
      </c>
      <c r="D126" s="97" t="s">
        <v>166</v>
      </c>
      <c r="E126" s="97" t="s">
        <v>1012</v>
      </c>
      <c r="F126" s="95">
        <v>22</v>
      </c>
      <c r="G126" s="98" t="s">
        <v>746</v>
      </c>
      <c r="H126" s="95">
        <v>2005</v>
      </c>
      <c r="I126" s="96" t="s">
        <v>1056</v>
      </c>
      <c r="J126" s="95" t="s">
        <v>1057</v>
      </c>
      <c r="K126" s="95" t="s">
        <v>21</v>
      </c>
      <c r="L126" s="95" t="s">
        <v>230</v>
      </c>
      <c r="M126" s="95"/>
      <c r="N126" s="95"/>
      <c r="O126" s="95"/>
      <c r="P126" s="95"/>
      <c r="Q126" s="95" t="s">
        <v>232</v>
      </c>
      <c r="R126" s="95"/>
      <c r="S126" s="95"/>
      <c r="T126" s="95"/>
      <c r="U126" s="95"/>
      <c r="V126" s="95"/>
      <c r="W126" s="95"/>
      <c r="X126" s="95"/>
      <c r="Y126" s="95"/>
      <c r="Z126" s="95"/>
      <c r="AA126" s="95"/>
      <c r="AB126" s="95"/>
      <c r="AC126" s="95"/>
      <c r="AD126" s="95"/>
      <c r="AE126" s="95"/>
      <c r="AF126" s="95"/>
      <c r="AG126" s="95"/>
      <c r="AH126" s="95"/>
      <c r="AI126" s="95"/>
      <c r="AJ126" s="95"/>
      <c r="AK126" s="95"/>
    </row>
    <row r="127" spans="1:37" ht="17.25" customHeight="1" x14ac:dyDescent="0.2">
      <c r="A127" s="97" t="s">
        <v>22</v>
      </c>
      <c r="B127" s="97" t="s">
        <v>721</v>
      </c>
      <c r="C127" s="97" t="s">
        <v>165</v>
      </c>
      <c r="D127" s="97" t="s">
        <v>166</v>
      </c>
      <c r="E127" s="97" t="s">
        <v>1012</v>
      </c>
      <c r="F127" s="95">
        <v>23</v>
      </c>
      <c r="G127" s="98" t="s">
        <v>750</v>
      </c>
      <c r="H127" s="95">
        <v>2006</v>
      </c>
      <c r="I127" s="96" t="s">
        <v>1058</v>
      </c>
      <c r="J127" s="95" t="s">
        <v>1059</v>
      </c>
      <c r="K127" s="95" t="s">
        <v>21</v>
      </c>
      <c r="L127" s="95" t="s">
        <v>230</v>
      </c>
      <c r="M127" s="95"/>
      <c r="N127" s="95"/>
      <c r="O127" s="95"/>
      <c r="P127" s="95"/>
      <c r="Q127" s="95" t="s">
        <v>232</v>
      </c>
      <c r="R127" s="95"/>
      <c r="S127" s="95"/>
      <c r="T127" s="95"/>
      <c r="U127" s="95"/>
      <c r="V127" s="95"/>
      <c r="W127" s="95"/>
      <c r="X127" s="95"/>
      <c r="Y127" s="95"/>
      <c r="Z127" s="95"/>
      <c r="AA127" s="95"/>
      <c r="AB127" s="95"/>
      <c r="AC127" s="95"/>
      <c r="AD127" s="95"/>
      <c r="AE127" s="95"/>
      <c r="AF127" s="95"/>
      <c r="AG127" s="95"/>
      <c r="AH127" s="95"/>
      <c r="AI127" s="95"/>
      <c r="AJ127" s="95"/>
      <c r="AK127" s="95"/>
    </row>
    <row r="128" spans="1:37" ht="17.25" customHeight="1" x14ac:dyDescent="0.2">
      <c r="A128" s="97" t="s">
        <v>22</v>
      </c>
      <c r="B128" s="97" t="s">
        <v>721</v>
      </c>
      <c r="C128" s="97" t="s">
        <v>165</v>
      </c>
      <c r="D128" s="97" t="s">
        <v>166</v>
      </c>
      <c r="E128" s="97" t="s">
        <v>1012</v>
      </c>
      <c r="F128" s="95">
        <v>24</v>
      </c>
      <c r="G128" s="98" t="s">
        <v>754</v>
      </c>
      <c r="H128" s="95">
        <v>2007</v>
      </c>
      <c r="I128" s="96" t="s">
        <v>1060</v>
      </c>
      <c r="J128" s="95" t="s">
        <v>1061</v>
      </c>
      <c r="K128" s="95" t="s">
        <v>21</v>
      </c>
      <c r="L128" s="95" t="s">
        <v>230</v>
      </c>
      <c r="M128" s="95"/>
      <c r="N128" s="95"/>
      <c r="O128" s="95"/>
      <c r="P128" s="95"/>
      <c r="Q128" s="95" t="s">
        <v>232</v>
      </c>
      <c r="R128" s="95"/>
      <c r="S128" s="95"/>
      <c r="T128" s="95"/>
      <c r="U128" s="95"/>
      <c r="V128" s="95"/>
      <c r="W128" s="95"/>
      <c r="X128" s="95"/>
      <c r="Y128" s="95"/>
      <c r="Z128" s="95"/>
      <c r="AA128" s="95"/>
      <c r="AB128" s="95"/>
      <c r="AC128" s="95"/>
      <c r="AD128" s="95"/>
      <c r="AE128" s="95"/>
      <c r="AF128" s="95"/>
      <c r="AG128" s="95"/>
      <c r="AH128" s="95"/>
      <c r="AI128" s="95"/>
      <c r="AJ128" s="95"/>
      <c r="AK128" s="95"/>
    </row>
    <row r="129" spans="1:37" ht="17.25" customHeight="1" x14ac:dyDescent="0.2">
      <c r="A129" s="97" t="s">
        <v>22</v>
      </c>
      <c r="B129" s="97" t="s">
        <v>721</v>
      </c>
      <c r="C129" s="97" t="s">
        <v>165</v>
      </c>
      <c r="D129" s="97" t="s">
        <v>166</v>
      </c>
      <c r="E129" s="97" t="s">
        <v>1012</v>
      </c>
      <c r="F129" s="95">
        <v>25</v>
      </c>
      <c r="G129" s="98" t="s">
        <v>758</v>
      </c>
      <c r="H129" s="95">
        <v>2008</v>
      </c>
      <c r="I129" s="96" t="s">
        <v>1062</v>
      </c>
      <c r="J129" s="95" t="s">
        <v>1063</v>
      </c>
      <c r="K129" s="95" t="s">
        <v>21</v>
      </c>
      <c r="L129" s="95" t="s">
        <v>230</v>
      </c>
      <c r="M129" s="95"/>
      <c r="N129" s="95"/>
      <c r="O129" s="95"/>
      <c r="P129" s="95"/>
      <c r="Q129" s="95" t="s">
        <v>232</v>
      </c>
      <c r="R129" s="95"/>
      <c r="S129" s="95"/>
      <c r="T129" s="95"/>
      <c r="U129" s="95"/>
      <c r="V129" s="95"/>
      <c r="W129" s="95"/>
      <c r="X129" s="95"/>
      <c r="Y129" s="95"/>
      <c r="Z129" s="95"/>
      <c r="AA129" s="95"/>
      <c r="AB129" s="95"/>
      <c r="AC129" s="95"/>
      <c r="AD129" s="95"/>
      <c r="AE129" s="95"/>
      <c r="AF129" s="95"/>
      <c r="AG129" s="95"/>
      <c r="AH129" s="95"/>
      <c r="AI129" s="95"/>
      <c r="AJ129" s="95"/>
      <c r="AK129" s="95"/>
    </row>
    <row r="130" spans="1:37" ht="17.25" customHeight="1" x14ac:dyDescent="0.2">
      <c r="A130" s="97" t="s">
        <v>22</v>
      </c>
      <c r="B130" s="97" t="s">
        <v>721</v>
      </c>
      <c r="C130" s="97" t="s">
        <v>165</v>
      </c>
      <c r="D130" s="97" t="s">
        <v>166</v>
      </c>
      <c r="E130" s="97" t="s">
        <v>1012</v>
      </c>
      <c r="F130" s="95">
        <v>26</v>
      </c>
      <c r="G130" s="98" t="s">
        <v>763</v>
      </c>
      <c r="H130" s="95">
        <v>2009</v>
      </c>
      <c r="I130" s="96" t="s">
        <v>1064</v>
      </c>
      <c r="J130" s="95" t="s">
        <v>1065</v>
      </c>
      <c r="K130" s="95" t="s">
        <v>21</v>
      </c>
      <c r="L130" s="95" t="s">
        <v>230</v>
      </c>
      <c r="M130" s="95"/>
      <c r="N130" s="95"/>
      <c r="O130" s="95"/>
      <c r="P130" s="95"/>
      <c r="Q130" s="95" t="s">
        <v>232</v>
      </c>
      <c r="R130" s="95"/>
      <c r="S130" s="95"/>
      <c r="T130" s="95"/>
      <c r="U130" s="95"/>
      <c r="V130" s="95"/>
      <c r="W130" s="95"/>
      <c r="X130" s="95"/>
      <c r="Y130" s="95"/>
      <c r="Z130" s="95"/>
      <c r="AA130" s="95"/>
      <c r="AB130" s="95"/>
      <c r="AC130" s="95"/>
      <c r="AD130" s="95"/>
      <c r="AE130" s="95"/>
      <c r="AF130" s="95"/>
      <c r="AG130" s="95"/>
      <c r="AH130" s="95"/>
      <c r="AI130" s="95"/>
      <c r="AJ130" s="95"/>
      <c r="AK130" s="95"/>
    </row>
    <row r="131" spans="1:37" ht="17.25" customHeight="1" x14ac:dyDescent="0.2">
      <c r="A131" s="97" t="s">
        <v>22</v>
      </c>
      <c r="B131" s="97" t="s">
        <v>721</v>
      </c>
      <c r="C131" s="97" t="s">
        <v>165</v>
      </c>
      <c r="D131" s="97" t="s">
        <v>166</v>
      </c>
      <c r="E131" s="97" t="s">
        <v>1012</v>
      </c>
      <c r="F131" s="95">
        <v>27</v>
      </c>
      <c r="G131" s="98" t="s">
        <v>767</v>
      </c>
      <c r="H131" s="95">
        <v>2010</v>
      </c>
      <c r="I131" s="96" t="s">
        <v>1066</v>
      </c>
      <c r="J131" s="95" t="s">
        <v>1067</v>
      </c>
      <c r="K131" s="95" t="s">
        <v>21</v>
      </c>
      <c r="L131" s="95" t="s">
        <v>230</v>
      </c>
      <c r="M131" s="95"/>
      <c r="N131" s="95"/>
      <c r="O131" s="95"/>
      <c r="P131" s="95"/>
      <c r="Q131" s="95" t="s">
        <v>232</v>
      </c>
      <c r="R131" s="95"/>
      <c r="S131" s="95"/>
      <c r="T131" s="95"/>
      <c r="U131" s="95"/>
      <c r="V131" s="95"/>
      <c r="W131" s="95"/>
      <c r="X131" s="95"/>
      <c r="Y131" s="95"/>
      <c r="Z131" s="95"/>
      <c r="AA131" s="95"/>
      <c r="AB131" s="95"/>
      <c r="AC131" s="95"/>
      <c r="AD131" s="95"/>
      <c r="AE131" s="95"/>
      <c r="AF131" s="95"/>
      <c r="AG131" s="95"/>
      <c r="AH131" s="95"/>
      <c r="AI131" s="95"/>
      <c r="AJ131" s="95"/>
      <c r="AK131" s="95"/>
    </row>
    <row r="132" spans="1:37" ht="17.25" customHeight="1" x14ac:dyDescent="0.2">
      <c r="A132" s="97" t="s">
        <v>22</v>
      </c>
      <c r="B132" s="97" t="s">
        <v>721</v>
      </c>
      <c r="C132" s="97" t="s">
        <v>165</v>
      </c>
      <c r="D132" s="97" t="s">
        <v>166</v>
      </c>
      <c r="E132" s="97" t="s">
        <v>1012</v>
      </c>
      <c r="F132" s="95">
        <v>28</v>
      </c>
      <c r="G132" s="98" t="s">
        <v>771</v>
      </c>
      <c r="H132" s="95">
        <v>2011</v>
      </c>
      <c r="I132" s="96" t="s">
        <v>1068</v>
      </c>
      <c r="J132" s="95" t="s">
        <v>1069</v>
      </c>
      <c r="K132" s="95" t="s">
        <v>21</v>
      </c>
      <c r="L132" s="95" t="s">
        <v>230</v>
      </c>
      <c r="M132" s="95"/>
      <c r="N132" s="95"/>
      <c r="O132" s="95"/>
      <c r="P132" s="95"/>
      <c r="Q132" s="95" t="s">
        <v>232</v>
      </c>
      <c r="R132" s="95"/>
      <c r="S132" s="95"/>
      <c r="T132" s="95"/>
      <c r="U132" s="95"/>
      <c r="V132" s="95"/>
      <c r="W132" s="95"/>
      <c r="X132" s="95"/>
      <c r="Y132" s="95"/>
      <c r="Z132" s="95"/>
      <c r="AA132" s="95"/>
      <c r="AB132" s="95"/>
      <c r="AC132" s="95"/>
      <c r="AD132" s="95"/>
      <c r="AE132" s="95"/>
      <c r="AF132" s="95"/>
      <c r="AG132" s="95"/>
      <c r="AH132" s="95"/>
      <c r="AI132" s="95"/>
      <c r="AJ132" s="95"/>
      <c r="AK132" s="95"/>
    </row>
    <row r="133" spans="1:37" ht="17.25" customHeight="1" x14ac:dyDescent="0.2">
      <c r="A133" s="97" t="s">
        <v>22</v>
      </c>
      <c r="B133" s="97" t="s">
        <v>721</v>
      </c>
      <c r="C133" s="97" t="s">
        <v>165</v>
      </c>
      <c r="D133" s="97" t="s">
        <v>166</v>
      </c>
      <c r="E133" s="97" t="s">
        <v>1012</v>
      </c>
      <c r="F133" s="95">
        <v>29</v>
      </c>
      <c r="G133" s="98" t="s">
        <v>775</v>
      </c>
      <c r="H133" s="95">
        <v>2012</v>
      </c>
      <c r="I133" s="96" t="s">
        <v>1070</v>
      </c>
      <c r="J133" s="95" t="s">
        <v>1071</v>
      </c>
      <c r="K133" s="95" t="s">
        <v>21</v>
      </c>
      <c r="L133" s="95" t="s">
        <v>230</v>
      </c>
      <c r="M133" s="95"/>
      <c r="N133" s="95"/>
      <c r="O133" s="95"/>
      <c r="P133" s="95"/>
      <c r="Q133" s="95" t="s">
        <v>232</v>
      </c>
      <c r="R133" s="95"/>
      <c r="S133" s="95"/>
      <c r="T133" s="95"/>
      <c r="U133" s="95"/>
      <c r="V133" s="95"/>
      <c r="W133" s="95"/>
      <c r="X133" s="95"/>
      <c r="Y133" s="95"/>
      <c r="Z133" s="95"/>
      <c r="AA133" s="95"/>
      <c r="AB133" s="95"/>
      <c r="AC133" s="95"/>
      <c r="AD133" s="95"/>
      <c r="AE133" s="95"/>
      <c r="AF133" s="95"/>
      <c r="AG133" s="95"/>
      <c r="AH133" s="95"/>
      <c r="AI133" s="95"/>
      <c r="AJ133" s="95"/>
      <c r="AK133" s="95"/>
    </row>
    <row r="134" spans="1:37" ht="17.25" customHeight="1" x14ac:dyDescent="0.2">
      <c r="A134" s="97" t="s">
        <v>22</v>
      </c>
      <c r="B134" s="97" t="s">
        <v>721</v>
      </c>
      <c r="C134" s="97" t="s">
        <v>165</v>
      </c>
      <c r="D134" s="97" t="s">
        <v>166</v>
      </c>
      <c r="E134" s="97" t="s">
        <v>1012</v>
      </c>
      <c r="F134" s="95">
        <v>30</v>
      </c>
      <c r="G134" s="98" t="s">
        <v>779</v>
      </c>
      <c r="H134" s="95">
        <v>2013</v>
      </c>
      <c r="I134" s="96" t="s">
        <v>1072</v>
      </c>
      <c r="J134" s="95" t="s">
        <v>1073</v>
      </c>
      <c r="K134" s="95" t="s">
        <v>21</v>
      </c>
      <c r="L134" s="95" t="s">
        <v>230</v>
      </c>
      <c r="M134" s="95"/>
      <c r="N134" s="95"/>
      <c r="O134" s="95"/>
      <c r="P134" s="95"/>
      <c r="Q134" s="95" t="s">
        <v>232</v>
      </c>
      <c r="R134" s="95"/>
      <c r="S134" s="95"/>
      <c r="T134" s="95"/>
      <c r="U134" s="95"/>
      <c r="V134" s="95"/>
      <c r="W134" s="95"/>
      <c r="X134" s="95"/>
      <c r="Y134" s="95"/>
      <c r="Z134" s="95"/>
      <c r="AA134" s="95"/>
      <c r="AB134" s="95"/>
      <c r="AC134" s="95"/>
      <c r="AD134" s="95"/>
      <c r="AE134" s="95"/>
      <c r="AF134" s="95"/>
      <c r="AG134" s="95"/>
      <c r="AH134" s="95"/>
      <c r="AI134" s="95"/>
      <c r="AJ134" s="95"/>
      <c r="AK134" s="95"/>
    </row>
    <row r="135" spans="1:37" ht="17.25" customHeight="1" x14ac:dyDescent="0.2">
      <c r="A135" s="97" t="s">
        <v>22</v>
      </c>
      <c r="B135" s="97" t="s">
        <v>721</v>
      </c>
      <c r="C135" s="97" t="s">
        <v>165</v>
      </c>
      <c r="D135" s="97" t="s">
        <v>166</v>
      </c>
      <c r="E135" s="97" t="s">
        <v>1012</v>
      </c>
      <c r="F135" s="95">
        <v>31</v>
      </c>
      <c r="G135" s="98" t="s">
        <v>783</v>
      </c>
      <c r="H135" s="95">
        <v>2014</v>
      </c>
      <c r="I135" s="96" t="s">
        <v>1074</v>
      </c>
      <c r="J135" s="95" t="s">
        <v>1075</v>
      </c>
      <c r="K135" s="95" t="s">
        <v>21</v>
      </c>
      <c r="L135" s="95" t="s">
        <v>230</v>
      </c>
      <c r="M135" s="95"/>
      <c r="N135" s="95"/>
      <c r="O135" s="95"/>
      <c r="P135" s="95"/>
      <c r="Q135" s="95" t="s">
        <v>232</v>
      </c>
      <c r="R135" s="95"/>
      <c r="S135" s="95"/>
      <c r="T135" s="95"/>
      <c r="U135" s="95"/>
      <c r="V135" s="95"/>
      <c r="W135" s="95"/>
      <c r="X135" s="95"/>
      <c r="Y135" s="95"/>
      <c r="Z135" s="95"/>
      <c r="AA135" s="95"/>
      <c r="AB135" s="95"/>
      <c r="AC135" s="95"/>
      <c r="AD135" s="95"/>
      <c r="AE135" s="95"/>
      <c r="AF135" s="95"/>
      <c r="AG135" s="95"/>
      <c r="AH135" s="95"/>
      <c r="AI135" s="95"/>
      <c r="AJ135" s="95"/>
      <c r="AK135" s="95"/>
    </row>
    <row r="136" spans="1:37" ht="17.25" customHeight="1" x14ac:dyDescent="0.2">
      <c r="A136" s="97" t="s">
        <v>22</v>
      </c>
      <c r="B136" s="97" t="s">
        <v>721</v>
      </c>
      <c r="C136" s="97" t="s">
        <v>165</v>
      </c>
      <c r="D136" s="97" t="s">
        <v>166</v>
      </c>
      <c r="E136" s="97" t="s">
        <v>1012</v>
      </c>
      <c r="F136" s="95">
        <v>32</v>
      </c>
      <c r="G136" s="98" t="s">
        <v>787</v>
      </c>
      <c r="H136" s="95">
        <v>2015</v>
      </c>
      <c r="I136" s="96" t="s">
        <v>1076</v>
      </c>
      <c r="J136" s="95" t="s">
        <v>1077</v>
      </c>
      <c r="K136" s="95" t="s">
        <v>21</v>
      </c>
      <c r="L136" s="95" t="s">
        <v>230</v>
      </c>
      <c r="M136" s="95"/>
      <c r="N136" s="95"/>
      <c r="O136" s="95"/>
      <c r="P136" s="95"/>
      <c r="Q136" s="95" t="s">
        <v>232</v>
      </c>
      <c r="R136" s="95"/>
      <c r="S136" s="95"/>
      <c r="T136" s="95"/>
      <c r="U136" s="95"/>
      <c r="V136" s="95"/>
      <c r="W136" s="95"/>
      <c r="X136" s="95"/>
      <c r="Y136" s="95"/>
      <c r="Z136" s="95"/>
      <c r="AA136" s="95"/>
      <c r="AB136" s="95"/>
      <c r="AC136" s="95"/>
      <c r="AD136" s="95"/>
      <c r="AE136" s="95"/>
      <c r="AF136" s="95"/>
      <c r="AG136" s="95"/>
      <c r="AH136" s="95"/>
      <c r="AI136" s="95"/>
      <c r="AJ136" s="95"/>
      <c r="AK136" s="95"/>
    </row>
    <row r="137" spans="1:37" ht="17.25" customHeight="1" x14ac:dyDescent="0.2">
      <c r="A137" s="97" t="s">
        <v>22</v>
      </c>
      <c r="B137" s="97" t="s">
        <v>658</v>
      </c>
      <c r="C137" s="97" t="s">
        <v>165</v>
      </c>
      <c r="D137" s="97" t="s">
        <v>216</v>
      </c>
      <c r="E137" s="97" t="s">
        <v>1078</v>
      </c>
      <c r="F137" s="95">
        <v>1</v>
      </c>
      <c r="G137" s="98" t="s">
        <v>659</v>
      </c>
      <c r="H137" s="98">
        <v>1984</v>
      </c>
      <c r="I137" s="96" t="s">
        <v>1079</v>
      </c>
      <c r="J137" s="98" t="s">
        <v>1080</v>
      </c>
      <c r="K137" s="98" t="s">
        <v>1081</v>
      </c>
      <c r="L137" s="98"/>
      <c r="M137" s="98"/>
      <c r="N137" s="98" t="s">
        <v>177</v>
      </c>
      <c r="O137" s="98"/>
      <c r="P137" s="98"/>
      <c r="Q137" s="98" t="s">
        <v>224</v>
      </c>
      <c r="R137" s="98"/>
      <c r="S137" s="98"/>
      <c r="T137" s="98"/>
      <c r="U137" s="98"/>
      <c r="V137" s="98"/>
      <c r="W137" s="98"/>
      <c r="X137" s="98"/>
      <c r="Y137" s="98"/>
      <c r="Z137" s="98"/>
      <c r="AA137" s="98"/>
      <c r="AB137" s="98"/>
      <c r="AC137" s="98"/>
      <c r="AD137" s="98"/>
      <c r="AE137" s="98"/>
      <c r="AF137" s="98"/>
      <c r="AG137" s="98"/>
      <c r="AH137" s="98"/>
      <c r="AI137" s="98"/>
      <c r="AJ137" s="98"/>
      <c r="AK137" s="98"/>
    </row>
    <row r="138" spans="1:37" ht="17.25" customHeight="1" x14ac:dyDescent="0.2">
      <c r="A138" s="97" t="s">
        <v>22</v>
      </c>
      <c r="B138" s="97" t="s">
        <v>663</v>
      </c>
      <c r="C138" s="97" t="s">
        <v>165</v>
      </c>
      <c r="D138" s="97" t="s">
        <v>216</v>
      </c>
      <c r="E138" s="97" t="s">
        <v>1078</v>
      </c>
      <c r="F138" s="95">
        <v>2</v>
      </c>
      <c r="G138" s="98" t="s">
        <v>541</v>
      </c>
      <c r="H138" s="98">
        <v>1985</v>
      </c>
      <c r="I138" s="96" t="s">
        <v>1082</v>
      </c>
      <c r="J138" s="98" t="s">
        <v>1083</v>
      </c>
      <c r="K138" s="98" t="s">
        <v>1081</v>
      </c>
      <c r="L138" s="98"/>
      <c r="M138" s="98"/>
      <c r="N138" s="98" t="s">
        <v>177</v>
      </c>
      <c r="O138" s="98"/>
      <c r="P138" s="98"/>
      <c r="Q138" s="98" t="s">
        <v>224</v>
      </c>
      <c r="R138" s="98"/>
      <c r="S138" s="98"/>
      <c r="T138" s="98"/>
      <c r="U138" s="98"/>
      <c r="V138" s="98"/>
      <c r="W138" s="98"/>
      <c r="X138" s="98"/>
      <c r="Y138" s="98"/>
      <c r="Z138" s="98"/>
      <c r="AA138" s="98"/>
      <c r="AB138" s="98"/>
      <c r="AC138" s="98"/>
      <c r="AD138" s="98"/>
      <c r="AE138" s="98"/>
      <c r="AF138" s="98"/>
      <c r="AG138" s="98"/>
      <c r="AH138" s="98"/>
      <c r="AI138" s="98"/>
      <c r="AJ138" s="98"/>
      <c r="AK138" s="98"/>
    </row>
    <row r="139" spans="1:37" ht="17.25" customHeight="1" x14ac:dyDescent="0.2">
      <c r="A139" s="97" t="s">
        <v>22</v>
      </c>
      <c r="B139" s="97" t="s">
        <v>666</v>
      </c>
      <c r="C139" s="97" t="s">
        <v>165</v>
      </c>
      <c r="D139" s="97" t="s">
        <v>216</v>
      </c>
      <c r="E139" s="97" t="s">
        <v>1078</v>
      </c>
      <c r="F139" s="95">
        <v>3</v>
      </c>
      <c r="G139" s="98" t="s">
        <v>667</v>
      </c>
      <c r="H139" s="98">
        <v>1986</v>
      </c>
      <c r="I139" s="96" t="s">
        <v>1084</v>
      </c>
      <c r="J139" s="98" t="s">
        <v>1085</v>
      </c>
      <c r="K139" s="98" t="s">
        <v>1081</v>
      </c>
      <c r="L139" s="98"/>
      <c r="M139" s="98"/>
      <c r="N139" s="98" t="s">
        <v>177</v>
      </c>
      <c r="O139" s="98"/>
      <c r="P139" s="98"/>
      <c r="Q139" s="98" t="s">
        <v>224</v>
      </c>
      <c r="R139" s="98"/>
      <c r="S139" s="98"/>
      <c r="T139" s="98"/>
      <c r="U139" s="98"/>
      <c r="V139" s="98"/>
      <c r="W139" s="98"/>
      <c r="X139" s="98"/>
      <c r="Y139" s="98"/>
      <c r="Z139" s="98"/>
      <c r="AA139" s="98"/>
      <c r="AB139" s="98"/>
      <c r="AC139" s="98"/>
      <c r="AD139" s="98"/>
      <c r="AE139" s="98"/>
      <c r="AF139" s="98"/>
      <c r="AG139" s="98"/>
      <c r="AH139" s="98"/>
      <c r="AI139" s="98"/>
      <c r="AJ139" s="98"/>
      <c r="AK139" s="98"/>
    </row>
    <row r="140" spans="1:37" ht="17.25" customHeight="1" x14ac:dyDescent="0.2">
      <c r="A140" s="97" t="s">
        <v>22</v>
      </c>
      <c r="B140" s="97" t="s">
        <v>671</v>
      </c>
      <c r="C140" s="97" t="s">
        <v>165</v>
      </c>
      <c r="D140" s="97" t="s">
        <v>216</v>
      </c>
      <c r="E140" s="97" t="s">
        <v>1078</v>
      </c>
      <c r="F140" s="95">
        <v>4</v>
      </c>
      <c r="G140" s="98" t="s">
        <v>672</v>
      </c>
      <c r="H140" s="98">
        <v>1987</v>
      </c>
      <c r="I140" s="96" t="s">
        <v>1086</v>
      </c>
      <c r="J140" s="98" t="s">
        <v>1087</v>
      </c>
      <c r="K140" s="98" t="s">
        <v>1081</v>
      </c>
      <c r="L140" s="98"/>
      <c r="M140" s="98"/>
      <c r="N140" s="98" t="s">
        <v>177</v>
      </c>
      <c r="O140" s="98"/>
      <c r="P140" s="98"/>
      <c r="Q140" s="98" t="s">
        <v>224</v>
      </c>
      <c r="R140" s="98"/>
      <c r="S140" s="98"/>
      <c r="T140" s="98"/>
      <c r="U140" s="98"/>
      <c r="V140" s="98"/>
      <c r="W140" s="98"/>
      <c r="X140" s="98"/>
      <c r="Y140" s="98"/>
      <c r="Z140" s="98"/>
      <c r="AA140" s="98"/>
      <c r="AB140" s="98"/>
      <c r="AC140" s="98"/>
      <c r="AD140" s="98"/>
      <c r="AE140" s="98"/>
      <c r="AF140" s="98"/>
      <c r="AG140" s="98"/>
      <c r="AH140" s="98"/>
      <c r="AI140" s="98"/>
      <c r="AJ140" s="98"/>
      <c r="AK140" s="98"/>
    </row>
    <row r="141" spans="1:37" ht="17.25" customHeight="1" x14ac:dyDescent="0.2">
      <c r="A141" s="97" t="s">
        <v>22</v>
      </c>
      <c r="B141" s="97" t="s">
        <v>675</v>
      </c>
      <c r="C141" s="97" t="s">
        <v>165</v>
      </c>
      <c r="D141" s="97" t="s">
        <v>216</v>
      </c>
      <c r="E141" s="97" t="s">
        <v>1078</v>
      </c>
      <c r="F141" s="95">
        <v>5</v>
      </c>
      <c r="G141" s="98" t="s">
        <v>676</v>
      </c>
      <c r="H141" s="98">
        <v>1988</v>
      </c>
      <c r="I141" s="96" t="s">
        <v>1092</v>
      </c>
      <c r="J141" s="98" t="s">
        <v>1093</v>
      </c>
      <c r="K141" s="98" t="s">
        <v>1081</v>
      </c>
      <c r="L141" s="98"/>
      <c r="M141" s="98"/>
      <c r="N141" s="98" t="s">
        <v>177</v>
      </c>
      <c r="O141" s="98"/>
      <c r="P141" s="98"/>
      <c r="Q141" s="98" t="s">
        <v>224</v>
      </c>
      <c r="R141" s="98"/>
      <c r="S141" s="98"/>
      <c r="T141" s="98"/>
      <c r="U141" s="98"/>
      <c r="V141" s="98"/>
      <c r="W141" s="98"/>
      <c r="X141" s="98"/>
      <c r="Y141" s="98"/>
      <c r="Z141" s="98"/>
      <c r="AA141" s="98"/>
      <c r="AB141" s="98"/>
      <c r="AC141" s="98"/>
      <c r="AD141" s="98"/>
      <c r="AE141" s="98"/>
      <c r="AF141" s="98"/>
      <c r="AG141" s="98"/>
      <c r="AH141" s="98"/>
      <c r="AI141" s="98"/>
      <c r="AJ141" s="98"/>
      <c r="AK141" s="98"/>
    </row>
    <row r="142" spans="1:37" ht="17.25" customHeight="1" x14ac:dyDescent="0.2">
      <c r="A142" s="97" t="s">
        <v>22</v>
      </c>
      <c r="B142" s="97" t="s">
        <v>679</v>
      </c>
      <c r="C142" s="97" t="s">
        <v>165</v>
      </c>
      <c r="D142" s="97" t="s">
        <v>216</v>
      </c>
      <c r="E142" s="97" t="s">
        <v>1078</v>
      </c>
      <c r="F142" s="95">
        <v>6</v>
      </c>
      <c r="G142" s="98" t="s">
        <v>680</v>
      </c>
      <c r="H142" s="98">
        <v>1989</v>
      </c>
      <c r="I142" s="96" t="s">
        <v>1094</v>
      </c>
      <c r="J142" s="98" t="s">
        <v>1095</v>
      </c>
      <c r="K142" s="98" t="s">
        <v>1081</v>
      </c>
      <c r="L142" s="98"/>
      <c r="M142" s="98"/>
      <c r="N142" s="98" t="s">
        <v>177</v>
      </c>
      <c r="O142" s="98"/>
      <c r="P142" s="98"/>
      <c r="Q142" s="98" t="s">
        <v>224</v>
      </c>
      <c r="R142" s="98"/>
      <c r="S142" s="98"/>
      <c r="T142" s="98"/>
      <c r="U142" s="98"/>
      <c r="V142" s="98"/>
      <c r="W142" s="98"/>
      <c r="X142" s="98"/>
      <c r="Y142" s="98"/>
      <c r="Z142" s="98"/>
      <c r="AA142" s="98"/>
      <c r="AB142" s="98"/>
      <c r="AC142" s="98"/>
      <c r="AD142" s="98"/>
      <c r="AE142" s="98"/>
      <c r="AF142" s="98"/>
      <c r="AG142" s="98"/>
      <c r="AH142" s="98"/>
      <c r="AI142" s="98"/>
      <c r="AJ142" s="98"/>
      <c r="AK142" s="98"/>
    </row>
    <row r="143" spans="1:37" ht="17.25" customHeight="1" x14ac:dyDescent="0.2">
      <c r="A143" s="97" t="s">
        <v>22</v>
      </c>
      <c r="B143" s="97" t="s">
        <v>683</v>
      </c>
      <c r="C143" s="97" t="s">
        <v>165</v>
      </c>
      <c r="D143" s="97" t="s">
        <v>216</v>
      </c>
      <c r="E143" s="97" t="s">
        <v>1078</v>
      </c>
      <c r="F143" s="95">
        <v>7</v>
      </c>
      <c r="G143" s="98" t="s">
        <v>684</v>
      </c>
      <c r="H143" s="98">
        <v>1990</v>
      </c>
      <c r="I143" s="96" t="s">
        <v>1096</v>
      </c>
      <c r="J143" s="98" t="s">
        <v>1097</v>
      </c>
      <c r="K143" s="98" t="s">
        <v>1081</v>
      </c>
      <c r="L143" s="98"/>
      <c r="M143" s="98"/>
      <c r="N143" s="98" t="s">
        <v>177</v>
      </c>
      <c r="O143" s="98"/>
      <c r="P143" s="98"/>
      <c r="Q143" s="98" t="s">
        <v>224</v>
      </c>
      <c r="R143" s="98"/>
      <c r="S143" s="98"/>
      <c r="T143" s="98"/>
      <c r="U143" s="98"/>
      <c r="V143" s="98"/>
      <c r="W143" s="98"/>
      <c r="X143" s="98"/>
      <c r="Y143" s="98"/>
      <c r="Z143" s="98"/>
      <c r="AA143" s="98"/>
      <c r="AB143" s="98"/>
      <c r="AC143" s="98"/>
      <c r="AD143" s="98"/>
      <c r="AE143" s="98"/>
      <c r="AF143" s="98"/>
      <c r="AG143" s="98"/>
      <c r="AH143" s="98"/>
      <c r="AI143" s="98"/>
      <c r="AJ143" s="98"/>
      <c r="AK143" s="98"/>
    </row>
    <row r="144" spans="1:37" ht="17.25" customHeight="1" x14ac:dyDescent="0.2">
      <c r="A144" s="97" t="s">
        <v>22</v>
      </c>
      <c r="B144" s="97" t="s">
        <v>687</v>
      </c>
      <c r="C144" s="97" t="s">
        <v>165</v>
      </c>
      <c r="D144" s="97" t="s">
        <v>216</v>
      </c>
      <c r="E144" s="97" t="s">
        <v>1078</v>
      </c>
      <c r="F144" s="95">
        <v>8</v>
      </c>
      <c r="G144" s="98" t="s">
        <v>688</v>
      </c>
      <c r="H144" s="98">
        <v>1991</v>
      </c>
      <c r="I144" s="96" t="s">
        <v>1098</v>
      </c>
      <c r="J144" s="98" t="s">
        <v>1099</v>
      </c>
      <c r="K144" s="98" t="s">
        <v>1081</v>
      </c>
      <c r="L144" s="98"/>
      <c r="M144" s="98"/>
      <c r="N144" s="98" t="s">
        <v>177</v>
      </c>
      <c r="O144" s="98"/>
      <c r="P144" s="98"/>
      <c r="Q144" s="98" t="s">
        <v>224</v>
      </c>
      <c r="R144" s="98"/>
      <c r="S144" s="98"/>
      <c r="T144" s="98"/>
      <c r="U144" s="98"/>
      <c r="V144" s="98"/>
      <c r="W144" s="98"/>
      <c r="X144" s="98"/>
      <c r="Y144" s="98"/>
      <c r="Z144" s="98"/>
      <c r="AA144" s="98"/>
      <c r="AB144" s="98"/>
      <c r="AC144" s="98"/>
      <c r="AD144" s="98"/>
      <c r="AE144" s="98"/>
      <c r="AF144" s="98"/>
      <c r="AG144" s="98"/>
      <c r="AH144" s="98"/>
      <c r="AI144" s="98"/>
      <c r="AJ144" s="98"/>
      <c r="AK144" s="98"/>
    </row>
    <row r="145" spans="1:37" ht="17.25" customHeight="1" x14ac:dyDescent="0.2">
      <c r="A145" s="97" t="s">
        <v>22</v>
      </c>
      <c r="B145" s="97" t="s">
        <v>691</v>
      </c>
      <c r="C145" s="97" t="s">
        <v>165</v>
      </c>
      <c r="D145" s="97" t="s">
        <v>216</v>
      </c>
      <c r="E145" s="97" t="s">
        <v>1078</v>
      </c>
      <c r="F145" s="95">
        <v>9</v>
      </c>
      <c r="G145" s="98" t="s">
        <v>692</v>
      </c>
      <c r="H145" s="98">
        <v>1992</v>
      </c>
      <c r="I145" s="96" t="s">
        <v>1100</v>
      </c>
      <c r="J145" s="98" t="s">
        <v>1101</v>
      </c>
      <c r="K145" s="98" t="s">
        <v>1081</v>
      </c>
      <c r="L145" s="98"/>
      <c r="M145" s="98"/>
      <c r="N145" s="98" t="s">
        <v>177</v>
      </c>
      <c r="O145" s="98"/>
      <c r="P145" s="98"/>
      <c r="Q145" s="98" t="s">
        <v>224</v>
      </c>
      <c r="R145" s="98"/>
      <c r="S145" s="98"/>
      <c r="T145" s="98"/>
      <c r="U145" s="98"/>
      <c r="V145" s="98"/>
      <c r="W145" s="98"/>
      <c r="X145" s="98"/>
      <c r="Y145" s="98"/>
      <c r="Z145" s="98"/>
      <c r="AA145" s="98"/>
      <c r="AB145" s="98"/>
      <c r="AC145" s="98"/>
      <c r="AD145" s="98"/>
      <c r="AE145" s="98"/>
      <c r="AF145" s="98"/>
      <c r="AG145" s="98"/>
      <c r="AH145" s="98"/>
      <c r="AI145" s="98"/>
      <c r="AJ145" s="98"/>
      <c r="AK145" s="98"/>
    </row>
    <row r="146" spans="1:37" ht="17.25" customHeight="1" x14ac:dyDescent="0.2">
      <c r="A146" s="97" t="s">
        <v>22</v>
      </c>
      <c r="B146" s="97" t="s">
        <v>695</v>
      </c>
      <c r="C146" s="97" t="s">
        <v>165</v>
      </c>
      <c r="D146" s="97" t="s">
        <v>216</v>
      </c>
      <c r="E146" s="97" t="s">
        <v>1078</v>
      </c>
      <c r="F146" s="95">
        <v>10</v>
      </c>
      <c r="G146" s="98" t="s">
        <v>696</v>
      </c>
      <c r="H146" s="98">
        <v>1993</v>
      </c>
      <c r="I146" s="96" t="s">
        <v>1103</v>
      </c>
      <c r="J146" s="98" t="s">
        <v>1104</v>
      </c>
      <c r="K146" s="98" t="s">
        <v>1081</v>
      </c>
      <c r="L146" s="98"/>
      <c r="M146" s="98"/>
      <c r="N146" s="98" t="s">
        <v>177</v>
      </c>
      <c r="O146" s="98"/>
      <c r="P146" s="98"/>
      <c r="Q146" s="98" t="s">
        <v>224</v>
      </c>
      <c r="R146" s="98"/>
      <c r="S146" s="98"/>
      <c r="T146" s="98"/>
      <c r="U146" s="98"/>
      <c r="V146" s="98"/>
      <c r="W146" s="98"/>
      <c r="X146" s="98"/>
      <c r="Y146" s="98"/>
      <c r="Z146" s="98"/>
      <c r="AA146" s="98"/>
      <c r="AB146" s="98"/>
      <c r="AC146" s="98"/>
      <c r="AD146" s="98"/>
      <c r="AE146" s="98"/>
      <c r="AF146" s="98"/>
      <c r="AG146" s="98"/>
      <c r="AH146" s="98"/>
      <c r="AI146" s="98"/>
      <c r="AJ146" s="98"/>
      <c r="AK146" s="98"/>
    </row>
    <row r="147" spans="1:37" ht="17.25" customHeight="1" x14ac:dyDescent="0.2">
      <c r="A147" s="97" t="s">
        <v>22</v>
      </c>
      <c r="B147" s="97" t="s">
        <v>699</v>
      </c>
      <c r="C147" s="97" t="s">
        <v>165</v>
      </c>
      <c r="D147" s="97" t="s">
        <v>216</v>
      </c>
      <c r="E147" s="97" t="s">
        <v>1078</v>
      </c>
      <c r="F147" s="95">
        <v>11</v>
      </c>
      <c r="G147" s="98" t="s">
        <v>700</v>
      </c>
      <c r="H147" s="98">
        <v>1994</v>
      </c>
      <c r="I147" s="96" t="s">
        <v>1105</v>
      </c>
      <c r="J147" s="98" t="s">
        <v>1106</v>
      </c>
      <c r="K147" s="98" t="s">
        <v>1081</v>
      </c>
      <c r="L147" s="98"/>
      <c r="M147" s="98"/>
      <c r="N147" s="98" t="s">
        <v>177</v>
      </c>
      <c r="O147" s="98"/>
      <c r="P147" s="98"/>
      <c r="Q147" s="98" t="s">
        <v>224</v>
      </c>
      <c r="R147" s="98"/>
      <c r="S147" s="98"/>
      <c r="T147" s="98"/>
      <c r="U147" s="98"/>
      <c r="V147" s="98"/>
      <c r="W147" s="98"/>
      <c r="X147" s="98"/>
      <c r="Y147" s="98"/>
      <c r="Z147" s="98"/>
      <c r="AA147" s="98"/>
      <c r="AB147" s="98"/>
      <c r="AC147" s="98"/>
      <c r="AD147" s="98"/>
      <c r="AE147" s="98"/>
      <c r="AF147" s="98"/>
      <c r="AG147" s="98"/>
      <c r="AH147" s="98"/>
      <c r="AI147" s="98"/>
      <c r="AJ147" s="98"/>
      <c r="AK147" s="98"/>
    </row>
    <row r="148" spans="1:37" ht="17.25" customHeight="1" x14ac:dyDescent="0.2">
      <c r="A148" s="97" t="s">
        <v>22</v>
      </c>
      <c r="B148" s="97" t="s">
        <v>704</v>
      </c>
      <c r="C148" s="97" t="s">
        <v>165</v>
      </c>
      <c r="D148" s="97" t="s">
        <v>216</v>
      </c>
      <c r="E148" s="97" t="s">
        <v>1078</v>
      </c>
      <c r="F148" s="95">
        <v>12</v>
      </c>
      <c r="G148" s="98" t="s">
        <v>705</v>
      </c>
      <c r="H148" s="98">
        <v>1995</v>
      </c>
      <c r="I148" s="96" t="s">
        <v>1107</v>
      </c>
      <c r="J148" s="98" t="s">
        <v>1108</v>
      </c>
      <c r="K148" s="98" t="s">
        <v>1081</v>
      </c>
      <c r="L148" s="98"/>
      <c r="M148" s="98"/>
      <c r="N148" s="98" t="s">
        <v>177</v>
      </c>
      <c r="O148" s="98"/>
      <c r="P148" s="98"/>
      <c r="Q148" s="98" t="s">
        <v>224</v>
      </c>
      <c r="R148" s="98"/>
      <c r="S148" s="98"/>
      <c r="T148" s="98"/>
      <c r="U148" s="98"/>
      <c r="V148" s="98"/>
      <c r="W148" s="98"/>
      <c r="X148" s="98"/>
      <c r="Y148" s="98"/>
      <c r="Z148" s="98"/>
      <c r="AA148" s="98"/>
      <c r="AB148" s="98"/>
      <c r="AC148" s="98"/>
      <c r="AD148" s="98"/>
      <c r="AE148" s="98"/>
      <c r="AF148" s="98"/>
      <c r="AG148" s="98"/>
      <c r="AH148" s="98"/>
      <c r="AI148" s="98"/>
      <c r="AJ148" s="98"/>
      <c r="AK148" s="98"/>
    </row>
    <row r="149" spans="1:37" ht="17.25" customHeight="1" x14ac:dyDescent="0.2">
      <c r="A149" s="97" t="s">
        <v>22</v>
      </c>
      <c r="B149" s="97" t="s">
        <v>708</v>
      </c>
      <c r="C149" s="97" t="s">
        <v>165</v>
      </c>
      <c r="D149" s="97" t="s">
        <v>216</v>
      </c>
      <c r="E149" s="97" t="s">
        <v>1078</v>
      </c>
      <c r="F149" s="95">
        <v>13</v>
      </c>
      <c r="G149" s="98" t="s">
        <v>709</v>
      </c>
      <c r="H149" s="98">
        <v>1996</v>
      </c>
      <c r="I149" s="96" t="s">
        <v>1109</v>
      </c>
      <c r="J149" s="98" t="s">
        <v>1110</v>
      </c>
      <c r="K149" s="98" t="s">
        <v>1081</v>
      </c>
      <c r="L149" s="98"/>
      <c r="M149" s="98"/>
      <c r="N149" s="98" t="s">
        <v>177</v>
      </c>
      <c r="O149" s="98"/>
      <c r="P149" s="98"/>
      <c r="Q149" s="98" t="s">
        <v>224</v>
      </c>
      <c r="R149" s="98"/>
      <c r="S149" s="98"/>
      <c r="T149" s="98"/>
      <c r="U149" s="98"/>
      <c r="V149" s="98"/>
      <c r="W149" s="98"/>
      <c r="X149" s="98"/>
      <c r="Y149" s="98"/>
      <c r="Z149" s="98"/>
      <c r="AA149" s="98"/>
      <c r="AB149" s="98"/>
      <c r="AC149" s="98"/>
      <c r="AD149" s="98"/>
      <c r="AE149" s="98"/>
      <c r="AF149" s="98"/>
      <c r="AG149" s="98"/>
      <c r="AH149" s="98"/>
      <c r="AI149" s="98"/>
      <c r="AJ149" s="98"/>
      <c r="AK149" s="98"/>
    </row>
    <row r="150" spans="1:37" ht="17.25" customHeight="1" x14ac:dyDescent="0.2">
      <c r="A150" s="97" t="s">
        <v>22</v>
      </c>
      <c r="B150" s="97" t="s">
        <v>712</v>
      </c>
      <c r="C150" s="97" t="s">
        <v>165</v>
      </c>
      <c r="D150" s="97" t="s">
        <v>216</v>
      </c>
      <c r="E150" s="97" t="s">
        <v>1078</v>
      </c>
      <c r="F150" s="95">
        <v>14</v>
      </c>
      <c r="G150" s="98" t="s">
        <v>713</v>
      </c>
      <c r="H150" s="98">
        <v>1997</v>
      </c>
      <c r="I150" s="96" t="s">
        <v>1111</v>
      </c>
      <c r="J150" s="98" t="s">
        <v>1112</v>
      </c>
      <c r="K150" s="98" t="s">
        <v>1081</v>
      </c>
      <c r="L150" s="98"/>
      <c r="M150" s="98"/>
      <c r="N150" s="98" t="s">
        <v>177</v>
      </c>
      <c r="O150" s="98"/>
      <c r="P150" s="98"/>
      <c r="Q150" s="98" t="s">
        <v>224</v>
      </c>
      <c r="R150" s="98"/>
      <c r="S150" s="98"/>
      <c r="T150" s="98"/>
      <c r="U150" s="98"/>
      <c r="V150" s="98"/>
      <c r="W150" s="98"/>
      <c r="X150" s="98"/>
      <c r="Y150" s="98"/>
      <c r="Z150" s="98"/>
      <c r="AA150" s="98"/>
      <c r="AB150" s="98"/>
      <c r="AC150" s="98"/>
      <c r="AD150" s="98"/>
      <c r="AE150" s="98"/>
      <c r="AF150" s="98"/>
      <c r="AG150" s="98"/>
      <c r="AH150" s="98"/>
      <c r="AI150" s="98"/>
      <c r="AJ150" s="98"/>
      <c r="AK150" s="98"/>
    </row>
    <row r="151" spans="1:37" ht="17.25" customHeight="1" x14ac:dyDescent="0.2">
      <c r="A151" s="97" t="s">
        <v>22</v>
      </c>
      <c r="B151" s="97" t="s">
        <v>716</v>
      </c>
      <c r="C151" s="97" t="s">
        <v>165</v>
      </c>
      <c r="D151" s="97" t="s">
        <v>216</v>
      </c>
      <c r="E151" s="97" t="s">
        <v>1078</v>
      </c>
      <c r="F151" s="95">
        <v>15</v>
      </c>
      <c r="G151" s="98" t="s">
        <v>717</v>
      </c>
      <c r="H151" s="98">
        <v>1998</v>
      </c>
      <c r="I151" s="96" t="s">
        <v>1114</v>
      </c>
      <c r="J151" s="98" t="s">
        <v>1115</v>
      </c>
      <c r="K151" s="98" t="s">
        <v>1081</v>
      </c>
      <c r="L151" s="98"/>
      <c r="M151" s="98"/>
      <c r="N151" s="98" t="s">
        <v>177</v>
      </c>
      <c r="O151" s="98"/>
      <c r="P151" s="98"/>
      <c r="Q151" s="98" t="s">
        <v>224</v>
      </c>
      <c r="R151" s="98"/>
      <c r="S151" s="98"/>
      <c r="T151" s="98"/>
      <c r="U151" s="98"/>
      <c r="V151" s="98"/>
      <c r="W151" s="98"/>
      <c r="X151" s="98"/>
      <c r="Y151" s="98"/>
      <c r="Z151" s="98"/>
      <c r="AA151" s="98"/>
      <c r="AB151" s="98"/>
      <c r="AC151" s="98"/>
      <c r="AD151" s="98"/>
      <c r="AE151" s="98"/>
      <c r="AF151" s="98"/>
      <c r="AG151" s="98"/>
      <c r="AH151" s="98"/>
      <c r="AI151" s="98"/>
      <c r="AJ151" s="98"/>
      <c r="AK151" s="98"/>
    </row>
    <row r="152" spans="1:37" ht="17.25" customHeight="1" x14ac:dyDescent="0.2">
      <c r="A152" s="97" t="s">
        <v>22</v>
      </c>
      <c r="B152" s="97" t="s">
        <v>720</v>
      </c>
      <c r="C152" s="97" t="s">
        <v>165</v>
      </c>
      <c r="D152" s="97" t="s">
        <v>216</v>
      </c>
      <c r="E152" s="97" t="s">
        <v>1078</v>
      </c>
      <c r="F152" s="95">
        <v>16</v>
      </c>
      <c r="G152" s="98" t="s">
        <v>721</v>
      </c>
      <c r="H152" s="98">
        <v>1999</v>
      </c>
      <c r="I152" s="96" t="s">
        <v>1116</v>
      </c>
      <c r="J152" s="98" t="s">
        <v>1117</v>
      </c>
      <c r="K152" s="98" t="s">
        <v>1081</v>
      </c>
      <c r="L152" s="98"/>
      <c r="M152" s="98"/>
      <c r="N152" s="98" t="s">
        <v>177</v>
      </c>
      <c r="O152" s="98"/>
      <c r="P152" s="98"/>
      <c r="Q152" s="98" t="s">
        <v>224</v>
      </c>
      <c r="R152" s="98"/>
      <c r="S152" s="98"/>
      <c r="T152" s="98"/>
      <c r="U152" s="98"/>
      <c r="V152" s="98"/>
      <c r="W152" s="98"/>
      <c r="X152" s="98"/>
      <c r="Y152" s="98"/>
      <c r="Z152" s="98"/>
      <c r="AA152" s="98"/>
      <c r="AB152" s="98"/>
      <c r="AC152" s="98"/>
      <c r="AD152" s="98"/>
      <c r="AE152" s="98"/>
      <c r="AF152" s="98"/>
      <c r="AG152" s="98"/>
      <c r="AH152" s="98"/>
      <c r="AI152" s="98"/>
      <c r="AJ152" s="98"/>
      <c r="AK152" s="98"/>
    </row>
    <row r="153" spans="1:37" ht="17.25" customHeight="1" x14ac:dyDescent="0.2">
      <c r="A153" s="97" t="s">
        <v>22</v>
      </c>
      <c r="B153" s="97" t="s">
        <v>724</v>
      </c>
      <c r="C153" s="97" t="s">
        <v>165</v>
      </c>
      <c r="D153" s="97" t="s">
        <v>216</v>
      </c>
      <c r="E153" s="97" t="s">
        <v>1078</v>
      </c>
      <c r="F153" s="95">
        <v>17</v>
      </c>
      <c r="G153" s="98" t="s">
        <v>725</v>
      </c>
      <c r="H153" s="98">
        <v>2000</v>
      </c>
      <c r="I153" s="96" t="s">
        <v>1118</v>
      </c>
      <c r="J153" s="98" t="s">
        <v>1119</v>
      </c>
      <c r="K153" s="98" t="s">
        <v>1081</v>
      </c>
      <c r="L153" s="98"/>
      <c r="M153" s="98"/>
      <c r="N153" s="98" t="s">
        <v>177</v>
      </c>
      <c r="O153" s="98"/>
      <c r="P153" s="98"/>
      <c r="Q153" s="98" t="s">
        <v>224</v>
      </c>
      <c r="R153" s="98"/>
      <c r="S153" s="98"/>
      <c r="T153" s="98"/>
      <c r="U153" s="98"/>
      <c r="V153" s="98"/>
      <c r="W153" s="98"/>
      <c r="X153" s="98"/>
      <c r="Y153" s="98"/>
      <c r="Z153" s="98"/>
      <c r="AA153" s="98"/>
      <c r="AB153" s="98"/>
      <c r="AC153" s="98"/>
      <c r="AD153" s="98"/>
      <c r="AE153" s="98"/>
      <c r="AF153" s="98"/>
      <c r="AG153" s="98"/>
      <c r="AH153" s="98"/>
      <c r="AI153" s="98"/>
      <c r="AJ153" s="98"/>
      <c r="AK153" s="98"/>
    </row>
    <row r="154" spans="1:37" ht="17.25" customHeight="1" x14ac:dyDescent="0.2">
      <c r="A154" s="97" t="s">
        <v>22</v>
      </c>
      <c r="B154" s="97" t="s">
        <v>728</v>
      </c>
      <c r="C154" s="97" t="s">
        <v>165</v>
      </c>
      <c r="D154" s="97" t="s">
        <v>216</v>
      </c>
      <c r="E154" s="97" t="s">
        <v>1078</v>
      </c>
      <c r="F154" s="95">
        <v>18</v>
      </c>
      <c r="G154" s="98" t="s">
        <v>729</v>
      </c>
      <c r="H154" s="98">
        <v>2001</v>
      </c>
      <c r="I154" s="96" t="s">
        <v>1120</v>
      </c>
      <c r="J154" s="98" t="s">
        <v>1121</v>
      </c>
      <c r="K154" s="98" t="s">
        <v>1081</v>
      </c>
      <c r="L154" s="98"/>
      <c r="M154" s="98"/>
      <c r="N154" s="98" t="s">
        <v>177</v>
      </c>
      <c r="O154" s="98"/>
      <c r="P154" s="98"/>
      <c r="Q154" s="98" t="s">
        <v>224</v>
      </c>
      <c r="R154" s="98"/>
      <c r="S154" s="98"/>
      <c r="T154" s="98"/>
      <c r="U154" s="98"/>
      <c r="V154" s="98"/>
      <c r="W154" s="98"/>
      <c r="X154" s="98"/>
      <c r="Y154" s="98"/>
      <c r="Z154" s="98"/>
      <c r="AA154" s="98"/>
      <c r="AB154" s="98"/>
      <c r="AC154" s="98"/>
      <c r="AD154" s="98"/>
      <c r="AE154" s="98"/>
      <c r="AF154" s="98"/>
      <c r="AG154" s="98"/>
      <c r="AH154" s="98"/>
      <c r="AI154" s="98"/>
      <c r="AJ154" s="98"/>
      <c r="AK154" s="98"/>
    </row>
    <row r="155" spans="1:37" ht="17.25" customHeight="1" x14ac:dyDescent="0.2">
      <c r="A155" s="97" t="s">
        <v>22</v>
      </c>
      <c r="B155" s="97" t="s">
        <v>732</v>
      </c>
      <c r="C155" s="97" t="s">
        <v>165</v>
      </c>
      <c r="D155" s="97" t="s">
        <v>216</v>
      </c>
      <c r="E155" s="97" t="s">
        <v>1078</v>
      </c>
      <c r="F155" s="95">
        <v>19</v>
      </c>
      <c r="G155" s="98" t="s">
        <v>733</v>
      </c>
      <c r="H155" s="98">
        <v>2002</v>
      </c>
      <c r="I155" s="96" t="s">
        <v>1122</v>
      </c>
      <c r="J155" s="98" t="s">
        <v>1123</v>
      </c>
      <c r="K155" s="98" t="s">
        <v>1081</v>
      </c>
      <c r="L155" s="98"/>
      <c r="M155" s="98"/>
      <c r="N155" s="98" t="s">
        <v>177</v>
      </c>
      <c r="O155" s="98"/>
      <c r="P155" s="98"/>
      <c r="Q155" s="98" t="s">
        <v>224</v>
      </c>
      <c r="R155" s="98"/>
      <c r="S155" s="98"/>
      <c r="T155" s="98"/>
      <c r="U155" s="98"/>
      <c r="V155" s="98"/>
      <c r="W155" s="98"/>
      <c r="X155" s="98"/>
      <c r="Y155" s="98"/>
      <c r="Z155" s="98"/>
      <c r="AA155" s="98"/>
      <c r="AB155" s="98"/>
      <c r="AC155" s="98"/>
      <c r="AD155" s="98"/>
      <c r="AE155" s="98"/>
      <c r="AF155" s="98"/>
      <c r="AG155" s="98"/>
      <c r="AH155" s="98"/>
      <c r="AI155" s="98"/>
      <c r="AJ155" s="98"/>
      <c r="AK155" s="98"/>
    </row>
    <row r="156" spans="1:37" ht="17.25" customHeight="1" x14ac:dyDescent="0.2">
      <c r="A156" s="97" t="s">
        <v>22</v>
      </c>
      <c r="B156" s="97" t="s">
        <v>737</v>
      </c>
      <c r="C156" s="97" t="s">
        <v>165</v>
      </c>
      <c r="D156" s="97" t="s">
        <v>216</v>
      </c>
      <c r="E156" s="97" t="s">
        <v>1078</v>
      </c>
      <c r="F156" s="95">
        <v>20</v>
      </c>
      <c r="G156" s="98" t="s">
        <v>738</v>
      </c>
      <c r="H156" s="98">
        <v>2003</v>
      </c>
      <c r="I156" s="96" t="s">
        <v>1125</v>
      </c>
      <c r="J156" s="98" t="s">
        <v>1126</v>
      </c>
      <c r="K156" s="98" t="s">
        <v>1081</v>
      </c>
      <c r="L156" s="98"/>
      <c r="M156" s="98"/>
      <c r="N156" s="98" t="s">
        <v>177</v>
      </c>
      <c r="O156" s="98"/>
      <c r="P156" s="98"/>
      <c r="Q156" s="98" t="s">
        <v>224</v>
      </c>
      <c r="R156" s="98"/>
      <c r="S156" s="98"/>
      <c r="T156" s="98"/>
      <c r="U156" s="98"/>
      <c r="V156" s="98"/>
      <c r="W156" s="98"/>
      <c r="X156" s="98"/>
      <c r="Y156" s="98"/>
      <c r="Z156" s="98"/>
      <c r="AA156" s="98"/>
      <c r="AB156" s="98"/>
      <c r="AC156" s="98"/>
      <c r="AD156" s="98"/>
      <c r="AE156" s="98"/>
      <c r="AF156" s="98"/>
      <c r="AG156" s="98"/>
      <c r="AH156" s="98"/>
      <c r="AI156" s="98"/>
      <c r="AJ156" s="98"/>
      <c r="AK156" s="98"/>
    </row>
    <row r="157" spans="1:37" ht="17.25" customHeight="1" x14ac:dyDescent="0.2">
      <c r="A157" s="97" t="s">
        <v>22</v>
      </c>
      <c r="B157" s="97" t="s">
        <v>741</v>
      </c>
      <c r="C157" s="97" t="s">
        <v>165</v>
      </c>
      <c r="D157" s="97" t="s">
        <v>216</v>
      </c>
      <c r="E157" s="97" t="s">
        <v>1078</v>
      </c>
      <c r="F157" s="95">
        <v>21</v>
      </c>
      <c r="G157" s="98" t="s">
        <v>742</v>
      </c>
      <c r="H157" s="98">
        <v>2004</v>
      </c>
      <c r="I157" s="96" t="s">
        <v>1127</v>
      </c>
      <c r="J157" s="98" t="s">
        <v>1128</v>
      </c>
      <c r="K157" s="98" t="s">
        <v>1081</v>
      </c>
      <c r="L157" s="98"/>
      <c r="M157" s="98"/>
      <c r="N157" s="98" t="s">
        <v>177</v>
      </c>
      <c r="O157" s="98"/>
      <c r="P157" s="98"/>
      <c r="Q157" s="98" t="s">
        <v>224</v>
      </c>
      <c r="R157" s="98"/>
      <c r="S157" s="98"/>
      <c r="T157" s="98"/>
      <c r="U157" s="98"/>
      <c r="V157" s="98"/>
      <c r="W157" s="98"/>
      <c r="X157" s="98"/>
      <c r="Y157" s="98"/>
      <c r="Z157" s="98"/>
      <c r="AA157" s="98"/>
      <c r="AB157" s="98"/>
      <c r="AC157" s="98"/>
      <c r="AD157" s="98"/>
      <c r="AE157" s="98"/>
      <c r="AF157" s="98"/>
      <c r="AG157" s="98"/>
      <c r="AH157" s="98"/>
      <c r="AI157" s="98"/>
      <c r="AJ157" s="98"/>
      <c r="AK157" s="98"/>
    </row>
    <row r="158" spans="1:37" ht="17.25" customHeight="1" x14ac:dyDescent="0.2">
      <c r="A158" s="97" t="s">
        <v>22</v>
      </c>
      <c r="B158" s="97" t="s">
        <v>745</v>
      </c>
      <c r="C158" s="97" t="s">
        <v>165</v>
      </c>
      <c r="D158" s="97" t="s">
        <v>216</v>
      </c>
      <c r="E158" s="97" t="s">
        <v>1078</v>
      </c>
      <c r="F158" s="95">
        <v>22</v>
      </c>
      <c r="G158" s="98" t="s">
        <v>746</v>
      </c>
      <c r="H158" s="98">
        <v>2005</v>
      </c>
      <c r="I158" s="96" t="s">
        <v>1129</v>
      </c>
      <c r="J158" s="98" t="s">
        <v>1130</v>
      </c>
      <c r="K158" s="98" t="s">
        <v>1081</v>
      </c>
      <c r="L158" s="98"/>
      <c r="M158" s="98"/>
      <c r="N158" s="98" t="s">
        <v>177</v>
      </c>
      <c r="O158" s="98"/>
      <c r="P158" s="98"/>
      <c r="Q158" s="98" t="s">
        <v>224</v>
      </c>
      <c r="R158" s="98"/>
      <c r="S158" s="98"/>
      <c r="T158" s="98"/>
      <c r="U158" s="98"/>
      <c r="V158" s="98"/>
      <c r="W158" s="98"/>
      <c r="X158" s="98"/>
      <c r="Y158" s="98"/>
      <c r="Z158" s="98"/>
      <c r="AA158" s="98"/>
      <c r="AB158" s="98"/>
      <c r="AC158" s="98"/>
      <c r="AD158" s="98"/>
      <c r="AE158" s="98"/>
      <c r="AF158" s="98"/>
      <c r="AG158" s="98"/>
      <c r="AH158" s="98"/>
      <c r="AI158" s="98"/>
      <c r="AJ158" s="98"/>
      <c r="AK158" s="98"/>
    </row>
    <row r="159" spans="1:37" ht="17.25" customHeight="1" x14ac:dyDescent="0.2">
      <c r="A159" s="97" t="s">
        <v>22</v>
      </c>
      <c r="B159" s="97" t="s">
        <v>749</v>
      </c>
      <c r="C159" s="97" t="s">
        <v>165</v>
      </c>
      <c r="D159" s="97" t="s">
        <v>216</v>
      </c>
      <c r="E159" s="97" t="s">
        <v>1078</v>
      </c>
      <c r="F159" s="95">
        <v>23</v>
      </c>
      <c r="G159" s="98" t="s">
        <v>750</v>
      </c>
      <c r="H159" s="98">
        <v>2006</v>
      </c>
      <c r="I159" s="96" t="s">
        <v>1131</v>
      </c>
      <c r="J159" s="98" t="s">
        <v>1132</v>
      </c>
      <c r="K159" s="98" t="s">
        <v>1081</v>
      </c>
      <c r="L159" s="98"/>
      <c r="M159" s="98"/>
      <c r="N159" s="98" t="s">
        <v>177</v>
      </c>
      <c r="O159" s="98"/>
      <c r="P159" s="98"/>
      <c r="Q159" s="98" t="s">
        <v>224</v>
      </c>
      <c r="R159" s="98"/>
      <c r="S159" s="98"/>
      <c r="T159" s="98"/>
      <c r="U159" s="98"/>
      <c r="V159" s="98"/>
      <c r="W159" s="98"/>
      <c r="X159" s="98"/>
      <c r="Y159" s="98"/>
      <c r="Z159" s="98"/>
      <c r="AA159" s="98"/>
      <c r="AB159" s="98"/>
      <c r="AC159" s="98"/>
      <c r="AD159" s="98"/>
      <c r="AE159" s="98"/>
      <c r="AF159" s="98"/>
      <c r="AG159" s="98"/>
      <c r="AH159" s="98"/>
      <c r="AI159" s="98"/>
      <c r="AJ159" s="98"/>
      <c r="AK159" s="98"/>
    </row>
    <row r="160" spans="1:37" ht="17.25" customHeight="1" x14ac:dyDescent="0.2">
      <c r="A160" s="97" t="s">
        <v>22</v>
      </c>
      <c r="B160" s="97" t="s">
        <v>753</v>
      </c>
      <c r="C160" s="97" t="s">
        <v>165</v>
      </c>
      <c r="D160" s="97" t="s">
        <v>216</v>
      </c>
      <c r="E160" s="97" t="s">
        <v>1078</v>
      </c>
      <c r="F160" s="95">
        <v>24</v>
      </c>
      <c r="G160" s="98" t="s">
        <v>754</v>
      </c>
      <c r="H160" s="98">
        <v>2007</v>
      </c>
      <c r="I160" s="96" t="s">
        <v>1133</v>
      </c>
      <c r="J160" s="98" t="s">
        <v>1134</v>
      </c>
      <c r="K160" s="98" t="s">
        <v>1081</v>
      </c>
      <c r="L160" s="98"/>
      <c r="M160" s="98"/>
      <c r="N160" s="98" t="s">
        <v>177</v>
      </c>
      <c r="O160" s="98"/>
      <c r="P160" s="98"/>
      <c r="Q160" s="98" t="s">
        <v>224</v>
      </c>
      <c r="R160" s="98"/>
      <c r="S160" s="98"/>
      <c r="T160" s="98"/>
      <c r="U160" s="98"/>
      <c r="V160" s="98"/>
      <c r="W160" s="98"/>
      <c r="X160" s="98"/>
      <c r="Y160" s="98"/>
      <c r="Z160" s="98"/>
      <c r="AA160" s="98"/>
      <c r="AB160" s="98"/>
      <c r="AC160" s="98"/>
      <c r="AD160" s="98"/>
      <c r="AE160" s="98"/>
      <c r="AF160" s="98"/>
      <c r="AG160" s="98"/>
      <c r="AH160" s="98"/>
      <c r="AI160" s="98"/>
      <c r="AJ160" s="98"/>
      <c r="AK160" s="98"/>
    </row>
    <row r="161" spans="1:37" ht="17.25" customHeight="1" x14ac:dyDescent="0.2">
      <c r="A161" s="97" t="s">
        <v>22</v>
      </c>
      <c r="B161" s="97" t="s">
        <v>757</v>
      </c>
      <c r="C161" s="97" t="s">
        <v>165</v>
      </c>
      <c r="D161" s="97" t="s">
        <v>216</v>
      </c>
      <c r="E161" s="97" t="s">
        <v>1078</v>
      </c>
      <c r="F161" s="95">
        <v>25</v>
      </c>
      <c r="G161" s="98" t="s">
        <v>758</v>
      </c>
      <c r="H161" s="98">
        <v>2008</v>
      </c>
      <c r="I161" s="96" t="s">
        <v>1135</v>
      </c>
      <c r="J161" s="98" t="s">
        <v>1136</v>
      </c>
      <c r="K161" s="98" t="s">
        <v>1081</v>
      </c>
      <c r="L161" s="98"/>
      <c r="M161" s="98"/>
      <c r="N161" s="98" t="s">
        <v>177</v>
      </c>
      <c r="O161" s="98"/>
      <c r="P161" s="98"/>
      <c r="Q161" s="98" t="s">
        <v>224</v>
      </c>
      <c r="R161" s="98"/>
      <c r="S161" s="98"/>
      <c r="T161" s="98"/>
      <c r="U161" s="98"/>
      <c r="V161" s="98"/>
      <c r="W161" s="98"/>
      <c r="X161" s="98"/>
      <c r="Y161" s="98"/>
      <c r="Z161" s="98"/>
      <c r="AA161" s="98"/>
      <c r="AB161" s="98"/>
      <c r="AC161" s="98"/>
      <c r="AD161" s="98"/>
      <c r="AE161" s="98"/>
      <c r="AF161" s="98"/>
      <c r="AG161" s="98"/>
      <c r="AH161" s="98"/>
      <c r="AI161" s="98"/>
      <c r="AJ161" s="98"/>
      <c r="AK161" s="98"/>
    </row>
    <row r="162" spans="1:37" ht="17.25" customHeight="1" x14ac:dyDescent="0.2">
      <c r="A162" s="97" t="s">
        <v>22</v>
      </c>
      <c r="B162" s="97" t="s">
        <v>761</v>
      </c>
      <c r="C162" s="97" t="s">
        <v>165</v>
      </c>
      <c r="D162" s="97" t="s">
        <v>216</v>
      </c>
      <c r="E162" s="97" t="s">
        <v>1078</v>
      </c>
      <c r="F162" s="95">
        <v>26</v>
      </c>
      <c r="G162" s="98" t="s">
        <v>763</v>
      </c>
      <c r="H162" s="98">
        <v>2009</v>
      </c>
      <c r="I162" s="96" t="s">
        <v>1138</v>
      </c>
      <c r="J162" s="98" t="s">
        <v>1139</v>
      </c>
      <c r="K162" s="98" t="s">
        <v>1081</v>
      </c>
      <c r="L162" s="98"/>
      <c r="M162" s="98"/>
      <c r="N162" s="98" t="s">
        <v>177</v>
      </c>
      <c r="O162" s="98"/>
      <c r="P162" s="98"/>
      <c r="Q162" s="98" t="s">
        <v>224</v>
      </c>
      <c r="R162" s="98"/>
      <c r="S162" s="98"/>
      <c r="T162" s="98"/>
      <c r="U162" s="98"/>
      <c r="V162" s="98"/>
      <c r="W162" s="98"/>
      <c r="X162" s="98"/>
      <c r="Y162" s="98"/>
      <c r="Z162" s="98"/>
      <c r="AA162" s="98"/>
      <c r="AB162" s="98"/>
      <c r="AC162" s="98"/>
      <c r="AD162" s="98"/>
      <c r="AE162" s="98"/>
      <c r="AF162" s="98"/>
      <c r="AG162" s="98"/>
      <c r="AH162" s="98"/>
      <c r="AI162" s="98"/>
      <c r="AJ162" s="98"/>
      <c r="AK162" s="98"/>
    </row>
    <row r="163" spans="1:37" ht="17.25" customHeight="1" x14ac:dyDescent="0.2">
      <c r="A163" s="97" t="s">
        <v>22</v>
      </c>
      <c r="B163" s="97" t="s">
        <v>766</v>
      </c>
      <c r="C163" s="97" t="s">
        <v>165</v>
      </c>
      <c r="D163" s="97" t="s">
        <v>216</v>
      </c>
      <c r="E163" s="97" t="s">
        <v>1078</v>
      </c>
      <c r="F163" s="95">
        <v>27</v>
      </c>
      <c r="G163" s="98" t="s">
        <v>767</v>
      </c>
      <c r="H163" s="98">
        <v>2010</v>
      </c>
      <c r="I163" s="96" t="s">
        <v>1140</v>
      </c>
      <c r="J163" s="98" t="s">
        <v>1141</v>
      </c>
      <c r="K163" s="98" t="s">
        <v>1081</v>
      </c>
      <c r="L163" s="98"/>
      <c r="M163" s="98"/>
      <c r="N163" s="98" t="s">
        <v>177</v>
      </c>
      <c r="O163" s="98"/>
      <c r="P163" s="98"/>
      <c r="Q163" s="98" t="s">
        <v>224</v>
      </c>
      <c r="R163" s="98"/>
      <c r="S163" s="98"/>
      <c r="T163" s="98"/>
      <c r="U163" s="98"/>
      <c r="V163" s="98"/>
      <c r="W163" s="98"/>
      <c r="X163" s="98"/>
      <c r="Y163" s="98"/>
      <c r="Z163" s="98"/>
      <c r="AA163" s="98"/>
      <c r="AB163" s="98"/>
      <c r="AC163" s="98"/>
      <c r="AD163" s="98"/>
      <c r="AE163" s="98"/>
      <c r="AF163" s="98"/>
      <c r="AG163" s="98"/>
      <c r="AH163" s="98"/>
      <c r="AI163" s="98"/>
      <c r="AJ163" s="98"/>
      <c r="AK163" s="98"/>
    </row>
    <row r="164" spans="1:37" ht="17.25" customHeight="1" x14ac:dyDescent="0.2">
      <c r="A164" s="97" t="s">
        <v>22</v>
      </c>
      <c r="B164" s="97" t="s">
        <v>770</v>
      </c>
      <c r="C164" s="97" t="s">
        <v>165</v>
      </c>
      <c r="D164" s="97" t="s">
        <v>216</v>
      </c>
      <c r="E164" s="97" t="s">
        <v>1078</v>
      </c>
      <c r="F164" s="95">
        <v>28</v>
      </c>
      <c r="G164" s="98" t="s">
        <v>771</v>
      </c>
      <c r="H164" s="98">
        <v>2011</v>
      </c>
      <c r="I164" s="96" t="s">
        <v>1142</v>
      </c>
      <c r="J164" s="98" t="s">
        <v>1143</v>
      </c>
      <c r="K164" s="98" t="s">
        <v>1081</v>
      </c>
      <c r="L164" s="98"/>
      <c r="M164" s="98"/>
      <c r="N164" s="98" t="s">
        <v>177</v>
      </c>
      <c r="O164" s="98"/>
      <c r="P164" s="98"/>
      <c r="Q164" s="98" t="s">
        <v>224</v>
      </c>
      <c r="R164" s="98"/>
      <c r="S164" s="98"/>
      <c r="T164" s="98"/>
      <c r="U164" s="98"/>
      <c r="V164" s="98"/>
      <c r="W164" s="98"/>
      <c r="X164" s="98"/>
      <c r="Y164" s="98"/>
      <c r="Z164" s="98"/>
      <c r="AA164" s="98"/>
      <c r="AB164" s="98"/>
      <c r="AC164" s="98"/>
      <c r="AD164" s="98"/>
      <c r="AE164" s="98"/>
      <c r="AF164" s="98"/>
      <c r="AG164" s="98"/>
      <c r="AH164" s="98"/>
      <c r="AI164" s="98"/>
      <c r="AJ164" s="98"/>
      <c r="AK164" s="98"/>
    </row>
    <row r="165" spans="1:37" ht="17.25" customHeight="1" x14ac:dyDescent="0.2">
      <c r="A165" s="97" t="s">
        <v>22</v>
      </c>
      <c r="B165" s="97" t="s">
        <v>774</v>
      </c>
      <c r="C165" s="97" t="s">
        <v>165</v>
      </c>
      <c r="D165" s="97" t="s">
        <v>216</v>
      </c>
      <c r="E165" s="97" t="s">
        <v>1078</v>
      </c>
      <c r="F165" s="95">
        <v>29</v>
      </c>
      <c r="G165" s="98" t="s">
        <v>775</v>
      </c>
      <c r="H165" s="98">
        <v>2012</v>
      </c>
      <c r="I165" s="96" t="s">
        <v>1144</v>
      </c>
      <c r="J165" s="98" t="s">
        <v>1145</v>
      </c>
      <c r="K165" s="98" t="s">
        <v>1081</v>
      </c>
      <c r="L165" s="98"/>
      <c r="M165" s="98"/>
      <c r="N165" s="98" t="s">
        <v>177</v>
      </c>
      <c r="O165" s="98"/>
      <c r="P165" s="98"/>
      <c r="Q165" s="98" t="s">
        <v>224</v>
      </c>
      <c r="R165" s="98"/>
      <c r="S165" s="98"/>
      <c r="T165" s="98"/>
      <c r="U165" s="98"/>
      <c r="V165" s="98"/>
      <c r="W165" s="98"/>
      <c r="X165" s="98"/>
      <c r="Y165" s="98"/>
      <c r="Z165" s="98"/>
      <c r="AA165" s="98"/>
      <c r="AB165" s="98"/>
      <c r="AC165" s="98"/>
      <c r="AD165" s="98"/>
      <c r="AE165" s="98"/>
      <c r="AF165" s="98"/>
      <c r="AG165" s="98"/>
      <c r="AH165" s="98"/>
      <c r="AI165" s="98"/>
      <c r="AJ165" s="98"/>
      <c r="AK165" s="98"/>
    </row>
    <row r="166" spans="1:37" ht="17.25" customHeight="1" x14ac:dyDescent="0.2">
      <c r="A166" s="97" t="s">
        <v>22</v>
      </c>
      <c r="B166" s="97" t="s">
        <v>778</v>
      </c>
      <c r="C166" s="97" t="s">
        <v>165</v>
      </c>
      <c r="D166" s="97" t="s">
        <v>216</v>
      </c>
      <c r="E166" s="97" t="s">
        <v>1078</v>
      </c>
      <c r="F166" s="95">
        <v>30</v>
      </c>
      <c r="G166" s="98" t="s">
        <v>779</v>
      </c>
      <c r="H166" s="98">
        <v>2013</v>
      </c>
      <c r="I166" s="96" t="s">
        <v>1146</v>
      </c>
      <c r="J166" s="98" t="s">
        <v>1147</v>
      </c>
      <c r="K166" s="98" t="s">
        <v>1081</v>
      </c>
      <c r="L166" s="98"/>
      <c r="M166" s="98"/>
      <c r="N166" s="98" t="s">
        <v>177</v>
      </c>
      <c r="O166" s="98"/>
      <c r="P166" s="98"/>
      <c r="Q166" s="98" t="s">
        <v>224</v>
      </c>
      <c r="R166" s="98"/>
      <c r="S166" s="98"/>
      <c r="T166" s="98"/>
      <c r="U166" s="98"/>
      <c r="V166" s="98"/>
      <c r="W166" s="98"/>
      <c r="X166" s="98"/>
      <c r="Y166" s="98"/>
      <c r="Z166" s="98"/>
      <c r="AA166" s="98"/>
      <c r="AB166" s="98"/>
      <c r="AC166" s="98"/>
      <c r="AD166" s="98"/>
      <c r="AE166" s="98"/>
      <c r="AF166" s="98"/>
      <c r="AG166" s="98"/>
      <c r="AH166" s="98"/>
      <c r="AI166" s="98"/>
      <c r="AJ166" s="98"/>
      <c r="AK166" s="98"/>
    </row>
    <row r="167" spans="1:37" ht="17.25" customHeight="1" x14ac:dyDescent="0.2">
      <c r="A167" s="97" t="s">
        <v>22</v>
      </c>
      <c r="B167" s="97" t="s">
        <v>782</v>
      </c>
      <c r="C167" s="97" t="s">
        <v>165</v>
      </c>
      <c r="D167" s="97" t="s">
        <v>216</v>
      </c>
      <c r="E167" s="97" t="s">
        <v>1078</v>
      </c>
      <c r="F167" s="95">
        <v>31</v>
      </c>
      <c r="G167" s="98" t="s">
        <v>783</v>
      </c>
      <c r="H167" s="98">
        <v>2014</v>
      </c>
      <c r="I167" s="96" t="s">
        <v>1150</v>
      </c>
      <c r="J167" s="98" t="s">
        <v>1151</v>
      </c>
      <c r="K167" s="98" t="s">
        <v>1081</v>
      </c>
      <c r="L167" s="98"/>
      <c r="M167" s="98"/>
      <c r="N167" s="98" t="s">
        <v>177</v>
      </c>
      <c r="O167" s="98"/>
      <c r="P167" s="98"/>
      <c r="Q167" s="98" t="s">
        <v>224</v>
      </c>
      <c r="R167" s="98"/>
      <c r="S167" s="98"/>
      <c r="T167" s="98"/>
      <c r="U167" s="98"/>
      <c r="V167" s="98"/>
      <c r="W167" s="98"/>
      <c r="X167" s="98"/>
      <c r="Y167" s="98"/>
      <c r="Z167" s="98"/>
      <c r="AA167" s="98"/>
      <c r="AB167" s="98"/>
      <c r="AC167" s="98"/>
      <c r="AD167" s="98"/>
      <c r="AE167" s="98"/>
      <c r="AF167" s="98"/>
      <c r="AG167" s="98"/>
      <c r="AH167" s="98"/>
      <c r="AI167" s="98"/>
      <c r="AJ167" s="98"/>
      <c r="AK167" s="98"/>
    </row>
    <row r="168" spans="1:37" ht="17.25" customHeight="1" x14ac:dyDescent="0.2">
      <c r="A168" s="97" t="s">
        <v>22</v>
      </c>
      <c r="B168" s="97" t="s">
        <v>786</v>
      </c>
      <c r="C168" s="97" t="s">
        <v>165</v>
      </c>
      <c r="D168" s="97" t="s">
        <v>216</v>
      </c>
      <c r="E168" s="97" t="s">
        <v>1078</v>
      </c>
      <c r="F168" s="95">
        <v>32</v>
      </c>
      <c r="G168" s="98" t="s">
        <v>787</v>
      </c>
      <c r="H168" s="98">
        <v>2015</v>
      </c>
      <c r="I168" s="96" t="s">
        <v>1152</v>
      </c>
      <c r="J168" s="98" t="s">
        <v>1153</v>
      </c>
      <c r="K168" s="98" t="s">
        <v>1081</v>
      </c>
      <c r="L168" s="98"/>
      <c r="M168" s="98"/>
      <c r="N168" s="98" t="s">
        <v>177</v>
      </c>
      <c r="O168" s="98"/>
      <c r="P168" s="98"/>
      <c r="Q168" s="98" t="s">
        <v>224</v>
      </c>
      <c r="R168" s="98"/>
      <c r="S168" s="98"/>
      <c r="T168" s="98"/>
      <c r="U168" s="98"/>
      <c r="V168" s="98"/>
      <c r="W168" s="98"/>
      <c r="X168" s="98"/>
      <c r="Y168" s="98"/>
      <c r="Z168" s="98"/>
      <c r="AA168" s="98"/>
      <c r="AB168" s="98"/>
      <c r="AC168" s="98"/>
      <c r="AD168" s="98"/>
      <c r="AE168" s="98"/>
      <c r="AF168" s="98"/>
      <c r="AG168" s="98"/>
      <c r="AH168" s="98"/>
      <c r="AI168" s="98"/>
      <c r="AJ168" s="98"/>
      <c r="AK168" s="98"/>
    </row>
    <row r="169" spans="1:37" ht="17.25" customHeight="1" x14ac:dyDescent="0.2">
      <c r="A169" s="97" t="s">
        <v>22</v>
      </c>
      <c r="B169" s="97" t="s">
        <v>658</v>
      </c>
      <c r="C169" s="97" t="s">
        <v>165</v>
      </c>
      <c r="D169" s="97" t="s">
        <v>209</v>
      </c>
      <c r="E169" s="97" t="s">
        <v>209</v>
      </c>
      <c r="F169" s="95">
        <v>1</v>
      </c>
      <c r="G169" s="98" t="s">
        <v>659</v>
      </c>
      <c r="H169" s="95">
        <v>1984</v>
      </c>
      <c r="I169" s="96" t="s">
        <v>1154</v>
      </c>
      <c r="J169" s="95" t="s">
        <v>1155</v>
      </c>
      <c r="K169" s="95" t="s">
        <v>1156</v>
      </c>
      <c r="L169" s="95" t="s">
        <v>1157</v>
      </c>
      <c r="M169" s="95"/>
      <c r="N169" s="96" t="s">
        <v>177</v>
      </c>
      <c r="Q169" s="96" t="s">
        <v>224</v>
      </c>
      <c r="R169" s="95"/>
      <c r="S169" s="95"/>
      <c r="T169" s="95"/>
      <c r="U169" s="95"/>
      <c r="V169" s="95"/>
      <c r="W169" s="95"/>
      <c r="X169" s="95"/>
      <c r="Y169" s="95"/>
      <c r="Z169" s="95"/>
      <c r="AA169" s="95"/>
      <c r="AB169" s="95"/>
      <c r="AC169" s="95"/>
      <c r="AD169" s="95"/>
      <c r="AE169" s="95"/>
      <c r="AF169" s="95"/>
      <c r="AG169" s="95"/>
      <c r="AH169" s="95"/>
      <c r="AI169" s="95"/>
      <c r="AJ169" s="95"/>
      <c r="AK169" s="95"/>
    </row>
    <row r="170" spans="1:37" ht="17.25" customHeight="1" x14ac:dyDescent="0.2">
      <c r="A170" s="97" t="s">
        <v>22</v>
      </c>
      <c r="B170" s="97" t="s">
        <v>663</v>
      </c>
      <c r="C170" s="97" t="s">
        <v>165</v>
      </c>
      <c r="D170" s="97" t="s">
        <v>209</v>
      </c>
      <c r="E170" s="97" t="s">
        <v>209</v>
      </c>
      <c r="F170" s="95">
        <v>2</v>
      </c>
      <c r="G170" s="98" t="s">
        <v>541</v>
      </c>
      <c r="H170" s="95">
        <v>1985</v>
      </c>
      <c r="I170" s="96" t="s">
        <v>1158</v>
      </c>
      <c r="J170" s="95" t="s">
        <v>1159</v>
      </c>
      <c r="K170" s="95" t="s">
        <v>1156</v>
      </c>
      <c r="L170" s="95" t="s">
        <v>1157</v>
      </c>
      <c r="M170" s="95"/>
      <c r="N170" s="96" t="s">
        <v>177</v>
      </c>
      <c r="Q170" s="96" t="s">
        <v>224</v>
      </c>
      <c r="R170" s="95"/>
      <c r="S170" s="95"/>
      <c r="T170" s="95"/>
      <c r="U170" s="95"/>
      <c r="V170" s="95"/>
      <c r="W170" s="95"/>
      <c r="X170" s="95"/>
      <c r="Y170" s="95"/>
      <c r="Z170" s="95"/>
      <c r="AA170" s="95"/>
      <c r="AB170" s="95"/>
      <c r="AC170" s="95"/>
      <c r="AD170" s="95"/>
      <c r="AE170" s="95"/>
      <c r="AF170" s="95"/>
      <c r="AG170" s="95"/>
      <c r="AH170" s="95"/>
      <c r="AI170" s="95"/>
      <c r="AJ170" s="95"/>
      <c r="AK170" s="95"/>
    </row>
    <row r="171" spans="1:37" ht="17.25" customHeight="1" x14ac:dyDescent="0.2">
      <c r="A171" s="97" t="s">
        <v>22</v>
      </c>
      <c r="B171" s="97" t="s">
        <v>666</v>
      </c>
      <c r="C171" s="97" t="s">
        <v>165</v>
      </c>
      <c r="D171" s="97" t="s">
        <v>209</v>
      </c>
      <c r="E171" s="97" t="s">
        <v>209</v>
      </c>
      <c r="F171" s="95">
        <v>3</v>
      </c>
      <c r="G171" s="98" t="s">
        <v>667</v>
      </c>
      <c r="H171" s="95">
        <v>1986</v>
      </c>
      <c r="I171" s="96" t="s">
        <v>1160</v>
      </c>
      <c r="J171" s="95" t="s">
        <v>1161</v>
      </c>
      <c r="K171" s="95" t="s">
        <v>1156</v>
      </c>
      <c r="L171" s="95" t="s">
        <v>1157</v>
      </c>
      <c r="M171" s="95"/>
      <c r="N171" s="96" t="s">
        <v>177</v>
      </c>
      <c r="Q171" s="96" t="s">
        <v>224</v>
      </c>
      <c r="R171" s="95"/>
      <c r="S171" s="95"/>
      <c r="T171" s="95"/>
      <c r="U171" s="95"/>
      <c r="V171" s="95"/>
      <c r="W171" s="95"/>
      <c r="X171" s="95"/>
      <c r="Y171" s="95"/>
      <c r="Z171" s="95"/>
      <c r="AA171" s="95"/>
      <c r="AB171" s="95"/>
      <c r="AC171" s="95"/>
      <c r="AD171" s="95"/>
      <c r="AE171" s="95"/>
      <c r="AF171" s="95"/>
      <c r="AG171" s="95"/>
      <c r="AH171" s="95"/>
      <c r="AI171" s="95"/>
      <c r="AJ171" s="95"/>
      <c r="AK171" s="95"/>
    </row>
    <row r="172" spans="1:37" ht="17.25" customHeight="1" x14ac:dyDescent="0.2">
      <c r="A172" s="97" t="s">
        <v>22</v>
      </c>
      <c r="B172" s="97" t="s">
        <v>671</v>
      </c>
      <c r="C172" s="97" t="s">
        <v>165</v>
      </c>
      <c r="D172" s="97" t="s">
        <v>209</v>
      </c>
      <c r="E172" s="97" t="s">
        <v>209</v>
      </c>
      <c r="F172" s="95">
        <v>4</v>
      </c>
      <c r="G172" s="98" t="s">
        <v>672</v>
      </c>
      <c r="H172" s="95">
        <v>1987</v>
      </c>
      <c r="I172" s="96" t="s">
        <v>1163</v>
      </c>
      <c r="J172" s="95" t="s">
        <v>1164</v>
      </c>
      <c r="K172" s="95" t="s">
        <v>1156</v>
      </c>
      <c r="L172" s="95" t="s">
        <v>1157</v>
      </c>
      <c r="M172" s="95"/>
      <c r="N172" s="96" t="s">
        <v>177</v>
      </c>
      <c r="Q172" s="96" t="s">
        <v>224</v>
      </c>
      <c r="R172" s="95"/>
      <c r="S172" s="95"/>
      <c r="T172" s="95"/>
      <c r="U172" s="95"/>
      <c r="V172" s="95"/>
      <c r="W172" s="95"/>
      <c r="X172" s="95"/>
      <c r="Y172" s="95"/>
      <c r="Z172" s="95"/>
      <c r="AA172" s="95"/>
      <c r="AB172" s="95"/>
      <c r="AC172" s="95"/>
      <c r="AD172" s="95"/>
      <c r="AE172" s="95"/>
      <c r="AF172" s="95"/>
      <c r="AG172" s="95"/>
      <c r="AH172" s="95"/>
      <c r="AI172" s="95"/>
      <c r="AJ172" s="95"/>
      <c r="AK172" s="95"/>
    </row>
    <row r="173" spans="1:37" ht="17.25" customHeight="1" x14ac:dyDescent="0.2">
      <c r="A173" s="97" t="s">
        <v>22</v>
      </c>
      <c r="B173" s="97" t="s">
        <v>675</v>
      </c>
      <c r="C173" s="97" t="s">
        <v>165</v>
      </c>
      <c r="D173" s="97" t="s">
        <v>209</v>
      </c>
      <c r="E173" s="97" t="s">
        <v>209</v>
      </c>
      <c r="F173" s="95">
        <v>5</v>
      </c>
      <c r="G173" s="98" t="s">
        <v>676</v>
      </c>
      <c r="H173" s="95">
        <v>1988</v>
      </c>
      <c r="I173" s="96" t="s">
        <v>1165</v>
      </c>
      <c r="J173" s="95" t="s">
        <v>1166</v>
      </c>
      <c r="K173" s="95" t="s">
        <v>1156</v>
      </c>
      <c r="L173" s="95" t="s">
        <v>1157</v>
      </c>
      <c r="M173" s="95"/>
      <c r="N173" s="96" t="s">
        <v>177</v>
      </c>
      <c r="Q173" s="96" t="s">
        <v>224</v>
      </c>
      <c r="R173" s="95"/>
      <c r="S173" s="95"/>
      <c r="T173" s="95"/>
      <c r="U173" s="95"/>
      <c r="V173" s="95"/>
      <c r="W173" s="95"/>
      <c r="X173" s="95"/>
      <c r="Y173" s="95"/>
      <c r="Z173" s="95"/>
      <c r="AA173" s="95"/>
      <c r="AB173" s="95"/>
      <c r="AC173" s="95"/>
      <c r="AD173" s="95"/>
      <c r="AE173" s="95"/>
      <c r="AF173" s="95"/>
      <c r="AG173" s="95"/>
      <c r="AH173" s="95"/>
      <c r="AI173" s="95"/>
      <c r="AJ173" s="95"/>
      <c r="AK173" s="95"/>
    </row>
    <row r="174" spans="1:37" ht="17.25" customHeight="1" x14ac:dyDescent="0.2">
      <c r="A174" s="97" t="s">
        <v>22</v>
      </c>
      <c r="B174" s="97" t="s">
        <v>679</v>
      </c>
      <c r="C174" s="97" t="s">
        <v>165</v>
      </c>
      <c r="D174" s="97" t="s">
        <v>209</v>
      </c>
      <c r="E174" s="97" t="s">
        <v>209</v>
      </c>
      <c r="F174" s="95">
        <v>6</v>
      </c>
      <c r="G174" s="98" t="s">
        <v>680</v>
      </c>
      <c r="H174" s="95">
        <v>1989</v>
      </c>
      <c r="I174" s="96" t="s">
        <v>1167</v>
      </c>
      <c r="J174" s="95" t="s">
        <v>1168</v>
      </c>
      <c r="K174" s="95" t="s">
        <v>1156</v>
      </c>
      <c r="L174" s="95" t="s">
        <v>1157</v>
      </c>
      <c r="M174" s="95"/>
      <c r="N174" s="96" t="s">
        <v>177</v>
      </c>
      <c r="Q174" s="96" t="s">
        <v>224</v>
      </c>
      <c r="R174" s="95"/>
      <c r="S174" s="95"/>
      <c r="T174" s="95"/>
      <c r="U174" s="95"/>
      <c r="V174" s="95"/>
      <c r="W174" s="95"/>
      <c r="X174" s="95"/>
      <c r="Y174" s="95"/>
      <c r="Z174" s="95"/>
      <c r="AA174" s="95"/>
      <c r="AB174" s="95"/>
      <c r="AC174" s="95"/>
      <c r="AD174" s="95"/>
      <c r="AE174" s="95"/>
      <c r="AF174" s="95"/>
      <c r="AG174" s="95"/>
      <c r="AH174" s="95"/>
      <c r="AI174" s="95"/>
      <c r="AJ174" s="95"/>
      <c r="AK174" s="95"/>
    </row>
    <row r="175" spans="1:37" ht="17.25" customHeight="1" x14ac:dyDescent="0.2">
      <c r="A175" s="97" t="s">
        <v>22</v>
      </c>
      <c r="B175" s="97" t="s">
        <v>683</v>
      </c>
      <c r="C175" s="97" t="s">
        <v>165</v>
      </c>
      <c r="D175" s="97" t="s">
        <v>209</v>
      </c>
      <c r="E175" s="97" t="s">
        <v>209</v>
      </c>
      <c r="F175" s="95">
        <v>7</v>
      </c>
      <c r="G175" s="98" t="s">
        <v>684</v>
      </c>
      <c r="H175" s="95">
        <v>1990</v>
      </c>
      <c r="I175" s="96" t="s">
        <v>1169</v>
      </c>
      <c r="J175" s="95" t="s">
        <v>1170</v>
      </c>
      <c r="K175" s="95" t="s">
        <v>1156</v>
      </c>
      <c r="L175" s="95" t="s">
        <v>1157</v>
      </c>
      <c r="M175" s="95"/>
      <c r="N175" s="96" t="s">
        <v>177</v>
      </c>
      <c r="Q175" s="96" t="s">
        <v>224</v>
      </c>
      <c r="R175" s="95"/>
      <c r="S175" s="95"/>
      <c r="T175" s="95"/>
      <c r="U175" s="95"/>
      <c r="V175" s="95"/>
      <c r="W175" s="95"/>
      <c r="X175" s="95"/>
      <c r="Y175" s="95"/>
      <c r="Z175" s="95"/>
      <c r="AA175" s="95"/>
      <c r="AB175" s="95"/>
      <c r="AC175" s="95"/>
      <c r="AD175" s="95"/>
      <c r="AE175" s="95"/>
      <c r="AF175" s="95"/>
      <c r="AG175" s="95"/>
      <c r="AH175" s="95"/>
      <c r="AI175" s="95"/>
      <c r="AJ175" s="95"/>
      <c r="AK175" s="95"/>
    </row>
    <row r="176" spans="1:37" ht="17.25" customHeight="1" x14ac:dyDescent="0.2">
      <c r="A176" s="97" t="s">
        <v>22</v>
      </c>
      <c r="B176" s="97" t="s">
        <v>687</v>
      </c>
      <c r="C176" s="97" t="s">
        <v>165</v>
      </c>
      <c r="D176" s="97" t="s">
        <v>209</v>
      </c>
      <c r="E176" s="97" t="s">
        <v>209</v>
      </c>
      <c r="F176" s="95">
        <v>8</v>
      </c>
      <c r="G176" s="98" t="s">
        <v>688</v>
      </c>
      <c r="H176" s="95">
        <v>1991</v>
      </c>
      <c r="I176" s="96" t="s">
        <v>1171</v>
      </c>
      <c r="J176" s="95" t="s">
        <v>1172</v>
      </c>
      <c r="K176" s="95" t="s">
        <v>1156</v>
      </c>
      <c r="L176" s="95" t="s">
        <v>1157</v>
      </c>
      <c r="M176" s="95"/>
      <c r="N176" s="96" t="s">
        <v>177</v>
      </c>
      <c r="Q176" s="96" t="s">
        <v>224</v>
      </c>
      <c r="R176" s="95"/>
      <c r="S176" s="95"/>
      <c r="T176" s="95"/>
      <c r="U176" s="95"/>
      <c r="V176" s="95"/>
      <c r="W176" s="95"/>
      <c r="X176" s="95"/>
      <c r="Y176" s="95"/>
      <c r="Z176" s="95"/>
      <c r="AA176" s="95"/>
      <c r="AB176" s="95"/>
      <c r="AC176" s="95"/>
      <c r="AD176" s="95"/>
      <c r="AE176" s="95"/>
      <c r="AF176" s="95"/>
      <c r="AG176" s="95"/>
      <c r="AH176" s="95"/>
      <c r="AI176" s="95"/>
      <c r="AJ176" s="95"/>
      <c r="AK176" s="95"/>
    </row>
    <row r="177" spans="1:37" ht="17.25" customHeight="1" x14ac:dyDescent="0.2">
      <c r="A177" s="97" t="s">
        <v>22</v>
      </c>
      <c r="B177" s="97" t="s">
        <v>691</v>
      </c>
      <c r="C177" s="97" t="s">
        <v>165</v>
      </c>
      <c r="D177" s="97" t="s">
        <v>209</v>
      </c>
      <c r="E177" s="97" t="s">
        <v>209</v>
      </c>
      <c r="F177" s="95">
        <v>9</v>
      </c>
      <c r="G177" s="98" t="s">
        <v>692</v>
      </c>
      <c r="H177" s="95">
        <v>1992</v>
      </c>
      <c r="I177" s="96" t="s">
        <v>1173</v>
      </c>
      <c r="J177" s="95" t="s">
        <v>1174</v>
      </c>
      <c r="K177" s="95" t="s">
        <v>1156</v>
      </c>
      <c r="L177" s="95" t="s">
        <v>1157</v>
      </c>
      <c r="M177" s="95"/>
      <c r="N177" s="96" t="s">
        <v>177</v>
      </c>
      <c r="Q177" s="96" t="s">
        <v>224</v>
      </c>
      <c r="R177" s="95"/>
      <c r="S177" s="95"/>
      <c r="T177" s="95"/>
      <c r="U177" s="95"/>
      <c r="V177" s="95"/>
      <c r="W177" s="95"/>
      <c r="X177" s="95"/>
      <c r="Y177" s="95"/>
      <c r="Z177" s="95"/>
      <c r="AA177" s="95"/>
      <c r="AB177" s="95"/>
      <c r="AC177" s="95"/>
      <c r="AD177" s="95"/>
      <c r="AE177" s="95"/>
      <c r="AF177" s="95"/>
      <c r="AG177" s="95"/>
      <c r="AH177" s="95"/>
      <c r="AI177" s="95"/>
      <c r="AJ177" s="95"/>
      <c r="AK177" s="95"/>
    </row>
    <row r="178" spans="1:37" ht="17.25" customHeight="1" x14ac:dyDescent="0.2">
      <c r="A178" s="97" t="s">
        <v>22</v>
      </c>
      <c r="B178" s="97" t="s">
        <v>695</v>
      </c>
      <c r="C178" s="97" t="s">
        <v>165</v>
      </c>
      <c r="D178" s="97" t="s">
        <v>209</v>
      </c>
      <c r="E178" s="97" t="s">
        <v>209</v>
      </c>
      <c r="F178" s="95">
        <v>10</v>
      </c>
      <c r="G178" s="98" t="s">
        <v>696</v>
      </c>
      <c r="H178" s="95">
        <v>1993</v>
      </c>
      <c r="I178" s="96" t="s">
        <v>1176</v>
      </c>
      <c r="J178" s="95" t="s">
        <v>1177</v>
      </c>
      <c r="K178" s="95" t="s">
        <v>1156</v>
      </c>
      <c r="L178" s="95" t="s">
        <v>1157</v>
      </c>
      <c r="M178" s="95"/>
      <c r="N178" s="96" t="s">
        <v>177</v>
      </c>
      <c r="Q178" s="96" t="s">
        <v>224</v>
      </c>
      <c r="R178" s="95"/>
      <c r="S178" s="95"/>
      <c r="T178" s="95"/>
      <c r="U178" s="95"/>
      <c r="V178" s="95"/>
      <c r="W178" s="95"/>
      <c r="X178" s="95"/>
      <c r="Y178" s="95"/>
      <c r="Z178" s="95"/>
      <c r="AA178" s="95"/>
      <c r="AB178" s="95"/>
      <c r="AC178" s="95"/>
      <c r="AD178" s="95"/>
      <c r="AE178" s="95"/>
      <c r="AF178" s="95"/>
      <c r="AG178" s="95"/>
      <c r="AH178" s="95"/>
      <c r="AI178" s="95"/>
      <c r="AJ178" s="95"/>
      <c r="AK178" s="95"/>
    </row>
    <row r="179" spans="1:37" ht="17.25" customHeight="1" x14ac:dyDescent="0.2">
      <c r="A179" s="97" t="s">
        <v>22</v>
      </c>
      <c r="B179" s="97" t="s">
        <v>699</v>
      </c>
      <c r="C179" s="97" t="s">
        <v>165</v>
      </c>
      <c r="D179" s="97" t="s">
        <v>209</v>
      </c>
      <c r="E179" s="97" t="s">
        <v>209</v>
      </c>
      <c r="F179" s="95">
        <v>11</v>
      </c>
      <c r="G179" s="98" t="s">
        <v>700</v>
      </c>
      <c r="H179" s="95">
        <v>1994</v>
      </c>
      <c r="I179" s="96" t="s">
        <v>1178</v>
      </c>
      <c r="J179" s="95" t="s">
        <v>1179</v>
      </c>
      <c r="K179" s="95" t="s">
        <v>1156</v>
      </c>
      <c r="L179" s="95" t="s">
        <v>1157</v>
      </c>
      <c r="M179" s="95"/>
      <c r="N179" s="96" t="s">
        <v>177</v>
      </c>
      <c r="Q179" s="96" t="s">
        <v>224</v>
      </c>
      <c r="R179" s="95"/>
      <c r="S179" s="95"/>
      <c r="T179" s="95"/>
      <c r="U179" s="95"/>
      <c r="V179" s="95"/>
      <c r="W179" s="95"/>
      <c r="X179" s="95"/>
      <c r="Y179" s="95"/>
      <c r="Z179" s="95"/>
      <c r="AA179" s="95"/>
      <c r="AB179" s="95"/>
      <c r="AC179" s="95"/>
      <c r="AD179" s="95"/>
      <c r="AE179" s="95"/>
      <c r="AF179" s="95"/>
      <c r="AG179" s="95"/>
      <c r="AH179" s="95"/>
      <c r="AI179" s="95"/>
      <c r="AJ179" s="95"/>
      <c r="AK179" s="95"/>
    </row>
    <row r="180" spans="1:37" ht="17.25" customHeight="1" x14ac:dyDescent="0.2">
      <c r="A180" s="97" t="s">
        <v>22</v>
      </c>
      <c r="B180" s="97" t="s">
        <v>704</v>
      </c>
      <c r="C180" s="97" t="s">
        <v>165</v>
      </c>
      <c r="D180" s="97" t="s">
        <v>209</v>
      </c>
      <c r="E180" s="97" t="s">
        <v>209</v>
      </c>
      <c r="F180" s="95">
        <v>12</v>
      </c>
      <c r="G180" s="98" t="s">
        <v>705</v>
      </c>
      <c r="H180" s="95">
        <v>1995</v>
      </c>
      <c r="I180" s="96" t="s">
        <v>1180</v>
      </c>
      <c r="J180" s="95" t="s">
        <v>1181</v>
      </c>
      <c r="K180" s="95" t="s">
        <v>1156</v>
      </c>
      <c r="L180" s="95" t="s">
        <v>1157</v>
      </c>
      <c r="M180" s="95"/>
      <c r="N180" s="96" t="s">
        <v>177</v>
      </c>
      <c r="Q180" s="96" t="s">
        <v>224</v>
      </c>
      <c r="R180" s="95"/>
      <c r="S180" s="95"/>
      <c r="T180" s="95"/>
      <c r="U180" s="95"/>
      <c r="V180" s="95"/>
      <c r="W180" s="95"/>
      <c r="X180" s="95"/>
      <c r="Y180" s="95"/>
      <c r="Z180" s="95"/>
      <c r="AA180" s="95"/>
      <c r="AB180" s="95"/>
      <c r="AC180" s="95"/>
      <c r="AD180" s="95"/>
      <c r="AE180" s="95"/>
      <c r="AF180" s="95"/>
      <c r="AG180" s="95"/>
      <c r="AH180" s="95"/>
      <c r="AI180" s="95"/>
      <c r="AJ180" s="95"/>
      <c r="AK180" s="95"/>
    </row>
    <row r="181" spans="1:37" ht="17.25" customHeight="1" x14ac:dyDescent="0.2">
      <c r="A181" s="97" t="s">
        <v>22</v>
      </c>
      <c r="B181" s="97" t="s">
        <v>708</v>
      </c>
      <c r="C181" s="97" t="s">
        <v>165</v>
      </c>
      <c r="D181" s="97" t="s">
        <v>209</v>
      </c>
      <c r="E181" s="97" t="s">
        <v>209</v>
      </c>
      <c r="F181" s="95">
        <v>13</v>
      </c>
      <c r="G181" s="98" t="s">
        <v>709</v>
      </c>
      <c r="H181" s="95">
        <v>1996</v>
      </c>
      <c r="I181" s="96" t="s">
        <v>1182</v>
      </c>
      <c r="J181" s="95" t="s">
        <v>1183</v>
      </c>
      <c r="K181" s="95" t="s">
        <v>1156</v>
      </c>
      <c r="L181" s="95" t="s">
        <v>1157</v>
      </c>
      <c r="M181" s="95"/>
      <c r="N181" s="96" t="s">
        <v>177</v>
      </c>
      <c r="Q181" s="96" t="s">
        <v>224</v>
      </c>
      <c r="R181" s="95"/>
      <c r="S181" s="95"/>
      <c r="T181" s="95"/>
      <c r="U181" s="95"/>
      <c r="V181" s="95"/>
      <c r="W181" s="95"/>
      <c r="X181" s="95"/>
      <c r="Y181" s="95"/>
      <c r="Z181" s="95"/>
      <c r="AA181" s="95"/>
      <c r="AB181" s="95"/>
      <c r="AC181" s="95"/>
      <c r="AD181" s="95"/>
      <c r="AE181" s="95"/>
      <c r="AF181" s="95"/>
      <c r="AG181" s="95"/>
      <c r="AH181" s="95"/>
      <c r="AI181" s="95"/>
      <c r="AJ181" s="95"/>
      <c r="AK181" s="95"/>
    </row>
    <row r="182" spans="1:37" ht="17.25" customHeight="1" x14ac:dyDescent="0.2">
      <c r="A182" s="97" t="s">
        <v>22</v>
      </c>
      <c r="B182" s="97" t="s">
        <v>712</v>
      </c>
      <c r="C182" s="97" t="s">
        <v>165</v>
      </c>
      <c r="D182" s="97" t="s">
        <v>209</v>
      </c>
      <c r="E182" s="97" t="s">
        <v>209</v>
      </c>
      <c r="F182" s="95">
        <v>14</v>
      </c>
      <c r="G182" s="98" t="s">
        <v>713</v>
      </c>
      <c r="H182" s="95">
        <v>1997</v>
      </c>
      <c r="I182" s="96" t="s">
        <v>1184</v>
      </c>
      <c r="J182" s="95" t="s">
        <v>1185</v>
      </c>
      <c r="K182" s="95" t="s">
        <v>1156</v>
      </c>
      <c r="L182" s="95" t="s">
        <v>1157</v>
      </c>
      <c r="M182" s="95"/>
      <c r="N182" s="96" t="s">
        <v>177</v>
      </c>
      <c r="Q182" s="96" t="s">
        <v>224</v>
      </c>
      <c r="R182" s="95"/>
      <c r="S182" s="95"/>
      <c r="T182" s="95"/>
      <c r="U182" s="95"/>
      <c r="V182" s="95"/>
      <c r="W182" s="95"/>
      <c r="X182" s="95"/>
      <c r="Y182" s="95"/>
      <c r="Z182" s="95"/>
      <c r="AA182" s="95"/>
      <c r="AB182" s="95"/>
      <c r="AC182" s="95"/>
      <c r="AD182" s="95"/>
      <c r="AE182" s="95"/>
      <c r="AF182" s="95"/>
      <c r="AG182" s="95"/>
      <c r="AH182" s="95"/>
      <c r="AI182" s="95"/>
      <c r="AJ182" s="95"/>
      <c r="AK182" s="95"/>
    </row>
    <row r="183" spans="1:37" ht="17.25" customHeight="1" x14ac:dyDescent="0.2">
      <c r="A183" s="97" t="s">
        <v>22</v>
      </c>
      <c r="B183" s="97" t="s">
        <v>716</v>
      </c>
      <c r="C183" s="97" t="s">
        <v>165</v>
      </c>
      <c r="D183" s="97" t="s">
        <v>209</v>
      </c>
      <c r="E183" s="97" t="s">
        <v>209</v>
      </c>
      <c r="F183" s="95">
        <v>15</v>
      </c>
      <c r="G183" s="98" t="s">
        <v>717</v>
      </c>
      <c r="H183" s="95">
        <v>1998</v>
      </c>
      <c r="I183" s="96" t="s">
        <v>1187</v>
      </c>
      <c r="J183" s="95" t="s">
        <v>1188</v>
      </c>
      <c r="K183" s="95" t="s">
        <v>1156</v>
      </c>
      <c r="L183" s="95" t="s">
        <v>1157</v>
      </c>
      <c r="M183" s="95"/>
      <c r="N183" s="96" t="s">
        <v>177</v>
      </c>
      <c r="Q183" s="96" t="s">
        <v>224</v>
      </c>
      <c r="R183" s="95"/>
      <c r="S183" s="95"/>
      <c r="T183" s="95"/>
      <c r="U183" s="95"/>
      <c r="V183" s="95"/>
      <c r="W183" s="95"/>
      <c r="X183" s="95"/>
      <c r="Y183" s="95"/>
      <c r="Z183" s="95"/>
      <c r="AA183" s="95"/>
      <c r="AB183" s="95"/>
      <c r="AC183" s="95"/>
      <c r="AD183" s="95"/>
      <c r="AE183" s="95"/>
      <c r="AF183" s="95"/>
      <c r="AG183" s="95"/>
      <c r="AH183" s="95"/>
      <c r="AI183" s="95"/>
      <c r="AJ183" s="95"/>
      <c r="AK183" s="95"/>
    </row>
    <row r="184" spans="1:37" ht="17.25" customHeight="1" x14ac:dyDescent="0.2">
      <c r="A184" s="97" t="s">
        <v>22</v>
      </c>
      <c r="B184" s="97" t="s">
        <v>720</v>
      </c>
      <c r="C184" s="97" t="s">
        <v>165</v>
      </c>
      <c r="D184" s="97" t="s">
        <v>209</v>
      </c>
      <c r="E184" s="97" t="s">
        <v>209</v>
      </c>
      <c r="F184" s="95">
        <v>16</v>
      </c>
      <c r="G184" s="98" t="s">
        <v>721</v>
      </c>
      <c r="H184" s="95">
        <v>1999</v>
      </c>
      <c r="I184" s="96" t="s">
        <v>1189</v>
      </c>
      <c r="J184" s="95" t="s">
        <v>1190</v>
      </c>
      <c r="K184" s="95" t="s">
        <v>1156</v>
      </c>
      <c r="L184" s="95" t="s">
        <v>1157</v>
      </c>
      <c r="M184" s="95"/>
      <c r="N184" s="96" t="s">
        <v>177</v>
      </c>
      <c r="Q184" s="96" t="s">
        <v>224</v>
      </c>
      <c r="R184" s="95"/>
      <c r="S184" s="95"/>
      <c r="T184" s="95"/>
      <c r="U184" s="95"/>
      <c r="V184" s="95"/>
      <c r="W184" s="95"/>
      <c r="X184" s="95"/>
      <c r="Y184" s="95"/>
      <c r="Z184" s="95"/>
      <c r="AA184" s="95"/>
      <c r="AB184" s="95"/>
      <c r="AC184" s="95"/>
      <c r="AD184" s="95"/>
      <c r="AE184" s="95"/>
      <c r="AF184" s="95"/>
      <c r="AG184" s="95"/>
      <c r="AH184" s="95"/>
      <c r="AI184" s="95"/>
      <c r="AJ184" s="95"/>
      <c r="AK184" s="95"/>
    </row>
    <row r="185" spans="1:37" ht="17.25" customHeight="1" x14ac:dyDescent="0.2">
      <c r="A185" s="97" t="s">
        <v>22</v>
      </c>
      <c r="B185" s="97" t="s">
        <v>724</v>
      </c>
      <c r="C185" s="97" t="s">
        <v>165</v>
      </c>
      <c r="D185" s="97" t="s">
        <v>209</v>
      </c>
      <c r="E185" s="97" t="s">
        <v>209</v>
      </c>
      <c r="F185" s="95">
        <v>17</v>
      </c>
      <c r="G185" s="98" t="s">
        <v>725</v>
      </c>
      <c r="H185" s="95">
        <v>2000</v>
      </c>
      <c r="I185" s="96" t="s">
        <v>1192</v>
      </c>
      <c r="J185" s="95" t="s">
        <v>1193</v>
      </c>
      <c r="K185" s="95" t="s">
        <v>1156</v>
      </c>
      <c r="L185" s="95" t="s">
        <v>1157</v>
      </c>
      <c r="M185" s="95"/>
      <c r="N185" s="96" t="s">
        <v>177</v>
      </c>
      <c r="Q185" s="96" t="s">
        <v>224</v>
      </c>
      <c r="R185" s="95"/>
      <c r="S185" s="95"/>
      <c r="T185" s="95"/>
      <c r="U185" s="95"/>
      <c r="V185" s="95"/>
      <c r="W185" s="95"/>
      <c r="X185" s="95"/>
      <c r="Y185" s="95"/>
      <c r="Z185" s="95"/>
      <c r="AA185" s="95"/>
      <c r="AB185" s="95"/>
      <c r="AC185" s="95"/>
      <c r="AD185" s="95"/>
      <c r="AE185" s="95"/>
      <c r="AF185" s="95"/>
      <c r="AG185" s="95"/>
      <c r="AH185" s="95"/>
      <c r="AI185" s="95"/>
      <c r="AJ185" s="95"/>
      <c r="AK185" s="95"/>
    </row>
    <row r="186" spans="1:37" ht="17.25" customHeight="1" x14ac:dyDescent="0.2">
      <c r="A186" s="97" t="s">
        <v>22</v>
      </c>
      <c r="B186" s="97" t="s">
        <v>728</v>
      </c>
      <c r="C186" s="97" t="s">
        <v>165</v>
      </c>
      <c r="D186" s="97" t="s">
        <v>209</v>
      </c>
      <c r="E186" s="97" t="s">
        <v>209</v>
      </c>
      <c r="F186" s="95">
        <v>18</v>
      </c>
      <c r="G186" s="98" t="s">
        <v>729</v>
      </c>
      <c r="H186" s="95">
        <v>2001</v>
      </c>
      <c r="I186" s="96" t="s">
        <v>1194</v>
      </c>
      <c r="J186" s="95" t="s">
        <v>1195</v>
      </c>
      <c r="K186" s="95" t="s">
        <v>1156</v>
      </c>
      <c r="L186" s="95" t="s">
        <v>1157</v>
      </c>
      <c r="M186" s="95"/>
      <c r="N186" s="96" t="s">
        <v>177</v>
      </c>
      <c r="Q186" s="96" t="s">
        <v>224</v>
      </c>
      <c r="R186" s="95"/>
      <c r="S186" s="95"/>
      <c r="T186" s="95"/>
      <c r="U186" s="95"/>
      <c r="V186" s="95"/>
      <c r="W186" s="95"/>
      <c r="X186" s="95"/>
      <c r="Y186" s="95"/>
      <c r="Z186" s="95"/>
      <c r="AA186" s="95"/>
      <c r="AB186" s="95"/>
      <c r="AC186" s="95"/>
      <c r="AD186" s="95"/>
      <c r="AE186" s="95"/>
      <c r="AF186" s="95"/>
      <c r="AG186" s="95"/>
      <c r="AH186" s="95"/>
      <c r="AI186" s="95"/>
      <c r="AJ186" s="95"/>
      <c r="AK186" s="95"/>
    </row>
    <row r="187" spans="1:37" ht="17.25" customHeight="1" x14ac:dyDescent="0.2">
      <c r="A187" s="97" t="s">
        <v>22</v>
      </c>
      <c r="B187" s="97" t="s">
        <v>732</v>
      </c>
      <c r="C187" s="97" t="s">
        <v>165</v>
      </c>
      <c r="D187" s="97" t="s">
        <v>209</v>
      </c>
      <c r="E187" s="97" t="s">
        <v>209</v>
      </c>
      <c r="F187" s="95">
        <v>19</v>
      </c>
      <c r="G187" s="98" t="s">
        <v>733</v>
      </c>
      <c r="H187" s="95">
        <v>2002</v>
      </c>
      <c r="I187" s="96" t="s">
        <v>1196</v>
      </c>
      <c r="J187" s="95" t="s">
        <v>1197</v>
      </c>
      <c r="K187" s="95" t="s">
        <v>1156</v>
      </c>
      <c r="L187" s="95" t="s">
        <v>1157</v>
      </c>
      <c r="M187" s="95"/>
      <c r="N187" s="96" t="s">
        <v>177</v>
      </c>
      <c r="Q187" s="96" t="s">
        <v>224</v>
      </c>
      <c r="R187" s="95"/>
      <c r="S187" s="95"/>
      <c r="T187" s="95"/>
      <c r="U187" s="95"/>
      <c r="V187" s="95"/>
      <c r="W187" s="95"/>
      <c r="X187" s="95"/>
      <c r="Y187" s="95"/>
      <c r="Z187" s="95"/>
      <c r="AA187" s="95"/>
      <c r="AB187" s="95"/>
      <c r="AC187" s="95"/>
      <c r="AD187" s="95"/>
      <c r="AE187" s="95"/>
      <c r="AF187" s="95"/>
      <c r="AG187" s="95"/>
      <c r="AH187" s="95"/>
      <c r="AI187" s="95"/>
      <c r="AJ187" s="95"/>
      <c r="AK187" s="95"/>
    </row>
    <row r="188" spans="1:37" ht="17.25" customHeight="1" x14ac:dyDescent="0.2">
      <c r="A188" s="97" t="s">
        <v>22</v>
      </c>
      <c r="B188" s="97" t="s">
        <v>737</v>
      </c>
      <c r="C188" s="97" t="s">
        <v>165</v>
      </c>
      <c r="D188" s="97" t="s">
        <v>209</v>
      </c>
      <c r="E188" s="97" t="s">
        <v>209</v>
      </c>
      <c r="F188" s="95">
        <v>20</v>
      </c>
      <c r="G188" s="98" t="s">
        <v>738</v>
      </c>
      <c r="H188" s="95">
        <v>2003</v>
      </c>
      <c r="I188" s="96" t="s">
        <v>1198</v>
      </c>
      <c r="J188" s="95" t="s">
        <v>1199</v>
      </c>
      <c r="K188" s="95" t="s">
        <v>1156</v>
      </c>
      <c r="L188" s="95" t="s">
        <v>1157</v>
      </c>
      <c r="M188" s="95"/>
      <c r="N188" s="96" t="s">
        <v>177</v>
      </c>
      <c r="Q188" s="96" t="s">
        <v>224</v>
      </c>
      <c r="R188" s="95"/>
      <c r="S188" s="95"/>
      <c r="T188" s="95"/>
      <c r="U188" s="95"/>
      <c r="V188" s="95"/>
      <c r="W188" s="95"/>
      <c r="X188" s="95"/>
      <c r="Y188" s="95"/>
      <c r="Z188" s="95"/>
      <c r="AA188" s="95"/>
      <c r="AB188" s="95"/>
      <c r="AC188" s="95"/>
      <c r="AD188" s="95"/>
      <c r="AE188" s="95"/>
      <c r="AF188" s="95"/>
      <c r="AG188" s="95"/>
      <c r="AH188" s="95"/>
      <c r="AI188" s="95"/>
      <c r="AJ188" s="95"/>
      <c r="AK188" s="95"/>
    </row>
    <row r="189" spans="1:37" ht="17.25" customHeight="1" x14ac:dyDescent="0.2">
      <c r="A189" s="97" t="s">
        <v>22</v>
      </c>
      <c r="B189" s="97" t="s">
        <v>741</v>
      </c>
      <c r="C189" s="97" t="s">
        <v>165</v>
      </c>
      <c r="D189" s="97" t="s">
        <v>209</v>
      </c>
      <c r="E189" s="97" t="s">
        <v>209</v>
      </c>
      <c r="F189" s="95">
        <v>21</v>
      </c>
      <c r="G189" s="98" t="s">
        <v>742</v>
      </c>
      <c r="H189" s="95">
        <v>2004</v>
      </c>
      <c r="I189" s="96" t="s">
        <v>1201</v>
      </c>
      <c r="J189" s="95" t="s">
        <v>1202</v>
      </c>
      <c r="K189" s="95" t="s">
        <v>1156</v>
      </c>
      <c r="L189" s="95" t="s">
        <v>1157</v>
      </c>
      <c r="M189" s="95"/>
      <c r="N189" s="96" t="s">
        <v>177</v>
      </c>
      <c r="Q189" s="96" t="s">
        <v>224</v>
      </c>
      <c r="R189" s="95"/>
      <c r="S189" s="95"/>
      <c r="T189" s="95"/>
      <c r="U189" s="95"/>
      <c r="V189" s="95"/>
      <c r="W189" s="95"/>
      <c r="X189" s="95"/>
      <c r="Y189" s="95"/>
      <c r="Z189" s="95"/>
      <c r="AA189" s="95"/>
      <c r="AB189" s="95"/>
      <c r="AC189" s="95"/>
      <c r="AD189" s="95"/>
      <c r="AE189" s="95"/>
      <c r="AF189" s="95"/>
      <c r="AG189" s="95"/>
      <c r="AH189" s="95"/>
      <c r="AI189" s="95"/>
      <c r="AJ189" s="95"/>
      <c r="AK189" s="95"/>
    </row>
    <row r="190" spans="1:37" ht="17.25" customHeight="1" x14ac:dyDescent="0.2">
      <c r="A190" s="97" t="s">
        <v>22</v>
      </c>
      <c r="B190" s="97" t="s">
        <v>745</v>
      </c>
      <c r="C190" s="97" t="s">
        <v>165</v>
      </c>
      <c r="D190" s="97" t="s">
        <v>209</v>
      </c>
      <c r="E190" s="97" t="s">
        <v>209</v>
      </c>
      <c r="F190" s="95">
        <v>22</v>
      </c>
      <c r="G190" s="98" t="s">
        <v>746</v>
      </c>
      <c r="H190" s="95">
        <v>2005</v>
      </c>
      <c r="I190" s="96" t="s">
        <v>1203</v>
      </c>
      <c r="J190" s="95" t="s">
        <v>1204</v>
      </c>
      <c r="K190" s="95" t="s">
        <v>1156</v>
      </c>
      <c r="L190" s="95" t="s">
        <v>1157</v>
      </c>
      <c r="M190" s="95"/>
      <c r="N190" s="96" t="s">
        <v>177</v>
      </c>
      <c r="Q190" s="96" t="s">
        <v>224</v>
      </c>
      <c r="R190" s="95"/>
      <c r="S190" s="95"/>
      <c r="T190" s="95"/>
      <c r="U190" s="95"/>
      <c r="V190" s="95"/>
      <c r="W190" s="95"/>
      <c r="X190" s="95"/>
      <c r="Y190" s="95"/>
      <c r="Z190" s="95"/>
      <c r="AA190" s="95"/>
      <c r="AB190" s="95"/>
      <c r="AC190" s="95"/>
      <c r="AD190" s="95"/>
      <c r="AE190" s="95"/>
      <c r="AF190" s="95"/>
      <c r="AG190" s="95"/>
      <c r="AH190" s="95"/>
      <c r="AI190" s="95"/>
      <c r="AJ190" s="95"/>
      <c r="AK190" s="95"/>
    </row>
    <row r="191" spans="1:37" ht="17.25" customHeight="1" x14ac:dyDescent="0.2">
      <c r="A191" s="97" t="s">
        <v>22</v>
      </c>
      <c r="B191" s="97" t="s">
        <v>749</v>
      </c>
      <c r="C191" s="97" t="s">
        <v>165</v>
      </c>
      <c r="D191" s="97" t="s">
        <v>209</v>
      </c>
      <c r="E191" s="97" t="s">
        <v>209</v>
      </c>
      <c r="F191" s="95">
        <v>23</v>
      </c>
      <c r="G191" s="98" t="s">
        <v>750</v>
      </c>
      <c r="H191" s="95">
        <v>2006</v>
      </c>
      <c r="I191" s="96" t="s">
        <v>1205</v>
      </c>
      <c r="J191" s="95" t="s">
        <v>1206</v>
      </c>
      <c r="K191" s="95" t="s">
        <v>1156</v>
      </c>
      <c r="L191" s="95" t="s">
        <v>1157</v>
      </c>
      <c r="M191" s="95"/>
      <c r="N191" s="96" t="s">
        <v>177</v>
      </c>
      <c r="Q191" s="96" t="s">
        <v>224</v>
      </c>
      <c r="R191" s="95"/>
      <c r="S191" s="95"/>
      <c r="T191" s="95"/>
      <c r="U191" s="95"/>
      <c r="V191" s="95"/>
      <c r="W191" s="95"/>
      <c r="X191" s="95"/>
      <c r="Y191" s="95"/>
      <c r="Z191" s="95"/>
      <c r="AA191" s="95"/>
      <c r="AB191" s="95"/>
      <c r="AC191" s="95"/>
      <c r="AD191" s="95"/>
      <c r="AE191" s="95"/>
      <c r="AF191" s="95"/>
      <c r="AG191" s="95"/>
      <c r="AH191" s="95"/>
      <c r="AI191" s="95"/>
      <c r="AJ191" s="95"/>
      <c r="AK191" s="95"/>
    </row>
    <row r="192" spans="1:37" ht="17.25" customHeight="1" x14ac:dyDescent="0.2">
      <c r="A192" s="97" t="s">
        <v>22</v>
      </c>
      <c r="B192" s="97" t="s">
        <v>753</v>
      </c>
      <c r="C192" s="97" t="s">
        <v>165</v>
      </c>
      <c r="D192" s="97" t="s">
        <v>209</v>
      </c>
      <c r="E192" s="97" t="s">
        <v>209</v>
      </c>
      <c r="F192" s="95">
        <v>24</v>
      </c>
      <c r="G192" s="98" t="s">
        <v>754</v>
      </c>
      <c r="H192" s="95">
        <v>2007</v>
      </c>
      <c r="I192" s="96" t="s">
        <v>1207</v>
      </c>
      <c r="J192" s="95" t="s">
        <v>1208</v>
      </c>
      <c r="K192" s="95" t="s">
        <v>1156</v>
      </c>
      <c r="L192" s="95" t="s">
        <v>1157</v>
      </c>
      <c r="M192" s="95"/>
      <c r="N192" s="96" t="s">
        <v>177</v>
      </c>
      <c r="Q192" s="96" t="s">
        <v>224</v>
      </c>
      <c r="R192" s="95"/>
      <c r="S192" s="95"/>
      <c r="T192" s="95"/>
      <c r="U192" s="95"/>
      <c r="V192" s="95"/>
      <c r="W192" s="95"/>
      <c r="X192" s="95"/>
      <c r="Y192" s="95"/>
      <c r="Z192" s="95"/>
      <c r="AA192" s="95"/>
      <c r="AB192" s="95"/>
      <c r="AC192" s="95"/>
      <c r="AD192" s="95"/>
      <c r="AE192" s="95"/>
      <c r="AF192" s="95"/>
      <c r="AG192" s="95"/>
      <c r="AH192" s="95"/>
      <c r="AI192" s="95"/>
      <c r="AJ192" s="95"/>
      <c r="AK192" s="95"/>
    </row>
    <row r="193" spans="1:37" ht="17.25" customHeight="1" x14ac:dyDescent="0.2">
      <c r="A193" s="97" t="s">
        <v>22</v>
      </c>
      <c r="B193" s="97" t="s">
        <v>757</v>
      </c>
      <c r="C193" s="97" t="s">
        <v>165</v>
      </c>
      <c r="D193" s="97" t="s">
        <v>209</v>
      </c>
      <c r="E193" s="97" t="s">
        <v>209</v>
      </c>
      <c r="F193" s="95">
        <v>25</v>
      </c>
      <c r="G193" s="98" t="s">
        <v>758</v>
      </c>
      <c r="H193" s="95">
        <v>2008</v>
      </c>
      <c r="I193" s="96" t="s">
        <v>1209</v>
      </c>
      <c r="J193" s="95" t="s">
        <v>1210</v>
      </c>
      <c r="K193" s="95" t="s">
        <v>1156</v>
      </c>
      <c r="L193" s="95" t="s">
        <v>1157</v>
      </c>
      <c r="M193" s="95"/>
      <c r="N193" s="96" t="s">
        <v>177</v>
      </c>
      <c r="Q193" s="96" t="s">
        <v>224</v>
      </c>
      <c r="R193" s="95"/>
      <c r="S193" s="95"/>
      <c r="T193" s="95"/>
      <c r="U193" s="95"/>
      <c r="V193" s="95"/>
      <c r="W193" s="95"/>
      <c r="X193" s="95"/>
      <c r="Y193" s="95"/>
      <c r="Z193" s="95"/>
      <c r="AA193" s="95"/>
      <c r="AB193" s="95"/>
      <c r="AC193" s="95"/>
      <c r="AD193" s="95"/>
      <c r="AE193" s="95"/>
      <c r="AF193" s="95"/>
      <c r="AG193" s="95"/>
      <c r="AH193" s="95"/>
      <c r="AI193" s="95"/>
      <c r="AJ193" s="95"/>
      <c r="AK193" s="95"/>
    </row>
    <row r="194" spans="1:37" ht="17.25" customHeight="1" x14ac:dyDescent="0.2">
      <c r="A194" s="97" t="s">
        <v>22</v>
      </c>
      <c r="B194" s="97" t="s">
        <v>761</v>
      </c>
      <c r="C194" s="97" t="s">
        <v>165</v>
      </c>
      <c r="D194" s="97" t="s">
        <v>209</v>
      </c>
      <c r="E194" s="97" t="s">
        <v>209</v>
      </c>
      <c r="F194" s="95">
        <v>26</v>
      </c>
      <c r="G194" s="98" t="s">
        <v>763</v>
      </c>
      <c r="H194" s="95">
        <v>2009</v>
      </c>
      <c r="I194" s="96" t="s">
        <v>1211</v>
      </c>
      <c r="J194" s="95" t="s">
        <v>1212</v>
      </c>
      <c r="K194" s="95" t="s">
        <v>1156</v>
      </c>
      <c r="L194" s="95" t="s">
        <v>1157</v>
      </c>
      <c r="M194" s="95"/>
      <c r="N194" s="96" t="s">
        <v>177</v>
      </c>
      <c r="Q194" s="96" t="s">
        <v>224</v>
      </c>
      <c r="R194" s="95"/>
      <c r="S194" s="95"/>
      <c r="T194" s="95"/>
      <c r="U194" s="95"/>
      <c r="V194" s="95"/>
      <c r="W194" s="95"/>
      <c r="X194" s="95"/>
      <c r="Y194" s="95"/>
      <c r="Z194" s="95"/>
      <c r="AA194" s="95"/>
      <c r="AB194" s="95"/>
      <c r="AC194" s="95"/>
      <c r="AD194" s="95"/>
      <c r="AE194" s="95"/>
      <c r="AF194" s="95"/>
      <c r="AG194" s="95"/>
      <c r="AH194" s="95"/>
      <c r="AI194" s="95"/>
      <c r="AJ194" s="95"/>
      <c r="AK194" s="95"/>
    </row>
    <row r="195" spans="1:37" ht="17.25" customHeight="1" x14ac:dyDescent="0.2">
      <c r="A195" s="97" t="s">
        <v>22</v>
      </c>
      <c r="B195" s="97" t="s">
        <v>766</v>
      </c>
      <c r="C195" s="97" t="s">
        <v>165</v>
      </c>
      <c r="D195" s="97" t="s">
        <v>209</v>
      </c>
      <c r="E195" s="97" t="s">
        <v>209</v>
      </c>
      <c r="F195" s="95">
        <v>27</v>
      </c>
      <c r="G195" s="98" t="s">
        <v>767</v>
      </c>
      <c r="H195" s="95">
        <v>2010</v>
      </c>
      <c r="I195" s="96" t="s">
        <v>1213</v>
      </c>
      <c r="J195" s="95" t="s">
        <v>1214</v>
      </c>
      <c r="K195" s="95" t="s">
        <v>1156</v>
      </c>
      <c r="L195" s="95" t="s">
        <v>1157</v>
      </c>
      <c r="M195" s="95"/>
      <c r="N195" s="96" t="s">
        <v>177</v>
      </c>
      <c r="Q195" s="96" t="s">
        <v>224</v>
      </c>
      <c r="R195" s="95"/>
      <c r="S195" s="95"/>
      <c r="T195" s="95"/>
      <c r="U195" s="95"/>
      <c r="V195" s="95"/>
      <c r="W195" s="95"/>
      <c r="X195" s="95"/>
      <c r="Y195" s="95"/>
      <c r="Z195" s="95"/>
      <c r="AA195" s="95"/>
      <c r="AB195" s="95"/>
      <c r="AC195" s="95"/>
      <c r="AD195" s="95"/>
      <c r="AE195" s="95"/>
      <c r="AF195" s="95"/>
      <c r="AG195" s="95"/>
      <c r="AH195" s="95"/>
      <c r="AI195" s="95"/>
      <c r="AJ195" s="95"/>
      <c r="AK195" s="95"/>
    </row>
    <row r="196" spans="1:37" ht="17.25" customHeight="1" x14ac:dyDescent="0.2">
      <c r="A196" s="97" t="s">
        <v>22</v>
      </c>
      <c r="B196" s="97" t="s">
        <v>770</v>
      </c>
      <c r="C196" s="97" t="s">
        <v>165</v>
      </c>
      <c r="D196" s="97" t="s">
        <v>209</v>
      </c>
      <c r="E196" s="97" t="s">
        <v>209</v>
      </c>
      <c r="F196" s="95">
        <v>28</v>
      </c>
      <c r="G196" s="98" t="s">
        <v>771</v>
      </c>
      <c r="H196" s="95">
        <v>2011</v>
      </c>
      <c r="I196" s="96" t="s">
        <v>1215</v>
      </c>
      <c r="J196" s="95" t="s">
        <v>1216</v>
      </c>
      <c r="K196" s="95" t="s">
        <v>1156</v>
      </c>
      <c r="L196" s="95" t="s">
        <v>1157</v>
      </c>
      <c r="M196" s="95"/>
      <c r="N196" s="96" t="s">
        <v>177</v>
      </c>
      <c r="Q196" s="96" t="s">
        <v>224</v>
      </c>
      <c r="R196" s="95"/>
      <c r="S196" s="95"/>
      <c r="T196" s="95"/>
      <c r="U196" s="95"/>
      <c r="V196" s="95"/>
      <c r="W196" s="95"/>
      <c r="X196" s="95"/>
      <c r="Y196" s="95"/>
      <c r="Z196" s="95"/>
      <c r="AA196" s="95"/>
      <c r="AB196" s="95"/>
      <c r="AC196" s="95"/>
      <c r="AD196" s="95"/>
      <c r="AE196" s="95"/>
      <c r="AF196" s="95"/>
      <c r="AG196" s="95"/>
      <c r="AH196" s="95"/>
      <c r="AI196" s="95"/>
      <c r="AJ196" s="95"/>
      <c r="AK196" s="95"/>
    </row>
    <row r="197" spans="1:37" ht="17.25" customHeight="1" x14ac:dyDescent="0.2">
      <c r="A197" s="97" t="s">
        <v>22</v>
      </c>
      <c r="B197" s="97" t="s">
        <v>774</v>
      </c>
      <c r="C197" s="97" t="s">
        <v>165</v>
      </c>
      <c r="D197" s="97" t="s">
        <v>209</v>
      </c>
      <c r="E197" s="97" t="s">
        <v>209</v>
      </c>
      <c r="F197" s="95">
        <v>29</v>
      </c>
      <c r="G197" s="98" t="s">
        <v>775</v>
      </c>
      <c r="H197" s="95">
        <v>2012</v>
      </c>
      <c r="I197" s="96" t="s">
        <v>1218</v>
      </c>
      <c r="J197" s="95" t="s">
        <v>1219</v>
      </c>
      <c r="K197" s="95" t="s">
        <v>1156</v>
      </c>
      <c r="L197" s="95" t="s">
        <v>1157</v>
      </c>
      <c r="M197" s="95"/>
      <c r="N197" s="96" t="s">
        <v>177</v>
      </c>
      <c r="Q197" s="96" t="s">
        <v>224</v>
      </c>
      <c r="R197" s="95"/>
      <c r="S197" s="95"/>
      <c r="T197" s="95"/>
      <c r="U197" s="95"/>
      <c r="V197" s="95"/>
      <c r="W197" s="95"/>
      <c r="X197" s="95"/>
      <c r="Y197" s="95"/>
      <c r="Z197" s="95"/>
      <c r="AA197" s="95"/>
      <c r="AB197" s="95"/>
      <c r="AC197" s="95"/>
      <c r="AD197" s="95"/>
      <c r="AE197" s="95"/>
      <c r="AF197" s="95"/>
      <c r="AG197" s="95"/>
      <c r="AH197" s="95"/>
      <c r="AI197" s="95"/>
      <c r="AJ197" s="95"/>
      <c r="AK197" s="95"/>
    </row>
    <row r="198" spans="1:37" ht="17.25" customHeight="1" x14ac:dyDescent="0.2">
      <c r="A198" s="97" t="s">
        <v>22</v>
      </c>
      <c r="B198" s="97" t="s">
        <v>778</v>
      </c>
      <c r="C198" s="97" t="s">
        <v>165</v>
      </c>
      <c r="D198" s="97" t="s">
        <v>209</v>
      </c>
      <c r="E198" s="97" t="s">
        <v>209</v>
      </c>
      <c r="F198" s="95">
        <v>30</v>
      </c>
      <c r="G198" s="98" t="s">
        <v>779</v>
      </c>
      <c r="H198" s="95">
        <v>2013</v>
      </c>
      <c r="I198" s="96" t="s">
        <v>1220</v>
      </c>
      <c r="J198" s="95" t="s">
        <v>1221</v>
      </c>
      <c r="K198" s="95" t="s">
        <v>1156</v>
      </c>
      <c r="L198" s="95" t="s">
        <v>1157</v>
      </c>
      <c r="M198" s="95"/>
      <c r="N198" s="96" t="s">
        <v>177</v>
      </c>
      <c r="Q198" s="96" t="s">
        <v>224</v>
      </c>
      <c r="R198" s="95"/>
      <c r="S198" s="95"/>
      <c r="T198" s="95"/>
      <c r="U198" s="95"/>
      <c r="V198" s="95"/>
      <c r="W198" s="95"/>
      <c r="X198" s="95"/>
      <c r="Y198" s="95"/>
      <c r="Z198" s="95"/>
      <c r="AA198" s="95"/>
      <c r="AB198" s="95"/>
      <c r="AC198" s="95"/>
      <c r="AD198" s="95"/>
      <c r="AE198" s="95"/>
      <c r="AF198" s="95"/>
      <c r="AG198" s="95"/>
      <c r="AH198" s="95"/>
      <c r="AI198" s="95"/>
      <c r="AJ198" s="95"/>
      <c r="AK198" s="95"/>
    </row>
    <row r="199" spans="1:37" ht="17.25" customHeight="1" x14ac:dyDescent="0.2">
      <c r="A199" s="97" t="s">
        <v>22</v>
      </c>
      <c r="B199" s="97" t="s">
        <v>782</v>
      </c>
      <c r="C199" s="97" t="s">
        <v>165</v>
      </c>
      <c r="D199" s="97" t="s">
        <v>209</v>
      </c>
      <c r="E199" s="97" t="s">
        <v>209</v>
      </c>
      <c r="F199" s="95">
        <v>31</v>
      </c>
      <c r="G199" s="98" t="s">
        <v>783</v>
      </c>
      <c r="H199" s="95">
        <v>2014</v>
      </c>
      <c r="I199" s="96" t="s">
        <v>1222</v>
      </c>
      <c r="J199" s="95" t="s">
        <v>1223</v>
      </c>
      <c r="K199" s="95" t="s">
        <v>1156</v>
      </c>
      <c r="L199" s="95" t="s">
        <v>1157</v>
      </c>
      <c r="M199" s="95"/>
      <c r="N199" s="96" t="s">
        <v>177</v>
      </c>
      <c r="Q199" s="96" t="s">
        <v>224</v>
      </c>
      <c r="R199" s="95"/>
      <c r="S199" s="95"/>
      <c r="T199" s="95"/>
      <c r="U199" s="95"/>
      <c r="V199" s="95"/>
      <c r="W199" s="95"/>
      <c r="X199" s="95"/>
      <c r="Y199" s="95"/>
      <c r="Z199" s="95"/>
      <c r="AA199" s="95"/>
      <c r="AB199" s="95"/>
      <c r="AC199" s="95"/>
      <c r="AD199" s="95"/>
      <c r="AE199" s="95"/>
      <c r="AF199" s="95"/>
      <c r="AG199" s="95"/>
      <c r="AH199" s="95"/>
      <c r="AI199" s="95"/>
      <c r="AJ199" s="95"/>
      <c r="AK199" s="95"/>
    </row>
    <row r="200" spans="1:37" ht="17.25" customHeight="1" x14ac:dyDescent="0.2">
      <c r="A200" s="97" t="s">
        <v>22</v>
      </c>
      <c r="B200" s="97" t="s">
        <v>786</v>
      </c>
      <c r="C200" s="97" t="s">
        <v>165</v>
      </c>
      <c r="D200" s="97" t="s">
        <v>209</v>
      </c>
      <c r="E200" s="97" t="s">
        <v>209</v>
      </c>
      <c r="F200" s="95">
        <v>32</v>
      </c>
      <c r="G200" s="98" t="s">
        <v>787</v>
      </c>
      <c r="H200" s="95">
        <v>2015</v>
      </c>
      <c r="I200" s="96" t="s">
        <v>1224</v>
      </c>
      <c r="J200" s="95" t="s">
        <v>1225</v>
      </c>
      <c r="K200" s="95" t="s">
        <v>1156</v>
      </c>
      <c r="L200" s="95" t="s">
        <v>1157</v>
      </c>
      <c r="M200" s="95"/>
      <c r="N200" s="96" t="s">
        <v>177</v>
      </c>
      <c r="Q200" s="96" t="s">
        <v>224</v>
      </c>
      <c r="R200" s="95"/>
      <c r="S200" s="95"/>
      <c r="T200" s="95"/>
      <c r="U200" s="95"/>
      <c r="V200" s="95"/>
      <c r="W200" s="95"/>
      <c r="X200" s="95"/>
      <c r="Y200" s="95"/>
      <c r="Z200" s="95"/>
      <c r="AA200" s="95"/>
      <c r="AB200" s="95"/>
      <c r="AC200" s="95"/>
      <c r="AD200" s="95"/>
      <c r="AE200" s="95"/>
      <c r="AF200" s="95"/>
      <c r="AG200" s="95"/>
      <c r="AH200" s="95"/>
      <c r="AI200" s="95"/>
      <c r="AJ200" s="95"/>
      <c r="AK200" s="95"/>
    </row>
    <row r="201" spans="1:37" ht="17.25" customHeight="1" x14ac:dyDescent="0.2">
      <c r="A201" s="97" t="s">
        <v>22</v>
      </c>
      <c r="B201" s="97" t="s">
        <v>1226</v>
      </c>
      <c r="C201" s="97" t="s">
        <v>165</v>
      </c>
      <c r="D201" s="97" t="s">
        <v>209</v>
      </c>
      <c r="E201" s="97" t="s">
        <v>209</v>
      </c>
      <c r="F201" s="95">
        <v>33</v>
      </c>
      <c r="G201" s="98" t="s">
        <v>1227</v>
      </c>
      <c r="H201" s="95">
        <v>2016</v>
      </c>
      <c r="I201" s="96" t="s">
        <v>1228</v>
      </c>
      <c r="J201" s="95" t="s">
        <v>1229</v>
      </c>
      <c r="K201" s="95" t="s">
        <v>1156</v>
      </c>
      <c r="L201" s="95" t="s">
        <v>1157</v>
      </c>
      <c r="M201" s="95"/>
      <c r="N201" s="96" t="s">
        <v>177</v>
      </c>
      <c r="Q201" s="96" t="s">
        <v>224</v>
      </c>
      <c r="R201" s="95"/>
      <c r="S201" s="95"/>
      <c r="T201" s="95"/>
      <c r="U201" s="95"/>
      <c r="V201" s="95"/>
      <c r="W201" s="95"/>
      <c r="X201" s="95"/>
      <c r="Y201" s="95"/>
      <c r="Z201" s="95"/>
      <c r="AA201" s="95"/>
      <c r="AB201" s="95"/>
      <c r="AC201" s="95"/>
      <c r="AD201" s="95"/>
      <c r="AE201" s="95"/>
      <c r="AF201" s="95"/>
      <c r="AG201" s="95"/>
      <c r="AH201" s="95"/>
      <c r="AI201" s="95"/>
      <c r="AJ201" s="95"/>
      <c r="AK201" s="95"/>
    </row>
    <row r="202" spans="1:37" ht="17.25" customHeight="1" x14ac:dyDescent="0.2">
      <c r="A202" s="97" t="s">
        <v>22</v>
      </c>
      <c r="B202" s="97" t="s">
        <v>721</v>
      </c>
      <c r="C202" s="97" t="s">
        <v>165</v>
      </c>
      <c r="D202" s="97" t="s">
        <v>131</v>
      </c>
      <c r="E202" s="97" t="s">
        <v>131</v>
      </c>
      <c r="F202" s="95">
        <v>1</v>
      </c>
      <c r="G202" s="98" t="s">
        <v>659</v>
      </c>
      <c r="H202" s="95">
        <v>1984</v>
      </c>
      <c r="I202" s="96" t="s">
        <v>1231</v>
      </c>
      <c r="J202" s="95" t="s">
        <v>1232</v>
      </c>
      <c r="K202" s="95" t="s">
        <v>1233</v>
      </c>
      <c r="L202" s="95" t="s">
        <v>1234</v>
      </c>
      <c r="M202" s="95"/>
      <c r="N202" s="95" t="s">
        <v>1191</v>
      </c>
      <c r="O202" s="95"/>
      <c r="P202" s="95"/>
      <c r="Q202" s="95" t="s">
        <v>232</v>
      </c>
      <c r="R202" s="95"/>
      <c r="S202" s="95"/>
      <c r="T202" s="95"/>
      <c r="U202" s="95"/>
      <c r="V202" s="95"/>
      <c r="W202" s="95"/>
      <c r="X202" s="95"/>
      <c r="Y202" s="95"/>
      <c r="Z202" s="95"/>
      <c r="AA202" s="95"/>
      <c r="AB202" s="95"/>
      <c r="AC202" s="95"/>
      <c r="AD202" s="95"/>
      <c r="AE202" s="95"/>
      <c r="AF202" s="95"/>
      <c r="AG202" s="95"/>
      <c r="AH202" s="95"/>
      <c r="AI202" s="95"/>
      <c r="AJ202" s="95"/>
      <c r="AK202" s="95"/>
    </row>
    <row r="203" spans="1:37" ht="17.25" customHeight="1" x14ac:dyDescent="0.2">
      <c r="A203" s="97" t="s">
        <v>22</v>
      </c>
      <c r="B203" s="97" t="s">
        <v>721</v>
      </c>
      <c r="C203" s="97" t="s">
        <v>165</v>
      </c>
      <c r="D203" s="97" t="s">
        <v>131</v>
      </c>
      <c r="E203" s="97" t="s">
        <v>131</v>
      </c>
      <c r="F203" s="95">
        <v>2</v>
      </c>
      <c r="G203" s="98" t="s">
        <v>541</v>
      </c>
      <c r="H203" s="95">
        <v>1985</v>
      </c>
      <c r="I203" s="96" t="s">
        <v>1235</v>
      </c>
      <c r="J203" s="95" t="s">
        <v>1236</v>
      </c>
      <c r="K203" s="95" t="s">
        <v>1233</v>
      </c>
      <c r="L203" s="95" t="s">
        <v>1234</v>
      </c>
      <c r="M203" s="95"/>
      <c r="N203" s="95" t="s">
        <v>1191</v>
      </c>
      <c r="O203" s="95"/>
      <c r="P203" s="95"/>
      <c r="Q203" s="95" t="s">
        <v>232</v>
      </c>
      <c r="R203" s="95"/>
      <c r="S203" s="95"/>
      <c r="T203" s="95"/>
      <c r="U203" s="95"/>
      <c r="V203" s="95"/>
      <c r="W203" s="95"/>
      <c r="X203" s="95"/>
      <c r="Y203" s="95"/>
      <c r="Z203" s="95"/>
      <c r="AA203" s="95"/>
      <c r="AB203" s="95"/>
      <c r="AC203" s="95"/>
      <c r="AD203" s="95"/>
      <c r="AE203" s="95"/>
      <c r="AF203" s="95"/>
      <c r="AG203" s="95"/>
      <c r="AH203" s="95"/>
      <c r="AI203" s="95"/>
      <c r="AJ203" s="95"/>
      <c r="AK203" s="95"/>
    </row>
    <row r="204" spans="1:37" ht="17.25" customHeight="1" x14ac:dyDescent="0.2">
      <c r="A204" s="97" t="s">
        <v>22</v>
      </c>
      <c r="B204" s="97" t="s">
        <v>721</v>
      </c>
      <c r="C204" s="97" t="s">
        <v>165</v>
      </c>
      <c r="D204" s="97" t="s">
        <v>131</v>
      </c>
      <c r="E204" s="97" t="s">
        <v>131</v>
      </c>
      <c r="F204" s="95">
        <v>3</v>
      </c>
      <c r="G204" s="98" t="s">
        <v>667</v>
      </c>
      <c r="H204" s="95">
        <v>1986</v>
      </c>
      <c r="I204" s="96" t="s">
        <v>1237</v>
      </c>
      <c r="J204" s="95" t="s">
        <v>1238</v>
      </c>
      <c r="K204" s="95" t="s">
        <v>1233</v>
      </c>
      <c r="L204" s="95" t="s">
        <v>1234</v>
      </c>
      <c r="M204" s="95"/>
      <c r="N204" s="95" t="s">
        <v>1191</v>
      </c>
      <c r="O204" s="95"/>
      <c r="P204" s="95"/>
      <c r="Q204" s="95" t="s">
        <v>232</v>
      </c>
      <c r="R204" s="95"/>
      <c r="S204" s="95"/>
      <c r="T204" s="95"/>
      <c r="U204" s="95"/>
      <c r="V204" s="95"/>
      <c r="W204" s="95"/>
      <c r="X204" s="95"/>
      <c r="Y204" s="95"/>
      <c r="Z204" s="95"/>
      <c r="AA204" s="95"/>
      <c r="AB204" s="95"/>
      <c r="AC204" s="95"/>
      <c r="AD204" s="95"/>
      <c r="AE204" s="95"/>
      <c r="AF204" s="95"/>
      <c r="AG204" s="95"/>
      <c r="AH204" s="95"/>
      <c r="AI204" s="95"/>
      <c r="AJ204" s="95"/>
      <c r="AK204" s="95"/>
    </row>
    <row r="205" spans="1:37" ht="17.25" customHeight="1" x14ac:dyDescent="0.2">
      <c r="A205" s="97" t="s">
        <v>22</v>
      </c>
      <c r="B205" s="97" t="s">
        <v>721</v>
      </c>
      <c r="C205" s="97" t="s">
        <v>165</v>
      </c>
      <c r="D205" s="97" t="s">
        <v>131</v>
      </c>
      <c r="E205" s="97" t="s">
        <v>131</v>
      </c>
      <c r="F205" s="95">
        <v>4</v>
      </c>
      <c r="G205" s="98" t="s">
        <v>672</v>
      </c>
      <c r="H205" s="95">
        <v>1987</v>
      </c>
      <c r="I205" s="96" t="s">
        <v>1239</v>
      </c>
      <c r="J205" s="95" t="s">
        <v>1240</v>
      </c>
      <c r="K205" s="95" t="s">
        <v>1233</v>
      </c>
      <c r="L205" s="95" t="s">
        <v>1234</v>
      </c>
      <c r="M205" s="95"/>
      <c r="N205" s="95" t="s">
        <v>1191</v>
      </c>
      <c r="O205" s="95"/>
      <c r="P205" s="95"/>
      <c r="Q205" s="95" t="s">
        <v>232</v>
      </c>
      <c r="R205" s="95"/>
      <c r="S205" s="95"/>
      <c r="T205" s="95"/>
      <c r="U205" s="95"/>
      <c r="V205" s="95"/>
      <c r="W205" s="95"/>
      <c r="X205" s="95"/>
      <c r="Y205" s="95"/>
      <c r="Z205" s="95"/>
      <c r="AA205" s="95"/>
      <c r="AB205" s="95"/>
      <c r="AC205" s="95"/>
      <c r="AD205" s="95"/>
      <c r="AE205" s="95"/>
      <c r="AF205" s="95"/>
      <c r="AG205" s="95"/>
      <c r="AH205" s="95"/>
      <c r="AI205" s="95"/>
      <c r="AJ205" s="95"/>
      <c r="AK205" s="95"/>
    </row>
    <row r="206" spans="1:37" ht="17.25" customHeight="1" x14ac:dyDescent="0.2">
      <c r="A206" s="97" t="s">
        <v>22</v>
      </c>
      <c r="B206" s="97" t="s">
        <v>721</v>
      </c>
      <c r="C206" s="97" t="s">
        <v>165</v>
      </c>
      <c r="D206" s="97" t="s">
        <v>131</v>
      </c>
      <c r="E206" s="97" t="s">
        <v>131</v>
      </c>
      <c r="F206" s="95">
        <v>5</v>
      </c>
      <c r="G206" s="98" t="s">
        <v>676</v>
      </c>
      <c r="H206" s="95">
        <v>1988</v>
      </c>
      <c r="I206" s="96" t="s">
        <v>1241</v>
      </c>
      <c r="J206" s="95" t="s">
        <v>1242</v>
      </c>
      <c r="K206" s="95" t="s">
        <v>1233</v>
      </c>
      <c r="L206" s="95" t="s">
        <v>1234</v>
      </c>
      <c r="M206" s="95"/>
      <c r="N206" s="95" t="s">
        <v>1191</v>
      </c>
      <c r="O206" s="95"/>
      <c r="P206" s="95"/>
      <c r="Q206" s="95" t="s">
        <v>232</v>
      </c>
      <c r="R206" s="95"/>
      <c r="S206" s="95"/>
      <c r="T206" s="95"/>
      <c r="U206" s="95"/>
      <c r="V206" s="95"/>
      <c r="W206" s="95"/>
      <c r="X206" s="95"/>
      <c r="Y206" s="95"/>
      <c r="Z206" s="95"/>
      <c r="AA206" s="95"/>
      <c r="AB206" s="95"/>
      <c r="AC206" s="95"/>
      <c r="AD206" s="95"/>
      <c r="AE206" s="95"/>
      <c r="AF206" s="95"/>
      <c r="AG206" s="95"/>
      <c r="AH206" s="95"/>
      <c r="AI206" s="95"/>
      <c r="AJ206" s="95"/>
      <c r="AK206" s="95"/>
    </row>
    <row r="207" spans="1:37" ht="17.25" customHeight="1" x14ac:dyDescent="0.2">
      <c r="A207" s="97" t="s">
        <v>22</v>
      </c>
      <c r="B207" s="97" t="s">
        <v>721</v>
      </c>
      <c r="C207" s="97" t="s">
        <v>165</v>
      </c>
      <c r="D207" s="97" t="s">
        <v>131</v>
      </c>
      <c r="E207" s="97" t="s">
        <v>131</v>
      </c>
      <c r="F207" s="95">
        <v>6</v>
      </c>
      <c r="G207" s="98" t="s">
        <v>680</v>
      </c>
      <c r="H207" s="95">
        <v>1989</v>
      </c>
      <c r="I207" s="96" t="s">
        <v>1243</v>
      </c>
      <c r="J207" s="95" t="s">
        <v>1244</v>
      </c>
      <c r="K207" s="95" t="s">
        <v>1233</v>
      </c>
      <c r="L207" s="95" t="s">
        <v>1234</v>
      </c>
      <c r="M207" s="95"/>
      <c r="N207" s="95" t="s">
        <v>1191</v>
      </c>
      <c r="O207" s="95"/>
      <c r="P207" s="95"/>
      <c r="Q207" s="95" t="s">
        <v>232</v>
      </c>
      <c r="R207" s="95"/>
      <c r="S207" s="95"/>
      <c r="T207" s="95"/>
      <c r="U207" s="95"/>
      <c r="V207" s="95"/>
      <c r="W207" s="95"/>
      <c r="X207" s="95"/>
      <c r="Y207" s="95"/>
      <c r="Z207" s="95"/>
      <c r="AA207" s="95"/>
      <c r="AB207" s="95"/>
      <c r="AC207" s="95"/>
      <c r="AD207" s="95"/>
      <c r="AE207" s="95"/>
      <c r="AF207" s="95"/>
      <c r="AG207" s="95"/>
      <c r="AH207" s="95"/>
      <c r="AI207" s="95"/>
      <c r="AJ207" s="95"/>
      <c r="AK207" s="95"/>
    </row>
    <row r="208" spans="1:37" ht="17.25" customHeight="1" x14ac:dyDescent="0.2">
      <c r="A208" s="97" t="s">
        <v>22</v>
      </c>
      <c r="B208" s="97" t="s">
        <v>721</v>
      </c>
      <c r="C208" s="97" t="s">
        <v>165</v>
      </c>
      <c r="D208" s="97" t="s">
        <v>131</v>
      </c>
      <c r="E208" s="97" t="s">
        <v>131</v>
      </c>
      <c r="F208" s="95">
        <v>7</v>
      </c>
      <c r="G208" s="98" t="s">
        <v>684</v>
      </c>
      <c r="H208" s="95">
        <v>1990</v>
      </c>
      <c r="I208" s="96" t="s">
        <v>1247</v>
      </c>
      <c r="J208" s="95" t="s">
        <v>1248</v>
      </c>
      <c r="K208" s="95" t="s">
        <v>1233</v>
      </c>
      <c r="L208" s="95" t="s">
        <v>1234</v>
      </c>
      <c r="M208" s="95"/>
      <c r="N208" s="95" t="s">
        <v>1191</v>
      </c>
      <c r="O208" s="95"/>
      <c r="P208" s="95"/>
      <c r="Q208" s="95" t="s">
        <v>232</v>
      </c>
      <c r="R208" s="95"/>
      <c r="S208" s="95"/>
      <c r="T208" s="95"/>
      <c r="U208" s="95"/>
      <c r="V208" s="95"/>
      <c r="W208" s="95"/>
      <c r="X208" s="95"/>
      <c r="Y208" s="95"/>
      <c r="Z208" s="95"/>
      <c r="AA208" s="95"/>
      <c r="AB208" s="95"/>
      <c r="AC208" s="95"/>
      <c r="AD208" s="95"/>
      <c r="AE208" s="95"/>
      <c r="AF208" s="95"/>
      <c r="AG208" s="95"/>
      <c r="AH208" s="95"/>
      <c r="AI208" s="95"/>
      <c r="AJ208" s="95"/>
      <c r="AK208" s="95"/>
    </row>
    <row r="209" spans="1:37" ht="17.25" customHeight="1" x14ac:dyDescent="0.2">
      <c r="A209" s="97" t="s">
        <v>22</v>
      </c>
      <c r="B209" s="97" t="s">
        <v>721</v>
      </c>
      <c r="C209" s="97" t="s">
        <v>165</v>
      </c>
      <c r="D209" s="97" t="s">
        <v>131</v>
      </c>
      <c r="E209" s="97" t="s">
        <v>131</v>
      </c>
      <c r="F209" s="95">
        <v>8</v>
      </c>
      <c r="G209" s="98" t="s">
        <v>688</v>
      </c>
      <c r="H209" s="95">
        <v>1991</v>
      </c>
      <c r="I209" s="96" t="s">
        <v>1253</v>
      </c>
      <c r="J209" s="95" t="s">
        <v>1255</v>
      </c>
      <c r="K209" s="95" t="s">
        <v>1233</v>
      </c>
      <c r="L209" s="95" t="s">
        <v>1234</v>
      </c>
      <c r="M209" s="95"/>
      <c r="N209" s="95" t="s">
        <v>1191</v>
      </c>
      <c r="O209" s="95"/>
      <c r="P209" s="95"/>
      <c r="Q209" s="95" t="s">
        <v>232</v>
      </c>
      <c r="R209" s="95"/>
      <c r="S209" s="95"/>
      <c r="T209" s="95"/>
      <c r="U209" s="95"/>
      <c r="V209" s="95"/>
      <c r="W209" s="95"/>
      <c r="X209" s="95"/>
      <c r="Y209" s="95"/>
      <c r="Z209" s="95"/>
      <c r="AA209" s="95"/>
      <c r="AB209" s="95"/>
      <c r="AC209" s="95"/>
      <c r="AD209" s="95"/>
      <c r="AE209" s="95"/>
      <c r="AF209" s="95"/>
      <c r="AG209" s="95"/>
      <c r="AH209" s="95"/>
      <c r="AI209" s="95"/>
      <c r="AJ209" s="95"/>
      <c r="AK209" s="95"/>
    </row>
    <row r="210" spans="1:37" ht="17.25" customHeight="1" x14ac:dyDescent="0.2">
      <c r="A210" s="97" t="s">
        <v>22</v>
      </c>
      <c r="B210" s="97" t="s">
        <v>721</v>
      </c>
      <c r="C210" s="97" t="s">
        <v>165</v>
      </c>
      <c r="D210" s="97" t="s">
        <v>131</v>
      </c>
      <c r="E210" s="97" t="s">
        <v>131</v>
      </c>
      <c r="F210" s="95">
        <v>9</v>
      </c>
      <c r="G210" s="98" t="s">
        <v>692</v>
      </c>
      <c r="H210" s="95">
        <v>1992</v>
      </c>
      <c r="I210" s="96" t="s">
        <v>1258</v>
      </c>
      <c r="J210" s="95" t="s">
        <v>1259</v>
      </c>
      <c r="K210" s="95" t="s">
        <v>1233</v>
      </c>
      <c r="L210" s="95" t="s">
        <v>1234</v>
      </c>
      <c r="M210" s="95"/>
      <c r="N210" s="95" t="s">
        <v>1191</v>
      </c>
      <c r="O210" s="95"/>
      <c r="P210" s="95"/>
      <c r="Q210" s="95" t="s">
        <v>232</v>
      </c>
      <c r="R210" s="95"/>
      <c r="S210" s="95"/>
      <c r="T210" s="95"/>
      <c r="U210" s="95"/>
      <c r="V210" s="95"/>
      <c r="W210" s="95"/>
      <c r="X210" s="95"/>
      <c r="Y210" s="95"/>
      <c r="Z210" s="95"/>
      <c r="AA210" s="95"/>
      <c r="AB210" s="95"/>
      <c r="AC210" s="95"/>
      <c r="AD210" s="95"/>
      <c r="AE210" s="95"/>
      <c r="AF210" s="95"/>
      <c r="AG210" s="95"/>
      <c r="AH210" s="95"/>
      <c r="AI210" s="95"/>
      <c r="AJ210" s="95"/>
      <c r="AK210" s="95"/>
    </row>
    <row r="211" spans="1:37" ht="17.25" customHeight="1" x14ac:dyDescent="0.2">
      <c r="A211" s="97" t="s">
        <v>22</v>
      </c>
      <c r="B211" s="97" t="s">
        <v>721</v>
      </c>
      <c r="C211" s="97" t="s">
        <v>165</v>
      </c>
      <c r="D211" s="97" t="s">
        <v>131</v>
      </c>
      <c r="E211" s="97" t="s">
        <v>131</v>
      </c>
      <c r="F211" s="95">
        <v>10</v>
      </c>
      <c r="G211" s="98" t="s">
        <v>696</v>
      </c>
      <c r="H211" s="95">
        <v>1993</v>
      </c>
      <c r="I211" s="96" t="s">
        <v>1263</v>
      </c>
      <c r="J211" s="95" t="s">
        <v>1264</v>
      </c>
      <c r="K211" s="95" t="s">
        <v>1233</v>
      </c>
      <c r="L211" s="95" t="s">
        <v>1234</v>
      </c>
      <c r="M211" s="95"/>
      <c r="N211" s="95" t="s">
        <v>1191</v>
      </c>
      <c r="O211" s="95"/>
      <c r="P211" s="95"/>
      <c r="Q211" s="95" t="s">
        <v>232</v>
      </c>
      <c r="R211" s="95"/>
      <c r="S211" s="95"/>
      <c r="T211" s="95"/>
      <c r="U211" s="95"/>
      <c r="V211" s="95"/>
      <c r="W211" s="95"/>
      <c r="X211" s="95"/>
      <c r="Y211" s="95"/>
      <c r="Z211" s="95"/>
      <c r="AA211" s="95"/>
      <c r="AB211" s="95"/>
      <c r="AC211" s="95"/>
      <c r="AD211" s="95"/>
      <c r="AE211" s="95"/>
      <c r="AF211" s="95"/>
      <c r="AG211" s="95"/>
      <c r="AH211" s="95"/>
      <c r="AI211" s="95"/>
      <c r="AJ211" s="95"/>
      <c r="AK211" s="95"/>
    </row>
    <row r="212" spans="1:37" ht="17.25" customHeight="1" x14ac:dyDescent="0.2">
      <c r="A212" s="97" t="s">
        <v>22</v>
      </c>
      <c r="B212" s="97" t="s">
        <v>721</v>
      </c>
      <c r="C212" s="97" t="s">
        <v>165</v>
      </c>
      <c r="D212" s="97" t="s">
        <v>131</v>
      </c>
      <c r="E212" s="97" t="s">
        <v>131</v>
      </c>
      <c r="F212" s="95">
        <v>11</v>
      </c>
      <c r="G212" s="98" t="s">
        <v>700</v>
      </c>
      <c r="H212" s="95">
        <v>1994</v>
      </c>
      <c r="I212" s="96" t="s">
        <v>1267</v>
      </c>
      <c r="J212" s="95" t="s">
        <v>1268</v>
      </c>
      <c r="K212" s="95" t="s">
        <v>1233</v>
      </c>
      <c r="L212" s="95" t="s">
        <v>1234</v>
      </c>
      <c r="M212" s="95"/>
      <c r="N212" s="95" t="s">
        <v>1191</v>
      </c>
      <c r="O212" s="95"/>
      <c r="P212" s="95"/>
      <c r="Q212" s="95" t="s">
        <v>232</v>
      </c>
      <c r="R212" s="95"/>
      <c r="S212" s="95"/>
      <c r="T212" s="95"/>
      <c r="U212" s="95"/>
      <c r="V212" s="95"/>
      <c r="W212" s="95"/>
      <c r="X212" s="95"/>
      <c r="Y212" s="95"/>
      <c r="Z212" s="95"/>
      <c r="AA212" s="95"/>
      <c r="AB212" s="95"/>
      <c r="AC212" s="95"/>
      <c r="AD212" s="95"/>
      <c r="AE212" s="95"/>
      <c r="AF212" s="95"/>
      <c r="AG212" s="95"/>
      <c r="AH212" s="95"/>
      <c r="AI212" s="95"/>
      <c r="AJ212" s="95"/>
      <c r="AK212" s="95"/>
    </row>
    <row r="213" spans="1:37" ht="17.25" customHeight="1" x14ac:dyDescent="0.2">
      <c r="A213" s="97" t="s">
        <v>22</v>
      </c>
      <c r="B213" s="97" t="s">
        <v>721</v>
      </c>
      <c r="C213" s="97" t="s">
        <v>165</v>
      </c>
      <c r="D213" s="97" t="s">
        <v>131</v>
      </c>
      <c r="E213" s="97" t="s">
        <v>131</v>
      </c>
      <c r="F213" s="95">
        <v>12</v>
      </c>
      <c r="G213" s="98" t="s">
        <v>705</v>
      </c>
      <c r="H213" s="95">
        <v>1995</v>
      </c>
      <c r="I213" s="96" t="s">
        <v>1273</v>
      </c>
      <c r="J213" s="95" t="s">
        <v>1274</v>
      </c>
      <c r="K213" s="95" t="s">
        <v>1233</v>
      </c>
      <c r="L213" s="95" t="s">
        <v>1234</v>
      </c>
      <c r="M213" s="95"/>
      <c r="N213" s="95" t="s">
        <v>1191</v>
      </c>
      <c r="O213" s="95"/>
      <c r="P213" s="95"/>
      <c r="Q213" s="95" t="s">
        <v>232</v>
      </c>
      <c r="R213" s="95"/>
      <c r="S213" s="95"/>
      <c r="T213" s="95"/>
      <c r="U213" s="95"/>
      <c r="V213" s="95"/>
      <c r="W213" s="95"/>
      <c r="X213" s="95"/>
      <c r="Y213" s="95"/>
      <c r="Z213" s="95"/>
      <c r="AA213" s="95"/>
      <c r="AB213" s="95"/>
      <c r="AC213" s="95"/>
      <c r="AD213" s="95"/>
      <c r="AE213" s="95"/>
      <c r="AF213" s="95"/>
      <c r="AG213" s="95"/>
      <c r="AH213" s="95"/>
      <c r="AI213" s="95"/>
      <c r="AJ213" s="95"/>
      <c r="AK213" s="95"/>
    </row>
    <row r="214" spans="1:37" ht="17.25" customHeight="1" x14ac:dyDescent="0.2">
      <c r="A214" s="97" t="s">
        <v>22</v>
      </c>
      <c r="B214" s="97" t="s">
        <v>721</v>
      </c>
      <c r="C214" s="97" t="s">
        <v>165</v>
      </c>
      <c r="D214" s="97" t="s">
        <v>131</v>
      </c>
      <c r="E214" s="97" t="s">
        <v>131</v>
      </c>
      <c r="F214" s="95">
        <v>13</v>
      </c>
      <c r="G214" s="98" t="s">
        <v>709</v>
      </c>
      <c r="H214" s="95">
        <v>1996</v>
      </c>
      <c r="I214" s="96" t="s">
        <v>1279</v>
      </c>
      <c r="J214" s="95" t="s">
        <v>1280</v>
      </c>
      <c r="K214" s="95" t="s">
        <v>1233</v>
      </c>
      <c r="L214" s="95" t="s">
        <v>1234</v>
      </c>
      <c r="M214" s="95"/>
      <c r="N214" s="95" t="s">
        <v>1191</v>
      </c>
      <c r="O214" s="95"/>
      <c r="P214" s="95"/>
      <c r="Q214" s="95" t="s">
        <v>232</v>
      </c>
      <c r="R214" s="95"/>
      <c r="S214" s="95"/>
      <c r="T214" s="95"/>
      <c r="U214" s="95"/>
      <c r="V214" s="95"/>
      <c r="W214" s="95"/>
      <c r="X214" s="95"/>
      <c r="Y214" s="95"/>
      <c r="Z214" s="95"/>
      <c r="AA214" s="95"/>
      <c r="AB214" s="95"/>
      <c r="AC214" s="95"/>
      <c r="AD214" s="95"/>
      <c r="AE214" s="95"/>
      <c r="AF214" s="95"/>
      <c r="AG214" s="95"/>
      <c r="AH214" s="95"/>
      <c r="AI214" s="95"/>
      <c r="AJ214" s="95"/>
      <c r="AK214" s="95"/>
    </row>
    <row r="215" spans="1:37" ht="17.25" customHeight="1" x14ac:dyDescent="0.2">
      <c r="A215" s="97" t="s">
        <v>22</v>
      </c>
      <c r="B215" s="97" t="s">
        <v>721</v>
      </c>
      <c r="C215" s="97" t="s">
        <v>165</v>
      </c>
      <c r="D215" s="97" t="s">
        <v>131</v>
      </c>
      <c r="E215" s="97" t="s">
        <v>131</v>
      </c>
      <c r="F215" s="95">
        <v>14</v>
      </c>
      <c r="G215" s="98" t="s">
        <v>713</v>
      </c>
      <c r="H215" s="95">
        <v>1997</v>
      </c>
      <c r="I215" s="96" t="s">
        <v>1282</v>
      </c>
      <c r="J215" s="95" t="s">
        <v>1283</v>
      </c>
      <c r="K215" s="95" t="s">
        <v>1233</v>
      </c>
      <c r="L215" s="95" t="s">
        <v>1234</v>
      </c>
      <c r="M215" s="95"/>
      <c r="N215" s="95" t="s">
        <v>1191</v>
      </c>
      <c r="O215" s="95"/>
      <c r="P215" s="95"/>
      <c r="Q215" s="95" t="s">
        <v>232</v>
      </c>
      <c r="R215" s="95"/>
      <c r="S215" s="95"/>
      <c r="T215" s="95"/>
      <c r="U215" s="95"/>
      <c r="V215" s="95"/>
      <c r="W215" s="95"/>
      <c r="X215" s="95"/>
      <c r="Y215" s="95"/>
      <c r="Z215" s="95"/>
      <c r="AA215" s="95"/>
      <c r="AB215" s="95"/>
      <c r="AC215" s="95"/>
      <c r="AD215" s="95"/>
      <c r="AE215" s="95"/>
      <c r="AF215" s="95"/>
      <c r="AG215" s="95"/>
      <c r="AH215" s="95"/>
      <c r="AI215" s="95"/>
      <c r="AJ215" s="95"/>
      <c r="AK215" s="95"/>
    </row>
    <row r="216" spans="1:37" ht="17.25" customHeight="1" x14ac:dyDescent="0.2">
      <c r="A216" s="97" t="s">
        <v>22</v>
      </c>
      <c r="B216" s="97" t="s">
        <v>721</v>
      </c>
      <c r="C216" s="97" t="s">
        <v>165</v>
      </c>
      <c r="D216" s="97" t="s">
        <v>131</v>
      </c>
      <c r="E216" s="97" t="s">
        <v>131</v>
      </c>
      <c r="F216" s="95">
        <v>15</v>
      </c>
      <c r="G216" s="98" t="s">
        <v>717</v>
      </c>
      <c r="H216" s="95">
        <v>1998</v>
      </c>
      <c r="I216" s="96" t="s">
        <v>1288</v>
      </c>
      <c r="J216" s="95" t="s">
        <v>1289</v>
      </c>
      <c r="K216" s="95" t="s">
        <v>1233</v>
      </c>
      <c r="L216" s="95" t="s">
        <v>1234</v>
      </c>
      <c r="M216" s="95"/>
      <c r="N216" s="95" t="s">
        <v>1191</v>
      </c>
      <c r="O216" s="95"/>
      <c r="P216" s="95"/>
      <c r="Q216" s="95" t="s">
        <v>232</v>
      </c>
      <c r="R216" s="95"/>
      <c r="S216" s="95"/>
      <c r="T216" s="95"/>
      <c r="U216" s="95"/>
      <c r="V216" s="95"/>
      <c r="W216" s="95"/>
      <c r="X216" s="95"/>
      <c r="Y216" s="95"/>
      <c r="Z216" s="95"/>
      <c r="AA216" s="95"/>
      <c r="AB216" s="95"/>
      <c r="AC216" s="95"/>
      <c r="AD216" s="95"/>
      <c r="AE216" s="95"/>
      <c r="AF216" s="95"/>
      <c r="AG216" s="95"/>
      <c r="AH216" s="95"/>
      <c r="AI216" s="95"/>
      <c r="AJ216" s="95"/>
      <c r="AK216" s="95"/>
    </row>
    <row r="217" spans="1:37" ht="17.25" customHeight="1" x14ac:dyDescent="0.2">
      <c r="A217" s="97" t="s">
        <v>22</v>
      </c>
      <c r="B217" s="97" t="s">
        <v>721</v>
      </c>
      <c r="C217" s="97" t="s">
        <v>165</v>
      </c>
      <c r="D217" s="97" t="s">
        <v>131</v>
      </c>
      <c r="E217" s="97" t="s">
        <v>131</v>
      </c>
      <c r="F217" s="95">
        <v>16</v>
      </c>
      <c r="G217" s="98" t="s">
        <v>721</v>
      </c>
      <c r="H217" s="95">
        <v>1999</v>
      </c>
      <c r="I217" s="96" t="s">
        <v>1292</v>
      </c>
      <c r="J217" s="95" t="s">
        <v>1293</v>
      </c>
      <c r="K217" s="95" t="s">
        <v>1233</v>
      </c>
      <c r="L217" s="95" t="s">
        <v>1234</v>
      </c>
      <c r="M217" s="95"/>
      <c r="N217" s="95" t="s">
        <v>1191</v>
      </c>
      <c r="O217" s="95"/>
      <c r="P217" s="95"/>
      <c r="Q217" s="95" t="s">
        <v>232</v>
      </c>
      <c r="R217" s="95"/>
      <c r="S217" s="95"/>
      <c r="T217" s="95"/>
      <c r="U217" s="95"/>
      <c r="V217" s="95"/>
      <c r="W217" s="95"/>
      <c r="X217" s="95"/>
      <c r="Y217" s="95"/>
      <c r="Z217" s="95"/>
      <c r="AA217" s="95"/>
      <c r="AB217" s="95"/>
      <c r="AC217" s="95"/>
      <c r="AD217" s="95"/>
      <c r="AE217" s="95"/>
      <c r="AF217" s="95"/>
      <c r="AG217" s="95"/>
      <c r="AH217" s="95"/>
      <c r="AI217" s="95"/>
      <c r="AJ217" s="95"/>
      <c r="AK217" s="95"/>
    </row>
    <row r="218" spans="1:37" ht="17.25" customHeight="1" x14ac:dyDescent="0.2">
      <c r="A218" s="97" t="s">
        <v>22</v>
      </c>
      <c r="B218" s="97" t="s">
        <v>721</v>
      </c>
      <c r="C218" s="97" t="s">
        <v>165</v>
      </c>
      <c r="D218" s="97" t="s">
        <v>131</v>
      </c>
      <c r="E218" s="97" t="s">
        <v>131</v>
      </c>
      <c r="F218" s="95">
        <v>17</v>
      </c>
      <c r="G218" s="98" t="s">
        <v>725</v>
      </c>
      <c r="H218" s="95">
        <v>2000</v>
      </c>
      <c r="I218" s="96" t="s">
        <v>1295</v>
      </c>
      <c r="J218" s="95" t="s">
        <v>1296</v>
      </c>
      <c r="K218" s="95" t="s">
        <v>1233</v>
      </c>
      <c r="L218" s="95" t="s">
        <v>1234</v>
      </c>
      <c r="M218" s="95"/>
      <c r="N218" s="95" t="s">
        <v>1191</v>
      </c>
      <c r="O218" s="95"/>
      <c r="P218" s="95"/>
      <c r="Q218" s="95" t="s">
        <v>232</v>
      </c>
      <c r="R218" s="95"/>
      <c r="S218" s="95"/>
      <c r="T218" s="95"/>
      <c r="U218" s="95"/>
      <c r="V218" s="95"/>
      <c r="W218" s="95"/>
      <c r="X218" s="95"/>
      <c r="Y218" s="95"/>
      <c r="Z218" s="95"/>
      <c r="AA218" s="95"/>
      <c r="AB218" s="95"/>
      <c r="AC218" s="95"/>
      <c r="AD218" s="95"/>
      <c r="AE218" s="95"/>
      <c r="AF218" s="95"/>
      <c r="AG218" s="95"/>
      <c r="AH218" s="95"/>
      <c r="AI218" s="95"/>
      <c r="AJ218" s="95"/>
      <c r="AK218" s="95"/>
    </row>
    <row r="219" spans="1:37" ht="17.25" customHeight="1" x14ac:dyDescent="0.2">
      <c r="A219" s="97" t="s">
        <v>22</v>
      </c>
      <c r="B219" s="97" t="s">
        <v>721</v>
      </c>
      <c r="C219" s="97" t="s">
        <v>165</v>
      </c>
      <c r="D219" s="97" t="s">
        <v>131</v>
      </c>
      <c r="E219" s="97" t="s">
        <v>131</v>
      </c>
      <c r="F219" s="95">
        <v>18</v>
      </c>
      <c r="G219" s="98" t="s">
        <v>729</v>
      </c>
      <c r="H219" s="95">
        <v>2001</v>
      </c>
      <c r="I219" s="96" t="s">
        <v>1299</v>
      </c>
      <c r="J219" s="95" t="s">
        <v>1300</v>
      </c>
      <c r="K219" s="95" t="s">
        <v>1233</v>
      </c>
      <c r="L219" s="95" t="s">
        <v>1234</v>
      </c>
      <c r="M219" s="95"/>
      <c r="N219" s="95" t="s">
        <v>1191</v>
      </c>
      <c r="O219" s="95"/>
      <c r="P219" s="95"/>
      <c r="Q219" s="95" t="s">
        <v>232</v>
      </c>
      <c r="R219" s="95"/>
      <c r="S219" s="95"/>
      <c r="T219" s="95"/>
      <c r="U219" s="95"/>
      <c r="V219" s="95"/>
      <c r="W219" s="95"/>
      <c r="X219" s="95"/>
      <c r="Y219" s="95"/>
      <c r="Z219" s="95"/>
      <c r="AA219" s="95"/>
      <c r="AB219" s="95"/>
      <c r="AC219" s="95"/>
      <c r="AD219" s="95"/>
      <c r="AE219" s="95"/>
      <c r="AF219" s="95"/>
      <c r="AG219" s="95"/>
      <c r="AH219" s="95"/>
      <c r="AI219" s="95"/>
      <c r="AJ219" s="95"/>
      <c r="AK219" s="95"/>
    </row>
    <row r="220" spans="1:37" ht="17.25" customHeight="1" x14ac:dyDescent="0.2">
      <c r="A220" s="97" t="s">
        <v>22</v>
      </c>
      <c r="B220" s="97" t="s">
        <v>721</v>
      </c>
      <c r="C220" s="97" t="s">
        <v>165</v>
      </c>
      <c r="D220" s="97" t="s">
        <v>131</v>
      </c>
      <c r="E220" s="97" t="s">
        <v>131</v>
      </c>
      <c r="F220" s="95">
        <v>19</v>
      </c>
      <c r="G220" s="98" t="s">
        <v>733</v>
      </c>
      <c r="H220" s="95">
        <v>2002</v>
      </c>
      <c r="I220" s="96" t="s">
        <v>1302</v>
      </c>
      <c r="J220" s="95" t="s">
        <v>1303</v>
      </c>
      <c r="K220" s="95" t="s">
        <v>1233</v>
      </c>
      <c r="L220" s="95" t="s">
        <v>1234</v>
      </c>
      <c r="M220" s="95"/>
      <c r="N220" s="95" t="s">
        <v>1191</v>
      </c>
      <c r="O220" s="95"/>
      <c r="P220" s="95"/>
      <c r="Q220" s="95" t="s">
        <v>232</v>
      </c>
      <c r="R220" s="95"/>
      <c r="S220" s="95"/>
      <c r="T220" s="95"/>
      <c r="U220" s="95"/>
      <c r="V220" s="95"/>
      <c r="W220" s="95"/>
      <c r="X220" s="95"/>
      <c r="Y220" s="95"/>
      <c r="Z220" s="95"/>
      <c r="AA220" s="95"/>
      <c r="AB220" s="95"/>
      <c r="AC220" s="95"/>
      <c r="AD220" s="95"/>
      <c r="AE220" s="95"/>
      <c r="AF220" s="95"/>
      <c r="AG220" s="95"/>
      <c r="AH220" s="95"/>
      <c r="AI220" s="95"/>
      <c r="AJ220" s="95"/>
      <c r="AK220" s="95"/>
    </row>
    <row r="221" spans="1:37" ht="17.25" customHeight="1" x14ac:dyDescent="0.2">
      <c r="A221" s="97" t="s">
        <v>22</v>
      </c>
      <c r="B221" s="97" t="s">
        <v>721</v>
      </c>
      <c r="C221" s="97" t="s">
        <v>165</v>
      </c>
      <c r="D221" s="97" t="s">
        <v>131</v>
      </c>
      <c r="E221" s="97" t="s">
        <v>131</v>
      </c>
      <c r="F221" s="95">
        <v>20</v>
      </c>
      <c r="G221" s="98" t="s">
        <v>738</v>
      </c>
      <c r="H221" s="95">
        <v>2003</v>
      </c>
      <c r="I221" s="96" t="s">
        <v>1306</v>
      </c>
      <c r="J221" s="95" t="s">
        <v>1307</v>
      </c>
      <c r="K221" s="95" t="s">
        <v>1233</v>
      </c>
      <c r="L221" s="95" t="s">
        <v>1234</v>
      </c>
      <c r="M221" s="95"/>
      <c r="N221" s="95" t="s">
        <v>1191</v>
      </c>
      <c r="O221" s="95"/>
      <c r="P221" s="95"/>
      <c r="Q221" s="95" t="s">
        <v>232</v>
      </c>
      <c r="R221" s="95"/>
      <c r="S221" s="95"/>
      <c r="T221" s="95"/>
      <c r="U221" s="95"/>
      <c r="V221" s="95"/>
      <c r="W221" s="95"/>
      <c r="X221" s="95"/>
      <c r="Y221" s="95"/>
      <c r="Z221" s="95"/>
      <c r="AA221" s="95"/>
      <c r="AB221" s="95"/>
      <c r="AC221" s="95"/>
      <c r="AD221" s="95"/>
      <c r="AE221" s="95"/>
      <c r="AF221" s="95"/>
      <c r="AG221" s="95"/>
      <c r="AH221" s="95"/>
      <c r="AI221" s="95"/>
      <c r="AJ221" s="95"/>
      <c r="AK221" s="95"/>
    </row>
    <row r="222" spans="1:37" ht="17.25" customHeight="1" x14ac:dyDescent="0.2">
      <c r="A222" s="97" t="s">
        <v>22</v>
      </c>
      <c r="B222" s="97" t="s">
        <v>721</v>
      </c>
      <c r="C222" s="97" t="s">
        <v>165</v>
      </c>
      <c r="D222" s="97" t="s">
        <v>131</v>
      </c>
      <c r="E222" s="97" t="s">
        <v>131</v>
      </c>
      <c r="F222" s="95">
        <v>21</v>
      </c>
      <c r="G222" s="98" t="s">
        <v>742</v>
      </c>
      <c r="H222" s="95">
        <v>2004</v>
      </c>
      <c r="I222" s="96" t="s">
        <v>1312</v>
      </c>
      <c r="J222" s="95" t="s">
        <v>1313</v>
      </c>
      <c r="K222" s="95" t="s">
        <v>1233</v>
      </c>
      <c r="L222" s="95" t="s">
        <v>1234</v>
      </c>
      <c r="M222" s="95"/>
      <c r="N222" s="95" t="s">
        <v>1191</v>
      </c>
      <c r="O222" s="95"/>
      <c r="P222" s="95"/>
      <c r="Q222" s="95" t="s">
        <v>232</v>
      </c>
      <c r="R222" s="95"/>
      <c r="S222" s="95"/>
      <c r="T222" s="95"/>
      <c r="U222" s="95"/>
      <c r="V222" s="95"/>
      <c r="W222" s="95"/>
      <c r="X222" s="95"/>
      <c r="Y222" s="95"/>
      <c r="Z222" s="95"/>
      <c r="AA222" s="95"/>
      <c r="AB222" s="95"/>
      <c r="AC222" s="95"/>
      <c r="AD222" s="95"/>
      <c r="AE222" s="95"/>
      <c r="AF222" s="95"/>
      <c r="AG222" s="95"/>
      <c r="AH222" s="95"/>
      <c r="AI222" s="95"/>
      <c r="AJ222" s="95"/>
      <c r="AK222" s="95"/>
    </row>
    <row r="223" spans="1:37" ht="17.25" customHeight="1" x14ac:dyDescent="0.2">
      <c r="A223" s="97" t="s">
        <v>22</v>
      </c>
      <c r="B223" s="97" t="s">
        <v>721</v>
      </c>
      <c r="C223" s="97" t="s">
        <v>165</v>
      </c>
      <c r="D223" s="97" t="s">
        <v>131</v>
      </c>
      <c r="E223" s="97" t="s">
        <v>131</v>
      </c>
      <c r="F223" s="95">
        <v>22</v>
      </c>
      <c r="G223" s="98" t="s">
        <v>746</v>
      </c>
      <c r="H223" s="95">
        <v>2005</v>
      </c>
      <c r="I223" s="96" t="s">
        <v>1316</v>
      </c>
      <c r="J223" s="95" t="s">
        <v>1317</v>
      </c>
      <c r="K223" s="95" t="s">
        <v>1233</v>
      </c>
      <c r="L223" s="95" t="s">
        <v>1234</v>
      </c>
      <c r="M223" s="95"/>
      <c r="N223" s="95" t="s">
        <v>1191</v>
      </c>
      <c r="O223" s="95"/>
      <c r="P223" s="95"/>
      <c r="Q223" s="95" t="s">
        <v>232</v>
      </c>
      <c r="R223" s="95"/>
      <c r="S223" s="95"/>
      <c r="T223" s="95"/>
      <c r="U223" s="95"/>
      <c r="V223" s="95"/>
      <c r="W223" s="95"/>
      <c r="X223" s="95"/>
      <c r="Y223" s="95"/>
      <c r="Z223" s="95"/>
      <c r="AA223" s="95"/>
      <c r="AB223" s="95"/>
      <c r="AC223" s="95"/>
      <c r="AD223" s="95"/>
      <c r="AE223" s="95"/>
      <c r="AF223" s="95"/>
      <c r="AG223" s="95"/>
      <c r="AH223" s="95"/>
      <c r="AI223" s="95"/>
      <c r="AJ223" s="95"/>
      <c r="AK223" s="95"/>
    </row>
    <row r="224" spans="1:37" ht="17.25" customHeight="1" x14ac:dyDescent="0.2">
      <c r="A224" s="97" t="s">
        <v>22</v>
      </c>
      <c r="B224" s="97" t="s">
        <v>721</v>
      </c>
      <c r="C224" s="97" t="s">
        <v>165</v>
      </c>
      <c r="D224" s="97" t="s">
        <v>131</v>
      </c>
      <c r="E224" s="97" t="s">
        <v>131</v>
      </c>
      <c r="F224" s="95">
        <v>23</v>
      </c>
      <c r="G224" s="98" t="s">
        <v>750</v>
      </c>
      <c r="H224" s="95">
        <v>2006</v>
      </c>
      <c r="I224" s="96" t="s">
        <v>1320</v>
      </c>
      <c r="J224" s="95" t="s">
        <v>1321</v>
      </c>
      <c r="K224" s="95" t="s">
        <v>1233</v>
      </c>
      <c r="L224" s="95" t="s">
        <v>1234</v>
      </c>
      <c r="M224" s="95"/>
      <c r="N224" s="95" t="s">
        <v>1191</v>
      </c>
      <c r="O224" s="95"/>
      <c r="P224" s="95"/>
      <c r="Q224" s="95" t="s">
        <v>232</v>
      </c>
      <c r="R224" s="95"/>
      <c r="S224" s="95"/>
      <c r="T224" s="95"/>
      <c r="U224" s="95"/>
      <c r="V224" s="95"/>
      <c r="W224" s="95"/>
      <c r="X224" s="95"/>
      <c r="Y224" s="95"/>
      <c r="Z224" s="95"/>
      <c r="AA224" s="95"/>
      <c r="AB224" s="95"/>
      <c r="AC224" s="95"/>
      <c r="AD224" s="95"/>
      <c r="AE224" s="95"/>
      <c r="AF224" s="95"/>
      <c r="AG224" s="95"/>
      <c r="AH224" s="95"/>
      <c r="AI224" s="95"/>
      <c r="AJ224" s="95"/>
      <c r="AK224" s="95"/>
    </row>
    <row r="225" spans="1:37" ht="17.25" customHeight="1" x14ac:dyDescent="0.2">
      <c r="A225" s="97" t="s">
        <v>22</v>
      </c>
      <c r="B225" s="97" t="s">
        <v>721</v>
      </c>
      <c r="C225" s="97" t="s">
        <v>165</v>
      </c>
      <c r="D225" s="97" t="s">
        <v>131</v>
      </c>
      <c r="E225" s="97" t="s">
        <v>131</v>
      </c>
      <c r="F225" s="95">
        <v>24</v>
      </c>
      <c r="G225" s="98" t="s">
        <v>754</v>
      </c>
      <c r="H225" s="95">
        <v>2007</v>
      </c>
      <c r="I225" s="96" t="s">
        <v>1324</v>
      </c>
      <c r="J225" s="95" t="s">
        <v>1325</v>
      </c>
      <c r="K225" s="95" t="s">
        <v>1233</v>
      </c>
      <c r="L225" s="95" t="s">
        <v>1234</v>
      </c>
      <c r="M225" s="95"/>
      <c r="N225" s="95" t="s">
        <v>1191</v>
      </c>
      <c r="O225" s="95"/>
      <c r="P225" s="95"/>
      <c r="Q225" s="95" t="s">
        <v>232</v>
      </c>
      <c r="R225" s="95"/>
      <c r="S225" s="95"/>
      <c r="T225" s="95"/>
      <c r="U225" s="95"/>
      <c r="V225" s="95"/>
      <c r="W225" s="95"/>
      <c r="X225" s="95"/>
      <c r="Y225" s="95"/>
      <c r="Z225" s="95"/>
      <c r="AA225" s="95"/>
      <c r="AB225" s="95"/>
      <c r="AC225" s="95"/>
      <c r="AD225" s="95"/>
      <c r="AE225" s="95"/>
      <c r="AF225" s="95"/>
      <c r="AG225" s="95"/>
      <c r="AH225" s="95"/>
      <c r="AI225" s="95"/>
      <c r="AJ225" s="95"/>
      <c r="AK225" s="95"/>
    </row>
    <row r="226" spans="1:37" ht="17.25" customHeight="1" x14ac:dyDescent="0.2">
      <c r="A226" s="97" t="s">
        <v>22</v>
      </c>
      <c r="B226" s="97" t="s">
        <v>721</v>
      </c>
      <c r="C226" s="97" t="s">
        <v>165</v>
      </c>
      <c r="D226" s="97" t="s">
        <v>131</v>
      </c>
      <c r="E226" s="97" t="s">
        <v>131</v>
      </c>
      <c r="F226" s="95">
        <v>25</v>
      </c>
      <c r="G226" s="98" t="s">
        <v>758</v>
      </c>
      <c r="H226" s="95">
        <v>2008</v>
      </c>
      <c r="I226" s="96" t="s">
        <v>1327</v>
      </c>
      <c r="J226" s="95" t="s">
        <v>1328</v>
      </c>
      <c r="K226" s="95" t="s">
        <v>1233</v>
      </c>
      <c r="L226" s="95" t="s">
        <v>1234</v>
      </c>
      <c r="M226" s="95"/>
      <c r="N226" s="95" t="s">
        <v>1191</v>
      </c>
      <c r="O226" s="95"/>
      <c r="P226" s="95"/>
      <c r="Q226" s="95" t="s">
        <v>232</v>
      </c>
      <c r="R226" s="95"/>
      <c r="S226" s="95"/>
      <c r="T226" s="95"/>
      <c r="U226" s="95"/>
      <c r="V226" s="95"/>
      <c r="W226" s="95"/>
      <c r="X226" s="95"/>
      <c r="Y226" s="95"/>
      <c r="Z226" s="95"/>
      <c r="AA226" s="95"/>
      <c r="AB226" s="95"/>
      <c r="AC226" s="95"/>
      <c r="AD226" s="95"/>
      <c r="AE226" s="95"/>
      <c r="AF226" s="95"/>
      <c r="AG226" s="95"/>
      <c r="AH226" s="95"/>
      <c r="AI226" s="95"/>
      <c r="AJ226" s="95"/>
      <c r="AK226" s="95"/>
    </row>
    <row r="227" spans="1:37" ht="17.25" customHeight="1" x14ac:dyDescent="0.2">
      <c r="A227" s="97" t="s">
        <v>22</v>
      </c>
      <c r="B227" s="97" t="s">
        <v>721</v>
      </c>
      <c r="C227" s="97" t="s">
        <v>165</v>
      </c>
      <c r="D227" s="97" t="s">
        <v>131</v>
      </c>
      <c r="E227" s="97" t="s">
        <v>131</v>
      </c>
      <c r="F227" s="95">
        <v>26</v>
      </c>
      <c r="G227" s="98" t="s">
        <v>763</v>
      </c>
      <c r="H227" s="95">
        <v>2009</v>
      </c>
      <c r="I227" s="96" t="s">
        <v>1331</v>
      </c>
      <c r="J227" s="95" t="s">
        <v>1332</v>
      </c>
      <c r="K227" s="95" t="s">
        <v>1233</v>
      </c>
      <c r="L227" s="95" t="s">
        <v>1234</v>
      </c>
      <c r="M227" s="95"/>
      <c r="N227" s="95" t="s">
        <v>1191</v>
      </c>
      <c r="O227" s="95"/>
      <c r="P227" s="95"/>
      <c r="Q227" s="95" t="s">
        <v>232</v>
      </c>
      <c r="R227" s="95"/>
      <c r="S227" s="95"/>
      <c r="T227" s="95"/>
      <c r="U227" s="95"/>
      <c r="V227" s="95"/>
      <c r="W227" s="95"/>
      <c r="X227" s="95"/>
      <c r="Y227" s="95"/>
      <c r="Z227" s="95"/>
      <c r="AA227" s="95"/>
      <c r="AB227" s="95"/>
      <c r="AC227" s="95"/>
      <c r="AD227" s="95"/>
      <c r="AE227" s="95"/>
      <c r="AF227" s="95"/>
      <c r="AG227" s="95"/>
      <c r="AH227" s="95"/>
      <c r="AI227" s="95"/>
      <c r="AJ227" s="95"/>
      <c r="AK227" s="95"/>
    </row>
    <row r="228" spans="1:37" ht="17.25" customHeight="1" x14ac:dyDescent="0.2">
      <c r="A228" s="97" t="s">
        <v>22</v>
      </c>
      <c r="B228" s="97" t="s">
        <v>721</v>
      </c>
      <c r="C228" s="97" t="s">
        <v>165</v>
      </c>
      <c r="D228" s="97" t="s">
        <v>131</v>
      </c>
      <c r="E228" s="97" t="s">
        <v>131</v>
      </c>
      <c r="F228" s="95">
        <v>27</v>
      </c>
      <c r="G228" s="98" t="s">
        <v>767</v>
      </c>
      <c r="H228" s="95">
        <v>2010</v>
      </c>
      <c r="I228" s="96" t="s">
        <v>1337</v>
      </c>
      <c r="J228" s="95" t="s">
        <v>1338</v>
      </c>
      <c r="K228" s="95" t="s">
        <v>1233</v>
      </c>
      <c r="L228" s="95" t="s">
        <v>1234</v>
      </c>
      <c r="M228" s="95"/>
      <c r="N228" s="95" t="s">
        <v>1191</v>
      </c>
      <c r="O228" s="95"/>
      <c r="P228" s="95"/>
      <c r="Q228" s="95" t="s">
        <v>232</v>
      </c>
      <c r="R228" s="95"/>
      <c r="S228" s="95"/>
      <c r="T228" s="95"/>
      <c r="U228" s="95"/>
      <c r="V228" s="95"/>
      <c r="W228" s="95"/>
      <c r="X228" s="95"/>
      <c r="Y228" s="95"/>
      <c r="Z228" s="95"/>
      <c r="AA228" s="95"/>
      <c r="AB228" s="95"/>
      <c r="AC228" s="95"/>
      <c r="AD228" s="95"/>
      <c r="AE228" s="95"/>
      <c r="AF228" s="95"/>
      <c r="AG228" s="95"/>
      <c r="AH228" s="95"/>
      <c r="AI228" s="95"/>
      <c r="AJ228" s="95"/>
      <c r="AK228" s="95"/>
    </row>
    <row r="229" spans="1:37" ht="17.25" customHeight="1" x14ac:dyDescent="0.2">
      <c r="A229" s="97" t="s">
        <v>22</v>
      </c>
      <c r="B229" s="97" t="s">
        <v>721</v>
      </c>
      <c r="C229" s="97" t="s">
        <v>165</v>
      </c>
      <c r="D229" s="97" t="s">
        <v>131</v>
      </c>
      <c r="E229" s="97" t="s">
        <v>131</v>
      </c>
      <c r="F229" s="95">
        <v>28</v>
      </c>
      <c r="G229" s="98" t="s">
        <v>771</v>
      </c>
      <c r="H229" s="95">
        <v>2011</v>
      </c>
      <c r="I229" s="96" t="s">
        <v>1340</v>
      </c>
      <c r="J229" s="95" t="s">
        <v>1342</v>
      </c>
      <c r="K229" s="95" t="s">
        <v>1233</v>
      </c>
      <c r="L229" s="95" t="s">
        <v>1234</v>
      </c>
      <c r="M229" s="95"/>
      <c r="N229" s="95" t="s">
        <v>1191</v>
      </c>
      <c r="O229" s="95"/>
      <c r="P229" s="95"/>
      <c r="Q229" s="95" t="s">
        <v>232</v>
      </c>
      <c r="R229" s="95"/>
      <c r="S229" s="95"/>
      <c r="T229" s="95"/>
      <c r="U229" s="95"/>
      <c r="V229" s="95"/>
      <c r="W229" s="95"/>
      <c r="X229" s="95"/>
      <c r="Y229" s="95"/>
      <c r="Z229" s="95"/>
      <c r="AA229" s="95"/>
      <c r="AB229" s="95"/>
      <c r="AC229" s="95"/>
      <c r="AD229" s="95"/>
      <c r="AE229" s="95"/>
      <c r="AF229" s="95"/>
      <c r="AG229" s="95"/>
      <c r="AH229" s="95"/>
      <c r="AI229" s="95"/>
      <c r="AJ229" s="95"/>
      <c r="AK229" s="95"/>
    </row>
    <row r="230" spans="1:37" ht="17.25" customHeight="1" x14ac:dyDescent="0.2">
      <c r="A230" s="97" t="s">
        <v>22</v>
      </c>
      <c r="B230" s="97" t="s">
        <v>721</v>
      </c>
      <c r="C230" s="97" t="s">
        <v>165</v>
      </c>
      <c r="D230" s="97" t="s">
        <v>131</v>
      </c>
      <c r="E230" s="97" t="s">
        <v>131</v>
      </c>
      <c r="F230" s="95">
        <v>29</v>
      </c>
      <c r="G230" s="98" t="s">
        <v>775</v>
      </c>
      <c r="H230" s="95">
        <v>2012</v>
      </c>
      <c r="I230" s="96" t="s">
        <v>1344</v>
      </c>
      <c r="J230" s="95" t="s">
        <v>1345</v>
      </c>
      <c r="K230" s="95" t="s">
        <v>1233</v>
      </c>
      <c r="L230" s="95" t="s">
        <v>1234</v>
      </c>
      <c r="M230" s="95"/>
      <c r="N230" s="95" t="s">
        <v>1191</v>
      </c>
      <c r="O230" s="95"/>
      <c r="P230" s="95"/>
      <c r="Q230" s="95" t="s">
        <v>232</v>
      </c>
      <c r="R230" s="95"/>
      <c r="S230" s="95"/>
      <c r="T230" s="95"/>
      <c r="U230" s="95"/>
      <c r="V230" s="95"/>
      <c r="W230" s="95"/>
      <c r="X230" s="95"/>
      <c r="Y230" s="95"/>
      <c r="Z230" s="95"/>
      <c r="AA230" s="95"/>
      <c r="AB230" s="95"/>
      <c r="AC230" s="95"/>
      <c r="AD230" s="95"/>
      <c r="AE230" s="95"/>
      <c r="AF230" s="95"/>
      <c r="AG230" s="95"/>
      <c r="AH230" s="95"/>
      <c r="AI230" s="95"/>
      <c r="AJ230" s="95"/>
      <c r="AK230" s="95"/>
    </row>
    <row r="231" spans="1:37" ht="17.25" customHeight="1" x14ac:dyDescent="0.2">
      <c r="A231" s="97" t="s">
        <v>22</v>
      </c>
      <c r="B231" s="97" t="s">
        <v>721</v>
      </c>
      <c r="C231" s="97" t="s">
        <v>165</v>
      </c>
      <c r="D231" s="97" t="s">
        <v>131</v>
      </c>
      <c r="E231" s="97" t="s">
        <v>131</v>
      </c>
      <c r="F231" s="95">
        <v>30</v>
      </c>
      <c r="G231" s="98" t="s">
        <v>779</v>
      </c>
      <c r="H231" s="95">
        <v>2013</v>
      </c>
      <c r="I231" s="96" t="s">
        <v>1348</v>
      </c>
      <c r="J231" s="95" t="s">
        <v>1349</v>
      </c>
      <c r="K231" s="95" t="s">
        <v>1233</v>
      </c>
      <c r="L231" s="95" t="s">
        <v>1234</v>
      </c>
      <c r="M231" s="95"/>
      <c r="N231" s="95" t="s">
        <v>1191</v>
      </c>
      <c r="O231" s="95"/>
      <c r="P231" s="95"/>
      <c r="Q231" s="95" t="s">
        <v>232</v>
      </c>
      <c r="R231" s="95"/>
      <c r="S231" s="95"/>
      <c r="T231" s="95"/>
      <c r="U231" s="95"/>
      <c r="V231" s="95"/>
      <c r="W231" s="95"/>
      <c r="X231" s="95"/>
      <c r="Y231" s="95"/>
      <c r="Z231" s="95"/>
      <c r="AA231" s="95"/>
      <c r="AB231" s="95"/>
      <c r="AC231" s="95"/>
      <c r="AD231" s="95"/>
      <c r="AE231" s="95"/>
      <c r="AF231" s="95"/>
      <c r="AG231" s="95"/>
      <c r="AH231" s="95"/>
      <c r="AI231" s="95"/>
      <c r="AJ231" s="95"/>
      <c r="AK231" s="95"/>
    </row>
    <row r="232" spans="1:37" ht="17.25" customHeight="1" x14ac:dyDescent="0.2">
      <c r="A232" s="97" t="s">
        <v>22</v>
      </c>
      <c r="B232" s="97" t="s">
        <v>721</v>
      </c>
      <c r="C232" s="97" t="s">
        <v>165</v>
      </c>
      <c r="D232" s="97" t="s">
        <v>131</v>
      </c>
      <c r="E232" s="97" t="s">
        <v>131</v>
      </c>
      <c r="F232" s="95">
        <v>31</v>
      </c>
      <c r="G232" s="98" t="s">
        <v>783</v>
      </c>
      <c r="H232" s="95">
        <v>2014</v>
      </c>
      <c r="I232" s="96" t="s">
        <v>1351</v>
      </c>
      <c r="J232" s="95" t="s">
        <v>1352</v>
      </c>
      <c r="K232" s="95" t="s">
        <v>1233</v>
      </c>
      <c r="L232" s="95" t="s">
        <v>1234</v>
      </c>
      <c r="M232" s="95"/>
      <c r="N232" s="95" t="s">
        <v>1191</v>
      </c>
      <c r="O232" s="95"/>
      <c r="P232" s="95"/>
      <c r="Q232" s="95" t="s">
        <v>232</v>
      </c>
      <c r="R232" s="95"/>
      <c r="S232" s="95"/>
      <c r="T232" s="95"/>
      <c r="U232" s="95"/>
      <c r="V232" s="95"/>
      <c r="W232" s="95"/>
      <c r="X232" s="95"/>
      <c r="Y232" s="95"/>
      <c r="Z232" s="95"/>
      <c r="AA232" s="95"/>
      <c r="AB232" s="95"/>
      <c r="AC232" s="95"/>
      <c r="AD232" s="95"/>
      <c r="AE232" s="95"/>
      <c r="AF232" s="95"/>
      <c r="AG232" s="95"/>
      <c r="AH232" s="95"/>
      <c r="AI232" s="95"/>
      <c r="AJ232" s="95"/>
      <c r="AK232" s="95"/>
    </row>
    <row r="233" spans="1:37" ht="17.25" customHeight="1" x14ac:dyDescent="0.2">
      <c r="A233" s="97" t="s">
        <v>22</v>
      </c>
      <c r="B233" s="97" t="s">
        <v>721</v>
      </c>
      <c r="C233" s="97" t="s">
        <v>165</v>
      </c>
      <c r="D233" s="97" t="s">
        <v>131</v>
      </c>
      <c r="E233" s="97" t="s">
        <v>131</v>
      </c>
      <c r="F233" s="95">
        <v>32</v>
      </c>
      <c r="G233" s="98" t="s">
        <v>787</v>
      </c>
      <c r="H233" s="95">
        <v>2015</v>
      </c>
      <c r="I233" s="96" t="s">
        <v>1355</v>
      </c>
      <c r="J233" s="95" t="s">
        <v>1356</v>
      </c>
      <c r="K233" s="95" t="s">
        <v>1233</v>
      </c>
      <c r="L233" s="95" t="s">
        <v>1234</v>
      </c>
      <c r="M233" s="95"/>
      <c r="N233" s="95" t="s">
        <v>1191</v>
      </c>
      <c r="O233" s="95"/>
      <c r="P233" s="95"/>
      <c r="Q233" s="95" t="s">
        <v>232</v>
      </c>
      <c r="R233" s="95"/>
      <c r="S233" s="95"/>
      <c r="T233" s="95"/>
      <c r="U233" s="95"/>
      <c r="V233" s="95"/>
      <c r="W233" s="95"/>
      <c r="X233" s="95"/>
      <c r="Y233" s="95"/>
      <c r="Z233" s="95"/>
      <c r="AA233" s="95"/>
      <c r="AB233" s="95"/>
      <c r="AC233" s="95"/>
      <c r="AD233" s="95"/>
      <c r="AE233" s="95"/>
      <c r="AF233" s="95"/>
      <c r="AG233" s="95"/>
      <c r="AH233" s="95"/>
      <c r="AI233" s="95"/>
      <c r="AJ233" s="95"/>
      <c r="AK233" s="95"/>
    </row>
    <row r="234" spans="1:37" ht="17.25" customHeight="1" x14ac:dyDescent="0.2">
      <c r="A234" s="97" t="s">
        <v>22</v>
      </c>
      <c r="B234" s="97" t="s">
        <v>791</v>
      </c>
      <c r="C234" s="97" t="s">
        <v>165</v>
      </c>
      <c r="D234" s="97" t="s">
        <v>1360</v>
      </c>
      <c r="E234" s="97" t="s">
        <v>1360</v>
      </c>
      <c r="F234" s="95">
        <v>23</v>
      </c>
      <c r="G234" s="98" t="s">
        <v>750</v>
      </c>
      <c r="H234" s="95">
        <v>2006</v>
      </c>
      <c r="I234" s="96" t="s">
        <v>1361</v>
      </c>
      <c r="J234" s="95" t="s">
        <v>1362</v>
      </c>
      <c r="K234" s="95" t="s">
        <v>1364</v>
      </c>
      <c r="L234" s="95" t="s">
        <v>832</v>
      </c>
      <c r="M234" s="95"/>
      <c r="N234" s="95" t="s">
        <v>10557</v>
      </c>
      <c r="O234" s="95"/>
      <c r="P234" s="95"/>
      <c r="Q234" s="95" t="s">
        <v>178</v>
      </c>
      <c r="R234" s="95"/>
      <c r="S234" s="95"/>
      <c r="T234" s="95"/>
      <c r="U234" s="95"/>
      <c r="V234" s="95"/>
      <c r="W234" s="95"/>
      <c r="X234" s="95"/>
      <c r="Y234" s="95"/>
      <c r="Z234" s="95"/>
      <c r="AA234" s="95"/>
      <c r="AB234" s="95"/>
      <c r="AC234" s="95"/>
      <c r="AD234" s="95"/>
      <c r="AE234" s="95"/>
      <c r="AF234" s="95"/>
      <c r="AG234" s="95"/>
      <c r="AH234" s="95"/>
      <c r="AI234" s="95"/>
      <c r="AJ234" s="95"/>
      <c r="AK234" s="95"/>
    </row>
    <row r="235" spans="1:37" ht="17.25" customHeight="1" x14ac:dyDescent="0.2">
      <c r="A235" s="97" t="s">
        <v>22</v>
      </c>
      <c r="B235" s="97" t="s">
        <v>833</v>
      </c>
      <c r="C235" s="97" t="s">
        <v>165</v>
      </c>
      <c r="D235" s="97" t="s">
        <v>1360</v>
      </c>
      <c r="E235" s="97" t="s">
        <v>1360</v>
      </c>
      <c r="F235" s="95">
        <v>28</v>
      </c>
      <c r="G235" s="98" t="s">
        <v>771</v>
      </c>
      <c r="H235" s="95">
        <v>2011</v>
      </c>
      <c r="I235" s="96" t="s">
        <v>1365</v>
      </c>
      <c r="J235" s="95" t="s">
        <v>1366</v>
      </c>
      <c r="K235" s="95" t="s">
        <v>1364</v>
      </c>
      <c r="L235" s="95" t="s">
        <v>832</v>
      </c>
      <c r="M235" s="95"/>
      <c r="N235" s="95" t="s">
        <v>10557</v>
      </c>
      <c r="O235" s="95"/>
      <c r="P235" s="95"/>
      <c r="Q235" s="95" t="s">
        <v>178</v>
      </c>
      <c r="R235" s="95"/>
      <c r="S235" s="95"/>
      <c r="T235" s="95"/>
      <c r="U235" s="95"/>
      <c r="V235" s="95"/>
      <c r="W235" s="95"/>
      <c r="X235" s="95"/>
      <c r="Y235" s="95"/>
      <c r="Z235" s="95"/>
      <c r="AA235" s="95"/>
      <c r="AB235" s="95"/>
      <c r="AC235" s="95"/>
      <c r="AD235" s="95"/>
      <c r="AE235" s="95"/>
      <c r="AF235" s="95"/>
      <c r="AG235" s="95"/>
      <c r="AH235" s="95"/>
      <c r="AI235" s="95"/>
      <c r="AJ235" s="95"/>
      <c r="AK235" s="95"/>
    </row>
    <row r="236" spans="1:37" ht="17.25" customHeight="1" x14ac:dyDescent="0.2">
      <c r="A236" s="97" t="s">
        <v>22</v>
      </c>
      <c r="B236" s="97" t="s">
        <v>791</v>
      </c>
      <c r="C236" s="97" t="s">
        <v>165</v>
      </c>
      <c r="D236" s="97" t="s">
        <v>1368</v>
      </c>
      <c r="E236" s="97" t="s">
        <v>1368</v>
      </c>
      <c r="F236" s="95">
        <v>23</v>
      </c>
      <c r="G236" s="98" t="s">
        <v>750</v>
      </c>
      <c r="H236" s="95">
        <v>2006</v>
      </c>
      <c r="I236" s="96" t="s">
        <v>1369</v>
      </c>
      <c r="J236" s="95" t="s">
        <v>1370</v>
      </c>
      <c r="K236" s="95" t="s">
        <v>1372</v>
      </c>
      <c r="L236" s="95" t="s">
        <v>832</v>
      </c>
      <c r="M236" s="95"/>
      <c r="N236" s="95" t="s">
        <v>10557</v>
      </c>
      <c r="O236" s="95"/>
      <c r="P236" s="95"/>
      <c r="Q236" s="95" t="s">
        <v>178</v>
      </c>
      <c r="R236" s="95"/>
      <c r="S236" s="95"/>
      <c r="T236" s="95"/>
      <c r="U236" s="95"/>
      <c r="V236" s="95"/>
      <c r="W236" s="95"/>
      <c r="X236" s="95"/>
      <c r="Y236" s="95"/>
      <c r="Z236" s="95"/>
      <c r="AA236" s="95"/>
      <c r="AB236" s="95"/>
      <c r="AC236" s="95"/>
      <c r="AD236" s="95"/>
      <c r="AE236" s="95"/>
      <c r="AF236" s="95"/>
      <c r="AG236" s="95"/>
      <c r="AH236" s="95"/>
      <c r="AI236" s="95"/>
      <c r="AJ236" s="95"/>
      <c r="AK236" s="95"/>
    </row>
    <row r="237" spans="1:37" ht="17.25" customHeight="1" x14ac:dyDescent="0.2">
      <c r="A237" s="97" t="s">
        <v>22</v>
      </c>
      <c r="B237" s="97" t="s">
        <v>833</v>
      </c>
      <c r="C237" s="97" t="s">
        <v>165</v>
      </c>
      <c r="D237" s="97" t="s">
        <v>1368</v>
      </c>
      <c r="E237" s="97" t="s">
        <v>1368</v>
      </c>
      <c r="F237" s="95">
        <v>28</v>
      </c>
      <c r="G237" s="98" t="s">
        <v>771</v>
      </c>
      <c r="H237" s="95">
        <v>2011</v>
      </c>
      <c r="I237" s="96" t="s">
        <v>1374</v>
      </c>
      <c r="J237" s="95" t="s">
        <v>1375</v>
      </c>
      <c r="K237" s="95" t="s">
        <v>1372</v>
      </c>
      <c r="L237" s="95" t="s">
        <v>832</v>
      </c>
      <c r="M237" s="95"/>
      <c r="N237" s="95" t="s">
        <v>10557</v>
      </c>
      <c r="O237" s="95"/>
      <c r="P237" s="95"/>
      <c r="Q237" s="95" t="s">
        <v>178</v>
      </c>
      <c r="R237" s="95"/>
      <c r="S237" s="95"/>
      <c r="T237" s="95"/>
      <c r="U237" s="95"/>
      <c r="V237" s="95"/>
      <c r="W237" s="95"/>
      <c r="X237" s="95"/>
      <c r="Y237" s="95"/>
      <c r="Z237" s="95"/>
      <c r="AA237" s="95"/>
      <c r="AB237" s="95"/>
      <c r="AC237" s="95"/>
      <c r="AD237" s="95"/>
      <c r="AE237" s="95"/>
      <c r="AF237" s="95"/>
      <c r="AG237" s="95"/>
      <c r="AH237" s="95"/>
      <c r="AI237" s="95"/>
      <c r="AJ237" s="95"/>
      <c r="AK237" s="95"/>
    </row>
    <row r="238" spans="1:37" ht="17.25" customHeight="1" x14ac:dyDescent="0.2">
      <c r="A238" s="97" t="s">
        <v>22</v>
      </c>
      <c r="B238" s="97" t="s">
        <v>1376</v>
      </c>
      <c r="C238" s="97" t="s">
        <v>165</v>
      </c>
      <c r="D238" s="97" t="s">
        <v>183</v>
      </c>
      <c r="E238" s="97" t="s">
        <v>183</v>
      </c>
      <c r="F238" s="95">
        <v>7</v>
      </c>
      <c r="G238" s="98" t="s">
        <v>684</v>
      </c>
      <c r="H238" s="95">
        <v>1990</v>
      </c>
      <c r="I238" s="96" t="s">
        <v>1377</v>
      </c>
      <c r="J238" s="95" t="s">
        <v>1378</v>
      </c>
      <c r="K238" s="95" t="s">
        <v>1379</v>
      </c>
      <c r="L238" s="95"/>
      <c r="M238" s="95"/>
      <c r="N238" s="95" t="s">
        <v>177</v>
      </c>
      <c r="O238" s="95"/>
      <c r="P238" s="95"/>
      <c r="Q238" s="95" t="s">
        <v>224</v>
      </c>
      <c r="R238" s="95"/>
      <c r="S238" s="95"/>
      <c r="T238" s="95"/>
      <c r="U238" s="95"/>
      <c r="V238" s="95"/>
      <c r="W238" s="95"/>
      <c r="X238" s="95"/>
      <c r="Y238" s="95"/>
      <c r="Z238" s="95"/>
      <c r="AA238" s="95"/>
      <c r="AB238" s="95"/>
      <c r="AC238" s="95"/>
      <c r="AD238" s="95"/>
      <c r="AE238" s="95"/>
      <c r="AF238" s="95"/>
      <c r="AG238" s="95"/>
      <c r="AH238" s="95"/>
      <c r="AI238" s="95"/>
      <c r="AJ238" s="95"/>
      <c r="AK238" s="95"/>
    </row>
    <row r="239" spans="1:37" ht="17.25" customHeight="1" x14ac:dyDescent="0.2">
      <c r="A239" s="97" t="s">
        <v>22</v>
      </c>
      <c r="B239" s="97" t="s">
        <v>836</v>
      </c>
      <c r="C239" s="97" t="s">
        <v>165</v>
      </c>
      <c r="D239" s="97" t="s">
        <v>183</v>
      </c>
      <c r="E239" s="97" t="s">
        <v>183</v>
      </c>
      <c r="F239" s="95">
        <v>8</v>
      </c>
      <c r="G239" s="98" t="s">
        <v>688</v>
      </c>
      <c r="H239" s="95">
        <v>1991</v>
      </c>
      <c r="I239" s="96" t="s">
        <v>1382</v>
      </c>
      <c r="J239" s="95" t="s">
        <v>1383</v>
      </c>
      <c r="K239" s="95" t="s">
        <v>1379</v>
      </c>
      <c r="L239" s="95"/>
      <c r="M239" s="95"/>
      <c r="N239" s="95" t="s">
        <v>177</v>
      </c>
      <c r="O239" s="95"/>
      <c r="P239" s="95"/>
      <c r="Q239" s="95" t="s">
        <v>224</v>
      </c>
      <c r="R239" s="95"/>
      <c r="S239" s="95"/>
      <c r="T239" s="95"/>
      <c r="U239" s="95"/>
      <c r="V239" s="95"/>
      <c r="W239" s="95"/>
      <c r="X239" s="95"/>
      <c r="Y239" s="95"/>
      <c r="Z239" s="95"/>
      <c r="AA239" s="95"/>
      <c r="AB239" s="95"/>
      <c r="AC239" s="95"/>
      <c r="AD239" s="95"/>
      <c r="AE239" s="95"/>
      <c r="AF239" s="95"/>
      <c r="AG239" s="95"/>
      <c r="AH239" s="95"/>
      <c r="AI239" s="95"/>
      <c r="AJ239" s="95"/>
      <c r="AK239" s="95"/>
    </row>
    <row r="240" spans="1:37" ht="17.25" customHeight="1" x14ac:dyDescent="0.2">
      <c r="A240" s="97" t="s">
        <v>22</v>
      </c>
      <c r="B240" s="97" t="s">
        <v>1384</v>
      </c>
      <c r="C240" s="97" t="s">
        <v>165</v>
      </c>
      <c r="D240" s="97" t="s">
        <v>183</v>
      </c>
      <c r="E240" s="97" t="s">
        <v>183</v>
      </c>
      <c r="F240" s="95">
        <v>9</v>
      </c>
      <c r="G240" s="98" t="s">
        <v>692</v>
      </c>
      <c r="H240" s="95">
        <v>1992</v>
      </c>
      <c r="I240" s="96" t="s">
        <v>1385</v>
      </c>
      <c r="J240" s="95" t="s">
        <v>1387</v>
      </c>
      <c r="K240" s="95" t="s">
        <v>1379</v>
      </c>
      <c r="L240" s="95"/>
      <c r="M240" s="95"/>
      <c r="N240" s="95" t="s">
        <v>177</v>
      </c>
      <c r="O240" s="95"/>
      <c r="P240" s="95"/>
      <c r="Q240" s="95" t="s">
        <v>224</v>
      </c>
      <c r="R240" s="95"/>
      <c r="S240" s="95"/>
      <c r="T240" s="95"/>
      <c r="U240" s="95"/>
      <c r="V240" s="95"/>
      <c r="W240" s="95"/>
      <c r="X240" s="95"/>
      <c r="Y240" s="95"/>
      <c r="Z240" s="95"/>
      <c r="AA240" s="95"/>
      <c r="AB240" s="95"/>
      <c r="AC240" s="95"/>
      <c r="AD240" s="95"/>
      <c r="AE240" s="95"/>
      <c r="AF240" s="95"/>
      <c r="AG240" s="95"/>
      <c r="AH240" s="95"/>
      <c r="AI240" s="95"/>
      <c r="AJ240" s="95"/>
      <c r="AK240" s="95"/>
    </row>
    <row r="241" spans="1:37" ht="17.25" customHeight="1" x14ac:dyDescent="0.2">
      <c r="A241" s="97" t="s">
        <v>22</v>
      </c>
      <c r="B241" s="97" t="s">
        <v>1388</v>
      </c>
      <c r="C241" s="97" t="s">
        <v>165</v>
      </c>
      <c r="D241" s="97" t="s">
        <v>183</v>
      </c>
      <c r="E241" s="97" t="s">
        <v>183</v>
      </c>
      <c r="F241" s="95">
        <v>10</v>
      </c>
      <c r="G241" s="98" t="s">
        <v>696</v>
      </c>
      <c r="H241" s="95">
        <v>1993</v>
      </c>
      <c r="I241" s="96" t="s">
        <v>1390</v>
      </c>
      <c r="J241" s="95" t="s">
        <v>1391</v>
      </c>
      <c r="K241" s="95" t="s">
        <v>1379</v>
      </c>
      <c r="L241" s="95"/>
      <c r="M241" s="95"/>
      <c r="N241" s="95" t="s">
        <v>177</v>
      </c>
      <c r="O241" s="95"/>
      <c r="P241" s="95"/>
      <c r="Q241" s="95" t="s">
        <v>224</v>
      </c>
      <c r="R241" s="95"/>
      <c r="S241" s="95"/>
      <c r="T241" s="95"/>
      <c r="U241" s="95"/>
      <c r="V241" s="95"/>
      <c r="W241" s="95"/>
      <c r="X241" s="95"/>
      <c r="Y241" s="95"/>
      <c r="Z241" s="95"/>
      <c r="AA241" s="95"/>
      <c r="AB241" s="95"/>
      <c r="AC241" s="95"/>
      <c r="AD241" s="95"/>
      <c r="AE241" s="95"/>
      <c r="AF241" s="95"/>
      <c r="AG241" s="95"/>
      <c r="AH241" s="95"/>
      <c r="AI241" s="95"/>
      <c r="AJ241" s="95"/>
      <c r="AK241" s="95"/>
    </row>
    <row r="242" spans="1:37" ht="17.25" customHeight="1" x14ac:dyDescent="0.2">
      <c r="A242" s="97" t="s">
        <v>22</v>
      </c>
      <c r="B242" s="97" t="s">
        <v>1392</v>
      </c>
      <c r="C242" s="97" t="s">
        <v>165</v>
      </c>
      <c r="D242" s="97" t="s">
        <v>183</v>
      </c>
      <c r="E242" s="97" t="s">
        <v>183</v>
      </c>
      <c r="F242" s="95">
        <v>11</v>
      </c>
      <c r="G242" s="98" t="s">
        <v>700</v>
      </c>
      <c r="H242" s="95">
        <v>1994</v>
      </c>
      <c r="I242" s="96" t="s">
        <v>1394</v>
      </c>
      <c r="J242" s="95" t="s">
        <v>1395</v>
      </c>
      <c r="K242" s="95" t="s">
        <v>1379</v>
      </c>
      <c r="L242" s="95"/>
      <c r="M242" s="95"/>
      <c r="N242" s="95" t="s">
        <v>177</v>
      </c>
      <c r="O242" s="95"/>
      <c r="P242" s="95"/>
      <c r="Q242" s="95" t="s">
        <v>224</v>
      </c>
      <c r="R242" s="95"/>
      <c r="S242" s="95"/>
      <c r="T242" s="95"/>
      <c r="U242" s="95"/>
      <c r="V242" s="95"/>
      <c r="W242" s="95"/>
      <c r="X242" s="95"/>
      <c r="Y242" s="95"/>
      <c r="Z242" s="95"/>
      <c r="AA242" s="95"/>
      <c r="AB242" s="95"/>
      <c r="AC242" s="95"/>
      <c r="AD242" s="95"/>
      <c r="AE242" s="95"/>
      <c r="AF242" s="95"/>
      <c r="AG242" s="95"/>
      <c r="AH242" s="95"/>
      <c r="AI242" s="95"/>
      <c r="AJ242" s="95"/>
      <c r="AK242" s="95"/>
    </row>
    <row r="243" spans="1:37" ht="17.25" customHeight="1" x14ac:dyDescent="0.2">
      <c r="A243" s="97" t="s">
        <v>22</v>
      </c>
      <c r="B243" s="97" t="s">
        <v>1397</v>
      </c>
      <c r="C243" s="97" t="s">
        <v>165</v>
      </c>
      <c r="D243" s="97" t="s">
        <v>183</v>
      </c>
      <c r="E243" s="97" t="s">
        <v>183</v>
      </c>
      <c r="F243" s="95">
        <v>12</v>
      </c>
      <c r="G243" s="98" t="s">
        <v>705</v>
      </c>
      <c r="H243" s="95">
        <v>1995</v>
      </c>
      <c r="I243" s="96" t="s">
        <v>1400</v>
      </c>
      <c r="J243" s="95" t="s">
        <v>1401</v>
      </c>
      <c r="K243" s="95" t="s">
        <v>1379</v>
      </c>
      <c r="L243" s="95"/>
      <c r="M243" s="95"/>
      <c r="N243" s="95" t="s">
        <v>177</v>
      </c>
      <c r="O243" s="95"/>
      <c r="P243" s="95"/>
      <c r="Q243" s="95" t="s">
        <v>224</v>
      </c>
      <c r="R243" s="95"/>
      <c r="S243" s="95"/>
      <c r="T243" s="95"/>
      <c r="U243" s="95"/>
      <c r="V243" s="95"/>
      <c r="W243" s="95"/>
      <c r="X243" s="95"/>
      <c r="Y243" s="95"/>
      <c r="Z243" s="95"/>
      <c r="AA243" s="95"/>
      <c r="AB243" s="95"/>
      <c r="AC243" s="95"/>
      <c r="AD243" s="95"/>
      <c r="AE243" s="95"/>
      <c r="AF243" s="95"/>
      <c r="AG243" s="95"/>
      <c r="AH243" s="95"/>
      <c r="AI243" s="95"/>
      <c r="AJ243" s="95"/>
      <c r="AK243" s="95"/>
    </row>
    <row r="244" spans="1:37" ht="17.25" customHeight="1" x14ac:dyDescent="0.2">
      <c r="A244" s="97" t="s">
        <v>22</v>
      </c>
      <c r="B244" s="97" t="s">
        <v>841</v>
      </c>
      <c r="C244" s="97" t="s">
        <v>165</v>
      </c>
      <c r="D244" s="97" t="s">
        <v>183</v>
      </c>
      <c r="E244" s="97" t="s">
        <v>183</v>
      </c>
      <c r="F244" s="95">
        <v>13</v>
      </c>
      <c r="G244" s="98" t="s">
        <v>709</v>
      </c>
      <c r="H244" s="95">
        <v>1996</v>
      </c>
      <c r="I244" s="96" t="s">
        <v>1403</v>
      </c>
      <c r="J244" s="95" t="s">
        <v>1404</v>
      </c>
      <c r="K244" s="95" t="s">
        <v>1379</v>
      </c>
      <c r="L244" s="95"/>
      <c r="M244" s="95"/>
      <c r="N244" s="95" t="s">
        <v>177</v>
      </c>
      <c r="O244" s="95"/>
      <c r="P244" s="95"/>
      <c r="Q244" s="95" t="s">
        <v>224</v>
      </c>
      <c r="R244" s="95"/>
      <c r="S244" s="95"/>
      <c r="T244" s="95"/>
      <c r="U244" s="95"/>
      <c r="V244" s="95"/>
      <c r="W244" s="95"/>
      <c r="X244" s="95"/>
      <c r="Y244" s="95"/>
      <c r="Z244" s="95"/>
      <c r="AA244" s="95"/>
      <c r="AB244" s="95"/>
      <c r="AC244" s="95"/>
      <c r="AD244" s="95"/>
      <c r="AE244" s="95"/>
      <c r="AF244" s="95"/>
      <c r="AG244" s="95"/>
      <c r="AH244" s="95"/>
      <c r="AI244" s="95"/>
      <c r="AJ244" s="95"/>
      <c r="AK244" s="95"/>
    </row>
    <row r="245" spans="1:37" ht="17.25" customHeight="1" x14ac:dyDescent="0.2">
      <c r="A245" s="97" t="s">
        <v>22</v>
      </c>
      <c r="B245" s="97" t="s">
        <v>1405</v>
      </c>
      <c r="C245" s="97" t="s">
        <v>165</v>
      </c>
      <c r="D245" s="97" t="s">
        <v>183</v>
      </c>
      <c r="E245" s="97" t="s">
        <v>183</v>
      </c>
      <c r="F245" s="95">
        <v>14</v>
      </c>
      <c r="G245" s="98" t="s">
        <v>713</v>
      </c>
      <c r="H245" s="95">
        <v>1997</v>
      </c>
      <c r="I245" s="96" t="s">
        <v>1407</v>
      </c>
      <c r="J245" s="95" t="s">
        <v>1408</v>
      </c>
      <c r="K245" s="95" t="s">
        <v>1379</v>
      </c>
      <c r="L245" s="95"/>
      <c r="M245" s="95"/>
      <c r="N245" s="95" t="s">
        <v>177</v>
      </c>
      <c r="O245" s="95"/>
      <c r="P245" s="95"/>
      <c r="Q245" s="95" t="s">
        <v>224</v>
      </c>
      <c r="R245" s="95"/>
      <c r="S245" s="95"/>
      <c r="T245" s="95"/>
      <c r="U245" s="95"/>
      <c r="V245" s="95"/>
      <c r="W245" s="95"/>
      <c r="X245" s="95"/>
      <c r="Y245" s="95"/>
      <c r="Z245" s="95"/>
      <c r="AA245" s="95"/>
      <c r="AB245" s="95"/>
      <c r="AC245" s="95"/>
      <c r="AD245" s="95"/>
      <c r="AE245" s="95"/>
      <c r="AF245" s="95"/>
      <c r="AG245" s="95"/>
      <c r="AH245" s="95"/>
      <c r="AI245" s="95"/>
      <c r="AJ245" s="95"/>
      <c r="AK245" s="95"/>
    </row>
    <row r="246" spans="1:37" ht="17.25" customHeight="1" x14ac:dyDescent="0.2">
      <c r="A246" s="97" t="s">
        <v>22</v>
      </c>
      <c r="B246" s="97" t="s">
        <v>1409</v>
      </c>
      <c r="C246" s="97" t="s">
        <v>165</v>
      </c>
      <c r="D246" s="97" t="s">
        <v>183</v>
      </c>
      <c r="E246" s="97" t="s">
        <v>183</v>
      </c>
      <c r="F246" s="95">
        <v>15</v>
      </c>
      <c r="G246" s="98" t="s">
        <v>717</v>
      </c>
      <c r="H246" s="95">
        <v>1998</v>
      </c>
      <c r="I246" s="96" t="s">
        <v>1411</v>
      </c>
      <c r="J246" s="95" t="s">
        <v>1412</v>
      </c>
      <c r="K246" s="95" t="s">
        <v>1379</v>
      </c>
      <c r="L246" s="95"/>
      <c r="M246" s="95"/>
      <c r="N246" s="95" t="s">
        <v>177</v>
      </c>
      <c r="O246" s="95"/>
      <c r="P246" s="95"/>
      <c r="Q246" s="95" t="s">
        <v>224</v>
      </c>
      <c r="R246" s="95"/>
      <c r="S246" s="95"/>
      <c r="T246" s="95"/>
      <c r="U246" s="95"/>
      <c r="V246" s="95"/>
      <c r="W246" s="95"/>
      <c r="X246" s="95"/>
      <c r="Y246" s="95"/>
      <c r="Z246" s="95"/>
      <c r="AA246" s="95"/>
      <c r="AB246" s="95"/>
      <c r="AC246" s="95"/>
      <c r="AD246" s="95"/>
      <c r="AE246" s="95"/>
      <c r="AF246" s="95"/>
      <c r="AG246" s="95"/>
      <c r="AH246" s="95"/>
      <c r="AI246" s="95"/>
      <c r="AJ246" s="95"/>
      <c r="AK246" s="95"/>
    </row>
    <row r="247" spans="1:37" ht="17.25" customHeight="1" x14ac:dyDescent="0.2">
      <c r="A247" s="97" t="s">
        <v>22</v>
      </c>
      <c r="B247" s="97" t="s">
        <v>1414</v>
      </c>
      <c r="C247" s="97" t="s">
        <v>165</v>
      </c>
      <c r="D247" s="97" t="s">
        <v>183</v>
      </c>
      <c r="E247" s="97" t="s">
        <v>183</v>
      </c>
      <c r="F247" s="95">
        <v>16</v>
      </c>
      <c r="G247" s="98" t="s">
        <v>721</v>
      </c>
      <c r="H247" s="95">
        <v>1999</v>
      </c>
      <c r="I247" s="96" t="s">
        <v>1415</v>
      </c>
      <c r="J247" s="95" t="s">
        <v>1416</v>
      </c>
      <c r="K247" s="95" t="s">
        <v>1379</v>
      </c>
      <c r="L247" s="95"/>
      <c r="M247" s="95"/>
      <c r="N247" s="95" t="s">
        <v>177</v>
      </c>
      <c r="O247" s="95"/>
      <c r="P247" s="95"/>
      <c r="Q247" s="95" t="s">
        <v>224</v>
      </c>
      <c r="R247" s="95"/>
      <c r="S247" s="95"/>
      <c r="T247" s="95"/>
      <c r="U247" s="95"/>
      <c r="V247" s="95"/>
      <c r="W247" s="95"/>
      <c r="X247" s="95"/>
      <c r="Y247" s="95"/>
      <c r="Z247" s="95"/>
      <c r="AA247" s="95"/>
      <c r="AB247" s="95"/>
      <c r="AC247" s="95"/>
      <c r="AD247" s="95"/>
      <c r="AE247" s="95"/>
      <c r="AF247" s="95"/>
      <c r="AG247" s="95"/>
      <c r="AH247" s="95"/>
      <c r="AI247" s="95"/>
      <c r="AJ247" s="95"/>
      <c r="AK247" s="95"/>
    </row>
    <row r="248" spans="1:37" ht="17.25" customHeight="1" x14ac:dyDescent="0.2">
      <c r="A248" s="97" t="s">
        <v>22</v>
      </c>
      <c r="B248" s="97" t="s">
        <v>1418</v>
      </c>
      <c r="C248" s="97" t="s">
        <v>165</v>
      </c>
      <c r="D248" s="97" t="s">
        <v>183</v>
      </c>
      <c r="E248" s="97" t="s">
        <v>183</v>
      </c>
      <c r="F248" s="95">
        <v>17</v>
      </c>
      <c r="G248" s="98" t="s">
        <v>725</v>
      </c>
      <c r="H248" s="95">
        <v>2000</v>
      </c>
      <c r="I248" s="96" t="s">
        <v>1419</v>
      </c>
      <c r="J248" s="95" t="s">
        <v>1420</v>
      </c>
      <c r="K248" s="95" t="s">
        <v>1379</v>
      </c>
      <c r="L248" s="95"/>
      <c r="M248" s="95"/>
      <c r="N248" s="95" t="s">
        <v>177</v>
      </c>
      <c r="O248" s="95"/>
      <c r="P248" s="95"/>
      <c r="Q248" s="95" t="s">
        <v>224</v>
      </c>
      <c r="R248" s="95"/>
      <c r="S248" s="95"/>
      <c r="T248" s="95"/>
      <c r="U248" s="95"/>
      <c r="V248" s="95"/>
      <c r="W248" s="95"/>
      <c r="X248" s="95"/>
      <c r="Y248" s="95"/>
      <c r="Z248" s="95"/>
      <c r="AA248" s="95"/>
      <c r="AB248" s="95"/>
      <c r="AC248" s="95"/>
      <c r="AD248" s="95"/>
      <c r="AE248" s="95"/>
      <c r="AF248" s="95"/>
      <c r="AG248" s="95"/>
      <c r="AH248" s="95"/>
      <c r="AI248" s="95"/>
      <c r="AJ248" s="95"/>
      <c r="AK248" s="95"/>
    </row>
    <row r="249" spans="1:37" ht="17.25" customHeight="1" x14ac:dyDescent="0.2">
      <c r="A249" s="97" t="s">
        <v>22</v>
      </c>
      <c r="B249" s="97" t="s">
        <v>844</v>
      </c>
      <c r="C249" s="97" t="s">
        <v>165</v>
      </c>
      <c r="D249" s="97" t="s">
        <v>183</v>
      </c>
      <c r="E249" s="97" t="s">
        <v>183</v>
      </c>
      <c r="F249" s="95">
        <v>18</v>
      </c>
      <c r="G249" s="98" t="s">
        <v>729</v>
      </c>
      <c r="H249" s="95">
        <v>2001</v>
      </c>
      <c r="I249" s="96" t="s">
        <v>1422</v>
      </c>
      <c r="J249" s="95" t="s">
        <v>1423</v>
      </c>
      <c r="K249" s="95" t="s">
        <v>1379</v>
      </c>
      <c r="L249" s="95"/>
      <c r="M249" s="95"/>
      <c r="N249" s="95" t="s">
        <v>177</v>
      </c>
      <c r="O249" s="95"/>
      <c r="P249" s="95"/>
      <c r="Q249" s="95" t="s">
        <v>224</v>
      </c>
      <c r="R249" s="95"/>
      <c r="S249" s="95"/>
      <c r="T249" s="95"/>
      <c r="U249" s="95"/>
      <c r="V249" s="95"/>
      <c r="W249" s="95"/>
      <c r="X249" s="95"/>
      <c r="Y249" s="95"/>
      <c r="Z249" s="95"/>
      <c r="AA249" s="95"/>
      <c r="AB249" s="95"/>
      <c r="AC249" s="95"/>
      <c r="AD249" s="95"/>
      <c r="AE249" s="95"/>
      <c r="AF249" s="95"/>
      <c r="AG249" s="95"/>
      <c r="AH249" s="95"/>
      <c r="AI249" s="95"/>
      <c r="AJ249" s="95"/>
      <c r="AK249" s="95"/>
    </row>
    <row r="250" spans="1:37" ht="17.25" customHeight="1" x14ac:dyDescent="0.2">
      <c r="A250" s="97" t="s">
        <v>22</v>
      </c>
      <c r="B250" s="97" t="s">
        <v>1425</v>
      </c>
      <c r="C250" s="97" t="s">
        <v>165</v>
      </c>
      <c r="D250" s="97" t="s">
        <v>183</v>
      </c>
      <c r="E250" s="97" t="s">
        <v>183</v>
      </c>
      <c r="F250" s="95">
        <v>19</v>
      </c>
      <c r="G250" s="98" t="s">
        <v>733</v>
      </c>
      <c r="H250" s="95">
        <v>2002</v>
      </c>
      <c r="I250" s="96" t="s">
        <v>1427</v>
      </c>
      <c r="J250" s="95" t="s">
        <v>1428</v>
      </c>
      <c r="K250" s="95" t="s">
        <v>1379</v>
      </c>
      <c r="L250" s="95"/>
      <c r="M250" s="95"/>
      <c r="N250" s="95" t="s">
        <v>177</v>
      </c>
      <c r="O250" s="95"/>
      <c r="P250" s="95"/>
      <c r="Q250" s="95" t="s">
        <v>224</v>
      </c>
      <c r="R250" s="95"/>
      <c r="S250" s="95"/>
      <c r="T250" s="95"/>
      <c r="U250" s="95"/>
      <c r="V250" s="95"/>
      <c r="W250" s="95"/>
      <c r="X250" s="95"/>
      <c r="Y250" s="95"/>
      <c r="Z250" s="95"/>
      <c r="AA250" s="95"/>
      <c r="AB250" s="95"/>
      <c r="AC250" s="95"/>
      <c r="AD250" s="95"/>
      <c r="AE250" s="95"/>
      <c r="AF250" s="95"/>
      <c r="AG250" s="95"/>
      <c r="AH250" s="95"/>
      <c r="AI250" s="95"/>
      <c r="AJ250" s="95"/>
      <c r="AK250" s="95"/>
    </row>
    <row r="251" spans="1:37" ht="17.25" customHeight="1" x14ac:dyDescent="0.2">
      <c r="A251" s="97" t="s">
        <v>22</v>
      </c>
      <c r="B251" s="97" t="s">
        <v>1430</v>
      </c>
      <c r="C251" s="97" t="s">
        <v>165</v>
      </c>
      <c r="D251" s="97" t="s">
        <v>183</v>
      </c>
      <c r="E251" s="97" t="s">
        <v>183</v>
      </c>
      <c r="F251" s="95">
        <v>20</v>
      </c>
      <c r="G251" s="98" t="s">
        <v>738</v>
      </c>
      <c r="H251" s="95">
        <v>2003</v>
      </c>
      <c r="I251" s="96" t="s">
        <v>1431</v>
      </c>
      <c r="J251" s="95" t="s">
        <v>1432</v>
      </c>
      <c r="K251" s="95" t="s">
        <v>1379</v>
      </c>
      <c r="L251" s="95"/>
      <c r="M251" s="95"/>
      <c r="N251" s="95" t="s">
        <v>177</v>
      </c>
      <c r="O251" s="95"/>
      <c r="P251" s="95"/>
      <c r="Q251" s="95" t="s">
        <v>224</v>
      </c>
      <c r="R251" s="95"/>
      <c r="S251" s="95"/>
      <c r="T251" s="95"/>
      <c r="U251" s="95"/>
      <c r="V251" s="95"/>
      <c r="W251" s="95"/>
      <c r="X251" s="95"/>
      <c r="Y251" s="95"/>
      <c r="Z251" s="95"/>
      <c r="AA251" s="95"/>
      <c r="AB251" s="95"/>
      <c r="AC251" s="95"/>
      <c r="AD251" s="95"/>
      <c r="AE251" s="95"/>
      <c r="AF251" s="95"/>
      <c r="AG251" s="95"/>
      <c r="AH251" s="95"/>
      <c r="AI251" s="95"/>
      <c r="AJ251" s="95"/>
      <c r="AK251" s="95"/>
    </row>
    <row r="252" spans="1:37" ht="17.25" customHeight="1" x14ac:dyDescent="0.2">
      <c r="A252" s="97" t="s">
        <v>22</v>
      </c>
      <c r="B252" s="97" t="s">
        <v>1433</v>
      </c>
      <c r="C252" s="97" t="s">
        <v>165</v>
      </c>
      <c r="D252" s="97" t="s">
        <v>183</v>
      </c>
      <c r="E252" s="97" t="s">
        <v>183</v>
      </c>
      <c r="F252" s="95">
        <v>21</v>
      </c>
      <c r="G252" s="98" t="s">
        <v>742</v>
      </c>
      <c r="H252" s="95">
        <v>2004</v>
      </c>
      <c r="I252" s="96" t="s">
        <v>1434</v>
      </c>
      <c r="J252" s="95" t="s">
        <v>1435</v>
      </c>
      <c r="K252" s="95" t="s">
        <v>1379</v>
      </c>
      <c r="L252" s="95"/>
      <c r="M252" s="95"/>
      <c r="N252" s="95" t="s">
        <v>177</v>
      </c>
      <c r="O252" s="95"/>
      <c r="P252" s="95"/>
      <c r="Q252" s="95" t="s">
        <v>224</v>
      </c>
      <c r="R252" s="95"/>
      <c r="S252" s="95"/>
      <c r="T252" s="95"/>
      <c r="U252" s="95"/>
      <c r="V252" s="95"/>
      <c r="W252" s="95"/>
      <c r="X252" s="95"/>
      <c r="Y252" s="95"/>
      <c r="Z252" s="95"/>
      <c r="AA252" s="95"/>
      <c r="AB252" s="95"/>
      <c r="AC252" s="95"/>
      <c r="AD252" s="95"/>
      <c r="AE252" s="95"/>
      <c r="AF252" s="95"/>
      <c r="AG252" s="95"/>
      <c r="AH252" s="95"/>
      <c r="AI252" s="95"/>
      <c r="AJ252" s="95"/>
      <c r="AK252" s="95"/>
    </row>
    <row r="253" spans="1:37" ht="17.25" customHeight="1" x14ac:dyDescent="0.2">
      <c r="A253" s="97" t="s">
        <v>22</v>
      </c>
      <c r="B253" s="97" t="s">
        <v>1437</v>
      </c>
      <c r="C253" s="97" t="s">
        <v>165</v>
      </c>
      <c r="D253" s="97" t="s">
        <v>183</v>
      </c>
      <c r="E253" s="97" t="s">
        <v>183</v>
      </c>
      <c r="F253" s="95">
        <v>22</v>
      </c>
      <c r="G253" s="98" t="s">
        <v>746</v>
      </c>
      <c r="H253" s="95">
        <v>2005</v>
      </c>
      <c r="I253" s="96" t="s">
        <v>1438</v>
      </c>
      <c r="J253" s="95" t="s">
        <v>1439</v>
      </c>
      <c r="K253" s="95" t="s">
        <v>1379</v>
      </c>
      <c r="L253" s="95"/>
      <c r="M253" s="95"/>
      <c r="N253" s="95" t="s">
        <v>177</v>
      </c>
      <c r="O253" s="95"/>
      <c r="P253" s="95"/>
      <c r="Q253" s="95" t="s">
        <v>224</v>
      </c>
      <c r="R253" s="95"/>
      <c r="S253" s="95"/>
      <c r="T253" s="95"/>
      <c r="U253" s="95"/>
      <c r="V253" s="95"/>
      <c r="W253" s="95"/>
      <c r="X253" s="95"/>
      <c r="Y253" s="95"/>
      <c r="Z253" s="95"/>
      <c r="AA253" s="95"/>
      <c r="AB253" s="95"/>
      <c r="AC253" s="95"/>
      <c r="AD253" s="95"/>
      <c r="AE253" s="95"/>
      <c r="AF253" s="95"/>
      <c r="AG253" s="95"/>
      <c r="AH253" s="95"/>
      <c r="AI253" s="95"/>
      <c r="AJ253" s="95"/>
      <c r="AK253" s="95"/>
    </row>
    <row r="254" spans="1:37" ht="17.25" customHeight="1" x14ac:dyDescent="0.2">
      <c r="A254" s="97" t="s">
        <v>22</v>
      </c>
      <c r="B254" s="97" t="s">
        <v>791</v>
      </c>
      <c r="C254" s="97" t="s">
        <v>165</v>
      </c>
      <c r="D254" s="97" t="s">
        <v>183</v>
      </c>
      <c r="E254" s="97" t="s">
        <v>183</v>
      </c>
      <c r="F254" s="95">
        <v>23</v>
      </c>
      <c r="G254" s="98" t="s">
        <v>750</v>
      </c>
      <c r="H254" s="95">
        <v>2006</v>
      </c>
      <c r="I254" s="96" t="s">
        <v>1440</v>
      </c>
      <c r="J254" s="95" t="s">
        <v>1441</v>
      </c>
      <c r="K254" s="95" t="s">
        <v>1379</v>
      </c>
      <c r="L254" s="95"/>
      <c r="M254" s="95"/>
      <c r="N254" s="95" t="s">
        <v>177</v>
      </c>
      <c r="O254" s="95"/>
      <c r="P254" s="95"/>
      <c r="Q254" s="95" t="s">
        <v>224</v>
      </c>
      <c r="R254" s="95"/>
      <c r="S254" s="95"/>
      <c r="T254" s="95"/>
      <c r="U254" s="95"/>
      <c r="V254" s="95"/>
      <c r="W254" s="95"/>
      <c r="X254" s="95"/>
      <c r="Y254" s="95"/>
      <c r="Z254" s="95"/>
      <c r="AA254" s="95"/>
      <c r="AB254" s="95"/>
      <c r="AC254" s="95"/>
      <c r="AD254" s="95"/>
      <c r="AE254" s="95"/>
      <c r="AF254" s="95"/>
      <c r="AG254" s="95"/>
      <c r="AH254" s="95"/>
      <c r="AI254" s="95"/>
      <c r="AJ254" s="95"/>
      <c r="AK254" s="95"/>
    </row>
    <row r="255" spans="1:37" ht="17.25" customHeight="1" x14ac:dyDescent="0.2">
      <c r="A255" s="97" t="s">
        <v>22</v>
      </c>
      <c r="B255" s="97" t="s">
        <v>1442</v>
      </c>
      <c r="C255" s="97" t="s">
        <v>165</v>
      </c>
      <c r="D255" s="97" t="s">
        <v>183</v>
      </c>
      <c r="E255" s="97" t="s">
        <v>183</v>
      </c>
      <c r="F255" s="95">
        <v>24</v>
      </c>
      <c r="G255" s="98" t="s">
        <v>754</v>
      </c>
      <c r="H255" s="95">
        <v>2007</v>
      </c>
      <c r="I255" s="96" t="s">
        <v>1443</v>
      </c>
      <c r="J255" s="95" t="s">
        <v>1444</v>
      </c>
      <c r="K255" s="95" t="s">
        <v>1379</v>
      </c>
      <c r="L255" s="95"/>
      <c r="M255" s="95"/>
      <c r="N255" s="95" t="s">
        <v>177</v>
      </c>
      <c r="O255" s="95"/>
      <c r="P255" s="95"/>
      <c r="Q255" s="95" t="s">
        <v>224</v>
      </c>
      <c r="R255" s="95"/>
      <c r="S255" s="95"/>
      <c r="T255" s="95"/>
      <c r="U255" s="95"/>
      <c r="V255" s="95"/>
      <c r="W255" s="95"/>
      <c r="X255" s="95"/>
      <c r="Y255" s="95"/>
      <c r="Z255" s="95"/>
      <c r="AA255" s="95"/>
      <c r="AB255" s="95"/>
      <c r="AC255" s="95"/>
      <c r="AD255" s="95"/>
      <c r="AE255" s="95"/>
      <c r="AF255" s="95"/>
      <c r="AG255" s="95"/>
      <c r="AH255" s="95"/>
      <c r="AI255" s="95"/>
      <c r="AJ255" s="95"/>
      <c r="AK255" s="95"/>
    </row>
    <row r="256" spans="1:37" ht="17.25" customHeight="1" x14ac:dyDescent="0.2">
      <c r="A256" s="97" t="s">
        <v>22</v>
      </c>
      <c r="B256" s="97" t="s">
        <v>797</v>
      </c>
      <c r="C256" s="97" t="s">
        <v>165</v>
      </c>
      <c r="D256" s="97" t="s">
        <v>183</v>
      </c>
      <c r="E256" s="97" t="s">
        <v>183</v>
      </c>
      <c r="F256" s="95">
        <v>25</v>
      </c>
      <c r="G256" s="98" t="s">
        <v>758</v>
      </c>
      <c r="H256" s="95">
        <v>2008</v>
      </c>
      <c r="I256" s="96" t="s">
        <v>1445</v>
      </c>
      <c r="J256" s="95" t="s">
        <v>1446</v>
      </c>
      <c r="K256" s="95" t="s">
        <v>1379</v>
      </c>
      <c r="L256" s="95"/>
      <c r="M256" s="95"/>
      <c r="N256" s="95" t="s">
        <v>177</v>
      </c>
      <c r="O256" s="95"/>
      <c r="P256" s="95"/>
      <c r="Q256" s="95" t="s">
        <v>224</v>
      </c>
      <c r="R256" s="95"/>
      <c r="S256" s="95"/>
      <c r="T256" s="95"/>
      <c r="U256" s="95"/>
      <c r="V256" s="95"/>
      <c r="W256" s="95"/>
      <c r="X256" s="95"/>
      <c r="Y256" s="95"/>
      <c r="Z256" s="95"/>
      <c r="AA256" s="95"/>
      <c r="AB256" s="95"/>
      <c r="AC256" s="95"/>
      <c r="AD256" s="95"/>
      <c r="AE256" s="95"/>
      <c r="AF256" s="95"/>
      <c r="AG256" s="95"/>
      <c r="AH256" s="95"/>
      <c r="AI256" s="95"/>
      <c r="AJ256" s="95"/>
      <c r="AK256" s="95"/>
    </row>
    <row r="257" spans="1:37" ht="17.25" customHeight="1" x14ac:dyDescent="0.2">
      <c r="A257" s="97" t="s">
        <v>22</v>
      </c>
      <c r="B257" s="97" t="s">
        <v>1447</v>
      </c>
      <c r="C257" s="97" t="s">
        <v>165</v>
      </c>
      <c r="D257" s="97" t="s">
        <v>183</v>
      </c>
      <c r="E257" s="97" t="s">
        <v>183</v>
      </c>
      <c r="F257" s="95">
        <v>26</v>
      </c>
      <c r="G257" s="98" t="s">
        <v>763</v>
      </c>
      <c r="H257" s="95">
        <v>2009</v>
      </c>
      <c r="I257" s="96" t="s">
        <v>1448</v>
      </c>
      <c r="J257" s="95" t="s">
        <v>1449</v>
      </c>
      <c r="K257" s="95" t="s">
        <v>1379</v>
      </c>
      <c r="L257" s="95"/>
      <c r="M257" s="95"/>
      <c r="N257" s="95" t="s">
        <v>177</v>
      </c>
      <c r="O257" s="95"/>
      <c r="P257" s="95"/>
      <c r="Q257" s="95" t="s">
        <v>224</v>
      </c>
      <c r="R257" s="95"/>
      <c r="S257" s="95"/>
      <c r="T257" s="95"/>
      <c r="U257" s="95"/>
      <c r="V257" s="95"/>
      <c r="W257" s="95"/>
      <c r="X257" s="95"/>
      <c r="Y257" s="95"/>
      <c r="Z257" s="95"/>
      <c r="AA257" s="95"/>
      <c r="AB257" s="95"/>
      <c r="AC257" s="95"/>
      <c r="AD257" s="95"/>
      <c r="AE257" s="95"/>
      <c r="AF257" s="95"/>
      <c r="AG257" s="95"/>
      <c r="AH257" s="95"/>
      <c r="AI257" s="95"/>
      <c r="AJ257" s="95"/>
      <c r="AK257" s="95"/>
    </row>
    <row r="258" spans="1:37" ht="17.25" customHeight="1" x14ac:dyDescent="0.2">
      <c r="A258" s="97" t="s">
        <v>22</v>
      </c>
      <c r="B258" s="97" t="s">
        <v>800</v>
      </c>
      <c r="C258" s="97" t="s">
        <v>165</v>
      </c>
      <c r="D258" s="97" t="s">
        <v>183</v>
      </c>
      <c r="E258" s="97" t="s">
        <v>183</v>
      </c>
      <c r="F258" s="95">
        <v>27</v>
      </c>
      <c r="G258" s="98" t="s">
        <v>767</v>
      </c>
      <c r="H258" s="95">
        <v>2010</v>
      </c>
      <c r="I258" s="96" t="s">
        <v>1451</v>
      </c>
      <c r="J258" s="95" t="s">
        <v>1452</v>
      </c>
      <c r="K258" s="95" t="s">
        <v>1379</v>
      </c>
      <c r="L258" s="95"/>
      <c r="M258" s="95"/>
      <c r="N258" s="95" t="s">
        <v>177</v>
      </c>
      <c r="O258" s="95"/>
      <c r="P258" s="95"/>
      <c r="Q258" s="95" t="s">
        <v>224</v>
      </c>
      <c r="R258" s="95"/>
      <c r="S258" s="95"/>
      <c r="T258" s="95"/>
      <c r="U258" s="95"/>
      <c r="V258" s="95"/>
      <c r="W258" s="95"/>
      <c r="X258" s="95"/>
      <c r="Y258" s="95"/>
      <c r="Z258" s="95"/>
      <c r="AA258" s="95"/>
      <c r="AB258" s="95"/>
      <c r="AC258" s="95"/>
      <c r="AD258" s="95"/>
      <c r="AE258" s="95"/>
      <c r="AF258" s="95"/>
      <c r="AG258" s="95"/>
      <c r="AH258" s="95"/>
      <c r="AI258" s="95"/>
      <c r="AJ258" s="95"/>
      <c r="AK258" s="95"/>
    </row>
    <row r="259" spans="1:37" ht="17.25" customHeight="1" x14ac:dyDescent="0.2">
      <c r="A259" s="97" t="s">
        <v>22</v>
      </c>
      <c r="B259" s="97" t="s">
        <v>833</v>
      </c>
      <c r="C259" s="97" t="s">
        <v>165</v>
      </c>
      <c r="D259" s="97" t="s">
        <v>183</v>
      </c>
      <c r="E259" s="97" t="s">
        <v>183</v>
      </c>
      <c r="F259" s="95">
        <v>28</v>
      </c>
      <c r="G259" s="98" t="s">
        <v>771</v>
      </c>
      <c r="H259" s="95">
        <v>2011</v>
      </c>
      <c r="I259" s="96" t="s">
        <v>1455</v>
      </c>
      <c r="J259" s="95" t="s">
        <v>1456</v>
      </c>
      <c r="K259" s="95" t="s">
        <v>1379</v>
      </c>
      <c r="L259" s="95"/>
      <c r="M259" s="95"/>
      <c r="N259" s="95" t="s">
        <v>177</v>
      </c>
      <c r="O259" s="95"/>
      <c r="P259" s="95"/>
      <c r="Q259" s="95" t="s">
        <v>224</v>
      </c>
      <c r="R259" s="95"/>
      <c r="S259" s="95"/>
      <c r="T259" s="95"/>
      <c r="U259" s="95"/>
      <c r="V259" s="95"/>
      <c r="W259" s="95"/>
      <c r="X259" s="95"/>
      <c r="Y259" s="95"/>
      <c r="Z259" s="95"/>
      <c r="AA259" s="95"/>
      <c r="AB259" s="95"/>
      <c r="AC259" s="95"/>
      <c r="AD259" s="95"/>
      <c r="AE259" s="95"/>
      <c r="AF259" s="95"/>
      <c r="AG259" s="95"/>
      <c r="AH259" s="95"/>
      <c r="AI259" s="95"/>
      <c r="AJ259" s="95"/>
      <c r="AK259" s="95"/>
    </row>
    <row r="260" spans="1:37" ht="17.25" customHeight="1" x14ac:dyDescent="0.2">
      <c r="A260" s="97" t="s">
        <v>22</v>
      </c>
      <c r="B260" s="97" t="s">
        <v>1459</v>
      </c>
      <c r="C260" s="97" t="s">
        <v>165</v>
      </c>
      <c r="D260" s="97" t="s">
        <v>183</v>
      </c>
      <c r="E260" s="97" t="s">
        <v>183</v>
      </c>
      <c r="F260" s="95">
        <v>29</v>
      </c>
      <c r="G260" s="98" t="s">
        <v>775</v>
      </c>
      <c r="H260" s="95">
        <v>2012</v>
      </c>
      <c r="I260" s="96" t="s">
        <v>1461</v>
      </c>
      <c r="J260" s="95" t="s">
        <v>1462</v>
      </c>
      <c r="K260" s="95" t="s">
        <v>1379</v>
      </c>
      <c r="L260" s="95"/>
      <c r="M260" s="95"/>
      <c r="N260" s="95" t="s">
        <v>177</v>
      </c>
      <c r="O260" s="95"/>
      <c r="P260" s="95"/>
      <c r="Q260" s="95" t="s">
        <v>224</v>
      </c>
      <c r="R260" s="95"/>
      <c r="S260" s="95"/>
      <c r="T260" s="95"/>
      <c r="U260" s="95"/>
      <c r="V260" s="95"/>
      <c r="W260" s="95"/>
      <c r="X260" s="95"/>
      <c r="Y260" s="95"/>
      <c r="Z260" s="95"/>
      <c r="AA260" s="95"/>
      <c r="AB260" s="95"/>
      <c r="AC260" s="95"/>
      <c r="AD260" s="95"/>
      <c r="AE260" s="95"/>
      <c r="AF260" s="95"/>
      <c r="AG260" s="95"/>
      <c r="AH260" s="95"/>
      <c r="AI260" s="95"/>
      <c r="AJ260" s="95"/>
      <c r="AK260" s="95"/>
    </row>
    <row r="261" spans="1:37" ht="17.25" customHeight="1" x14ac:dyDescent="0.2">
      <c r="A261" s="97" t="s">
        <v>22</v>
      </c>
      <c r="B261" s="97" t="s">
        <v>1465</v>
      </c>
      <c r="C261" s="97" t="s">
        <v>165</v>
      </c>
      <c r="D261" s="97" t="s">
        <v>183</v>
      </c>
      <c r="E261" s="97" t="s">
        <v>183</v>
      </c>
      <c r="F261" s="95">
        <v>30</v>
      </c>
      <c r="G261" s="98" t="s">
        <v>779</v>
      </c>
      <c r="H261" s="95">
        <v>2013</v>
      </c>
      <c r="I261" s="96" t="s">
        <v>1467</v>
      </c>
      <c r="J261" s="95" t="s">
        <v>1468</v>
      </c>
      <c r="K261" s="95" t="s">
        <v>1379</v>
      </c>
      <c r="L261" s="95"/>
      <c r="M261" s="95"/>
      <c r="N261" s="95" t="s">
        <v>177</v>
      </c>
      <c r="O261" s="95"/>
      <c r="P261" s="95"/>
      <c r="Q261" s="95" t="s">
        <v>224</v>
      </c>
      <c r="R261" s="95"/>
      <c r="S261" s="95"/>
      <c r="T261" s="95"/>
      <c r="U261" s="95"/>
      <c r="V261" s="95"/>
      <c r="W261" s="95"/>
      <c r="X261" s="95"/>
      <c r="Y261" s="95"/>
      <c r="Z261" s="95"/>
      <c r="AA261" s="95"/>
      <c r="AB261" s="95"/>
      <c r="AC261" s="95"/>
      <c r="AD261" s="95"/>
      <c r="AE261" s="95"/>
      <c r="AF261" s="95"/>
      <c r="AG261" s="95"/>
      <c r="AH261" s="95"/>
      <c r="AI261" s="95"/>
      <c r="AJ261" s="95"/>
      <c r="AK261" s="95"/>
    </row>
    <row r="262" spans="1:37" ht="17.25" customHeight="1" x14ac:dyDescent="0.2">
      <c r="A262" s="97" t="s">
        <v>22</v>
      </c>
      <c r="B262" s="97" t="s">
        <v>1471</v>
      </c>
      <c r="C262" s="97" t="s">
        <v>165</v>
      </c>
      <c r="D262" s="97" t="s">
        <v>183</v>
      </c>
      <c r="E262" s="97" t="s">
        <v>183</v>
      </c>
      <c r="F262" s="95">
        <v>31</v>
      </c>
      <c r="G262" s="98" t="s">
        <v>783</v>
      </c>
      <c r="H262" s="95">
        <v>2014</v>
      </c>
      <c r="I262" s="96" t="s">
        <v>1473</v>
      </c>
      <c r="J262" s="95" t="s">
        <v>1474</v>
      </c>
      <c r="K262" s="95" t="s">
        <v>1379</v>
      </c>
      <c r="L262" s="95"/>
      <c r="M262" s="95"/>
      <c r="N262" s="95" t="s">
        <v>177</v>
      </c>
      <c r="O262" s="95"/>
      <c r="P262" s="95"/>
      <c r="Q262" s="95" t="s">
        <v>224</v>
      </c>
      <c r="R262" s="95"/>
      <c r="S262" s="95"/>
      <c r="T262" s="95"/>
      <c r="U262" s="95"/>
      <c r="V262" s="95"/>
      <c r="W262" s="95"/>
      <c r="X262" s="95"/>
      <c r="Y262" s="95"/>
      <c r="Z262" s="95"/>
      <c r="AA262" s="95"/>
      <c r="AB262" s="95"/>
      <c r="AC262" s="95"/>
      <c r="AD262" s="95"/>
      <c r="AE262" s="95"/>
      <c r="AF262" s="95"/>
      <c r="AG262" s="95"/>
      <c r="AH262" s="95"/>
      <c r="AI262" s="95"/>
      <c r="AJ262" s="95"/>
      <c r="AK262" s="95"/>
    </row>
    <row r="263" spans="1:37" ht="17.25" customHeight="1" x14ac:dyDescent="0.2">
      <c r="A263" s="97" t="s">
        <v>22</v>
      </c>
      <c r="B263" s="97" t="s">
        <v>1478</v>
      </c>
      <c r="C263" s="97" t="s">
        <v>165</v>
      </c>
      <c r="D263" s="97" t="s">
        <v>183</v>
      </c>
      <c r="E263" s="97" t="s">
        <v>183</v>
      </c>
      <c r="F263" s="95">
        <v>32</v>
      </c>
      <c r="G263" s="98" t="s">
        <v>787</v>
      </c>
      <c r="H263" s="95">
        <v>2015</v>
      </c>
      <c r="I263" s="96" t="s">
        <v>1480</v>
      </c>
      <c r="J263" s="95" t="s">
        <v>1481</v>
      </c>
      <c r="K263" s="95" t="s">
        <v>1379</v>
      </c>
      <c r="L263" s="95"/>
      <c r="M263" s="95"/>
      <c r="N263" s="95" t="s">
        <v>177</v>
      </c>
      <c r="O263" s="95"/>
      <c r="P263" s="95"/>
      <c r="Q263" s="95" t="s">
        <v>224</v>
      </c>
      <c r="R263" s="95"/>
      <c r="S263" s="95"/>
      <c r="T263" s="95"/>
      <c r="U263" s="95"/>
      <c r="V263" s="95"/>
      <c r="W263" s="95"/>
      <c r="X263" s="95"/>
      <c r="Y263" s="95"/>
      <c r="Z263" s="95"/>
      <c r="AA263" s="95"/>
      <c r="AB263" s="95"/>
      <c r="AC263" s="95"/>
      <c r="AD263" s="95"/>
      <c r="AE263" s="95"/>
      <c r="AF263" s="95"/>
      <c r="AG263" s="95"/>
      <c r="AH263" s="95"/>
      <c r="AI263" s="95"/>
      <c r="AJ263" s="95"/>
      <c r="AK263" s="95"/>
    </row>
    <row r="264" spans="1:37" ht="17.25" customHeight="1" x14ac:dyDescent="0.2">
      <c r="A264" s="97" t="s">
        <v>22</v>
      </c>
      <c r="B264" s="97" t="s">
        <v>658</v>
      </c>
      <c r="C264" s="97" t="s">
        <v>165</v>
      </c>
      <c r="D264" s="97" t="s">
        <v>183</v>
      </c>
      <c r="E264" s="97" t="s">
        <v>1486</v>
      </c>
      <c r="F264" s="95">
        <v>1</v>
      </c>
      <c r="G264" s="98" t="s">
        <v>659</v>
      </c>
      <c r="H264" s="95">
        <v>1984</v>
      </c>
      <c r="I264" s="96" t="s">
        <v>1488</v>
      </c>
      <c r="J264" s="95" t="s">
        <v>1489</v>
      </c>
      <c r="K264" s="95" t="s">
        <v>1490</v>
      </c>
      <c r="L264" s="95"/>
      <c r="M264" s="95"/>
      <c r="N264" s="95" t="s">
        <v>177</v>
      </c>
      <c r="O264" s="95"/>
      <c r="P264" s="95"/>
      <c r="Q264" s="95" t="s">
        <v>224</v>
      </c>
      <c r="R264" s="95"/>
      <c r="S264" s="95"/>
      <c r="T264" s="95"/>
      <c r="U264" s="95"/>
      <c r="V264" s="95"/>
      <c r="W264" s="95"/>
      <c r="X264" s="95"/>
      <c r="Y264" s="95"/>
      <c r="Z264" s="95"/>
      <c r="AA264" s="95"/>
      <c r="AB264" s="95"/>
      <c r="AC264" s="95"/>
      <c r="AD264" s="95"/>
      <c r="AE264" s="95"/>
      <c r="AF264" s="95"/>
      <c r="AG264" s="95"/>
      <c r="AH264" s="95"/>
      <c r="AI264" s="95"/>
      <c r="AJ264" s="95"/>
      <c r="AK264" s="95"/>
    </row>
    <row r="265" spans="1:37" ht="17.25" customHeight="1" x14ac:dyDescent="0.2">
      <c r="A265" s="97" t="s">
        <v>22</v>
      </c>
      <c r="B265" s="97" t="s">
        <v>663</v>
      </c>
      <c r="C265" s="97" t="s">
        <v>165</v>
      </c>
      <c r="D265" s="97" t="s">
        <v>183</v>
      </c>
      <c r="E265" s="97" t="s">
        <v>1486</v>
      </c>
      <c r="F265" s="95">
        <v>2</v>
      </c>
      <c r="G265" s="98" t="s">
        <v>541</v>
      </c>
      <c r="H265" s="95">
        <v>1985</v>
      </c>
      <c r="I265" s="96" t="s">
        <v>1491</v>
      </c>
      <c r="J265" s="95" t="s">
        <v>1492</v>
      </c>
      <c r="K265" s="95" t="s">
        <v>1490</v>
      </c>
      <c r="L265" s="95"/>
      <c r="M265" s="95"/>
      <c r="N265" s="95" t="s">
        <v>177</v>
      </c>
      <c r="O265" s="95"/>
      <c r="P265" s="95"/>
      <c r="Q265" s="95" t="s">
        <v>224</v>
      </c>
      <c r="R265" s="95"/>
      <c r="S265" s="95"/>
      <c r="T265" s="95"/>
      <c r="U265" s="95"/>
      <c r="V265" s="95"/>
      <c r="W265" s="95"/>
      <c r="X265" s="95"/>
      <c r="Y265" s="95"/>
      <c r="Z265" s="95"/>
      <c r="AA265" s="95"/>
      <c r="AB265" s="95"/>
      <c r="AC265" s="95"/>
      <c r="AD265" s="95"/>
      <c r="AE265" s="95"/>
      <c r="AF265" s="95"/>
      <c r="AG265" s="95"/>
      <c r="AH265" s="95"/>
      <c r="AI265" s="95"/>
      <c r="AJ265" s="95"/>
      <c r="AK265" s="95"/>
    </row>
    <row r="266" spans="1:37" ht="17.25" customHeight="1" x14ac:dyDescent="0.2">
      <c r="A266" s="97" t="s">
        <v>22</v>
      </c>
      <c r="B266" s="97" t="s">
        <v>666</v>
      </c>
      <c r="C266" s="97" t="s">
        <v>165</v>
      </c>
      <c r="D266" s="97" t="s">
        <v>183</v>
      </c>
      <c r="E266" s="97" t="s">
        <v>1486</v>
      </c>
      <c r="F266" s="95">
        <v>3</v>
      </c>
      <c r="G266" s="98" t="s">
        <v>667</v>
      </c>
      <c r="H266" s="95">
        <v>1986</v>
      </c>
      <c r="I266" s="96" t="s">
        <v>1493</v>
      </c>
      <c r="J266" s="95" t="s">
        <v>1494</v>
      </c>
      <c r="K266" s="95" t="s">
        <v>1490</v>
      </c>
      <c r="L266" s="95"/>
      <c r="M266" s="95"/>
      <c r="N266" s="95" t="s">
        <v>177</v>
      </c>
      <c r="O266" s="95"/>
      <c r="P266" s="95"/>
      <c r="Q266" s="95" t="s">
        <v>224</v>
      </c>
      <c r="R266" s="95"/>
      <c r="S266" s="95"/>
      <c r="T266" s="95"/>
      <c r="U266" s="95"/>
      <c r="V266" s="95"/>
      <c r="W266" s="95"/>
      <c r="X266" s="95"/>
      <c r="Y266" s="95"/>
      <c r="Z266" s="95"/>
      <c r="AA266" s="95"/>
      <c r="AB266" s="95"/>
      <c r="AC266" s="95"/>
      <c r="AD266" s="95"/>
      <c r="AE266" s="95"/>
      <c r="AF266" s="95"/>
      <c r="AG266" s="95"/>
      <c r="AH266" s="95"/>
      <c r="AI266" s="95"/>
      <c r="AJ266" s="95"/>
      <c r="AK266" s="95"/>
    </row>
    <row r="267" spans="1:37" ht="17.25" customHeight="1" x14ac:dyDescent="0.2">
      <c r="A267" s="97" t="s">
        <v>22</v>
      </c>
      <c r="B267" s="97" t="s">
        <v>671</v>
      </c>
      <c r="C267" s="97" t="s">
        <v>165</v>
      </c>
      <c r="D267" s="97" t="s">
        <v>183</v>
      </c>
      <c r="E267" s="97" t="s">
        <v>1486</v>
      </c>
      <c r="F267" s="95">
        <v>4</v>
      </c>
      <c r="G267" s="98" t="s">
        <v>672</v>
      </c>
      <c r="H267" s="95">
        <v>1987</v>
      </c>
      <c r="I267" s="96" t="s">
        <v>1496</v>
      </c>
      <c r="J267" s="95" t="s">
        <v>1497</v>
      </c>
      <c r="K267" s="95" t="s">
        <v>1490</v>
      </c>
      <c r="L267" s="95"/>
      <c r="M267" s="95"/>
      <c r="N267" s="95" t="s">
        <v>177</v>
      </c>
      <c r="O267" s="95"/>
      <c r="P267" s="95"/>
      <c r="Q267" s="95" t="s">
        <v>224</v>
      </c>
      <c r="R267" s="95"/>
      <c r="S267" s="95"/>
      <c r="T267" s="95"/>
      <c r="U267" s="95"/>
      <c r="V267" s="95"/>
      <c r="W267" s="95"/>
      <c r="X267" s="95"/>
      <c r="Y267" s="95"/>
      <c r="Z267" s="95"/>
      <c r="AA267" s="95"/>
      <c r="AB267" s="95"/>
      <c r="AC267" s="95"/>
      <c r="AD267" s="95"/>
      <c r="AE267" s="95"/>
      <c r="AF267" s="95"/>
      <c r="AG267" s="95"/>
      <c r="AH267" s="95"/>
      <c r="AI267" s="95"/>
      <c r="AJ267" s="95"/>
      <c r="AK267" s="95"/>
    </row>
    <row r="268" spans="1:37" ht="17.25" customHeight="1" x14ac:dyDescent="0.2">
      <c r="A268" s="97" t="s">
        <v>22</v>
      </c>
      <c r="B268" s="97" t="s">
        <v>675</v>
      </c>
      <c r="C268" s="97" t="s">
        <v>165</v>
      </c>
      <c r="D268" s="97" t="s">
        <v>183</v>
      </c>
      <c r="E268" s="97" t="s">
        <v>1486</v>
      </c>
      <c r="F268" s="95">
        <v>5</v>
      </c>
      <c r="G268" s="98" t="s">
        <v>676</v>
      </c>
      <c r="H268" s="95">
        <v>1988</v>
      </c>
      <c r="I268" s="96" t="s">
        <v>1503</v>
      </c>
      <c r="J268" s="95" t="s">
        <v>1504</v>
      </c>
      <c r="K268" s="95" t="s">
        <v>1490</v>
      </c>
      <c r="L268" s="95"/>
      <c r="M268" s="95"/>
      <c r="N268" s="95" t="s">
        <v>177</v>
      </c>
      <c r="O268" s="95"/>
      <c r="P268" s="95"/>
      <c r="Q268" s="95" t="s">
        <v>224</v>
      </c>
      <c r="R268" s="95"/>
      <c r="S268" s="95"/>
      <c r="T268" s="95"/>
      <c r="U268" s="95"/>
      <c r="V268" s="95"/>
      <c r="W268" s="95"/>
      <c r="X268" s="95"/>
      <c r="Y268" s="95"/>
      <c r="Z268" s="95"/>
      <c r="AA268" s="95"/>
      <c r="AB268" s="95"/>
      <c r="AC268" s="95"/>
      <c r="AD268" s="95"/>
      <c r="AE268" s="95"/>
      <c r="AF268" s="95"/>
      <c r="AG268" s="95"/>
      <c r="AH268" s="95"/>
      <c r="AI268" s="95"/>
      <c r="AJ268" s="95"/>
      <c r="AK268" s="95"/>
    </row>
    <row r="269" spans="1:37" ht="17.25" customHeight="1" x14ac:dyDescent="0.2">
      <c r="A269" s="97" t="s">
        <v>22</v>
      </c>
      <c r="B269" s="97" t="s">
        <v>679</v>
      </c>
      <c r="C269" s="97" t="s">
        <v>165</v>
      </c>
      <c r="D269" s="97" t="s">
        <v>183</v>
      </c>
      <c r="E269" s="97" t="s">
        <v>1486</v>
      </c>
      <c r="F269" s="95">
        <v>6</v>
      </c>
      <c r="G269" s="98" t="s">
        <v>680</v>
      </c>
      <c r="H269" s="95">
        <v>1989</v>
      </c>
      <c r="I269" s="96" t="s">
        <v>1508</v>
      </c>
      <c r="J269" s="95" t="s">
        <v>1509</v>
      </c>
      <c r="K269" s="95" t="s">
        <v>1490</v>
      </c>
      <c r="L269" s="95"/>
      <c r="M269" s="95"/>
      <c r="N269" s="95" t="s">
        <v>177</v>
      </c>
      <c r="O269" s="95"/>
      <c r="P269" s="95"/>
      <c r="Q269" s="95" t="s">
        <v>224</v>
      </c>
      <c r="R269" s="95"/>
      <c r="S269" s="95"/>
      <c r="T269" s="95"/>
      <c r="U269" s="95"/>
      <c r="V269" s="95"/>
      <c r="W269" s="95"/>
      <c r="X269" s="95"/>
      <c r="Y269" s="95"/>
      <c r="Z269" s="95"/>
      <c r="AA269" s="95"/>
      <c r="AB269" s="95"/>
      <c r="AC269" s="95"/>
      <c r="AD269" s="95"/>
      <c r="AE269" s="95"/>
      <c r="AF269" s="95"/>
      <c r="AG269" s="95"/>
      <c r="AH269" s="95"/>
      <c r="AI269" s="95"/>
      <c r="AJ269" s="95"/>
      <c r="AK269" s="95"/>
    </row>
    <row r="270" spans="1:37" ht="17.25" customHeight="1" x14ac:dyDescent="0.2">
      <c r="A270" s="97" t="s">
        <v>22</v>
      </c>
      <c r="B270" s="97" t="s">
        <v>683</v>
      </c>
      <c r="C270" s="97" t="s">
        <v>165</v>
      </c>
      <c r="D270" s="97" t="s">
        <v>183</v>
      </c>
      <c r="E270" s="97" t="s">
        <v>1486</v>
      </c>
      <c r="F270" s="95">
        <v>7</v>
      </c>
      <c r="G270" s="98" t="s">
        <v>684</v>
      </c>
      <c r="H270" s="95">
        <v>1990</v>
      </c>
      <c r="I270" s="96" t="s">
        <v>1512</v>
      </c>
      <c r="J270" s="95" t="s">
        <v>1513</v>
      </c>
      <c r="K270" s="95" t="s">
        <v>1490</v>
      </c>
      <c r="L270" s="95"/>
      <c r="M270" s="95"/>
      <c r="N270" s="95" t="s">
        <v>177</v>
      </c>
      <c r="O270" s="95"/>
      <c r="P270" s="95"/>
      <c r="Q270" s="95" t="s">
        <v>224</v>
      </c>
      <c r="R270" s="95"/>
      <c r="S270" s="95"/>
      <c r="T270" s="95"/>
      <c r="U270" s="95"/>
      <c r="V270" s="95"/>
      <c r="W270" s="95"/>
      <c r="X270" s="95"/>
      <c r="Y270" s="95"/>
      <c r="Z270" s="95"/>
      <c r="AA270" s="95"/>
      <c r="AB270" s="95"/>
      <c r="AC270" s="95"/>
      <c r="AD270" s="95"/>
      <c r="AE270" s="95"/>
      <c r="AF270" s="95"/>
      <c r="AG270" s="95"/>
      <c r="AH270" s="95"/>
      <c r="AI270" s="95"/>
      <c r="AJ270" s="95"/>
      <c r="AK270" s="95"/>
    </row>
    <row r="271" spans="1:37" ht="17.25" customHeight="1" x14ac:dyDescent="0.2">
      <c r="A271" s="97" t="s">
        <v>22</v>
      </c>
      <c r="B271" s="97" t="s">
        <v>687</v>
      </c>
      <c r="C271" s="97" t="s">
        <v>165</v>
      </c>
      <c r="D271" s="97" t="s">
        <v>183</v>
      </c>
      <c r="E271" s="97" t="s">
        <v>1486</v>
      </c>
      <c r="F271" s="95">
        <v>8</v>
      </c>
      <c r="G271" s="98" t="s">
        <v>688</v>
      </c>
      <c r="H271" s="95">
        <v>1991</v>
      </c>
      <c r="I271" s="96" t="s">
        <v>1516</v>
      </c>
      <c r="J271" s="95" t="s">
        <v>1517</v>
      </c>
      <c r="K271" s="95" t="s">
        <v>1490</v>
      </c>
      <c r="L271" s="95"/>
      <c r="M271" s="95"/>
      <c r="N271" s="95" t="s">
        <v>177</v>
      </c>
      <c r="O271" s="95"/>
      <c r="P271" s="95"/>
      <c r="Q271" s="95" t="s">
        <v>224</v>
      </c>
      <c r="R271" s="95"/>
      <c r="S271" s="95"/>
      <c r="T271" s="95"/>
      <c r="U271" s="95"/>
      <c r="V271" s="95"/>
      <c r="W271" s="95"/>
      <c r="X271" s="95"/>
      <c r="Y271" s="95"/>
      <c r="Z271" s="95"/>
      <c r="AA271" s="95"/>
      <c r="AB271" s="95"/>
      <c r="AC271" s="95"/>
      <c r="AD271" s="95"/>
      <c r="AE271" s="95"/>
      <c r="AF271" s="95"/>
      <c r="AG271" s="95"/>
      <c r="AH271" s="95"/>
      <c r="AI271" s="95"/>
      <c r="AJ271" s="95"/>
      <c r="AK271" s="95"/>
    </row>
    <row r="272" spans="1:37" ht="17.25" customHeight="1" x14ac:dyDescent="0.2">
      <c r="A272" s="97" t="s">
        <v>22</v>
      </c>
      <c r="B272" s="97" t="s">
        <v>691</v>
      </c>
      <c r="C272" s="97" t="s">
        <v>165</v>
      </c>
      <c r="D272" s="97" t="s">
        <v>183</v>
      </c>
      <c r="E272" s="97" t="s">
        <v>1486</v>
      </c>
      <c r="F272" s="95">
        <v>9</v>
      </c>
      <c r="G272" s="98" t="s">
        <v>692</v>
      </c>
      <c r="H272" s="95">
        <v>1992</v>
      </c>
      <c r="I272" s="96" t="s">
        <v>1523</v>
      </c>
      <c r="J272" s="95" t="s">
        <v>1524</v>
      </c>
      <c r="K272" s="95" t="s">
        <v>1490</v>
      </c>
      <c r="L272" s="95"/>
      <c r="M272" s="95"/>
      <c r="N272" s="95" t="s">
        <v>177</v>
      </c>
      <c r="O272" s="95"/>
      <c r="P272" s="95"/>
      <c r="Q272" s="95" t="s">
        <v>224</v>
      </c>
      <c r="R272" s="95"/>
      <c r="S272" s="95"/>
      <c r="T272" s="95"/>
      <c r="U272" s="95"/>
      <c r="V272" s="95"/>
      <c r="W272" s="95"/>
      <c r="X272" s="95"/>
      <c r="Y272" s="95"/>
      <c r="Z272" s="95"/>
      <c r="AA272" s="95"/>
      <c r="AB272" s="95"/>
      <c r="AC272" s="95"/>
      <c r="AD272" s="95"/>
      <c r="AE272" s="95"/>
      <c r="AF272" s="95"/>
      <c r="AG272" s="95"/>
      <c r="AH272" s="95"/>
      <c r="AI272" s="95"/>
      <c r="AJ272" s="95"/>
      <c r="AK272" s="95"/>
    </row>
    <row r="273" spans="1:37" ht="17.25" customHeight="1" x14ac:dyDescent="0.2">
      <c r="A273" s="97" t="s">
        <v>22</v>
      </c>
      <c r="B273" s="97" t="s">
        <v>695</v>
      </c>
      <c r="C273" s="97" t="s">
        <v>165</v>
      </c>
      <c r="D273" s="97" t="s">
        <v>183</v>
      </c>
      <c r="E273" s="97" t="s">
        <v>1486</v>
      </c>
      <c r="F273" s="95">
        <v>10</v>
      </c>
      <c r="G273" s="98" t="s">
        <v>696</v>
      </c>
      <c r="H273" s="95">
        <v>1993</v>
      </c>
      <c r="I273" s="96" t="s">
        <v>1526</v>
      </c>
      <c r="J273" s="95" t="s">
        <v>1527</v>
      </c>
      <c r="K273" s="95" t="s">
        <v>1490</v>
      </c>
      <c r="L273" s="95"/>
      <c r="M273" s="95"/>
      <c r="N273" s="95" t="s">
        <v>177</v>
      </c>
      <c r="O273" s="95"/>
      <c r="P273" s="95"/>
      <c r="Q273" s="95" t="s">
        <v>224</v>
      </c>
      <c r="R273" s="95"/>
      <c r="S273" s="95"/>
      <c r="T273" s="95"/>
      <c r="U273" s="95"/>
      <c r="V273" s="95"/>
      <c r="W273" s="95"/>
      <c r="X273" s="95"/>
      <c r="Y273" s="95"/>
      <c r="Z273" s="95"/>
      <c r="AA273" s="95"/>
      <c r="AB273" s="95"/>
      <c r="AC273" s="95"/>
      <c r="AD273" s="95"/>
      <c r="AE273" s="95"/>
      <c r="AF273" s="95"/>
      <c r="AG273" s="95"/>
      <c r="AH273" s="95"/>
      <c r="AI273" s="95"/>
      <c r="AJ273" s="95"/>
      <c r="AK273" s="95"/>
    </row>
    <row r="274" spans="1:37" ht="17.25" customHeight="1" x14ac:dyDescent="0.2">
      <c r="A274" s="97" t="s">
        <v>22</v>
      </c>
      <c r="B274" s="97" t="s">
        <v>699</v>
      </c>
      <c r="C274" s="97" t="s">
        <v>165</v>
      </c>
      <c r="D274" s="97" t="s">
        <v>183</v>
      </c>
      <c r="E274" s="97" t="s">
        <v>1486</v>
      </c>
      <c r="F274" s="95">
        <v>11</v>
      </c>
      <c r="G274" s="98" t="s">
        <v>700</v>
      </c>
      <c r="H274" s="95">
        <v>1994</v>
      </c>
      <c r="I274" s="96" t="s">
        <v>1530</v>
      </c>
      <c r="J274" s="95" t="s">
        <v>1531</v>
      </c>
      <c r="K274" s="95" t="s">
        <v>1490</v>
      </c>
      <c r="L274" s="95"/>
      <c r="M274" s="95"/>
      <c r="N274" s="95" t="s">
        <v>177</v>
      </c>
      <c r="O274" s="95"/>
      <c r="P274" s="95"/>
      <c r="Q274" s="95" t="s">
        <v>224</v>
      </c>
      <c r="R274" s="95"/>
      <c r="S274" s="95"/>
      <c r="T274" s="95"/>
      <c r="U274" s="95"/>
      <c r="V274" s="95"/>
      <c r="W274" s="95"/>
      <c r="X274" s="95"/>
      <c r="Y274" s="95"/>
      <c r="Z274" s="95"/>
      <c r="AA274" s="95"/>
      <c r="AB274" s="95"/>
      <c r="AC274" s="95"/>
      <c r="AD274" s="95"/>
      <c r="AE274" s="95"/>
      <c r="AF274" s="95"/>
      <c r="AG274" s="95"/>
      <c r="AH274" s="95"/>
      <c r="AI274" s="95"/>
      <c r="AJ274" s="95"/>
      <c r="AK274" s="95"/>
    </row>
    <row r="275" spans="1:37" ht="17.25" customHeight="1" x14ac:dyDescent="0.2">
      <c r="A275" s="97" t="s">
        <v>22</v>
      </c>
      <c r="B275" s="97" t="s">
        <v>704</v>
      </c>
      <c r="C275" s="97" t="s">
        <v>165</v>
      </c>
      <c r="D275" s="97" t="s">
        <v>183</v>
      </c>
      <c r="E275" s="97" t="s">
        <v>1486</v>
      </c>
      <c r="F275" s="95">
        <v>12</v>
      </c>
      <c r="G275" s="98" t="s">
        <v>705</v>
      </c>
      <c r="H275" s="95">
        <v>1995</v>
      </c>
      <c r="I275" s="96" t="s">
        <v>1535</v>
      </c>
      <c r="J275" s="95" t="s">
        <v>1536</v>
      </c>
      <c r="K275" s="95" t="s">
        <v>1490</v>
      </c>
      <c r="L275" s="95"/>
      <c r="M275" s="95"/>
      <c r="N275" s="95" t="s">
        <v>177</v>
      </c>
      <c r="O275" s="95"/>
      <c r="P275" s="95"/>
      <c r="Q275" s="95" t="s">
        <v>224</v>
      </c>
      <c r="R275" s="95"/>
      <c r="S275" s="95"/>
      <c r="T275" s="95"/>
      <c r="U275" s="95"/>
      <c r="V275" s="95"/>
      <c r="W275" s="95"/>
      <c r="X275" s="95"/>
      <c r="Y275" s="95"/>
      <c r="Z275" s="95"/>
      <c r="AA275" s="95"/>
      <c r="AB275" s="95"/>
      <c r="AC275" s="95"/>
      <c r="AD275" s="95"/>
      <c r="AE275" s="95"/>
      <c r="AF275" s="95"/>
      <c r="AG275" s="95"/>
      <c r="AH275" s="95"/>
      <c r="AI275" s="95"/>
      <c r="AJ275" s="95"/>
      <c r="AK275" s="95"/>
    </row>
    <row r="276" spans="1:37" ht="17.25" customHeight="1" x14ac:dyDescent="0.2">
      <c r="A276" s="97" t="s">
        <v>22</v>
      </c>
      <c r="B276" s="97" t="s">
        <v>708</v>
      </c>
      <c r="C276" s="97" t="s">
        <v>165</v>
      </c>
      <c r="D276" s="97" t="s">
        <v>183</v>
      </c>
      <c r="E276" s="97" t="s">
        <v>1486</v>
      </c>
      <c r="F276" s="95">
        <v>13</v>
      </c>
      <c r="G276" s="98" t="s">
        <v>709</v>
      </c>
      <c r="H276" s="95">
        <v>1996</v>
      </c>
      <c r="I276" s="96" t="s">
        <v>1538</v>
      </c>
      <c r="J276" s="95" t="s">
        <v>1539</v>
      </c>
      <c r="K276" s="95" t="s">
        <v>1490</v>
      </c>
      <c r="L276" s="95"/>
      <c r="M276" s="95"/>
      <c r="N276" s="95" t="s">
        <v>177</v>
      </c>
      <c r="O276" s="95"/>
      <c r="P276" s="95"/>
      <c r="Q276" s="95" t="s">
        <v>224</v>
      </c>
      <c r="R276" s="95"/>
      <c r="S276" s="95"/>
      <c r="T276" s="95"/>
      <c r="U276" s="95"/>
      <c r="V276" s="95"/>
      <c r="W276" s="95"/>
      <c r="X276" s="95"/>
      <c r="Y276" s="95"/>
      <c r="Z276" s="95"/>
      <c r="AA276" s="95"/>
      <c r="AB276" s="95"/>
      <c r="AC276" s="95"/>
      <c r="AD276" s="95"/>
      <c r="AE276" s="95"/>
      <c r="AF276" s="95"/>
      <c r="AG276" s="95"/>
      <c r="AH276" s="95"/>
      <c r="AI276" s="95"/>
      <c r="AJ276" s="95"/>
      <c r="AK276" s="95"/>
    </row>
    <row r="277" spans="1:37" ht="17.25" customHeight="1" x14ac:dyDescent="0.2">
      <c r="A277" s="97" t="s">
        <v>22</v>
      </c>
      <c r="B277" s="97" t="s">
        <v>712</v>
      </c>
      <c r="C277" s="97" t="s">
        <v>165</v>
      </c>
      <c r="D277" s="97" t="s">
        <v>183</v>
      </c>
      <c r="E277" s="97" t="s">
        <v>1486</v>
      </c>
      <c r="F277" s="95">
        <v>14</v>
      </c>
      <c r="G277" s="98" t="s">
        <v>713</v>
      </c>
      <c r="H277" s="95">
        <v>1997</v>
      </c>
      <c r="I277" s="96" t="s">
        <v>1544</v>
      </c>
      <c r="J277" s="95" t="s">
        <v>1545</v>
      </c>
      <c r="K277" s="95" t="s">
        <v>1490</v>
      </c>
      <c r="L277" s="95"/>
      <c r="M277" s="95"/>
      <c r="N277" s="95" t="s">
        <v>177</v>
      </c>
      <c r="O277" s="95"/>
      <c r="P277" s="95"/>
      <c r="Q277" s="95" t="s">
        <v>224</v>
      </c>
      <c r="R277" s="95"/>
      <c r="S277" s="95"/>
      <c r="T277" s="95"/>
      <c r="U277" s="95"/>
      <c r="V277" s="95"/>
      <c r="W277" s="95"/>
      <c r="X277" s="95"/>
      <c r="Y277" s="95"/>
      <c r="Z277" s="95"/>
      <c r="AA277" s="95"/>
      <c r="AB277" s="95"/>
      <c r="AC277" s="95"/>
      <c r="AD277" s="95"/>
      <c r="AE277" s="95"/>
      <c r="AF277" s="95"/>
      <c r="AG277" s="95"/>
      <c r="AH277" s="95"/>
      <c r="AI277" s="95"/>
      <c r="AJ277" s="95"/>
      <c r="AK277" s="95"/>
    </row>
    <row r="278" spans="1:37" ht="17.25" customHeight="1" x14ac:dyDescent="0.2">
      <c r="A278" s="97" t="s">
        <v>22</v>
      </c>
      <c r="B278" s="97" t="s">
        <v>716</v>
      </c>
      <c r="C278" s="97" t="s">
        <v>165</v>
      </c>
      <c r="D278" s="97" t="s">
        <v>183</v>
      </c>
      <c r="E278" s="97" t="s">
        <v>1486</v>
      </c>
      <c r="F278" s="95">
        <v>15</v>
      </c>
      <c r="G278" s="98" t="s">
        <v>717</v>
      </c>
      <c r="H278" s="95">
        <v>1998</v>
      </c>
      <c r="I278" s="96" t="s">
        <v>1547</v>
      </c>
      <c r="J278" s="95" t="s">
        <v>1548</v>
      </c>
      <c r="K278" s="95" t="s">
        <v>1490</v>
      </c>
      <c r="L278" s="95"/>
      <c r="M278" s="95"/>
      <c r="N278" s="95" t="s">
        <v>177</v>
      </c>
      <c r="O278" s="95"/>
      <c r="P278" s="95"/>
      <c r="Q278" s="95" t="s">
        <v>224</v>
      </c>
      <c r="R278" s="95"/>
      <c r="S278" s="95"/>
      <c r="T278" s="95"/>
      <c r="U278" s="95"/>
      <c r="V278" s="95"/>
      <c r="W278" s="95"/>
      <c r="X278" s="95"/>
      <c r="Y278" s="95"/>
      <c r="Z278" s="95"/>
      <c r="AA278" s="95"/>
      <c r="AB278" s="95"/>
      <c r="AC278" s="95"/>
      <c r="AD278" s="95"/>
      <c r="AE278" s="95"/>
      <c r="AF278" s="95"/>
      <c r="AG278" s="95"/>
      <c r="AH278" s="95"/>
      <c r="AI278" s="95"/>
      <c r="AJ278" s="95"/>
      <c r="AK278" s="95"/>
    </row>
    <row r="279" spans="1:37" ht="17.25" customHeight="1" x14ac:dyDescent="0.2">
      <c r="A279" s="97" t="s">
        <v>22</v>
      </c>
      <c r="B279" s="97" t="s">
        <v>720</v>
      </c>
      <c r="C279" s="97" t="s">
        <v>165</v>
      </c>
      <c r="D279" s="97" t="s">
        <v>183</v>
      </c>
      <c r="E279" s="97" t="s">
        <v>1486</v>
      </c>
      <c r="F279" s="95">
        <v>16</v>
      </c>
      <c r="G279" s="98" t="s">
        <v>721</v>
      </c>
      <c r="H279" s="95">
        <v>1999</v>
      </c>
      <c r="I279" s="96" t="s">
        <v>1551</v>
      </c>
      <c r="J279" s="95" t="s">
        <v>1552</v>
      </c>
      <c r="K279" s="95" t="s">
        <v>1490</v>
      </c>
      <c r="L279" s="95"/>
      <c r="M279" s="95"/>
      <c r="N279" s="95" t="s">
        <v>177</v>
      </c>
      <c r="O279" s="95"/>
      <c r="P279" s="95"/>
      <c r="Q279" s="95" t="s">
        <v>224</v>
      </c>
      <c r="R279" s="95"/>
      <c r="S279" s="95"/>
      <c r="T279" s="95"/>
      <c r="U279" s="95"/>
      <c r="V279" s="95"/>
      <c r="W279" s="95"/>
      <c r="X279" s="95"/>
      <c r="Y279" s="95"/>
      <c r="Z279" s="95"/>
      <c r="AA279" s="95"/>
      <c r="AB279" s="95"/>
      <c r="AC279" s="95"/>
      <c r="AD279" s="95"/>
      <c r="AE279" s="95"/>
      <c r="AF279" s="95"/>
      <c r="AG279" s="95"/>
      <c r="AH279" s="95"/>
      <c r="AI279" s="95"/>
      <c r="AJ279" s="95"/>
      <c r="AK279" s="95"/>
    </row>
    <row r="280" spans="1:37" ht="17.25" customHeight="1" x14ac:dyDescent="0.2">
      <c r="A280" s="97" t="s">
        <v>22</v>
      </c>
      <c r="B280" s="97" t="s">
        <v>724</v>
      </c>
      <c r="C280" s="97" t="s">
        <v>165</v>
      </c>
      <c r="D280" s="97" t="s">
        <v>183</v>
      </c>
      <c r="E280" s="97" t="s">
        <v>1486</v>
      </c>
      <c r="F280" s="95">
        <v>17</v>
      </c>
      <c r="G280" s="98" t="s">
        <v>725</v>
      </c>
      <c r="H280" s="95">
        <v>2000</v>
      </c>
      <c r="I280" s="96" t="s">
        <v>1554</v>
      </c>
      <c r="J280" s="95" t="s">
        <v>1556</v>
      </c>
      <c r="K280" s="95" t="s">
        <v>1490</v>
      </c>
      <c r="L280" s="95"/>
      <c r="M280" s="95"/>
      <c r="N280" s="95" t="s">
        <v>177</v>
      </c>
      <c r="O280" s="95"/>
      <c r="P280" s="95"/>
      <c r="Q280" s="95" t="s">
        <v>224</v>
      </c>
      <c r="R280" s="95"/>
      <c r="S280" s="95"/>
      <c r="T280" s="95"/>
      <c r="U280" s="95"/>
      <c r="V280" s="95"/>
      <c r="W280" s="95"/>
      <c r="X280" s="95"/>
      <c r="Y280" s="95"/>
      <c r="Z280" s="95"/>
      <c r="AA280" s="95"/>
      <c r="AB280" s="95"/>
      <c r="AC280" s="95"/>
      <c r="AD280" s="95"/>
      <c r="AE280" s="95"/>
      <c r="AF280" s="95"/>
      <c r="AG280" s="95"/>
      <c r="AH280" s="95"/>
      <c r="AI280" s="95"/>
      <c r="AJ280" s="95"/>
      <c r="AK280" s="95"/>
    </row>
    <row r="281" spans="1:37" ht="17.25" customHeight="1" x14ac:dyDescent="0.2">
      <c r="A281" s="97" t="s">
        <v>22</v>
      </c>
      <c r="B281" s="97" t="s">
        <v>728</v>
      </c>
      <c r="C281" s="97" t="s">
        <v>165</v>
      </c>
      <c r="D281" s="97" t="s">
        <v>183</v>
      </c>
      <c r="E281" s="97" t="s">
        <v>1486</v>
      </c>
      <c r="F281" s="95">
        <v>18</v>
      </c>
      <c r="G281" s="98" t="s">
        <v>729</v>
      </c>
      <c r="H281" s="95">
        <v>2001</v>
      </c>
      <c r="I281" s="96" t="s">
        <v>1558</v>
      </c>
      <c r="J281" s="95" t="s">
        <v>1559</v>
      </c>
      <c r="K281" s="95" t="s">
        <v>1490</v>
      </c>
      <c r="L281" s="95"/>
      <c r="M281" s="95"/>
      <c r="N281" s="95" t="s">
        <v>177</v>
      </c>
      <c r="O281" s="95"/>
      <c r="P281" s="95"/>
      <c r="Q281" s="95" t="s">
        <v>224</v>
      </c>
      <c r="R281" s="95"/>
      <c r="S281" s="95"/>
      <c r="T281" s="95"/>
      <c r="U281" s="95"/>
      <c r="V281" s="95"/>
      <c r="W281" s="95"/>
      <c r="X281" s="95"/>
      <c r="Y281" s="95"/>
      <c r="Z281" s="95"/>
      <c r="AA281" s="95"/>
      <c r="AB281" s="95"/>
      <c r="AC281" s="95"/>
      <c r="AD281" s="95"/>
      <c r="AE281" s="95"/>
      <c r="AF281" s="95"/>
      <c r="AG281" s="95"/>
      <c r="AH281" s="95"/>
      <c r="AI281" s="95"/>
      <c r="AJ281" s="95"/>
      <c r="AK281" s="95"/>
    </row>
    <row r="282" spans="1:37" ht="17.25" customHeight="1" x14ac:dyDescent="0.2">
      <c r="A282" s="97" t="s">
        <v>22</v>
      </c>
      <c r="B282" s="97" t="s">
        <v>732</v>
      </c>
      <c r="C282" s="97" t="s">
        <v>165</v>
      </c>
      <c r="D282" s="97" t="s">
        <v>183</v>
      </c>
      <c r="E282" s="97" t="s">
        <v>1486</v>
      </c>
      <c r="F282" s="95">
        <v>19</v>
      </c>
      <c r="G282" s="98" t="s">
        <v>733</v>
      </c>
      <c r="H282" s="95">
        <v>2002</v>
      </c>
      <c r="I282" s="96" t="s">
        <v>1562</v>
      </c>
      <c r="J282" s="95" t="s">
        <v>1563</v>
      </c>
      <c r="K282" s="95" t="s">
        <v>1490</v>
      </c>
      <c r="L282" s="95"/>
      <c r="M282" s="95"/>
      <c r="N282" s="95" t="s">
        <v>177</v>
      </c>
      <c r="O282" s="95"/>
      <c r="P282" s="95"/>
      <c r="Q282" s="95" t="s">
        <v>224</v>
      </c>
      <c r="R282" s="95"/>
      <c r="S282" s="95"/>
      <c r="T282" s="95"/>
      <c r="U282" s="95"/>
      <c r="V282" s="95"/>
      <c r="W282" s="95"/>
      <c r="X282" s="95"/>
      <c r="Y282" s="95"/>
      <c r="Z282" s="95"/>
      <c r="AA282" s="95"/>
      <c r="AB282" s="95"/>
      <c r="AC282" s="95"/>
      <c r="AD282" s="95"/>
      <c r="AE282" s="95"/>
      <c r="AF282" s="95"/>
      <c r="AG282" s="95"/>
      <c r="AH282" s="95"/>
      <c r="AI282" s="95"/>
      <c r="AJ282" s="95"/>
      <c r="AK282" s="95"/>
    </row>
    <row r="283" spans="1:37" ht="17.25" customHeight="1" x14ac:dyDescent="0.2">
      <c r="A283" s="97" t="s">
        <v>22</v>
      </c>
      <c r="B283" s="97" t="s">
        <v>737</v>
      </c>
      <c r="C283" s="97" t="s">
        <v>165</v>
      </c>
      <c r="D283" s="97" t="s">
        <v>183</v>
      </c>
      <c r="E283" s="97" t="s">
        <v>1486</v>
      </c>
      <c r="F283" s="95">
        <v>20</v>
      </c>
      <c r="G283" s="98" t="s">
        <v>738</v>
      </c>
      <c r="H283" s="95">
        <v>2003</v>
      </c>
      <c r="I283" s="96" t="s">
        <v>1565</v>
      </c>
      <c r="J283" s="95" t="s">
        <v>1567</v>
      </c>
      <c r="K283" s="95" t="s">
        <v>1490</v>
      </c>
      <c r="L283" s="95"/>
      <c r="M283" s="95"/>
      <c r="N283" s="95" t="s">
        <v>177</v>
      </c>
      <c r="O283" s="95"/>
      <c r="P283" s="95"/>
      <c r="Q283" s="95" t="s">
        <v>224</v>
      </c>
      <c r="R283" s="95"/>
      <c r="S283" s="95"/>
      <c r="T283" s="95"/>
      <c r="U283" s="95"/>
      <c r="V283" s="95"/>
      <c r="W283" s="95"/>
      <c r="X283" s="95"/>
      <c r="Y283" s="95"/>
      <c r="Z283" s="95"/>
      <c r="AA283" s="95"/>
      <c r="AB283" s="95"/>
      <c r="AC283" s="95"/>
      <c r="AD283" s="95"/>
      <c r="AE283" s="95"/>
      <c r="AF283" s="95"/>
      <c r="AG283" s="95"/>
      <c r="AH283" s="95"/>
      <c r="AI283" s="95"/>
      <c r="AJ283" s="95"/>
      <c r="AK283" s="95"/>
    </row>
    <row r="284" spans="1:37" ht="17.25" customHeight="1" x14ac:dyDescent="0.2">
      <c r="A284" s="97" t="s">
        <v>22</v>
      </c>
      <c r="B284" s="97" t="s">
        <v>741</v>
      </c>
      <c r="C284" s="97" t="s">
        <v>165</v>
      </c>
      <c r="D284" s="97" t="s">
        <v>183</v>
      </c>
      <c r="E284" s="97" t="s">
        <v>1486</v>
      </c>
      <c r="F284" s="95">
        <v>21</v>
      </c>
      <c r="G284" s="98" t="s">
        <v>742</v>
      </c>
      <c r="H284" s="95">
        <v>2004</v>
      </c>
      <c r="I284" s="96" t="s">
        <v>1570</v>
      </c>
      <c r="J284" s="95" t="s">
        <v>1571</v>
      </c>
      <c r="K284" s="95" t="s">
        <v>1490</v>
      </c>
      <c r="L284" s="95"/>
      <c r="M284" s="95"/>
      <c r="N284" s="95" t="s">
        <v>177</v>
      </c>
      <c r="O284" s="95"/>
      <c r="P284" s="95"/>
      <c r="Q284" s="95" t="s">
        <v>224</v>
      </c>
      <c r="R284" s="95"/>
      <c r="S284" s="95"/>
      <c r="T284" s="95"/>
      <c r="U284" s="95"/>
      <c r="V284" s="95"/>
      <c r="W284" s="95"/>
      <c r="X284" s="95"/>
      <c r="Y284" s="95"/>
      <c r="Z284" s="95"/>
      <c r="AA284" s="95"/>
      <c r="AB284" s="95"/>
      <c r="AC284" s="95"/>
      <c r="AD284" s="95"/>
      <c r="AE284" s="95"/>
      <c r="AF284" s="95"/>
      <c r="AG284" s="95"/>
      <c r="AH284" s="95"/>
      <c r="AI284" s="95"/>
      <c r="AJ284" s="95"/>
      <c r="AK284" s="95"/>
    </row>
    <row r="285" spans="1:37" ht="17.25" customHeight="1" x14ac:dyDescent="0.2">
      <c r="A285" s="97" t="s">
        <v>22</v>
      </c>
      <c r="B285" s="97" t="s">
        <v>745</v>
      </c>
      <c r="C285" s="97" t="s">
        <v>165</v>
      </c>
      <c r="D285" s="97" t="s">
        <v>183</v>
      </c>
      <c r="E285" s="97" t="s">
        <v>1486</v>
      </c>
      <c r="F285" s="95">
        <v>22</v>
      </c>
      <c r="G285" s="98" t="s">
        <v>746</v>
      </c>
      <c r="H285" s="95">
        <v>2005</v>
      </c>
      <c r="I285" s="96" t="s">
        <v>1574</v>
      </c>
      <c r="J285" s="95" t="s">
        <v>1575</v>
      </c>
      <c r="K285" s="95" t="s">
        <v>1490</v>
      </c>
      <c r="L285" s="95"/>
      <c r="M285" s="95"/>
      <c r="N285" s="95" t="s">
        <v>177</v>
      </c>
      <c r="O285" s="95"/>
      <c r="P285" s="95"/>
      <c r="Q285" s="95" t="s">
        <v>224</v>
      </c>
      <c r="R285" s="95"/>
      <c r="S285" s="95"/>
      <c r="T285" s="95"/>
      <c r="U285" s="95"/>
      <c r="V285" s="95"/>
      <c r="W285" s="95"/>
      <c r="X285" s="95"/>
      <c r="Y285" s="95"/>
      <c r="Z285" s="95"/>
      <c r="AA285" s="95"/>
      <c r="AB285" s="95"/>
      <c r="AC285" s="95"/>
      <c r="AD285" s="95"/>
      <c r="AE285" s="95"/>
      <c r="AF285" s="95"/>
      <c r="AG285" s="95"/>
      <c r="AH285" s="95"/>
      <c r="AI285" s="95"/>
      <c r="AJ285" s="95"/>
      <c r="AK285" s="95"/>
    </row>
    <row r="286" spans="1:37" ht="17.25" customHeight="1" x14ac:dyDescent="0.2">
      <c r="A286" s="97" t="s">
        <v>22</v>
      </c>
      <c r="B286" s="97" t="s">
        <v>749</v>
      </c>
      <c r="C286" s="97" t="s">
        <v>165</v>
      </c>
      <c r="D286" s="97" t="s">
        <v>183</v>
      </c>
      <c r="E286" s="97" t="s">
        <v>1486</v>
      </c>
      <c r="F286" s="95">
        <v>23</v>
      </c>
      <c r="G286" s="98" t="s">
        <v>750</v>
      </c>
      <c r="H286" s="95">
        <v>2006</v>
      </c>
      <c r="I286" s="96" t="s">
        <v>1577</v>
      </c>
      <c r="J286" s="95" t="s">
        <v>1578</v>
      </c>
      <c r="K286" s="95" t="s">
        <v>1490</v>
      </c>
      <c r="L286" s="95"/>
      <c r="M286" s="95"/>
      <c r="N286" s="95" t="s">
        <v>177</v>
      </c>
      <c r="O286" s="95"/>
      <c r="P286" s="95"/>
      <c r="Q286" s="95" t="s">
        <v>224</v>
      </c>
      <c r="R286" s="95"/>
      <c r="S286" s="95"/>
      <c r="T286" s="95"/>
      <c r="U286" s="95"/>
      <c r="V286" s="95"/>
      <c r="W286" s="95"/>
      <c r="X286" s="95"/>
      <c r="Y286" s="95"/>
      <c r="Z286" s="95"/>
      <c r="AA286" s="95"/>
      <c r="AB286" s="95"/>
      <c r="AC286" s="95"/>
      <c r="AD286" s="95"/>
      <c r="AE286" s="95"/>
      <c r="AF286" s="95"/>
      <c r="AG286" s="95"/>
      <c r="AH286" s="95"/>
      <c r="AI286" s="95"/>
      <c r="AJ286" s="95"/>
      <c r="AK286" s="95"/>
    </row>
    <row r="287" spans="1:37" ht="17.25" customHeight="1" x14ac:dyDescent="0.2">
      <c r="A287" s="97" t="s">
        <v>22</v>
      </c>
      <c r="B287" s="97" t="s">
        <v>753</v>
      </c>
      <c r="C287" s="97" t="s">
        <v>165</v>
      </c>
      <c r="D287" s="97" t="s">
        <v>183</v>
      </c>
      <c r="E287" s="97" t="s">
        <v>1486</v>
      </c>
      <c r="F287" s="95">
        <v>24</v>
      </c>
      <c r="G287" s="98" t="s">
        <v>754</v>
      </c>
      <c r="H287" s="95">
        <v>2007</v>
      </c>
      <c r="I287" s="96" t="s">
        <v>1580</v>
      </c>
      <c r="J287" s="95" t="s">
        <v>1581</v>
      </c>
      <c r="K287" s="95" t="s">
        <v>1490</v>
      </c>
      <c r="L287" s="95"/>
      <c r="M287" s="95"/>
      <c r="N287" s="95" t="s">
        <v>177</v>
      </c>
      <c r="O287" s="95"/>
      <c r="P287" s="95"/>
      <c r="Q287" s="95" t="s">
        <v>224</v>
      </c>
      <c r="R287" s="95"/>
      <c r="S287" s="95"/>
      <c r="T287" s="95"/>
      <c r="U287" s="95"/>
      <c r="V287" s="95"/>
      <c r="W287" s="95"/>
      <c r="X287" s="95"/>
      <c r="Y287" s="95"/>
      <c r="Z287" s="95"/>
      <c r="AA287" s="95"/>
      <c r="AB287" s="95"/>
      <c r="AC287" s="95"/>
      <c r="AD287" s="95"/>
      <c r="AE287" s="95"/>
      <c r="AF287" s="95"/>
      <c r="AG287" s="95"/>
      <c r="AH287" s="95"/>
      <c r="AI287" s="95"/>
      <c r="AJ287" s="95"/>
      <c r="AK287" s="95"/>
    </row>
    <row r="288" spans="1:37" ht="17.25" customHeight="1" x14ac:dyDescent="0.2">
      <c r="A288" s="97" t="s">
        <v>22</v>
      </c>
      <c r="B288" s="97" t="s">
        <v>757</v>
      </c>
      <c r="C288" s="97" t="s">
        <v>165</v>
      </c>
      <c r="D288" s="97" t="s">
        <v>183</v>
      </c>
      <c r="E288" s="97" t="s">
        <v>1486</v>
      </c>
      <c r="F288" s="95">
        <v>25</v>
      </c>
      <c r="G288" s="98" t="s">
        <v>758</v>
      </c>
      <c r="H288" s="95">
        <v>2008</v>
      </c>
      <c r="I288" s="96" t="s">
        <v>1585</v>
      </c>
      <c r="J288" s="95" t="s">
        <v>1586</v>
      </c>
      <c r="K288" s="95" t="s">
        <v>1490</v>
      </c>
      <c r="L288" s="95"/>
      <c r="M288" s="95"/>
      <c r="N288" s="95" t="s">
        <v>177</v>
      </c>
      <c r="O288" s="95"/>
      <c r="P288" s="95"/>
      <c r="Q288" s="95" t="s">
        <v>224</v>
      </c>
      <c r="R288" s="95"/>
      <c r="S288" s="95"/>
      <c r="T288" s="95"/>
      <c r="U288" s="95"/>
      <c r="V288" s="95"/>
      <c r="W288" s="95"/>
      <c r="X288" s="95"/>
      <c r="Y288" s="95"/>
      <c r="Z288" s="95"/>
      <c r="AA288" s="95"/>
      <c r="AB288" s="95"/>
      <c r="AC288" s="95"/>
      <c r="AD288" s="95"/>
      <c r="AE288" s="95"/>
      <c r="AF288" s="95"/>
      <c r="AG288" s="95"/>
      <c r="AH288" s="95"/>
      <c r="AI288" s="95"/>
      <c r="AJ288" s="95"/>
      <c r="AK288" s="95"/>
    </row>
    <row r="289" spans="1:37" ht="17.25" customHeight="1" x14ac:dyDescent="0.2">
      <c r="A289" s="97" t="s">
        <v>22</v>
      </c>
      <c r="B289" s="97" t="s">
        <v>761</v>
      </c>
      <c r="C289" s="97" t="s">
        <v>165</v>
      </c>
      <c r="D289" s="97" t="s">
        <v>183</v>
      </c>
      <c r="E289" s="97" t="s">
        <v>1486</v>
      </c>
      <c r="F289" s="95">
        <v>26</v>
      </c>
      <c r="G289" s="98" t="s">
        <v>763</v>
      </c>
      <c r="H289" s="95">
        <v>2009</v>
      </c>
      <c r="I289" s="96" t="s">
        <v>1588</v>
      </c>
      <c r="J289" s="95" t="s">
        <v>1589</v>
      </c>
      <c r="K289" s="95" t="s">
        <v>1490</v>
      </c>
      <c r="L289" s="95"/>
      <c r="M289" s="95"/>
      <c r="N289" s="95" t="s">
        <v>177</v>
      </c>
      <c r="O289" s="95"/>
      <c r="P289" s="95"/>
      <c r="Q289" s="95" t="s">
        <v>224</v>
      </c>
      <c r="R289" s="95"/>
      <c r="S289" s="95"/>
      <c r="T289" s="95"/>
      <c r="U289" s="95"/>
      <c r="V289" s="95"/>
      <c r="W289" s="95"/>
      <c r="X289" s="95"/>
      <c r="Y289" s="95"/>
      <c r="Z289" s="95"/>
      <c r="AA289" s="95"/>
      <c r="AB289" s="95"/>
      <c r="AC289" s="95"/>
      <c r="AD289" s="95"/>
      <c r="AE289" s="95"/>
      <c r="AF289" s="95"/>
      <c r="AG289" s="95"/>
      <c r="AH289" s="95"/>
      <c r="AI289" s="95"/>
      <c r="AJ289" s="95"/>
      <c r="AK289" s="95"/>
    </row>
    <row r="290" spans="1:37" ht="17.25" customHeight="1" x14ac:dyDescent="0.2">
      <c r="A290" s="97" t="s">
        <v>22</v>
      </c>
      <c r="B290" s="97" t="s">
        <v>766</v>
      </c>
      <c r="C290" s="97" t="s">
        <v>165</v>
      </c>
      <c r="D290" s="97" t="s">
        <v>183</v>
      </c>
      <c r="E290" s="97" t="s">
        <v>1486</v>
      </c>
      <c r="F290" s="95">
        <v>27</v>
      </c>
      <c r="G290" s="98" t="s">
        <v>767</v>
      </c>
      <c r="H290" s="95">
        <v>2010</v>
      </c>
      <c r="I290" s="96" t="s">
        <v>1592</v>
      </c>
      <c r="J290" s="95" t="s">
        <v>1593</v>
      </c>
      <c r="K290" s="95" t="s">
        <v>1490</v>
      </c>
      <c r="L290" s="95"/>
      <c r="M290" s="95"/>
      <c r="N290" s="95" t="s">
        <v>177</v>
      </c>
      <c r="O290" s="95"/>
      <c r="P290" s="95"/>
      <c r="Q290" s="95" t="s">
        <v>224</v>
      </c>
      <c r="R290" s="95"/>
      <c r="S290" s="95"/>
      <c r="T290" s="95"/>
      <c r="U290" s="95"/>
      <c r="V290" s="95"/>
      <c r="W290" s="95"/>
      <c r="X290" s="95"/>
      <c r="Y290" s="95"/>
      <c r="Z290" s="95"/>
      <c r="AA290" s="95"/>
      <c r="AB290" s="95"/>
      <c r="AC290" s="95"/>
      <c r="AD290" s="95"/>
      <c r="AE290" s="95"/>
      <c r="AF290" s="95"/>
      <c r="AG290" s="95"/>
      <c r="AH290" s="95"/>
      <c r="AI290" s="95"/>
      <c r="AJ290" s="95"/>
      <c r="AK290" s="95"/>
    </row>
    <row r="291" spans="1:37" ht="17.25" customHeight="1" x14ac:dyDescent="0.2">
      <c r="A291" s="97" t="s">
        <v>22</v>
      </c>
      <c r="B291" s="97" t="s">
        <v>770</v>
      </c>
      <c r="C291" s="97" t="s">
        <v>165</v>
      </c>
      <c r="D291" s="97" t="s">
        <v>183</v>
      </c>
      <c r="E291" s="97" t="s">
        <v>1486</v>
      </c>
      <c r="F291" s="95">
        <v>28</v>
      </c>
      <c r="G291" s="98" t="s">
        <v>771</v>
      </c>
      <c r="H291" s="95">
        <v>2011</v>
      </c>
      <c r="I291" s="96" t="s">
        <v>1595</v>
      </c>
      <c r="J291" s="95" t="s">
        <v>1596</v>
      </c>
      <c r="K291" s="95" t="s">
        <v>1490</v>
      </c>
      <c r="L291" s="95"/>
      <c r="M291" s="95"/>
      <c r="N291" s="95" t="s">
        <v>177</v>
      </c>
      <c r="O291" s="95"/>
      <c r="P291" s="95"/>
      <c r="Q291" s="95" t="s">
        <v>224</v>
      </c>
      <c r="R291" s="95"/>
      <c r="S291" s="95"/>
      <c r="T291" s="95"/>
      <c r="U291" s="95"/>
      <c r="V291" s="95"/>
      <c r="W291" s="95"/>
      <c r="X291" s="95"/>
      <c r="Y291" s="95"/>
      <c r="Z291" s="95"/>
      <c r="AA291" s="95"/>
      <c r="AB291" s="95"/>
      <c r="AC291" s="95"/>
      <c r="AD291" s="95"/>
      <c r="AE291" s="95"/>
      <c r="AF291" s="95"/>
      <c r="AG291" s="95"/>
      <c r="AH291" s="95"/>
      <c r="AI291" s="95"/>
      <c r="AJ291" s="95"/>
      <c r="AK291" s="95"/>
    </row>
    <row r="292" spans="1:37" ht="17.25" customHeight="1" x14ac:dyDescent="0.2">
      <c r="A292" s="97" t="s">
        <v>22</v>
      </c>
      <c r="B292" s="97" t="s">
        <v>774</v>
      </c>
      <c r="C292" s="97" t="s">
        <v>165</v>
      </c>
      <c r="D292" s="97" t="s">
        <v>183</v>
      </c>
      <c r="E292" s="97" t="s">
        <v>1486</v>
      </c>
      <c r="F292" s="95">
        <v>29</v>
      </c>
      <c r="G292" s="98" t="s">
        <v>775</v>
      </c>
      <c r="H292" s="95">
        <v>2012</v>
      </c>
      <c r="I292" s="96" t="s">
        <v>1598</v>
      </c>
      <c r="J292" s="95" t="s">
        <v>1599</v>
      </c>
      <c r="K292" s="95" t="s">
        <v>1490</v>
      </c>
      <c r="L292" s="95"/>
      <c r="M292" s="95"/>
      <c r="N292" s="95" t="s">
        <v>177</v>
      </c>
      <c r="O292" s="95"/>
      <c r="P292" s="95"/>
      <c r="Q292" s="95" t="s">
        <v>224</v>
      </c>
      <c r="R292" s="95"/>
      <c r="S292" s="95"/>
      <c r="T292" s="95"/>
      <c r="U292" s="95"/>
      <c r="V292" s="95"/>
      <c r="W292" s="95"/>
      <c r="X292" s="95"/>
      <c r="Y292" s="95"/>
      <c r="Z292" s="95"/>
      <c r="AA292" s="95"/>
      <c r="AB292" s="95"/>
      <c r="AC292" s="95"/>
      <c r="AD292" s="95"/>
      <c r="AE292" s="95"/>
      <c r="AF292" s="95"/>
      <c r="AG292" s="95"/>
      <c r="AH292" s="95"/>
      <c r="AI292" s="95"/>
      <c r="AJ292" s="95"/>
      <c r="AK292" s="95"/>
    </row>
    <row r="293" spans="1:37" ht="17.25" customHeight="1" x14ac:dyDescent="0.2">
      <c r="A293" s="97" t="s">
        <v>22</v>
      </c>
      <c r="B293" s="97" t="s">
        <v>778</v>
      </c>
      <c r="C293" s="97" t="s">
        <v>165</v>
      </c>
      <c r="D293" s="97" t="s">
        <v>183</v>
      </c>
      <c r="E293" s="97" t="s">
        <v>1486</v>
      </c>
      <c r="F293" s="95">
        <v>30</v>
      </c>
      <c r="G293" s="98" t="s">
        <v>779</v>
      </c>
      <c r="H293" s="95">
        <v>2013</v>
      </c>
      <c r="I293" s="96" t="s">
        <v>1600</v>
      </c>
      <c r="J293" s="95" t="s">
        <v>1601</v>
      </c>
      <c r="K293" s="95" t="s">
        <v>1490</v>
      </c>
      <c r="L293" s="95"/>
      <c r="M293" s="95"/>
      <c r="N293" s="95" t="s">
        <v>177</v>
      </c>
      <c r="O293" s="95"/>
      <c r="P293" s="95"/>
      <c r="Q293" s="95" t="s">
        <v>224</v>
      </c>
      <c r="R293" s="95"/>
      <c r="S293" s="95"/>
      <c r="T293" s="95"/>
      <c r="U293" s="95"/>
      <c r="V293" s="95"/>
      <c r="W293" s="95"/>
      <c r="X293" s="95"/>
      <c r="Y293" s="95"/>
      <c r="Z293" s="95"/>
      <c r="AA293" s="95"/>
      <c r="AB293" s="95"/>
      <c r="AC293" s="95"/>
      <c r="AD293" s="95"/>
      <c r="AE293" s="95"/>
      <c r="AF293" s="95"/>
      <c r="AG293" s="95"/>
      <c r="AH293" s="95"/>
      <c r="AI293" s="95"/>
      <c r="AJ293" s="95"/>
      <c r="AK293" s="95"/>
    </row>
    <row r="294" spans="1:37" ht="17.25" customHeight="1" x14ac:dyDescent="0.2">
      <c r="A294" s="97" t="s">
        <v>22</v>
      </c>
      <c r="B294" s="97" t="s">
        <v>782</v>
      </c>
      <c r="C294" s="97" t="s">
        <v>165</v>
      </c>
      <c r="D294" s="97" t="s">
        <v>183</v>
      </c>
      <c r="E294" s="97" t="s">
        <v>1486</v>
      </c>
      <c r="F294" s="95">
        <v>31</v>
      </c>
      <c r="G294" s="98" t="s">
        <v>783</v>
      </c>
      <c r="H294" s="95">
        <v>2014</v>
      </c>
      <c r="I294" s="96" t="s">
        <v>1604</v>
      </c>
      <c r="J294" s="95" t="s">
        <v>1605</v>
      </c>
      <c r="K294" s="95" t="s">
        <v>1490</v>
      </c>
      <c r="L294" s="95"/>
      <c r="M294" s="95"/>
      <c r="N294" s="95" t="s">
        <v>177</v>
      </c>
      <c r="O294" s="95"/>
      <c r="P294" s="95"/>
      <c r="Q294" s="95" t="s">
        <v>224</v>
      </c>
      <c r="R294" s="95"/>
      <c r="S294" s="95"/>
      <c r="T294" s="95"/>
      <c r="U294" s="95"/>
      <c r="V294" s="95"/>
      <c r="W294" s="95"/>
      <c r="X294" s="95"/>
      <c r="Y294" s="95"/>
      <c r="Z294" s="95"/>
      <c r="AA294" s="95"/>
      <c r="AB294" s="95"/>
      <c r="AC294" s="95"/>
      <c r="AD294" s="95"/>
      <c r="AE294" s="95"/>
      <c r="AF294" s="95"/>
      <c r="AG294" s="95"/>
      <c r="AH294" s="95"/>
      <c r="AI294" s="95"/>
      <c r="AJ294" s="95"/>
      <c r="AK294" s="95"/>
    </row>
    <row r="295" spans="1:37" ht="17.25" customHeight="1" x14ac:dyDescent="0.2">
      <c r="A295" s="97" t="s">
        <v>22</v>
      </c>
      <c r="B295" s="97" t="s">
        <v>786</v>
      </c>
      <c r="C295" s="97" t="s">
        <v>165</v>
      </c>
      <c r="D295" s="97" t="s">
        <v>183</v>
      </c>
      <c r="E295" s="97" t="s">
        <v>1486</v>
      </c>
      <c r="F295" s="95">
        <v>32</v>
      </c>
      <c r="G295" s="98" t="s">
        <v>787</v>
      </c>
      <c r="H295" s="95">
        <v>2015</v>
      </c>
      <c r="I295" s="96" t="s">
        <v>1606</v>
      </c>
      <c r="J295" s="95" t="s">
        <v>1607</v>
      </c>
      <c r="K295" s="95" t="s">
        <v>1490</v>
      </c>
      <c r="L295" s="95"/>
      <c r="M295" s="95"/>
      <c r="N295" s="95" t="s">
        <v>177</v>
      </c>
      <c r="O295" s="95"/>
      <c r="P295" s="95"/>
      <c r="Q295" s="95" t="s">
        <v>224</v>
      </c>
      <c r="R295" s="95"/>
      <c r="S295" s="95"/>
      <c r="T295" s="95"/>
      <c r="U295" s="95"/>
      <c r="V295" s="95"/>
      <c r="W295" s="95"/>
      <c r="X295" s="95"/>
      <c r="Y295" s="95"/>
      <c r="Z295" s="95"/>
      <c r="AA295" s="95"/>
      <c r="AB295" s="95"/>
      <c r="AC295" s="95"/>
      <c r="AD295" s="95"/>
      <c r="AE295" s="95"/>
      <c r="AF295" s="95"/>
      <c r="AG295" s="95"/>
      <c r="AH295" s="95"/>
      <c r="AI295" s="95"/>
      <c r="AJ295" s="95"/>
      <c r="AK295" s="95"/>
    </row>
    <row r="296" spans="1:37" ht="17.25" customHeight="1" x14ac:dyDescent="0.2">
      <c r="A296" s="97" t="s">
        <v>22</v>
      </c>
      <c r="B296" s="97"/>
      <c r="C296" s="97" t="s">
        <v>165</v>
      </c>
      <c r="D296" s="97" t="s">
        <v>205</v>
      </c>
      <c r="E296" s="97" t="s">
        <v>205</v>
      </c>
      <c r="F296" s="95">
        <v>19</v>
      </c>
      <c r="G296" s="98" t="s">
        <v>733</v>
      </c>
      <c r="H296" s="95">
        <v>2002</v>
      </c>
      <c r="I296" s="96" t="s">
        <v>1608</v>
      </c>
      <c r="J296" s="95" t="s">
        <v>10473</v>
      </c>
      <c r="K296" s="95" t="s">
        <v>1609</v>
      </c>
      <c r="L296" s="95" t="s">
        <v>230</v>
      </c>
      <c r="M296" s="95"/>
      <c r="N296" s="95" t="s">
        <v>177</v>
      </c>
      <c r="O296" s="95"/>
      <c r="P296" s="95"/>
      <c r="Q296" s="95" t="s">
        <v>178</v>
      </c>
      <c r="R296" s="95"/>
      <c r="S296" s="95"/>
      <c r="T296" s="95"/>
      <c r="U296" s="95"/>
      <c r="V296" s="95"/>
      <c r="W296" s="95"/>
      <c r="X296" s="95"/>
      <c r="Y296" s="95"/>
      <c r="Z296" s="95"/>
      <c r="AA296" s="95"/>
      <c r="AB296" s="95"/>
      <c r="AC296" s="95"/>
      <c r="AD296" s="95"/>
      <c r="AE296" s="95"/>
      <c r="AF296" s="95"/>
      <c r="AG296" s="95"/>
      <c r="AH296" s="95"/>
      <c r="AI296" s="95"/>
      <c r="AJ296" s="95"/>
      <c r="AK296" s="95"/>
    </row>
    <row r="297" spans="1:37" ht="17.25" customHeight="1" x14ac:dyDescent="0.2">
      <c r="A297" s="97" t="s">
        <v>22</v>
      </c>
      <c r="B297" s="97"/>
      <c r="C297" s="97" t="s">
        <v>165</v>
      </c>
      <c r="D297" s="97" t="s">
        <v>205</v>
      </c>
      <c r="E297" s="97" t="s">
        <v>205</v>
      </c>
      <c r="F297" s="95">
        <v>21</v>
      </c>
      <c r="G297" s="98" t="s">
        <v>742</v>
      </c>
      <c r="H297" s="95">
        <v>2004</v>
      </c>
      <c r="I297" s="96" t="s">
        <v>1610</v>
      </c>
      <c r="J297" s="95" t="s">
        <v>10474</v>
      </c>
      <c r="K297" s="95" t="s">
        <v>1609</v>
      </c>
      <c r="L297" s="95" t="s">
        <v>230</v>
      </c>
      <c r="M297" s="95"/>
      <c r="N297" s="95" t="s">
        <v>177</v>
      </c>
      <c r="O297" s="95"/>
      <c r="P297" s="95"/>
      <c r="Q297" s="95" t="s">
        <v>178</v>
      </c>
      <c r="R297" s="95"/>
      <c r="S297" s="95"/>
      <c r="T297" s="95"/>
      <c r="U297" s="95"/>
      <c r="V297" s="95"/>
      <c r="W297" s="95"/>
      <c r="X297" s="95"/>
      <c r="Y297" s="95"/>
      <c r="Z297" s="95"/>
      <c r="AA297" s="95"/>
      <c r="AB297" s="95"/>
      <c r="AC297" s="95"/>
      <c r="AD297" s="95"/>
      <c r="AE297" s="95"/>
      <c r="AF297" s="95"/>
      <c r="AG297" s="95"/>
      <c r="AH297" s="95"/>
      <c r="AI297" s="95"/>
      <c r="AJ297" s="95"/>
      <c r="AK297" s="95"/>
    </row>
    <row r="298" spans="1:37" ht="17.25" customHeight="1" x14ac:dyDescent="0.2">
      <c r="A298" s="97" t="s">
        <v>22</v>
      </c>
      <c r="B298" s="97"/>
      <c r="C298" s="97" t="s">
        <v>165</v>
      </c>
      <c r="D298" s="97" t="s">
        <v>205</v>
      </c>
      <c r="E298" s="97" t="s">
        <v>205</v>
      </c>
      <c r="F298" s="95">
        <v>23</v>
      </c>
      <c r="G298" s="98" t="s">
        <v>750</v>
      </c>
      <c r="H298" s="95">
        <v>2006</v>
      </c>
      <c r="I298" s="96" t="s">
        <v>1611</v>
      </c>
      <c r="J298" s="95" t="s">
        <v>10475</v>
      </c>
      <c r="K298" s="95" t="s">
        <v>1609</v>
      </c>
      <c r="L298" s="95" t="s">
        <v>230</v>
      </c>
      <c r="M298" s="95"/>
      <c r="N298" s="95" t="s">
        <v>177</v>
      </c>
      <c r="O298" s="95"/>
      <c r="P298" s="95"/>
      <c r="Q298" s="95" t="s">
        <v>178</v>
      </c>
      <c r="R298" s="95"/>
      <c r="S298" s="95"/>
      <c r="T298" s="95"/>
      <c r="U298" s="95"/>
      <c r="V298" s="95"/>
      <c r="W298" s="95"/>
      <c r="X298" s="95"/>
      <c r="Y298" s="95"/>
      <c r="Z298" s="95"/>
      <c r="AA298" s="95"/>
      <c r="AB298" s="95"/>
      <c r="AC298" s="95"/>
      <c r="AD298" s="95"/>
      <c r="AE298" s="95"/>
      <c r="AF298" s="95"/>
      <c r="AG298" s="95"/>
      <c r="AH298" s="95"/>
      <c r="AI298" s="95"/>
      <c r="AJ298" s="95"/>
      <c r="AK298" s="95"/>
    </row>
    <row r="299" spans="1:37" ht="17.25" customHeight="1" x14ac:dyDescent="0.2">
      <c r="A299" s="97" t="s">
        <v>22</v>
      </c>
      <c r="B299" s="97"/>
      <c r="C299" s="97" t="s">
        <v>165</v>
      </c>
      <c r="D299" s="97" t="s">
        <v>205</v>
      </c>
      <c r="E299" s="97" t="s">
        <v>205</v>
      </c>
      <c r="F299" s="95">
        <v>25</v>
      </c>
      <c r="G299" s="98" t="s">
        <v>758</v>
      </c>
      <c r="H299" s="95">
        <v>2008</v>
      </c>
      <c r="I299" s="96" t="s">
        <v>1612</v>
      </c>
      <c r="J299" s="95" t="s">
        <v>10476</v>
      </c>
      <c r="K299" s="95" t="s">
        <v>1609</v>
      </c>
      <c r="L299" s="95" t="s">
        <v>230</v>
      </c>
      <c r="M299" s="95"/>
      <c r="N299" s="95" t="s">
        <v>177</v>
      </c>
      <c r="O299" s="95"/>
      <c r="P299" s="95"/>
      <c r="Q299" s="95" t="s">
        <v>178</v>
      </c>
      <c r="R299" s="95"/>
      <c r="S299" s="95"/>
      <c r="T299" s="95"/>
      <c r="U299" s="95"/>
      <c r="V299" s="95"/>
      <c r="W299" s="95"/>
      <c r="X299" s="95"/>
      <c r="Y299" s="95"/>
      <c r="Z299" s="95"/>
      <c r="AA299" s="95"/>
      <c r="AB299" s="95"/>
      <c r="AC299" s="95"/>
      <c r="AD299" s="95"/>
      <c r="AE299" s="95"/>
      <c r="AF299" s="95"/>
      <c r="AG299" s="95"/>
      <c r="AH299" s="95"/>
      <c r="AI299" s="95"/>
      <c r="AJ299" s="95"/>
      <c r="AK299" s="95"/>
    </row>
    <row r="300" spans="1:37" ht="17.25" customHeight="1" x14ac:dyDescent="0.2">
      <c r="A300" s="97" t="s">
        <v>22</v>
      </c>
      <c r="B300" s="97"/>
      <c r="C300" s="97" t="s">
        <v>165</v>
      </c>
      <c r="D300" s="97" t="s">
        <v>205</v>
      </c>
      <c r="E300" s="97" t="s">
        <v>205</v>
      </c>
      <c r="F300" s="95">
        <v>27</v>
      </c>
      <c r="G300" s="98" t="s">
        <v>767</v>
      </c>
      <c r="H300" s="95">
        <v>2010</v>
      </c>
      <c r="I300" s="96" t="s">
        <v>1613</v>
      </c>
      <c r="J300" s="95" t="s">
        <v>10477</v>
      </c>
      <c r="K300" s="95" t="s">
        <v>1609</v>
      </c>
      <c r="L300" s="95" t="s">
        <v>230</v>
      </c>
      <c r="M300" s="95"/>
      <c r="N300" s="95" t="s">
        <v>177</v>
      </c>
      <c r="O300" s="95"/>
      <c r="P300" s="95"/>
      <c r="Q300" s="95" t="s">
        <v>178</v>
      </c>
      <c r="R300" s="95"/>
      <c r="S300" s="95"/>
      <c r="T300" s="95"/>
      <c r="U300" s="95"/>
      <c r="V300" s="95"/>
      <c r="W300" s="95"/>
      <c r="X300" s="95"/>
      <c r="Y300" s="95"/>
      <c r="Z300" s="95"/>
      <c r="AA300" s="95"/>
      <c r="AB300" s="95"/>
      <c r="AC300" s="95"/>
      <c r="AD300" s="95"/>
      <c r="AE300" s="95"/>
      <c r="AF300" s="95"/>
      <c r="AG300" s="95"/>
      <c r="AH300" s="95"/>
      <c r="AI300" s="95"/>
      <c r="AJ300" s="95"/>
      <c r="AK300" s="95"/>
    </row>
    <row r="301" spans="1:37" ht="17.25" customHeight="1" x14ac:dyDescent="0.2">
      <c r="A301" s="97" t="s">
        <v>22</v>
      </c>
      <c r="B301" s="97"/>
      <c r="C301" s="97" t="s">
        <v>165</v>
      </c>
      <c r="D301" s="97" t="s">
        <v>205</v>
      </c>
      <c r="E301" s="97" t="s">
        <v>205</v>
      </c>
      <c r="F301" s="95">
        <v>29</v>
      </c>
      <c r="G301" s="98" t="s">
        <v>775</v>
      </c>
      <c r="H301" s="95">
        <v>2012</v>
      </c>
      <c r="I301" s="96" t="s">
        <v>1616</v>
      </c>
      <c r="J301" s="95" t="s">
        <v>10478</v>
      </c>
      <c r="K301" s="95" t="s">
        <v>1609</v>
      </c>
      <c r="L301" s="95" t="s">
        <v>230</v>
      </c>
      <c r="M301" s="95"/>
      <c r="N301" s="95" t="s">
        <v>177</v>
      </c>
      <c r="O301" s="95"/>
      <c r="P301" s="95"/>
      <c r="Q301" s="95" t="s">
        <v>178</v>
      </c>
      <c r="R301" s="95"/>
      <c r="S301" s="95"/>
      <c r="T301" s="95"/>
      <c r="U301" s="95"/>
      <c r="V301" s="95"/>
      <c r="W301" s="95"/>
      <c r="X301" s="95"/>
      <c r="Y301" s="95"/>
      <c r="Z301" s="95"/>
      <c r="AA301" s="95"/>
      <c r="AB301" s="95"/>
      <c r="AC301" s="95"/>
      <c r="AD301" s="95"/>
      <c r="AE301" s="95"/>
      <c r="AF301" s="95"/>
      <c r="AG301" s="95"/>
      <c r="AH301" s="95"/>
      <c r="AI301" s="95"/>
      <c r="AJ301" s="95"/>
      <c r="AK301" s="95"/>
    </row>
    <row r="302" spans="1:37" ht="17.25" customHeight="1" x14ac:dyDescent="0.2">
      <c r="A302" s="97" t="s">
        <v>22</v>
      </c>
      <c r="B302" s="97"/>
      <c r="C302" s="97" t="s">
        <v>165</v>
      </c>
      <c r="D302" s="97" t="s">
        <v>205</v>
      </c>
      <c r="E302" s="97" t="s">
        <v>205</v>
      </c>
      <c r="F302" s="95">
        <v>31</v>
      </c>
      <c r="G302" s="98" t="s">
        <v>783</v>
      </c>
      <c r="H302" s="95">
        <v>2014</v>
      </c>
      <c r="I302" s="96" t="s">
        <v>1617</v>
      </c>
      <c r="J302" s="95" t="s">
        <v>10479</v>
      </c>
      <c r="K302" s="95" t="s">
        <v>1609</v>
      </c>
      <c r="L302" s="95" t="s">
        <v>230</v>
      </c>
      <c r="M302" s="95"/>
      <c r="N302" s="95" t="s">
        <v>177</v>
      </c>
      <c r="O302" s="95"/>
      <c r="P302" s="95"/>
      <c r="Q302" s="95" t="s">
        <v>178</v>
      </c>
      <c r="R302" s="95"/>
      <c r="S302" s="95"/>
      <c r="T302" s="95"/>
      <c r="U302" s="95"/>
      <c r="V302" s="95"/>
      <c r="W302" s="95"/>
      <c r="X302" s="95"/>
      <c r="Y302" s="95"/>
      <c r="Z302" s="95"/>
      <c r="AA302" s="95"/>
      <c r="AB302" s="95"/>
      <c r="AC302" s="95"/>
      <c r="AD302" s="95"/>
      <c r="AE302" s="95"/>
      <c r="AF302" s="95"/>
      <c r="AG302" s="95"/>
      <c r="AH302" s="95"/>
      <c r="AI302" s="95"/>
      <c r="AJ302" s="95"/>
      <c r="AK302" s="95"/>
    </row>
    <row r="303" spans="1:37" ht="17.25" customHeight="1" x14ac:dyDescent="0.2">
      <c r="A303" s="97" t="s">
        <v>22</v>
      </c>
      <c r="B303" s="97"/>
      <c r="C303" s="97" t="s">
        <v>165</v>
      </c>
      <c r="D303" s="97" t="s">
        <v>205</v>
      </c>
      <c r="E303" s="97" t="s">
        <v>205</v>
      </c>
      <c r="F303" s="95">
        <v>33</v>
      </c>
      <c r="G303" s="98" t="s">
        <v>1227</v>
      </c>
      <c r="H303" s="95">
        <v>2016</v>
      </c>
      <c r="I303" s="96" t="s">
        <v>1618</v>
      </c>
      <c r="J303" s="95" t="s">
        <v>10480</v>
      </c>
      <c r="K303" s="95" t="s">
        <v>1609</v>
      </c>
      <c r="L303" s="95" t="s">
        <v>230</v>
      </c>
      <c r="M303" s="95"/>
      <c r="N303" s="95" t="s">
        <v>177</v>
      </c>
      <c r="O303" s="95"/>
      <c r="P303" s="95"/>
      <c r="Q303" s="95" t="s">
        <v>178</v>
      </c>
      <c r="R303" s="95"/>
      <c r="S303" s="95"/>
      <c r="T303" s="95"/>
      <c r="U303" s="95"/>
      <c r="V303" s="95"/>
      <c r="W303" s="95"/>
      <c r="X303" s="95"/>
      <c r="Y303" s="95"/>
      <c r="Z303" s="95"/>
      <c r="AA303" s="95"/>
      <c r="AB303" s="95"/>
      <c r="AC303" s="95"/>
      <c r="AD303" s="95"/>
      <c r="AE303" s="95"/>
      <c r="AF303" s="95"/>
      <c r="AG303" s="95"/>
      <c r="AH303" s="95"/>
      <c r="AI303" s="95"/>
      <c r="AJ303" s="95"/>
      <c r="AK303" s="95"/>
    </row>
    <row r="304" spans="1:37" ht="17.25" customHeight="1" x14ac:dyDescent="0.2">
      <c r="A304" s="97" t="s">
        <v>22</v>
      </c>
      <c r="B304" s="97" t="s">
        <v>658</v>
      </c>
      <c r="C304" s="97" t="s">
        <v>165</v>
      </c>
      <c r="D304" s="97" t="s">
        <v>202</v>
      </c>
      <c r="E304" s="97" t="s">
        <v>1619</v>
      </c>
      <c r="F304" s="95">
        <v>1</v>
      </c>
      <c r="G304" s="98" t="s">
        <v>659</v>
      </c>
      <c r="H304" s="95">
        <v>1984</v>
      </c>
      <c r="I304" s="96" t="s">
        <v>1620</v>
      </c>
      <c r="J304" s="95" t="s">
        <v>10520</v>
      </c>
      <c r="K304" s="95" t="s">
        <v>1621</v>
      </c>
      <c r="L304" s="95" t="s">
        <v>1622</v>
      </c>
      <c r="M304" s="95"/>
      <c r="N304" s="95" t="s">
        <v>177</v>
      </c>
      <c r="O304" s="95"/>
      <c r="P304" s="95"/>
      <c r="Q304" s="95" t="s">
        <v>178</v>
      </c>
      <c r="R304" s="95"/>
      <c r="S304" s="95"/>
      <c r="T304" s="95"/>
      <c r="U304" s="95"/>
      <c r="V304" s="95"/>
      <c r="W304" s="95"/>
      <c r="X304" s="95"/>
      <c r="Y304" s="95"/>
      <c r="Z304" s="95"/>
      <c r="AA304" s="95"/>
      <c r="AB304" s="95"/>
      <c r="AC304" s="95"/>
      <c r="AD304" s="95"/>
      <c r="AE304" s="95"/>
      <c r="AF304" s="95"/>
      <c r="AG304" s="95"/>
      <c r="AH304" s="95"/>
      <c r="AI304" s="95"/>
      <c r="AJ304" s="95"/>
      <c r="AK304" s="95"/>
    </row>
    <row r="305" spans="1:37" ht="17.25" customHeight="1" x14ac:dyDescent="0.2">
      <c r="A305" s="97" t="s">
        <v>22</v>
      </c>
      <c r="B305" s="97" t="s">
        <v>663</v>
      </c>
      <c r="C305" s="97" t="s">
        <v>165</v>
      </c>
      <c r="D305" s="97" t="s">
        <v>202</v>
      </c>
      <c r="E305" s="97" t="s">
        <v>1619</v>
      </c>
      <c r="F305" s="95">
        <v>2</v>
      </c>
      <c r="G305" s="98" t="s">
        <v>541</v>
      </c>
      <c r="H305" s="95">
        <v>1985</v>
      </c>
      <c r="I305" s="96" t="s">
        <v>1623</v>
      </c>
      <c r="J305" s="95" t="s">
        <v>10521</v>
      </c>
      <c r="K305" s="95" t="s">
        <v>1621</v>
      </c>
      <c r="L305" s="95" t="s">
        <v>1622</v>
      </c>
      <c r="M305" s="95"/>
      <c r="N305" s="95" t="s">
        <v>177</v>
      </c>
      <c r="O305" s="95"/>
      <c r="P305" s="95"/>
      <c r="Q305" s="95" t="s">
        <v>178</v>
      </c>
      <c r="R305" s="95"/>
      <c r="S305" s="95"/>
      <c r="T305" s="95"/>
      <c r="U305" s="95"/>
      <c r="V305" s="95"/>
      <c r="W305" s="95"/>
      <c r="X305" s="95"/>
      <c r="Y305" s="95"/>
      <c r="Z305" s="95"/>
      <c r="AA305" s="95"/>
      <c r="AB305" s="95"/>
      <c r="AC305" s="95"/>
      <c r="AD305" s="95"/>
      <c r="AE305" s="95"/>
      <c r="AF305" s="95"/>
      <c r="AG305" s="95"/>
      <c r="AH305" s="95"/>
      <c r="AI305" s="95"/>
      <c r="AJ305" s="95"/>
      <c r="AK305" s="95"/>
    </row>
    <row r="306" spans="1:37" ht="17.25" customHeight="1" x14ac:dyDescent="0.2">
      <c r="A306" s="97" t="s">
        <v>22</v>
      </c>
      <c r="B306" s="97" t="s">
        <v>666</v>
      </c>
      <c r="C306" s="97" t="s">
        <v>165</v>
      </c>
      <c r="D306" s="97" t="s">
        <v>202</v>
      </c>
      <c r="E306" s="97" t="s">
        <v>1619</v>
      </c>
      <c r="F306" s="95">
        <v>3</v>
      </c>
      <c r="G306" s="98" t="s">
        <v>667</v>
      </c>
      <c r="H306" s="95">
        <v>1986</v>
      </c>
      <c r="I306" s="96" t="s">
        <v>1624</v>
      </c>
      <c r="J306" s="95" t="s">
        <v>10522</v>
      </c>
      <c r="K306" s="95" t="s">
        <v>1621</v>
      </c>
      <c r="L306" s="95" t="s">
        <v>1622</v>
      </c>
      <c r="M306" s="95"/>
      <c r="N306" s="95" t="s">
        <v>177</v>
      </c>
      <c r="O306" s="95"/>
      <c r="P306" s="95"/>
      <c r="Q306" s="95" t="s">
        <v>178</v>
      </c>
      <c r="R306" s="95"/>
      <c r="S306" s="95"/>
      <c r="T306" s="95"/>
      <c r="U306" s="95"/>
      <c r="V306" s="95"/>
      <c r="W306" s="95"/>
      <c r="X306" s="95"/>
      <c r="Y306" s="95"/>
      <c r="Z306" s="95"/>
      <c r="AA306" s="95"/>
      <c r="AB306" s="95"/>
      <c r="AC306" s="95"/>
      <c r="AD306" s="95"/>
      <c r="AE306" s="95"/>
      <c r="AF306" s="95"/>
      <c r="AG306" s="95"/>
      <c r="AH306" s="95"/>
      <c r="AI306" s="95"/>
      <c r="AJ306" s="95"/>
      <c r="AK306" s="95"/>
    </row>
    <row r="307" spans="1:37" ht="17.25" customHeight="1" x14ac:dyDescent="0.2">
      <c r="A307" s="97" t="s">
        <v>22</v>
      </c>
      <c r="B307" s="97" t="s">
        <v>671</v>
      </c>
      <c r="C307" s="97" t="s">
        <v>165</v>
      </c>
      <c r="D307" s="97" t="s">
        <v>202</v>
      </c>
      <c r="E307" s="97" t="s">
        <v>1619</v>
      </c>
      <c r="F307" s="95">
        <v>4</v>
      </c>
      <c r="G307" s="98" t="s">
        <v>672</v>
      </c>
      <c r="H307" s="95">
        <v>1987</v>
      </c>
      <c r="I307" s="96" t="s">
        <v>1626</v>
      </c>
      <c r="J307" s="95" t="s">
        <v>10523</v>
      </c>
      <c r="K307" s="95" t="s">
        <v>1621</v>
      </c>
      <c r="L307" s="95" t="s">
        <v>1622</v>
      </c>
      <c r="M307" s="95"/>
      <c r="N307" s="95" t="s">
        <v>177</v>
      </c>
      <c r="O307" s="95"/>
      <c r="P307" s="95"/>
      <c r="Q307" s="95" t="s">
        <v>178</v>
      </c>
      <c r="R307" s="95"/>
      <c r="S307" s="95"/>
      <c r="T307" s="95"/>
      <c r="U307" s="95"/>
      <c r="V307" s="95"/>
      <c r="W307" s="95"/>
      <c r="X307" s="95"/>
      <c r="Y307" s="95"/>
      <c r="Z307" s="95"/>
      <c r="AA307" s="95"/>
      <c r="AB307" s="95"/>
      <c r="AC307" s="95"/>
      <c r="AD307" s="95"/>
      <c r="AE307" s="95"/>
      <c r="AF307" s="95"/>
      <c r="AG307" s="95"/>
      <c r="AH307" s="95"/>
      <c r="AI307" s="95"/>
      <c r="AJ307" s="95"/>
      <c r="AK307" s="95"/>
    </row>
    <row r="308" spans="1:37" ht="17.25" customHeight="1" x14ac:dyDescent="0.2">
      <c r="A308" s="97" t="s">
        <v>22</v>
      </c>
      <c r="B308" s="97" t="s">
        <v>675</v>
      </c>
      <c r="C308" s="97" t="s">
        <v>165</v>
      </c>
      <c r="D308" s="97" t="s">
        <v>202</v>
      </c>
      <c r="E308" s="97" t="s">
        <v>1619</v>
      </c>
      <c r="F308" s="95">
        <v>5</v>
      </c>
      <c r="G308" s="98" t="s">
        <v>676</v>
      </c>
      <c r="H308" s="95">
        <v>1988</v>
      </c>
      <c r="I308" s="96" t="s">
        <v>1628</v>
      </c>
      <c r="J308" s="95" t="s">
        <v>10524</v>
      </c>
      <c r="K308" s="95" t="s">
        <v>1621</v>
      </c>
      <c r="L308" s="95" t="s">
        <v>1622</v>
      </c>
      <c r="M308" s="95"/>
      <c r="N308" s="95" t="s">
        <v>177</v>
      </c>
      <c r="O308" s="95"/>
      <c r="P308" s="95"/>
      <c r="Q308" s="95" t="s">
        <v>178</v>
      </c>
      <c r="R308" s="95"/>
      <c r="S308" s="95"/>
      <c r="T308" s="95"/>
      <c r="U308" s="95"/>
      <c r="V308" s="95"/>
      <c r="W308" s="95"/>
      <c r="X308" s="95"/>
      <c r="Y308" s="95"/>
      <c r="Z308" s="95"/>
      <c r="AA308" s="95"/>
      <c r="AB308" s="95"/>
      <c r="AC308" s="95"/>
      <c r="AD308" s="95"/>
      <c r="AE308" s="95"/>
      <c r="AF308" s="95"/>
      <c r="AG308" s="95"/>
      <c r="AH308" s="95"/>
      <c r="AI308" s="95"/>
      <c r="AJ308" s="95"/>
      <c r="AK308" s="95"/>
    </row>
    <row r="309" spans="1:37" ht="17.25" customHeight="1" x14ac:dyDescent="0.2">
      <c r="A309" s="97" t="s">
        <v>22</v>
      </c>
      <c r="B309" s="97" t="s">
        <v>679</v>
      </c>
      <c r="C309" s="97" t="s">
        <v>165</v>
      </c>
      <c r="D309" s="97" t="s">
        <v>202</v>
      </c>
      <c r="E309" s="97" t="s">
        <v>1619</v>
      </c>
      <c r="F309" s="95">
        <v>6</v>
      </c>
      <c r="G309" s="98" t="s">
        <v>680</v>
      </c>
      <c r="H309" s="95">
        <v>1989</v>
      </c>
      <c r="I309" s="96" t="s">
        <v>1629</v>
      </c>
      <c r="J309" s="95" t="s">
        <v>10525</v>
      </c>
      <c r="K309" s="95" t="s">
        <v>1621</v>
      </c>
      <c r="L309" s="95" t="s">
        <v>1622</v>
      </c>
      <c r="M309" s="95"/>
      <c r="N309" s="95" t="s">
        <v>177</v>
      </c>
      <c r="O309" s="95"/>
      <c r="P309" s="95"/>
      <c r="Q309" s="95" t="s">
        <v>178</v>
      </c>
      <c r="R309" s="95"/>
      <c r="S309" s="95"/>
      <c r="T309" s="95"/>
      <c r="U309" s="95"/>
      <c r="V309" s="95"/>
      <c r="W309" s="95"/>
      <c r="X309" s="95"/>
      <c r="Y309" s="95"/>
      <c r="Z309" s="95"/>
      <c r="AA309" s="95"/>
      <c r="AB309" s="95"/>
      <c r="AC309" s="95"/>
      <c r="AD309" s="95"/>
      <c r="AE309" s="95"/>
      <c r="AF309" s="95"/>
      <c r="AG309" s="95"/>
      <c r="AH309" s="95"/>
      <c r="AI309" s="95"/>
      <c r="AJ309" s="95"/>
      <c r="AK309" s="95"/>
    </row>
    <row r="310" spans="1:37" ht="17.25" customHeight="1" x14ac:dyDescent="0.2">
      <c r="A310" s="97" t="s">
        <v>22</v>
      </c>
      <c r="B310" s="97" t="s">
        <v>683</v>
      </c>
      <c r="C310" s="97" t="s">
        <v>165</v>
      </c>
      <c r="D310" s="97" t="s">
        <v>202</v>
      </c>
      <c r="E310" s="97" t="s">
        <v>1619</v>
      </c>
      <c r="F310" s="95">
        <v>7</v>
      </c>
      <c r="G310" s="98" t="s">
        <v>684</v>
      </c>
      <c r="H310" s="95">
        <v>1990</v>
      </c>
      <c r="I310" s="96" t="s">
        <v>1630</v>
      </c>
      <c r="J310" s="95" t="s">
        <v>10526</v>
      </c>
      <c r="K310" s="95" t="s">
        <v>1621</v>
      </c>
      <c r="L310" s="95" t="s">
        <v>1622</v>
      </c>
      <c r="M310" s="95"/>
      <c r="N310" s="95" t="s">
        <v>177</v>
      </c>
      <c r="O310" s="95"/>
      <c r="P310" s="95"/>
      <c r="Q310" s="95" t="s">
        <v>178</v>
      </c>
      <c r="R310" s="95"/>
      <c r="S310" s="95"/>
      <c r="T310" s="95"/>
      <c r="U310" s="95"/>
      <c r="V310" s="95"/>
      <c r="W310" s="95"/>
      <c r="X310" s="95"/>
      <c r="Y310" s="95"/>
      <c r="Z310" s="95"/>
      <c r="AA310" s="95"/>
      <c r="AB310" s="95"/>
      <c r="AC310" s="95"/>
      <c r="AD310" s="95"/>
      <c r="AE310" s="95"/>
      <c r="AF310" s="95"/>
      <c r="AG310" s="95"/>
      <c r="AH310" s="95"/>
      <c r="AI310" s="95"/>
      <c r="AJ310" s="95"/>
      <c r="AK310" s="95"/>
    </row>
    <row r="311" spans="1:37" ht="17.25" customHeight="1" x14ac:dyDescent="0.2">
      <c r="A311" s="97" t="s">
        <v>22</v>
      </c>
      <c r="B311" s="97" t="s">
        <v>687</v>
      </c>
      <c r="C311" s="97" t="s">
        <v>165</v>
      </c>
      <c r="D311" s="97" t="s">
        <v>202</v>
      </c>
      <c r="E311" s="97" t="s">
        <v>1619</v>
      </c>
      <c r="F311" s="95">
        <v>8</v>
      </c>
      <c r="G311" s="98" t="s">
        <v>688</v>
      </c>
      <c r="H311" s="95">
        <v>1991</v>
      </c>
      <c r="I311" s="96" t="s">
        <v>1631</v>
      </c>
      <c r="J311" s="95" t="s">
        <v>10527</v>
      </c>
      <c r="K311" s="95" t="s">
        <v>1621</v>
      </c>
      <c r="L311" s="95" t="s">
        <v>1622</v>
      </c>
      <c r="M311" s="95"/>
      <c r="N311" s="95" t="s">
        <v>177</v>
      </c>
      <c r="O311" s="95"/>
      <c r="P311" s="95"/>
      <c r="Q311" s="95" t="s">
        <v>178</v>
      </c>
      <c r="R311" s="95"/>
      <c r="S311" s="95"/>
      <c r="T311" s="95"/>
      <c r="U311" s="95"/>
      <c r="V311" s="95"/>
      <c r="W311" s="95"/>
      <c r="X311" s="95"/>
      <c r="Y311" s="95"/>
      <c r="Z311" s="95"/>
      <c r="AA311" s="95"/>
      <c r="AB311" s="95"/>
      <c r="AC311" s="95"/>
      <c r="AD311" s="95"/>
      <c r="AE311" s="95"/>
      <c r="AF311" s="95"/>
      <c r="AG311" s="95"/>
      <c r="AH311" s="95"/>
      <c r="AI311" s="95"/>
      <c r="AJ311" s="95"/>
      <c r="AK311" s="95"/>
    </row>
    <row r="312" spans="1:37" ht="17.25" customHeight="1" x14ac:dyDescent="0.2">
      <c r="A312" s="97" t="s">
        <v>22</v>
      </c>
      <c r="B312" s="97" t="s">
        <v>691</v>
      </c>
      <c r="C312" s="97" t="s">
        <v>165</v>
      </c>
      <c r="D312" s="97" t="s">
        <v>202</v>
      </c>
      <c r="E312" s="97" t="s">
        <v>1619</v>
      </c>
      <c r="F312" s="95">
        <v>9</v>
      </c>
      <c r="G312" s="98" t="s">
        <v>692</v>
      </c>
      <c r="H312" s="95">
        <v>1992</v>
      </c>
      <c r="I312" s="96" t="s">
        <v>1632</v>
      </c>
      <c r="J312" s="95" t="s">
        <v>10528</v>
      </c>
      <c r="K312" s="95" t="s">
        <v>1621</v>
      </c>
      <c r="L312" s="95" t="s">
        <v>1622</v>
      </c>
      <c r="M312" s="95"/>
      <c r="N312" s="95" t="s">
        <v>177</v>
      </c>
      <c r="O312" s="95"/>
      <c r="P312" s="95"/>
      <c r="Q312" s="95" t="s">
        <v>178</v>
      </c>
      <c r="R312" s="95"/>
      <c r="S312" s="95"/>
      <c r="T312" s="95"/>
      <c r="U312" s="95"/>
      <c r="V312" s="95"/>
      <c r="W312" s="95"/>
      <c r="X312" s="95"/>
      <c r="Y312" s="95"/>
      <c r="Z312" s="95"/>
      <c r="AA312" s="95"/>
      <c r="AB312" s="95"/>
      <c r="AC312" s="95"/>
      <c r="AD312" s="95"/>
      <c r="AE312" s="95"/>
      <c r="AF312" s="95"/>
      <c r="AG312" s="95"/>
      <c r="AH312" s="95"/>
      <c r="AI312" s="95"/>
      <c r="AJ312" s="95"/>
      <c r="AK312" s="95"/>
    </row>
    <row r="313" spans="1:37" ht="17.25" customHeight="1" x14ac:dyDescent="0.2">
      <c r="A313" s="97" t="s">
        <v>22</v>
      </c>
      <c r="B313" s="97" t="s">
        <v>695</v>
      </c>
      <c r="C313" s="97" t="s">
        <v>165</v>
      </c>
      <c r="D313" s="97" t="s">
        <v>202</v>
      </c>
      <c r="E313" s="97" t="s">
        <v>1619</v>
      </c>
      <c r="F313" s="95">
        <v>10</v>
      </c>
      <c r="G313" s="98" t="s">
        <v>696</v>
      </c>
      <c r="H313" s="95">
        <v>1993</v>
      </c>
      <c r="I313" s="96" t="s">
        <v>1633</v>
      </c>
      <c r="J313" s="95" t="s">
        <v>10529</v>
      </c>
      <c r="K313" s="95" t="s">
        <v>1621</v>
      </c>
      <c r="L313" s="95" t="s">
        <v>1622</v>
      </c>
      <c r="M313" s="95"/>
      <c r="N313" s="95" t="s">
        <v>177</v>
      </c>
      <c r="O313" s="95"/>
      <c r="P313" s="95"/>
      <c r="Q313" s="95" t="s">
        <v>178</v>
      </c>
      <c r="R313" s="95"/>
      <c r="S313" s="95"/>
      <c r="T313" s="95"/>
      <c r="U313" s="95"/>
      <c r="V313" s="95"/>
      <c r="W313" s="95"/>
      <c r="X313" s="95"/>
      <c r="Y313" s="95"/>
      <c r="Z313" s="95"/>
      <c r="AA313" s="95"/>
      <c r="AB313" s="95"/>
      <c r="AC313" s="95"/>
      <c r="AD313" s="95"/>
      <c r="AE313" s="95"/>
      <c r="AF313" s="95"/>
      <c r="AG313" s="95"/>
      <c r="AH313" s="95"/>
      <c r="AI313" s="95"/>
      <c r="AJ313" s="95"/>
      <c r="AK313" s="95"/>
    </row>
    <row r="314" spans="1:37" ht="17.25" customHeight="1" x14ac:dyDescent="0.2">
      <c r="A314" s="97" t="s">
        <v>22</v>
      </c>
      <c r="B314" s="97" t="s">
        <v>699</v>
      </c>
      <c r="C314" s="97" t="s">
        <v>165</v>
      </c>
      <c r="D314" s="97" t="s">
        <v>202</v>
      </c>
      <c r="E314" s="97" t="s">
        <v>1619</v>
      </c>
      <c r="F314" s="95">
        <v>11</v>
      </c>
      <c r="G314" s="98" t="s">
        <v>700</v>
      </c>
      <c r="H314" s="95">
        <v>1994</v>
      </c>
      <c r="I314" s="96" t="s">
        <v>1635</v>
      </c>
      <c r="J314" s="95" t="s">
        <v>10530</v>
      </c>
      <c r="K314" s="95" t="s">
        <v>1621</v>
      </c>
      <c r="L314" s="95" t="s">
        <v>1622</v>
      </c>
      <c r="M314" s="95"/>
      <c r="N314" s="95" t="s">
        <v>177</v>
      </c>
      <c r="O314" s="95"/>
      <c r="P314" s="95"/>
      <c r="Q314" s="95" t="s">
        <v>178</v>
      </c>
      <c r="R314" s="95"/>
      <c r="S314" s="95"/>
      <c r="T314" s="95"/>
      <c r="U314" s="95"/>
      <c r="V314" s="95"/>
      <c r="W314" s="95"/>
      <c r="X314" s="95"/>
      <c r="Y314" s="95"/>
      <c r="Z314" s="95"/>
      <c r="AA314" s="95"/>
      <c r="AB314" s="95"/>
      <c r="AC314" s="95"/>
      <c r="AD314" s="95"/>
      <c r="AE314" s="95"/>
      <c r="AF314" s="95"/>
      <c r="AG314" s="95"/>
      <c r="AH314" s="95"/>
      <c r="AI314" s="95"/>
      <c r="AJ314" s="95"/>
      <c r="AK314" s="95"/>
    </row>
    <row r="315" spans="1:37" ht="17.25" customHeight="1" x14ac:dyDescent="0.2">
      <c r="A315" s="97" t="s">
        <v>22</v>
      </c>
      <c r="B315" s="97" t="s">
        <v>704</v>
      </c>
      <c r="C315" s="97" t="s">
        <v>165</v>
      </c>
      <c r="D315" s="97" t="s">
        <v>202</v>
      </c>
      <c r="E315" s="97" t="s">
        <v>1619</v>
      </c>
      <c r="F315" s="95">
        <v>12</v>
      </c>
      <c r="G315" s="98" t="s">
        <v>705</v>
      </c>
      <c r="H315" s="95">
        <v>1995</v>
      </c>
      <c r="I315" s="96" t="s">
        <v>1637</v>
      </c>
      <c r="J315" s="95" t="s">
        <v>10531</v>
      </c>
      <c r="K315" s="95" t="s">
        <v>1621</v>
      </c>
      <c r="L315" s="95" t="s">
        <v>1622</v>
      </c>
      <c r="M315" s="95"/>
      <c r="N315" s="95" t="s">
        <v>177</v>
      </c>
      <c r="O315" s="95"/>
      <c r="P315" s="95"/>
      <c r="Q315" s="95" t="s">
        <v>178</v>
      </c>
      <c r="R315" s="95"/>
      <c r="S315" s="95"/>
      <c r="T315" s="95"/>
      <c r="U315" s="95"/>
      <c r="V315" s="95"/>
      <c r="W315" s="95"/>
      <c r="X315" s="95"/>
      <c r="Y315" s="95"/>
      <c r="Z315" s="95"/>
      <c r="AA315" s="95"/>
      <c r="AB315" s="95"/>
      <c r="AC315" s="95"/>
      <c r="AD315" s="95"/>
      <c r="AE315" s="95"/>
      <c r="AF315" s="95"/>
      <c r="AG315" s="95"/>
      <c r="AH315" s="95"/>
      <c r="AI315" s="95"/>
      <c r="AJ315" s="95"/>
      <c r="AK315" s="95"/>
    </row>
    <row r="316" spans="1:37" ht="17.25" customHeight="1" x14ac:dyDescent="0.2">
      <c r="A316" s="97" t="s">
        <v>22</v>
      </c>
      <c r="B316" s="97" t="s">
        <v>708</v>
      </c>
      <c r="C316" s="97" t="s">
        <v>165</v>
      </c>
      <c r="D316" s="97" t="s">
        <v>202</v>
      </c>
      <c r="E316" s="97" t="s">
        <v>1619</v>
      </c>
      <c r="F316" s="95">
        <v>13</v>
      </c>
      <c r="G316" s="98" t="s">
        <v>709</v>
      </c>
      <c r="H316" s="95">
        <v>1996</v>
      </c>
      <c r="I316" s="96" t="s">
        <v>1638</v>
      </c>
      <c r="J316" s="95" t="s">
        <v>10532</v>
      </c>
      <c r="K316" s="95" t="s">
        <v>1621</v>
      </c>
      <c r="L316" s="95" t="s">
        <v>1622</v>
      </c>
      <c r="M316" s="95"/>
      <c r="N316" s="95" t="s">
        <v>177</v>
      </c>
      <c r="O316" s="95"/>
      <c r="P316" s="95"/>
      <c r="Q316" s="95" t="s">
        <v>178</v>
      </c>
      <c r="R316" s="95"/>
      <c r="S316" s="95"/>
      <c r="T316" s="95"/>
      <c r="U316" s="95"/>
      <c r="V316" s="95"/>
      <c r="W316" s="95"/>
      <c r="X316" s="95"/>
      <c r="Y316" s="95"/>
      <c r="Z316" s="95"/>
      <c r="AA316" s="95"/>
      <c r="AB316" s="95"/>
      <c r="AC316" s="95"/>
      <c r="AD316" s="95"/>
      <c r="AE316" s="95"/>
      <c r="AF316" s="95"/>
      <c r="AG316" s="95"/>
      <c r="AH316" s="95"/>
      <c r="AI316" s="95"/>
      <c r="AJ316" s="95"/>
      <c r="AK316" s="95"/>
    </row>
    <row r="317" spans="1:37" ht="17.25" customHeight="1" x14ac:dyDescent="0.2">
      <c r="A317" s="97" t="s">
        <v>22</v>
      </c>
      <c r="B317" s="97" t="s">
        <v>712</v>
      </c>
      <c r="C317" s="97" t="s">
        <v>165</v>
      </c>
      <c r="D317" s="97" t="s">
        <v>202</v>
      </c>
      <c r="E317" s="97" t="s">
        <v>1619</v>
      </c>
      <c r="F317" s="95">
        <v>14</v>
      </c>
      <c r="G317" s="98" t="s">
        <v>713</v>
      </c>
      <c r="H317" s="95">
        <v>1997</v>
      </c>
      <c r="I317" s="96" t="s">
        <v>1639</v>
      </c>
      <c r="J317" s="95" t="s">
        <v>10533</v>
      </c>
      <c r="K317" s="95" t="s">
        <v>1621</v>
      </c>
      <c r="L317" s="95" t="s">
        <v>1622</v>
      </c>
      <c r="M317" s="95"/>
      <c r="N317" s="95" t="s">
        <v>177</v>
      </c>
      <c r="O317" s="95"/>
      <c r="P317" s="95"/>
      <c r="Q317" s="95" t="s">
        <v>178</v>
      </c>
      <c r="R317" s="95"/>
      <c r="S317" s="95"/>
      <c r="T317" s="95"/>
      <c r="U317" s="95"/>
      <c r="V317" s="95"/>
      <c r="W317" s="95"/>
      <c r="X317" s="95"/>
      <c r="Y317" s="95"/>
      <c r="Z317" s="95"/>
      <c r="AA317" s="95"/>
      <c r="AB317" s="95"/>
      <c r="AC317" s="95"/>
      <c r="AD317" s="95"/>
      <c r="AE317" s="95"/>
      <c r="AF317" s="95"/>
      <c r="AG317" s="95"/>
      <c r="AH317" s="95"/>
      <c r="AI317" s="95"/>
      <c r="AJ317" s="95"/>
      <c r="AK317" s="95"/>
    </row>
    <row r="318" spans="1:37" ht="17.25" customHeight="1" x14ac:dyDescent="0.2">
      <c r="A318" s="97" t="s">
        <v>22</v>
      </c>
      <c r="B318" s="97" t="s">
        <v>716</v>
      </c>
      <c r="C318" s="97" t="s">
        <v>165</v>
      </c>
      <c r="D318" s="97" t="s">
        <v>202</v>
      </c>
      <c r="E318" s="97" t="s">
        <v>1619</v>
      </c>
      <c r="F318" s="95">
        <v>15</v>
      </c>
      <c r="G318" s="98" t="s">
        <v>717</v>
      </c>
      <c r="H318" s="95">
        <v>1998</v>
      </c>
      <c r="I318" s="96" t="s">
        <v>1640</v>
      </c>
      <c r="J318" s="95" t="s">
        <v>10534</v>
      </c>
      <c r="K318" s="95" t="s">
        <v>1621</v>
      </c>
      <c r="L318" s="95" t="s">
        <v>1622</v>
      </c>
      <c r="M318" s="95"/>
      <c r="N318" s="95" t="s">
        <v>177</v>
      </c>
      <c r="O318" s="95"/>
      <c r="P318" s="95"/>
      <c r="Q318" s="95" t="s">
        <v>178</v>
      </c>
      <c r="R318" s="95"/>
      <c r="S318" s="95"/>
      <c r="T318" s="95"/>
      <c r="U318" s="95"/>
      <c r="V318" s="95"/>
      <c r="W318" s="95"/>
      <c r="X318" s="95"/>
      <c r="Y318" s="95"/>
      <c r="Z318" s="95"/>
      <c r="AA318" s="95"/>
      <c r="AB318" s="95"/>
      <c r="AC318" s="95"/>
      <c r="AD318" s="95"/>
      <c r="AE318" s="95"/>
      <c r="AF318" s="95"/>
      <c r="AG318" s="95"/>
      <c r="AH318" s="95"/>
      <c r="AI318" s="95"/>
      <c r="AJ318" s="95"/>
      <c r="AK318" s="95"/>
    </row>
    <row r="319" spans="1:37" ht="17.25" customHeight="1" x14ac:dyDescent="0.2">
      <c r="A319" s="97" t="s">
        <v>22</v>
      </c>
      <c r="B319" s="97" t="s">
        <v>720</v>
      </c>
      <c r="C319" s="97" t="s">
        <v>165</v>
      </c>
      <c r="D319" s="97" t="s">
        <v>202</v>
      </c>
      <c r="E319" s="97" t="s">
        <v>1619</v>
      </c>
      <c r="F319" s="95">
        <v>16</v>
      </c>
      <c r="G319" s="98" t="s">
        <v>721</v>
      </c>
      <c r="H319" s="95">
        <v>1999</v>
      </c>
      <c r="I319" s="96" t="s">
        <v>1641</v>
      </c>
      <c r="J319" s="95" t="s">
        <v>10535</v>
      </c>
      <c r="K319" s="95" t="s">
        <v>1621</v>
      </c>
      <c r="L319" s="95" t="s">
        <v>1622</v>
      </c>
      <c r="M319" s="95"/>
      <c r="N319" s="95" t="s">
        <v>177</v>
      </c>
      <c r="O319" s="95"/>
      <c r="P319" s="95"/>
      <c r="Q319" s="95" t="s">
        <v>178</v>
      </c>
      <c r="R319" s="95"/>
      <c r="S319" s="95"/>
      <c r="T319" s="95"/>
      <c r="U319" s="95"/>
      <c r="V319" s="95"/>
      <c r="W319" s="95"/>
      <c r="X319" s="95"/>
      <c r="Y319" s="95"/>
      <c r="Z319" s="95"/>
      <c r="AA319" s="95"/>
      <c r="AB319" s="95"/>
      <c r="AC319" s="95"/>
      <c r="AD319" s="95"/>
      <c r="AE319" s="95"/>
      <c r="AF319" s="95"/>
      <c r="AG319" s="95"/>
      <c r="AH319" s="95"/>
      <c r="AI319" s="95"/>
      <c r="AJ319" s="95"/>
      <c r="AK319" s="95"/>
    </row>
    <row r="320" spans="1:37" ht="17.25" customHeight="1" x14ac:dyDescent="0.2">
      <c r="A320" s="97" t="s">
        <v>22</v>
      </c>
      <c r="B320" s="97" t="s">
        <v>724</v>
      </c>
      <c r="C320" s="97" t="s">
        <v>165</v>
      </c>
      <c r="D320" s="97" t="s">
        <v>202</v>
      </c>
      <c r="E320" s="97" t="s">
        <v>1619</v>
      </c>
      <c r="F320" s="95">
        <v>17</v>
      </c>
      <c r="G320" s="98" t="s">
        <v>725</v>
      </c>
      <c r="H320" s="95">
        <v>2000</v>
      </c>
      <c r="I320" s="96" t="s">
        <v>1642</v>
      </c>
      <c r="J320" s="95" t="s">
        <v>10536</v>
      </c>
      <c r="K320" s="95" t="s">
        <v>1621</v>
      </c>
      <c r="L320" s="95" t="s">
        <v>1622</v>
      </c>
      <c r="M320" s="95"/>
      <c r="N320" s="95" t="s">
        <v>177</v>
      </c>
      <c r="O320" s="95"/>
      <c r="P320" s="95"/>
      <c r="Q320" s="95" t="s">
        <v>178</v>
      </c>
      <c r="R320" s="95"/>
      <c r="S320" s="95"/>
      <c r="T320" s="95"/>
      <c r="U320" s="95"/>
      <c r="V320" s="95"/>
      <c r="W320" s="95"/>
      <c r="X320" s="95"/>
      <c r="Y320" s="95"/>
      <c r="Z320" s="95"/>
      <c r="AA320" s="95"/>
      <c r="AB320" s="95"/>
      <c r="AC320" s="95"/>
      <c r="AD320" s="95"/>
      <c r="AE320" s="95"/>
      <c r="AF320" s="95"/>
      <c r="AG320" s="95"/>
      <c r="AH320" s="95"/>
      <c r="AI320" s="95"/>
      <c r="AJ320" s="95"/>
      <c r="AK320" s="95"/>
    </row>
    <row r="321" spans="1:37" ht="17.25" customHeight="1" x14ac:dyDescent="0.2">
      <c r="A321" s="97" t="s">
        <v>22</v>
      </c>
      <c r="B321" s="97" t="s">
        <v>728</v>
      </c>
      <c r="C321" s="97" t="s">
        <v>165</v>
      </c>
      <c r="D321" s="97" t="s">
        <v>202</v>
      </c>
      <c r="E321" s="97" t="s">
        <v>1619</v>
      </c>
      <c r="F321" s="95">
        <v>18</v>
      </c>
      <c r="G321" s="98" t="s">
        <v>729</v>
      </c>
      <c r="H321" s="95">
        <v>2001</v>
      </c>
      <c r="I321" s="96" t="s">
        <v>1644</v>
      </c>
      <c r="J321" s="95" t="s">
        <v>10537</v>
      </c>
      <c r="K321" s="95" t="s">
        <v>1621</v>
      </c>
      <c r="L321" s="95" t="s">
        <v>1622</v>
      </c>
      <c r="M321" s="95"/>
      <c r="N321" s="95" t="s">
        <v>177</v>
      </c>
      <c r="O321" s="95"/>
      <c r="P321" s="95"/>
      <c r="Q321" s="95" t="s">
        <v>178</v>
      </c>
      <c r="R321" s="95"/>
      <c r="S321" s="95"/>
      <c r="T321" s="95"/>
      <c r="U321" s="95"/>
      <c r="V321" s="95"/>
      <c r="W321" s="95"/>
      <c r="X321" s="95"/>
      <c r="Y321" s="95"/>
      <c r="Z321" s="95"/>
      <c r="AA321" s="95"/>
      <c r="AB321" s="95"/>
      <c r="AC321" s="95"/>
      <c r="AD321" s="95"/>
      <c r="AE321" s="95"/>
      <c r="AF321" s="95"/>
      <c r="AG321" s="95"/>
      <c r="AH321" s="95"/>
      <c r="AI321" s="95"/>
      <c r="AJ321" s="95"/>
      <c r="AK321" s="95"/>
    </row>
    <row r="322" spans="1:37" ht="17.25" customHeight="1" x14ac:dyDescent="0.2">
      <c r="A322" s="97" t="s">
        <v>22</v>
      </c>
      <c r="B322" s="97" t="s">
        <v>732</v>
      </c>
      <c r="C322" s="97" t="s">
        <v>165</v>
      </c>
      <c r="D322" s="97" t="s">
        <v>202</v>
      </c>
      <c r="E322" s="97" t="s">
        <v>1619</v>
      </c>
      <c r="F322" s="95">
        <v>19</v>
      </c>
      <c r="G322" s="98" t="s">
        <v>733</v>
      </c>
      <c r="H322" s="95">
        <v>2002</v>
      </c>
      <c r="I322" s="96" t="s">
        <v>1646</v>
      </c>
      <c r="J322" s="95" t="s">
        <v>10538</v>
      </c>
      <c r="K322" s="95" t="s">
        <v>1621</v>
      </c>
      <c r="L322" s="95" t="s">
        <v>1622</v>
      </c>
      <c r="M322" s="95"/>
      <c r="N322" s="95" t="s">
        <v>177</v>
      </c>
      <c r="O322" s="95"/>
      <c r="P322" s="95"/>
      <c r="Q322" s="95" t="s">
        <v>178</v>
      </c>
      <c r="R322" s="95"/>
      <c r="S322" s="95"/>
      <c r="T322" s="95"/>
      <c r="U322" s="95"/>
      <c r="V322" s="95"/>
      <c r="W322" s="95"/>
      <c r="X322" s="95"/>
      <c r="Y322" s="95"/>
      <c r="Z322" s="95"/>
      <c r="AA322" s="95"/>
      <c r="AB322" s="95"/>
      <c r="AC322" s="95"/>
      <c r="AD322" s="95"/>
      <c r="AE322" s="95"/>
      <c r="AF322" s="95"/>
      <c r="AG322" s="95"/>
      <c r="AH322" s="95"/>
      <c r="AI322" s="95"/>
      <c r="AJ322" s="95"/>
      <c r="AK322" s="95"/>
    </row>
    <row r="323" spans="1:37" ht="17.25" customHeight="1" x14ac:dyDescent="0.2">
      <c r="A323" s="97" t="s">
        <v>22</v>
      </c>
      <c r="B323" s="97" t="s">
        <v>737</v>
      </c>
      <c r="C323" s="97" t="s">
        <v>165</v>
      </c>
      <c r="D323" s="97" t="s">
        <v>202</v>
      </c>
      <c r="E323" s="97" t="s">
        <v>1619</v>
      </c>
      <c r="F323" s="95">
        <v>20</v>
      </c>
      <c r="G323" s="98" t="s">
        <v>738</v>
      </c>
      <c r="H323" s="95">
        <v>2003</v>
      </c>
      <c r="I323" s="96" t="s">
        <v>1647</v>
      </c>
      <c r="J323" s="95" t="s">
        <v>10539</v>
      </c>
      <c r="K323" s="95" t="s">
        <v>1621</v>
      </c>
      <c r="L323" s="95" t="s">
        <v>1622</v>
      </c>
      <c r="M323" s="95"/>
      <c r="N323" s="95" t="s">
        <v>177</v>
      </c>
      <c r="O323" s="95"/>
      <c r="P323" s="95"/>
      <c r="Q323" s="95" t="s">
        <v>178</v>
      </c>
      <c r="R323" s="95"/>
      <c r="S323" s="95"/>
      <c r="T323" s="95"/>
      <c r="U323" s="95"/>
      <c r="V323" s="95"/>
      <c r="W323" s="95"/>
      <c r="X323" s="95"/>
      <c r="Y323" s="95"/>
      <c r="Z323" s="95"/>
      <c r="AA323" s="95"/>
      <c r="AB323" s="95"/>
      <c r="AC323" s="95"/>
      <c r="AD323" s="95"/>
      <c r="AE323" s="95"/>
      <c r="AF323" s="95"/>
      <c r="AG323" s="95"/>
      <c r="AH323" s="95"/>
      <c r="AI323" s="95"/>
      <c r="AJ323" s="95"/>
      <c r="AK323" s="95"/>
    </row>
    <row r="324" spans="1:37" ht="17.25" customHeight="1" x14ac:dyDescent="0.2">
      <c r="A324" s="97" t="s">
        <v>22</v>
      </c>
      <c r="B324" s="97" t="s">
        <v>741</v>
      </c>
      <c r="C324" s="97" t="s">
        <v>165</v>
      </c>
      <c r="D324" s="97" t="s">
        <v>202</v>
      </c>
      <c r="E324" s="97" t="s">
        <v>1619</v>
      </c>
      <c r="F324" s="95">
        <v>21</v>
      </c>
      <c r="G324" s="98" t="s">
        <v>742</v>
      </c>
      <c r="H324" s="95">
        <v>2004</v>
      </c>
      <c r="I324" s="96" t="s">
        <v>1648</v>
      </c>
      <c r="J324" s="95" t="s">
        <v>10540</v>
      </c>
      <c r="K324" s="95" t="s">
        <v>1621</v>
      </c>
      <c r="L324" s="95" t="s">
        <v>1622</v>
      </c>
      <c r="M324" s="95"/>
      <c r="N324" s="95" t="s">
        <v>177</v>
      </c>
      <c r="O324" s="95"/>
      <c r="P324" s="95"/>
      <c r="Q324" s="95" t="s">
        <v>178</v>
      </c>
      <c r="R324" s="95"/>
      <c r="S324" s="95"/>
      <c r="T324" s="95"/>
      <c r="U324" s="95"/>
      <c r="V324" s="95"/>
      <c r="W324" s="95"/>
      <c r="X324" s="95"/>
      <c r="Y324" s="95"/>
      <c r="Z324" s="95"/>
      <c r="AA324" s="95"/>
      <c r="AB324" s="95"/>
      <c r="AC324" s="95"/>
      <c r="AD324" s="95"/>
      <c r="AE324" s="95"/>
      <c r="AF324" s="95"/>
      <c r="AG324" s="95"/>
      <c r="AH324" s="95"/>
      <c r="AI324" s="95"/>
      <c r="AJ324" s="95"/>
      <c r="AK324" s="95"/>
    </row>
    <row r="325" spans="1:37" ht="17.25" customHeight="1" x14ac:dyDescent="0.2">
      <c r="A325" s="97" t="s">
        <v>22</v>
      </c>
      <c r="B325" s="97" t="s">
        <v>745</v>
      </c>
      <c r="C325" s="97" t="s">
        <v>165</v>
      </c>
      <c r="D325" s="97" t="s">
        <v>202</v>
      </c>
      <c r="E325" s="97" t="s">
        <v>1619</v>
      </c>
      <c r="F325" s="95">
        <v>22</v>
      </c>
      <c r="G325" s="98" t="s">
        <v>746</v>
      </c>
      <c r="H325" s="95">
        <v>2005</v>
      </c>
      <c r="I325" s="96" t="s">
        <v>1649</v>
      </c>
      <c r="J325" s="95" t="s">
        <v>10541</v>
      </c>
      <c r="K325" s="95" t="s">
        <v>1621</v>
      </c>
      <c r="L325" s="95" t="s">
        <v>1622</v>
      </c>
      <c r="M325" s="95"/>
      <c r="N325" s="95" t="s">
        <v>177</v>
      </c>
      <c r="O325" s="95"/>
      <c r="P325" s="95"/>
      <c r="Q325" s="95" t="s">
        <v>178</v>
      </c>
      <c r="R325" s="95"/>
      <c r="S325" s="95"/>
      <c r="T325" s="95"/>
      <c r="U325" s="95"/>
      <c r="V325" s="95"/>
      <c r="W325" s="95"/>
      <c r="X325" s="95"/>
      <c r="Y325" s="95"/>
      <c r="Z325" s="95"/>
      <c r="AA325" s="95"/>
      <c r="AB325" s="95"/>
      <c r="AC325" s="95"/>
      <c r="AD325" s="95"/>
      <c r="AE325" s="95"/>
      <c r="AF325" s="95"/>
      <c r="AG325" s="95"/>
      <c r="AH325" s="95"/>
      <c r="AI325" s="95"/>
      <c r="AJ325" s="95"/>
      <c r="AK325" s="95"/>
    </row>
    <row r="326" spans="1:37" ht="17.25" customHeight="1" x14ac:dyDescent="0.2">
      <c r="A326" s="97" t="s">
        <v>22</v>
      </c>
      <c r="B326" s="97" t="s">
        <v>749</v>
      </c>
      <c r="C326" s="97" t="s">
        <v>165</v>
      </c>
      <c r="D326" s="97" t="s">
        <v>202</v>
      </c>
      <c r="E326" s="97" t="s">
        <v>1619</v>
      </c>
      <c r="F326" s="95">
        <v>23</v>
      </c>
      <c r="G326" s="98" t="s">
        <v>750</v>
      </c>
      <c r="H326" s="95">
        <v>2006</v>
      </c>
      <c r="I326" s="96" t="s">
        <v>1650</v>
      </c>
      <c r="J326" s="95" t="s">
        <v>10542</v>
      </c>
      <c r="K326" s="95" t="s">
        <v>1621</v>
      </c>
      <c r="L326" s="95" t="s">
        <v>1622</v>
      </c>
      <c r="M326" s="95"/>
      <c r="N326" s="95" t="s">
        <v>177</v>
      </c>
      <c r="O326" s="95"/>
      <c r="P326" s="95"/>
      <c r="Q326" s="95" t="s">
        <v>178</v>
      </c>
      <c r="R326" s="95"/>
      <c r="S326" s="95"/>
      <c r="T326" s="95"/>
      <c r="U326" s="95"/>
      <c r="V326" s="95"/>
      <c r="W326" s="95"/>
      <c r="X326" s="95"/>
      <c r="Y326" s="95"/>
      <c r="Z326" s="95"/>
      <c r="AA326" s="95"/>
      <c r="AB326" s="95"/>
      <c r="AC326" s="95"/>
      <c r="AD326" s="95"/>
      <c r="AE326" s="95"/>
      <c r="AF326" s="95"/>
      <c r="AG326" s="95"/>
      <c r="AH326" s="95"/>
      <c r="AI326" s="95"/>
      <c r="AJ326" s="95"/>
      <c r="AK326" s="95"/>
    </row>
    <row r="327" spans="1:37" ht="17.25" customHeight="1" x14ac:dyDescent="0.2">
      <c r="A327" s="97" t="s">
        <v>22</v>
      </c>
      <c r="B327" s="97" t="s">
        <v>753</v>
      </c>
      <c r="C327" s="97" t="s">
        <v>165</v>
      </c>
      <c r="D327" s="97" t="s">
        <v>202</v>
      </c>
      <c r="E327" s="97" t="s">
        <v>1619</v>
      </c>
      <c r="F327" s="95">
        <v>24</v>
      </c>
      <c r="G327" s="98" t="s">
        <v>754</v>
      </c>
      <c r="H327" s="95">
        <v>2007</v>
      </c>
      <c r="I327" s="96" t="s">
        <v>1651</v>
      </c>
      <c r="J327" s="95" t="s">
        <v>10543</v>
      </c>
      <c r="K327" s="95" t="s">
        <v>1621</v>
      </c>
      <c r="L327" s="95" t="s">
        <v>1622</v>
      </c>
      <c r="M327" s="95"/>
      <c r="N327" s="95" t="s">
        <v>177</v>
      </c>
      <c r="O327" s="95"/>
      <c r="P327" s="95"/>
      <c r="Q327" s="95" t="s">
        <v>178</v>
      </c>
      <c r="R327" s="95"/>
      <c r="S327" s="95"/>
      <c r="T327" s="95"/>
      <c r="U327" s="95"/>
      <c r="V327" s="95"/>
      <c r="W327" s="95"/>
      <c r="X327" s="95"/>
      <c r="Y327" s="95"/>
      <c r="Z327" s="95"/>
      <c r="AA327" s="95"/>
      <c r="AB327" s="95"/>
      <c r="AC327" s="95"/>
      <c r="AD327" s="95"/>
      <c r="AE327" s="95"/>
      <c r="AF327" s="95"/>
      <c r="AG327" s="95"/>
      <c r="AH327" s="95"/>
      <c r="AI327" s="95"/>
      <c r="AJ327" s="95"/>
      <c r="AK327" s="95"/>
    </row>
    <row r="328" spans="1:37" ht="17.25" customHeight="1" x14ac:dyDescent="0.2">
      <c r="A328" s="97" t="s">
        <v>22</v>
      </c>
      <c r="B328" s="97" t="s">
        <v>757</v>
      </c>
      <c r="C328" s="97" t="s">
        <v>165</v>
      </c>
      <c r="D328" s="97" t="s">
        <v>202</v>
      </c>
      <c r="E328" s="97" t="s">
        <v>1619</v>
      </c>
      <c r="F328" s="95">
        <v>25</v>
      </c>
      <c r="G328" s="98" t="s">
        <v>758</v>
      </c>
      <c r="H328" s="95">
        <v>2008</v>
      </c>
      <c r="I328" s="96" t="s">
        <v>1653</v>
      </c>
      <c r="J328" s="95" t="s">
        <v>10544</v>
      </c>
      <c r="K328" s="95" t="s">
        <v>1621</v>
      </c>
      <c r="L328" s="95" t="s">
        <v>1622</v>
      </c>
      <c r="M328" s="95"/>
      <c r="N328" s="95" t="s">
        <v>177</v>
      </c>
      <c r="O328" s="95"/>
      <c r="P328" s="95"/>
      <c r="Q328" s="95" t="s">
        <v>178</v>
      </c>
      <c r="R328" s="95"/>
      <c r="S328" s="95"/>
      <c r="T328" s="95"/>
      <c r="U328" s="95"/>
      <c r="V328" s="95"/>
      <c r="W328" s="95"/>
      <c r="X328" s="95"/>
      <c r="Y328" s="95"/>
      <c r="Z328" s="95"/>
      <c r="AA328" s="95"/>
      <c r="AB328" s="95"/>
      <c r="AC328" s="95"/>
      <c r="AD328" s="95"/>
      <c r="AE328" s="95"/>
      <c r="AF328" s="95"/>
      <c r="AG328" s="95"/>
      <c r="AH328" s="95"/>
      <c r="AI328" s="95"/>
      <c r="AJ328" s="95"/>
      <c r="AK328" s="95"/>
    </row>
    <row r="329" spans="1:37" ht="17.25" customHeight="1" x14ac:dyDescent="0.2">
      <c r="A329" s="97" t="s">
        <v>22</v>
      </c>
      <c r="B329" s="97" t="s">
        <v>761</v>
      </c>
      <c r="C329" s="97" t="s">
        <v>165</v>
      </c>
      <c r="D329" s="97" t="s">
        <v>202</v>
      </c>
      <c r="E329" s="97" t="s">
        <v>1619</v>
      </c>
      <c r="F329" s="95">
        <v>26</v>
      </c>
      <c r="G329" s="98" t="s">
        <v>763</v>
      </c>
      <c r="H329" s="95">
        <v>2009</v>
      </c>
      <c r="I329" s="96" t="s">
        <v>1655</v>
      </c>
      <c r="J329" s="95" t="s">
        <v>10545</v>
      </c>
      <c r="K329" s="95" t="s">
        <v>1621</v>
      </c>
      <c r="L329" s="95" t="s">
        <v>1622</v>
      </c>
      <c r="M329" s="95"/>
      <c r="N329" s="95" t="s">
        <v>177</v>
      </c>
      <c r="O329" s="95"/>
      <c r="P329" s="95"/>
      <c r="Q329" s="95" t="s">
        <v>178</v>
      </c>
      <c r="R329" s="95"/>
      <c r="S329" s="95"/>
      <c r="T329" s="95"/>
      <c r="U329" s="95"/>
      <c r="V329" s="95"/>
      <c r="W329" s="95"/>
      <c r="X329" s="95"/>
      <c r="Y329" s="95"/>
      <c r="Z329" s="95"/>
      <c r="AA329" s="95"/>
      <c r="AB329" s="95"/>
      <c r="AC329" s="95"/>
      <c r="AD329" s="95"/>
      <c r="AE329" s="95"/>
      <c r="AF329" s="95"/>
      <c r="AG329" s="95"/>
      <c r="AH329" s="95"/>
      <c r="AI329" s="95"/>
      <c r="AJ329" s="95"/>
      <c r="AK329" s="95"/>
    </row>
    <row r="330" spans="1:37" ht="17.25" customHeight="1" x14ac:dyDescent="0.2">
      <c r="A330" s="97" t="s">
        <v>22</v>
      </c>
      <c r="B330" s="97" t="s">
        <v>766</v>
      </c>
      <c r="C330" s="97" t="s">
        <v>165</v>
      </c>
      <c r="D330" s="97" t="s">
        <v>202</v>
      </c>
      <c r="E330" s="97" t="s">
        <v>1619</v>
      </c>
      <c r="F330" s="95">
        <v>27</v>
      </c>
      <c r="G330" s="98" t="s">
        <v>767</v>
      </c>
      <c r="H330" s="95">
        <v>2010</v>
      </c>
      <c r="I330" s="96" t="s">
        <v>1656</v>
      </c>
      <c r="J330" s="95" t="s">
        <v>10546</v>
      </c>
      <c r="K330" s="95" t="s">
        <v>1621</v>
      </c>
      <c r="L330" s="95" t="s">
        <v>1622</v>
      </c>
      <c r="M330" s="95"/>
      <c r="N330" s="95" t="s">
        <v>177</v>
      </c>
      <c r="O330" s="95"/>
      <c r="P330" s="95"/>
      <c r="Q330" s="95" t="s">
        <v>178</v>
      </c>
      <c r="R330" s="95"/>
      <c r="S330" s="95"/>
      <c r="T330" s="95"/>
      <c r="U330" s="95"/>
      <c r="V330" s="95"/>
      <c r="W330" s="95"/>
      <c r="X330" s="95"/>
      <c r="Y330" s="95"/>
      <c r="Z330" s="95"/>
      <c r="AA330" s="95"/>
      <c r="AB330" s="95"/>
      <c r="AC330" s="95"/>
      <c r="AD330" s="95"/>
      <c r="AE330" s="95"/>
      <c r="AF330" s="95"/>
      <c r="AG330" s="95"/>
      <c r="AH330" s="95"/>
      <c r="AI330" s="95"/>
      <c r="AJ330" s="95"/>
      <c r="AK330" s="95"/>
    </row>
    <row r="331" spans="1:37" ht="17.25" customHeight="1" x14ac:dyDescent="0.2">
      <c r="A331" s="97" t="s">
        <v>22</v>
      </c>
      <c r="B331" s="97" t="s">
        <v>770</v>
      </c>
      <c r="C331" s="97" t="s">
        <v>165</v>
      </c>
      <c r="D331" s="97" t="s">
        <v>202</v>
      </c>
      <c r="E331" s="97" t="s">
        <v>1619</v>
      </c>
      <c r="F331" s="95">
        <v>28</v>
      </c>
      <c r="G331" s="98" t="s">
        <v>771</v>
      </c>
      <c r="H331" s="95">
        <v>2011</v>
      </c>
      <c r="I331" s="96" t="s">
        <v>1657</v>
      </c>
      <c r="J331" s="95" t="s">
        <v>10547</v>
      </c>
      <c r="K331" s="95" t="s">
        <v>1621</v>
      </c>
      <c r="L331" s="95" t="s">
        <v>1622</v>
      </c>
      <c r="M331" s="95"/>
      <c r="N331" s="95" t="s">
        <v>177</v>
      </c>
      <c r="O331" s="95"/>
      <c r="P331" s="95"/>
      <c r="Q331" s="95" t="s">
        <v>178</v>
      </c>
      <c r="R331" s="95"/>
      <c r="S331" s="95"/>
      <c r="T331" s="95"/>
      <c r="U331" s="95"/>
      <c r="V331" s="95"/>
      <c r="W331" s="95"/>
      <c r="X331" s="95"/>
      <c r="Y331" s="95"/>
      <c r="Z331" s="95"/>
      <c r="AA331" s="95"/>
      <c r="AB331" s="95"/>
      <c r="AC331" s="95"/>
      <c r="AD331" s="95"/>
      <c r="AE331" s="95"/>
      <c r="AF331" s="95"/>
      <c r="AG331" s="95"/>
      <c r="AH331" s="95"/>
      <c r="AI331" s="95"/>
      <c r="AJ331" s="95"/>
      <c r="AK331" s="95"/>
    </row>
    <row r="332" spans="1:37" ht="17.25" customHeight="1" x14ac:dyDescent="0.2">
      <c r="A332" s="97" t="s">
        <v>22</v>
      </c>
      <c r="B332" s="97" t="s">
        <v>774</v>
      </c>
      <c r="C332" s="97" t="s">
        <v>165</v>
      </c>
      <c r="D332" s="97" t="s">
        <v>202</v>
      </c>
      <c r="E332" s="97" t="s">
        <v>1619</v>
      </c>
      <c r="F332" s="95">
        <v>29</v>
      </c>
      <c r="G332" s="98" t="s">
        <v>775</v>
      </c>
      <c r="H332" s="95">
        <v>2012</v>
      </c>
      <c r="I332" s="96" t="s">
        <v>1658</v>
      </c>
      <c r="J332" s="95" t="s">
        <v>10548</v>
      </c>
      <c r="K332" s="95" t="s">
        <v>1621</v>
      </c>
      <c r="L332" s="95" t="s">
        <v>1622</v>
      </c>
      <c r="M332" s="95"/>
      <c r="N332" s="95" t="s">
        <v>177</v>
      </c>
      <c r="O332" s="95"/>
      <c r="P332" s="95"/>
      <c r="Q332" s="95" t="s">
        <v>178</v>
      </c>
      <c r="R332" s="95"/>
      <c r="S332" s="95"/>
      <c r="T332" s="95"/>
      <c r="U332" s="95"/>
      <c r="V332" s="95"/>
      <c r="W332" s="95"/>
      <c r="X332" s="95"/>
      <c r="Y332" s="95"/>
      <c r="Z332" s="95"/>
      <c r="AA332" s="95"/>
      <c r="AB332" s="95"/>
      <c r="AC332" s="95"/>
      <c r="AD332" s="95"/>
      <c r="AE332" s="95"/>
      <c r="AF332" s="95"/>
      <c r="AG332" s="95"/>
      <c r="AH332" s="95"/>
      <c r="AI332" s="95"/>
      <c r="AJ332" s="95"/>
      <c r="AK332" s="95"/>
    </row>
    <row r="333" spans="1:37" ht="17.25" customHeight="1" x14ac:dyDescent="0.2">
      <c r="A333" s="97" t="s">
        <v>22</v>
      </c>
      <c r="B333" s="97" t="s">
        <v>778</v>
      </c>
      <c r="C333" s="97" t="s">
        <v>165</v>
      </c>
      <c r="D333" s="97" t="s">
        <v>202</v>
      </c>
      <c r="E333" s="97" t="s">
        <v>1619</v>
      </c>
      <c r="F333" s="95">
        <v>30</v>
      </c>
      <c r="G333" s="98" t="s">
        <v>779</v>
      </c>
      <c r="H333" s="95">
        <v>2013</v>
      </c>
      <c r="I333" s="96" t="s">
        <v>1659</v>
      </c>
      <c r="J333" s="95" t="s">
        <v>10549</v>
      </c>
      <c r="K333" s="95" t="s">
        <v>1621</v>
      </c>
      <c r="L333" s="95" t="s">
        <v>1622</v>
      </c>
      <c r="M333" s="95"/>
      <c r="N333" s="95" t="s">
        <v>177</v>
      </c>
      <c r="O333" s="95"/>
      <c r="P333" s="95"/>
      <c r="Q333" s="95" t="s">
        <v>178</v>
      </c>
      <c r="R333" s="95"/>
      <c r="S333" s="95"/>
      <c r="T333" s="95"/>
      <c r="U333" s="95"/>
      <c r="V333" s="95"/>
      <c r="W333" s="95"/>
      <c r="X333" s="95"/>
      <c r="Y333" s="95"/>
      <c r="Z333" s="95"/>
      <c r="AA333" s="95"/>
      <c r="AB333" s="95"/>
      <c r="AC333" s="95"/>
      <c r="AD333" s="95"/>
      <c r="AE333" s="95"/>
      <c r="AF333" s="95"/>
      <c r="AG333" s="95"/>
      <c r="AH333" s="95"/>
      <c r="AI333" s="95"/>
      <c r="AJ333" s="95"/>
      <c r="AK333" s="95"/>
    </row>
    <row r="334" spans="1:37" ht="17.25" customHeight="1" x14ac:dyDescent="0.2">
      <c r="A334" s="97" t="s">
        <v>22</v>
      </c>
      <c r="B334" s="97" t="s">
        <v>782</v>
      </c>
      <c r="C334" s="97" t="s">
        <v>165</v>
      </c>
      <c r="D334" s="97" t="s">
        <v>202</v>
      </c>
      <c r="E334" s="97" t="s">
        <v>1619</v>
      </c>
      <c r="F334" s="95">
        <v>31</v>
      </c>
      <c r="G334" s="98" t="s">
        <v>783</v>
      </c>
      <c r="H334" s="95">
        <v>2014</v>
      </c>
      <c r="I334" s="96" t="s">
        <v>1660</v>
      </c>
      <c r="J334" s="95" t="s">
        <v>10550</v>
      </c>
      <c r="K334" s="95" t="s">
        <v>1621</v>
      </c>
      <c r="L334" s="95" t="s">
        <v>1622</v>
      </c>
      <c r="M334" s="95"/>
      <c r="N334" s="95" t="s">
        <v>177</v>
      </c>
      <c r="O334" s="95"/>
      <c r="P334" s="95"/>
      <c r="Q334" s="95" t="s">
        <v>178</v>
      </c>
      <c r="R334" s="95"/>
      <c r="S334" s="95"/>
      <c r="T334" s="95"/>
      <c r="U334" s="95"/>
      <c r="V334" s="95"/>
      <c r="W334" s="95"/>
      <c r="X334" s="95"/>
      <c r="Y334" s="95"/>
      <c r="Z334" s="95"/>
      <c r="AA334" s="95"/>
      <c r="AB334" s="95"/>
      <c r="AC334" s="95"/>
      <c r="AD334" s="95"/>
      <c r="AE334" s="95"/>
      <c r="AF334" s="95"/>
      <c r="AG334" s="95"/>
      <c r="AH334" s="95"/>
      <c r="AI334" s="95"/>
      <c r="AJ334" s="95"/>
      <c r="AK334" s="95"/>
    </row>
    <row r="335" spans="1:37" ht="17.25" customHeight="1" x14ac:dyDescent="0.2">
      <c r="A335" s="97" t="s">
        <v>22</v>
      </c>
      <c r="B335" s="97" t="s">
        <v>786</v>
      </c>
      <c r="C335" s="97" t="s">
        <v>165</v>
      </c>
      <c r="D335" s="97" t="s">
        <v>202</v>
      </c>
      <c r="E335" s="97" t="s">
        <v>1619</v>
      </c>
      <c r="F335" s="95">
        <v>32</v>
      </c>
      <c r="G335" s="98" t="s">
        <v>787</v>
      </c>
      <c r="H335" s="95">
        <v>2015</v>
      </c>
      <c r="I335" s="96" t="s">
        <v>1663</v>
      </c>
      <c r="J335" s="95" t="s">
        <v>10551</v>
      </c>
      <c r="K335" s="95" t="s">
        <v>1621</v>
      </c>
      <c r="L335" s="95" t="s">
        <v>1622</v>
      </c>
      <c r="M335" s="95"/>
      <c r="N335" s="95" t="s">
        <v>177</v>
      </c>
      <c r="O335" s="95"/>
      <c r="P335" s="95"/>
      <c r="Q335" s="95" t="s">
        <v>178</v>
      </c>
      <c r="R335" s="95"/>
      <c r="S335" s="95"/>
      <c r="T335" s="95"/>
      <c r="U335" s="95"/>
      <c r="V335" s="95"/>
      <c r="W335" s="95"/>
      <c r="X335" s="95"/>
      <c r="Y335" s="95"/>
      <c r="Z335" s="95"/>
      <c r="AA335" s="95"/>
      <c r="AB335" s="95"/>
      <c r="AC335" s="95"/>
      <c r="AD335" s="95"/>
      <c r="AE335" s="95"/>
      <c r="AF335" s="95"/>
      <c r="AG335" s="95"/>
      <c r="AH335" s="95"/>
      <c r="AI335" s="95"/>
      <c r="AJ335" s="95"/>
      <c r="AK335" s="95"/>
    </row>
    <row r="336" spans="1:37" ht="17.25" customHeight="1" x14ac:dyDescent="0.2">
      <c r="A336" s="97" t="s">
        <v>22</v>
      </c>
      <c r="B336" s="97" t="s">
        <v>1226</v>
      </c>
      <c r="C336" s="97" t="s">
        <v>165</v>
      </c>
      <c r="D336" s="97" t="s">
        <v>202</v>
      </c>
      <c r="E336" s="97" t="s">
        <v>1619</v>
      </c>
      <c r="F336" s="95">
        <v>33</v>
      </c>
      <c r="G336" s="98" t="s">
        <v>1227</v>
      </c>
      <c r="H336" s="95">
        <v>2016</v>
      </c>
      <c r="I336" s="96" t="s">
        <v>1664</v>
      </c>
      <c r="J336" s="95" t="s">
        <v>10552</v>
      </c>
      <c r="K336" s="95" t="s">
        <v>1621</v>
      </c>
      <c r="L336" s="95" t="s">
        <v>1622</v>
      </c>
      <c r="M336" s="95"/>
      <c r="N336" s="95" t="s">
        <v>177</v>
      </c>
      <c r="O336" s="95"/>
      <c r="P336" s="95"/>
      <c r="Q336" s="95" t="s">
        <v>178</v>
      </c>
      <c r="R336" s="95"/>
      <c r="S336" s="95"/>
      <c r="T336" s="95"/>
      <c r="U336" s="95"/>
      <c r="V336" s="95"/>
      <c r="W336" s="95"/>
      <c r="X336" s="95"/>
      <c r="Y336" s="95"/>
      <c r="Z336" s="95"/>
      <c r="AA336" s="95"/>
      <c r="AB336" s="95"/>
      <c r="AC336" s="95"/>
      <c r="AD336" s="95"/>
      <c r="AE336" s="95"/>
      <c r="AF336" s="95"/>
      <c r="AG336" s="95"/>
      <c r="AH336" s="95"/>
      <c r="AI336" s="95"/>
      <c r="AJ336" s="95"/>
      <c r="AK336" s="95"/>
    </row>
    <row r="337" spans="1:37" ht="17.25" customHeight="1" x14ac:dyDescent="0.2">
      <c r="A337" s="97" t="s">
        <v>22</v>
      </c>
      <c r="B337" s="97" t="s">
        <v>5446</v>
      </c>
      <c r="C337" s="97" t="s">
        <v>165</v>
      </c>
      <c r="D337" s="97" t="s">
        <v>202</v>
      </c>
      <c r="E337" s="97" t="s">
        <v>1619</v>
      </c>
      <c r="F337" s="95">
        <v>34</v>
      </c>
      <c r="G337" s="98" t="s">
        <v>1929</v>
      </c>
      <c r="H337" s="95">
        <v>2017</v>
      </c>
      <c r="I337" s="96" t="s">
        <v>1664</v>
      </c>
      <c r="J337" s="95" t="s">
        <v>10553</v>
      </c>
      <c r="K337" s="95" t="s">
        <v>1621</v>
      </c>
      <c r="L337" s="95" t="s">
        <v>1622</v>
      </c>
      <c r="M337" s="95"/>
      <c r="N337" s="95" t="s">
        <v>177</v>
      </c>
      <c r="O337" s="95"/>
      <c r="P337" s="95"/>
      <c r="Q337" s="95" t="s">
        <v>178</v>
      </c>
      <c r="R337" s="95"/>
      <c r="S337" s="95"/>
      <c r="T337" s="95"/>
      <c r="U337" s="95"/>
      <c r="V337" s="95"/>
      <c r="W337" s="95"/>
      <c r="X337" s="95"/>
      <c r="Y337" s="95"/>
      <c r="Z337" s="95"/>
      <c r="AA337" s="95"/>
      <c r="AB337" s="95"/>
      <c r="AC337" s="95"/>
      <c r="AD337" s="95"/>
      <c r="AE337" s="95"/>
      <c r="AF337" s="95"/>
      <c r="AG337" s="95"/>
      <c r="AH337" s="95"/>
      <c r="AI337" s="95"/>
      <c r="AJ337" s="95"/>
      <c r="AK337" s="95"/>
    </row>
    <row r="338" spans="1:37" ht="17.25" customHeight="1" x14ac:dyDescent="0.2">
      <c r="A338" s="97" t="s">
        <v>22</v>
      </c>
      <c r="B338" s="97" t="s">
        <v>1665</v>
      </c>
      <c r="C338" s="97" t="s">
        <v>165</v>
      </c>
      <c r="D338" s="97" t="s">
        <v>185</v>
      </c>
      <c r="E338" s="97" t="s">
        <v>346</v>
      </c>
      <c r="F338" s="95">
        <v>1</v>
      </c>
      <c r="G338" s="98" t="s">
        <v>659</v>
      </c>
      <c r="H338" s="95">
        <v>1984</v>
      </c>
      <c r="I338" s="96" t="s">
        <v>1666</v>
      </c>
      <c r="J338" s="95" t="s">
        <v>1667</v>
      </c>
      <c r="K338" s="95" t="s">
        <v>1668</v>
      </c>
      <c r="L338" s="95"/>
      <c r="M338" s="95"/>
      <c r="N338" s="95" t="s">
        <v>177</v>
      </c>
      <c r="O338" s="95"/>
      <c r="P338" s="95"/>
      <c r="Q338" s="95" t="s">
        <v>178</v>
      </c>
      <c r="R338" s="95"/>
      <c r="S338" s="95"/>
      <c r="T338" s="95"/>
      <c r="U338" s="95"/>
      <c r="V338" s="95"/>
      <c r="W338" s="95"/>
      <c r="X338" s="95"/>
      <c r="Y338" s="95"/>
      <c r="Z338" s="95"/>
      <c r="AA338" s="95"/>
      <c r="AB338" s="95"/>
      <c r="AC338" s="95"/>
      <c r="AD338" s="95"/>
      <c r="AE338" s="95"/>
      <c r="AF338" s="95"/>
      <c r="AG338" s="95"/>
      <c r="AH338" s="95"/>
      <c r="AI338" s="95"/>
      <c r="AJ338" s="95"/>
      <c r="AK338" s="95"/>
    </row>
    <row r="339" spans="1:37" ht="17.25" customHeight="1" x14ac:dyDescent="0.2">
      <c r="A339" s="97" t="s">
        <v>22</v>
      </c>
      <c r="B339" s="97" t="s">
        <v>1669</v>
      </c>
      <c r="C339" s="97" t="s">
        <v>165</v>
      </c>
      <c r="D339" s="97" t="s">
        <v>185</v>
      </c>
      <c r="E339" s="97" t="s">
        <v>346</v>
      </c>
      <c r="F339" s="95">
        <v>2</v>
      </c>
      <c r="G339" s="98" t="s">
        <v>541</v>
      </c>
      <c r="H339" s="95">
        <v>1985</v>
      </c>
      <c r="I339" s="96" t="s">
        <v>1670</v>
      </c>
      <c r="J339" s="95" t="s">
        <v>1671</v>
      </c>
      <c r="K339" s="95" t="s">
        <v>1668</v>
      </c>
      <c r="L339" s="95"/>
      <c r="M339" s="95"/>
      <c r="N339" s="95" t="s">
        <v>177</v>
      </c>
      <c r="O339" s="95"/>
      <c r="P339" s="95"/>
      <c r="Q339" s="95" t="s">
        <v>178</v>
      </c>
      <c r="R339" s="95"/>
      <c r="S339" s="95"/>
      <c r="T339" s="95"/>
      <c r="U339" s="95"/>
      <c r="V339" s="95"/>
      <c r="W339" s="95"/>
      <c r="X339" s="95"/>
      <c r="Y339" s="95"/>
      <c r="Z339" s="95"/>
      <c r="AA339" s="95"/>
      <c r="AB339" s="95"/>
      <c r="AC339" s="95"/>
      <c r="AD339" s="95"/>
      <c r="AE339" s="95"/>
      <c r="AF339" s="95"/>
      <c r="AG339" s="95"/>
      <c r="AH339" s="95"/>
      <c r="AI339" s="95"/>
      <c r="AJ339" s="95"/>
      <c r="AK339" s="95"/>
    </row>
    <row r="340" spans="1:37" ht="17.25" customHeight="1" x14ac:dyDescent="0.2">
      <c r="A340" s="97" t="s">
        <v>22</v>
      </c>
      <c r="B340" s="97" t="s">
        <v>1672</v>
      </c>
      <c r="C340" s="97" t="s">
        <v>165</v>
      </c>
      <c r="D340" s="97" t="s">
        <v>185</v>
      </c>
      <c r="E340" s="97" t="s">
        <v>346</v>
      </c>
      <c r="F340" s="95">
        <v>3</v>
      </c>
      <c r="G340" s="98" t="s">
        <v>667</v>
      </c>
      <c r="H340" s="95">
        <v>1986</v>
      </c>
      <c r="I340" s="96" t="s">
        <v>1673</v>
      </c>
      <c r="J340" s="95" t="s">
        <v>1674</v>
      </c>
      <c r="K340" s="95" t="s">
        <v>1668</v>
      </c>
      <c r="L340" s="95"/>
      <c r="M340" s="95"/>
      <c r="N340" s="95" t="s">
        <v>177</v>
      </c>
      <c r="O340" s="95"/>
      <c r="P340" s="95"/>
      <c r="Q340" s="95" t="s">
        <v>178</v>
      </c>
      <c r="R340" s="95"/>
      <c r="S340" s="95"/>
      <c r="T340" s="95"/>
      <c r="U340" s="95"/>
      <c r="V340" s="95"/>
      <c r="W340" s="95"/>
      <c r="X340" s="95"/>
      <c r="Y340" s="95"/>
      <c r="Z340" s="95"/>
      <c r="AA340" s="95"/>
      <c r="AB340" s="95"/>
      <c r="AC340" s="95"/>
      <c r="AD340" s="95"/>
      <c r="AE340" s="95"/>
      <c r="AF340" s="95"/>
      <c r="AG340" s="95"/>
      <c r="AH340" s="95"/>
      <c r="AI340" s="95"/>
      <c r="AJ340" s="95"/>
      <c r="AK340" s="95"/>
    </row>
    <row r="341" spans="1:37" ht="17.25" customHeight="1" x14ac:dyDescent="0.2">
      <c r="A341" s="97" t="s">
        <v>22</v>
      </c>
      <c r="B341" s="97" t="s">
        <v>1675</v>
      </c>
      <c r="C341" s="97" t="s">
        <v>165</v>
      </c>
      <c r="D341" s="97" t="s">
        <v>185</v>
      </c>
      <c r="E341" s="97" t="s">
        <v>346</v>
      </c>
      <c r="F341" s="95">
        <v>4</v>
      </c>
      <c r="G341" s="98" t="s">
        <v>672</v>
      </c>
      <c r="H341" s="95">
        <v>1987</v>
      </c>
      <c r="I341" s="96" t="s">
        <v>1676</v>
      </c>
      <c r="J341" s="95" t="s">
        <v>1677</v>
      </c>
      <c r="K341" s="95" t="s">
        <v>1668</v>
      </c>
      <c r="L341" s="95"/>
      <c r="M341" s="95"/>
      <c r="N341" s="95" t="s">
        <v>177</v>
      </c>
      <c r="O341" s="95"/>
      <c r="P341" s="95"/>
      <c r="Q341" s="95" t="s">
        <v>178</v>
      </c>
      <c r="R341" s="95"/>
      <c r="S341" s="95"/>
      <c r="T341" s="95"/>
      <c r="U341" s="95"/>
      <c r="V341" s="95"/>
      <c r="W341" s="95"/>
      <c r="X341" s="95"/>
      <c r="Y341" s="95"/>
      <c r="Z341" s="95"/>
      <c r="AA341" s="95"/>
      <c r="AB341" s="95"/>
      <c r="AC341" s="95"/>
      <c r="AD341" s="95"/>
      <c r="AE341" s="95"/>
      <c r="AF341" s="95"/>
      <c r="AG341" s="95"/>
      <c r="AH341" s="95"/>
      <c r="AI341" s="95"/>
      <c r="AJ341" s="95"/>
      <c r="AK341" s="95"/>
    </row>
    <row r="342" spans="1:37" ht="17.25" customHeight="1" x14ac:dyDescent="0.2">
      <c r="A342" s="97" t="s">
        <v>22</v>
      </c>
      <c r="B342" s="97" t="s">
        <v>1678</v>
      </c>
      <c r="C342" s="97" t="s">
        <v>165</v>
      </c>
      <c r="D342" s="97" t="s">
        <v>185</v>
      </c>
      <c r="E342" s="97" t="s">
        <v>346</v>
      </c>
      <c r="F342" s="95">
        <v>5</v>
      </c>
      <c r="G342" s="98" t="s">
        <v>676</v>
      </c>
      <c r="H342" s="95">
        <v>1988</v>
      </c>
      <c r="I342" s="96" t="s">
        <v>1679</v>
      </c>
      <c r="J342" s="95" t="s">
        <v>1681</v>
      </c>
      <c r="K342" s="95" t="s">
        <v>1668</v>
      </c>
      <c r="L342" s="95"/>
      <c r="M342" s="95"/>
      <c r="N342" s="95" t="s">
        <v>177</v>
      </c>
      <c r="O342" s="95"/>
      <c r="P342" s="95"/>
      <c r="Q342" s="95" t="s">
        <v>178</v>
      </c>
      <c r="R342" s="95"/>
      <c r="S342" s="95"/>
      <c r="T342" s="95"/>
      <c r="U342" s="95"/>
      <c r="V342" s="95"/>
      <c r="W342" s="95"/>
      <c r="X342" s="95"/>
      <c r="Y342" s="95"/>
      <c r="Z342" s="95"/>
      <c r="AA342" s="95"/>
      <c r="AB342" s="95"/>
      <c r="AC342" s="95"/>
      <c r="AD342" s="95"/>
      <c r="AE342" s="95"/>
      <c r="AF342" s="95"/>
      <c r="AG342" s="95"/>
      <c r="AH342" s="95"/>
      <c r="AI342" s="95"/>
      <c r="AJ342" s="95"/>
      <c r="AK342" s="95"/>
    </row>
    <row r="343" spans="1:37" ht="17.25" customHeight="1" x14ac:dyDescent="0.2">
      <c r="A343" s="97" t="s">
        <v>22</v>
      </c>
      <c r="B343" s="97" t="s">
        <v>1683</v>
      </c>
      <c r="C343" s="97" t="s">
        <v>165</v>
      </c>
      <c r="D343" s="97" t="s">
        <v>185</v>
      </c>
      <c r="E343" s="97" t="s">
        <v>346</v>
      </c>
      <c r="F343" s="95">
        <v>6</v>
      </c>
      <c r="G343" s="98" t="s">
        <v>680</v>
      </c>
      <c r="H343" s="95">
        <v>1989</v>
      </c>
      <c r="I343" s="96" t="s">
        <v>1684</v>
      </c>
      <c r="J343" s="95" t="s">
        <v>1685</v>
      </c>
      <c r="K343" s="95" t="s">
        <v>1668</v>
      </c>
      <c r="L343" s="95"/>
      <c r="M343" s="95"/>
      <c r="N343" s="95" t="s">
        <v>177</v>
      </c>
      <c r="O343" s="95"/>
      <c r="P343" s="95"/>
      <c r="Q343" s="95" t="s">
        <v>178</v>
      </c>
      <c r="R343" s="95"/>
      <c r="S343" s="95"/>
      <c r="T343" s="95"/>
      <c r="U343" s="95"/>
      <c r="V343" s="95"/>
      <c r="W343" s="95"/>
      <c r="X343" s="95"/>
      <c r="Y343" s="95"/>
      <c r="Z343" s="95"/>
      <c r="AA343" s="95"/>
      <c r="AB343" s="95"/>
      <c r="AC343" s="95"/>
      <c r="AD343" s="95"/>
      <c r="AE343" s="95"/>
      <c r="AF343" s="95"/>
      <c r="AG343" s="95"/>
      <c r="AH343" s="95"/>
      <c r="AI343" s="95"/>
      <c r="AJ343" s="95"/>
      <c r="AK343" s="95"/>
    </row>
    <row r="344" spans="1:37" ht="17.25" customHeight="1" x14ac:dyDescent="0.2">
      <c r="A344" s="97" t="s">
        <v>22</v>
      </c>
      <c r="B344" s="97" t="s">
        <v>1686</v>
      </c>
      <c r="C344" s="97" t="s">
        <v>165</v>
      </c>
      <c r="D344" s="97" t="s">
        <v>185</v>
      </c>
      <c r="E344" s="97" t="s">
        <v>346</v>
      </c>
      <c r="F344" s="95">
        <v>7</v>
      </c>
      <c r="G344" s="98" t="s">
        <v>684</v>
      </c>
      <c r="H344" s="95">
        <v>1990</v>
      </c>
      <c r="I344" s="96" t="s">
        <v>1687</v>
      </c>
      <c r="J344" s="95" t="s">
        <v>1688</v>
      </c>
      <c r="K344" s="95" t="s">
        <v>1668</v>
      </c>
      <c r="L344" s="95"/>
      <c r="M344" s="95"/>
      <c r="N344" s="95" t="s">
        <v>177</v>
      </c>
      <c r="O344" s="95"/>
      <c r="P344" s="95"/>
      <c r="Q344" s="95" t="s">
        <v>178</v>
      </c>
      <c r="R344" s="95"/>
      <c r="S344" s="95"/>
      <c r="T344" s="95"/>
      <c r="U344" s="95"/>
      <c r="V344" s="95"/>
      <c r="W344" s="95"/>
      <c r="X344" s="95"/>
      <c r="Y344" s="95"/>
      <c r="Z344" s="95"/>
      <c r="AA344" s="95"/>
      <c r="AB344" s="95"/>
      <c r="AC344" s="95"/>
      <c r="AD344" s="95"/>
      <c r="AE344" s="95"/>
      <c r="AF344" s="95"/>
      <c r="AG344" s="95"/>
      <c r="AH344" s="95"/>
      <c r="AI344" s="95"/>
      <c r="AJ344" s="95"/>
      <c r="AK344" s="95"/>
    </row>
    <row r="345" spans="1:37" ht="17.25" customHeight="1" x14ac:dyDescent="0.2">
      <c r="A345" s="97" t="s">
        <v>22</v>
      </c>
      <c r="B345" s="97" t="s">
        <v>1689</v>
      </c>
      <c r="C345" s="97" t="s">
        <v>165</v>
      </c>
      <c r="D345" s="97" t="s">
        <v>185</v>
      </c>
      <c r="E345" s="97" t="s">
        <v>346</v>
      </c>
      <c r="F345" s="95">
        <v>8</v>
      </c>
      <c r="G345" s="98" t="s">
        <v>688</v>
      </c>
      <c r="H345" s="95">
        <v>1991</v>
      </c>
      <c r="I345" s="96" t="s">
        <v>1690</v>
      </c>
      <c r="J345" s="95" t="s">
        <v>1691</v>
      </c>
      <c r="K345" s="95" t="s">
        <v>1668</v>
      </c>
      <c r="L345" s="95"/>
      <c r="M345" s="95"/>
      <c r="N345" s="95" t="s">
        <v>177</v>
      </c>
      <c r="O345" s="95"/>
      <c r="P345" s="95"/>
      <c r="Q345" s="95" t="s">
        <v>178</v>
      </c>
      <c r="R345" s="95"/>
      <c r="S345" s="95"/>
      <c r="T345" s="95"/>
      <c r="U345" s="95"/>
      <c r="V345" s="95"/>
      <c r="W345" s="95"/>
      <c r="X345" s="95"/>
      <c r="Y345" s="95"/>
      <c r="Z345" s="95"/>
      <c r="AA345" s="95"/>
      <c r="AB345" s="95"/>
      <c r="AC345" s="95"/>
      <c r="AD345" s="95"/>
      <c r="AE345" s="95"/>
      <c r="AF345" s="95"/>
      <c r="AG345" s="95"/>
      <c r="AH345" s="95"/>
      <c r="AI345" s="95"/>
      <c r="AJ345" s="95"/>
      <c r="AK345" s="95"/>
    </row>
    <row r="346" spans="1:37" ht="17.25" customHeight="1" x14ac:dyDescent="0.2">
      <c r="A346" s="97" t="s">
        <v>22</v>
      </c>
      <c r="B346" s="97" t="s">
        <v>1692</v>
      </c>
      <c r="C346" s="97" t="s">
        <v>165</v>
      </c>
      <c r="D346" s="97" t="s">
        <v>185</v>
      </c>
      <c r="E346" s="97" t="s">
        <v>346</v>
      </c>
      <c r="F346" s="95">
        <v>9</v>
      </c>
      <c r="G346" s="98" t="s">
        <v>692</v>
      </c>
      <c r="H346" s="95">
        <v>1992</v>
      </c>
      <c r="I346" s="96" t="s">
        <v>1693</v>
      </c>
      <c r="J346" s="95" t="s">
        <v>1694</v>
      </c>
      <c r="K346" s="95" t="s">
        <v>1668</v>
      </c>
      <c r="L346" s="95"/>
      <c r="M346" s="95"/>
      <c r="N346" s="95" t="s">
        <v>177</v>
      </c>
      <c r="O346" s="95"/>
      <c r="P346" s="95"/>
      <c r="Q346" s="95" t="s">
        <v>178</v>
      </c>
      <c r="R346" s="95"/>
      <c r="S346" s="95"/>
      <c r="T346" s="95"/>
      <c r="U346" s="95"/>
      <c r="V346" s="95"/>
      <c r="W346" s="95"/>
      <c r="X346" s="95"/>
      <c r="Y346" s="95"/>
      <c r="Z346" s="95"/>
      <c r="AA346" s="95"/>
      <c r="AB346" s="95"/>
      <c r="AC346" s="95"/>
      <c r="AD346" s="95"/>
      <c r="AE346" s="95"/>
      <c r="AF346" s="95"/>
      <c r="AG346" s="95"/>
      <c r="AH346" s="95"/>
      <c r="AI346" s="95"/>
      <c r="AJ346" s="95"/>
      <c r="AK346" s="95"/>
    </row>
    <row r="347" spans="1:37" ht="17.25" customHeight="1" x14ac:dyDescent="0.2">
      <c r="A347" s="97" t="s">
        <v>22</v>
      </c>
      <c r="B347" s="97" t="s">
        <v>1695</v>
      </c>
      <c r="C347" s="97" t="s">
        <v>165</v>
      </c>
      <c r="D347" s="97" t="s">
        <v>185</v>
      </c>
      <c r="E347" s="97" t="s">
        <v>346</v>
      </c>
      <c r="F347" s="95">
        <v>10</v>
      </c>
      <c r="G347" s="98" t="s">
        <v>696</v>
      </c>
      <c r="H347" s="95">
        <v>1993</v>
      </c>
      <c r="I347" s="96" t="s">
        <v>1696</v>
      </c>
      <c r="J347" s="95" t="s">
        <v>1697</v>
      </c>
      <c r="K347" s="95" t="s">
        <v>1668</v>
      </c>
      <c r="L347" s="95"/>
      <c r="M347" s="95"/>
      <c r="N347" s="95" t="s">
        <v>177</v>
      </c>
      <c r="O347" s="95"/>
      <c r="P347" s="95"/>
      <c r="Q347" s="95" t="s">
        <v>178</v>
      </c>
      <c r="R347" s="95"/>
      <c r="S347" s="95"/>
      <c r="T347" s="95"/>
      <c r="U347" s="95"/>
      <c r="V347" s="95"/>
      <c r="W347" s="95"/>
      <c r="X347" s="95"/>
      <c r="Y347" s="95"/>
      <c r="Z347" s="95"/>
      <c r="AA347" s="95"/>
      <c r="AB347" s="95"/>
      <c r="AC347" s="95"/>
      <c r="AD347" s="95"/>
      <c r="AE347" s="95"/>
      <c r="AF347" s="95"/>
      <c r="AG347" s="95"/>
      <c r="AH347" s="95"/>
      <c r="AI347" s="95"/>
      <c r="AJ347" s="95"/>
      <c r="AK347" s="95"/>
    </row>
    <row r="348" spans="1:37" ht="17.25" customHeight="1" x14ac:dyDescent="0.2">
      <c r="A348" s="97" t="s">
        <v>22</v>
      </c>
      <c r="B348" s="97" t="s">
        <v>1698</v>
      </c>
      <c r="C348" s="97" t="s">
        <v>165</v>
      </c>
      <c r="D348" s="97" t="s">
        <v>185</v>
      </c>
      <c r="E348" s="97" t="s">
        <v>346</v>
      </c>
      <c r="F348" s="95">
        <v>11</v>
      </c>
      <c r="G348" s="98" t="s">
        <v>700</v>
      </c>
      <c r="H348" s="95">
        <v>1994</v>
      </c>
      <c r="I348" s="96" t="s">
        <v>1699</v>
      </c>
      <c r="J348" s="95" t="s">
        <v>1700</v>
      </c>
      <c r="K348" s="95" t="s">
        <v>1668</v>
      </c>
      <c r="L348" s="95"/>
      <c r="M348" s="95"/>
      <c r="N348" s="95" t="s">
        <v>177</v>
      </c>
      <c r="O348" s="95"/>
      <c r="P348" s="95"/>
      <c r="Q348" s="95" t="s">
        <v>178</v>
      </c>
      <c r="R348" s="95"/>
      <c r="S348" s="95"/>
      <c r="T348" s="95"/>
      <c r="U348" s="95"/>
      <c r="V348" s="95"/>
      <c r="W348" s="95"/>
      <c r="X348" s="95"/>
      <c r="Y348" s="95"/>
      <c r="Z348" s="95"/>
      <c r="AA348" s="95"/>
      <c r="AB348" s="95"/>
      <c r="AC348" s="95"/>
      <c r="AD348" s="95"/>
      <c r="AE348" s="95"/>
      <c r="AF348" s="95"/>
      <c r="AG348" s="95"/>
      <c r="AH348" s="95"/>
      <c r="AI348" s="95"/>
      <c r="AJ348" s="95"/>
      <c r="AK348" s="95"/>
    </row>
    <row r="349" spans="1:37" ht="17.25" customHeight="1" x14ac:dyDescent="0.2">
      <c r="A349" s="97" t="s">
        <v>22</v>
      </c>
      <c r="B349" s="97" t="s">
        <v>1703</v>
      </c>
      <c r="C349" s="97" t="s">
        <v>165</v>
      </c>
      <c r="D349" s="97" t="s">
        <v>185</v>
      </c>
      <c r="E349" s="97" t="s">
        <v>346</v>
      </c>
      <c r="F349" s="95">
        <v>12</v>
      </c>
      <c r="G349" s="98" t="s">
        <v>705</v>
      </c>
      <c r="H349" s="95">
        <v>1995</v>
      </c>
      <c r="I349" s="96" t="s">
        <v>1704</v>
      </c>
      <c r="J349" s="95" t="s">
        <v>1705</v>
      </c>
      <c r="K349" s="95" t="s">
        <v>1668</v>
      </c>
      <c r="L349" s="95"/>
      <c r="M349" s="95"/>
      <c r="N349" s="95" t="s">
        <v>177</v>
      </c>
      <c r="O349" s="95"/>
      <c r="P349" s="95"/>
      <c r="Q349" s="95" t="s">
        <v>178</v>
      </c>
      <c r="R349" s="95"/>
      <c r="S349" s="95"/>
      <c r="T349" s="95"/>
      <c r="U349" s="95"/>
      <c r="V349" s="95"/>
      <c r="W349" s="95"/>
      <c r="X349" s="95"/>
      <c r="Y349" s="95"/>
      <c r="Z349" s="95"/>
      <c r="AA349" s="95"/>
      <c r="AB349" s="95"/>
      <c r="AC349" s="95"/>
      <c r="AD349" s="95"/>
      <c r="AE349" s="95"/>
      <c r="AF349" s="95"/>
      <c r="AG349" s="95"/>
      <c r="AH349" s="95"/>
      <c r="AI349" s="95"/>
      <c r="AJ349" s="95"/>
      <c r="AK349" s="95"/>
    </row>
    <row r="350" spans="1:37" ht="17.25" customHeight="1" x14ac:dyDescent="0.2">
      <c r="A350" s="97" t="s">
        <v>22</v>
      </c>
      <c r="B350" s="97" t="s">
        <v>1706</v>
      </c>
      <c r="C350" s="97" t="s">
        <v>165</v>
      </c>
      <c r="D350" s="97" t="s">
        <v>185</v>
      </c>
      <c r="E350" s="97" t="s">
        <v>346</v>
      </c>
      <c r="F350" s="95">
        <v>13</v>
      </c>
      <c r="G350" s="98" t="s">
        <v>709</v>
      </c>
      <c r="H350" s="95">
        <v>1996</v>
      </c>
      <c r="I350" s="96" t="s">
        <v>1707</v>
      </c>
      <c r="J350" s="95" t="s">
        <v>1708</v>
      </c>
      <c r="K350" s="95" t="s">
        <v>1668</v>
      </c>
      <c r="L350" s="95"/>
      <c r="M350" s="95"/>
      <c r="N350" s="95" t="s">
        <v>177</v>
      </c>
      <c r="O350" s="95"/>
      <c r="P350" s="95"/>
      <c r="Q350" s="95" t="s">
        <v>178</v>
      </c>
      <c r="R350" s="95"/>
      <c r="S350" s="95"/>
      <c r="T350" s="95"/>
      <c r="U350" s="95"/>
      <c r="V350" s="95"/>
      <c r="W350" s="95"/>
      <c r="X350" s="95"/>
      <c r="Y350" s="95"/>
      <c r="Z350" s="95"/>
      <c r="AA350" s="95"/>
      <c r="AB350" s="95"/>
      <c r="AC350" s="95"/>
      <c r="AD350" s="95"/>
      <c r="AE350" s="95"/>
      <c r="AF350" s="95"/>
      <c r="AG350" s="95"/>
      <c r="AH350" s="95"/>
      <c r="AI350" s="95"/>
      <c r="AJ350" s="95"/>
      <c r="AK350" s="95"/>
    </row>
    <row r="351" spans="1:37" ht="17.25" customHeight="1" x14ac:dyDescent="0.2">
      <c r="A351" s="97" t="s">
        <v>22</v>
      </c>
      <c r="B351" s="97" t="s">
        <v>1709</v>
      </c>
      <c r="C351" s="97" t="s">
        <v>165</v>
      </c>
      <c r="D351" s="97" t="s">
        <v>185</v>
      </c>
      <c r="E351" s="97" t="s">
        <v>346</v>
      </c>
      <c r="F351" s="95">
        <v>14</v>
      </c>
      <c r="G351" s="98" t="s">
        <v>713</v>
      </c>
      <c r="H351" s="95">
        <v>1997</v>
      </c>
      <c r="I351" s="96" t="s">
        <v>1710</v>
      </c>
      <c r="J351" s="95" t="s">
        <v>1711</v>
      </c>
      <c r="K351" s="95" t="s">
        <v>1668</v>
      </c>
      <c r="L351" s="95"/>
      <c r="M351" s="95"/>
      <c r="N351" s="95" t="s">
        <v>177</v>
      </c>
      <c r="O351" s="95"/>
      <c r="P351" s="95"/>
      <c r="Q351" s="95" t="s">
        <v>178</v>
      </c>
      <c r="R351" s="95"/>
      <c r="S351" s="95"/>
      <c r="T351" s="95"/>
      <c r="U351" s="95"/>
      <c r="V351" s="95"/>
      <c r="W351" s="95"/>
      <c r="X351" s="95"/>
      <c r="Y351" s="95"/>
      <c r="Z351" s="95"/>
      <c r="AA351" s="95"/>
      <c r="AB351" s="95"/>
      <c r="AC351" s="95"/>
      <c r="AD351" s="95"/>
      <c r="AE351" s="95"/>
      <c r="AF351" s="95"/>
      <c r="AG351" s="95"/>
      <c r="AH351" s="95"/>
      <c r="AI351" s="95"/>
      <c r="AJ351" s="95"/>
      <c r="AK351" s="95"/>
    </row>
    <row r="352" spans="1:37" ht="17.25" customHeight="1" x14ac:dyDescent="0.2">
      <c r="A352" s="97" t="s">
        <v>22</v>
      </c>
      <c r="B352" s="97" t="s">
        <v>1712</v>
      </c>
      <c r="C352" s="97" t="s">
        <v>165</v>
      </c>
      <c r="D352" s="97" t="s">
        <v>185</v>
      </c>
      <c r="E352" s="97" t="s">
        <v>346</v>
      </c>
      <c r="F352" s="95">
        <v>15</v>
      </c>
      <c r="G352" s="98" t="s">
        <v>717</v>
      </c>
      <c r="H352" s="95">
        <v>1998</v>
      </c>
      <c r="I352" s="96" t="s">
        <v>1713</v>
      </c>
      <c r="J352" s="95" t="s">
        <v>1714</v>
      </c>
      <c r="K352" s="95" t="s">
        <v>1668</v>
      </c>
      <c r="L352" s="95"/>
      <c r="M352" s="95"/>
      <c r="N352" s="95" t="s">
        <v>177</v>
      </c>
      <c r="O352" s="95"/>
      <c r="P352" s="95"/>
      <c r="Q352" s="95" t="s">
        <v>178</v>
      </c>
      <c r="R352" s="95"/>
      <c r="S352" s="95"/>
      <c r="T352" s="95"/>
      <c r="U352" s="95"/>
      <c r="V352" s="95"/>
      <c r="W352" s="95"/>
      <c r="X352" s="95"/>
      <c r="Y352" s="95"/>
      <c r="Z352" s="95"/>
      <c r="AA352" s="95"/>
      <c r="AB352" s="95"/>
      <c r="AC352" s="95"/>
      <c r="AD352" s="95"/>
      <c r="AE352" s="95"/>
      <c r="AF352" s="95"/>
      <c r="AG352" s="95"/>
      <c r="AH352" s="95"/>
      <c r="AI352" s="95"/>
      <c r="AJ352" s="95"/>
      <c r="AK352" s="95"/>
    </row>
    <row r="353" spans="1:37" ht="17.25" customHeight="1" x14ac:dyDescent="0.2">
      <c r="A353" s="97" t="s">
        <v>22</v>
      </c>
      <c r="B353" s="97" t="s">
        <v>1715</v>
      </c>
      <c r="C353" s="97" t="s">
        <v>165</v>
      </c>
      <c r="D353" s="97" t="s">
        <v>185</v>
      </c>
      <c r="E353" s="97" t="s">
        <v>346</v>
      </c>
      <c r="F353" s="95">
        <v>16</v>
      </c>
      <c r="G353" s="98" t="s">
        <v>721</v>
      </c>
      <c r="H353" s="95">
        <v>1999</v>
      </c>
      <c r="I353" s="96" t="s">
        <v>1716</v>
      </c>
      <c r="J353" s="95" t="s">
        <v>1717</v>
      </c>
      <c r="K353" s="95" t="s">
        <v>1668</v>
      </c>
      <c r="L353" s="95"/>
      <c r="M353" s="95"/>
      <c r="N353" s="95" t="s">
        <v>177</v>
      </c>
      <c r="O353" s="95"/>
      <c r="P353" s="95"/>
      <c r="Q353" s="95" t="s">
        <v>178</v>
      </c>
      <c r="R353" s="95"/>
      <c r="S353" s="95"/>
      <c r="T353" s="95"/>
      <c r="U353" s="95"/>
      <c r="V353" s="95"/>
      <c r="W353" s="95"/>
      <c r="X353" s="95"/>
      <c r="Y353" s="95"/>
      <c r="Z353" s="95"/>
      <c r="AA353" s="95"/>
      <c r="AB353" s="95"/>
      <c r="AC353" s="95"/>
      <c r="AD353" s="95"/>
      <c r="AE353" s="95"/>
      <c r="AF353" s="95"/>
      <c r="AG353" s="95"/>
      <c r="AH353" s="95"/>
      <c r="AI353" s="95"/>
      <c r="AJ353" s="95"/>
      <c r="AK353" s="95"/>
    </row>
    <row r="354" spans="1:37" ht="17.25" customHeight="1" x14ac:dyDescent="0.2">
      <c r="A354" s="97" t="s">
        <v>22</v>
      </c>
      <c r="B354" s="97" t="s">
        <v>1718</v>
      </c>
      <c r="C354" s="97" t="s">
        <v>165</v>
      </c>
      <c r="D354" s="97" t="s">
        <v>185</v>
      </c>
      <c r="E354" s="97" t="s">
        <v>346</v>
      </c>
      <c r="F354" s="95">
        <v>17</v>
      </c>
      <c r="G354" s="98" t="s">
        <v>725</v>
      </c>
      <c r="H354" s="95">
        <v>2000</v>
      </c>
      <c r="I354" s="96" t="s">
        <v>1719</v>
      </c>
      <c r="J354" s="95" t="s">
        <v>1720</v>
      </c>
      <c r="K354" s="95" t="s">
        <v>1668</v>
      </c>
      <c r="L354" s="95"/>
      <c r="M354" s="95"/>
      <c r="N354" s="95" t="s">
        <v>177</v>
      </c>
      <c r="O354" s="95"/>
      <c r="P354" s="95"/>
      <c r="Q354" s="95" t="s">
        <v>178</v>
      </c>
      <c r="R354" s="95"/>
      <c r="S354" s="95"/>
      <c r="T354" s="95"/>
      <c r="U354" s="95"/>
      <c r="V354" s="95"/>
      <c r="W354" s="95"/>
      <c r="X354" s="95"/>
      <c r="Y354" s="95"/>
      <c r="Z354" s="95"/>
      <c r="AA354" s="95"/>
      <c r="AB354" s="95"/>
      <c r="AC354" s="95"/>
      <c r="AD354" s="95"/>
      <c r="AE354" s="95"/>
      <c r="AF354" s="95"/>
      <c r="AG354" s="95"/>
      <c r="AH354" s="95"/>
      <c r="AI354" s="95"/>
      <c r="AJ354" s="95"/>
      <c r="AK354" s="95"/>
    </row>
    <row r="355" spans="1:37" ht="17.25" customHeight="1" x14ac:dyDescent="0.2">
      <c r="A355" s="97" t="s">
        <v>22</v>
      </c>
      <c r="B355" s="97" t="s">
        <v>1721</v>
      </c>
      <c r="C355" s="97" t="s">
        <v>165</v>
      </c>
      <c r="D355" s="97" t="s">
        <v>185</v>
      </c>
      <c r="E355" s="97" t="s">
        <v>346</v>
      </c>
      <c r="F355" s="95">
        <v>18</v>
      </c>
      <c r="G355" s="98" t="s">
        <v>729</v>
      </c>
      <c r="H355" s="95">
        <v>2001</v>
      </c>
      <c r="I355" s="96" t="s">
        <v>1722</v>
      </c>
      <c r="J355" s="95" t="s">
        <v>1723</v>
      </c>
      <c r="K355" s="95" t="s">
        <v>1668</v>
      </c>
      <c r="L355" s="95"/>
      <c r="M355" s="95"/>
      <c r="N355" s="95" t="s">
        <v>177</v>
      </c>
      <c r="O355" s="95"/>
      <c r="P355" s="95"/>
      <c r="Q355" s="95" t="s">
        <v>178</v>
      </c>
      <c r="R355" s="95"/>
      <c r="S355" s="95"/>
      <c r="T355" s="95"/>
      <c r="U355" s="95"/>
      <c r="V355" s="95"/>
      <c r="W355" s="95"/>
      <c r="X355" s="95"/>
      <c r="Y355" s="95"/>
      <c r="Z355" s="95"/>
      <c r="AA355" s="95"/>
      <c r="AB355" s="95"/>
      <c r="AC355" s="95"/>
      <c r="AD355" s="95"/>
      <c r="AE355" s="95"/>
      <c r="AF355" s="95"/>
      <c r="AG355" s="95"/>
      <c r="AH355" s="95"/>
      <c r="AI355" s="95"/>
      <c r="AJ355" s="95"/>
      <c r="AK355" s="95"/>
    </row>
    <row r="356" spans="1:37" ht="17.25" customHeight="1" x14ac:dyDescent="0.2">
      <c r="A356" s="97" t="s">
        <v>22</v>
      </c>
      <c r="B356" s="97" t="s">
        <v>1724</v>
      </c>
      <c r="C356" s="97" t="s">
        <v>165</v>
      </c>
      <c r="D356" s="97" t="s">
        <v>185</v>
      </c>
      <c r="E356" s="97" t="s">
        <v>346</v>
      </c>
      <c r="F356" s="95">
        <v>19</v>
      </c>
      <c r="G356" s="98" t="s">
        <v>733</v>
      </c>
      <c r="H356" s="95">
        <v>2002</v>
      </c>
      <c r="I356" s="96" t="s">
        <v>1727</v>
      </c>
      <c r="J356" s="95" t="s">
        <v>1728</v>
      </c>
      <c r="K356" s="95" t="s">
        <v>1668</v>
      </c>
      <c r="L356" s="95"/>
      <c r="M356" s="95"/>
      <c r="N356" s="95" t="s">
        <v>177</v>
      </c>
      <c r="O356" s="95"/>
      <c r="P356" s="95"/>
      <c r="Q356" s="95" t="s">
        <v>178</v>
      </c>
      <c r="R356" s="95"/>
      <c r="S356" s="95"/>
      <c r="T356" s="95"/>
      <c r="U356" s="95"/>
      <c r="V356" s="95"/>
      <c r="W356" s="95"/>
      <c r="X356" s="95"/>
      <c r="Y356" s="95"/>
      <c r="Z356" s="95"/>
      <c r="AA356" s="95"/>
      <c r="AB356" s="95"/>
      <c r="AC356" s="95"/>
      <c r="AD356" s="95"/>
      <c r="AE356" s="95"/>
      <c r="AF356" s="95"/>
      <c r="AG356" s="95"/>
      <c r="AH356" s="95"/>
      <c r="AI356" s="95"/>
      <c r="AJ356" s="95"/>
      <c r="AK356" s="95"/>
    </row>
    <row r="357" spans="1:37" ht="17.25" customHeight="1" x14ac:dyDescent="0.2">
      <c r="A357" s="97" t="s">
        <v>22</v>
      </c>
      <c r="B357" s="97" t="s">
        <v>1729</v>
      </c>
      <c r="C357" s="97" t="s">
        <v>165</v>
      </c>
      <c r="D357" s="97" t="s">
        <v>185</v>
      </c>
      <c r="E357" s="97" t="s">
        <v>346</v>
      </c>
      <c r="F357" s="95">
        <v>20</v>
      </c>
      <c r="G357" s="98" t="s">
        <v>738</v>
      </c>
      <c r="H357" s="95">
        <v>2003</v>
      </c>
      <c r="I357" s="96" t="s">
        <v>1730</v>
      </c>
      <c r="J357" s="95" t="s">
        <v>1731</v>
      </c>
      <c r="K357" s="95" t="s">
        <v>1668</v>
      </c>
      <c r="L357" s="95"/>
      <c r="M357" s="95"/>
      <c r="N357" s="95" t="s">
        <v>177</v>
      </c>
      <c r="O357" s="95"/>
      <c r="P357" s="95"/>
      <c r="Q357" s="95" t="s">
        <v>178</v>
      </c>
      <c r="R357" s="95"/>
      <c r="S357" s="95"/>
      <c r="T357" s="95"/>
      <c r="U357" s="95"/>
      <c r="V357" s="95"/>
      <c r="W357" s="95"/>
      <c r="X357" s="95"/>
      <c r="Y357" s="95"/>
      <c r="Z357" s="95"/>
      <c r="AA357" s="95"/>
      <c r="AB357" s="95"/>
      <c r="AC357" s="95"/>
      <c r="AD357" s="95"/>
      <c r="AE357" s="95"/>
      <c r="AF357" s="95"/>
      <c r="AG357" s="95"/>
      <c r="AH357" s="95"/>
      <c r="AI357" s="95"/>
      <c r="AJ357" s="95"/>
      <c r="AK357" s="95"/>
    </row>
    <row r="358" spans="1:37" ht="17.25" customHeight="1" x14ac:dyDescent="0.2">
      <c r="A358" s="97" t="s">
        <v>22</v>
      </c>
      <c r="B358" s="97" t="s">
        <v>1732</v>
      </c>
      <c r="C358" s="97" t="s">
        <v>165</v>
      </c>
      <c r="D358" s="97" t="s">
        <v>185</v>
      </c>
      <c r="E358" s="97" t="s">
        <v>346</v>
      </c>
      <c r="F358" s="95">
        <v>21</v>
      </c>
      <c r="G358" s="98" t="s">
        <v>742</v>
      </c>
      <c r="H358" s="95">
        <v>2004</v>
      </c>
      <c r="I358" s="96" t="s">
        <v>1733</v>
      </c>
      <c r="J358" s="95" t="s">
        <v>1734</v>
      </c>
      <c r="K358" s="95" t="s">
        <v>1668</v>
      </c>
      <c r="L358" s="95"/>
      <c r="M358" s="95"/>
      <c r="N358" s="95" t="s">
        <v>177</v>
      </c>
      <c r="O358" s="95"/>
      <c r="P358" s="95"/>
      <c r="Q358" s="95" t="s">
        <v>178</v>
      </c>
      <c r="R358" s="95"/>
      <c r="S358" s="95"/>
      <c r="T358" s="95"/>
      <c r="U358" s="95"/>
      <c r="V358" s="95"/>
      <c r="W358" s="95"/>
      <c r="X358" s="95"/>
      <c r="Y358" s="95"/>
      <c r="Z358" s="95"/>
      <c r="AA358" s="95"/>
      <c r="AB358" s="95"/>
      <c r="AC358" s="95"/>
      <c r="AD358" s="95"/>
      <c r="AE358" s="95"/>
      <c r="AF358" s="95"/>
      <c r="AG358" s="95"/>
      <c r="AH358" s="95"/>
      <c r="AI358" s="95"/>
      <c r="AJ358" s="95"/>
      <c r="AK358" s="95"/>
    </row>
    <row r="359" spans="1:37" ht="17.25" customHeight="1" x14ac:dyDescent="0.2">
      <c r="A359" s="97" t="s">
        <v>22</v>
      </c>
      <c r="B359" s="97" t="s">
        <v>1735</v>
      </c>
      <c r="C359" s="97" t="s">
        <v>165</v>
      </c>
      <c r="D359" s="97" t="s">
        <v>185</v>
      </c>
      <c r="E359" s="97" t="s">
        <v>346</v>
      </c>
      <c r="F359" s="95">
        <v>22</v>
      </c>
      <c r="G359" s="98" t="s">
        <v>746</v>
      </c>
      <c r="H359" s="95">
        <v>2005</v>
      </c>
      <c r="I359" s="96" t="s">
        <v>1736</v>
      </c>
      <c r="J359" s="95" t="s">
        <v>1737</v>
      </c>
      <c r="K359" s="95" t="s">
        <v>1668</v>
      </c>
      <c r="L359" s="95"/>
      <c r="M359" s="95"/>
      <c r="N359" s="95" t="s">
        <v>177</v>
      </c>
      <c r="O359" s="95"/>
      <c r="P359" s="95"/>
      <c r="Q359" s="95" t="s">
        <v>178</v>
      </c>
      <c r="R359" s="95"/>
      <c r="S359" s="95"/>
      <c r="T359" s="95"/>
      <c r="U359" s="95"/>
      <c r="V359" s="95"/>
      <c r="W359" s="95"/>
      <c r="X359" s="95"/>
      <c r="Y359" s="95"/>
      <c r="Z359" s="95"/>
      <c r="AA359" s="95"/>
      <c r="AB359" s="95"/>
      <c r="AC359" s="95"/>
      <c r="AD359" s="95"/>
      <c r="AE359" s="95"/>
      <c r="AF359" s="95"/>
      <c r="AG359" s="95"/>
      <c r="AH359" s="95"/>
      <c r="AI359" s="95"/>
      <c r="AJ359" s="95"/>
      <c r="AK359" s="95"/>
    </row>
    <row r="360" spans="1:37" ht="17.25" customHeight="1" x14ac:dyDescent="0.2">
      <c r="A360" s="97" t="s">
        <v>22</v>
      </c>
      <c r="B360" s="97" t="s">
        <v>1738</v>
      </c>
      <c r="C360" s="97" t="s">
        <v>165</v>
      </c>
      <c r="D360" s="97" t="s">
        <v>185</v>
      </c>
      <c r="E360" s="97" t="s">
        <v>346</v>
      </c>
      <c r="F360" s="95">
        <v>23</v>
      </c>
      <c r="G360" s="98" t="s">
        <v>750</v>
      </c>
      <c r="H360" s="95">
        <v>2006</v>
      </c>
      <c r="I360" s="96" t="s">
        <v>1739</v>
      </c>
      <c r="J360" s="95" t="s">
        <v>1740</v>
      </c>
      <c r="K360" s="95" t="s">
        <v>1668</v>
      </c>
      <c r="L360" s="95"/>
      <c r="M360" s="95"/>
      <c r="N360" s="95" t="s">
        <v>177</v>
      </c>
      <c r="O360" s="95"/>
      <c r="P360" s="95"/>
      <c r="Q360" s="95" t="s">
        <v>178</v>
      </c>
      <c r="R360" s="95"/>
      <c r="S360" s="95"/>
      <c r="T360" s="95"/>
      <c r="U360" s="95"/>
      <c r="V360" s="95"/>
      <c r="W360" s="95"/>
      <c r="X360" s="95"/>
      <c r="Y360" s="95"/>
      <c r="Z360" s="95"/>
      <c r="AA360" s="95"/>
      <c r="AB360" s="95"/>
      <c r="AC360" s="95"/>
      <c r="AD360" s="95"/>
      <c r="AE360" s="95"/>
      <c r="AF360" s="95"/>
      <c r="AG360" s="95"/>
      <c r="AH360" s="95"/>
      <c r="AI360" s="95"/>
      <c r="AJ360" s="95"/>
      <c r="AK360" s="95"/>
    </row>
    <row r="361" spans="1:37" ht="17.25" customHeight="1" x14ac:dyDescent="0.2">
      <c r="A361" s="97" t="s">
        <v>22</v>
      </c>
      <c r="B361" s="97" t="s">
        <v>1741</v>
      </c>
      <c r="C361" s="97" t="s">
        <v>165</v>
      </c>
      <c r="D361" s="97" t="s">
        <v>185</v>
      </c>
      <c r="E361" s="97" t="s">
        <v>346</v>
      </c>
      <c r="F361" s="95">
        <v>24</v>
      </c>
      <c r="G361" s="98" t="s">
        <v>754</v>
      </c>
      <c r="H361" s="95">
        <v>2007</v>
      </c>
      <c r="I361" s="96" t="s">
        <v>1742</v>
      </c>
      <c r="J361" s="95" t="s">
        <v>1743</v>
      </c>
      <c r="K361" s="95" t="s">
        <v>1668</v>
      </c>
      <c r="L361" s="95"/>
      <c r="M361" s="95"/>
      <c r="N361" s="95" t="s">
        <v>177</v>
      </c>
      <c r="O361" s="95"/>
      <c r="P361" s="95"/>
      <c r="Q361" s="95" t="s">
        <v>178</v>
      </c>
      <c r="R361" s="95"/>
      <c r="S361" s="95"/>
      <c r="T361" s="95"/>
      <c r="U361" s="95"/>
      <c r="V361" s="95"/>
      <c r="W361" s="95"/>
      <c r="X361" s="95"/>
      <c r="Y361" s="95"/>
      <c r="Z361" s="95"/>
      <c r="AA361" s="95"/>
      <c r="AB361" s="95"/>
      <c r="AC361" s="95"/>
      <c r="AD361" s="95"/>
      <c r="AE361" s="95"/>
      <c r="AF361" s="95"/>
      <c r="AG361" s="95"/>
      <c r="AH361" s="95"/>
      <c r="AI361" s="95"/>
      <c r="AJ361" s="95"/>
      <c r="AK361" s="95"/>
    </row>
    <row r="362" spans="1:37" ht="17.25" customHeight="1" x14ac:dyDescent="0.2">
      <c r="A362" s="97" t="s">
        <v>22</v>
      </c>
      <c r="B362" s="97" t="s">
        <v>1744</v>
      </c>
      <c r="C362" s="97" t="s">
        <v>165</v>
      </c>
      <c r="D362" s="97" t="s">
        <v>185</v>
      </c>
      <c r="E362" s="97" t="s">
        <v>346</v>
      </c>
      <c r="F362" s="95">
        <v>25</v>
      </c>
      <c r="G362" s="98" t="s">
        <v>758</v>
      </c>
      <c r="H362" s="95">
        <v>2008</v>
      </c>
      <c r="I362" s="96" t="s">
        <v>1745</v>
      </c>
      <c r="J362" s="95" t="s">
        <v>1746</v>
      </c>
      <c r="K362" s="95" t="s">
        <v>1668</v>
      </c>
      <c r="L362" s="95"/>
      <c r="M362" s="95"/>
      <c r="N362" s="95" t="s">
        <v>177</v>
      </c>
      <c r="O362" s="95"/>
      <c r="P362" s="95"/>
      <c r="Q362" s="95" t="s">
        <v>178</v>
      </c>
      <c r="R362" s="95"/>
      <c r="S362" s="95"/>
      <c r="T362" s="95"/>
      <c r="U362" s="95"/>
      <c r="V362" s="95"/>
      <c r="W362" s="95"/>
      <c r="X362" s="95"/>
      <c r="Y362" s="95"/>
      <c r="Z362" s="95"/>
      <c r="AA362" s="95"/>
      <c r="AB362" s="95"/>
      <c r="AC362" s="95"/>
      <c r="AD362" s="95"/>
      <c r="AE362" s="95"/>
      <c r="AF362" s="95"/>
      <c r="AG362" s="95"/>
      <c r="AH362" s="95"/>
      <c r="AI362" s="95"/>
      <c r="AJ362" s="95"/>
      <c r="AK362" s="95"/>
    </row>
    <row r="363" spans="1:37" ht="17.25" customHeight="1" x14ac:dyDescent="0.2">
      <c r="A363" s="97" t="s">
        <v>22</v>
      </c>
      <c r="B363" s="97" t="s">
        <v>1748</v>
      </c>
      <c r="C363" s="97" t="s">
        <v>165</v>
      </c>
      <c r="D363" s="97" t="s">
        <v>185</v>
      </c>
      <c r="E363" s="97" t="s">
        <v>346</v>
      </c>
      <c r="F363" s="95">
        <v>26</v>
      </c>
      <c r="G363" s="98" t="s">
        <v>763</v>
      </c>
      <c r="H363" s="95">
        <v>2009</v>
      </c>
      <c r="I363" s="96" t="s">
        <v>1750</v>
      </c>
      <c r="J363" s="95" t="s">
        <v>1751</v>
      </c>
      <c r="K363" s="95" t="s">
        <v>1668</v>
      </c>
      <c r="L363" s="95"/>
      <c r="M363" s="95"/>
      <c r="N363" s="95" t="s">
        <v>177</v>
      </c>
      <c r="O363" s="95"/>
      <c r="P363" s="95"/>
      <c r="Q363" s="95" t="s">
        <v>178</v>
      </c>
      <c r="R363" s="95"/>
      <c r="S363" s="95"/>
      <c r="T363" s="95"/>
      <c r="U363" s="95"/>
      <c r="V363" s="95"/>
      <c r="W363" s="95"/>
      <c r="X363" s="95"/>
      <c r="Y363" s="95"/>
      <c r="Z363" s="95"/>
      <c r="AA363" s="95"/>
      <c r="AB363" s="95"/>
      <c r="AC363" s="95"/>
      <c r="AD363" s="95"/>
      <c r="AE363" s="95"/>
      <c r="AF363" s="95"/>
      <c r="AG363" s="95"/>
      <c r="AH363" s="95"/>
      <c r="AI363" s="95"/>
      <c r="AJ363" s="95"/>
      <c r="AK363" s="95"/>
    </row>
    <row r="364" spans="1:37" ht="17.25" customHeight="1" x14ac:dyDescent="0.2">
      <c r="A364" s="97" t="s">
        <v>22</v>
      </c>
      <c r="B364" s="97" t="s">
        <v>1752</v>
      </c>
      <c r="C364" s="97" t="s">
        <v>165</v>
      </c>
      <c r="D364" s="97" t="s">
        <v>185</v>
      </c>
      <c r="E364" s="97" t="s">
        <v>346</v>
      </c>
      <c r="F364" s="95">
        <v>27</v>
      </c>
      <c r="G364" s="98" t="s">
        <v>767</v>
      </c>
      <c r="H364" s="95">
        <v>2010</v>
      </c>
      <c r="I364" s="96" t="s">
        <v>1753</v>
      </c>
      <c r="J364" s="95" t="s">
        <v>1754</v>
      </c>
      <c r="K364" s="95" t="s">
        <v>1668</v>
      </c>
      <c r="L364" s="95"/>
      <c r="M364" s="95"/>
      <c r="N364" s="95" t="s">
        <v>177</v>
      </c>
      <c r="O364" s="95"/>
      <c r="P364" s="95"/>
      <c r="Q364" s="95" t="s">
        <v>178</v>
      </c>
      <c r="R364" s="95"/>
      <c r="S364" s="95"/>
      <c r="T364" s="95"/>
      <c r="U364" s="95"/>
      <c r="V364" s="95"/>
      <c r="W364" s="95"/>
      <c r="X364" s="95"/>
      <c r="Y364" s="95"/>
      <c r="Z364" s="95"/>
      <c r="AA364" s="95"/>
      <c r="AB364" s="95"/>
      <c r="AC364" s="95"/>
      <c r="AD364" s="95"/>
      <c r="AE364" s="95"/>
      <c r="AF364" s="95"/>
      <c r="AG364" s="95"/>
      <c r="AH364" s="95"/>
      <c r="AI364" s="95"/>
      <c r="AJ364" s="95"/>
      <c r="AK364" s="95"/>
    </row>
    <row r="365" spans="1:37" ht="17.25" customHeight="1" x14ac:dyDescent="0.2">
      <c r="A365" s="97" t="s">
        <v>22</v>
      </c>
      <c r="B365" s="97" t="s">
        <v>1755</v>
      </c>
      <c r="C365" s="97" t="s">
        <v>165</v>
      </c>
      <c r="D365" s="97" t="s">
        <v>185</v>
      </c>
      <c r="E365" s="97" t="s">
        <v>346</v>
      </c>
      <c r="F365" s="95">
        <v>28</v>
      </c>
      <c r="G365" s="98" t="s">
        <v>771</v>
      </c>
      <c r="H365" s="95">
        <v>2011</v>
      </c>
      <c r="I365" s="96" t="s">
        <v>1756</v>
      </c>
      <c r="J365" s="95" t="s">
        <v>1757</v>
      </c>
      <c r="K365" s="95" t="s">
        <v>1668</v>
      </c>
      <c r="L365" s="95"/>
      <c r="M365" s="95"/>
      <c r="N365" s="95" t="s">
        <v>177</v>
      </c>
      <c r="O365" s="95"/>
      <c r="P365" s="95"/>
      <c r="Q365" s="95" t="s">
        <v>178</v>
      </c>
      <c r="R365" s="95"/>
      <c r="S365" s="95"/>
      <c r="T365" s="95"/>
      <c r="U365" s="95"/>
      <c r="V365" s="95"/>
      <c r="W365" s="95"/>
      <c r="X365" s="95"/>
      <c r="Y365" s="95"/>
      <c r="Z365" s="95"/>
      <c r="AA365" s="95"/>
      <c r="AB365" s="95"/>
      <c r="AC365" s="95"/>
      <c r="AD365" s="95"/>
      <c r="AE365" s="95"/>
      <c r="AF365" s="95"/>
      <c r="AG365" s="95"/>
      <c r="AH365" s="95"/>
      <c r="AI365" s="95"/>
      <c r="AJ365" s="95"/>
      <c r="AK365" s="95"/>
    </row>
    <row r="366" spans="1:37" ht="17.25" customHeight="1" x14ac:dyDescent="0.2">
      <c r="A366" s="97" t="s">
        <v>22</v>
      </c>
      <c r="B366" s="97" t="s">
        <v>1758</v>
      </c>
      <c r="C366" s="97" t="s">
        <v>165</v>
      </c>
      <c r="D366" s="97" t="s">
        <v>185</v>
      </c>
      <c r="E366" s="97" t="s">
        <v>346</v>
      </c>
      <c r="F366" s="95">
        <v>29</v>
      </c>
      <c r="G366" s="98" t="s">
        <v>775</v>
      </c>
      <c r="H366" s="95">
        <v>2012</v>
      </c>
      <c r="I366" s="96" t="s">
        <v>1759</v>
      </c>
      <c r="J366" s="95" t="s">
        <v>1760</v>
      </c>
      <c r="K366" s="95" t="s">
        <v>1668</v>
      </c>
      <c r="L366" s="95"/>
      <c r="M366" s="95"/>
      <c r="N366" s="95" t="s">
        <v>177</v>
      </c>
      <c r="O366" s="95"/>
      <c r="P366" s="95"/>
      <c r="Q366" s="95" t="s">
        <v>178</v>
      </c>
      <c r="R366" s="95"/>
      <c r="S366" s="95"/>
      <c r="T366" s="95"/>
      <c r="U366" s="95"/>
      <c r="V366" s="95"/>
      <c r="W366" s="95"/>
      <c r="X366" s="95"/>
      <c r="Y366" s="95"/>
      <c r="Z366" s="95"/>
      <c r="AA366" s="95"/>
      <c r="AB366" s="95"/>
      <c r="AC366" s="95"/>
      <c r="AD366" s="95"/>
      <c r="AE366" s="95"/>
      <c r="AF366" s="95"/>
      <c r="AG366" s="95"/>
      <c r="AH366" s="95"/>
      <c r="AI366" s="95"/>
      <c r="AJ366" s="95"/>
      <c r="AK366" s="95"/>
    </row>
    <row r="367" spans="1:37" ht="17.25" customHeight="1" x14ac:dyDescent="0.2">
      <c r="A367" s="97" t="s">
        <v>22</v>
      </c>
      <c r="B367" s="97" t="s">
        <v>1761</v>
      </c>
      <c r="C367" s="97" t="s">
        <v>165</v>
      </c>
      <c r="D367" s="97" t="s">
        <v>185</v>
      </c>
      <c r="E367" s="97" t="s">
        <v>346</v>
      </c>
      <c r="F367" s="95">
        <v>30</v>
      </c>
      <c r="G367" s="98" t="s">
        <v>779</v>
      </c>
      <c r="H367" s="95">
        <v>2013</v>
      </c>
      <c r="I367" s="96" t="s">
        <v>1762</v>
      </c>
      <c r="J367" s="95" t="s">
        <v>1763</v>
      </c>
      <c r="K367" s="95" t="s">
        <v>1668</v>
      </c>
      <c r="L367" s="95"/>
      <c r="M367" s="95"/>
      <c r="N367" s="95" t="s">
        <v>177</v>
      </c>
      <c r="O367" s="95"/>
      <c r="P367" s="95"/>
      <c r="Q367" s="95" t="s">
        <v>178</v>
      </c>
      <c r="R367" s="95"/>
      <c r="S367" s="95"/>
      <c r="T367" s="95"/>
      <c r="U367" s="95"/>
      <c r="V367" s="95"/>
      <c r="W367" s="95"/>
      <c r="X367" s="95"/>
      <c r="Y367" s="95"/>
      <c r="Z367" s="95"/>
      <c r="AA367" s="95"/>
      <c r="AB367" s="95"/>
      <c r="AC367" s="95"/>
      <c r="AD367" s="95"/>
      <c r="AE367" s="95"/>
      <c r="AF367" s="95"/>
      <c r="AG367" s="95"/>
      <c r="AH367" s="95"/>
      <c r="AI367" s="95"/>
      <c r="AJ367" s="95"/>
      <c r="AK367" s="95"/>
    </row>
    <row r="368" spans="1:37" ht="17.25" customHeight="1" x14ac:dyDescent="0.2">
      <c r="A368" s="97" t="s">
        <v>22</v>
      </c>
      <c r="B368" s="97" t="s">
        <v>3023</v>
      </c>
      <c r="C368" s="97" t="s">
        <v>165</v>
      </c>
      <c r="D368" s="97" t="s">
        <v>185</v>
      </c>
      <c r="E368" s="97" t="s">
        <v>346</v>
      </c>
      <c r="F368" s="95">
        <v>31</v>
      </c>
      <c r="G368" s="98" t="s">
        <v>783</v>
      </c>
      <c r="H368" s="95">
        <v>2014</v>
      </c>
      <c r="I368" s="96" t="s">
        <v>9042</v>
      </c>
      <c r="J368" s="95" t="s">
        <v>9043</v>
      </c>
      <c r="K368" s="95" t="s">
        <v>1668</v>
      </c>
      <c r="L368" s="95"/>
      <c r="M368" s="95"/>
      <c r="N368" s="95" t="s">
        <v>177</v>
      </c>
      <c r="O368" s="95"/>
      <c r="P368" s="95"/>
      <c r="Q368" s="95" t="s">
        <v>178</v>
      </c>
      <c r="R368" s="95"/>
      <c r="S368" s="95"/>
      <c r="T368" s="95"/>
      <c r="U368" s="95"/>
      <c r="V368" s="95"/>
      <c r="W368" s="95"/>
      <c r="X368" s="95"/>
      <c r="Y368" s="95"/>
      <c r="Z368" s="95"/>
      <c r="AA368" s="95"/>
      <c r="AB368" s="95"/>
      <c r="AC368" s="95"/>
      <c r="AD368" s="95"/>
      <c r="AE368" s="95"/>
      <c r="AF368" s="95"/>
      <c r="AG368" s="95"/>
      <c r="AH368" s="95"/>
      <c r="AI368" s="95"/>
      <c r="AJ368" s="95"/>
      <c r="AK368" s="95"/>
    </row>
    <row r="369" spans="1:37" ht="17.25" customHeight="1" x14ac:dyDescent="0.2">
      <c r="A369" s="97" t="s">
        <v>22</v>
      </c>
      <c r="B369" s="97" t="s">
        <v>9040</v>
      </c>
      <c r="C369" s="97" t="s">
        <v>165</v>
      </c>
      <c r="D369" s="97" t="s">
        <v>185</v>
      </c>
      <c r="E369" s="97" t="s">
        <v>346</v>
      </c>
      <c r="F369" s="95">
        <v>32</v>
      </c>
      <c r="G369" s="98" t="s">
        <v>787</v>
      </c>
      <c r="H369" s="95">
        <v>2015</v>
      </c>
      <c r="I369" s="96" t="s">
        <v>1764</v>
      </c>
      <c r="J369" s="95" t="s">
        <v>1765</v>
      </c>
      <c r="K369" s="95" t="s">
        <v>1668</v>
      </c>
      <c r="L369" s="95"/>
      <c r="M369" s="95"/>
      <c r="N369" s="95" t="s">
        <v>177</v>
      </c>
      <c r="O369" s="95"/>
      <c r="P369" s="95"/>
      <c r="Q369" s="95" t="s">
        <v>178</v>
      </c>
      <c r="R369" s="95"/>
      <c r="S369" s="95"/>
      <c r="T369" s="95"/>
      <c r="U369" s="95"/>
      <c r="V369" s="95"/>
      <c r="W369" s="95"/>
      <c r="X369" s="95"/>
      <c r="Y369" s="95"/>
      <c r="Z369" s="95"/>
      <c r="AA369" s="95"/>
      <c r="AB369" s="95"/>
      <c r="AC369" s="95"/>
      <c r="AD369" s="95"/>
      <c r="AE369" s="95"/>
      <c r="AF369" s="95"/>
      <c r="AG369" s="95"/>
      <c r="AH369" s="95"/>
      <c r="AI369" s="95"/>
      <c r="AJ369" s="95"/>
      <c r="AK369" s="95"/>
    </row>
    <row r="370" spans="1:37" ht="17.25" customHeight="1" x14ac:dyDescent="0.2">
      <c r="A370" s="97" t="s">
        <v>22</v>
      </c>
      <c r="B370" s="97" t="s">
        <v>9041</v>
      </c>
      <c r="C370" s="97" t="s">
        <v>165</v>
      </c>
      <c r="D370" s="97" t="s">
        <v>185</v>
      </c>
      <c r="E370" s="97" t="s">
        <v>346</v>
      </c>
      <c r="F370" s="95">
        <v>33</v>
      </c>
      <c r="G370" s="98" t="s">
        <v>1227</v>
      </c>
      <c r="H370" s="95">
        <v>2016</v>
      </c>
      <c r="I370" s="96" t="s">
        <v>1766</v>
      </c>
      <c r="J370" s="95" t="s">
        <v>1765</v>
      </c>
      <c r="K370" s="95" t="s">
        <v>1668</v>
      </c>
      <c r="L370" s="95"/>
      <c r="M370" s="95"/>
      <c r="N370" s="95" t="s">
        <v>177</v>
      </c>
      <c r="O370" s="95"/>
      <c r="P370" s="95"/>
      <c r="Q370" s="95" t="s">
        <v>178</v>
      </c>
      <c r="R370" s="95"/>
      <c r="S370" s="95"/>
      <c r="T370" s="95"/>
      <c r="U370" s="95"/>
      <c r="V370" s="95"/>
      <c r="W370" s="95"/>
      <c r="X370" s="95"/>
      <c r="Y370" s="95"/>
      <c r="Z370" s="95"/>
      <c r="AA370" s="95"/>
      <c r="AB370" s="95"/>
      <c r="AC370" s="95"/>
      <c r="AD370" s="95"/>
      <c r="AE370" s="95"/>
      <c r="AF370" s="95"/>
      <c r="AG370" s="95"/>
      <c r="AH370" s="95"/>
      <c r="AI370" s="95"/>
      <c r="AJ370" s="95"/>
      <c r="AK370" s="95"/>
    </row>
    <row r="371" spans="1:37" ht="17.25" customHeight="1" x14ac:dyDescent="0.2">
      <c r="A371" s="97" t="s">
        <v>22</v>
      </c>
      <c r="B371" s="97" t="s">
        <v>1767</v>
      </c>
      <c r="C371" s="97" t="s">
        <v>165</v>
      </c>
      <c r="D371" s="97" t="s">
        <v>194</v>
      </c>
      <c r="E371" s="97" t="s">
        <v>194</v>
      </c>
      <c r="F371" s="95">
        <v>1</v>
      </c>
      <c r="G371" s="98" t="s">
        <v>659</v>
      </c>
      <c r="H371" s="95">
        <v>1984</v>
      </c>
      <c r="I371" s="96" t="s">
        <v>1768</v>
      </c>
      <c r="J371" s="95" t="s">
        <v>1769</v>
      </c>
      <c r="K371" s="95" t="s">
        <v>1770</v>
      </c>
      <c r="L371" s="95" t="s">
        <v>1771</v>
      </c>
      <c r="M371" s="95"/>
      <c r="N371" s="95" t="s">
        <v>10555</v>
      </c>
      <c r="O371" s="95"/>
      <c r="P371" s="95"/>
      <c r="Q371" s="95" t="s">
        <v>178</v>
      </c>
      <c r="R371" s="95"/>
      <c r="S371" s="95"/>
      <c r="T371" s="95"/>
      <c r="U371" s="95"/>
      <c r="V371" s="95"/>
      <c r="W371" s="95"/>
      <c r="X371" s="95"/>
      <c r="Y371" s="95"/>
      <c r="Z371" s="95"/>
      <c r="AA371" s="95"/>
      <c r="AB371" s="95"/>
      <c r="AC371" s="95"/>
      <c r="AD371" s="95"/>
      <c r="AE371" s="95"/>
      <c r="AF371" s="95"/>
      <c r="AG371" s="95"/>
      <c r="AH371" s="95"/>
      <c r="AI371" s="95"/>
      <c r="AJ371" s="95"/>
      <c r="AK371" s="95"/>
    </row>
    <row r="372" spans="1:37" ht="17.25" customHeight="1" x14ac:dyDescent="0.2">
      <c r="A372" s="97" t="s">
        <v>22</v>
      </c>
      <c r="B372" s="97" t="s">
        <v>1774</v>
      </c>
      <c r="C372" s="97" t="s">
        <v>165</v>
      </c>
      <c r="D372" s="97" t="s">
        <v>194</v>
      </c>
      <c r="E372" s="97" t="s">
        <v>194</v>
      </c>
      <c r="F372" s="95">
        <v>2</v>
      </c>
      <c r="G372" s="98" t="s">
        <v>541</v>
      </c>
      <c r="H372" s="95">
        <v>1985</v>
      </c>
      <c r="I372" s="96" t="s">
        <v>1775</v>
      </c>
      <c r="J372" s="95" t="s">
        <v>1776</v>
      </c>
      <c r="K372" s="95" t="s">
        <v>1770</v>
      </c>
      <c r="L372" s="95" t="s">
        <v>1777</v>
      </c>
      <c r="M372" s="95"/>
      <c r="N372" s="95" t="s">
        <v>10555</v>
      </c>
      <c r="O372" s="95"/>
      <c r="P372" s="95"/>
      <c r="Q372" s="95" t="s">
        <v>178</v>
      </c>
      <c r="R372" s="95"/>
      <c r="S372" s="95"/>
      <c r="T372" s="95"/>
      <c r="U372" s="95"/>
      <c r="V372" s="95"/>
      <c r="W372" s="95"/>
      <c r="X372" s="95"/>
      <c r="Y372" s="95"/>
      <c r="Z372" s="95"/>
      <c r="AA372" s="95"/>
      <c r="AB372" s="95"/>
      <c r="AC372" s="95"/>
      <c r="AD372" s="95"/>
      <c r="AE372" s="95"/>
      <c r="AF372" s="95"/>
      <c r="AG372" s="95"/>
      <c r="AH372" s="95"/>
      <c r="AI372" s="95"/>
      <c r="AJ372" s="95"/>
      <c r="AK372" s="95"/>
    </row>
    <row r="373" spans="1:37" ht="17.25" customHeight="1" x14ac:dyDescent="0.2">
      <c r="A373" s="97" t="s">
        <v>22</v>
      </c>
      <c r="B373" s="97" t="s">
        <v>1778</v>
      </c>
      <c r="C373" s="97" t="s">
        <v>165</v>
      </c>
      <c r="D373" s="97" t="s">
        <v>194</v>
      </c>
      <c r="E373" s="97" t="s">
        <v>194</v>
      </c>
      <c r="F373" s="95">
        <v>3</v>
      </c>
      <c r="G373" s="98" t="s">
        <v>667</v>
      </c>
      <c r="H373" s="95">
        <v>1986</v>
      </c>
      <c r="I373" s="96" t="s">
        <v>1779</v>
      </c>
      <c r="J373" s="95" t="s">
        <v>1780</v>
      </c>
      <c r="K373" s="95" t="s">
        <v>1770</v>
      </c>
      <c r="L373" s="95" t="s">
        <v>1771</v>
      </c>
      <c r="M373" s="95"/>
      <c r="N373" s="95" t="s">
        <v>10555</v>
      </c>
      <c r="O373" s="95"/>
      <c r="P373" s="95"/>
      <c r="Q373" s="95" t="s">
        <v>178</v>
      </c>
      <c r="R373" s="95"/>
      <c r="S373" s="95"/>
      <c r="T373" s="95"/>
      <c r="U373" s="95"/>
      <c r="V373" s="95"/>
      <c r="W373" s="95"/>
      <c r="X373" s="95"/>
      <c r="Y373" s="95"/>
      <c r="Z373" s="95"/>
      <c r="AA373" s="95"/>
      <c r="AB373" s="95"/>
      <c r="AC373" s="95"/>
      <c r="AD373" s="95"/>
      <c r="AE373" s="95"/>
      <c r="AF373" s="95"/>
      <c r="AG373" s="95"/>
      <c r="AH373" s="95"/>
      <c r="AI373" s="95"/>
      <c r="AJ373" s="95"/>
      <c r="AK373" s="95"/>
    </row>
    <row r="374" spans="1:37" ht="17.25" customHeight="1" x14ac:dyDescent="0.2">
      <c r="A374" s="97" t="s">
        <v>22</v>
      </c>
      <c r="B374" s="97" t="s">
        <v>1781</v>
      </c>
      <c r="C374" s="97" t="s">
        <v>165</v>
      </c>
      <c r="D374" s="97" t="s">
        <v>194</v>
      </c>
      <c r="E374" s="97" t="s">
        <v>194</v>
      </c>
      <c r="F374" s="95">
        <v>4</v>
      </c>
      <c r="G374" s="98" t="s">
        <v>672</v>
      </c>
      <c r="H374" s="95">
        <v>1987</v>
      </c>
      <c r="I374" s="96" t="s">
        <v>1782</v>
      </c>
      <c r="J374" s="95" t="s">
        <v>1783</v>
      </c>
      <c r="K374" s="95" t="s">
        <v>1770</v>
      </c>
      <c r="L374" s="95" t="s">
        <v>1771</v>
      </c>
      <c r="M374" s="95"/>
      <c r="N374" s="95" t="s">
        <v>10555</v>
      </c>
      <c r="O374" s="95"/>
      <c r="P374" s="95"/>
      <c r="Q374" s="95" t="s">
        <v>178</v>
      </c>
      <c r="R374" s="95"/>
      <c r="S374" s="95"/>
      <c r="T374" s="95"/>
      <c r="U374" s="95"/>
      <c r="V374" s="95"/>
      <c r="W374" s="95"/>
      <c r="X374" s="95"/>
      <c r="Y374" s="95"/>
      <c r="Z374" s="95"/>
      <c r="AA374" s="95"/>
      <c r="AB374" s="95"/>
      <c r="AC374" s="95"/>
      <c r="AD374" s="95"/>
      <c r="AE374" s="95"/>
      <c r="AF374" s="95"/>
      <c r="AG374" s="95"/>
      <c r="AH374" s="95"/>
      <c r="AI374" s="95"/>
      <c r="AJ374" s="95"/>
      <c r="AK374" s="95"/>
    </row>
    <row r="375" spans="1:37" ht="17.25" customHeight="1" x14ac:dyDescent="0.2">
      <c r="A375" s="97" t="s">
        <v>22</v>
      </c>
      <c r="B375" s="97" t="s">
        <v>1784</v>
      </c>
      <c r="C375" s="97" t="s">
        <v>165</v>
      </c>
      <c r="D375" s="97" t="s">
        <v>194</v>
      </c>
      <c r="E375" s="97" t="s">
        <v>194</v>
      </c>
      <c r="F375" s="95">
        <v>5</v>
      </c>
      <c r="G375" s="98" t="s">
        <v>676</v>
      </c>
      <c r="H375" s="95">
        <v>1988</v>
      </c>
      <c r="I375" s="96" t="s">
        <v>1785</v>
      </c>
      <c r="J375" s="95" t="s">
        <v>1786</v>
      </c>
      <c r="K375" s="95" t="s">
        <v>1770</v>
      </c>
      <c r="L375" s="95" t="s">
        <v>1771</v>
      </c>
      <c r="M375" s="95"/>
      <c r="N375" s="95" t="s">
        <v>10555</v>
      </c>
      <c r="O375" s="95"/>
      <c r="P375" s="95"/>
      <c r="Q375" s="95" t="s">
        <v>178</v>
      </c>
      <c r="R375" s="95"/>
      <c r="S375" s="95"/>
      <c r="T375" s="95"/>
      <c r="U375" s="95"/>
      <c r="V375" s="95"/>
      <c r="W375" s="95"/>
      <c r="X375" s="95"/>
      <c r="Y375" s="95"/>
      <c r="Z375" s="95"/>
      <c r="AA375" s="95"/>
      <c r="AB375" s="95"/>
      <c r="AC375" s="95"/>
      <c r="AD375" s="95"/>
      <c r="AE375" s="95"/>
      <c r="AF375" s="95"/>
      <c r="AG375" s="95"/>
      <c r="AH375" s="95"/>
      <c r="AI375" s="95"/>
      <c r="AJ375" s="95"/>
      <c r="AK375" s="95"/>
    </row>
    <row r="376" spans="1:37" ht="17.25" customHeight="1" x14ac:dyDescent="0.2">
      <c r="A376" s="97" t="s">
        <v>22</v>
      </c>
      <c r="B376" s="97" t="s">
        <v>1787</v>
      </c>
      <c r="C376" s="97" t="s">
        <v>165</v>
      </c>
      <c r="D376" s="97" t="s">
        <v>194</v>
      </c>
      <c r="E376" s="97" t="s">
        <v>194</v>
      </c>
      <c r="F376" s="95">
        <v>6</v>
      </c>
      <c r="G376" s="98" t="s">
        <v>680</v>
      </c>
      <c r="H376" s="95">
        <v>1989</v>
      </c>
      <c r="I376" s="96" t="s">
        <v>1788</v>
      </c>
      <c r="J376" s="95" t="s">
        <v>1789</v>
      </c>
      <c r="K376" s="95" t="s">
        <v>1770</v>
      </c>
      <c r="L376" s="95" t="s">
        <v>1771</v>
      </c>
      <c r="M376" s="95"/>
      <c r="N376" s="95" t="s">
        <v>10555</v>
      </c>
      <c r="O376" s="95"/>
      <c r="P376" s="95"/>
      <c r="Q376" s="95" t="s">
        <v>178</v>
      </c>
      <c r="R376" s="95"/>
      <c r="S376" s="95"/>
      <c r="T376" s="95"/>
      <c r="U376" s="95"/>
      <c r="V376" s="95"/>
      <c r="W376" s="95"/>
      <c r="X376" s="95"/>
      <c r="Y376" s="95"/>
      <c r="Z376" s="95"/>
      <c r="AA376" s="95"/>
      <c r="AB376" s="95"/>
      <c r="AC376" s="95"/>
      <c r="AD376" s="95"/>
      <c r="AE376" s="95"/>
      <c r="AF376" s="95"/>
      <c r="AG376" s="95"/>
      <c r="AH376" s="95"/>
      <c r="AI376" s="95"/>
      <c r="AJ376" s="95"/>
      <c r="AK376" s="95"/>
    </row>
    <row r="377" spans="1:37" ht="17.25" customHeight="1" x14ac:dyDescent="0.2">
      <c r="A377" s="97" t="s">
        <v>22</v>
      </c>
      <c r="B377" s="97" t="s">
        <v>1376</v>
      </c>
      <c r="C377" s="97" t="s">
        <v>165</v>
      </c>
      <c r="D377" s="97" t="s">
        <v>194</v>
      </c>
      <c r="E377" s="97" t="s">
        <v>194</v>
      </c>
      <c r="F377" s="95">
        <v>7</v>
      </c>
      <c r="G377" s="98" t="s">
        <v>684</v>
      </c>
      <c r="H377" s="95">
        <v>1990</v>
      </c>
      <c r="I377" s="96" t="s">
        <v>1790</v>
      </c>
      <c r="J377" s="95" t="s">
        <v>1791</v>
      </c>
      <c r="K377" s="95" t="s">
        <v>1770</v>
      </c>
      <c r="L377" s="95" t="s">
        <v>1771</v>
      </c>
      <c r="M377" s="95"/>
      <c r="N377" s="95" t="s">
        <v>10555</v>
      </c>
      <c r="O377" s="95"/>
      <c r="P377" s="95"/>
      <c r="Q377" s="95" t="s">
        <v>178</v>
      </c>
      <c r="R377" s="95"/>
      <c r="S377" s="95"/>
      <c r="T377" s="95"/>
      <c r="U377" s="95"/>
      <c r="V377" s="95"/>
      <c r="W377" s="95"/>
      <c r="X377" s="95"/>
      <c r="Y377" s="95"/>
      <c r="Z377" s="95"/>
      <c r="AA377" s="95"/>
      <c r="AB377" s="95"/>
      <c r="AC377" s="95"/>
      <c r="AD377" s="95"/>
      <c r="AE377" s="95"/>
      <c r="AF377" s="95"/>
      <c r="AG377" s="95"/>
      <c r="AH377" s="95"/>
      <c r="AI377" s="95"/>
      <c r="AJ377" s="95"/>
      <c r="AK377" s="95"/>
    </row>
    <row r="378" spans="1:37" ht="17.25" customHeight="1" x14ac:dyDescent="0.2">
      <c r="A378" s="97" t="s">
        <v>22</v>
      </c>
      <c r="B378" s="97" t="s">
        <v>836</v>
      </c>
      <c r="C378" s="97" t="s">
        <v>165</v>
      </c>
      <c r="D378" s="97" t="s">
        <v>194</v>
      </c>
      <c r="E378" s="97" t="s">
        <v>194</v>
      </c>
      <c r="F378" s="95">
        <v>8</v>
      </c>
      <c r="G378" s="98" t="s">
        <v>688</v>
      </c>
      <c r="H378" s="95">
        <v>1991</v>
      </c>
      <c r="I378" s="96" t="s">
        <v>1794</v>
      </c>
      <c r="J378" s="95" t="s">
        <v>1795</v>
      </c>
      <c r="K378" s="95" t="s">
        <v>1770</v>
      </c>
      <c r="L378" s="95" t="s">
        <v>1771</v>
      </c>
      <c r="M378" s="95"/>
      <c r="N378" s="95" t="s">
        <v>10555</v>
      </c>
      <c r="O378" s="95"/>
      <c r="P378" s="95"/>
      <c r="Q378" s="95" t="s">
        <v>178</v>
      </c>
      <c r="R378" s="95"/>
      <c r="S378" s="95"/>
      <c r="T378" s="95"/>
      <c r="U378" s="95"/>
      <c r="V378" s="95"/>
      <c r="W378" s="95"/>
      <c r="X378" s="95"/>
      <c r="Y378" s="95"/>
      <c r="Z378" s="95"/>
      <c r="AA378" s="95"/>
      <c r="AB378" s="95"/>
      <c r="AC378" s="95"/>
      <c r="AD378" s="95"/>
      <c r="AE378" s="95"/>
      <c r="AF378" s="95"/>
      <c r="AG378" s="95"/>
      <c r="AH378" s="95"/>
      <c r="AI378" s="95"/>
      <c r="AJ378" s="95"/>
      <c r="AK378" s="95"/>
    </row>
    <row r="379" spans="1:37" ht="17.25" customHeight="1" x14ac:dyDescent="0.2">
      <c r="A379" s="97" t="s">
        <v>22</v>
      </c>
      <c r="B379" s="97" t="s">
        <v>1384</v>
      </c>
      <c r="C379" s="97" t="s">
        <v>165</v>
      </c>
      <c r="D379" s="97" t="s">
        <v>194</v>
      </c>
      <c r="E379" s="97" t="s">
        <v>194</v>
      </c>
      <c r="F379" s="95">
        <v>9</v>
      </c>
      <c r="G379" s="98" t="s">
        <v>692</v>
      </c>
      <c r="H379" s="95">
        <v>1992</v>
      </c>
      <c r="I379" s="96" t="s">
        <v>1796</v>
      </c>
      <c r="J379" s="95" t="s">
        <v>1797</v>
      </c>
      <c r="K379" s="95" t="s">
        <v>1770</v>
      </c>
      <c r="L379" s="95" t="s">
        <v>1771</v>
      </c>
      <c r="M379" s="95"/>
      <c r="N379" s="95" t="s">
        <v>10555</v>
      </c>
      <c r="O379" s="95"/>
      <c r="P379" s="95"/>
      <c r="Q379" s="95" t="s">
        <v>178</v>
      </c>
      <c r="R379" s="95"/>
      <c r="S379" s="95"/>
      <c r="T379" s="95"/>
      <c r="U379" s="95"/>
      <c r="V379" s="95"/>
      <c r="W379" s="95"/>
      <c r="X379" s="95"/>
      <c r="Y379" s="95"/>
      <c r="Z379" s="95"/>
      <c r="AA379" s="95"/>
      <c r="AB379" s="95"/>
      <c r="AC379" s="95"/>
      <c r="AD379" s="95"/>
      <c r="AE379" s="95"/>
      <c r="AF379" s="95"/>
      <c r="AG379" s="95"/>
      <c r="AH379" s="95"/>
      <c r="AI379" s="95"/>
      <c r="AJ379" s="95"/>
      <c r="AK379" s="95"/>
    </row>
    <row r="380" spans="1:37" ht="17.25" customHeight="1" x14ac:dyDescent="0.2">
      <c r="A380" s="97" t="s">
        <v>22</v>
      </c>
      <c r="B380" s="97" t="s">
        <v>1388</v>
      </c>
      <c r="C380" s="97" t="s">
        <v>165</v>
      </c>
      <c r="D380" s="97" t="s">
        <v>194</v>
      </c>
      <c r="E380" s="97" t="s">
        <v>194</v>
      </c>
      <c r="F380" s="95">
        <v>10</v>
      </c>
      <c r="G380" s="98" t="s">
        <v>696</v>
      </c>
      <c r="H380" s="95">
        <v>1993</v>
      </c>
      <c r="I380" s="96" t="s">
        <v>1798</v>
      </c>
      <c r="J380" s="95" t="s">
        <v>1799</v>
      </c>
      <c r="K380" s="95" t="s">
        <v>1770</v>
      </c>
      <c r="L380" s="95" t="s">
        <v>1771</v>
      </c>
      <c r="M380" s="95"/>
      <c r="N380" s="95" t="s">
        <v>10555</v>
      </c>
      <c r="O380" s="95"/>
      <c r="P380" s="95"/>
      <c r="Q380" s="95" t="s">
        <v>178</v>
      </c>
      <c r="R380" s="95"/>
      <c r="S380" s="95"/>
      <c r="T380" s="95"/>
      <c r="U380" s="95"/>
      <c r="V380" s="95"/>
      <c r="W380" s="95"/>
      <c r="X380" s="95"/>
      <c r="Y380" s="95"/>
      <c r="Z380" s="95"/>
      <c r="AA380" s="95"/>
      <c r="AB380" s="95"/>
      <c r="AC380" s="95"/>
      <c r="AD380" s="95"/>
      <c r="AE380" s="95"/>
      <c r="AF380" s="95"/>
      <c r="AG380" s="95"/>
      <c r="AH380" s="95"/>
      <c r="AI380" s="95"/>
      <c r="AJ380" s="95"/>
      <c r="AK380" s="95"/>
    </row>
    <row r="381" spans="1:37" ht="17.25" customHeight="1" x14ac:dyDescent="0.2">
      <c r="A381" s="97" t="s">
        <v>22</v>
      </c>
      <c r="B381" s="97" t="s">
        <v>1392</v>
      </c>
      <c r="C381" s="97" t="s">
        <v>165</v>
      </c>
      <c r="D381" s="97" t="s">
        <v>194</v>
      </c>
      <c r="E381" s="97" t="s">
        <v>194</v>
      </c>
      <c r="F381" s="95">
        <v>11</v>
      </c>
      <c r="G381" s="98" t="s">
        <v>700</v>
      </c>
      <c r="H381" s="95">
        <v>1994</v>
      </c>
      <c r="I381" s="96" t="s">
        <v>1800</v>
      </c>
      <c r="J381" s="95" t="s">
        <v>1801</v>
      </c>
      <c r="K381" s="95" t="s">
        <v>1770</v>
      </c>
      <c r="L381" s="95" t="s">
        <v>1771</v>
      </c>
      <c r="M381" s="95"/>
      <c r="N381" s="95" t="s">
        <v>10555</v>
      </c>
      <c r="O381" s="95"/>
      <c r="P381" s="95"/>
      <c r="Q381" s="95" t="s">
        <v>178</v>
      </c>
      <c r="R381" s="95"/>
      <c r="S381" s="95"/>
      <c r="T381" s="95"/>
      <c r="U381" s="95"/>
      <c r="V381" s="95"/>
      <c r="W381" s="95"/>
      <c r="X381" s="95"/>
      <c r="Y381" s="95"/>
      <c r="Z381" s="95"/>
      <c r="AA381" s="95"/>
      <c r="AB381" s="95"/>
      <c r="AC381" s="95"/>
      <c r="AD381" s="95"/>
      <c r="AE381" s="95"/>
      <c r="AF381" s="95"/>
      <c r="AG381" s="95"/>
      <c r="AH381" s="95"/>
      <c r="AI381" s="95"/>
      <c r="AJ381" s="95"/>
      <c r="AK381" s="95"/>
    </row>
    <row r="382" spans="1:37" ht="17.25" customHeight="1" x14ac:dyDescent="0.2">
      <c r="A382" s="97" t="s">
        <v>22</v>
      </c>
      <c r="B382" s="97" t="s">
        <v>1397</v>
      </c>
      <c r="C382" s="97" t="s">
        <v>165</v>
      </c>
      <c r="D382" s="97" t="s">
        <v>194</v>
      </c>
      <c r="E382" s="97" t="s">
        <v>194</v>
      </c>
      <c r="F382" s="95">
        <v>12</v>
      </c>
      <c r="G382" s="98" t="s">
        <v>705</v>
      </c>
      <c r="H382" s="95">
        <v>1995</v>
      </c>
      <c r="I382" s="96" t="s">
        <v>1802</v>
      </c>
      <c r="J382" s="95" t="s">
        <v>1803</v>
      </c>
      <c r="K382" s="95" t="s">
        <v>1770</v>
      </c>
      <c r="L382" s="95" t="s">
        <v>1771</v>
      </c>
      <c r="M382" s="95"/>
      <c r="N382" s="95" t="s">
        <v>10555</v>
      </c>
      <c r="O382" s="95"/>
      <c r="P382" s="95"/>
      <c r="Q382" s="95" t="s">
        <v>178</v>
      </c>
      <c r="R382" s="95"/>
      <c r="S382" s="95"/>
      <c r="T382" s="95"/>
      <c r="U382" s="95"/>
      <c r="V382" s="95"/>
      <c r="W382" s="95"/>
      <c r="X382" s="95"/>
      <c r="Y382" s="95"/>
      <c r="Z382" s="95"/>
      <c r="AA382" s="95"/>
      <c r="AB382" s="95"/>
      <c r="AC382" s="95"/>
      <c r="AD382" s="95"/>
      <c r="AE382" s="95"/>
      <c r="AF382" s="95"/>
      <c r="AG382" s="95"/>
      <c r="AH382" s="95"/>
      <c r="AI382" s="95"/>
      <c r="AJ382" s="95"/>
      <c r="AK382" s="95"/>
    </row>
    <row r="383" spans="1:37" ht="17.25" customHeight="1" x14ac:dyDescent="0.2">
      <c r="A383" s="97" t="s">
        <v>22</v>
      </c>
      <c r="B383" s="97" t="s">
        <v>841</v>
      </c>
      <c r="C383" s="97" t="s">
        <v>165</v>
      </c>
      <c r="D383" s="97" t="s">
        <v>194</v>
      </c>
      <c r="E383" s="97" t="s">
        <v>194</v>
      </c>
      <c r="F383" s="95">
        <v>13</v>
      </c>
      <c r="G383" s="98" t="s">
        <v>709</v>
      </c>
      <c r="H383" s="95">
        <v>1996</v>
      </c>
      <c r="I383" s="96" t="s">
        <v>1804</v>
      </c>
      <c r="J383" s="95" t="s">
        <v>1805</v>
      </c>
      <c r="K383" s="95" t="s">
        <v>1770</v>
      </c>
      <c r="L383" s="95" t="s">
        <v>1771</v>
      </c>
      <c r="M383" s="95"/>
      <c r="N383" s="95" t="s">
        <v>10555</v>
      </c>
      <c r="O383" s="95"/>
      <c r="P383" s="95"/>
      <c r="Q383" s="95" t="s">
        <v>178</v>
      </c>
      <c r="R383" s="95"/>
      <c r="S383" s="95"/>
      <c r="T383" s="95"/>
      <c r="U383" s="95"/>
      <c r="V383" s="95"/>
      <c r="W383" s="95"/>
      <c r="X383" s="95"/>
      <c r="Y383" s="95"/>
      <c r="Z383" s="95"/>
      <c r="AA383" s="95"/>
      <c r="AB383" s="95"/>
      <c r="AC383" s="95"/>
      <c r="AD383" s="95"/>
      <c r="AE383" s="95"/>
      <c r="AF383" s="95"/>
      <c r="AG383" s="95"/>
      <c r="AH383" s="95"/>
      <c r="AI383" s="95"/>
      <c r="AJ383" s="95"/>
      <c r="AK383" s="95"/>
    </row>
    <row r="384" spans="1:37" ht="17.25" customHeight="1" x14ac:dyDescent="0.2">
      <c r="A384" s="97" t="s">
        <v>22</v>
      </c>
      <c r="B384" s="97" t="s">
        <v>1405</v>
      </c>
      <c r="C384" s="97" t="s">
        <v>165</v>
      </c>
      <c r="D384" s="97" t="s">
        <v>194</v>
      </c>
      <c r="E384" s="97" t="s">
        <v>194</v>
      </c>
      <c r="F384" s="95">
        <v>14</v>
      </c>
      <c r="G384" s="98" t="s">
        <v>713</v>
      </c>
      <c r="H384" s="95">
        <v>1997</v>
      </c>
      <c r="I384" s="96" t="s">
        <v>1806</v>
      </c>
      <c r="J384" s="95" t="s">
        <v>1807</v>
      </c>
      <c r="K384" s="95" t="s">
        <v>1770</v>
      </c>
      <c r="L384" s="95" t="s">
        <v>1771</v>
      </c>
      <c r="M384" s="95"/>
      <c r="N384" s="95" t="s">
        <v>10555</v>
      </c>
      <c r="O384" s="95"/>
      <c r="P384" s="95"/>
      <c r="Q384" s="95" t="s">
        <v>178</v>
      </c>
      <c r="R384" s="95"/>
      <c r="S384" s="95"/>
      <c r="T384" s="95"/>
      <c r="U384" s="95"/>
      <c r="V384" s="95"/>
      <c r="W384" s="95"/>
      <c r="X384" s="95"/>
      <c r="Y384" s="95"/>
      <c r="Z384" s="95"/>
      <c r="AA384" s="95"/>
      <c r="AB384" s="95"/>
      <c r="AC384" s="95"/>
      <c r="AD384" s="95"/>
      <c r="AE384" s="95"/>
      <c r="AF384" s="95"/>
      <c r="AG384" s="95"/>
      <c r="AH384" s="95"/>
      <c r="AI384" s="95"/>
      <c r="AJ384" s="95"/>
      <c r="AK384" s="95"/>
    </row>
    <row r="385" spans="1:37" ht="17.25" customHeight="1" x14ac:dyDescent="0.2">
      <c r="A385" s="97" t="s">
        <v>22</v>
      </c>
      <c r="B385" s="97" t="s">
        <v>1409</v>
      </c>
      <c r="C385" s="97" t="s">
        <v>165</v>
      </c>
      <c r="D385" s="97" t="s">
        <v>194</v>
      </c>
      <c r="E385" s="97" t="s">
        <v>194</v>
      </c>
      <c r="F385" s="95">
        <v>15</v>
      </c>
      <c r="G385" s="98" t="s">
        <v>717</v>
      </c>
      <c r="H385" s="95">
        <v>1998</v>
      </c>
      <c r="I385" s="96" t="s">
        <v>1810</v>
      </c>
      <c r="J385" s="95" t="s">
        <v>1811</v>
      </c>
      <c r="K385" s="95" t="s">
        <v>1770</v>
      </c>
      <c r="L385" s="95" t="s">
        <v>1771</v>
      </c>
      <c r="M385" s="95"/>
      <c r="N385" s="95" t="s">
        <v>10555</v>
      </c>
      <c r="O385" s="95"/>
      <c r="P385" s="95"/>
      <c r="Q385" s="95" t="s">
        <v>178</v>
      </c>
      <c r="R385" s="95"/>
      <c r="S385" s="95"/>
      <c r="T385" s="95"/>
      <c r="U385" s="95"/>
      <c r="V385" s="95"/>
      <c r="W385" s="95"/>
      <c r="X385" s="95"/>
      <c r="Y385" s="95"/>
      <c r="Z385" s="95"/>
      <c r="AA385" s="95"/>
      <c r="AB385" s="95"/>
      <c r="AC385" s="95"/>
      <c r="AD385" s="95"/>
      <c r="AE385" s="95"/>
      <c r="AF385" s="95"/>
      <c r="AG385" s="95"/>
      <c r="AH385" s="95"/>
      <c r="AI385" s="95"/>
      <c r="AJ385" s="95"/>
      <c r="AK385" s="95"/>
    </row>
    <row r="386" spans="1:37" ht="17.25" customHeight="1" x14ac:dyDescent="0.2">
      <c r="A386" s="97" t="s">
        <v>22</v>
      </c>
      <c r="B386" s="97" t="s">
        <v>1414</v>
      </c>
      <c r="C386" s="97" t="s">
        <v>165</v>
      </c>
      <c r="D386" s="97" t="s">
        <v>194</v>
      </c>
      <c r="E386" s="97" t="s">
        <v>194</v>
      </c>
      <c r="F386" s="95">
        <v>16</v>
      </c>
      <c r="G386" s="98" t="s">
        <v>721</v>
      </c>
      <c r="H386" s="95">
        <v>1999</v>
      </c>
      <c r="I386" s="96" t="s">
        <v>1812</v>
      </c>
      <c r="J386" s="95" t="s">
        <v>1813</v>
      </c>
      <c r="K386" s="95" t="s">
        <v>1770</v>
      </c>
      <c r="L386" s="95" t="s">
        <v>1771</v>
      </c>
      <c r="M386" s="95"/>
      <c r="N386" s="95" t="s">
        <v>10555</v>
      </c>
      <c r="O386" s="95"/>
      <c r="P386" s="95"/>
      <c r="Q386" s="95" t="s">
        <v>178</v>
      </c>
      <c r="R386" s="95"/>
      <c r="S386" s="95"/>
      <c r="T386" s="95"/>
      <c r="U386" s="95"/>
      <c r="V386" s="95"/>
      <c r="W386" s="95"/>
      <c r="X386" s="95"/>
      <c r="Y386" s="95"/>
      <c r="Z386" s="95"/>
      <c r="AA386" s="95"/>
      <c r="AB386" s="95"/>
      <c r="AC386" s="95"/>
      <c r="AD386" s="95"/>
      <c r="AE386" s="95"/>
      <c r="AF386" s="95"/>
      <c r="AG386" s="95"/>
      <c r="AH386" s="95"/>
      <c r="AI386" s="95"/>
      <c r="AJ386" s="95"/>
      <c r="AK386" s="95"/>
    </row>
    <row r="387" spans="1:37" ht="17.25" customHeight="1" x14ac:dyDescent="0.2">
      <c r="A387" s="97" t="s">
        <v>22</v>
      </c>
      <c r="B387" s="97" t="s">
        <v>1418</v>
      </c>
      <c r="C387" s="97" t="s">
        <v>165</v>
      </c>
      <c r="D387" s="97" t="s">
        <v>194</v>
      </c>
      <c r="E387" s="97" t="s">
        <v>194</v>
      </c>
      <c r="F387" s="95">
        <v>17</v>
      </c>
      <c r="G387" s="98" t="s">
        <v>725</v>
      </c>
      <c r="H387" s="95">
        <v>2000</v>
      </c>
      <c r="I387" s="96" t="s">
        <v>1814</v>
      </c>
      <c r="J387" s="95" t="s">
        <v>1815</v>
      </c>
      <c r="K387" s="95" t="s">
        <v>1770</v>
      </c>
      <c r="L387" s="95" t="s">
        <v>1771</v>
      </c>
      <c r="M387" s="95"/>
      <c r="N387" s="95" t="s">
        <v>10555</v>
      </c>
      <c r="O387" s="95"/>
      <c r="P387" s="95"/>
      <c r="Q387" s="95" t="s">
        <v>178</v>
      </c>
      <c r="R387" s="95"/>
      <c r="S387" s="95"/>
      <c r="T387" s="95"/>
      <c r="U387" s="95"/>
      <c r="V387" s="95"/>
      <c r="W387" s="95"/>
      <c r="X387" s="95"/>
      <c r="Y387" s="95"/>
      <c r="Z387" s="95"/>
      <c r="AA387" s="95"/>
      <c r="AB387" s="95"/>
      <c r="AC387" s="95"/>
      <c r="AD387" s="95"/>
      <c r="AE387" s="95"/>
      <c r="AF387" s="95"/>
      <c r="AG387" s="95"/>
      <c r="AH387" s="95"/>
      <c r="AI387" s="95"/>
      <c r="AJ387" s="95"/>
      <c r="AK387" s="95"/>
    </row>
    <row r="388" spans="1:37" ht="17.25" customHeight="1" x14ac:dyDescent="0.2">
      <c r="A388" s="97" t="s">
        <v>22</v>
      </c>
      <c r="B388" s="97" t="s">
        <v>844</v>
      </c>
      <c r="C388" s="97" t="s">
        <v>165</v>
      </c>
      <c r="D388" s="97" t="s">
        <v>194</v>
      </c>
      <c r="E388" s="97" t="s">
        <v>194</v>
      </c>
      <c r="F388" s="95">
        <v>18</v>
      </c>
      <c r="G388" s="98" t="s">
        <v>729</v>
      </c>
      <c r="H388" s="95">
        <v>2001</v>
      </c>
      <c r="I388" s="96" t="s">
        <v>1816</v>
      </c>
      <c r="J388" s="95" t="s">
        <v>1817</v>
      </c>
      <c r="K388" s="95" t="s">
        <v>1770</v>
      </c>
      <c r="L388" s="95" t="s">
        <v>1771</v>
      </c>
      <c r="M388" s="95"/>
      <c r="N388" s="95" t="s">
        <v>10555</v>
      </c>
      <c r="O388" s="95"/>
      <c r="P388" s="95"/>
      <c r="Q388" s="95" t="s">
        <v>178</v>
      </c>
      <c r="R388" s="95"/>
      <c r="S388" s="95"/>
      <c r="T388" s="95"/>
      <c r="U388" s="95"/>
      <c r="V388" s="95"/>
      <c r="W388" s="95"/>
      <c r="X388" s="95"/>
      <c r="Y388" s="95"/>
      <c r="Z388" s="95"/>
      <c r="AA388" s="95"/>
      <c r="AB388" s="95"/>
      <c r="AC388" s="95"/>
      <c r="AD388" s="95"/>
      <c r="AE388" s="95"/>
      <c r="AF388" s="95"/>
      <c r="AG388" s="95"/>
      <c r="AH388" s="95"/>
      <c r="AI388" s="95"/>
      <c r="AJ388" s="95"/>
      <c r="AK388" s="95"/>
    </row>
    <row r="389" spans="1:37" ht="17.25" customHeight="1" x14ac:dyDescent="0.2">
      <c r="A389" s="97" t="s">
        <v>22</v>
      </c>
      <c r="B389" s="97" t="s">
        <v>1425</v>
      </c>
      <c r="C389" s="97" t="s">
        <v>165</v>
      </c>
      <c r="D389" s="97" t="s">
        <v>194</v>
      </c>
      <c r="E389" s="97" t="s">
        <v>194</v>
      </c>
      <c r="F389" s="95">
        <v>19</v>
      </c>
      <c r="G389" s="98" t="s">
        <v>733</v>
      </c>
      <c r="H389" s="95">
        <v>2002</v>
      </c>
      <c r="I389" s="96" t="s">
        <v>1818</v>
      </c>
      <c r="J389" s="95" t="s">
        <v>1819</v>
      </c>
      <c r="K389" s="95" t="s">
        <v>1770</v>
      </c>
      <c r="L389" s="95" t="s">
        <v>1771</v>
      </c>
      <c r="M389" s="95"/>
      <c r="N389" s="95" t="s">
        <v>10555</v>
      </c>
      <c r="O389" s="95"/>
      <c r="P389" s="95"/>
      <c r="Q389" s="95" t="s">
        <v>178</v>
      </c>
      <c r="R389" s="95"/>
      <c r="S389" s="95"/>
      <c r="T389" s="95"/>
      <c r="U389" s="95"/>
      <c r="V389" s="95"/>
      <c r="W389" s="95"/>
      <c r="X389" s="95"/>
      <c r="Y389" s="95"/>
      <c r="Z389" s="95"/>
      <c r="AA389" s="95"/>
      <c r="AB389" s="95"/>
      <c r="AC389" s="95"/>
      <c r="AD389" s="95"/>
      <c r="AE389" s="95"/>
      <c r="AF389" s="95"/>
      <c r="AG389" s="95"/>
      <c r="AH389" s="95"/>
      <c r="AI389" s="95"/>
      <c r="AJ389" s="95"/>
      <c r="AK389" s="95"/>
    </row>
    <row r="390" spans="1:37" ht="17.25" customHeight="1" x14ac:dyDescent="0.2">
      <c r="A390" s="97" t="s">
        <v>22</v>
      </c>
      <c r="B390" s="97" t="s">
        <v>1430</v>
      </c>
      <c r="C390" s="97" t="s">
        <v>165</v>
      </c>
      <c r="D390" s="97" t="s">
        <v>194</v>
      </c>
      <c r="E390" s="97" t="s">
        <v>194</v>
      </c>
      <c r="F390" s="95">
        <v>20</v>
      </c>
      <c r="G390" s="98" t="s">
        <v>738</v>
      </c>
      <c r="H390" s="95">
        <v>2003</v>
      </c>
      <c r="I390" s="96" t="s">
        <v>1820</v>
      </c>
      <c r="J390" s="95" t="s">
        <v>1821</v>
      </c>
      <c r="K390" s="95" t="s">
        <v>1770</v>
      </c>
      <c r="L390" s="95" t="s">
        <v>1771</v>
      </c>
      <c r="M390" s="95"/>
      <c r="N390" s="95" t="s">
        <v>10555</v>
      </c>
      <c r="O390" s="95"/>
      <c r="P390" s="95"/>
      <c r="Q390" s="95" t="s">
        <v>178</v>
      </c>
      <c r="R390" s="95"/>
      <c r="S390" s="95"/>
      <c r="T390" s="95"/>
      <c r="U390" s="95"/>
      <c r="V390" s="95"/>
      <c r="W390" s="95"/>
      <c r="X390" s="95"/>
      <c r="Y390" s="95"/>
      <c r="Z390" s="95"/>
      <c r="AA390" s="95"/>
      <c r="AB390" s="95"/>
      <c r="AC390" s="95"/>
      <c r="AD390" s="95"/>
      <c r="AE390" s="95"/>
      <c r="AF390" s="95"/>
      <c r="AG390" s="95"/>
      <c r="AH390" s="95"/>
      <c r="AI390" s="95"/>
      <c r="AJ390" s="95"/>
      <c r="AK390" s="95"/>
    </row>
    <row r="391" spans="1:37" ht="17.25" customHeight="1" x14ac:dyDescent="0.2">
      <c r="A391" s="97" t="s">
        <v>22</v>
      </c>
      <c r="B391" s="97" t="s">
        <v>1433</v>
      </c>
      <c r="C391" s="97" t="s">
        <v>165</v>
      </c>
      <c r="D391" s="97" t="s">
        <v>194</v>
      </c>
      <c r="E391" s="97" t="s">
        <v>194</v>
      </c>
      <c r="F391" s="95">
        <v>21</v>
      </c>
      <c r="G391" s="98" t="s">
        <v>742</v>
      </c>
      <c r="H391" s="95">
        <v>2004</v>
      </c>
      <c r="I391" s="96" t="s">
        <v>1823</v>
      </c>
      <c r="J391" s="95" t="s">
        <v>1824</v>
      </c>
      <c r="K391" s="95" t="s">
        <v>1770</v>
      </c>
      <c r="L391" s="95" t="s">
        <v>1771</v>
      </c>
      <c r="M391" s="95"/>
      <c r="N391" s="95" t="s">
        <v>10555</v>
      </c>
      <c r="O391" s="95"/>
      <c r="P391" s="95"/>
      <c r="Q391" s="95" t="s">
        <v>178</v>
      </c>
      <c r="R391" s="95"/>
      <c r="S391" s="95"/>
      <c r="T391" s="95"/>
      <c r="U391" s="95"/>
      <c r="V391" s="95"/>
      <c r="W391" s="95"/>
      <c r="X391" s="95"/>
      <c r="Y391" s="95"/>
      <c r="Z391" s="95"/>
      <c r="AA391" s="95"/>
      <c r="AB391" s="95"/>
      <c r="AC391" s="95"/>
      <c r="AD391" s="95"/>
      <c r="AE391" s="95"/>
      <c r="AF391" s="95"/>
      <c r="AG391" s="95"/>
      <c r="AH391" s="95"/>
      <c r="AI391" s="95"/>
      <c r="AJ391" s="95"/>
      <c r="AK391" s="95"/>
    </row>
    <row r="392" spans="1:37" ht="17.25" customHeight="1" x14ac:dyDescent="0.2">
      <c r="A392" s="97" t="s">
        <v>22</v>
      </c>
      <c r="B392" s="97" t="s">
        <v>1437</v>
      </c>
      <c r="C392" s="97" t="s">
        <v>165</v>
      </c>
      <c r="D392" s="97" t="s">
        <v>194</v>
      </c>
      <c r="E392" s="97" t="s">
        <v>194</v>
      </c>
      <c r="F392" s="95">
        <v>22</v>
      </c>
      <c r="G392" s="98" t="s">
        <v>746</v>
      </c>
      <c r="H392" s="95">
        <v>2005</v>
      </c>
      <c r="I392" s="96" t="s">
        <v>1826</v>
      </c>
      <c r="J392" s="95" t="s">
        <v>1827</v>
      </c>
      <c r="K392" s="95" t="s">
        <v>1770</v>
      </c>
      <c r="L392" s="95" t="s">
        <v>1771</v>
      </c>
      <c r="M392" s="95"/>
      <c r="N392" s="95" t="s">
        <v>10555</v>
      </c>
      <c r="O392" s="95"/>
      <c r="P392" s="95"/>
      <c r="Q392" s="95" t="s">
        <v>178</v>
      </c>
      <c r="R392" s="95"/>
      <c r="S392" s="95"/>
      <c r="T392" s="95"/>
      <c r="U392" s="95"/>
      <c r="V392" s="95"/>
      <c r="W392" s="95"/>
      <c r="X392" s="95"/>
      <c r="Y392" s="95"/>
      <c r="Z392" s="95"/>
      <c r="AA392" s="95"/>
      <c r="AB392" s="95"/>
      <c r="AC392" s="95"/>
      <c r="AD392" s="95"/>
      <c r="AE392" s="95"/>
      <c r="AF392" s="95"/>
      <c r="AG392" s="95"/>
      <c r="AH392" s="95"/>
      <c r="AI392" s="95"/>
      <c r="AJ392" s="95"/>
      <c r="AK392" s="95"/>
    </row>
    <row r="393" spans="1:37" ht="17.25" customHeight="1" x14ac:dyDescent="0.2">
      <c r="A393" s="97" t="s">
        <v>22</v>
      </c>
      <c r="B393" s="97" t="s">
        <v>791</v>
      </c>
      <c r="C393" s="97" t="s">
        <v>165</v>
      </c>
      <c r="D393" s="97" t="s">
        <v>194</v>
      </c>
      <c r="E393" s="97" t="s">
        <v>194</v>
      </c>
      <c r="F393" s="95">
        <v>23</v>
      </c>
      <c r="G393" s="98" t="s">
        <v>750</v>
      </c>
      <c r="H393" s="95">
        <v>2006</v>
      </c>
      <c r="I393" s="96" t="s">
        <v>1828</v>
      </c>
      <c r="J393" s="95" t="s">
        <v>1829</v>
      </c>
      <c r="K393" s="95" t="s">
        <v>1770</v>
      </c>
      <c r="L393" s="95" t="s">
        <v>1771</v>
      </c>
      <c r="M393" s="95"/>
      <c r="N393" s="95" t="s">
        <v>10555</v>
      </c>
      <c r="O393" s="95"/>
      <c r="P393" s="95"/>
      <c r="Q393" s="95" t="s">
        <v>178</v>
      </c>
      <c r="R393" s="95"/>
      <c r="S393" s="95"/>
      <c r="T393" s="95"/>
      <c r="U393" s="95"/>
      <c r="V393" s="95"/>
      <c r="W393" s="95"/>
      <c r="X393" s="95"/>
      <c r="Y393" s="95"/>
      <c r="Z393" s="95"/>
      <c r="AA393" s="95"/>
      <c r="AB393" s="95"/>
      <c r="AC393" s="95"/>
      <c r="AD393" s="95"/>
      <c r="AE393" s="95"/>
      <c r="AF393" s="95"/>
      <c r="AG393" s="95"/>
      <c r="AH393" s="95"/>
      <c r="AI393" s="95"/>
      <c r="AJ393" s="95"/>
      <c r="AK393" s="95"/>
    </row>
    <row r="394" spans="1:37" ht="17.25" customHeight="1" x14ac:dyDescent="0.2">
      <c r="A394" s="97" t="s">
        <v>22</v>
      </c>
      <c r="B394" s="97" t="s">
        <v>1442</v>
      </c>
      <c r="C394" s="97" t="s">
        <v>165</v>
      </c>
      <c r="D394" s="97" t="s">
        <v>194</v>
      </c>
      <c r="E394" s="97" t="s">
        <v>194</v>
      </c>
      <c r="F394" s="95">
        <v>24</v>
      </c>
      <c r="G394" s="98" t="s">
        <v>754</v>
      </c>
      <c r="H394" s="95">
        <v>2007</v>
      </c>
      <c r="I394" s="96" t="s">
        <v>1830</v>
      </c>
      <c r="J394" s="95" t="s">
        <v>1831</v>
      </c>
      <c r="K394" s="95" t="s">
        <v>1770</v>
      </c>
      <c r="L394" s="95" t="s">
        <v>1771</v>
      </c>
      <c r="M394" s="95"/>
      <c r="N394" s="95" t="s">
        <v>10555</v>
      </c>
      <c r="O394" s="95"/>
      <c r="P394" s="95"/>
      <c r="Q394" s="95" t="s">
        <v>178</v>
      </c>
      <c r="R394" s="95"/>
      <c r="S394" s="95"/>
      <c r="T394" s="95"/>
      <c r="U394" s="95"/>
      <c r="V394" s="95"/>
      <c r="W394" s="95"/>
      <c r="X394" s="95"/>
      <c r="Y394" s="95"/>
      <c r="Z394" s="95"/>
      <c r="AA394" s="95"/>
      <c r="AB394" s="95"/>
      <c r="AC394" s="95"/>
      <c r="AD394" s="95"/>
      <c r="AE394" s="95"/>
      <c r="AF394" s="95"/>
      <c r="AG394" s="95"/>
      <c r="AH394" s="95"/>
      <c r="AI394" s="95"/>
      <c r="AJ394" s="95"/>
      <c r="AK394" s="95"/>
    </row>
    <row r="395" spans="1:37" ht="17.25" customHeight="1" x14ac:dyDescent="0.2">
      <c r="A395" s="97" t="s">
        <v>22</v>
      </c>
      <c r="B395" s="97" t="s">
        <v>797</v>
      </c>
      <c r="C395" s="97" t="s">
        <v>165</v>
      </c>
      <c r="D395" s="97" t="s">
        <v>194</v>
      </c>
      <c r="E395" s="97" t="s">
        <v>194</v>
      </c>
      <c r="F395" s="95">
        <v>25</v>
      </c>
      <c r="G395" s="98" t="s">
        <v>758</v>
      </c>
      <c r="H395" s="95">
        <v>2008</v>
      </c>
      <c r="I395" s="96" t="s">
        <v>1832</v>
      </c>
      <c r="J395" s="95" t="s">
        <v>1833</v>
      </c>
      <c r="K395" s="95" t="s">
        <v>1770</v>
      </c>
      <c r="L395" s="95" t="s">
        <v>1771</v>
      </c>
      <c r="M395" s="95"/>
      <c r="N395" s="95" t="s">
        <v>10555</v>
      </c>
      <c r="O395" s="95"/>
      <c r="P395" s="95"/>
      <c r="Q395" s="95" t="s">
        <v>178</v>
      </c>
      <c r="R395" s="95"/>
      <c r="S395" s="95"/>
      <c r="T395" s="95"/>
      <c r="U395" s="95"/>
      <c r="V395" s="95"/>
      <c r="W395" s="95"/>
      <c r="X395" s="95"/>
      <c r="Y395" s="95"/>
      <c r="Z395" s="95"/>
      <c r="AA395" s="95"/>
      <c r="AB395" s="95"/>
      <c r="AC395" s="95"/>
      <c r="AD395" s="95"/>
      <c r="AE395" s="95"/>
      <c r="AF395" s="95"/>
      <c r="AG395" s="95"/>
      <c r="AH395" s="95"/>
      <c r="AI395" s="95"/>
      <c r="AJ395" s="95"/>
      <c r="AK395" s="95"/>
    </row>
    <row r="396" spans="1:37" ht="17.25" customHeight="1" x14ac:dyDescent="0.2">
      <c r="A396" s="97" t="s">
        <v>22</v>
      </c>
      <c r="B396" s="97" t="s">
        <v>1447</v>
      </c>
      <c r="C396" s="97" t="s">
        <v>165</v>
      </c>
      <c r="D396" s="97" t="s">
        <v>194</v>
      </c>
      <c r="E396" s="97" t="s">
        <v>194</v>
      </c>
      <c r="F396" s="95">
        <v>26</v>
      </c>
      <c r="G396" s="98" t="s">
        <v>763</v>
      </c>
      <c r="H396" s="95">
        <v>2009</v>
      </c>
      <c r="I396" s="96" t="s">
        <v>1834</v>
      </c>
      <c r="J396" s="95" t="s">
        <v>1835</v>
      </c>
      <c r="K396" s="95" t="s">
        <v>1770</v>
      </c>
      <c r="L396" s="95" t="s">
        <v>1771</v>
      </c>
      <c r="M396" s="95"/>
      <c r="N396" s="95" t="s">
        <v>10555</v>
      </c>
      <c r="O396" s="95"/>
      <c r="P396" s="95"/>
      <c r="Q396" s="95" t="s">
        <v>178</v>
      </c>
      <c r="R396" s="95"/>
      <c r="S396" s="95"/>
      <c r="T396" s="95"/>
      <c r="U396" s="95"/>
      <c r="V396" s="95"/>
      <c r="W396" s="95"/>
      <c r="X396" s="95"/>
      <c r="Y396" s="95"/>
      <c r="Z396" s="95"/>
      <c r="AA396" s="95"/>
      <c r="AB396" s="95"/>
      <c r="AC396" s="95"/>
      <c r="AD396" s="95"/>
      <c r="AE396" s="95"/>
      <c r="AF396" s="95"/>
      <c r="AG396" s="95"/>
      <c r="AH396" s="95"/>
      <c r="AI396" s="95"/>
      <c r="AJ396" s="95"/>
      <c r="AK396" s="95"/>
    </row>
    <row r="397" spans="1:37" ht="17.25" customHeight="1" x14ac:dyDescent="0.2">
      <c r="A397" s="97" t="s">
        <v>22</v>
      </c>
      <c r="B397" s="97" t="s">
        <v>800</v>
      </c>
      <c r="C397" s="97" t="s">
        <v>165</v>
      </c>
      <c r="D397" s="97" t="s">
        <v>194</v>
      </c>
      <c r="E397" s="97" t="s">
        <v>194</v>
      </c>
      <c r="F397" s="95">
        <v>27</v>
      </c>
      <c r="G397" s="98" t="s">
        <v>767</v>
      </c>
      <c r="H397" s="95">
        <v>2010</v>
      </c>
      <c r="I397" s="96" t="s">
        <v>1836</v>
      </c>
      <c r="J397" s="95" t="s">
        <v>1837</v>
      </c>
      <c r="K397" s="95" t="s">
        <v>1770</v>
      </c>
      <c r="L397" s="95" t="s">
        <v>1771</v>
      </c>
      <c r="M397" s="95"/>
      <c r="N397" s="95" t="s">
        <v>10555</v>
      </c>
      <c r="O397" s="95"/>
      <c r="P397" s="95"/>
      <c r="Q397" s="95" t="s">
        <v>178</v>
      </c>
      <c r="R397" s="95"/>
      <c r="S397" s="95"/>
      <c r="T397" s="95"/>
      <c r="U397" s="95"/>
      <c r="V397" s="95"/>
      <c r="W397" s="95"/>
      <c r="X397" s="95"/>
      <c r="Y397" s="95"/>
      <c r="Z397" s="95"/>
      <c r="AA397" s="95"/>
      <c r="AB397" s="95"/>
      <c r="AC397" s="95"/>
      <c r="AD397" s="95"/>
      <c r="AE397" s="95"/>
      <c r="AF397" s="95"/>
      <c r="AG397" s="95"/>
      <c r="AH397" s="95"/>
      <c r="AI397" s="95"/>
      <c r="AJ397" s="95"/>
      <c r="AK397" s="95"/>
    </row>
    <row r="398" spans="1:37" ht="17.25" customHeight="1" x14ac:dyDescent="0.2">
      <c r="A398" s="97" t="s">
        <v>22</v>
      </c>
      <c r="B398" s="97" t="s">
        <v>833</v>
      </c>
      <c r="C398" s="97" t="s">
        <v>165</v>
      </c>
      <c r="D398" s="97" t="s">
        <v>194</v>
      </c>
      <c r="E398" s="97" t="s">
        <v>194</v>
      </c>
      <c r="F398" s="95">
        <v>28</v>
      </c>
      <c r="G398" s="98" t="s">
        <v>771</v>
      </c>
      <c r="H398" s="95">
        <v>2011</v>
      </c>
      <c r="I398" s="96" t="s">
        <v>1839</v>
      </c>
      <c r="J398" s="95" t="s">
        <v>1840</v>
      </c>
      <c r="K398" s="95" t="s">
        <v>1770</v>
      </c>
      <c r="L398" s="95" t="s">
        <v>1771</v>
      </c>
      <c r="M398" s="95"/>
      <c r="N398" s="95" t="s">
        <v>10555</v>
      </c>
      <c r="O398" s="95"/>
      <c r="P398" s="95"/>
      <c r="Q398" s="95" t="s">
        <v>178</v>
      </c>
      <c r="R398" s="95"/>
      <c r="S398" s="95"/>
      <c r="T398" s="95"/>
      <c r="U398" s="95"/>
      <c r="V398" s="95"/>
      <c r="W398" s="95"/>
      <c r="X398" s="95"/>
      <c r="Y398" s="95"/>
      <c r="Z398" s="95"/>
      <c r="AA398" s="95"/>
      <c r="AB398" s="95"/>
      <c r="AC398" s="95"/>
      <c r="AD398" s="95"/>
      <c r="AE398" s="95"/>
      <c r="AF398" s="95"/>
      <c r="AG398" s="95"/>
      <c r="AH398" s="95"/>
      <c r="AI398" s="95"/>
      <c r="AJ398" s="95"/>
      <c r="AK398" s="95"/>
    </row>
    <row r="399" spans="1:37" ht="17.25" customHeight="1" x14ac:dyDescent="0.2">
      <c r="A399" s="97" t="s">
        <v>22</v>
      </c>
      <c r="B399" s="97" t="s">
        <v>1459</v>
      </c>
      <c r="C399" s="97" t="s">
        <v>165</v>
      </c>
      <c r="D399" s="97" t="s">
        <v>194</v>
      </c>
      <c r="E399" s="97" t="s">
        <v>194</v>
      </c>
      <c r="F399" s="95">
        <v>29</v>
      </c>
      <c r="G399" s="98" t="s">
        <v>775</v>
      </c>
      <c r="H399" s="95">
        <v>2012</v>
      </c>
      <c r="I399" s="96" t="s">
        <v>1842</v>
      </c>
      <c r="J399" s="95" t="s">
        <v>1843</v>
      </c>
      <c r="K399" s="95" t="s">
        <v>1770</v>
      </c>
      <c r="L399" s="95" t="s">
        <v>1771</v>
      </c>
      <c r="M399" s="95"/>
      <c r="N399" s="95" t="s">
        <v>10555</v>
      </c>
      <c r="O399" s="95"/>
      <c r="P399" s="95"/>
      <c r="Q399" s="95" t="s">
        <v>178</v>
      </c>
      <c r="R399" s="95"/>
      <c r="S399" s="95"/>
      <c r="T399" s="95"/>
      <c r="U399" s="95"/>
      <c r="V399" s="95"/>
      <c r="W399" s="95"/>
      <c r="X399" s="95"/>
      <c r="Y399" s="95"/>
      <c r="Z399" s="95"/>
      <c r="AA399" s="95"/>
      <c r="AB399" s="95"/>
      <c r="AC399" s="95"/>
      <c r="AD399" s="95"/>
      <c r="AE399" s="95"/>
      <c r="AF399" s="95"/>
      <c r="AG399" s="95"/>
      <c r="AH399" s="95"/>
      <c r="AI399" s="95"/>
      <c r="AJ399" s="95"/>
      <c r="AK399" s="95"/>
    </row>
    <row r="400" spans="1:37" ht="17.25" customHeight="1" x14ac:dyDescent="0.2">
      <c r="A400" s="97" t="s">
        <v>22</v>
      </c>
      <c r="B400" s="97" t="s">
        <v>1465</v>
      </c>
      <c r="C400" s="97" t="s">
        <v>165</v>
      </c>
      <c r="D400" s="97" t="s">
        <v>194</v>
      </c>
      <c r="E400" s="97" t="s">
        <v>194</v>
      </c>
      <c r="F400" s="95">
        <v>30</v>
      </c>
      <c r="G400" s="98" t="s">
        <v>779</v>
      </c>
      <c r="H400" s="95">
        <v>2013</v>
      </c>
      <c r="I400" s="96" t="s">
        <v>1844</v>
      </c>
      <c r="J400" s="95" t="s">
        <v>1845</v>
      </c>
      <c r="K400" s="95" t="s">
        <v>1770</v>
      </c>
      <c r="L400" s="95" t="s">
        <v>1771</v>
      </c>
      <c r="M400" s="95"/>
      <c r="N400" s="95" t="s">
        <v>10555</v>
      </c>
      <c r="O400" s="95"/>
      <c r="P400" s="95"/>
      <c r="Q400" s="95" t="s">
        <v>178</v>
      </c>
      <c r="R400" s="95"/>
      <c r="S400" s="95"/>
      <c r="T400" s="95"/>
      <c r="U400" s="95"/>
      <c r="V400" s="95"/>
      <c r="W400" s="95"/>
      <c r="X400" s="95"/>
      <c r="Y400" s="95"/>
      <c r="Z400" s="95"/>
      <c r="AA400" s="95"/>
      <c r="AB400" s="95"/>
      <c r="AC400" s="95"/>
      <c r="AD400" s="95"/>
      <c r="AE400" s="95"/>
      <c r="AF400" s="95"/>
      <c r="AG400" s="95"/>
      <c r="AH400" s="95"/>
      <c r="AI400" s="95"/>
      <c r="AJ400" s="95"/>
      <c r="AK400" s="95"/>
    </row>
    <row r="401" spans="1:37" ht="17.25" customHeight="1" x14ac:dyDescent="0.2">
      <c r="A401" s="97" t="s">
        <v>22</v>
      </c>
      <c r="B401" s="97" t="s">
        <v>1471</v>
      </c>
      <c r="C401" s="97" t="s">
        <v>165</v>
      </c>
      <c r="D401" s="97" t="s">
        <v>194</v>
      </c>
      <c r="E401" s="97" t="s">
        <v>194</v>
      </c>
      <c r="F401" s="95">
        <v>31</v>
      </c>
      <c r="G401" s="98" t="s">
        <v>783</v>
      </c>
      <c r="H401" s="95">
        <v>2014</v>
      </c>
      <c r="I401" s="96" t="s">
        <v>1846</v>
      </c>
      <c r="J401" s="95" t="s">
        <v>1847</v>
      </c>
      <c r="K401" s="95" t="s">
        <v>1770</v>
      </c>
      <c r="L401" s="95" t="s">
        <v>1771</v>
      </c>
      <c r="M401" s="95"/>
      <c r="N401" s="95" t="s">
        <v>10555</v>
      </c>
      <c r="O401" s="95"/>
      <c r="P401" s="95"/>
      <c r="Q401" s="95" t="s">
        <v>178</v>
      </c>
      <c r="R401" s="95"/>
      <c r="S401" s="95"/>
      <c r="T401" s="95"/>
      <c r="U401" s="95"/>
      <c r="V401" s="95"/>
      <c r="W401" s="95"/>
      <c r="X401" s="95"/>
      <c r="Y401" s="95"/>
      <c r="Z401" s="95"/>
      <c r="AA401" s="95"/>
      <c r="AB401" s="95"/>
      <c r="AC401" s="95"/>
      <c r="AD401" s="95"/>
      <c r="AE401" s="95"/>
      <c r="AF401" s="95"/>
      <c r="AG401" s="95"/>
      <c r="AH401" s="95"/>
      <c r="AI401" s="95"/>
      <c r="AJ401" s="95"/>
      <c r="AK401" s="95"/>
    </row>
    <row r="402" spans="1:37" ht="17.25" customHeight="1" x14ac:dyDescent="0.2">
      <c r="A402" s="97" t="s">
        <v>22</v>
      </c>
      <c r="B402" s="97" t="s">
        <v>1478</v>
      </c>
      <c r="C402" s="97" t="s">
        <v>165</v>
      </c>
      <c r="D402" s="97" t="s">
        <v>194</v>
      </c>
      <c r="E402" s="97" t="s">
        <v>194</v>
      </c>
      <c r="F402" s="95">
        <v>32</v>
      </c>
      <c r="G402" s="98" t="s">
        <v>787</v>
      </c>
      <c r="H402" s="95">
        <v>2015</v>
      </c>
      <c r="I402" s="96" t="s">
        <v>1848</v>
      </c>
      <c r="J402" s="95" t="s">
        <v>1849</v>
      </c>
      <c r="K402" s="95" t="s">
        <v>1770</v>
      </c>
      <c r="L402" s="95" t="s">
        <v>1771</v>
      </c>
      <c r="M402" s="95"/>
      <c r="N402" s="95" t="s">
        <v>10555</v>
      </c>
      <c r="O402" s="95"/>
      <c r="P402" s="95"/>
      <c r="Q402" s="95" t="s">
        <v>178</v>
      </c>
      <c r="R402" s="95"/>
      <c r="S402" s="95"/>
      <c r="T402" s="95"/>
      <c r="U402" s="98"/>
      <c r="V402" s="98"/>
      <c r="W402" s="95"/>
      <c r="X402" s="95"/>
      <c r="Y402" s="95"/>
      <c r="Z402" s="95"/>
      <c r="AA402" s="95"/>
      <c r="AB402" s="95"/>
      <c r="AC402" s="95"/>
      <c r="AD402" s="95"/>
      <c r="AE402" s="95"/>
      <c r="AF402" s="95"/>
      <c r="AG402" s="95"/>
      <c r="AH402" s="95"/>
      <c r="AI402" s="95"/>
      <c r="AJ402" s="95"/>
      <c r="AK402" s="95"/>
    </row>
    <row r="403" spans="1:37" ht="17.25" customHeight="1" x14ac:dyDescent="0.2">
      <c r="A403" s="97" t="s">
        <v>22</v>
      </c>
      <c r="B403" s="97" t="s">
        <v>658</v>
      </c>
      <c r="C403" s="97" t="s">
        <v>165</v>
      </c>
      <c r="D403" s="97" t="s">
        <v>139</v>
      </c>
      <c r="E403" s="97" t="s">
        <v>1850</v>
      </c>
      <c r="F403" s="95">
        <v>1</v>
      </c>
      <c r="G403" s="98" t="s">
        <v>659</v>
      </c>
      <c r="H403" s="98">
        <v>1984</v>
      </c>
      <c r="I403" s="96" t="s">
        <v>1851</v>
      </c>
      <c r="J403" s="98" t="s">
        <v>1852</v>
      </c>
      <c r="K403" s="98" t="s">
        <v>1853</v>
      </c>
      <c r="L403" s="98" t="s">
        <v>1854</v>
      </c>
      <c r="M403" s="98"/>
      <c r="N403" s="98" t="s">
        <v>10556</v>
      </c>
      <c r="O403" s="98"/>
      <c r="P403" s="98"/>
      <c r="Q403" s="98" t="s">
        <v>178</v>
      </c>
      <c r="R403" s="98"/>
      <c r="S403" s="98"/>
      <c r="T403" s="98"/>
      <c r="U403" s="98"/>
      <c r="V403" s="98"/>
      <c r="W403" s="98"/>
      <c r="X403" s="98"/>
      <c r="Y403" s="98"/>
      <c r="Z403" s="98"/>
      <c r="AA403" s="98"/>
      <c r="AB403" s="98"/>
      <c r="AC403" s="98"/>
      <c r="AD403" s="98"/>
      <c r="AE403" s="98"/>
      <c r="AF403" s="98"/>
      <c r="AG403" s="98"/>
      <c r="AH403" s="98"/>
      <c r="AI403" s="98"/>
      <c r="AJ403" s="98"/>
      <c r="AK403" s="98"/>
    </row>
    <row r="404" spans="1:37" ht="17.25" customHeight="1" x14ac:dyDescent="0.2">
      <c r="A404" s="97" t="s">
        <v>22</v>
      </c>
      <c r="B404" s="97" t="s">
        <v>663</v>
      </c>
      <c r="C404" s="97" t="s">
        <v>165</v>
      </c>
      <c r="D404" s="97" t="s">
        <v>139</v>
      </c>
      <c r="E404" s="97" t="s">
        <v>1850</v>
      </c>
      <c r="F404" s="95">
        <v>2</v>
      </c>
      <c r="G404" s="98" t="s">
        <v>541</v>
      </c>
      <c r="H404" s="98">
        <v>1985</v>
      </c>
      <c r="I404" s="96" t="s">
        <v>1855</v>
      </c>
      <c r="J404" s="98" t="s">
        <v>1856</v>
      </c>
      <c r="K404" s="98" t="s">
        <v>1853</v>
      </c>
      <c r="L404" s="98" t="s">
        <v>1854</v>
      </c>
      <c r="M404" s="98"/>
      <c r="N404" s="98" t="s">
        <v>10556</v>
      </c>
      <c r="O404" s="98"/>
      <c r="P404" s="98"/>
      <c r="Q404" s="98" t="s">
        <v>178</v>
      </c>
      <c r="R404" s="98"/>
      <c r="S404" s="98"/>
      <c r="T404" s="98"/>
      <c r="U404" s="98"/>
      <c r="V404" s="98"/>
      <c r="W404" s="98"/>
      <c r="X404" s="98"/>
      <c r="Y404" s="98"/>
      <c r="Z404" s="98"/>
      <c r="AA404" s="98"/>
      <c r="AB404" s="98"/>
      <c r="AC404" s="98"/>
      <c r="AD404" s="98"/>
      <c r="AE404" s="98"/>
      <c r="AF404" s="98"/>
      <c r="AG404" s="98"/>
      <c r="AH404" s="98"/>
      <c r="AI404" s="98"/>
      <c r="AJ404" s="98"/>
      <c r="AK404" s="98"/>
    </row>
    <row r="405" spans="1:37" ht="17.25" customHeight="1" x14ac:dyDescent="0.2">
      <c r="A405" s="97" t="s">
        <v>22</v>
      </c>
      <c r="B405" s="97" t="s">
        <v>666</v>
      </c>
      <c r="C405" s="97" t="s">
        <v>165</v>
      </c>
      <c r="D405" s="97" t="s">
        <v>139</v>
      </c>
      <c r="E405" s="97" t="s">
        <v>1850</v>
      </c>
      <c r="F405" s="95">
        <v>3</v>
      </c>
      <c r="G405" s="98" t="s">
        <v>667</v>
      </c>
      <c r="H405" s="98">
        <v>1986</v>
      </c>
      <c r="I405" s="96" t="s">
        <v>1859</v>
      </c>
      <c r="J405" s="98" t="s">
        <v>1860</v>
      </c>
      <c r="K405" s="98" t="s">
        <v>1853</v>
      </c>
      <c r="L405" s="98" t="s">
        <v>1854</v>
      </c>
      <c r="M405" s="98"/>
      <c r="N405" s="98" t="s">
        <v>10556</v>
      </c>
      <c r="O405" s="98"/>
      <c r="P405" s="98"/>
      <c r="Q405" s="98" t="s">
        <v>178</v>
      </c>
      <c r="R405" s="98"/>
      <c r="S405" s="98"/>
      <c r="T405" s="98"/>
      <c r="U405" s="98"/>
      <c r="V405" s="98"/>
      <c r="W405" s="98"/>
      <c r="X405" s="98"/>
      <c r="Y405" s="98"/>
      <c r="Z405" s="98"/>
      <c r="AA405" s="98"/>
      <c r="AB405" s="98"/>
      <c r="AC405" s="98"/>
      <c r="AD405" s="98"/>
      <c r="AE405" s="98"/>
      <c r="AF405" s="98"/>
      <c r="AG405" s="98"/>
      <c r="AH405" s="98"/>
      <c r="AI405" s="98"/>
      <c r="AJ405" s="98"/>
      <c r="AK405" s="98"/>
    </row>
    <row r="406" spans="1:37" ht="17.25" customHeight="1" x14ac:dyDescent="0.2">
      <c r="A406" s="97" t="s">
        <v>22</v>
      </c>
      <c r="B406" s="97" t="s">
        <v>671</v>
      </c>
      <c r="C406" s="97" t="s">
        <v>165</v>
      </c>
      <c r="D406" s="97" t="s">
        <v>139</v>
      </c>
      <c r="E406" s="97" t="s">
        <v>1850</v>
      </c>
      <c r="F406" s="95">
        <v>4</v>
      </c>
      <c r="G406" s="98" t="s">
        <v>672</v>
      </c>
      <c r="H406" s="98">
        <v>1987</v>
      </c>
      <c r="I406" s="96" t="s">
        <v>1861</v>
      </c>
      <c r="J406" s="98" t="s">
        <v>1862</v>
      </c>
      <c r="K406" s="98" t="s">
        <v>1853</v>
      </c>
      <c r="L406" s="98" t="s">
        <v>1854</v>
      </c>
      <c r="M406" s="98"/>
      <c r="N406" s="98" t="s">
        <v>10556</v>
      </c>
      <c r="O406" s="98"/>
      <c r="P406" s="98"/>
      <c r="Q406" s="98" t="s">
        <v>178</v>
      </c>
      <c r="R406" s="98"/>
      <c r="S406" s="98"/>
      <c r="T406" s="98"/>
      <c r="U406" s="98"/>
      <c r="V406" s="98"/>
      <c r="W406" s="98"/>
      <c r="X406" s="98"/>
      <c r="Y406" s="98"/>
      <c r="Z406" s="98"/>
      <c r="AA406" s="98"/>
      <c r="AB406" s="98"/>
      <c r="AC406" s="98"/>
      <c r="AD406" s="98"/>
      <c r="AE406" s="98"/>
      <c r="AF406" s="98"/>
      <c r="AG406" s="98"/>
      <c r="AH406" s="98"/>
      <c r="AI406" s="98"/>
      <c r="AJ406" s="98"/>
      <c r="AK406" s="98"/>
    </row>
    <row r="407" spans="1:37" ht="17.25" customHeight="1" x14ac:dyDescent="0.2">
      <c r="A407" s="97" t="s">
        <v>22</v>
      </c>
      <c r="B407" s="97" t="s">
        <v>675</v>
      </c>
      <c r="C407" s="97" t="s">
        <v>165</v>
      </c>
      <c r="D407" s="97" t="s">
        <v>139</v>
      </c>
      <c r="E407" s="97" t="s">
        <v>1850</v>
      </c>
      <c r="F407" s="95">
        <v>5</v>
      </c>
      <c r="G407" s="98" t="s">
        <v>676</v>
      </c>
      <c r="H407" s="98">
        <v>1988</v>
      </c>
      <c r="I407" s="96" t="s">
        <v>1863</v>
      </c>
      <c r="J407" s="98" t="s">
        <v>1864</v>
      </c>
      <c r="K407" s="98" t="s">
        <v>1853</v>
      </c>
      <c r="L407" s="98" t="s">
        <v>1854</v>
      </c>
      <c r="M407" s="98"/>
      <c r="N407" s="98" t="s">
        <v>10556</v>
      </c>
      <c r="O407" s="98"/>
      <c r="P407" s="98"/>
      <c r="Q407" s="98" t="s">
        <v>178</v>
      </c>
      <c r="R407" s="98"/>
      <c r="S407" s="98"/>
      <c r="T407" s="98"/>
      <c r="U407" s="98"/>
      <c r="V407" s="98"/>
      <c r="W407" s="98"/>
      <c r="X407" s="98"/>
      <c r="Y407" s="98"/>
      <c r="Z407" s="98"/>
      <c r="AA407" s="98"/>
      <c r="AB407" s="98"/>
      <c r="AC407" s="98"/>
      <c r="AD407" s="98"/>
      <c r="AE407" s="98"/>
      <c r="AF407" s="98"/>
      <c r="AG407" s="98"/>
      <c r="AH407" s="98"/>
      <c r="AI407" s="98"/>
      <c r="AJ407" s="98"/>
      <c r="AK407" s="98"/>
    </row>
    <row r="408" spans="1:37" ht="17.25" customHeight="1" x14ac:dyDescent="0.2">
      <c r="A408" s="97" t="s">
        <v>22</v>
      </c>
      <c r="B408" s="97" t="s">
        <v>679</v>
      </c>
      <c r="C408" s="97" t="s">
        <v>165</v>
      </c>
      <c r="D408" s="97" t="s">
        <v>139</v>
      </c>
      <c r="E408" s="97" t="s">
        <v>1850</v>
      </c>
      <c r="F408" s="95">
        <v>6</v>
      </c>
      <c r="G408" s="98" t="s">
        <v>680</v>
      </c>
      <c r="H408" s="98">
        <v>1989</v>
      </c>
      <c r="I408" s="96" t="s">
        <v>1865</v>
      </c>
      <c r="J408" s="98" t="s">
        <v>1866</v>
      </c>
      <c r="K408" s="98" t="s">
        <v>1853</v>
      </c>
      <c r="L408" s="98" t="s">
        <v>1854</v>
      </c>
      <c r="M408" s="98"/>
      <c r="N408" s="98" t="s">
        <v>10556</v>
      </c>
      <c r="O408" s="98"/>
      <c r="P408" s="98"/>
      <c r="Q408" s="98" t="s">
        <v>178</v>
      </c>
      <c r="R408" s="98"/>
      <c r="S408" s="98"/>
      <c r="T408" s="98"/>
      <c r="U408" s="98"/>
      <c r="V408" s="98"/>
      <c r="W408" s="98"/>
      <c r="X408" s="98"/>
      <c r="Y408" s="98"/>
      <c r="Z408" s="98"/>
      <c r="AA408" s="98"/>
      <c r="AB408" s="98"/>
      <c r="AC408" s="98"/>
      <c r="AD408" s="98"/>
      <c r="AE408" s="98"/>
      <c r="AF408" s="98"/>
      <c r="AG408" s="98"/>
      <c r="AH408" s="98"/>
      <c r="AI408" s="98"/>
      <c r="AJ408" s="98"/>
      <c r="AK408" s="98"/>
    </row>
    <row r="409" spans="1:37" ht="17.25" customHeight="1" x14ac:dyDescent="0.2">
      <c r="A409" s="97" t="s">
        <v>22</v>
      </c>
      <c r="B409" s="97" t="s">
        <v>683</v>
      </c>
      <c r="C409" s="97" t="s">
        <v>165</v>
      </c>
      <c r="D409" s="97" t="s">
        <v>139</v>
      </c>
      <c r="E409" s="97" t="s">
        <v>1850</v>
      </c>
      <c r="F409" s="95">
        <v>7</v>
      </c>
      <c r="G409" s="98" t="s">
        <v>684</v>
      </c>
      <c r="H409" s="98">
        <v>1990</v>
      </c>
      <c r="I409" s="96" t="s">
        <v>1867</v>
      </c>
      <c r="J409" s="98" t="s">
        <v>1868</v>
      </c>
      <c r="K409" s="98" t="s">
        <v>1853</v>
      </c>
      <c r="L409" s="98" t="s">
        <v>1854</v>
      </c>
      <c r="M409" s="98"/>
      <c r="N409" s="98" t="s">
        <v>10556</v>
      </c>
      <c r="O409" s="98"/>
      <c r="P409" s="98"/>
      <c r="Q409" s="98" t="s">
        <v>178</v>
      </c>
      <c r="R409" s="98"/>
      <c r="S409" s="98"/>
      <c r="T409" s="98"/>
      <c r="U409" s="98"/>
      <c r="V409" s="98"/>
      <c r="W409" s="98"/>
      <c r="X409" s="98"/>
      <c r="Y409" s="98"/>
      <c r="Z409" s="98"/>
      <c r="AA409" s="98"/>
      <c r="AB409" s="98"/>
      <c r="AC409" s="98"/>
      <c r="AD409" s="98"/>
      <c r="AE409" s="98"/>
      <c r="AF409" s="98"/>
      <c r="AG409" s="98"/>
      <c r="AH409" s="98"/>
      <c r="AI409" s="98"/>
      <c r="AJ409" s="98"/>
      <c r="AK409" s="98"/>
    </row>
    <row r="410" spans="1:37" ht="17.25" customHeight="1" x14ac:dyDescent="0.2">
      <c r="A410" s="97" t="s">
        <v>22</v>
      </c>
      <c r="B410" s="97" t="s">
        <v>687</v>
      </c>
      <c r="C410" s="97" t="s">
        <v>165</v>
      </c>
      <c r="D410" s="97" t="s">
        <v>139</v>
      </c>
      <c r="E410" s="97" t="s">
        <v>1850</v>
      </c>
      <c r="F410" s="95">
        <v>8</v>
      </c>
      <c r="G410" s="98" t="s">
        <v>688</v>
      </c>
      <c r="H410" s="98">
        <v>1991</v>
      </c>
      <c r="I410" s="96" t="s">
        <v>1869</v>
      </c>
      <c r="J410" s="98" t="s">
        <v>1870</v>
      </c>
      <c r="K410" s="98" t="s">
        <v>1853</v>
      </c>
      <c r="L410" s="98" t="s">
        <v>1854</v>
      </c>
      <c r="M410" s="98"/>
      <c r="N410" s="98" t="s">
        <v>10556</v>
      </c>
      <c r="O410" s="98"/>
      <c r="P410" s="98"/>
      <c r="Q410" s="98" t="s">
        <v>178</v>
      </c>
      <c r="R410" s="98"/>
      <c r="S410" s="98"/>
      <c r="T410" s="98"/>
      <c r="U410" s="98"/>
      <c r="V410" s="98"/>
      <c r="W410" s="98"/>
      <c r="X410" s="98"/>
      <c r="Y410" s="98"/>
      <c r="Z410" s="98"/>
      <c r="AA410" s="98"/>
      <c r="AB410" s="98"/>
      <c r="AC410" s="98"/>
      <c r="AD410" s="98"/>
      <c r="AE410" s="98"/>
      <c r="AF410" s="98"/>
      <c r="AG410" s="98"/>
      <c r="AH410" s="98"/>
      <c r="AI410" s="98"/>
      <c r="AJ410" s="98"/>
      <c r="AK410" s="98"/>
    </row>
    <row r="411" spans="1:37" ht="17.25" customHeight="1" x14ac:dyDescent="0.2">
      <c r="A411" s="97" t="s">
        <v>22</v>
      </c>
      <c r="B411" s="97" t="s">
        <v>691</v>
      </c>
      <c r="C411" s="97" t="s">
        <v>165</v>
      </c>
      <c r="D411" s="97" t="s">
        <v>139</v>
      </c>
      <c r="E411" s="97" t="s">
        <v>1850</v>
      </c>
      <c r="F411" s="95">
        <v>9</v>
      </c>
      <c r="G411" s="98" t="s">
        <v>692</v>
      </c>
      <c r="H411" s="98">
        <v>1992</v>
      </c>
      <c r="I411" s="96" t="s">
        <v>1871</v>
      </c>
      <c r="J411" s="98" t="s">
        <v>1872</v>
      </c>
      <c r="K411" s="98" t="s">
        <v>1853</v>
      </c>
      <c r="L411" s="98" t="s">
        <v>1854</v>
      </c>
      <c r="M411" s="98"/>
      <c r="N411" s="98" t="s">
        <v>10556</v>
      </c>
      <c r="O411" s="98"/>
      <c r="P411" s="98"/>
      <c r="Q411" s="98" t="s">
        <v>178</v>
      </c>
      <c r="R411" s="98"/>
      <c r="S411" s="98"/>
      <c r="T411" s="98"/>
      <c r="U411" s="98"/>
      <c r="V411" s="98"/>
      <c r="W411" s="98"/>
      <c r="X411" s="98"/>
      <c r="Y411" s="98"/>
      <c r="Z411" s="98"/>
      <c r="AA411" s="98"/>
      <c r="AB411" s="98"/>
      <c r="AC411" s="98"/>
      <c r="AD411" s="98"/>
      <c r="AE411" s="98"/>
      <c r="AF411" s="98"/>
      <c r="AG411" s="98"/>
      <c r="AH411" s="98"/>
      <c r="AI411" s="98"/>
      <c r="AJ411" s="98"/>
      <c r="AK411" s="98"/>
    </row>
    <row r="412" spans="1:37" ht="17.25" customHeight="1" x14ac:dyDescent="0.2">
      <c r="A412" s="97" t="s">
        <v>22</v>
      </c>
      <c r="B412" s="97" t="s">
        <v>695</v>
      </c>
      <c r="C412" s="97" t="s">
        <v>165</v>
      </c>
      <c r="D412" s="97" t="s">
        <v>139</v>
      </c>
      <c r="E412" s="97" t="s">
        <v>1850</v>
      </c>
      <c r="F412" s="95">
        <v>10</v>
      </c>
      <c r="G412" s="98" t="s">
        <v>696</v>
      </c>
      <c r="H412" s="98">
        <v>1993</v>
      </c>
      <c r="I412" s="96" t="s">
        <v>1874</v>
      </c>
      <c r="J412" s="98" t="s">
        <v>1875</v>
      </c>
      <c r="K412" s="98" t="s">
        <v>1853</v>
      </c>
      <c r="L412" s="98" t="s">
        <v>1854</v>
      </c>
      <c r="M412" s="98"/>
      <c r="N412" s="98" t="s">
        <v>10556</v>
      </c>
      <c r="O412" s="98"/>
      <c r="P412" s="98"/>
      <c r="Q412" s="98" t="s">
        <v>178</v>
      </c>
      <c r="R412" s="98"/>
      <c r="S412" s="98"/>
      <c r="T412" s="98"/>
      <c r="U412" s="98"/>
      <c r="V412" s="98"/>
      <c r="W412" s="98"/>
      <c r="X412" s="98"/>
      <c r="Y412" s="98"/>
      <c r="Z412" s="98"/>
      <c r="AA412" s="98"/>
      <c r="AB412" s="98"/>
      <c r="AC412" s="98"/>
      <c r="AD412" s="98"/>
      <c r="AE412" s="98"/>
      <c r="AF412" s="98"/>
      <c r="AG412" s="98"/>
      <c r="AH412" s="98"/>
      <c r="AI412" s="98"/>
      <c r="AJ412" s="98"/>
      <c r="AK412" s="98"/>
    </row>
    <row r="413" spans="1:37" ht="17.25" customHeight="1" x14ac:dyDescent="0.2">
      <c r="A413" s="97" t="s">
        <v>22</v>
      </c>
      <c r="B413" s="97" t="s">
        <v>699</v>
      </c>
      <c r="C413" s="97" t="s">
        <v>165</v>
      </c>
      <c r="D413" s="97" t="s">
        <v>139</v>
      </c>
      <c r="E413" s="97" t="s">
        <v>1850</v>
      </c>
      <c r="F413" s="95">
        <v>11</v>
      </c>
      <c r="G413" s="98" t="s">
        <v>700</v>
      </c>
      <c r="H413" s="98">
        <v>1994</v>
      </c>
      <c r="I413" s="96" t="s">
        <v>1877</v>
      </c>
      <c r="J413" s="98" t="s">
        <v>1878</v>
      </c>
      <c r="K413" s="98" t="s">
        <v>1853</v>
      </c>
      <c r="L413" s="98" t="s">
        <v>1854</v>
      </c>
      <c r="M413" s="98"/>
      <c r="N413" s="98" t="s">
        <v>10556</v>
      </c>
      <c r="O413" s="98"/>
      <c r="P413" s="98"/>
      <c r="Q413" s="98" t="s">
        <v>178</v>
      </c>
      <c r="R413" s="98"/>
      <c r="S413" s="98"/>
      <c r="T413" s="98"/>
      <c r="U413" s="98"/>
      <c r="V413" s="98"/>
      <c r="W413" s="98"/>
      <c r="X413" s="98"/>
      <c r="Y413" s="98"/>
      <c r="Z413" s="98"/>
      <c r="AA413" s="98"/>
      <c r="AB413" s="98"/>
      <c r="AC413" s="98"/>
      <c r="AD413" s="98"/>
      <c r="AE413" s="98"/>
      <c r="AF413" s="98"/>
      <c r="AG413" s="98"/>
      <c r="AH413" s="98"/>
      <c r="AI413" s="98"/>
      <c r="AJ413" s="98"/>
      <c r="AK413" s="98"/>
    </row>
    <row r="414" spans="1:37" ht="17.25" customHeight="1" x14ac:dyDescent="0.2">
      <c r="A414" s="97" t="s">
        <v>22</v>
      </c>
      <c r="B414" s="97" t="s">
        <v>704</v>
      </c>
      <c r="C414" s="97" t="s">
        <v>165</v>
      </c>
      <c r="D414" s="97" t="s">
        <v>139</v>
      </c>
      <c r="E414" s="97" t="s">
        <v>1850</v>
      </c>
      <c r="F414" s="95">
        <v>12</v>
      </c>
      <c r="G414" s="98" t="s">
        <v>705</v>
      </c>
      <c r="H414" s="98">
        <v>1995</v>
      </c>
      <c r="I414" s="96" t="s">
        <v>1879</v>
      </c>
      <c r="J414" s="98" t="s">
        <v>1880</v>
      </c>
      <c r="K414" s="98" t="s">
        <v>1853</v>
      </c>
      <c r="L414" s="98" t="s">
        <v>1854</v>
      </c>
      <c r="M414" s="98"/>
      <c r="N414" s="98" t="s">
        <v>10556</v>
      </c>
      <c r="O414" s="98"/>
      <c r="P414" s="98"/>
      <c r="Q414" s="98" t="s">
        <v>178</v>
      </c>
      <c r="R414" s="98"/>
      <c r="S414" s="98"/>
      <c r="T414" s="98"/>
      <c r="U414" s="98"/>
      <c r="V414" s="98"/>
      <c r="W414" s="98"/>
      <c r="X414" s="98"/>
      <c r="Y414" s="98"/>
      <c r="Z414" s="98"/>
      <c r="AA414" s="98"/>
      <c r="AB414" s="98"/>
      <c r="AC414" s="98"/>
      <c r="AD414" s="98"/>
      <c r="AE414" s="98"/>
      <c r="AF414" s="98"/>
      <c r="AG414" s="98"/>
      <c r="AH414" s="98"/>
      <c r="AI414" s="98"/>
      <c r="AJ414" s="98"/>
      <c r="AK414" s="98"/>
    </row>
    <row r="415" spans="1:37" ht="17.25" customHeight="1" x14ac:dyDescent="0.2">
      <c r="A415" s="97" t="s">
        <v>22</v>
      </c>
      <c r="B415" s="97" t="s">
        <v>708</v>
      </c>
      <c r="C415" s="97" t="s">
        <v>165</v>
      </c>
      <c r="D415" s="97" t="s">
        <v>139</v>
      </c>
      <c r="E415" s="97" t="s">
        <v>1850</v>
      </c>
      <c r="F415" s="95">
        <v>13</v>
      </c>
      <c r="G415" s="98" t="s">
        <v>709</v>
      </c>
      <c r="H415" s="98">
        <v>1996</v>
      </c>
      <c r="I415" s="96" t="s">
        <v>1881</v>
      </c>
      <c r="J415" s="98" t="s">
        <v>1882</v>
      </c>
      <c r="K415" s="98" t="s">
        <v>1853</v>
      </c>
      <c r="L415" s="98" t="s">
        <v>1854</v>
      </c>
      <c r="M415" s="98"/>
      <c r="N415" s="98" t="s">
        <v>10556</v>
      </c>
      <c r="O415" s="98"/>
      <c r="P415" s="98"/>
      <c r="Q415" s="98" t="s">
        <v>178</v>
      </c>
      <c r="R415" s="98"/>
      <c r="S415" s="98"/>
      <c r="T415" s="98"/>
      <c r="U415" s="98"/>
      <c r="V415" s="98"/>
      <c r="W415" s="98"/>
      <c r="X415" s="98"/>
      <c r="Y415" s="98"/>
      <c r="Z415" s="98"/>
      <c r="AA415" s="98"/>
      <c r="AB415" s="98"/>
      <c r="AC415" s="98"/>
      <c r="AD415" s="98"/>
      <c r="AE415" s="98"/>
      <c r="AF415" s="98"/>
      <c r="AG415" s="98"/>
      <c r="AH415" s="98"/>
      <c r="AI415" s="98"/>
      <c r="AJ415" s="98"/>
      <c r="AK415" s="98"/>
    </row>
    <row r="416" spans="1:37" ht="17.25" customHeight="1" x14ac:dyDescent="0.2">
      <c r="A416" s="97" t="s">
        <v>22</v>
      </c>
      <c r="B416" s="97" t="s">
        <v>712</v>
      </c>
      <c r="C416" s="97" t="s">
        <v>165</v>
      </c>
      <c r="D416" s="97" t="s">
        <v>139</v>
      </c>
      <c r="E416" s="97" t="s">
        <v>1850</v>
      </c>
      <c r="F416" s="95">
        <v>14</v>
      </c>
      <c r="G416" s="98" t="s">
        <v>713</v>
      </c>
      <c r="H416" s="98">
        <v>1997</v>
      </c>
      <c r="I416" s="96" t="s">
        <v>1883</v>
      </c>
      <c r="J416" s="98" t="s">
        <v>1884</v>
      </c>
      <c r="K416" s="98" t="s">
        <v>1853</v>
      </c>
      <c r="L416" s="98" t="s">
        <v>1854</v>
      </c>
      <c r="M416" s="98"/>
      <c r="N416" s="98" t="s">
        <v>10556</v>
      </c>
      <c r="O416" s="98"/>
      <c r="P416" s="98"/>
      <c r="Q416" s="98" t="s">
        <v>178</v>
      </c>
      <c r="R416" s="98"/>
      <c r="S416" s="98"/>
      <c r="T416" s="98"/>
      <c r="U416" s="98"/>
      <c r="V416" s="98"/>
      <c r="W416" s="98"/>
      <c r="X416" s="98"/>
      <c r="Y416" s="98"/>
      <c r="Z416" s="98"/>
      <c r="AA416" s="98"/>
      <c r="AB416" s="98"/>
      <c r="AC416" s="98"/>
      <c r="AD416" s="98"/>
      <c r="AE416" s="98"/>
      <c r="AF416" s="98"/>
      <c r="AG416" s="98"/>
      <c r="AH416" s="98"/>
      <c r="AI416" s="98"/>
      <c r="AJ416" s="98"/>
      <c r="AK416" s="98"/>
    </row>
    <row r="417" spans="1:37" ht="17.25" customHeight="1" x14ac:dyDescent="0.2">
      <c r="A417" s="97" t="s">
        <v>22</v>
      </c>
      <c r="B417" s="97" t="s">
        <v>716</v>
      </c>
      <c r="C417" s="97" t="s">
        <v>165</v>
      </c>
      <c r="D417" s="97" t="s">
        <v>139</v>
      </c>
      <c r="E417" s="97" t="s">
        <v>1850</v>
      </c>
      <c r="F417" s="95">
        <v>15</v>
      </c>
      <c r="G417" s="98" t="s">
        <v>717</v>
      </c>
      <c r="H417" s="98">
        <v>1998</v>
      </c>
      <c r="I417" s="96" t="s">
        <v>1885</v>
      </c>
      <c r="J417" s="98" t="s">
        <v>1886</v>
      </c>
      <c r="K417" s="98" t="s">
        <v>1853</v>
      </c>
      <c r="L417" s="98" t="s">
        <v>1854</v>
      </c>
      <c r="M417" s="98"/>
      <c r="N417" s="98" t="s">
        <v>10556</v>
      </c>
      <c r="O417" s="98"/>
      <c r="P417" s="98"/>
      <c r="Q417" s="98" t="s">
        <v>178</v>
      </c>
      <c r="R417" s="98"/>
      <c r="S417" s="98"/>
      <c r="T417" s="98"/>
      <c r="U417" s="98"/>
      <c r="V417" s="98"/>
      <c r="W417" s="98"/>
      <c r="X417" s="98"/>
      <c r="Y417" s="98"/>
      <c r="Z417" s="98"/>
      <c r="AA417" s="98"/>
      <c r="AB417" s="98"/>
      <c r="AC417" s="98"/>
      <c r="AD417" s="98"/>
      <c r="AE417" s="98"/>
      <c r="AF417" s="98"/>
      <c r="AG417" s="98"/>
      <c r="AH417" s="98"/>
      <c r="AI417" s="98"/>
      <c r="AJ417" s="98"/>
      <c r="AK417" s="98"/>
    </row>
    <row r="418" spans="1:37" ht="17.25" customHeight="1" x14ac:dyDescent="0.2">
      <c r="A418" s="97" t="s">
        <v>22</v>
      </c>
      <c r="B418" s="97" t="s">
        <v>720</v>
      </c>
      <c r="C418" s="97" t="s">
        <v>165</v>
      </c>
      <c r="D418" s="97" t="s">
        <v>139</v>
      </c>
      <c r="E418" s="97" t="s">
        <v>1850</v>
      </c>
      <c r="F418" s="95">
        <v>16</v>
      </c>
      <c r="G418" s="98" t="s">
        <v>721</v>
      </c>
      <c r="H418" s="98">
        <v>1999</v>
      </c>
      <c r="I418" s="96" t="s">
        <v>1887</v>
      </c>
      <c r="J418" s="98" t="s">
        <v>1888</v>
      </c>
      <c r="K418" s="98" t="s">
        <v>1853</v>
      </c>
      <c r="L418" s="98" t="s">
        <v>1854</v>
      </c>
      <c r="M418" s="98"/>
      <c r="N418" s="98" t="s">
        <v>10556</v>
      </c>
      <c r="O418" s="98"/>
      <c r="P418" s="98"/>
      <c r="Q418" s="98" t="s">
        <v>178</v>
      </c>
      <c r="R418" s="98"/>
      <c r="S418" s="98"/>
      <c r="T418" s="98"/>
      <c r="U418" s="98"/>
      <c r="V418" s="98"/>
      <c r="W418" s="98"/>
      <c r="X418" s="98"/>
      <c r="Y418" s="98"/>
      <c r="Z418" s="98"/>
      <c r="AA418" s="98"/>
      <c r="AB418" s="98"/>
      <c r="AC418" s="98"/>
      <c r="AD418" s="98"/>
      <c r="AE418" s="98"/>
      <c r="AF418" s="98"/>
      <c r="AG418" s="98"/>
      <c r="AH418" s="98"/>
      <c r="AI418" s="98"/>
      <c r="AJ418" s="98"/>
      <c r="AK418" s="98"/>
    </row>
    <row r="419" spans="1:37" ht="17.25" customHeight="1" x14ac:dyDescent="0.2">
      <c r="A419" s="97" t="s">
        <v>22</v>
      </c>
      <c r="B419" s="97" t="s">
        <v>724</v>
      </c>
      <c r="C419" s="97" t="s">
        <v>165</v>
      </c>
      <c r="D419" s="97" t="s">
        <v>139</v>
      </c>
      <c r="E419" s="97" t="s">
        <v>1850</v>
      </c>
      <c r="F419" s="95">
        <v>17</v>
      </c>
      <c r="G419" s="98" t="s">
        <v>725</v>
      </c>
      <c r="H419" s="98">
        <v>2000</v>
      </c>
      <c r="I419" s="96" t="s">
        <v>1891</v>
      </c>
      <c r="J419" s="98" t="s">
        <v>1892</v>
      </c>
      <c r="K419" s="98" t="s">
        <v>1853</v>
      </c>
      <c r="L419" s="98" t="s">
        <v>1854</v>
      </c>
      <c r="M419" s="98"/>
      <c r="N419" s="98" t="s">
        <v>10556</v>
      </c>
      <c r="O419" s="98"/>
      <c r="P419" s="98"/>
      <c r="Q419" s="98" t="s">
        <v>178</v>
      </c>
      <c r="R419" s="98"/>
      <c r="S419" s="98"/>
      <c r="T419" s="98"/>
      <c r="U419" s="98"/>
      <c r="V419" s="98"/>
      <c r="W419" s="98"/>
      <c r="X419" s="98"/>
      <c r="Y419" s="98"/>
      <c r="Z419" s="98"/>
      <c r="AA419" s="98"/>
      <c r="AB419" s="98"/>
      <c r="AC419" s="98"/>
      <c r="AD419" s="98"/>
      <c r="AE419" s="98"/>
      <c r="AF419" s="98"/>
      <c r="AG419" s="98"/>
      <c r="AH419" s="98"/>
      <c r="AI419" s="98"/>
      <c r="AJ419" s="98"/>
      <c r="AK419" s="98"/>
    </row>
    <row r="420" spans="1:37" ht="17.25" customHeight="1" x14ac:dyDescent="0.2">
      <c r="A420" s="97" t="s">
        <v>22</v>
      </c>
      <c r="B420" s="97" t="s">
        <v>728</v>
      </c>
      <c r="C420" s="97" t="s">
        <v>165</v>
      </c>
      <c r="D420" s="97" t="s">
        <v>139</v>
      </c>
      <c r="E420" s="97" t="s">
        <v>1850</v>
      </c>
      <c r="F420" s="95">
        <v>18</v>
      </c>
      <c r="G420" s="98" t="s">
        <v>729</v>
      </c>
      <c r="H420" s="98">
        <v>2001</v>
      </c>
      <c r="I420" s="96" t="s">
        <v>1893</v>
      </c>
      <c r="J420" s="98" t="s">
        <v>1894</v>
      </c>
      <c r="K420" s="98" t="s">
        <v>1853</v>
      </c>
      <c r="L420" s="98" t="s">
        <v>1854</v>
      </c>
      <c r="M420" s="98"/>
      <c r="N420" s="98" t="s">
        <v>10556</v>
      </c>
      <c r="O420" s="98"/>
      <c r="P420" s="98"/>
      <c r="Q420" s="98" t="s">
        <v>178</v>
      </c>
      <c r="R420" s="98"/>
      <c r="S420" s="98"/>
      <c r="T420" s="98"/>
      <c r="U420" s="98"/>
      <c r="V420" s="98"/>
      <c r="W420" s="98"/>
      <c r="X420" s="98"/>
      <c r="Y420" s="98"/>
      <c r="Z420" s="98"/>
      <c r="AA420" s="98"/>
      <c r="AB420" s="98"/>
      <c r="AC420" s="98"/>
      <c r="AD420" s="98"/>
      <c r="AE420" s="98"/>
      <c r="AF420" s="98"/>
      <c r="AG420" s="98"/>
      <c r="AH420" s="98"/>
      <c r="AI420" s="98"/>
      <c r="AJ420" s="98"/>
      <c r="AK420" s="98"/>
    </row>
    <row r="421" spans="1:37" ht="17.25" customHeight="1" x14ac:dyDescent="0.2">
      <c r="A421" s="97" t="s">
        <v>22</v>
      </c>
      <c r="B421" s="97" t="s">
        <v>732</v>
      </c>
      <c r="C421" s="97" t="s">
        <v>165</v>
      </c>
      <c r="D421" s="97" t="s">
        <v>139</v>
      </c>
      <c r="E421" s="97" t="s">
        <v>1850</v>
      </c>
      <c r="F421" s="95">
        <v>19</v>
      </c>
      <c r="G421" s="98" t="s">
        <v>733</v>
      </c>
      <c r="H421" s="98">
        <v>2002</v>
      </c>
      <c r="I421" s="96" t="s">
        <v>1895</v>
      </c>
      <c r="J421" s="98" t="s">
        <v>1896</v>
      </c>
      <c r="K421" s="98" t="s">
        <v>1853</v>
      </c>
      <c r="L421" s="98" t="s">
        <v>1854</v>
      </c>
      <c r="M421" s="98"/>
      <c r="N421" s="98" t="s">
        <v>10556</v>
      </c>
      <c r="O421" s="98"/>
      <c r="P421" s="98"/>
      <c r="Q421" s="98" t="s">
        <v>178</v>
      </c>
      <c r="R421" s="98"/>
      <c r="S421" s="98"/>
      <c r="T421" s="98"/>
      <c r="U421" s="98"/>
      <c r="V421" s="98"/>
      <c r="W421" s="98"/>
      <c r="X421" s="98"/>
      <c r="Y421" s="98"/>
      <c r="Z421" s="98"/>
      <c r="AA421" s="98"/>
      <c r="AB421" s="98"/>
      <c r="AC421" s="98"/>
      <c r="AD421" s="98"/>
      <c r="AE421" s="98"/>
      <c r="AF421" s="98"/>
      <c r="AG421" s="98"/>
      <c r="AH421" s="98"/>
      <c r="AI421" s="98"/>
      <c r="AJ421" s="98"/>
      <c r="AK421" s="98"/>
    </row>
    <row r="422" spans="1:37" ht="17.25" customHeight="1" x14ac:dyDescent="0.2">
      <c r="A422" s="97" t="s">
        <v>22</v>
      </c>
      <c r="B422" s="97" t="s">
        <v>737</v>
      </c>
      <c r="C422" s="97" t="s">
        <v>165</v>
      </c>
      <c r="D422" s="97" t="s">
        <v>139</v>
      </c>
      <c r="E422" s="97" t="s">
        <v>1850</v>
      </c>
      <c r="F422" s="95">
        <v>20</v>
      </c>
      <c r="G422" s="98" t="s">
        <v>738</v>
      </c>
      <c r="H422" s="98">
        <v>2003</v>
      </c>
      <c r="I422" s="96" t="s">
        <v>1897</v>
      </c>
      <c r="J422" s="98" t="s">
        <v>1898</v>
      </c>
      <c r="K422" s="98" t="s">
        <v>1853</v>
      </c>
      <c r="L422" s="98" t="s">
        <v>1854</v>
      </c>
      <c r="M422" s="98"/>
      <c r="N422" s="98" t="s">
        <v>10556</v>
      </c>
      <c r="O422" s="98"/>
      <c r="P422" s="98"/>
      <c r="Q422" s="98" t="s">
        <v>178</v>
      </c>
      <c r="R422" s="98"/>
      <c r="S422" s="98"/>
      <c r="T422" s="98"/>
      <c r="U422" s="98"/>
      <c r="V422" s="98"/>
      <c r="W422" s="98"/>
      <c r="X422" s="98"/>
      <c r="Y422" s="98"/>
      <c r="Z422" s="98"/>
      <c r="AA422" s="98"/>
      <c r="AB422" s="98"/>
      <c r="AC422" s="98"/>
      <c r="AD422" s="98"/>
      <c r="AE422" s="98"/>
      <c r="AF422" s="98"/>
      <c r="AG422" s="98"/>
      <c r="AH422" s="98"/>
      <c r="AI422" s="98"/>
      <c r="AJ422" s="98"/>
      <c r="AK422" s="98"/>
    </row>
    <row r="423" spans="1:37" ht="17.25" customHeight="1" x14ac:dyDescent="0.2">
      <c r="A423" s="97" t="s">
        <v>22</v>
      </c>
      <c r="B423" s="97" t="s">
        <v>741</v>
      </c>
      <c r="C423" s="97" t="s">
        <v>165</v>
      </c>
      <c r="D423" s="97" t="s">
        <v>139</v>
      </c>
      <c r="E423" s="97" t="s">
        <v>1850</v>
      </c>
      <c r="F423" s="95">
        <v>21</v>
      </c>
      <c r="G423" s="98" t="s">
        <v>742</v>
      </c>
      <c r="H423" s="98">
        <v>2004</v>
      </c>
      <c r="I423" s="96" t="s">
        <v>1899</v>
      </c>
      <c r="J423" s="98" t="s">
        <v>1900</v>
      </c>
      <c r="K423" s="98" t="s">
        <v>1853</v>
      </c>
      <c r="L423" s="98" t="s">
        <v>1854</v>
      </c>
      <c r="M423" s="98"/>
      <c r="N423" s="98" t="s">
        <v>10556</v>
      </c>
      <c r="O423" s="98"/>
      <c r="P423" s="98"/>
      <c r="Q423" s="98" t="s">
        <v>178</v>
      </c>
      <c r="R423" s="98"/>
      <c r="S423" s="98"/>
      <c r="T423" s="98"/>
      <c r="U423" s="98"/>
      <c r="V423" s="98"/>
      <c r="W423" s="98"/>
      <c r="X423" s="98"/>
      <c r="Y423" s="98"/>
      <c r="Z423" s="98"/>
      <c r="AA423" s="98"/>
      <c r="AB423" s="98"/>
      <c r="AC423" s="98"/>
      <c r="AD423" s="98"/>
      <c r="AE423" s="98"/>
      <c r="AF423" s="98"/>
      <c r="AG423" s="98"/>
      <c r="AH423" s="98"/>
      <c r="AI423" s="98"/>
      <c r="AJ423" s="98"/>
      <c r="AK423" s="98"/>
    </row>
    <row r="424" spans="1:37" ht="17.25" customHeight="1" x14ac:dyDescent="0.2">
      <c r="A424" s="97" t="s">
        <v>22</v>
      </c>
      <c r="B424" s="97" t="s">
        <v>745</v>
      </c>
      <c r="C424" s="97" t="s">
        <v>165</v>
      </c>
      <c r="D424" s="97" t="s">
        <v>139</v>
      </c>
      <c r="E424" s="97" t="s">
        <v>1850</v>
      </c>
      <c r="F424" s="95">
        <v>22</v>
      </c>
      <c r="G424" s="98" t="s">
        <v>746</v>
      </c>
      <c r="H424" s="98">
        <v>2005</v>
      </c>
      <c r="I424" s="96" t="s">
        <v>1903</v>
      </c>
      <c r="J424" s="98" t="s">
        <v>1904</v>
      </c>
      <c r="K424" s="98" t="s">
        <v>1853</v>
      </c>
      <c r="L424" s="98" t="s">
        <v>1854</v>
      </c>
      <c r="M424" s="98"/>
      <c r="N424" s="98" t="s">
        <v>10556</v>
      </c>
      <c r="O424" s="98"/>
      <c r="P424" s="98"/>
      <c r="Q424" s="98" t="s">
        <v>178</v>
      </c>
      <c r="R424" s="98"/>
      <c r="S424" s="98"/>
      <c r="T424" s="98"/>
      <c r="U424" s="98"/>
      <c r="V424" s="98"/>
      <c r="W424" s="98"/>
      <c r="X424" s="98"/>
      <c r="Y424" s="98"/>
      <c r="Z424" s="98"/>
      <c r="AA424" s="98"/>
      <c r="AB424" s="98"/>
      <c r="AC424" s="98"/>
      <c r="AD424" s="98"/>
      <c r="AE424" s="98"/>
      <c r="AF424" s="98"/>
      <c r="AG424" s="98"/>
      <c r="AH424" s="98"/>
      <c r="AI424" s="98"/>
      <c r="AJ424" s="98"/>
      <c r="AK424" s="98"/>
    </row>
    <row r="425" spans="1:37" ht="17.25" customHeight="1" x14ac:dyDescent="0.2">
      <c r="A425" s="97" t="s">
        <v>22</v>
      </c>
      <c r="B425" s="97" t="s">
        <v>749</v>
      </c>
      <c r="C425" s="97" t="s">
        <v>165</v>
      </c>
      <c r="D425" s="97" t="s">
        <v>139</v>
      </c>
      <c r="E425" s="97" t="s">
        <v>1850</v>
      </c>
      <c r="F425" s="95">
        <v>23</v>
      </c>
      <c r="G425" s="98" t="s">
        <v>750</v>
      </c>
      <c r="H425" s="98">
        <v>2006</v>
      </c>
      <c r="I425" s="96" t="s">
        <v>1905</v>
      </c>
      <c r="J425" s="98" t="s">
        <v>1906</v>
      </c>
      <c r="K425" s="98" t="s">
        <v>1853</v>
      </c>
      <c r="L425" s="98" t="s">
        <v>1854</v>
      </c>
      <c r="M425" s="98"/>
      <c r="N425" s="98" t="s">
        <v>10556</v>
      </c>
      <c r="O425" s="98"/>
      <c r="P425" s="98"/>
      <c r="Q425" s="98" t="s">
        <v>178</v>
      </c>
      <c r="R425" s="98"/>
      <c r="S425" s="98"/>
      <c r="T425" s="98"/>
      <c r="U425" s="98"/>
      <c r="V425" s="98"/>
      <c r="W425" s="98"/>
      <c r="X425" s="98"/>
      <c r="Y425" s="98"/>
      <c r="Z425" s="98"/>
      <c r="AA425" s="98"/>
      <c r="AB425" s="98"/>
      <c r="AC425" s="98"/>
      <c r="AD425" s="98"/>
      <c r="AE425" s="98"/>
      <c r="AF425" s="98"/>
      <c r="AG425" s="98"/>
      <c r="AH425" s="98"/>
      <c r="AI425" s="98"/>
      <c r="AJ425" s="98"/>
      <c r="AK425" s="98"/>
    </row>
    <row r="426" spans="1:37" ht="17.25" customHeight="1" x14ac:dyDescent="0.2">
      <c r="A426" s="97" t="s">
        <v>22</v>
      </c>
      <c r="B426" s="97" t="s">
        <v>753</v>
      </c>
      <c r="C426" s="97" t="s">
        <v>165</v>
      </c>
      <c r="D426" s="97" t="s">
        <v>139</v>
      </c>
      <c r="E426" s="97" t="s">
        <v>1850</v>
      </c>
      <c r="F426" s="95">
        <v>24</v>
      </c>
      <c r="G426" s="98" t="s">
        <v>754</v>
      </c>
      <c r="H426" s="98">
        <v>2007</v>
      </c>
      <c r="I426" s="96" t="s">
        <v>1907</v>
      </c>
      <c r="J426" s="98" t="s">
        <v>1908</v>
      </c>
      <c r="K426" s="98" t="s">
        <v>1853</v>
      </c>
      <c r="L426" s="98" t="s">
        <v>1854</v>
      </c>
      <c r="M426" s="98"/>
      <c r="N426" s="98" t="s">
        <v>10556</v>
      </c>
      <c r="O426" s="98"/>
      <c r="P426" s="98"/>
      <c r="Q426" s="98" t="s">
        <v>178</v>
      </c>
      <c r="R426" s="98"/>
      <c r="S426" s="98"/>
      <c r="T426" s="98"/>
      <c r="U426" s="98"/>
      <c r="V426" s="98"/>
      <c r="W426" s="98"/>
      <c r="X426" s="98"/>
      <c r="Y426" s="98"/>
      <c r="Z426" s="98"/>
      <c r="AA426" s="98"/>
      <c r="AB426" s="98"/>
      <c r="AC426" s="98"/>
      <c r="AD426" s="98"/>
      <c r="AE426" s="98"/>
      <c r="AF426" s="98"/>
      <c r="AG426" s="98"/>
      <c r="AH426" s="98"/>
      <c r="AI426" s="98"/>
      <c r="AJ426" s="98"/>
      <c r="AK426" s="98"/>
    </row>
    <row r="427" spans="1:37" ht="17.25" customHeight="1" x14ac:dyDescent="0.2">
      <c r="A427" s="97" t="s">
        <v>22</v>
      </c>
      <c r="B427" s="97" t="s">
        <v>757</v>
      </c>
      <c r="C427" s="97" t="s">
        <v>165</v>
      </c>
      <c r="D427" s="97" t="s">
        <v>139</v>
      </c>
      <c r="E427" s="97" t="s">
        <v>1850</v>
      </c>
      <c r="F427" s="95">
        <v>25</v>
      </c>
      <c r="G427" s="98" t="s">
        <v>758</v>
      </c>
      <c r="H427" s="98">
        <v>2008</v>
      </c>
      <c r="I427" s="96" t="s">
        <v>1909</v>
      </c>
      <c r="J427" s="98" t="s">
        <v>1910</v>
      </c>
      <c r="K427" s="98" t="s">
        <v>1853</v>
      </c>
      <c r="L427" s="98" t="s">
        <v>1854</v>
      </c>
      <c r="M427" s="98"/>
      <c r="N427" s="98" t="s">
        <v>10556</v>
      </c>
      <c r="O427" s="98"/>
      <c r="P427" s="98"/>
      <c r="Q427" s="98" t="s">
        <v>178</v>
      </c>
      <c r="R427" s="98"/>
      <c r="S427" s="98"/>
      <c r="T427" s="98"/>
      <c r="U427" s="98"/>
      <c r="V427" s="98"/>
      <c r="W427" s="98"/>
      <c r="X427" s="98"/>
      <c r="Y427" s="98"/>
      <c r="Z427" s="98"/>
      <c r="AA427" s="98"/>
      <c r="AB427" s="98"/>
      <c r="AC427" s="98"/>
      <c r="AD427" s="98"/>
      <c r="AE427" s="98"/>
      <c r="AF427" s="98"/>
      <c r="AG427" s="98"/>
      <c r="AH427" s="98"/>
      <c r="AI427" s="98"/>
      <c r="AJ427" s="98"/>
      <c r="AK427" s="98"/>
    </row>
    <row r="428" spans="1:37" ht="17.25" customHeight="1" x14ac:dyDescent="0.2">
      <c r="A428" s="97" t="s">
        <v>22</v>
      </c>
      <c r="B428" s="97" t="s">
        <v>761</v>
      </c>
      <c r="C428" s="97" t="s">
        <v>165</v>
      </c>
      <c r="D428" s="97" t="s">
        <v>139</v>
      </c>
      <c r="E428" s="97" t="s">
        <v>1850</v>
      </c>
      <c r="F428" s="95">
        <v>26</v>
      </c>
      <c r="G428" s="98" t="s">
        <v>763</v>
      </c>
      <c r="H428" s="98">
        <v>2009</v>
      </c>
      <c r="I428" s="96" t="s">
        <v>1911</v>
      </c>
      <c r="J428" s="98" t="s">
        <v>1912</v>
      </c>
      <c r="K428" s="98" t="s">
        <v>1853</v>
      </c>
      <c r="L428" s="98" t="s">
        <v>1854</v>
      </c>
      <c r="M428" s="98"/>
      <c r="N428" s="98" t="s">
        <v>10556</v>
      </c>
      <c r="O428" s="98"/>
      <c r="P428" s="98"/>
      <c r="Q428" s="98" t="s">
        <v>178</v>
      </c>
      <c r="R428" s="98"/>
      <c r="S428" s="98"/>
      <c r="T428" s="98"/>
      <c r="U428" s="98"/>
      <c r="V428" s="98"/>
      <c r="W428" s="98"/>
      <c r="X428" s="98"/>
      <c r="Y428" s="98"/>
      <c r="Z428" s="98"/>
      <c r="AA428" s="98"/>
      <c r="AB428" s="98"/>
      <c r="AC428" s="98"/>
      <c r="AD428" s="98"/>
      <c r="AE428" s="98"/>
      <c r="AF428" s="98"/>
      <c r="AG428" s="98"/>
      <c r="AH428" s="98"/>
      <c r="AI428" s="98"/>
      <c r="AJ428" s="98"/>
      <c r="AK428" s="98"/>
    </row>
    <row r="429" spans="1:37" ht="17.25" customHeight="1" x14ac:dyDescent="0.2">
      <c r="A429" s="97" t="s">
        <v>22</v>
      </c>
      <c r="B429" s="97" t="s">
        <v>766</v>
      </c>
      <c r="C429" s="97" t="s">
        <v>165</v>
      </c>
      <c r="D429" s="97" t="s">
        <v>139</v>
      </c>
      <c r="E429" s="97" t="s">
        <v>1850</v>
      </c>
      <c r="F429" s="95">
        <v>27</v>
      </c>
      <c r="G429" s="98" t="s">
        <v>767</v>
      </c>
      <c r="H429" s="98">
        <v>2010</v>
      </c>
      <c r="I429" s="96" t="s">
        <v>1913</v>
      </c>
      <c r="J429" s="98" t="s">
        <v>1914</v>
      </c>
      <c r="K429" s="98" t="s">
        <v>1853</v>
      </c>
      <c r="L429" s="98" t="s">
        <v>1854</v>
      </c>
      <c r="M429" s="98"/>
      <c r="N429" s="98" t="s">
        <v>10556</v>
      </c>
      <c r="O429" s="98"/>
      <c r="P429" s="98"/>
      <c r="Q429" s="98" t="s">
        <v>178</v>
      </c>
      <c r="R429" s="98"/>
      <c r="S429" s="98"/>
      <c r="T429" s="98"/>
      <c r="U429" s="98"/>
      <c r="V429" s="98"/>
      <c r="W429" s="98"/>
      <c r="X429" s="98"/>
      <c r="Y429" s="98"/>
      <c r="Z429" s="98"/>
      <c r="AA429" s="98"/>
      <c r="AB429" s="98"/>
      <c r="AC429" s="98"/>
      <c r="AD429" s="98"/>
      <c r="AE429" s="98"/>
      <c r="AF429" s="98"/>
      <c r="AG429" s="98"/>
      <c r="AH429" s="98"/>
      <c r="AI429" s="98"/>
      <c r="AJ429" s="98"/>
      <c r="AK429" s="98"/>
    </row>
    <row r="430" spans="1:37" ht="17.25" customHeight="1" x14ac:dyDescent="0.2">
      <c r="A430" s="97" t="s">
        <v>22</v>
      </c>
      <c r="B430" s="97" t="s">
        <v>770</v>
      </c>
      <c r="C430" s="97" t="s">
        <v>165</v>
      </c>
      <c r="D430" s="97" t="s">
        <v>139</v>
      </c>
      <c r="E430" s="97" t="s">
        <v>1850</v>
      </c>
      <c r="F430" s="95">
        <v>28</v>
      </c>
      <c r="G430" s="98" t="s">
        <v>771</v>
      </c>
      <c r="H430" s="98">
        <v>2011</v>
      </c>
      <c r="I430" s="96" t="s">
        <v>1917</v>
      </c>
      <c r="J430" s="98" t="s">
        <v>1918</v>
      </c>
      <c r="K430" s="98" t="s">
        <v>1853</v>
      </c>
      <c r="L430" s="98" t="s">
        <v>1854</v>
      </c>
      <c r="M430" s="98"/>
      <c r="N430" s="98" t="s">
        <v>10556</v>
      </c>
      <c r="O430" s="98"/>
      <c r="P430" s="98"/>
      <c r="Q430" s="98" t="s">
        <v>178</v>
      </c>
      <c r="R430" s="98"/>
      <c r="S430" s="98"/>
      <c r="T430" s="98"/>
      <c r="U430" s="98"/>
      <c r="V430" s="98"/>
      <c r="W430" s="98"/>
      <c r="X430" s="98"/>
      <c r="Y430" s="98"/>
      <c r="Z430" s="98"/>
      <c r="AA430" s="98"/>
      <c r="AB430" s="98"/>
      <c r="AC430" s="98"/>
      <c r="AD430" s="98"/>
      <c r="AE430" s="98"/>
      <c r="AF430" s="98"/>
      <c r="AG430" s="98"/>
      <c r="AH430" s="98"/>
      <c r="AI430" s="98"/>
      <c r="AJ430" s="98"/>
      <c r="AK430" s="98"/>
    </row>
    <row r="431" spans="1:37" ht="17.25" customHeight="1" x14ac:dyDescent="0.2">
      <c r="A431" s="97" t="s">
        <v>22</v>
      </c>
      <c r="B431" s="97" t="s">
        <v>774</v>
      </c>
      <c r="C431" s="97" t="s">
        <v>165</v>
      </c>
      <c r="D431" s="97" t="s">
        <v>139</v>
      </c>
      <c r="E431" s="97" t="s">
        <v>1850</v>
      </c>
      <c r="F431" s="95">
        <v>29</v>
      </c>
      <c r="G431" s="98" t="s">
        <v>775</v>
      </c>
      <c r="H431" s="98">
        <v>2012</v>
      </c>
      <c r="I431" s="96" t="s">
        <v>1919</v>
      </c>
      <c r="J431" s="98" t="s">
        <v>1920</v>
      </c>
      <c r="K431" s="98" t="s">
        <v>1853</v>
      </c>
      <c r="L431" s="98" t="s">
        <v>1854</v>
      </c>
      <c r="M431" s="98"/>
      <c r="N431" s="98" t="s">
        <v>10556</v>
      </c>
      <c r="O431" s="98"/>
      <c r="P431" s="98"/>
      <c r="Q431" s="98" t="s">
        <v>178</v>
      </c>
      <c r="R431" s="98"/>
      <c r="S431" s="98"/>
      <c r="T431" s="98"/>
      <c r="U431" s="98"/>
      <c r="V431" s="98"/>
      <c r="W431" s="98"/>
      <c r="X431" s="98"/>
      <c r="Y431" s="98"/>
      <c r="Z431" s="98"/>
      <c r="AA431" s="98"/>
      <c r="AB431" s="98"/>
      <c r="AC431" s="98"/>
      <c r="AD431" s="98"/>
      <c r="AE431" s="98"/>
      <c r="AF431" s="98"/>
      <c r="AG431" s="98"/>
      <c r="AH431" s="98"/>
      <c r="AI431" s="98"/>
      <c r="AJ431" s="98"/>
      <c r="AK431" s="98"/>
    </row>
    <row r="432" spans="1:37" ht="17.25" customHeight="1" x14ac:dyDescent="0.2">
      <c r="A432" s="97" t="s">
        <v>22</v>
      </c>
      <c r="B432" s="97" t="s">
        <v>778</v>
      </c>
      <c r="C432" s="97" t="s">
        <v>165</v>
      </c>
      <c r="D432" s="97" t="s">
        <v>139</v>
      </c>
      <c r="E432" s="97" t="s">
        <v>1850</v>
      </c>
      <c r="F432" s="95">
        <v>30</v>
      </c>
      <c r="G432" s="98" t="s">
        <v>779</v>
      </c>
      <c r="H432" s="98">
        <v>2013</v>
      </c>
      <c r="I432" s="96" t="s">
        <v>1921</v>
      </c>
      <c r="J432" s="98" t="s">
        <v>1922</v>
      </c>
      <c r="K432" s="98" t="s">
        <v>1853</v>
      </c>
      <c r="L432" s="98" t="s">
        <v>1854</v>
      </c>
      <c r="M432" s="98"/>
      <c r="N432" s="98" t="s">
        <v>10556</v>
      </c>
      <c r="O432" s="98"/>
      <c r="P432" s="98"/>
      <c r="Q432" s="98" t="s">
        <v>178</v>
      </c>
      <c r="R432" s="98"/>
      <c r="S432" s="98"/>
      <c r="T432" s="98"/>
      <c r="U432" s="98"/>
      <c r="V432" s="98"/>
      <c r="W432" s="98"/>
      <c r="X432" s="98"/>
      <c r="Y432" s="98"/>
      <c r="Z432" s="98"/>
      <c r="AA432" s="98"/>
      <c r="AB432" s="98"/>
      <c r="AC432" s="98"/>
      <c r="AD432" s="98"/>
      <c r="AE432" s="98"/>
      <c r="AF432" s="98"/>
      <c r="AG432" s="98"/>
      <c r="AH432" s="98"/>
      <c r="AI432" s="98"/>
      <c r="AJ432" s="98"/>
      <c r="AK432" s="98"/>
    </row>
    <row r="433" spans="1:37" ht="17.25" customHeight="1" x14ac:dyDescent="0.2">
      <c r="A433" s="97" t="s">
        <v>22</v>
      </c>
      <c r="B433" s="97" t="s">
        <v>782</v>
      </c>
      <c r="C433" s="97" t="s">
        <v>165</v>
      </c>
      <c r="D433" s="97" t="s">
        <v>139</v>
      </c>
      <c r="E433" s="97" t="s">
        <v>1850</v>
      </c>
      <c r="F433" s="95">
        <v>31</v>
      </c>
      <c r="G433" s="98" t="s">
        <v>783</v>
      </c>
      <c r="H433" s="98">
        <v>2014</v>
      </c>
      <c r="I433" s="96" t="s">
        <v>1923</v>
      </c>
      <c r="J433" s="98" t="s">
        <v>1924</v>
      </c>
      <c r="K433" s="98" t="s">
        <v>1853</v>
      </c>
      <c r="L433" s="98" t="s">
        <v>1854</v>
      </c>
      <c r="M433" s="98"/>
      <c r="N433" s="98" t="s">
        <v>10556</v>
      </c>
      <c r="O433" s="98"/>
      <c r="P433" s="98"/>
      <c r="Q433" s="98" t="s">
        <v>178</v>
      </c>
      <c r="R433" s="98"/>
      <c r="S433" s="98"/>
      <c r="T433" s="98"/>
      <c r="U433" s="98"/>
      <c r="V433" s="98"/>
      <c r="W433" s="98"/>
      <c r="X433" s="98"/>
      <c r="Y433" s="98"/>
      <c r="Z433" s="98"/>
      <c r="AA433" s="98"/>
      <c r="AB433" s="98"/>
      <c r="AC433" s="98"/>
      <c r="AD433" s="98"/>
      <c r="AE433" s="98"/>
      <c r="AF433" s="98"/>
      <c r="AG433" s="98"/>
      <c r="AH433" s="98"/>
      <c r="AI433" s="98"/>
      <c r="AJ433" s="98"/>
      <c r="AK433" s="98"/>
    </row>
    <row r="434" spans="1:37" ht="17.25" customHeight="1" x14ac:dyDescent="0.2">
      <c r="A434" s="97" t="s">
        <v>22</v>
      </c>
      <c r="B434" s="97" t="s">
        <v>786</v>
      </c>
      <c r="C434" s="97" t="s">
        <v>165</v>
      </c>
      <c r="D434" s="97" t="s">
        <v>139</v>
      </c>
      <c r="E434" s="97" t="s">
        <v>1850</v>
      </c>
      <c r="F434" s="95">
        <v>32</v>
      </c>
      <c r="G434" s="98" t="s">
        <v>787</v>
      </c>
      <c r="H434" s="98">
        <v>2015</v>
      </c>
      <c r="I434" s="96" t="s">
        <v>1925</v>
      </c>
      <c r="J434" s="98" t="s">
        <v>1926</v>
      </c>
      <c r="K434" s="98" t="s">
        <v>1853</v>
      </c>
      <c r="L434" s="98" t="s">
        <v>1854</v>
      </c>
      <c r="M434" s="98"/>
      <c r="N434" s="98" t="s">
        <v>10556</v>
      </c>
      <c r="O434" s="98"/>
      <c r="P434" s="98"/>
      <c r="Q434" s="98" t="s">
        <v>178</v>
      </c>
      <c r="R434" s="98"/>
      <c r="S434" s="98"/>
      <c r="T434" s="98"/>
      <c r="U434" s="98"/>
      <c r="V434" s="98"/>
      <c r="W434" s="98"/>
      <c r="X434" s="98"/>
      <c r="Y434" s="98"/>
      <c r="Z434" s="98"/>
      <c r="AA434" s="98"/>
      <c r="AB434" s="98"/>
      <c r="AC434" s="98"/>
      <c r="AD434" s="98"/>
      <c r="AE434" s="98"/>
      <c r="AF434" s="98"/>
      <c r="AG434" s="98"/>
      <c r="AH434" s="98"/>
      <c r="AI434" s="98"/>
      <c r="AJ434" s="98"/>
      <c r="AK434" s="98"/>
    </row>
    <row r="435" spans="1:37" ht="17.25" customHeight="1" x14ac:dyDescent="0.2">
      <c r="A435" s="97" t="s">
        <v>22</v>
      </c>
      <c r="B435" s="97" t="s">
        <v>786</v>
      </c>
      <c r="C435" s="97" t="s">
        <v>165</v>
      </c>
      <c r="D435" s="97" t="s">
        <v>139</v>
      </c>
      <c r="E435" s="97" t="s">
        <v>1850</v>
      </c>
      <c r="F435" s="95">
        <v>33</v>
      </c>
      <c r="G435" s="98" t="s">
        <v>1227</v>
      </c>
      <c r="H435" s="98">
        <v>2016</v>
      </c>
      <c r="I435" s="96" t="s">
        <v>1927</v>
      </c>
      <c r="J435" s="98" t="s">
        <v>1928</v>
      </c>
      <c r="K435" s="98" t="s">
        <v>1853</v>
      </c>
      <c r="L435" s="98" t="s">
        <v>1854</v>
      </c>
      <c r="M435" s="98"/>
      <c r="N435" s="98" t="s">
        <v>10556</v>
      </c>
      <c r="O435" s="98"/>
      <c r="P435" s="98"/>
      <c r="Q435" s="98" t="s">
        <v>178</v>
      </c>
      <c r="R435" s="98"/>
      <c r="S435" s="98"/>
      <c r="T435" s="98"/>
      <c r="U435" s="98"/>
      <c r="V435" s="98"/>
      <c r="W435" s="98"/>
      <c r="X435" s="98"/>
      <c r="Y435" s="98"/>
      <c r="Z435" s="98"/>
      <c r="AA435" s="98"/>
      <c r="AB435" s="98"/>
      <c r="AC435" s="98"/>
      <c r="AD435" s="98"/>
      <c r="AE435" s="98"/>
      <c r="AF435" s="98"/>
      <c r="AG435" s="98"/>
      <c r="AH435" s="98"/>
      <c r="AI435" s="98"/>
      <c r="AJ435" s="98"/>
      <c r="AK435" s="98"/>
    </row>
    <row r="436" spans="1:37" ht="17.25" customHeight="1" x14ac:dyDescent="0.2">
      <c r="A436" s="97" t="s">
        <v>22</v>
      </c>
      <c r="B436" s="97" t="s">
        <v>786</v>
      </c>
      <c r="C436" s="97" t="s">
        <v>165</v>
      </c>
      <c r="D436" s="97" t="s">
        <v>139</v>
      </c>
      <c r="E436" s="97" t="s">
        <v>1850</v>
      </c>
      <c r="F436" s="95">
        <v>34</v>
      </c>
      <c r="G436" s="98" t="s">
        <v>1929</v>
      </c>
      <c r="H436" s="98">
        <v>2017</v>
      </c>
      <c r="I436" s="96" t="s">
        <v>1930</v>
      </c>
      <c r="J436" s="98" t="s">
        <v>1931</v>
      </c>
      <c r="K436" s="98" t="s">
        <v>1853</v>
      </c>
      <c r="L436" s="98" t="s">
        <v>1854</v>
      </c>
      <c r="M436" s="98"/>
      <c r="N436" s="98" t="s">
        <v>10556</v>
      </c>
      <c r="O436" s="98"/>
      <c r="P436" s="98"/>
      <c r="Q436" s="98" t="s">
        <v>178</v>
      </c>
      <c r="R436" s="98"/>
      <c r="S436" s="98"/>
      <c r="T436" s="98"/>
      <c r="U436" s="98"/>
      <c r="V436" s="98"/>
      <c r="W436" s="98"/>
      <c r="X436" s="98"/>
      <c r="Y436" s="98"/>
      <c r="Z436" s="98"/>
      <c r="AA436" s="98"/>
      <c r="AB436" s="98"/>
      <c r="AC436" s="98"/>
      <c r="AD436" s="98"/>
      <c r="AE436" s="98"/>
      <c r="AF436" s="98"/>
      <c r="AG436" s="98"/>
      <c r="AH436" s="98"/>
      <c r="AI436" s="98"/>
      <c r="AJ436" s="98"/>
      <c r="AK436" s="98"/>
    </row>
    <row r="437" spans="1:37" ht="17.25" customHeight="1" x14ac:dyDescent="0.2">
      <c r="A437" s="97" t="s">
        <v>22</v>
      </c>
      <c r="B437" s="97" t="s">
        <v>721</v>
      </c>
      <c r="C437" s="97" t="s">
        <v>165</v>
      </c>
      <c r="D437" s="97" t="s">
        <v>180</v>
      </c>
      <c r="E437" s="97" t="s">
        <v>1932</v>
      </c>
      <c r="F437" s="95">
        <v>20</v>
      </c>
      <c r="G437" s="98" t="s">
        <v>738</v>
      </c>
      <c r="H437" s="98">
        <v>2003</v>
      </c>
      <c r="I437" s="96" t="s">
        <v>1933</v>
      </c>
      <c r="J437" s="98" t="s">
        <v>1934</v>
      </c>
      <c r="K437" s="98" t="s">
        <v>1935</v>
      </c>
      <c r="L437" s="98" t="s">
        <v>1936</v>
      </c>
      <c r="M437" s="98"/>
      <c r="N437" s="98" t="s">
        <v>10557</v>
      </c>
      <c r="O437" s="98"/>
      <c r="P437" s="98"/>
      <c r="Q437" s="98" t="s">
        <v>178</v>
      </c>
      <c r="R437" s="98"/>
      <c r="S437" s="98"/>
      <c r="T437" s="98"/>
      <c r="U437" s="98"/>
      <c r="V437" s="98"/>
      <c r="W437" s="98"/>
      <c r="X437" s="98"/>
      <c r="Y437" s="98"/>
      <c r="Z437" s="98"/>
      <c r="AA437" s="98"/>
      <c r="AB437" s="98"/>
      <c r="AC437" s="98"/>
      <c r="AD437" s="98"/>
      <c r="AE437" s="98"/>
      <c r="AF437" s="98"/>
      <c r="AG437" s="98"/>
      <c r="AH437" s="98"/>
      <c r="AI437" s="98"/>
      <c r="AJ437" s="98"/>
      <c r="AK437" s="98"/>
    </row>
    <row r="438" spans="1:37" ht="17.25" customHeight="1" x14ac:dyDescent="0.2">
      <c r="A438" s="97" t="s">
        <v>22</v>
      </c>
      <c r="B438" s="97" t="s">
        <v>721</v>
      </c>
      <c r="C438" s="97" t="s">
        <v>165</v>
      </c>
      <c r="D438" s="97" t="s">
        <v>180</v>
      </c>
      <c r="E438" s="97" t="s">
        <v>1932</v>
      </c>
      <c r="F438" s="95">
        <v>21</v>
      </c>
      <c r="G438" s="98" t="s">
        <v>742</v>
      </c>
      <c r="H438" s="98">
        <v>2004</v>
      </c>
      <c r="I438" s="96" t="s">
        <v>1939</v>
      </c>
      <c r="J438" s="98" t="s">
        <v>1940</v>
      </c>
      <c r="K438" s="98" t="s">
        <v>1935</v>
      </c>
      <c r="L438" s="98" t="s">
        <v>1936</v>
      </c>
      <c r="M438" s="98"/>
      <c r="N438" s="98" t="s">
        <v>10557</v>
      </c>
      <c r="O438" s="98"/>
      <c r="P438" s="98"/>
      <c r="Q438" s="98" t="s">
        <v>178</v>
      </c>
      <c r="R438" s="98"/>
      <c r="S438" s="98"/>
      <c r="T438" s="98"/>
      <c r="U438" s="98"/>
      <c r="V438" s="98"/>
      <c r="W438" s="98"/>
      <c r="X438" s="98"/>
      <c r="Y438" s="98"/>
      <c r="Z438" s="98"/>
      <c r="AA438" s="98"/>
      <c r="AB438" s="98"/>
      <c r="AC438" s="98"/>
      <c r="AD438" s="98"/>
      <c r="AE438" s="98"/>
      <c r="AF438" s="98"/>
      <c r="AG438" s="98"/>
      <c r="AH438" s="98"/>
      <c r="AI438" s="98"/>
      <c r="AJ438" s="98"/>
      <c r="AK438" s="98"/>
    </row>
    <row r="439" spans="1:37" ht="17.25" customHeight="1" x14ac:dyDescent="0.2">
      <c r="A439" s="97" t="s">
        <v>22</v>
      </c>
      <c r="B439" s="97" t="s">
        <v>721</v>
      </c>
      <c r="C439" s="97" t="s">
        <v>165</v>
      </c>
      <c r="D439" s="97" t="s">
        <v>180</v>
      </c>
      <c r="E439" s="97" t="s">
        <v>1932</v>
      </c>
      <c r="F439" s="95">
        <v>22</v>
      </c>
      <c r="G439" s="98" t="s">
        <v>746</v>
      </c>
      <c r="H439" s="98">
        <v>2005</v>
      </c>
      <c r="I439" s="96" t="s">
        <v>1941</v>
      </c>
      <c r="J439" s="98" t="s">
        <v>1942</v>
      </c>
      <c r="K439" s="98" t="s">
        <v>1935</v>
      </c>
      <c r="L439" s="98" t="s">
        <v>1936</v>
      </c>
      <c r="M439" s="98"/>
      <c r="N439" s="98" t="s">
        <v>10557</v>
      </c>
      <c r="O439" s="98"/>
      <c r="P439" s="98"/>
      <c r="Q439" s="98" t="s">
        <v>178</v>
      </c>
      <c r="R439" s="98"/>
      <c r="S439" s="98"/>
      <c r="T439" s="98"/>
      <c r="U439" s="98"/>
      <c r="V439" s="98"/>
      <c r="W439" s="98"/>
      <c r="X439" s="98"/>
      <c r="Y439" s="98"/>
      <c r="Z439" s="98"/>
      <c r="AA439" s="98"/>
      <c r="AB439" s="98"/>
      <c r="AC439" s="98"/>
      <c r="AD439" s="98"/>
      <c r="AE439" s="98"/>
      <c r="AF439" s="98"/>
      <c r="AG439" s="98"/>
      <c r="AH439" s="98"/>
      <c r="AI439" s="98"/>
      <c r="AJ439" s="98"/>
      <c r="AK439" s="98"/>
    </row>
    <row r="440" spans="1:37" ht="17.25" customHeight="1" x14ac:dyDescent="0.2">
      <c r="A440" s="97" t="s">
        <v>22</v>
      </c>
      <c r="B440" s="97" t="s">
        <v>721</v>
      </c>
      <c r="C440" s="97" t="s">
        <v>165</v>
      </c>
      <c r="D440" s="97" t="s">
        <v>180</v>
      </c>
      <c r="E440" s="97" t="s">
        <v>1932</v>
      </c>
      <c r="F440" s="95">
        <v>23</v>
      </c>
      <c r="G440" s="98" t="s">
        <v>750</v>
      </c>
      <c r="H440" s="98">
        <v>2006</v>
      </c>
      <c r="I440" s="96" t="s">
        <v>1943</v>
      </c>
      <c r="J440" s="98" t="s">
        <v>1944</v>
      </c>
      <c r="K440" s="98" t="s">
        <v>1935</v>
      </c>
      <c r="L440" s="98" t="s">
        <v>1936</v>
      </c>
      <c r="M440" s="98"/>
      <c r="N440" s="98" t="s">
        <v>10557</v>
      </c>
      <c r="O440" s="98"/>
      <c r="P440" s="98"/>
      <c r="Q440" s="98" t="s">
        <v>178</v>
      </c>
      <c r="R440" s="98"/>
      <c r="S440" s="98"/>
      <c r="T440" s="98"/>
      <c r="U440" s="98"/>
      <c r="V440" s="98"/>
      <c r="W440" s="98"/>
      <c r="X440" s="98"/>
      <c r="Y440" s="98"/>
      <c r="Z440" s="98"/>
      <c r="AA440" s="98"/>
      <c r="AB440" s="98"/>
      <c r="AC440" s="98"/>
      <c r="AD440" s="98"/>
      <c r="AE440" s="98"/>
      <c r="AF440" s="98"/>
      <c r="AG440" s="98"/>
      <c r="AH440" s="98"/>
      <c r="AI440" s="98"/>
      <c r="AJ440" s="98"/>
      <c r="AK440" s="98"/>
    </row>
    <row r="441" spans="1:37" ht="17.25" customHeight="1" x14ac:dyDescent="0.2">
      <c r="A441" s="97" t="s">
        <v>22</v>
      </c>
      <c r="B441" s="97" t="s">
        <v>721</v>
      </c>
      <c r="C441" s="97" t="s">
        <v>165</v>
      </c>
      <c r="D441" s="97" t="s">
        <v>180</v>
      </c>
      <c r="E441" s="97" t="s">
        <v>1932</v>
      </c>
      <c r="F441" s="95">
        <v>24</v>
      </c>
      <c r="G441" s="98" t="s">
        <v>754</v>
      </c>
      <c r="H441" s="98">
        <v>2007</v>
      </c>
      <c r="I441" s="96" t="s">
        <v>1945</v>
      </c>
      <c r="J441" s="98" t="s">
        <v>1946</v>
      </c>
      <c r="K441" s="98" t="s">
        <v>1935</v>
      </c>
      <c r="L441" s="98" t="s">
        <v>1936</v>
      </c>
      <c r="M441" s="98"/>
      <c r="N441" s="98" t="s">
        <v>10557</v>
      </c>
      <c r="O441" s="98"/>
      <c r="P441" s="98"/>
      <c r="Q441" s="98" t="s">
        <v>178</v>
      </c>
      <c r="R441" s="98"/>
      <c r="S441" s="98"/>
      <c r="T441" s="98"/>
      <c r="U441" s="98"/>
      <c r="V441" s="98"/>
      <c r="W441" s="98"/>
      <c r="X441" s="98"/>
      <c r="Y441" s="98"/>
      <c r="Z441" s="98"/>
      <c r="AA441" s="98"/>
      <c r="AB441" s="98"/>
      <c r="AC441" s="98"/>
      <c r="AD441" s="98"/>
      <c r="AE441" s="98"/>
      <c r="AF441" s="98"/>
      <c r="AG441" s="98"/>
      <c r="AH441" s="98"/>
      <c r="AI441" s="98"/>
      <c r="AJ441" s="98"/>
      <c r="AK441" s="98"/>
    </row>
    <row r="442" spans="1:37" ht="17.25" customHeight="1" x14ac:dyDescent="0.2">
      <c r="A442" s="97" t="s">
        <v>22</v>
      </c>
      <c r="B442" s="97" t="s">
        <v>721</v>
      </c>
      <c r="C442" s="97" t="s">
        <v>165</v>
      </c>
      <c r="D442" s="97" t="s">
        <v>180</v>
      </c>
      <c r="E442" s="97" t="s">
        <v>1932</v>
      </c>
      <c r="F442" s="95">
        <v>25</v>
      </c>
      <c r="G442" s="98" t="s">
        <v>758</v>
      </c>
      <c r="H442" s="98">
        <v>2008</v>
      </c>
      <c r="I442" s="96" t="s">
        <v>1947</v>
      </c>
      <c r="J442" s="98" t="s">
        <v>1948</v>
      </c>
      <c r="K442" s="98" t="s">
        <v>1935</v>
      </c>
      <c r="L442" s="98" t="s">
        <v>1936</v>
      </c>
      <c r="M442" s="98"/>
      <c r="N442" s="98" t="s">
        <v>10557</v>
      </c>
      <c r="O442" s="98"/>
      <c r="P442" s="98"/>
      <c r="Q442" s="98" t="s">
        <v>178</v>
      </c>
      <c r="R442" s="98"/>
      <c r="S442" s="98"/>
      <c r="T442" s="98"/>
      <c r="U442" s="98"/>
      <c r="V442" s="98"/>
      <c r="W442" s="98"/>
      <c r="X442" s="98"/>
      <c r="Y442" s="98"/>
      <c r="Z442" s="98"/>
      <c r="AA442" s="98"/>
      <c r="AB442" s="98"/>
      <c r="AC442" s="98"/>
      <c r="AD442" s="98"/>
      <c r="AE442" s="98"/>
      <c r="AF442" s="98"/>
      <c r="AG442" s="98"/>
      <c r="AH442" s="98"/>
      <c r="AI442" s="98"/>
      <c r="AJ442" s="98"/>
      <c r="AK442" s="98"/>
    </row>
    <row r="443" spans="1:37" ht="17.25" customHeight="1" x14ac:dyDescent="0.2">
      <c r="A443" s="97" t="s">
        <v>22</v>
      </c>
      <c r="B443" s="97" t="s">
        <v>721</v>
      </c>
      <c r="C443" s="97" t="s">
        <v>165</v>
      </c>
      <c r="D443" s="97" t="s">
        <v>180</v>
      </c>
      <c r="E443" s="97" t="s">
        <v>1932</v>
      </c>
      <c r="F443" s="95">
        <v>26</v>
      </c>
      <c r="G443" s="98" t="s">
        <v>763</v>
      </c>
      <c r="H443" s="98">
        <v>2009</v>
      </c>
      <c r="I443" s="96" t="s">
        <v>1949</v>
      </c>
      <c r="J443" s="98" t="s">
        <v>1950</v>
      </c>
      <c r="K443" s="98" t="s">
        <v>1935</v>
      </c>
      <c r="L443" s="98" t="s">
        <v>1936</v>
      </c>
      <c r="M443" s="98"/>
      <c r="N443" s="98" t="s">
        <v>10557</v>
      </c>
      <c r="O443" s="98"/>
      <c r="P443" s="98"/>
      <c r="Q443" s="98" t="s">
        <v>178</v>
      </c>
      <c r="R443" s="98"/>
      <c r="S443" s="98"/>
      <c r="T443" s="98"/>
      <c r="U443" s="98"/>
      <c r="V443" s="98"/>
      <c r="W443" s="98"/>
      <c r="X443" s="98"/>
      <c r="Y443" s="98"/>
      <c r="Z443" s="98"/>
      <c r="AA443" s="98"/>
      <c r="AB443" s="98"/>
      <c r="AC443" s="98"/>
      <c r="AD443" s="98"/>
      <c r="AE443" s="98"/>
      <c r="AF443" s="98"/>
      <c r="AG443" s="98"/>
      <c r="AH443" s="98"/>
      <c r="AI443" s="98"/>
      <c r="AJ443" s="98"/>
      <c r="AK443" s="98"/>
    </row>
    <row r="444" spans="1:37" ht="17.25" customHeight="1" x14ac:dyDescent="0.2">
      <c r="A444" s="97" t="s">
        <v>22</v>
      </c>
      <c r="B444" s="97" t="s">
        <v>721</v>
      </c>
      <c r="C444" s="97" t="s">
        <v>165</v>
      </c>
      <c r="D444" s="97" t="s">
        <v>180</v>
      </c>
      <c r="E444" s="97" t="s">
        <v>1932</v>
      </c>
      <c r="F444" s="95">
        <v>27</v>
      </c>
      <c r="G444" s="98" t="s">
        <v>767</v>
      </c>
      <c r="H444" s="98">
        <v>2010</v>
      </c>
      <c r="I444" s="96" t="s">
        <v>1951</v>
      </c>
      <c r="J444" s="98" t="s">
        <v>1952</v>
      </c>
      <c r="K444" s="98" t="s">
        <v>1935</v>
      </c>
      <c r="L444" s="98" t="s">
        <v>1936</v>
      </c>
      <c r="M444" s="98"/>
      <c r="N444" s="98" t="s">
        <v>10557</v>
      </c>
      <c r="O444" s="98"/>
      <c r="P444" s="98"/>
      <c r="Q444" s="98" t="s">
        <v>178</v>
      </c>
      <c r="R444" s="98"/>
      <c r="S444" s="98"/>
      <c r="T444" s="98"/>
      <c r="U444" s="98"/>
      <c r="V444" s="98"/>
      <c r="W444" s="98"/>
      <c r="X444" s="98"/>
      <c r="Y444" s="98"/>
      <c r="Z444" s="98"/>
      <c r="AA444" s="98"/>
      <c r="AB444" s="98"/>
      <c r="AC444" s="98"/>
      <c r="AD444" s="98"/>
      <c r="AE444" s="98"/>
      <c r="AF444" s="98"/>
      <c r="AG444" s="98"/>
      <c r="AH444" s="98"/>
      <c r="AI444" s="98"/>
      <c r="AJ444" s="98"/>
      <c r="AK444" s="98"/>
    </row>
    <row r="445" spans="1:37" ht="17.25" customHeight="1" x14ac:dyDescent="0.2">
      <c r="A445" s="97" t="s">
        <v>22</v>
      </c>
      <c r="B445" s="97" t="s">
        <v>721</v>
      </c>
      <c r="C445" s="97" t="s">
        <v>165</v>
      </c>
      <c r="D445" s="97" t="s">
        <v>180</v>
      </c>
      <c r="E445" s="97" t="s">
        <v>1932</v>
      </c>
      <c r="F445" s="95">
        <v>28</v>
      </c>
      <c r="G445" s="98" t="s">
        <v>771</v>
      </c>
      <c r="H445" s="98">
        <v>2011</v>
      </c>
      <c r="I445" s="96" t="s">
        <v>1955</v>
      </c>
      <c r="J445" s="98" t="s">
        <v>1956</v>
      </c>
      <c r="K445" s="98" t="s">
        <v>1935</v>
      </c>
      <c r="L445" s="98" t="s">
        <v>1936</v>
      </c>
      <c r="M445" s="98"/>
      <c r="N445" s="98" t="s">
        <v>10557</v>
      </c>
      <c r="O445" s="98"/>
      <c r="P445" s="98"/>
      <c r="Q445" s="98" t="s">
        <v>178</v>
      </c>
      <c r="R445" s="98"/>
      <c r="S445" s="98"/>
      <c r="T445" s="98"/>
      <c r="U445" s="98"/>
      <c r="V445" s="98"/>
      <c r="W445" s="98"/>
      <c r="X445" s="98"/>
      <c r="Y445" s="98"/>
      <c r="Z445" s="98"/>
      <c r="AA445" s="98"/>
      <c r="AB445" s="98"/>
      <c r="AC445" s="98"/>
      <c r="AD445" s="98"/>
      <c r="AE445" s="98"/>
      <c r="AF445" s="98"/>
      <c r="AG445" s="98"/>
      <c r="AH445" s="98"/>
      <c r="AI445" s="98"/>
      <c r="AJ445" s="98"/>
      <c r="AK445" s="98"/>
    </row>
    <row r="446" spans="1:37" ht="17.25" customHeight="1" x14ac:dyDescent="0.2">
      <c r="A446" s="97" t="s">
        <v>22</v>
      </c>
      <c r="B446" s="97" t="s">
        <v>721</v>
      </c>
      <c r="C446" s="97" t="s">
        <v>165</v>
      </c>
      <c r="D446" s="97" t="s">
        <v>180</v>
      </c>
      <c r="E446" s="97" t="s">
        <v>1932</v>
      </c>
      <c r="F446" s="95">
        <v>29</v>
      </c>
      <c r="G446" s="98" t="s">
        <v>775</v>
      </c>
      <c r="H446" s="98">
        <v>2012</v>
      </c>
      <c r="I446" s="96" t="s">
        <v>1957</v>
      </c>
      <c r="J446" s="98" t="s">
        <v>1958</v>
      </c>
      <c r="K446" s="98" t="s">
        <v>1935</v>
      </c>
      <c r="L446" s="98" t="s">
        <v>1936</v>
      </c>
      <c r="M446" s="98"/>
      <c r="N446" s="98" t="s">
        <v>10557</v>
      </c>
      <c r="O446" s="98"/>
      <c r="P446" s="98"/>
      <c r="Q446" s="98" t="s">
        <v>178</v>
      </c>
      <c r="R446" s="98"/>
      <c r="S446" s="98"/>
      <c r="T446" s="98"/>
      <c r="U446" s="98"/>
      <c r="V446" s="98"/>
      <c r="W446" s="98"/>
      <c r="X446" s="98"/>
      <c r="Y446" s="98"/>
      <c r="Z446" s="98"/>
      <c r="AA446" s="98"/>
      <c r="AB446" s="98"/>
      <c r="AC446" s="98"/>
      <c r="AD446" s="98"/>
      <c r="AE446" s="98"/>
      <c r="AF446" s="98"/>
      <c r="AG446" s="98"/>
      <c r="AH446" s="98"/>
      <c r="AI446" s="98"/>
      <c r="AJ446" s="98"/>
      <c r="AK446" s="98"/>
    </row>
    <row r="447" spans="1:37" ht="17.25" customHeight="1" x14ac:dyDescent="0.2">
      <c r="A447" s="97" t="s">
        <v>22</v>
      </c>
      <c r="B447" s="97" t="s">
        <v>721</v>
      </c>
      <c r="C447" s="97" t="s">
        <v>165</v>
      </c>
      <c r="D447" s="97" t="s">
        <v>180</v>
      </c>
      <c r="E447" s="97" t="s">
        <v>1932</v>
      </c>
      <c r="F447" s="95">
        <v>30</v>
      </c>
      <c r="G447" s="98" t="s">
        <v>779</v>
      </c>
      <c r="H447" s="98">
        <v>2013</v>
      </c>
      <c r="I447" s="96" t="s">
        <v>1959</v>
      </c>
      <c r="J447" s="98" t="s">
        <v>1960</v>
      </c>
      <c r="K447" s="98" t="s">
        <v>1935</v>
      </c>
      <c r="L447" s="98" t="s">
        <v>1936</v>
      </c>
      <c r="M447" s="98"/>
      <c r="N447" s="98" t="s">
        <v>10557</v>
      </c>
      <c r="O447" s="98"/>
      <c r="P447" s="98"/>
      <c r="Q447" s="98" t="s">
        <v>178</v>
      </c>
      <c r="R447" s="98"/>
      <c r="S447" s="98"/>
      <c r="T447" s="98"/>
      <c r="U447" s="98"/>
      <c r="V447" s="98"/>
      <c r="W447" s="98"/>
      <c r="X447" s="98"/>
      <c r="Y447" s="98"/>
      <c r="Z447" s="98"/>
      <c r="AA447" s="98"/>
      <c r="AB447" s="98"/>
      <c r="AC447" s="98"/>
      <c r="AD447" s="98"/>
      <c r="AE447" s="98"/>
      <c r="AF447" s="98"/>
      <c r="AG447" s="98"/>
      <c r="AH447" s="98"/>
      <c r="AI447" s="98"/>
      <c r="AJ447" s="98"/>
      <c r="AK447" s="98"/>
    </row>
    <row r="448" spans="1:37" ht="17.25" customHeight="1" x14ac:dyDescent="0.2">
      <c r="A448" s="97" t="s">
        <v>22</v>
      </c>
      <c r="B448" s="97" t="s">
        <v>721</v>
      </c>
      <c r="C448" s="97" t="s">
        <v>165</v>
      </c>
      <c r="D448" s="97" t="s">
        <v>180</v>
      </c>
      <c r="E448" s="97" t="s">
        <v>1932</v>
      </c>
      <c r="F448" s="95">
        <v>31</v>
      </c>
      <c r="G448" s="98" t="s">
        <v>783</v>
      </c>
      <c r="H448" s="98">
        <v>2014</v>
      </c>
      <c r="I448" s="96" t="s">
        <v>1961</v>
      </c>
      <c r="J448" s="98" t="s">
        <v>1962</v>
      </c>
      <c r="K448" s="98" t="s">
        <v>1935</v>
      </c>
      <c r="L448" s="98" t="s">
        <v>1936</v>
      </c>
      <c r="M448" s="98"/>
      <c r="N448" s="98" t="s">
        <v>10557</v>
      </c>
      <c r="O448" s="98"/>
      <c r="P448" s="98"/>
      <c r="Q448" s="98" t="s">
        <v>178</v>
      </c>
      <c r="R448" s="98"/>
      <c r="S448" s="98"/>
      <c r="T448" s="98"/>
      <c r="U448" s="98"/>
      <c r="V448" s="98"/>
      <c r="W448" s="98"/>
      <c r="X448" s="98"/>
      <c r="Y448" s="98"/>
      <c r="Z448" s="98"/>
      <c r="AA448" s="98"/>
      <c r="AB448" s="98"/>
      <c r="AC448" s="98"/>
      <c r="AD448" s="98"/>
      <c r="AE448" s="98"/>
      <c r="AF448" s="98"/>
      <c r="AG448" s="98"/>
      <c r="AH448" s="98"/>
      <c r="AI448" s="98"/>
      <c r="AJ448" s="98"/>
      <c r="AK448" s="98"/>
    </row>
    <row r="449" spans="1:37" ht="17.25" customHeight="1" x14ac:dyDescent="0.2">
      <c r="A449" s="97" t="s">
        <v>22</v>
      </c>
      <c r="B449" s="97" t="s">
        <v>721</v>
      </c>
      <c r="C449" s="97" t="s">
        <v>165</v>
      </c>
      <c r="D449" s="97" t="s">
        <v>180</v>
      </c>
      <c r="E449" s="97" t="s">
        <v>1932</v>
      </c>
      <c r="F449" s="95">
        <v>32</v>
      </c>
      <c r="G449" s="98" t="s">
        <v>787</v>
      </c>
      <c r="H449" s="98">
        <v>2015</v>
      </c>
      <c r="I449" s="96" t="s">
        <v>1963</v>
      </c>
      <c r="J449" s="98" t="s">
        <v>1964</v>
      </c>
      <c r="K449" s="98" t="s">
        <v>1935</v>
      </c>
      <c r="L449" s="98" t="s">
        <v>1936</v>
      </c>
      <c r="M449" s="98"/>
      <c r="N449" s="98" t="s">
        <v>10557</v>
      </c>
      <c r="O449" s="98"/>
      <c r="P449" s="98"/>
      <c r="Q449" s="98" t="s">
        <v>178</v>
      </c>
      <c r="R449" s="98"/>
      <c r="S449" s="98"/>
      <c r="T449" s="98"/>
      <c r="U449" s="98"/>
      <c r="V449" s="98"/>
      <c r="W449" s="98"/>
      <c r="X449" s="98"/>
      <c r="Y449" s="98"/>
      <c r="Z449" s="98"/>
      <c r="AA449" s="98"/>
      <c r="AB449" s="98"/>
      <c r="AC449" s="98"/>
      <c r="AD449" s="98"/>
      <c r="AE449" s="98"/>
      <c r="AF449" s="98"/>
      <c r="AG449" s="98"/>
      <c r="AH449" s="98"/>
      <c r="AI449" s="98"/>
      <c r="AJ449" s="98"/>
      <c r="AK449" s="98"/>
    </row>
    <row r="450" spans="1:37" ht="17.25" customHeight="1" x14ac:dyDescent="0.2">
      <c r="A450" s="97" t="s">
        <v>22</v>
      </c>
      <c r="B450" s="97" t="s">
        <v>836</v>
      </c>
      <c r="C450" s="97" t="s">
        <v>165</v>
      </c>
      <c r="D450" s="97" t="s">
        <v>1965</v>
      </c>
      <c r="E450" s="97" t="s">
        <v>1965</v>
      </c>
      <c r="F450" s="95">
        <v>8</v>
      </c>
      <c r="G450" s="98" t="s">
        <v>688</v>
      </c>
      <c r="H450" s="98">
        <v>1991</v>
      </c>
      <c r="I450" s="96" t="s">
        <v>1966</v>
      </c>
      <c r="J450" s="98" t="s">
        <v>1967</v>
      </c>
      <c r="K450" s="98" t="s">
        <v>1968</v>
      </c>
      <c r="L450" s="98" t="s">
        <v>926</v>
      </c>
      <c r="M450" s="98"/>
      <c r="N450" s="98" t="s">
        <v>10557</v>
      </c>
      <c r="O450" s="98"/>
      <c r="P450" s="98"/>
      <c r="Q450" s="98" t="s">
        <v>178</v>
      </c>
      <c r="R450" s="98"/>
      <c r="S450" s="98"/>
      <c r="T450" s="98"/>
      <c r="U450" s="98"/>
      <c r="V450" s="98"/>
      <c r="W450" s="98"/>
      <c r="X450" s="98"/>
      <c r="Y450" s="98"/>
      <c r="Z450" s="98"/>
      <c r="AA450" s="98"/>
      <c r="AB450" s="98"/>
      <c r="AC450" s="98"/>
      <c r="AD450" s="98"/>
      <c r="AE450" s="98"/>
      <c r="AF450" s="98"/>
      <c r="AG450" s="98"/>
      <c r="AH450" s="98"/>
      <c r="AI450" s="98"/>
      <c r="AJ450" s="98"/>
      <c r="AK450" s="98"/>
    </row>
    <row r="451" spans="1:37" ht="17.25" customHeight="1" x14ac:dyDescent="0.2">
      <c r="A451" s="97" t="s">
        <v>22</v>
      </c>
      <c r="B451" s="97" t="s">
        <v>841</v>
      </c>
      <c r="C451" s="97" t="s">
        <v>165</v>
      </c>
      <c r="D451" s="97" t="s">
        <v>1965</v>
      </c>
      <c r="E451" s="97" t="s">
        <v>1965</v>
      </c>
      <c r="F451" s="95">
        <v>13</v>
      </c>
      <c r="G451" s="98" t="s">
        <v>709</v>
      </c>
      <c r="H451" s="98">
        <v>1996</v>
      </c>
      <c r="I451" s="96" t="s">
        <v>1969</v>
      </c>
      <c r="J451" s="98" t="s">
        <v>1970</v>
      </c>
      <c r="K451" s="98" t="s">
        <v>1968</v>
      </c>
      <c r="L451" s="98" t="s">
        <v>926</v>
      </c>
      <c r="M451" s="98"/>
      <c r="N451" s="98" t="s">
        <v>10557</v>
      </c>
      <c r="O451" s="98"/>
      <c r="P451" s="98"/>
      <c r="Q451" s="98" t="s">
        <v>178</v>
      </c>
      <c r="R451" s="98"/>
      <c r="S451" s="98"/>
      <c r="T451" s="98"/>
      <c r="U451" s="98"/>
      <c r="V451" s="98"/>
      <c r="W451" s="98"/>
      <c r="X451" s="98"/>
      <c r="Y451" s="98"/>
      <c r="Z451" s="98"/>
      <c r="AA451" s="98"/>
      <c r="AB451" s="98"/>
      <c r="AC451" s="98"/>
      <c r="AD451" s="98"/>
      <c r="AE451" s="98"/>
      <c r="AF451" s="98"/>
      <c r="AG451" s="98"/>
      <c r="AH451" s="98"/>
      <c r="AI451" s="98"/>
      <c r="AJ451" s="98"/>
      <c r="AK451" s="98"/>
    </row>
    <row r="452" spans="1:37" ht="17.25" customHeight="1" x14ac:dyDescent="0.2">
      <c r="A452" s="97" t="s">
        <v>22</v>
      </c>
      <c r="B452" s="97" t="s">
        <v>844</v>
      </c>
      <c r="C452" s="97" t="s">
        <v>165</v>
      </c>
      <c r="D452" s="97" t="s">
        <v>1965</v>
      </c>
      <c r="E452" s="97" t="s">
        <v>1965</v>
      </c>
      <c r="F452" s="95">
        <v>18</v>
      </c>
      <c r="G452" s="98" t="s">
        <v>729</v>
      </c>
      <c r="H452" s="98">
        <v>2001</v>
      </c>
      <c r="I452" s="96" t="s">
        <v>1971</v>
      </c>
      <c r="J452" s="98" t="s">
        <v>1972</v>
      </c>
      <c r="K452" s="98" t="s">
        <v>1968</v>
      </c>
      <c r="L452" s="98" t="s">
        <v>926</v>
      </c>
      <c r="M452" s="98"/>
      <c r="N452" s="98" t="s">
        <v>10557</v>
      </c>
      <c r="O452" s="98"/>
      <c r="P452" s="98"/>
      <c r="Q452" s="98" t="s">
        <v>178</v>
      </c>
      <c r="R452" s="98"/>
      <c r="S452" s="98"/>
      <c r="T452" s="98"/>
      <c r="U452" s="98"/>
      <c r="V452" s="98"/>
      <c r="W452" s="98"/>
      <c r="X452" s="98"/>
      <c r="Y452" s="98"/>
      <c r="Z452" s="98"/>
      <c r="AA452" s="98"/>
      <c r="AB452" s="98"/>
      <c r="AC452" s="98"/>
      <c r="AD452" s="98"/>
      <c r="AE452" s="98"/>
      <c r="AF452" s="98"/>
      <c r="AG452" s="98"/>
      <c r="AH452" s="98"/>
      <c r="AI452" s="98"/>
      <c r="AJ452" s="98"/>
      <c r="AK452" s="98"/>
    </row>
    <row r="453" spans="1:37" ht="17.25" customHeight="1" x14ac:dyDescent="0.2">
      <c r="A453" s="97" t="s">
        <v>22</v>
      </c>
      <c r="B453" s="97" t="s">
        <v>791</v>
      </c>
      <c r="C453" s="97" t="s">
        <v>165</v>
      </c>
      <c r="D453" s="97" t="s">
        <v>1965</v>
      </c>
      <c r="E453" s="97" t="s">
        <v>1965</v>
      </c>
      <c r="F453" s="95">
        <v>23</v>
      </c>
      <c r="G453" s="98" t="s">
        <v>750</v>
      </c>
      <c r="H453" s="98">
        <v>2006</v>
      </c>
      <c r="I453" s="96" t="s">
        <v>1973</v>
      </c>
      <c r="J453" s="98" t="s">
        <v>1974</v>
      </c>
      <c r="K453" s="98" t="s">
        <v>1968</v>
      </c>
      <c r="L453" s="98" t="s">
        <v>926</v>
      </c>
      <c r="M453" s="98"/>
      <c r="N453" s="98" t="s">
        <v>10557</v>
      </c>
      <c r="O453" s="98"/>
      <c r="P453" s="98"/>
      <c r="Q453" s="98" t="s">
        <v>178</v>
      </c>
      <c r="R453" s="98"/>
      <c r="S453" s="98"/>
      <c r="T453" s="98"/>
      <c r="U453" s="98"/>
      <c r="V453" s="98"/>
      <c r="W453" s="98"/>
      <c r="X453" s="98"/>
      <c r="Y453" s="98"/>
      <c r="Z453" s="98"/>
      <c r="AA453" s="98"/>
      <c r="AB453" s="98"/>
      <c r="AC453" s="98"/>
      <c r="AD453" s="98"/>
      <c r="AE453" s="98"/>
      <c r="AF453" s="98"/>
      <c r="AG453" s="98"/>
      <c r="AH453" s="98"/>
      <c r="AI453" s="98"/>
      <c r="AJ453" s="98"/>
      <c r="AK453" s="98"/>
    </row>
    <row r="454" spans="1:37" ht="17.25" customHeight="1" x14ac:dyDescent="0.2">
      <c r="A454" s="97" t="s">
        <v>22</v>
      </c>
      <c r="B454" s="97" t="s">
        <v>833</v>
      </c>
      <c r="C454" s="97" t="s">
        <v>165</v>
      </c>
      <c r="D454" s="97" t="s">
        <v>1965</v>
      </c>
      <c r="E454" s="97" t="s">
        <v>1965</v>
      </c>
      <c r="F454" s="95">
        <v>28</v>
      </c>
      <c r="G454" s="98" t="s">
        <v>771</v>
      </c>
      <c r="H454" s="98">
        <v>2011</v>
      </c>
      <c r="I454" s="96" t="s">
        <v>1975</v>
      </c>
      <c r="J454" s="98" t="s">
        <v>1976</v>
      </c>
      <c r="K454" s="98" t="s">
        <v>1968</v>
      </c>
      <c r="L454" s="98" t="s">
        <v>926</v>
      </c>
      <c r="M454" s="98"/>
      <c r="N454" s="98" t="s">
        <v>10557</v>
      </c>
      <c r="O454" s="98"/>
      <c r="P454" s="98"/>
      <c r="Q454" s="98" t="s">
        <v>178</v>
      </c>
      <c r="R454" s="98"/>
      <c r="S454" s="98"/>
      <c r="T454" s="98"/>
      <c r="U454" s="98"/>
      <c r="V454" s="98"/>
      <c r="W454" s="98"/>
      <c r="X454" s="98"/>
      <c r="Y454" s="98"/>
      <c r="Z454" s="98"/>
      <c r="AA454" s="98"/>
      <c r="AB454" s="98"/>
      <c r="AC454" s="98"/>
      <c r="AD454" s="98"/>
      <c r="AE454" s="98"/>
      <c r="AF454" s="98"/>
      <c r="AG454" s="98"/>
      <c r="AH454" s="98"/>
      <c r="AI454" s="98"/>
      <c r="AJ454" s="98"/>
      <c r="AK454" s="98"/>
    </row>
    <row r="455" spans="1:37" ht="17.25" customHeight="1" x14ac:dyDescent="0.2">
      <c r="A455" s="97" t="s">
        <v>22</v>
      </c>
      <c r="B455" s="97" t="s">
        <v>791</v>
      </c>
      <c r="C455" s="97" t="s">
        <v>165</v>
      </c>
      <c r="D455" s="97" t="s">
        <v>1965</v>
      </c>
      <c r="E455" s="97" t="s">
        <v>1977</v>
      </c>
      <c r="F455" s="95">
        <v>23</v>
      </c>
      <c r="G455" s="98" t="s">
        <v>750</v>
      </c>
      <c r="H455" s="98">
        <v>2006</v>
      </c>
      <c r="I455" s="96" t="s">
        <v>1978</v>
      </c>
      <c r="J455" s="98" t="s">
        <v>1979</v>
      </c>
      <c r="K455" s="98" t="s">
        <v>1980</v>
      </c>
      <c r="L455" s="98" t="s">
        <v>926</v>
      </c>
      <c r="M455" s="98"/>
      <c r="N455" s="98" t="s">
        <v>10557</v>
      </c>
      <c r="O455" s="98"/>
      <c r="P455" s="98"/>
      <c r="Q455" s="98" t="s">
        <v>178</v>
      </c>
      <c r="R455" s="98"/>
      <c r="S455" s="98"/>
      <c r="T455" s="98"/>
      <c r="U455" s="98"/>
      <c r="V455" s="98"/>
      <c r="W455" s="98"/>
      <c r="X455" s="98"/>
      <c r="Y455" s="98"/>
      <c r="Z455" s="98"/>
      <c r="AA455" s="98"/>
      <c r="AB455" s="98"/>
      <c r="AC455" s="98"/>
      <c r="AD455" s="98"/>
      <c r="AE455" s="98"/>
      <c r="AF455" s="98"/>
      <c r="AG455" s="98"/>
      <c r="AH455" s="98"/>
      <c r="AI455" s="98"/>
      <c r="AJ455" s="98"/>
      <c r="AK455" s="98"/>
    </row>
    <row r="456" spans="1:37" ht="17.25" customHeight="1" x14ac:dyDescent="0.2">
      <c r="A456" s="97" t="s">
        <v>22</v>
      </c>
      <c r="B456" s="97" t="s">
        <v>833</v>
      </c>
      <c r="C456" s="97" t="s">
        <v>165</v>
      </c>
      <c r="D456" s="97" t="s">
        <v>1965</v>
      </c>
      <c r="E456" s="97" t="s">
        <v>1977</v>
      </c>
      <c r="F456" s="95">
        <v>28</v>
      </c>
      <c r="G456" s="98" t="s">
        <v>771</v>
      </c>
      <c r="H456" s="98">
        <v>2011</v>
      </c>
      <c r="I456" s="96" t="s">
        <v>1985</v>
      </c>
      <c r="J456" s="98" t="s">
        <v>1986</v>
      </c>
      <c r="K456" s="98" t="s">
        <v>1980</v>
      </c>
      <c r="L456" s="98" t="s">
        <v>926</v>
      </c>
      <c r="M456" s="98"/>
      <c r="N456" s="98" t="s">
        <v>10557</v>
      </c>
      <c r="O456" s="98"/>
      <c r="P456" s="98"/>
      <c r="Q456" s="98" t="s">
        <v>178</v>
      </c>
      <c r="R456" s="98"/>
      <c r="S456" s="98"/>
      <c r="T456" s="98"/>
      <c r="U456" s="98"/>
      <c r="V456" s="98"/>
      <c r="W456" s="98"/>
      <c r="X456" s="98"/>
      <c r="Y456" s="98"/>
      <c r="Z456" s="98"/>
      <c r="AA456" s="98"/>
      <c r="AB456" s="98"/>
      <c r="AC456" s="98"/>
      <c r="AD456" s="98"/>
      <c r="AE456" s="98"/>
      <c r="AF456" s="98"/>
      <c r="AG456" s="98"/>
      <c r="AH456" s="98"/>
      <c r="AI456" s="98"/>
      <c r="AJ456" s="98"/>
      <c r="AK456" s="98"/>
    </row>
    <row r="457" spans="1:37" ht="17.25" customHeight="1" x14ac:dyDescent="0.2">
      <c r="A457" s="97" t="s">
        <v>22</v>
      </c>
      <c r="B457" s="97" t="s">
        <v>1392</v>
      </c>
      <c r="C457" s="97" t="s">
        <v>165</v>
      </c>
      <c r="D457" s="97" t="s">
        <v>193</v>
      </c>
      <c r="E457" s="97" t="s">
        <v>1989</v>
      </c>
      <c r="F457" s="95">
        <v>11</v>
      </c>
      <c r="G457" s="98" t="s">
        <v>700</v>
      </c>
      <c r="H457" s="98">
        <v>1994</v>
      </c>
      <c r="I457" s="96" t="s">
        <v>1990</v>
      </c>
      <c r="J457" s="98" t="s">
        <v>1991</v>
      </c>
      <c r="K457" s="98" t="s">
        <v>1992</v>
      </c>
      <c r="L457" s="98" t="s">
        <v>1993</v>
      </c>
      <c r="M457" s="98" t="s">
        <v>223</v>
      </c>
      <c r="N457" s="98" t="s">
        <v>177</v>
      </c>
      <c r="O457" s="98"/>
      <c r="P457" s="98"/>
      <c r="Q457" s="98" t="s">
        <v>224</v>
      </c>
      <c r="R457" s="98"/>
      <c r="S457" s="98"/>
      <c r="T457" s="98"/>
      <c r="U457" s="98"/>
      <c r="V457" s="98"/>
      <c r="W457" s="98"/>
      <c r="X457" s="98"/>
      <c r="Y457" s="98"/>
      <c r="Z457" s="98"/>
      <c r="AA457" s="98"/>
      <c r="AB457" s="98"/>
      <c r="AC457" s="98"/>
      <c r="AD457" s="98"/>
      <c r="AE457" s="98"/>
      <c r="AF457" s="98"/>
      <c r="AG457" s="98"/>
      <c r="AH457" s="98"/>
      <c r="AI457" s="98"/>
      <c r="AJ457" s="98"/>
      <c r="AK457" s="98"/>
    </row>
    <row r="458" spans="1:37" ht="17.25" customHeight="1" x14ac:dyDescent="0.2">
      <c r="A458" s="97" t="s">
        <v>22</v>
      </c>
      <c r="B458" s="97" t="s">
        <v>1397</v>
      </c>
      <c r="C458" s="97" t="s">
        <v>165</v>
      </c>
      <c r="D458" s="97" t="s">
        <v>193</v>
      </c>
      <c r="E458" s="97" t="s">
        <v>1989</v>
      </c>
      <c r="F458" s="95">
        <v>12</v>
      </c>
      <c r="G458" s="98" t="s">
        <v>705</v>
      </c>
      <c r="H458" s="98">
        <v>1995</v>
      </c>
      <c r="I458" s="96" t="s">
        <v>1995</v>
      </c>
      <c r="J458" s="98" t="s">
        <v>1996</v>
      </c>
      <c r="K458" s="98" t="s">
        <v>1992</v>
      </c>
      <c r="L458" s="98" t="s">
        <v>1993</v>
      </c>
      <c r="M458" s="98" t="s">
        <v>223</v>
      </c>
      <c r="N458" s="98" t="s">
        <v>177</v>
      </c>
      <c r="O458" s="98"/>
      <c r="P458" s="98"/>
      <c r="Q458" s="98" t="s">
        <v>224</v>
      </c>
      <c r="R458" s="98"/>
      <c r="S458" s="98"/>
      <c r="T458" s="98"/>
      <c r="U458" s="98"/>
      <c r="V458" s="98"/>
      <c r="W458" s="98"/>
      <c r="X458" s="98"/>
      <c r="Y458" s="98"/>
      <c r="Z458" s="98"/>
      <c r="AA458" s="98"/>
      <c r="AB458" s="98"/>
      <c r="AC458" s="98"/>
      <c r="AD458" s="98"/>
      <c r="AE458" s="98"/>
      <c r="AF458" s="98"/>
      <c r="AG458" s="98"/>
      <c r="AH458" s="98"/>
      <c r="AI458" s="98"/>
      <c r="AJ458" s="98"/>
      <c r="AK458" s="98"/>
    </row>
    <row r="459" spans="1:37" ht="17.25" customHeight="1" x14ac:dyDescent="0.2">
      <c r="A459" s="97" t="s">
        <v>22</v>
      </c>
      <c r="B459" s="97" t="s">
        <v>841</v>
      </c>
      <c r="C459" s="97" t="s">
        <v>165</v>
      </c>
      <c r="D459" s="97" t="s">
        <v>193</v>
      </c>
      <c r="E459" s="97" t="s">
        <v>1989</v>
      </c>
      <c r="F459" s="95">
        <v>13</v>
      </c>
      <c r="G459" s="98" t="s">
        <v>709</v>
      </c>
      <c r="H459" s="98">
        <v>1996</v>
      </c>
      <c r="I459" s="96" t="s">
        <v>1998</v>
      </c>
      <c r="J459" s="98" t="s">
        <v>1999</v>
      </c>
      <c r="K459" s="98" t="s">
        <v>1992</v>
      </c>
      <c r="L459" s="98" t="s">
        <v>1993</v>
      </c>
      <c r="M459" s="98" t="s">
        <v>223</v>
      </c>
      <c r="N459" s="98" t="s">
        <v>177</v>
      </c>
      <c r="O459" s="98"/>
      <c r="P459" s="98"/>
      <c r="Q459" s="98" t="s">
        <v>224</v>
      </c>
      <c r="R459" s="98"/>
      <c r="S459" s="98"/>
      <c r="T459" s="98"/>
      <c r="U459" s="98"/>
      <c r="V459" s="98"/>
      <c r="W459" s="98"/>
      <c r="X459" s="98"/>
      <c r="Y459" s="98"/>
      <c r="Z459" s="98"/>
      <c r="AA459" s="98"/>
      <c r="AB459" s="98"/>
      <c r="AC459" s="98"/>
      <c r="AD459" s="98"/>
      <c r="AE459" s="98"/>
      <c r="AF459" s="98"/>
      <c r="AG459" s="98"/>
      <c r="AH459" s="98"/>
      <c r="AI459" s="98"/>
      <c r="AJ459" s="98"/>
      <c r="AK459" s="98"/>
    </row>
    <row r="460" spans="1:37" ht="17.25" customHeight="1" x14ac:dyDescent="0.2">
      <c r="A460" s="97" t="s">
        <v>22</v>
      </c>
      <c r="B460" s="97" t="s">
        <v>1405</v>
      </c>
      <c r="C460" s="97" t="s">
        <v>165</v>
      </c>
      <c r="D460" s="97" t="s">
        <v>193</v>
      </c>
      <c r="E460" s="97" t="s">
        <v>1989</v>
      </c>
      <c r="F460" s="95">
        <v>14</v>
      </c>
      <c r="G460" s="98" t="s">
        <v>713</v>
      </c>
      <c r="H460" s="98">
        <v>1997</v>
      </c>
      <c r="I460" s="96" t="s">
        <v>2001</v>
      </c>
      <c r="J460" s="98" t="s">
        <v>2002</v>
      </c>
      <c r="K460" s="98" t="s">
        <v>1992</v>
      </c>
      <c r="L460" s="98" t="s">
        <v>1993</v>
      </c>
      <c r="M460" s="98" t="s">
        <v>223</v>
      </c>
      <c r="N460" s="98" t="s">
        <v>177</v>
      </c>
      <c r="O460" s="98"/>
      <c r="P460" s="98"/>
      <c r="Q460" s="98" t="s">
        <v>224</v>
      </c>
      <c r="R460" s="98"/>
      <c r="S460" s="98"/>
      <c r="T460" s="98"/>
      <c r="U460" s="98"/>
      <c r="V460" s="98"/>
      <c r="W460" s="98"/>
      <c r="X460" s="98"/>
      <c r="Y460" s="98"/>
      <c r="Z460" s="98"/>
      <c r="AA460" s="98"/>
      <c r="AB460" s="98"/>
      <c r="AC460" s="98"/>
      <c r="AD460" s="98"/>
      <c r="AE460" s="98"/>
      <c r="AF460" s="98"/>
      <c r="AG460" s="98"/>
      <c r="AH460" s="98"/>
      <c r="AI460" s="98"/>
      <c r="AJ460" s="98"/>
      <c r="AK460" s="98"/>
    </row>
    <row r="461" spans="1:37" ht="17.25" customHeight="1" x14ac:dyDescent="0.2">
      <c r="A461" s="97" t="s">
        <v>22</v>
      </c>
      <c r="B461" s="97" t="s">
        <v>1409</v>
      </c>
      <c r="C461" s="97" t="s">
        <v>165</v>
      </c>
      <c r="D461" s="97" t="s">
        <v>193</v>
      </c>
      <c r="E461" s="97" t="s">
        <v>1989</v>
      </c>
      <c r="F461" s="95">
        <v>15</v>
      </c>
      <c r="G461" s="98" t="s">
        <v>717</v>
      </c>
      <c r="H461" s="98">
        <v>1998</v>
      </c>
      <c r="I461" s="96" t="s">
        <v>2004</v>
      </c>
      <c r="J461" s="98" t="s">
        <v>2005</v>
      </c>
      <c r="K461" s="98" t="s">
        <v>1992</v>
      </c>
      <c r="L461" s="98" t="s">
        <v>1993</v>
      </c>
      <c r="M461" s="98" t="s">
        <v>223</v>
      </c>
      <c r="N461" s="98" t="s">
        <v>177</v>
      </c>
      <c r="O461" s="98"/>
      <c r="P461" s="98"/>
      <c r="Q461" s="98" t="s">
        <v>224</v>
      </c>
      <c r="R461" s="98"/>
      <c r="S461" s="98"/>
      <c r="T461" s="98"/>
      <c r="U461" s="98"/>
      <c r="V461" s="98"/>
      <c r="W461" s="98"/>
      <c r="X461" s="98"/>
      <c r="Y461" s="98"/>
      <c r="Z461" s="98"/>
      <c r="AA461" s="98"/>
      <c r="AB461" s="98"/>
      <c r="AC461" s="98"/>
      <c r="AD461" s="98"/>
      <c r="AE461" s="98"/>
      <c r="AF461" s="98"/>
      <c r="AG461" s="98"/>
      <c r="AH461" s="98"/>
      <c r="AI461" s="98"/>
      <c r="AJ461" s="98"/>
      <c r="AK461" s="98"/>
    </row>
    <row r="462" spans="1:37" ht="17.25" customHeight="1" x14ac:dyDescent="0.2">
      <c r="A462" s="97" t="s">
        <v>22</v>
      </c>
      <c r="B462" s="97" t="s">
        <v>1414</v>
      </c>
      <c r="C462" s="97" t="s">
        <v>165</v>
      </c>
      <c r="D462" s="97" t="s">
        <v>193</v>
      </c>
      <c r="E462" s="97" t="s">
        <v>1989</v>
      </c>
      <c r="F462" s="95">
        <v>16</v>
      </c>
      <c r="G462" s="98" t="s">
        <v>721</v>
      </c>
      <c r="H462" s="98">
        <v>1999</v>
      </c>
      <c r="I462" s="96" t="s">
        <v>2007</v>
      </c>
      <c r="J462" s="98" t="s">
        <v>2008</v>
      </c>
      <c r="K462" s="98" t="s">
        <v>1992</v>
      </c>
      <c r="L462" s="98" t="s">
        <v>1993</v>
      </c>
      <c r="M462" s="98" t="s">
        <v>223</v>
      </c>
      <c r="N462" s="98" t="s">
        <v>177</v>
      </c>
      <c r="O462" s="98"/>
      <c r="P462" s="98"/>
      <c r="Q462" s="98" t="s">
        <v>224</v>
      </c>
      <c r="R462" s="98"/>
      <c r="S462" s="98"/>
      <c r="T462" s="98"/>
      <c r="U462" s="98"/>
      <c r="V462" s="98"/>
      <c r="W462" s="98"/>
      <c r="X462" s="98"/>
      <c r="Y462" s="98"/>
      <c r="Z462" s="98"/>
      <c r="AA462" s="98"/>
      <c r="AB462" s="98"/>
      <c r="AC462" s="98"/>
      <c r="AD462" s="98"/>
      <c r="AE462" s="98"/>
      <c r="AF462" s="98"/>
      <c r="AG462" s="98"/>
      <c r="AH462" s="98"/>
      <c r="AI462" s="98"/>
      <c r="AJ462" s="98"/>
      <c r="AK462" s="98"/>
    </row>
    <row r="463" spans="1:37" ht="17.25" customHeight="1" x14ac:dyDescent="0.2">
      <c r="A463" s="97" t="s">
        <v>22</v>
      </c>
      <c r="B463" s="97" t="s">
        <v>1418</v>
      </c>
      <c r="C463" s="97" t="s">
        <v>165</v>
      </c>
      <c r="D463" s="97" t="s">
        <v>193</v>
      </c>
      <c r="E463" s="97" t="s">
        <v>1989</v>
      </c>
      <c r="F463" s="95">
        <v>17</v>
      </c>
      <c r="G463" s="98" t="s">
        <v>725</v>
      </c>
      <c r="H463" s="98">
        <v>2000</v>
      </c>
      <c r="I463" s="96" t="s">
        <v>2010</v>
      </c>
      <c r="J463" s="98" t="s">
        <v>2011</v>
      </c>
      <c r="K463" s="98" t="s">
        <v>1992</v>
      </c>
      <c r="L463" s="98" t="s">
        <v>1993</v>
      </c>
      <c r="M463" s="98" t="s">
        <v>223</v>
      </c>
      <c r="N463" s="98" t="s">
        <v>177</v>
      </c>
      <c r="O463" s="98"/>
      <c r="P463" s="98"/>
      <c r="Q463" s="98" t="s">
        <v>224</v>
      </c>
      <c r="R463" s="98"/>
      <c r="S463" s="98"/>
      <c r="T463" s="98"/>
      <c r="U463" s="98"/>
      <c r="V463" s="98"/>
      <c r="W463" s="98"/>
      <c r="X463" s="98"/>
      <c r="Y463" s="98"/>
      <c r="Z463" s="98"/>
      <c r="AA463" s="98"/>
      <c r="AB463" s="98"/>
      <c r="AC463" s="98"/>
      <c r="AD463" s="98"/>
      <c r="AE463" s="98"/>
      <c r="AF463" s="98"/>
      <c r="AG463" s="98"/>
      <c r="AH463" s="98"/>
      <c r="AI463" s="98"/>
      <c r="AJ463" s="98"/>
      <c r="AK463" s="98"/>
    </row>
    <row r="464" spans="1:37" ht="17.25" customHeight="1" x14ac:dyDescent="0.2">
      <c r="A464" s="97" t="s">
        <v>22</v>
      </c>
      <c r="B464" s="97" t="s">
        <v>844</v>
      </c>
      <c r="C464" s="97" t="s">
        <v>165</v>
      </c>
      <c r="D464" s="97" t="s">
        <v>193</v>
      </c>
      <c r="E464" s="97" t="s">
        <v>1989</v>
      </c>
      <c r="F464" s="95">
        <v>18</v>
      </c>
      <c r="G464" s="98" t="s">
        <v>729</v>
      </c>
      <c r="H464" s="98">
        <v>2001</v>
      </c>
      <c r="I464" s="96" t="s">
        <v>2014</v>
      </c>
      <c r="J464" s="98" t="s">
        <v>2015</v>
      </c>
      <c r="K464" s="98" t="s">
        <v>1992</v>
      </c>
      <c r="L464" s="98" t="s">
        <v>1993</v>
      </c>
      <c r="M464" s="98" t="s">
        <v>223</v>
      </c>
      <c r="N464" s="98" t="s">
        <v>177</v>
      </c>
      <c r="O464" s="98"/>
      <c r="P464" s="98"/>
      <c r="Q464" s="98" t="s">
        <v>224</v>
      </c>
      <c r="R464" s="98"/>
      <c r="S464" s="98"/>
      <c r="T464" s="98"/>
      <c r="U464" s="98"/>
      <c r="V464" s="98"/>
      <c r="W464" s="98"/>
      <c r="X464" s="98"/>
      <c r="Y464" s="98"/>
      <c r="Z464" s="98"/>
      <c r="AA464" s="98"/>
      <c r="AB464" s="98"/>
      <c r="AC464" s="98"/>
      <c r="AD464" s="98"/>
      <c r="AE464" s="98"/>
      <c r="AF464" s="98"/>
      <c r="AG464" s="98"/>
      <c r="AH464" s="98"/>
      <c r="AI464" s="98"/>
      <c r="AJ464" s="98"/>
      <c r="AK464" s="98"/>
    </row>
    <row r="465" spans="1:37" ht="17.25" customHeight="1" x14ac:dyDescent="0.2">
      <c r="A465" s="97" t="s">
        <v>22</v>
      </c>
      <c r="B465" s="97" t="s">
        <v>1425</v>
      </c>
      <c r="C465" s="97" t="s">
        <v>165</v>
      </c>
      <c r="D465" s="97" t="s">
        <v>193</v>
      </c>
      <c r="E465" s="97" t="s">
        <v>1989</v>
      </c>
      <c r="F465" s="95">
        <v>19</v>
      </c>
      <c r="G465" s="98" t="s">
        <v>733</v>
      </c>
      <c r="H465" s="98">
        <v>2002</v>
      </c>
      <c r="I465" s="96" t="s">
        <v>2019</v>
      </c>
      <c r="J465" s="98" t="s">
        <v>2020</v>
      </c>
      <c r="K465" s="98" t="s">
        <v>1992</v>
      </c>
      <c r="L465" s="98" t="s">
        <v>1993</v>
      </c>
      <c r="M465" s="98" t="s">
        <v>223</v>
      </c>
      <c r="N465" s="98" t="s">
        <v>177</v>
      </c>
      <c r="O465" s="98"/>
      <c r="P465" s="98"/>
      <c r="Q465" s="98" t="s">
        <v>224</v>
      </c>
      <c r="R465" s="98"/>
      <c r="S465" s="98"/>
      <c r="T465" s="98"/>
      <c r="U465" s="98"/>
      <c r="V465" s="98"/>
      <c r="W465" s="98"/>
      <c r="X465" s="98"/>
      <c r="Y465" s="98"/>
      <c r="Z465" s="98"/>
      <c r="AA465" s="98"/>
      <c r="AB465" s="98"/>
      <c r="AC465" s="98"/>
      <c r="AD465" s="98"/>
      <c r="AE465" s="98"/>
      <c r="AF465" s="98"/>
      <c r="AG465" s="98"/>
      <c r="AH465" s="98"/>
      <c r="AI465" s="98"/>
      <c r="AJ465" s="98"/>
      <c r="AK465" s="98"/>
    </row>
    <row r="466" spans="1:37" ht="17.25" customHeight="1" x14ac:dyDescent="0.2">
      <c r="A466" s="97" t="s">
        <v>22</v>
      </c>
      <c r="B466" s="97" t="s">
        <v>1430</v>
      </c>
      <c r="C466" s="97" t="s">
        <v>165</v>
      </c>
      <c r="D466" s="97" t="s">
        <v>193</v>
      </c>
      <c r="E466" s="97" t="s">
        <v>1989</v>
      </c>
      <c r="F466" s="95">
        <v>20</v>
      </c>
      <c r="G466" s="98" t="s">
        <v>738</v>
      </c>
      <c r="H466" s="98">
        <v>2003</v>
      </c>
      <c r="I466" s="96" t="s">
        <v>2023</v>
      </c>
      <c r="J466" s="98" t="s">
        <v>2024</v>
      </c>
      <c r="K466" s="98" t="s">
        <v>1992</v>
      </c>
      <c r="L466" s="98" t="s">
        <v>1993</v>
      </c>
      <c r="M466" s="98" t="s">
        <v>223</v>
      </c>
      <c r="N466" s="98" t="s">
        <v>177</v>
      </c>
      <c r="O466" s="98"/>
      <c r="P466" s="98"/>
      <c r="Q466" s="98" t="s">
        <v>224</v>
      </c>
      <c r="R466" s="98"/>
      <c r="S466" s="98"/>
      <c r="T466" s="98"/>
      <c r="U466" s="98"/>
      <c r="V466" s="98"/>
      <c r="W466" s="98"/>
      <c r="X466" s="98"/>
      <c r="Y466" s="98"/>
      <c r="Z466" s="98"/>
      <c r="AA466" s="98"/>
      <c r="AB466" s="98"/>
      <c r="AC466" s="98"/>
      <c r="AD466" s="98"/>
      <c r="AE466" s="98"/>
      <c r="AF466" s="98"/>
      <c r="AG466" s="98"/>
      <c r="AH466" s="98"/>
      <c r="AI466" s="98"/>
      <c r="AJ466" s="98"/>
      <c r="AK466" s="98"/>
    </row>
    <row r="467" spans="1:37" ht="17.25" customHeight="1" x14ac:dyDescent="0.2">
      <c r="A467" s="97" t="s">
        <v>22</v>
      </c>
      <c r="B467" s="97" t="s">
        <v>1433</v>
      </c>
      <c r="C467" s="97" t="s">
        <v>165</v>
      </c>
      <c r="D467" s="97" t="s">
        <v>193</v>
      </c>
      <c r="E467" s="97" t="s">
        <v>1989</v>
      </c>
      <c r="F467" s="95">
        <v>21</v>
      </c>
      <c r="G467" s="98" t="s">
        <v>742</v>
      </c>
      <c r="H467" s="98">
        <v>2004</v>
      </c>
      <c r="I467" s="96" t="s">
        <v>2027</v>
      </c>
      <c r="J467" s="98" t="s">
        <v>2028</v>
      </c>
      <c r="K467" s="98" t="s">
        <v>1992</v>
      </c>
      <c r="L467" s="98" t="s">
        <v>1993</v>
      </c>
      <c r="M467" s="98" t="s">
        <v>223</v>
      </c>
      <c r="N467" s="98" t="s">
        <v>177</v>
      </c>
      <c r="O467" s="98"/>
      <c r="P467" s="98"/>
      <c r="Q467" s="98" t="s">
        <v>224</v>
      </c>
      <c r="R467" s="98"/>
      <c r="S467" s="98"/>
      <c r="T467" s="98"/>
      <c r="U467" s="98"/>
      <c r="V467" s="98"/>
      <c r="W467" s="98"/>
      <c r="X467" s="98"/>
      <c r="Y467" s="98"/>
      <c r="Z467" s="98"/>
      <c r="AA467" s="98"/>
      <c r="AB467" s="98"/>
      <c r="AC467" s="98"/>
      <c r="AD467" s="98"/>
      <c r="AE467" s="98"/>
      <c r="AF467" s="98"/>
      <c r="AG467" s="98"/>
      <c r="AH467" s="98"/>
      <c r="AI467" s="98"/>
      <c r="AJ467" s="98"/>
      <c r="AK467" s="98"/>
    </row>
    <row r="468" spans="1:37" ht="17.25" customHeight="1" x14ac:dyDescent="0.2">
      <c r="A468" s="97" t="s">
        <v>22</v>
      </c>
      <c r="B468" s="97" t="s">
        <v>1437</v>
      </c>
      <c r="C468" s="97" t="s">
        <v>165</v>
      </c>
      <c r="D468" s="97" t="s">
        <v>193</v>
      </c>
      <c r="E468" s="97" t="s">
        <v>1989</v>
      </c>
      <c r="F468" s="95">
        <v>22</v>
      </c>
      <c r="G468" s="98" t="s">
        <v>746</v>
      </c>
      <c r="H468" s="98">
        <v>2005</v>
      </c>
      <c r="I468" s="96" t="s">
        <v>2031</v>
      </c>
      <c r="J468" s="98" t="s">
        <v>2032</v>
      </c>
      <c r="K468" s="98" t="s">
        <v>1992</v>
      </c>
      <c r="L468" s="98" t="s">
        <v>1993</v>
      </c>
      <c r="M468" s="98" t="s">
        <v>223</v>
      </c>
      <c r="N468" s="98" t="s">
        <v>177</v>
      </c>
      <c r="O468" s="98"/>
      <c r="P468" s="98"/>
      <c r="Q468" s="98" t="s">
        <v>224</v>
      </c>
      <c r="R468" s="98"/>
      <c r="S468" s="98"/>
      <c r="T468" s="98"/>
      <c r="U468" s="98"/>
      <c r="V468" s="98"/>
      <c r="W468" s="98"/>
      <c r="X468" s="98"/>
      <c r="Y468" s="98"/>
      <c r="Z468" s="98"/>
      <c r="AA468" s="98"/>
      <c r="AB468" s="98"/>
      <c r="AC468" s="98"/>
      <c r="AD468" s="98"/>
      <c r="AE468" s="98"/>
      <c r="AF468" s="98"/>
      <c r="AG468" s="98"/>
      <c r="AH468" s="98"/>
      <c r="AI468" s="98"/>
      <c r="AJ468" s="98"/>
      <c r="AK468" s="98"/>
    </row>
    <row r="469" spans="1:37" ht="17.25" customHeight="1" x14ac:dyDescent="0.2">
      <c r="A469" s="97" t="s">
        <v>22</v>
      </c>
      <c r="B469" s="97" t="s">
        <v>791</v>
      </c>
      <c r="C469" s="97" t="s">
        <v>165</v>
      </c>
      <c r="D469" s="97" t="s">
        <v>193</v>
      </c>
      <c r="E469" s="97" t="s">
        <v>1989</v>
      </c>
      <c r="F469" s="95">
        <v>23</v>
      </c>
      <c r="G469" s="98" t="s">
        <v>750</v>
      </c>
      <c r="H469" s="98">
        <v>2006</v>
      </c>
      <c r="I469" s="96" t="s">
        <v>2035</v>
      </c>
      <c r="J469" s="98" t="s">
        <v>2036</v>
      </c>
      <c r="K469" s="98" t="s">
        <v>1992</v>
      </c>
      <c r="L469" s="98" t="s">
        <v>1993</v>
      </c>
      <c r="M469" s="98" t="s">
        <v>223</v>
      </c>
      <c r="N469" s="98" t="s">
        <v>177</v>
      </c>
      <c r="O469" s="98"/>
      <c r="P469" s="98"/>
      <c r="Q469" s="98" t="s">
        <v>224</v>
      </c>
      <c r="R469" s="98"/>
      <c r="S469" s="98"/>
      <c r="T469" s="98"/>
      <c r="U469" s="98"/>
      <c r="V469" s="98"/>
      <c r="W469" s="98"/>
      <c r="X469" s="98"/>
      <c r="Y469" s="98"/>
      <c r="Z469" s="98"/>
      <c r="AA469" s="98"/>
      <c r="AB469" s="98"/>
      <c r="AC469" s="98"/>
      <c r="AD469" s="98"/>
      <c r="AE469" s="98"/>
      <c r="AF469" s="98"/>
      <c r="AG469" s="98"/>
      <c r="AH469" s="98"/>
      <c r="AI469" s="98"/>
      <c r="AJ469" s="98"/>
      <c r="AK469" s="98"/>
    </row>
    <row r="470" spans="1:37" ht="17.25" customHeight="1" x14ac:dyDescent="0.2">
      <c r="A470" s="97" t="s">
        <v>22</v>
      </c>
      <c r="B470" s="97" t="s">
        <v>1442</v>
      </c>
      <c r="C470" s="97" t="s">
        <v>165</v>
      </c>
      <c r="D470" s="97" t="s">
        <v>193</v>
      </c>
      <c r="E470" s="97" t="s">
        <v>1989</v>
      </c>
      <c r="F470" s="95">
        <v>24</v>
      </c>
      <c r="G470" s="98" t="s">
        <v>754</v>
      </c>
      <c r="H470" s="98">
        <v>2007</v>
      </c>
      <c r="I470" s="96" t="s">
        <v>2039</v>
      </c>
      <c r="J470" s="98" t="s">
        <v>2041</v>
      </c>
      <c r="K470" s="98" t="s">
        <v>1992</v>
      </c>
      <c r="L470" s="98" t="s">
        <v>1993</v>
      </c>
      <c r="M470" s="98" t="s">
        <v>223</v>
      </c>
      <c r="N470" s="98" t="s">
        <v>177</v>
      </c>
      <c r="O470" s="98"/>
      <c r="P470" s="98"/>
      <c r="Q470" s="98" t="s">
        <v>224</v>
      </c>
      <c r="R470" s="98"/>
      <c r="S470" s="98"/>
      <c r="T470" s="98"/>
      <c r="U470" s="98"/>
      <c r="V470" s="98"/>
      <c r="W470" s="98"/>
      <c r="X470" s="98"/>
      <c r="Y470" s="98"/>
      <c r="Z470" s="98"/>
      <c r="AA470" s="98"/>
      <c r="AB470" s="98"/>
      <c r="AC470" s="98"/>
      <c r="AD470" s="98"/>
      <c r="AE470" s="98"/>
      <c r="AF470" s="98"/>
      <c r="AG470" s="98"/>
      <c r="AH470" s="98"/>
      <c r="AI470" s="98"/>
      <c r="AJ470" s="98"/>
      <c r="AK470" s="98"/>
    </row>
    <row r="471" spans="1:37" ht="17.25" customHeight="1" x14ac:dyDescent="0.2">
      <c r="A471" s="97" t="s">
        <v>22</v>
      </c>
      <c r="B471" s="97" t="s">
        <v>797</v>
      </c>
      <c r="C471" s="97" t="s">
        <v>165</v>
      </c>
      <c r="D471" s="97" t="s">
        <v>193</v>
      </c>
      <c r="E471" s="97" t="s">
        <v>1989</v>
      </c>
      <c r="F471" s="95">
        <v>25</v>
      </c>
      <c r="G471" s="98" t="s">
        <v>758</v>
      </c>
      <c r="H471" s="98">
        <v>2008</v>
      </c>
      <c r="I471" s="96" t="s">
        <v>2047</v>
      </c>
      <c r="J471" s="98" t="s">
        <v>2049</v>
      </c>
      <c r="K471" s="98" t="s">
        <v>1992</v>
      </c>
      <c r="L471" s="98" t="s">
        <v>1993</v>
      </c>
      <c r="M471" s="98" t="s">
        <v>223</v>
      </c>
      <c r="N471" s="98" t="s">
        <v>177</v>
      </c>
      <c r="O471" s="98"/>
      <c r="P471" s="98"/>
      <c r="Q471" s="98" t="s">
        <v>224</v>
      </c>
      <c r="R471" s="98"/>
      <c r="S471" s="98"/>
      <c r="T471" s="98"/>
      <c r="U471" s="98"/>
      <c r="V471" s="98"/>
      <c r="W471" s="98"/>
      <c r="X471" s="98"/>
      <c r="Y471" s="98"/>
      <c r="Z471" s="98"/>
      <c r="AA471" s="98"/>
      <c r="AB471" s="98"/>
      <c r="AC471" s="98"/>
      <c r="AD471" s="98"/>
      <c r="AE471" s="98"/>
      <c r="AF471" s="98"/>
      <c r="AG471" s="98"/>
      <c r="AH471" s="98"/>
      <c r="AI471" s="98"/>
      <c r="AJ471" s="98"/>
      <c r="AK471" s="98"/>
    </row>
    <row r="472" spans="1:37" ht="17.25" customHeight="1" x14ac:dyDescent="0.2">
      <c r="A472" s="97" t="s">
        <v>22</v>
      </c>
      <c r="B472" s="97" t="s">
        <v>1447</v>
      </c>
      <c r="C472" s="97" t="s">
        <v>165</v>
      </c>
      <c r="D472" s="97" t="s">
        <v>193</v>
      </c>
      <c r="E472" s="97" t="s">
        <v>1989</v>
      </c>
      <c r="F472" s="95">
        <v>26</v>
      </c>
      <c r="G472" s="98" t="s">
        <v>763</v>
      </c>
      <c r="H472" s="98">
        <v>2009</v>
      </c>
      <c r="I472" s="96" t="s">
        <v>2053</v>
      </c>
      <c r="J472" s="98" t="s">
        <v>2055</v>
      </c>
      <c r="K472" s="98" t="s">
        <v>1992</v>
      </c>
      <c r="L472" s="98" t="s">
        <v>1993</v>
      </c>
      <c r="M472" s="98" t="s">
        <v>223</v>
      </c>
      <c r="N472" s="98" t="s">
        <v>177</v>
      </c>
      <c r="O472" s="98"/>
      <c r="P472" s="98"/>
      <c r="Q472" s="98" t="s">
        <v>224</v>
      </c>
      <c r="R472" s="98"/>
      <c r="S472" s="98"/>
      <c r="T472" s="98"/>
      <c r="U472" s="98"/>
      <c r="V472" s="98"/>
      <c r="W472" s="98"/>
      <c r="X472" s="98"/>
      <c r="Y472" s="98"/>
      <c r="Z472" s="98"/>
      <c r="AA472" s="98"/>
      <c r="AB472" s="98"/>
      <c r="AC472" s="98"/>
      <c r="AD472" s="98"/>
      <c r="AE472" s="98"/>
      <c r="AF472" s="98"/>
      <c r="AG472" s="98"/>
      <c r="AH472" s="98"/>
      <c r="AI472" s="98"/>
      <c r="AJ472" s="98"/>
      <c r="AK472" s="98"/>
    </row>
    <row r="473" spans="1:37" ht="17.25" customHeight="1" x14ac:dyDescent="0.2">
      <c r="A473" s="97" t="s">
        <v>22</v>
      </c>
      <c r="B473" s="97" t="s">
        <v>800</v>
      </c>
      <c r="C473" s="97" t="s">
        <v>165</v>
      </c>
      <c r="D473" s="97" t="s">
        <v>193</v>
      </c>
      <c r="E473" s="97" t="s">
        <v>1989</v>
      </c>
      <c r="F473" s="95">
        <v>27</v>
      </c>
      <c r="G473" s="98" t="s">
        <v>767</v>
      </c>
      <c r="H473" s="98">
        <v>2010</v>
      </c>
      <c r="I473" s="96" t="s">
        <v>2060</v>
      </c>
      <c r="J473" s="98" t="s">
        <v>2062</v>
      </c>
      <c r="K473" s="98" t="s">
        <v>1992</v>
      </c>
      <c r="L473" s="98" t="s">
        <v>1993</v>
      </c>
      <c r="M473" s="98" t="s">
        <v>223</v>
      </c>
      <c r="N473" s="98" t="s">
        <v>177</v>
      </c>
      <c r="O473" s="98"/>
      <c r="P473" s="98"/>
      <c r="Q473" s="98" t="s">
        <v>224</v>
      </c>
      <c r="R473" s="98"/>
      <c r="S473" s="98"/>
      <c r="T473" s="98"/>
      <c r="U473" s="98"/>
      <c r="V473" s="98"/>
      <c r="W473" s="98"/>
      <c r="X473" s="98"/>
      <c r="Y473" s="98"/>
      <c r="Z473" s="98"/>
      <c r="AA473" s="98"/>
      <c r="AB473" s="98"/>
      <c r="AC473" s="98"/>
      <c r="AD473" s="98"/>
      <c r="AE473" s="98"/>
      <c r="AF473" s="98"/>
      <c r="AG473" s="98"/>
      <c r="AH473" s="98"/>
      <c r="AI473" s="98"/>
      <c r="AJ473" s="98"/>
      <c r="AK473" s="98"/>
    </row>
    <row r="474" spans="1:37" ht="17.25" customHeight="1" x14ac:dyDescent="0.2">
      <c r="A474" s="97" t="s">
        <v>22</v>
      </c>
      <c r="B474" s="97" t="s">
        <v>833</v>
      </c>
      <c r="C474" s="97" t="s">
        <v>165</v>
      </c>
      <c r="D474" s="97" t="s">
        <v>193</v>
      </c>
      <c r="E474" s="97" t="s">
        <v>1989</v>
      </c>
      <c r="F474" s="95">
        <v>28</v>
      </c>
      <c r="G474" s="98" t="s">
        <v>771</v>
      </c>
      <c r="H474" s="98">
        <v>2011</v>
      </c>
      <c r="I474" s="96" t="s">
        <v>2066</v>
      </c>
      <c r="J474" s="98" t="s">
        <v>2067</v>
      </c>
      <c r="K474" s="98" t="s">
        <v>1992</v>
      </c>
      <c r="L474" s="98" t="s">
        <v>1993</v>
      </c>
      <c r="M474" s="98" t="s">
        <v>223</v>
      </c>
      <c r="N474" s="98" t="s">
        <v>177</v>
      </c>
      <c r="O474" s="98"/>
      <c r="P474" s="98"/>
      <c r="Q474" s="98" t="s">
        <v>224</v>
      </c>
      <c r="R474" s="98"/>
      <c r="S474" s="98"/>
      <c r="T474" s="98"/>
      <c r="U474" s="98"/>
      <c r="V474" s="98"/>
      <c r="W474" s="98"/>
      <c r="X474" s="98"/>
      <c r="Y474" s="98"/>
      <c r="Z474" s="98"/>
      <c r="AA474" s="98"/>
      <c r="AB474" s="98"/>
      <c r="AC474" s="98"/>
      <c r="AD474" s="98"/>
      <c r="AE474" s="98"/>
      <c r="AF474" s="98"/>
      <c r="AG474" s="98"/>
      <c r="AH474" s="98"/>
      <c r="AI474" s="98"/>
      <c r="AJ474" s="98"/>
      <c r="AK474" s="98"/>
    </row>
    <row r="475" spans="1:37" ht="17.25" customHeight="1" x14ac:dyDescent="0.2">
      <c r="A475" s="97" t="s">
        <v>22</v>
      </c>
      <c r="B475" s="97" t="s">
        <v>1459</v>
      </c>
      <c r="C475" s="97" t="s">
        <v>165</v>
      </c>
      <c r="D475" s="97" t="s">
        <v>193</v>
      </c>
      <c r="E475" s="97" t="s">
        <v>1989</v>
      </c>
      <c r="F475" s="95">
        <v>29</v>
      </c>
      <c r="G475" s="98" t="s">
        <v>775</v>
      </c>
      <c r="H475" s="98">
        <v>2012</v>
      </c>
      <c r="I475" s="96" t="s">
        <v>2072</v>
      </c>
      <c r="J475" s="98" t="s">
        <v>2074</v>
      </c>
      <c r="K475" s="98" t="s">
        <v>1992</v>
      </c>
      <c r="L475" s="98" t="s">
        <v>1993</v>
      </c>
      <c r="M475" s="98" t="s">
        <v>223</v>
      </c>
      <c r="N475" s="98" t="s">
        <v>177</v>
      </c>
      <c r="O475" s="98"/>
      <c r="P475" s="98"/>
      <c r="Q475" s="98" t="s">
        <v>224</v>
      </c>
      <c r="R475" s="98"/>
      <c r="S475" s="98"/>
      <c r="T475" s="98"/>
      <c r="U475" s="98"/>
      <c r="V475" s="98"/>
      <c r="W475" s="98"/>
      <c r="X475" s="98"/>
      <c r="Y475" s="98"/>
      <c r="Z475" s="98"/>
      <c r="AA475" s="98"/>
      <c r="AB475" s="98"/>
      <c r="AC475" s="98"/>
      <c r="AD475" s="98"/>
      <c r="AE475" s="98"/>
      <c r="AF475" s="98"/>
      <c r="AG475" s="98"/>
      <c r="AH475" s="98"/>
      <c r="AI475" s="98"/>
      <c r="AJ475" s="98"/>
      <c r="AK475" s="98"/>
    </row>
    <row r="476" spans="1:37" ht="17.25" customHeight="1" x14ac:dyDescent="0.2">
      <c r="A476" s="97" t="s">
        <v>22</v>
      </c>
      <c r="B476" s="97" t="s">
        <v>1465</v>
      </c>
      <c r="C476" s="97" t="s">
        <v>165</v>
      </c>
      <c r="D476" s="97" t="s">
        <v>193</v>
      </c>
      <c r="E476" s="97" t="s">
        <v>1989</v>
      </c>
      <c r="F476" s="95">
        <v>30</v>
      </c>
      <c r="G476" s="98" t="s">
        <v>779</v>
      </c>
      <c r="H476" s="98">
        <v>2013</v>
      </c>
      <c r="I476" s="96" t="s">
        <v>2080</v>
      </c>
      <c r="J476" s="98" t="s">
        <v>2081</v>
      </c>
      <c r="K476" s="98" t="s">
        <v>1992</v>
      </c>
      <c r="L476" s="98" t="s">
        <v>1993</v>
      </c>
      <c r="M476" s="98" t="s">
        <v>223</v>
      </c>
      <c r="N476" s="98" t="s">
        <v>177</v>
      </c>
      <c r="O476" s="98"/>
      <c r="P476" s="98"/>
      <c r="Q476" s="98" t="s">
        <v>224</v>
      </c>
      <c r="R476" s="98"/>
      <c r="S476" s="98"/>
      <c r="T476" s="98"/>
      <c r="U476" s="98"/>
      <c r="V476" s="98"/>
      <c r="W476" s="98"/>
      <c r="X476" s="98"/>
      <c r="Y476" s="98"/>
      <c r="Z476" s="98"/>
      <c r="AA476" s="98"/>
      <c r="AB476" s="98"/>
      <c r="AC476" s="98"/>
      <c r="AD476" s="98"/>
      <c r="AE476" s="98"/>
      <c r="AF476" s="98"/>
      <c r="AG476" s="98"/>
      <c r="AH476" s="98"/>
      <c r="AI476" s="98"/>
      <c r="AJ476" s="98"/>
      <c r="AK476" s="98"/>
    </row>
    <row r="477" spans="1:37" ht="17.25" customHeight="1" x14ac:dyDescent="0.2">
      <c r="A477" s="97" t="s">
        <v>22</v>
      </c>
      <c r="B477" s="97" t="s">
        <v>1471</v>
      </c>
      <c r="C477" s="97" t="s">
        <v>165</v>
      </c>
      <c r="D477" s="97" t="s">
        <v>193</v>
      </c>
      <c r="E477" s="97" t="s">
        <v>1989</v>
      </c>
      <c r="F477" s="95">
        <v>31</v>
      </c>
      <c r="G477" s="98" t="s">
        <v>783</v>
      </c>
      <c r="H477" s="98">
        <v>2014</v>
      </c>
      <c r="I477" s="96" t="s">
        <v>2084</v>
      </c>
      <c r="J477" s="98" t="s">
        <v>2085</v>
      </c>
      <c r="K477" s="98" t="s">
        <v>1992</v>
      </c>
      <c r="L477" s="98" t="s">
        <v>1993</v>
      </c>
      <c r="M477" s="98" t="s">
        <v>223</v>
      </c>
      <c r="N477" s="98" t="s">
        <v>177</v>
      </c>
      <c r="O477" s="98"/>
      <c r="P477" s="98"/>
      <c r="Q477" s="98" t="s">
        <v>224</v>
      </c>
      <c r="R477" s="98"/>
      <c r="S477" s="98"/>
      <c r="T477" s="98"/>
      <c r="U477" s="98"/>
      <c r="V477" s="98"/>
      <c r="W477" s="98"/>
      <c r="X477" s="98"/>
      <c r="Y477" s="98"/>
      <c r="Z477" s="98"/>
      <c r="AA477" s="98"/>
      <c r="AB477" s="98"/>
      <c r="AC477" s="98"/>
      <c r="AD477" s="98"/>
      <c r="AE477" s="98"/>
      <c r="AF477" s="98"/>
      <c r="AG477" s="98"/>
      <c r="AH477" s="98"/>
      <c r="AI477" s="98"/>
      <c r="AJ477" s="98"/>
      <c r="AK477" s="98"/>
    </row>
    <row r="478" spans="1:37" ht="17.25" customHeight="1" x14ac:dyDescent="0.2">
      <c r="A478" s="97" t="s">
        <v>22</v>
      </c>
      <c r="B478" s="97" t="s">
        <v>1478</v>
      </c>
      <c r="C478" s="97" t="s">
        <v>165</v>
      </c>
      <c r="D478" s="97" t="s">
        <v>193</v>
      </c>
      <c r="E478" s="97" t="s">
        <v>1989</v>
      </c>
      <c r="F478" s="95">
        <v>32</v>
      </c>
      <c r="G478" s="98" t="s">
        <v>787</v>
      </c>
      <c r="H478" s="98">
        <v>2015</v>
      </c>
      <c r="I478" s="96" t="s">
        <v>2088</v>
      </c>
      <c r="J478" s="98" t="s">
        <v>2089</v>
      </c>
      <c r="K478" s="98" t="s">
        <v>1992</v>
      </c>
      <c r="L478" s="98" t="s">
        <v>1993</v>
      </c>
      <c r="M478" s="98" t="s">
        <v>223</v>
      </c>
      <c r="N478" s="98" t="s">
        <v>177</v>
      </c>
      <c r="O478" s="98"/>
      <c r="P478" s="98"/>
      <c r="Q478" s="98" t="s">
        <v>224</v>
      </c>
      <c r="R478" s="98"/>
      <c r="S478" s="98"/>
      <c r="T478" s="98"/>
      <c r="U478" s="98"/>
      <c r="V478" s="98"/>
      <c r="W478" s="98"/>
      <c r="X478" s="98"/>
      <c r="Y478" s="98"/>
      <c r="Z478" s="98"/>
      <c r="AA478" s="98"/>
      <c r="AB478" s="98"/>
      <c r="AC478" s="98"/>
      <c r="AD478" s="98"/>
      <c r="AE478" s="98"/>
      <c r="AF478" s="98"/>
      <c r="AG478" s="98"/>
      <c r="AH478" s="98"/>
      <c r="AI478" s="98"/>
      <c r="AJ478" s="98"/>
      <c r="AK478" s="98"/>
    </row>
    <row r="479" spans="1:37" ht="17.25" customHeight="1" x14ac:dyDescent="0.2">
      <c r="A479" s="97" t="s">
        <v>22</v>
      </c>
      <c r="B479" s="97" t="s">
        <v>1376</v>
      </c>
      <c r="C479" s="97" t="s">
        <v>165</v>
      </c>
      <c r="D479" s="97" t="s">
        <v>2150</v>
      </c>
      <c r="E479" s="97" t="s">
        <v>2151</v>
      </c>
      <c r="F479" s="95">
        <v>7</v>
      </c>
      <c r="G479" s="98" t="s">
        <v>684</v>
      </c>
      <c r="H479" s="98">
        <v>1990</v>
      </c>
      <c r="I479" s="96" t="s">
        <v>2152</v>
      </c>
      <c r="J479" s="98" t="s">
        <v>2153</v>
      </c>
      <c r="K479" s="98" t="s">
        <v>2154</v>
      </c>
      <c r="L479" s="98" t="s">
        <v>2156</v>
      </c>
      <c r="M479" s="98" t="s">
        <v>225</v>
      </c>
      <c r="N479" s="98" t="s">
        <v>177</v>
      </c>
      <c r="O479" s="98">
        <v>1</v>
      </c>
      <c r="P479" s="98">
        <v>4</v>
      </c>
      <c r="Q479" s="98" t="s">
        <v>224</v>
      </c>
      <c r="R479" s="98"/>
      <c r="S479" s="98"/>
      <c r="T479" s="98"/>
      <c r="U479" s="98"/>
      <c r="V479" s="98"/>
      <c r="W479" s="98"/>
      <c r="X479" s="98"/>
      <c r="Y479" s="98"/>
      <c r="Z479" s="98"/>
      <c r="AA479" s="98"/>
      <c r="AB479" s="98"/>
      <c r="AC479" s="98"/>
      <c r="AD479" s="98"/>
      <c r="AE479" s="98"/>
      <c r="AF479" s="98"/>
      <c r="AG479" s="98"/>
      <c r="AH479" s="98"/>
      <c r="AI479" s="98"/>
      <c r="AJ479" s="98"/>
      <c r="AK479" s="98"/>
    </row>
    <row r="480" spans="1:37" ht="17.25" customHeight="1" x14ac:dyDescent="0.2">
      <c r="A480" s="97" t="s">
        <v>22</v>
      </c>
      <c r="B480" s="97" t="s">
        <v>1384</v>
      </c>
      <c r="C480" s="97" t="s">
        <v>165</v>
      </c>
      <c r="D480" s="97" t="s">
        <v>2150</v>
      </c>
      <c r="E480" s="97" t="s">
        <v>2151</v>
      </c>
      <c r="F480" s="95">
        <v>9</v>
      </c>
      <c r="G480" s="98" t="s">
        <v>692</v>
      </c>
      <c r="H480" s="98">
        <v>1992</v>
      </c>
      <c r="I480" s="96" t="s">
        <v>2160</v>
      </c>
      <c r="J480" s="98" t="s">
        <v>2161</v>
      </c>
      <c r="K480" s="98" t="s">
        <v>2154</v>
      </c>
      <c r="L480" s="98" t="s">
        <v>2156</v>
      </c>
      <c r="M480" s="98" t="s">
        <v>225</v>
      </c>
      <c r="N480" s="98" t="s">
        <v>177</v>
      </c>
      <c r="O480" s="98">
        <v>1</v>
      </c>
      <c r="P480" s="98">
        <v>4</v>
      </c>
      <c r="Q480" s="98" t="s">
        <v>224</v>
      </c>
      <c r="R480" s="98"/>
      <c r="S480" s="98"/>
      <c r="T480" s="98"/>
      <c r="U480" s="98"/>
      <c r="V480" s="98"/>
      <c r="W480" s="98"/>
      <c r="X480" s="98"/>
      <c r="Y480" s="98"/>
      <c r="Z480" s="98"/>
      <c r="AA480" s="98"/>
      <c r="AB480" s="98"/>
      <c r="AC480" s="98"/>
      <c r="AD480" s="98"/>
      <c r="AE480" s="98"/>
      <c r="AF480" s="98"/>
      <c r="AG480" s="98"/>
      <c r="AH480" s="98"/>
      <c r="AI480" s="98"/>
      <c r="AJ480" s="98"/>
      <c r="AK480" s="98"/>
    </row>
    <row r="481" spans="1:37" ht="17.25" customHeight="1" x14ac:dyDescent="0.2">
      <c r="A481" s="97" t="s">
        <v>22</v>
      </c>
      <c r="B481" s="97" t="s">
        <v>1392</v>
      </c>
      <c r="C481" s="97" t="s">
        <v>165</v>
      </c>
      <c r="D481" s="97" t="s">
        <v>2150</v>
      </c>
      <c r="E481" s="97" t="s">
        <v>2151</v>
      </c>
      <c r="F481" s="95">
        <v>11</v>
      </c>
      <c r="G481" s="98" t="s">
        <v>700</v>
      </c>
      <c r="H481" s="98">
        <v>1994</v>
      </c>
      <c r="I481" s="96" t="s">
        <v>2164</v>
      </c>
      <c r="J481" s="98" t="s">
        <v>2165</v>
      </c>
      <c r="K481" s="98" t="s">
        <v>2154</v>
      </c>
      <c r="L481" s="98" t="s">
        <v>2156</v>
      </c>
      <c r="M481" s="98" t="s">
        <v>225</v>
      </c>
      <c r="N481" s="98" t="s">
        <v>177</v>
      </c>
      <c r="O481" s="98">
        <v>1</v>
      </c>
      <c r="P481" s="98">
        <v>4</v>
      </c>
      <c r="Q481" s="98" t="s">
        <v>224</v>
      </c>
      <c r="R481" s="98"/>
      <c r="S481" s="98"/>
      <c r="T481" s="98"/>
      <c r="U481" s="98"/>
      <c r="V481" s="98"/>
      <c r="W481" s="98"/>
      <c r="X481" s="98"/>
      <c r="Y481" s="98"/>
      <c r="Z481" s="98"/>
      <c r="AA481" s="98"/>
      <c r="AB481" s="98"/>
      <c r="AC481" s="98"/>
      <c r="AD481" s="98"/>
      <c r="AE481" s="98"/>
      <c r="AF481" s="98"/>
      <c r="AG481" s="98"/>
      <c r="AH481" s="98"/>
      <c r="AI481" s="98"/>
      <c r="AJ481" s="98"/>
      <c r="AK481" s="98"/>
    </row>
    <row r="482" spans="1:37" ht="17.25" customHeight="1" x14ac:dyDescent="0.2">
      <c r="A482" s="97" t="s">
        <v>22</v>
      </c>
      <c r="B482" s="97" t="s">
        <v>1397</v>
      </c>
      <c r="C482" s="97" t="s">
        <v>165</v>
      </c>
      <c r="D482" s="97" t="s">
        <v>2150</v>
      </c>
      <c r="E482" s="97" t="s">
        <v>2151</v>
      </c>
      <c r="F482" s="95">
        <v>12</v>
      </c>
      <c r="G482" s="98" t="s">
        <v>705</v>
      </c>
      <c r="H482" s="98">
        <v>1995</v>
      </c>
      <c r="I482" s="96" t="s">
        <v>2168</v>
      </c>
      <c r="J482" s="98" t="s">
        <v>2169</v>
      </c>
      <c r="K482" s="98" t="s">
        <v>2154</v>
      </c>
      <c r="L482" s="98" t="s">
        <v>2156</v>
      </c>
      <c r="M482" s="98" t="s">
        <v>225</v>
      </c>
      <c r="N482" s="98" t="s">
        <v>177</v>
      </c>
      <c r="O482" s="98">
        <v>1</v>
      </c>
      <c r="P482" s="98">
        <v>4</v>
      </c>
      <c r="Q482" s="98" t="s">
        <v>224</v>
      </c>
      <c r="R482" s="98"/>
      <c r="S482" s="98"/>
      <c r="T482" s="98"/>
      <c r="U482" s="98"/>
      <c r="V482" s="98"/>
      <c r="W482" s="98"/>
      <c r="X482" s="98"/>
      <c r="Y482" s="98"/>
      <c r="Z482" s="98"/>
      <c r="AA482" s="98"/>
      <c r="AB482" s="98"/>
      <c r="AC482" s="98"/>
      <c r="AD482" s="98"/>
      <c r="AE482" s="98"/>
      <c r="AF482" s="98"/>
      <c r="AG482" s="98"/>
      <c r="AH482" s="98"/>
      <c r="AI482" s="98"/>
      <c r="AJ482" s="98"/>
      <c r="AK482" s="98"/>
    </row>
    <row r="483" spans="1:37" ht="17.25" customHeight="1" x14ac:dyDescent="0.2">
      <c r="A483" s="97" t="s">
        <v>22</v>
      </c>
      <c r="B483" s="97" t="s">
        <v>841</v>
      </c>
      <c r="C483" s="97" t="s">
        <v>165</v>
      </c>
      <c r="D483" s="97" t="s">
        <v>2150</v>
      </c>
      <c r="E483" s="97" t="s">
        <v>2151</v>
      </c>
      <c r="F483" s="95">
        <v>13</v>
      </c>
      <c r="G483" s="98" t="s">
        <v>709</v>
      </c>
      <c r="H483" s="98">
        <v>1996</v>
      </c>
      <c r="I483" s="96" t="s">
        <v>2172</v>
      </c>
      <c r="J483" s="98" t="s">
        <v>2173</v>
      </c>
      <c r="K483" s="98" t="s">
        <v>2154</v>
      </c>
      <c r="L483" s="98" t="s">
        <v>2156</v>
      </c>
      <c r="M483" s="98" t="s">
        <v>225</v>
      </c>
      <c r="N483" s="98" t="s">
        <v>177</v>
      </c>
      <c r="O483" s="98">
        <v>1</v>
      </c>
      <c r="P483" s="98">
        <v>4</v>
      </c>
      <c r="Q483" s="98" t="s">
        <v>224</v>
      </c>
      <c r="R483" s="98"/>
      <c r="S483" s="98"/>
      <c r="T483" s="98"/>
      <c r="U483" s="98"/>
      <c r="V483" s="98"/>
      <c r="W483" s="98"/>
      <c r="X483" s="98"/>
      <c r="Y483" s="98"/>
      <c r="Z483" s="98"/>
      <c r="AA483" s="98"/>
      <c r="AB483" s="98"/>
      <c r="AC483" s="98"/>
      <c r="AD483" s="98"/>
      <c r="AE483" s="98"/>
      <c r="AF483" s="98"/>
      <c r="AG483" s="98"/>
      <c r="AH483" s="98"/>
      <c r="AI483" s="98"/>
      <c r="AJ483" s="98"/>
      <c r="AK483" s="98"/>
    </row>
    <row r="484" spans="1:37" ht="17.25" customHeight="1" x14ac:dyDescent="0.2">
      <c r="A484" s="97" t="s">
        <v>22</v>
      </c>
      <c r="B484" s="97" t="s">
        <v>1405</v>
      </c>
      <c r="C484" s="97" t="s">
        <v>165</v>
      </c>
      <c r="D484" s="97" t="s">
        <v>2150</v>
      </c>
      <c r="E484" s="97" t="s">
        <v>2151</v>
      </c>
      <c r="F484" s="95">
        <v>14</v>
      </c>
      <c r="G484" s="98" t="s">
        <v>713</v>
      </c>
      <c r="H484" s="98">
        <v>1997</v>
      </c>
      <c r="I484" s="96" t="s">
        <v>2176</v>
      </c>
      <c r="J484" s="98" t="s">
        <v>2177</v>
      </c>
      <c r="K484" s="98" t="s">
        <v>2154</v>
      </c>
      <c r="L484" s="98" t="s">
        <v>2156</v>
      </c>
      <c r="M484" s="98" t="s">
        <v>225</v>
      </c>
      <c r="N484" s="98" t="s">
        <v>177</v>
      </c>
      <c r="O484" s="98">
        <v>1</v>
      </c>
      <c r="P484" s="98">
        <v>4</v>
      </c>
      <c r="Q484" s="98" t="s">
        <v>224</v>
      </c>
      <c r="R484" s="98"/>
      <c r="S484" s="98"/>
      <c r="T484" s="98"/>
      <c r="U484" s="98"/>
      <c r="V484" s="98"/>
      <c r="W484" s="98"/>
      <c r="X484" s="98"/>
      <c r="Y484" s="98"/>
      <c r="Z484" s="98"/>
      <c r="AA484" s="98"/>
      <c r="AB484" s="98"/>
      <c r="AC484" s="98"/>
      <c r="AD484" s="98"/>
      <c r="AE484" s="98"/>
      <c r="AF484" s="98"/>
      <c r="AG484" s="98"/>
      <c r="AH484" s="98"/>
      <c r="AI484" s="98"/>
      <c r="AJ484" s="98"/>
      <c r="AK484" s="98"/>
    </row>
    <row r="485" spans="1:37" ht="17.25" customHeight="1" x14ac:dyDescent="0.2">
      <c r="A485" s="97" t="s">
        <v>22</v>
      </c>
      <c r="B485" s="97" t="s">
        <v>1409</v>
      </c>
      <c r="C485" s="97" t="s">
        <v>165</v>
      </c>
      <c r="D485" s="97" t="s">
        <v>2150</v>
      </c>
      <c r="E485" s="97" t="s">
        <v>2151</v>
      </c>
      <c r="F485" s="95">
        <v>15</v>
      </c>
      <c r="G485" s="98" t="s">
        <v>717</v>
      </c>
      <c r="H485" s="98">
        <v>1998</v>
      </c>
      <c r="I485" s="96" t="s">
        <v>2182</v>
      </c>
      <c r="J485" s="98" t="s">
        <v>2184</v>
      </c>
      <c r="K485" s="98" t="s">
        <v>2154</v>
      </c>
      <c r="L485" s="98" t="s">
        <v>2156</v>
      </c>
      <c r="M485" s="98" t="s">
        <v>225</v>
      </c>
      <c r="N485" s="98" t="s">
        <v>177</v>
      </c>
      <c r="O485" s="98">
        <v>1</v>
      </c>
      <c r="P485" s="98">
        <v>4</v>
      </c>
      <c r="Q485" s="98" t="s">
        <v>224</v>
      </c>
      <c r="R485" s="98"/>
      <c r="S485" s="98"/>
      <c r="T485" s="98"/>
      <c r="U485" s="98"/>
      <c r="V485" s="98"/>
      <c r="W485" s="98"/>
      <c r="X485" s="98"/>
      <c r="Y485" s="98"/>
      <c r="Z485" s="98"/>
      <c r="AA485" s="98"/>
      <c r="AB485" s="98"/>
      <c r="AC485" s="98"/>
      <c r="AD485" s="98"/>
      <c r="AE485" s="98"/>
      <c r="AF485" s="98"/>
      <c r="AG485" s="98"/>
      <c r="AH485" s="98"/>
      <c r="AI485" s="98"/>
      <c r="AJ485" s="98"/>
      <c r="AK485" s="98"/>
    </row>
    <row r="486" spans="1:37" ht="17.25" customHeight="1" x14ac:dyDescent="0.2">
      <c r="A486" s="97" t="s">
        <v>22</v>
      </c>
      <c r="B486" s="97" t="s">
        <v>1414</v>
      </c>
      <c r="C486" s="97" t="s">
        <v>165</v>
      </c>
      <c r="D486" s="97" t="s">
        <v>2150</v>
      </c>
      <c r="E486" s="97" t="s">
        <v>2151</v>
      </c>
      <c r="F486" s="95">
        <v>16</v>
      </c>
      <c r="G486" s="98" t="s">
        <v>721</v>
      </c>
      <c r="H486" s="98">
        <v>1999</v>
      </c>
      <c r="I486" s="96" t="s">
        <v>2186</v>
      </c>
      <c r="J486" s="98" t="s">
        <v>2188</v>
      </c>
      <c r="K486" s="98" t="s">
        <v>2154</v>
      </c>
      <c r="L486" s="98" t="s">
        <v>2156</v>
      </c>
      <c r="M486" s="98" t="s">
        <v>225</v>
      </c>
      <c r="N486" s="98" t="s">
        <v>177</v>
      </c>
      <c r="O486" s="98">
        <v>1</v>
      </c>
      <c r="P486" s="98">
        <v>4</v>
      </c>
      <c r="Q486" s="98" t="s">
        <v>224</v>
      </c>
      <c r="R486" s="98"/>
      <c r="S486" s="98"/>
      <c r="T486" s="98"/>
      <c r="U486" s="98"/>
      <c r="V486" s="98"/>
      <c r="W486" s="98"/>
      <c r="X486" s="98"/>
      <c r="Y486" s="98"/>
      <c r="Z486" s="98"/>
      <c r="AA486" s="98"/>
      <c r="AB486" s="98"/>
      <c r="AC486" s="98"/>
      <c r="AD486" s="98"/>
      <c r="AE486" s="98"/>
      <c r="AF486" s="98"/>
      <c r="AG486" s="98"/>
      <c r="AH486" s="98"/>
      <c r="AI486" s="98"/>
      <c r="AJ486" s="98"/>
      <c r="AK486" s="98"/>
    </row>
    <row r="487" spans="1:37" ht="17.25" customHeight="1" x14ac:dyDescent="0.2">
      <c r="A487" s="97" t="s">
        <v>22</v>
      </c>
      <c r="B487" s="97" t="s">
        <v>844</v>
      </c>
      <c r="C487" s="97" t="s">
        <v>165</v>
      </c>
      <c r="D487" s="97" t="s">
        <v>2150</v>
      </c>
      <c r="E487" s="97" t="s">
        <v>2151</v>
      </c>
      <c r="F487" s="95">
        <v>18</v>
      </c>
      <c r="G487" s="98" t="s">
        <v>729</v>
      </c>
      <c r="H487" s="98">
        <v>2001</v>
      </c>
      <c r="I487" s="96" t="s">
        <v>2190</v>
      </c>
      <c r="J487" s="98" t="s">
        <v>2191</v>
      </c>
      <c r="K487" s="98" t="s">
        <v>2154</v>
      </c>
      <c r="L487" s="98" t="s">
        <v>2156</v>
      </c>
      <c r="M487" s="98" t="s">
        <v>225</v>
      </c>
      <c r="N487" s="98" t="s">
        <v>177</v>
      </c>
      <c r="O487" s="98">
        <v>1</v>
      </c>
      <c r="P487" s="98">
        <v>4</v>
      </c>
      <c r="Q487" s="98" t="s">
        <v>224</v>
      </c>
      <c r="R487" s="98"/>
      <c r="S487" s="98"/>
      <c r="T487" s="98"/>
      <c r="U487" s="98"/>
      <c r="V487" s="98"/>
      <c r="W487" s="98"/>
      <c r="X487" s="98"/>
      <c r="Y487" s="98"/>
      <c r="Z487" s="98"/>
      <c r="AA487" s="98"/>
      <c r="AB487" s="98"/>
      <c r="AC487" s="98"/>
      <c r="AD487" s="98"/>
      <c r="AE487" s="98"/>
      <c r="AF487" s="98"/>
      <c r="AG487" s="98"/>
      <c r="AH487" s="98"/>
      <c r="AI487" s="98"/>
      <c r="AJ487" s="98"/>
      <c r="AK487" s="98"/>
    </row>
    <row r="488" spans="1:37" ht="17.25" customHeight="1" x14ac:dyDescent="0.2">
      <c r="A488" s="97" t="s">
        <v>22</v>
      </c>
      <c r="B488" s="97" t="s">
        <v>1430</v>
      </c>
      <c r="C488" s="97" t="s">
        <v>165</v>
      </c>
      <c r="D488" s="97" t="s">
        <v>2150</v>
      </c>
      <c r="E488" s="97" t="s">
        <v>2151</v>
      </c>
      <c r="F488" s="95">
        <v>20</v>
      </c>
      <c r="G488" s="98" t="s">
        <v>738</v>
      </c>
      <c r="H488" s="98">
        <v>2003</v>
      </c>
      <c r="I488" s="96" t="s">
        <v>2194</v>
      </c>
      <c r="J488" s="98" t="s">
        <v>2195</v>
      </c>
      <c r="K488" s="98" t="s">
        <v>2154</v>
      </c>
      <c r="L488" s="98" t="s">
        <v>2156</v>
      </c>
      <c r="M488" s="98" t="s">
        <v>225</v>
      </c>
      <c r="N488" s="98" t="s">
        <v>177</v>
      </c>
      <c r="O488" s="98">
        <v>1</v>
      </c>
      <c r="P488" s="98">
        <v>4</v>
      </c>
      <c r="Q488" s="98" t="s">
        <v>224</v>
      </c>
      <c r="R488" s="98"/>
      <c r="S488" s="98"/>
      <c r="T488" s="98"/>
      <c r="U488" s="98"/>
      <c r="V488" s="98"/>
      <c r="W488" s="98"/>
      <c r="X488" s="98"/>
      <c r="Y488" s="98"/>
      <c r="Z488" s="98"/>
      <c r="AA488" s="98"/>
      <c r="AB488" s="98"/>
      <c r="AC488" s="98"/>
      <c r="AD488" s="98"/>
      <c r="AE488" s="98"/>
      <c r="AF488" s="98"/>
      <c r="AG488" s="98"/>
      <c r="AH488" s="98"/>
      <c r="AI488" s="98"/>
      <c r="AJ488" s="98"/>
      <c r="AK488" s="98"/>
    </row>
    <row r="489" spans="1:37" ht="17.25" customHeight="1" x14ac:dyDescent="0.2">
      <c r="A489" s="97" t="s">
        <v>22</v>
      </c>
      <c r="B489" s="97" t="s">
        <v>791</v>
      </c>
      <c r="C489" s="97" t="s">
        <v>165</v>
      </c>
      <c r="D489" s="97" t="s">
        <v>190</v>
      </c>
      <c r="E489" s="97" t="s">
        <v>190</v>
      </c>
      <c r="F489" s="95">
        <v>23</v>
      </c>
      <c r="G489" s="98" t="s">
        <v>750</v>
      </c>
      <c r="H489" s="98">
        <v>2006</v>
      </c>
      <c r="I489" s="96" t="s">
        <v>2198</v>
      </c>
      <c r="J489" s="98" t="s">
        <v>2199</v>
      </c>
      <c r="K489" s="98" t="s">
        <v>2200</v>
      </c>
      <c r="L489" s="98" t="s">
        <v>2201</v>
      </c>
      <c r="M489" s="98"/>
      <c r="N489" s="98" t="s">
        <v>177</v>
      </c>
      <c r="O489" s="98"/>
      <c r="P489" s="98"/>
      <c r="Q489" s="98" t="s">
        <v>224</v>
      </c>
      <c r="R489" s="98"/>
      <c r="S489" s="98"/>
      <c r="T489" s="98"/>
      <c r="U489" s="98"/>
      <c r="V489" s="98"/>
      <c r="W489" s="98"/>
      <c r="X489" s="98"/>
      <c r="Y489" s="98"/>
      <c r="Z489" s="98"/>
      <c r="AA489" s="98"/>
      <c r="AB489" s="98"/>
      <c r="AC489" s="98"/>
      <c r="AD489" s="98"/>
      <c r="AE489" s="98"/>
      <c r="AF489" s="98"/>
      <c r="AG489" s="98"/>
      <c r="AH489" s="98"/>
      <c r="AI489" s="98"/>
      <c r="AJ489" s="98"/>
      <c r="AK489" s="98"/>
    </row>
    <row r="490" spans="1:37" ht="17.25" customHeight="1" x14ac:dyDescent="0.2">
      <c r="A490" s="97" t="s">
        <v>22</v>
      </c>
      <c r="B490" s="97" t="s">
        <v>1442</v>
      </c>
      <c r="C490" s="97" t="s">
        <v>165</v>
      </c>
      <c r="D490" s="97" t="s">
        <v>190</v>
      </c>
      <c r="E490" s="97" t="s">
        <v>190</v>
      </c>
      <c r="F490" s="95">
        <v>24</v>
      </c>
      <c r="G490" s="98" t="s">
        <v>754</v>
      </c>
      <c r="H490" s="98">
        <v>2007</v>
      </c>
      <c r="I490" s="96" t="s">
        <v>2207</v>
      </c>
      <c r="J490" s="98" t="s">
        <v>2208</v>
      </c>
      <c r="K490" s="98" t="s">
        <v>2200</v>
      </c>
      <c r="L490" s="98" t="s">
        <v>2201</v>
      </c>
      <c r="M490" s="98"/>
      <c r="N490" s="98" t="s">
        <v>177</v>
      </c>
      <c r="O490" s="98"/>
      <c r="P490" s="98"/>
      <c r="Q490" s="98" t="s">
        <v>224</v>
      </c>
      <c r="R490" s="98"/>
      <c r="S490" s="98"/>
      <c r="T490" s="98"/>
      <c r="U490" s="98"/>
      <c r="V490" s="98"/>
      <c r="W490" s="98"/>
      <c r="X490" s="98"/>
      <c r="Y490" s="98"/>
      <c r="Z490" s="98"/>
      <c r="AA490" s="98"/>
      <c r="AB490" s="98"/>
      <c r="AC490" s="98"/>
      <c r="AD490" s="98"/>
      <c r="AE490" s="98"/>
      <c r="AF490" s="98"/>
      <c r="AG490" s="98"/>
      <c r="AH490" s="98"/>
      <c r="AI490" s="98"/>
      <c r="AJ490" s="98"/>
      <c r="AK490" s="98"/>
    </row>
    <row r="491" spans="1:37" ht="17.25" customHeight="1" x14ac:dyDescent="0.2">
      <c r="A491" s="97" t="s">
        <v>22</v>
      </c>
      <c r="B491" s="97" t="s">
        <v>797</v>
      </c>
      <c r="C491" s="97" t="s">
        <v>165</v>
      </c>
      <c r="D491" s="97" t="s">
        <v>190</v>
      </c>
      <c r="E491" s="97" t="s">
        <v>190</v>
      </c>
      <c r="F491" s="95">
        <v>25</v>
      </c>
      <c r="G491" s="98" t="s">
        <v>758</v>
      </c>
      <c r="H491" s="98">
        <v>2008</v>
      </c>
      <c r="I491" s="96" t="s">
        <v>2211</v>
      </c>
      <c r="J491" s="98" t="s">
        <v>2212</v>
      </c>
      <c r="K491" s="98" t="s">
        <v>2200</v>
      </c>
      <c r="L491" s="98" t="s">
        <v>2201</v>
      </c>
      <c r="M491" s="98"/>
      <c r="N491" s="98" t="s">
        <v>177</v>
      </c>
      <c r="O491" s="98"/>
      <c r="P491" s="98"/>
      <c r="Q491" s="98" t="s">
        <v>224</v>
      </c>
      <c r="R491" s="98"/>
      <c r="S491" s="98"/>
      <c r="T491" s="98"/>
      <c r="U491" s="98"/>
      <c r="V491" s="98"/>
      <c r="W491" s="98"/>
      <c r="X491" s="98"/>
      <c r="Y491" s="98"/>
      <c r="Z491" s="98"/>
      <c r="AA491" s="98"/>
      <c r="AB491" s="98"/>
      <c r="AC491" s="98"/>
      <c r="AD491" s="98"/>
      <c r="AE491" s="98"/>
      <c r="AF491" s="98"/>
      <c r="AG491" s="98"/>
      <c r="AH491" s="98"/>
      <c r="AI491" s="98"/>
      <c r="AJ491" s="98"/>
      <c r="AK491" s="98"/>
    </row>
    <row r="492" spans="1:37" ht="17.25" customHeight="1" x14ac:dyDescent="0.2">
      <c r="A492" s="97" t="s">
        <v>22</v>
      </c>
      <c r="B492" s="97" t="s">
        <v>1447</v>
      </c>
      <c r="C492" s="97" t="s">
        <v>165</v>
      </c>
      <c r="D492" s="97" t="s">
        <v>190</v>
      </c>
      <c r="E492" s="97" t="s">
        <v>190</v>
      </c>
      <c r="F492" s="95">
        <v>26</v>
      </c>
      <c r="G492" s="98" t="s">
        <v>763</v>
      </c>
      <c r="H492" s="98">
        <v>2009</v>
      </c>
      <c r="I492" s="96" t="s">
        <v>2215</v>
      </c>
      <c r="J492" s="98" t="s">
        <v>2216</v>
      </c>
      <c r="K492" s="98" t="s">
        <v>2200</v>
      </c>
      <c r="L492" s="98" t="s">
        <v>2201</v>
      </c>
      <c r="M492" s="98"/>
      <c r="N492" s="98" t="s">
        <v>177</v>
      </c>
      <c r="O492" s="98"/>
      <c r="P492" s="98"/>
      <c r="Q492" s="98" t="s">
        <v>224</v>
      </c>
      <c r="R492" s="98"/>
      <c r="S492" s="98"/>
      <c r="T492" s="98"/>
      <c r="U492" s="98"/>
      <c r="V492" s="98"/>
      <c r="W492" s="98"/>
      <c r="X492" s="98"/>
      <c r="Y492" s="98"/>
      <c r="Z492" s="98"/>
      <c r="AA492" s="98"/>
      <c r="AB492" s="98"/>
      <c r="AC492" s="98"/>
      <c r="AD492" s="98"/>
      <c r="AE492" s="98"/>
      <c r="AF492" s="98"/>
      <c r="AG492" s="98"/>
      <c r="AH492" s="98"/>
      <c r="AI492" s="98"/>
      <c r="AJ492" s="98"/>
      <c r="AK492" s="98"/>
    </row>
    <row r="493" spans="1:37" ht="17.25" customHeight="1" x14ac:dyDescent="0.2">
      <c r="A493" s="97" t="s">
        <v>22</v>
      </c>
      <c r="B493" s="97" t="s">
        <v>800</v>
      </c>
      <c r="C493" s="97" t="s">
        <v>165</v>
      </c>
      <c r="D493" s="97" t="s">
        <v>190</v>
      </c>
      <c r="E493" s="97" t="s">
        <v>190</v>
      </c>
      <c r="F493" s="95">
        <v>27</v>
      </c>
      <c r="G493" s="98" t="s">
        <v>767</v>
      </c>
      <c r="H493" s="98">
        <v>2010</v>
      </c>
      <c r="I493" s="96" t="s">
        <v>2219</v>
      </c>
      <c r="J493" s="98" t="s">
        <v>2220</v>
      </c>
      <c r="K493" s="98" t="s">
        <v>2200</v>
      </c>
      <c r="L493" s="98" t="s">
        <v>2201</v>
      </c>
      <c r="M493" s="98"/>
      <c r="N493" s="98" t="s">
        <v>177</v>
      </c>
      <c r="O493" s="98"/>
      <c r="P493" s="98"/>
      <c r="Q493" s="98" t="s">
        <v>224</v>
      </c>
      <c r="R493" s="98"/>
      <c r="S493" s="98"/>
      <c r="T493" s="98"/>
      <c r="U493" s="98"/>
      <c r="V493" s="98"/>
      <c r="W493" s="98"/>
      <c r="X493" s="98"/>
      <c r="Y493" s="98"/>
      <c r="Z493" s="98"/>
      <c r="AA493" s="98"/>
      <c r="AB493" s="98"/>
      <c r="AC493" s="98"/>
      <c r="AD493" s="98"/>
      <c r="AE493" s="98"/>
      <c r="AF493" s="98"/>
      <c r="AG493" s="98"/>
      <c r="AH493" s="98"/>
      <c r="AI493" s="98"/>
      <c r="AJ493" s="98"/>
      <c r="AK493" s="98"/>
    </row>
    <row r="494" spans="1:37" ht="17.25" customHeight="1" x14ac:dyDescent="0.2">
      <c r="A494" s="97" t="s">
        <v>22</v>
      </c>
      <c r="B494" s="97" t="s">
        <v>833</v>
      </c>
      <c r="C494" s="97" t="s">
        <v>165</v>
      </c>
      <c r="D494" s="97" t="s">
        <v>190</v>
      </c>
      <c r="E494" s="97" t="s">
        <v>190</v>
      </c>
      <c r="F494" s="95">
        <v>28</v>
      </c>
      <c r="G494" s="98" t="s">
        <v>771</v>
      </c>
      <c r="H494" s="98">
        <v>2011</v>
      </c>
      <c r="I494" s="96" t="s">
        <v>2223</v>
      </c>
      <c r="J494" s="98" t="s">
        <v>2224</v>
      </c>
      <c r="K494" s="98" t="s">
        <v>2200</v>
      </c>
      <c r="L494" s="98" t="s">
        <v>2201</v>
      </c>
      <c r="M494" s="98"/>
      <c r="N494" s="98" t="s">
        <v>177</v>
      </c>
      <c r="O494" s="98"/>
      <c r="P494" s="98"/>
      <c r="Q494" s="98" t="s">
        <v>224</v>
      </c>
      <c r="R494" s="98"/>
      <c r="S494" s="98"/>
      <c r="T494" s="98"/>
      <c r="U494" s="98"/>
      <c r="V494" s="98"/>
      <c r="W494" s="98"/>
      <c r="X494" s="98"/>
      <c r="Y494" s="98"/>
      <c r="Z494" s="98"/>
      <c r="AA494" s="98"/>
      <c r="AB494" s="98"/>
      <c r="AC494" s="98"/>
      <c r="AD494" s="98"/>
      <c r="AE494" s="98"/>
      <c r="AF494" s="98"/>
      <c r="AG494" s="98"/>
      <c r="AH494" s="98"/>
      <c r="AI494" s="98"/>
      <c r="AJ494" s="98"/>
      <c r="AK494" s="98"/>
    </row>
    <row r="495" spans="1:37" ht="17.25" customHeight="1" x14ac:dyDescent="0.2">
      <c r="A495" s="97" t="s">
        <v>22</v>
      </c>
      <c r="B495" s="97" t="s">
        <v>1459</v>
      </c>
      <c r="C495" s="97" t="s">
        <v>165</v>
      </c>
      <c r="D495" s="97" t="s">
        <v>190</v>
      </c>
      <c r="E495" s="97" t="s">
        <v>190</v>
      </c>
      <c r="F495" s="95">
        <v>29</v>
      </c>
      <c r="G495" s="98" t="s">
        <v>775</v>
      </c>
      <c r="H495" s="98">
        <v>2012</v>
      </c>
      <c r="I495" s="96" t="s">
        <v>2230</v>
      </c>
      <c r="J495" s="98" t="s">
        <v>2231</v>
      </c>
      <c r="K495" s="98" t="s">
        <v>2200</v>
      </c>
      <c r="L495" s="98" t="s">
        <v>2201</v>
      </c>
      <c r="M495" s="98"/>
      <c r="N495" s="98" t="s">
        <v>177</v>
      </c>
      <c r="O495" s="98"/>
      <c r="P495" s="98"/>
      <c r="Q495" s="98" t="s">
        <v>224</v>
      </c>
      <c r="R495" s="98"/>
      <c r="S495" s="98"/>
      <c r="T495" s="98"/>
      <c r="U495" s="98"/>
      <c r="V495" s="98"/>
      <c r="W495" s="98"/>
      <c r="X495" s="98"/>
      <c r="Y495" s="98"/>
      <c r="Z495" s="98"/>
      <c r="AA495" s="98"/>
      <c r="AB495" s="98"/>
      <c r="AC495" s="98"/>
      <c r="AD495" s="98"/>
      <c r="AE495" s="98"/>
      <c r="AF495" s="98"/>
      <c r="AG495" s="98"/>
      <c r="AH495" s="98"/>
      <c r="AI495" s="98"/>
      <c r="AJ495" s="98"/>
      <c r="AK495" s="98"/>
    </row>
    <row r="496" spans="1:37" ht="17.25" customHeight="1" x14ac:dyDescent="0.2">
      <c r="A496" s="97" t="s">
        <v>22</v>
      </c>
      <c r="B496" s="97" t="s">
        <v>1465</v>
      </c>
      <c r="C496" s="97" t="s">
        <v>165</v>
      </c>
      <c r="D496" s="97" t="s">
        <v>190</v>
      </c>
      <c r="E496" s="97" t="s">
        <v>190</v>
      </c>
      <c r="F496" s="95">
        <v>30</v>
      </c>
      <c r="G496" s="98" t="s">
        <v>779</v>
      </c>
      <c r="H496" s="98">
        <v>2013</v>
      </c>
      <c r="I496" s="96" t="s">
        <v>2234</v>
      </c>
      <c r="J496" s="98" t="s">
        <v>2235</v>
      </c>
      <c r="K496" s="98" t="s">
        <v>2200</v>
      </c>
      <c r="L496" s="98" t="s">
        <v>2201</v>
      </c>
      <c r="M496" s="98"/>
      <c r="N496" s="98" t="s">
        <v>177</v>
      </c>
      <c r="O496" s="98"/>
      <c r="P496" s="98"/>
      <c r="Q496" s="98" t="s">
        <v>224</v>
      </c>
      <c r="R496" s="98"/>
      <c r="S496" s="98"/>
      <c r="T496" s="98"/>
      <c r="U496" s="98"/>
      <c r="V496" s="98"/>
      <c r="W496" s="98"/>
      <c r="X496" s="98"/>
      <c r="Y496" s="98"/>
      <c r="Z496" s="98"/>
      <c r="AA496" s="98"/>
      <c r="AB496" s="98"/>
      <c r="AC496" s="98"/>
      <c r="AD496" s="98"/>
      <c r="AE496" s="98"/>
      <c r="AF496" s="98"/>
      <c r="AG496" s="98"/>
      <c r="AH496" s="98"/>
      <c r="AI496" s="98"/>
      <c r="AJ496" s="98"/>
      <c r="AK496" s="98"/>
    </row>
    <row r="497" spans="1:37" ht="17.25" customHeight="1" x14ac:dyDescent="0.2">
      <c r="A497" s="97" t="s">
        <v>22</v>
      </c>
      <c r="B497" s="97" t="s">
        <v>1471</v>
      </c>
      <c r="C497" s="97" t="s">
        <v>165</v>
      </c>
      <c r="D497" s="97" t="s">
        <v>190</v>
      </c>
      <c r="E497" s="97" t="s">
        <v>190</v>
      </c>
      <c r="F497" s="95">
        <v>31</v>
      </c>
      <c r="G497" s="98" t="s">
        <v>783</v>
      </c>
      <c r="H497" s="98">
        <v>2014</v>
      </c>
      <c r="I497" s="96" t="s">
        <v>2238</v>
      </c>
      <c r="J497" s="98" t="s">
        <v>2239</v>
      </c>
      <c r="K497" s="98" t="s">
        <v>2200</v>
      </c>
      <c r="L497" s="98" t="s">
        <v>2201</v>
      </c>
      <c r="M497" s="98"/>
      <c r="N497" s="98" t="s">
        <v>177</v>
      </c>
      <c r="O497" s="98"/>
      <c r="P497" s="98"/>
      <c r="Q497" s="98" t="s">
        <v>224</v>
      </c>
      <c r="R497" s="98"/>
      <c r="S497" s="98"/>
      <c r="T497" s="98"/>
      <c r="U497" s="98"/>
      <c r="V497" s="98"/>
      <c r="W497" s="98"/>
      <c r="X497" s="98"/>
      <c r="Y497" s="98"/>
      <c r="Z497" s="98"/>
      <c r="AA497" s="98"/>
      <c r="AB497" s="98"/>
      <c r="AC497" s="98"/>
      <c r="AD497" s="98"/>
      <c r="AE497" s="98"/>
      <c r="AF497" s="98"/>
      <c r="AG497" s="98"/>
      <c r="AH497" s="98"/>
      <c r="AI497" s="98"/>
      <c r="AJ497" s="98"/>
      <c r="AK497" s="98"/>
    </row>
    <row r="498" spans="1:37" ht="17.25" customHeight="1" x14ac:dyDescent="0.2">
      <c r="A498" s="97" t="s">
        <v>22</v>
      </c>
      <c r="B498" s="97" t="s">
        <v>1478</v>
      </c>
      <c r="C498" s="97" t="s">
        <v>165</v>
      </c>
      <c r="D498" s="97" t="s">
        <v>190</v>
      </c>
      <c r="E498" s="97" t="s">
        <v>190</v>
      </c>
      <c r="F498" s="95">
        <v>32</v>
      </c>
      <c r="G498" s="98" t="s">
        <v>787</v>
      </c>
      <c r="H498" s="98">
        <v>2015</v>
      </c>
      <c r="I498" s="96" t="s">
        <v>2242</v>
      </c>
      <c r="J498" s="98" t="s">
        <v>2243</v>
      </c>
      <c r="K498" s="98" t="s">
        <v>2200</v>
      </c>
      <c r="L498" s="98" t="s">
        <v>2201</v>
      </c>
      <c r="M498" s="98"/>
      <c r="N498" s="98" t="s">
        <v>177</v>
      </c>
      <c r="O498" s="98"/>
      <c r="P498" s="98"/>
      <c r="Q498" s="98" t="s">
        <v>224</v>
      </c>
      <c r="R498" s="98"/>
      <c r="S498" s="98"/>
      <c r="T498" s="98"/>
      <c r="U498" s="95"/>
      <c r="V498" s="95"/>
      <c r="W498" s="98"/>
      <c r="X498" s="98"/>
      <c r="Y498" s="98"/>
      <c r="Z498" s="98"/>
      <c r="AA498" s="98"/>
      <c r="AB498" s="98"/>
      <c r="AC498" s="98"/>
      <c r="AD498" s="98"/>
      <c r="AE498" s="98"/>
      <c r="AF498" s="98"/>
      <c r="AG498" s="98"/>
      <c r="AH498" s="98"/>
      <c r="AI498" s="98"/>
      <c r="AJ498" s="98"/>
      <c r="AK498" s="98"/>
    </row>
    <row r="499" spans="1:37" ht="17.25" customHeight="1" x14ac:dyDescent="0.2">
      <c r="A499" s="97" t="s">
        <v>22</v>
      </c>
      <c r="B499" s="97" t="s">
        <v>663</v>
      </c>
      <c r="C499" s="97" t="s">
        <v>165</v>
      </c>
      <c r="D499" s="97" t="s">
        <v>2245</v>
      </c>
      <c r="E499" s="97" t="s">
        <v>2245</v>
      </c>
      <c r="F499" s="95">
        <v>2</v>
      </c>
      <c r="G499" s="98" t="s">
        <v>541</v>
      </c>
      <c r="H499" s="95">
        <v>1985</v>
      </c>
      <c r="I499" s="96" t="s">
        <v>2247</v>
      </c>
      <c r="J499" s="95" t="s">
        <v>2248</v>
      </c>
      <c r="K499" s="95" t="s">
        <v>2249</v>
      </c>
      <c r="L499" s="95" t="s">
        <v>2250</v>
      </c>
      <c r="M499" s="95"/>
      <c r="N499" s="95" t="s">
        <v>177</v>
      </c>
      <c r="O499" s="95"/>
      <c r="P499" s="95"/>
      <c r="Q499" s="95" t="s">
        <v>224</v>
      </c>
      <c r="R499" s="95"/>
      <c r="S499" s="95"/>
      <c r="T499" s="95"/>
      <c r="U499" s="95"/>
      <c r="V499" s="95"/>
      <c r="W499" s="95"/>
      <c r="X499" s="95"/>
      <c r="Y499" s="95"/>
      <c r="Z499" s="95"/>
      <c r="AA499" s="95"/>
      <c r="AB499" s="95"/>
      <c r="AC499" s="95"/>
      <c r="AD499" s="95"/>
      <c r="AE499" s="95"/>
      <c r="AF499" s="95"/>
      <c r="AG499" s="95"/>
      <c r="AH499" s="95"/>
      <c r="AI499" s="95"/>
      <c r="AJ499" s="95"/>
      <c r="AK499" s="95"/>
    </row>
    <row r="500" spans="1:37" ht="17.25" customHeight="1" x14ac:dyDescent="0.2">
      <c r="A500" s="97" t="s">
        <v>22</v>
      </c>
      <c r="B500" s="97" t="s">
        <v>666</v>
      </c>
      <c r="C500" s="97" t="s">
        <v>165</v>
      </c>
      <c r="D500" s="97" t="s">
        <v>2245</v>
      </c>
      <c r="E500" s="97" t="s">
        <v>2245</v>
      </c>
      <c r="F500" s="95">
        <v>3</v>
      </c>
      <c r="G500" s="98" t="s">
        <v>667</v>
      </c>
      <c r="H500" s="95">
        <v>1986</v>
      </c>
      <c r="I500" s="96" t="s">
        <v>2252</v>
      </c>
      <c r="J500" s="95" t="s">
        <v>2253</v>
      </c>
      <c r="K500" s="95" t="s">
        <v>2249</v>
      </c>
      <c r="L500" s="95" t="s">
        <v>2250</v>
      </c>
      <c r="M500" s="95"/>
      <c r="N500" s="95" t="s">
        <v>177</v>
      </c>
      <c r="O500" s="95"/>
      <c r="P500" s="95"/>
      <c r="Q500" s="95" t="s">
        <v>224</v>
      </c>
      <c r="R500" s="95"/>
      <c r="S500" s="95"/>
      <c r="T500" s="95"/>
      <c r="U500" s="95"/>
      <c r="V500" s="95"/>
      <c r="W500" s="95"/>
      <c r="X500" s="95"/>
      <c r="Y500" s="95"/>
      <c r="Z500" s="95"/>
      <c r="AA500" s="95"/>
      <c r="AB500" s="95"/>
      <c r="AC500" s="95"/>
      <c r="AD500" s="95"/>
      <c r="AE500" s="95"/>
      <c r="AF500" s="95"/>
      <c r="AG500" s="95"/>
      <c r="AH500" s="95"/>
      <c r="AI500" s="95"/>
      <c r="AJ500" s="95"/>
      <c r="AK500" s="95"/>
    </row>
    <row r="501" spans="1:37" ht="17.25" customHeight="1" x14ac:dyDescent="0.2">
      <c r="A501" s="97" t="s">
        <v>22</v>
      </c>
      <c r="B501" s="97" t="s">
        <v>671</v>
      </c>
      <c r="C501" s="97" t="s">
        <v>165</v>
      </c>
      <c r="D501" s="97" t="s">
        <v>2245</v>
      </c>
      <c r="E501" s="97" t="s">
        <v>2245</v>
      </c>
      <c r="F501" s="95">
        <v>4</v>
      </c>
      <c r="G501" s="98" t="s">
        <v>672</v>
      </c>
      <c r="H501" s="95">
        <v>1987</v>
      </c>
      <c r="I501" s="96" t="s">
        <v>2259</v>
      </c>
      <c r="J501" s="95" t="s">
        <v>2260</v>
      </c>
      <c r="K501" s="95" t="s">
        <v>2249</v>
      </c>
      <c r="L501" s="95" t="s">
        <v>2250</v>
      </c>
      <c r="M501" s="95"/>
      <c r="N501" s="95" t="s">
        <v>177</v>
      </c>
      <c r="O501" s="95"/>
      <c r="P501" s="95"/>
      <c r="Q501" s="95" t="s">
        <v>224</v>
      </c>
      <c r="R501" s="95"/>
      <c r="S501" s="95"/>
      <c r="T501" s="95"/>
      <c r="U501" s="95"/>
      <c r="V501" s="95"/>
      <c r="W501" s="95"/>
      <c r="X501" s="95"/>
      <c r="Y501" s="95"/>
      <c r="Z501" s="95"/>
      <c r="AA501" s="95"/>
      <c r="AB501" s="95"/>
      <c r="AC501" s="95"/>
      <c r="AD501" s="95"/>
      <c r="AE501" s="95"/>
      <c r="AF501" s="95"/>
      <c r="AG501" s="95"/>
      <c r="AH501" s="95"/>
      <c r="AI501" s="95"/>
      <c r="AJ501" s="95"/>
      <c r="AK501" s="95"/>
    </row>
    <row r="502" spans="1:37" ht="17.25" customHeight="1" x14ac:dyDescent="0.2">
      <c r="A502" s="97" t="s">
        <v>22</v>
      </c>
      <c r="B502" s="97" t="s">
        <v>675</v>
      </c>
      <c r="C502" s="97" t="s">
        <v>165</v>
      </c>
      <c r="D502" s="97" t="s">
        <v>2245</v>
      </c>
      <c r="E502" s="97" t="s">
        <v>2245</v>
      </c>
      <c r="F502" s="95">
        <v>5</v>
      </c>
      <c r="G502" s="98" t="s">
        <v>676</v>
      </c>
      <c r="H502" s="95">
        <v>1988</v>
      </c>
      <c r="I502" s="96" t="s">
        <v>2263</v>
      </c>
      <c r="J502" s="95" t="s">
        <v>2264</v>
      </c>
      <c r="K502" s="95" t="s">
        <v>2249</v>
      </c>
      <c r="L502" s="95" t="s">
        <v>2250</v>
      </c>
      <c r="M502" s="95"/>
      <c r="N502" s="95" t="s">
        <v>177</v>
      </c>
      <c r="O502" s="95"/>
      <c r="P502" s="95"/>
      <c r="Q502" s="95" t="s">
        <v>224</v>
      </c>
      <c r="R502" s="95"/>
      <c r="S502" s="95"/>
      <c r="T502" s="95"/>
      <c r="U502" s="95"/>
      <c r="V502" s="95"/>
      <c r="W502" s="95"/>
      <c r="X502" s="95"/>
      <c r="Y502" s="95"/>
      <c r="Z502" s="95"/>
      <c r="AA502" s="95"/>
      <c r="AB502" s="95"/>
      <c r="AC502" s="95"/>
      <c r="AD502" s="95"/>
      <c r="AE502" s="95"/>
      <c r="AF502" s="95"/>
      <c r="AG502" s="95"/>
      <c r="AH502" s="95"/>
      <c r="AI502" s="95"/>
      <c r="AJ502" s="95"/>
      <c r="AK502" s="95"/>
    </row>
    <row r="503" spans="1:37" ht="17.25" customHeight="1" x14ac:dyDescent="0.2">
      <c r="A503" s="97" t="s">
        <v>22</v>
      </c>
      <c r="B503" s="97" t="s">
        <v>679</v>
      </c>
      <c r="C503" s="97" t="s">
        <v>165</v>
      </c>
      <c r="D503" s="97" t="s">
        <v>2245</v>
      </c>
      <c r="E503" s="97" t="s">
        <v>2245</v>
      </c>
      <c r="F503" s="95">
        <v>6</v>
      </c>
      <c r="G503" s="98" t="s">
        <v>680</v>
      </c>
      <c r="H503" s="95">
        <v>1989</v>
      </c>
      <c r="I503" s="96" t="s">
        <v>2267</v>
      </c>
      <c r="J503" s="95" t="s">
        <v>2268</v>
      </c>
      <c r="K503" s="95" t="s">
        <v>2249</v>
      </c>
      <c r="L503" s="95" t="s">
        <v>2250</v>
      </c>
      <c r="M503" s="95"/>
      <c r="N503" s="95" t="s">
        <v>177</v>
      </c>
      <c r="O503" s="95"/>
      <c r="P503" s="95"/>
      <c r="Q503" s="95" t="s">
        <v>224</v>
      </c>
      <c r="R503" s="95"/>
      <c r="S503" s="95"/>
      <c r="T503" s="95"/>
      <c r="U503" s="95"/>
      <c r="V503" s="95"/>
      <c r="W503" s="95"/>
      <c r="X503" s="95"/>
      <c r="Y503" s="95"/>
      <c r="Z503" s="95"/>
      <c r="AA503" s="95"/>
      <c r="AB503" s="95"/>
      <c r="AC503" s="95"/>
      <c r="AD503" s="95"/>
      <c r="AE503" s="95"/>
      <c r="AF503" s="95"/>
      <c r="AG503" s="95"/>
      <c r="AH503" s="95"/>
      <c r="AI503" s="95"/>
      <c r="AJ503" s="95"/>
      <c r="AK503" s="95"/>
    </row>
    <row r="504" spans="1:37" ht="17.25" customHeight="1" x14ac:dyDescent="0.2">
      <c r="A504" s="97" t="s">
        <v>22</v>
      </c>
      <c r="B504" s="97" t="s">
        <v>683</v>
      </c>
      <c r="C504" s="97" t="s">
        <v>165</v>
      </c>
      <c r="D504" s="97" t="s">
        <v>2245</v>
      </c>
      <c r="E504" s="97" t="s">
        <v>2245</v>
      </c>
      <c r="F504" s="95">
        <v>7</v>
      </c>
      <c r="G504" s="98" t="s">
        <v>684</v>
      </c>
      <c r="H504" s="95">
        <v>1990</v>
      </c>
      <c r="I504" s="96" t="s">
        <v>2271</v>
      </c>
      <c r="J504" s="95" t="s">
        <v>2272</v>
      </c>
      <c r="K504" s="95" t="s">
        <v>2249</v>
      </c>
      <c r="L504" s="95" t="s">
        <v>2250</v>
      </c>
      <c r="M504" s="95"/>
      <c r="N504" s="95" t="s">
        <v>177</v>
      </c>
      <c r="O504" s="95"/>
      <c r="P504" s="95"/>
      <c r="Q504" s="95" t="s">
        <v>224</v>
      </c>
      <c r="R504" s="95"/>
      <c r="S504" s="95"/>
      <c r="T504" s="95"/>
      <c r="U504" s="95"/>
      <c r="V504" s="95"/>
      <c r="W504" s="95"/>
      <c r="X504" s="95"/>
      <c r="Y504" s="95"/>
      <c r="Z504" s="95"/>
      <c r="AA504" s="95"/>
      <c r="AB504" s="95"/>
      <c r="AC504" s="95"/>
      <c r="AD504" s="95"/>
      <c r="AE504" s="95"/>
      <c r="AF504" s="95"/>
      <c r="AG504" s="95"/>
      <c r="AH504" s="95"/>
      <c r="AI504" s="95"/>
      <c r="AJ504" s="95"/>
      <c r="AK504" s="95"/>
    </row>
    <row r="505" spans="1:37" ht="17.25" customHeight="1" x14ac:dyDescent="0.2">
      <c r="A505" s="97" t="s">
        <v>22</v>
      </c>
      <c r="B505" s="97" t="s">
        <v>687</v>
      </c>
      <c r="C505" s="97" t="s">
        <v>165</v>
      </c>
      <c r="D505" s="97" t="s">
        <v>2245</v>
      </c>
      <c r="E505" s="97" t="s">
        <v>2245</v>
      </c>
      <c r="F505" s="95">
        <v>8</v>
      </c>
      <c r="G505" s="98" t="s">
        <v>688</v>
      </c>
      <c r="H505" s="95">
        <v>1991</v>
      </c>
      <c r="I505" s="96" t="s">
        <v>2274</v>
      </c>
      <c r="J505" s="95" t="s">
        <v>2275</v>
      </c>
      <c r="K505" s="95" t="s">
        <v>2249</v>
      </c>
      <c r="L505" s="95" t="s">
        <v>2250</v>
      </c>
      <c r="M505" s="95"/>
      <c r="N505" s="95" t="s">
        <v>177</v>
      </c>
      <c r="O505" s="95"/>
      <c r="P505" s="95"/>
      <c r="Q505" s="95" t="s">
        <v>224</v>
      </c>
      <c r="R505" s="95"/>
      <c r="S505" s="95"/>
      <c r="T505" s="95"/>
      <c r="U505" s="95"/>
      <c r="V505" s="95"/>
      <c r="W505" s="95"/>
      <c r="X505" s="95"/>
      <c r="Y505" s="95"/>
      <c r="Z505" s="95"/>
      <c r="AA505" s="95"/>
      <c r="AB505" s="95"/>
      <c r="AC505" s="95"/>
      <c r="AD505" s="95"/>
      <c r="AE505" s="95"/>
      <c r="AF505" s="95"/>
      <c r="AG505" s="95"/>
      <c r="AH505" s="95"/>
      <c r="AI505" s="95"/>
      <c r="AJ505" s="95"/>
      <c r="AK505" s="95"/>
    </row>
    <row r="506" spans="1:37" ht="17.25" customHeight="1" x14ac:dyDescent="0.2">
      <c r="A506" s="97" t="s">
        <v>22</v>
      </c>
      <c r="B506" s="97" t="s">
        <v>691</v>
      </c>
      <c r="C506" s="97" t="s">
        <v>165</v>
      </c>
      <c r="D506" s="97" t="s">
        <v>2245</v>
      </c>
      <c r="E506" s="97" t="s">
        <v>2245</v>
      </c>
      <c r="F506" s="95">
        <v>9</v>
      </c>
      <c r="G506" s="98" t="s">
        <v>692</v>
      </c>
      <c r="H506" s="95">
        <v>1992</v>
      </c>
      <c r="I506" s="96" t="s">
        <v>2280</v>
      </c>
      <c r="J506" s="95" t="s">
        <v>2281</v>
      </c>
      <c r="K506" s="95" t="s">
        <v>2249</v>
      </c>
      <c r="L506" s="95" t="s">
        <v>2250</v>
      </c>
      <c r="M506" s="95"/>
      <c r="N506" s="95" t="s">
        <v>177</v>
      </c>
      <c r="O506" s="95"/>
      <c r="P506" s="95"/>
      <c r="Q506" s="95" t="s">
        <v>224</v>
      </c>
      <c r="R506" s="95"/>
      <c r="S506" s="95"/>
      <c r="T506" s="95"/>
      <c r="U506" s="95"/>
      <c r="V506" s="95"/>
      <c r="W506" s="95"/>
      <c r="X506" s="95"/>
      <c r="Y506" s="95"/>
      <c r="Z506" s="95"/>
      <c r="AA506" s="95"/>
      <c r="AB506" s="95"/>
      <c r="AC506" s="95"/>
      <c r="AD506" s="95"/>
      <c r="AE506" s="95"/>
      <c r="AF506" s="95"/>
      <c r="AG506" s="95"/>
      <c r="AH506" s="95"/>
      <c r="AI506" s="95"/>
      <c r="AJ506" s="95"/>
      <c r="AK506" s="95"/>
    </row>
    <row r="507" spans="1:37" ht="17.25" customHeight="1" x14ac:dyDescent="0.2">
      <c r="A507" s="97" t="s">
        <v>22</v>
      </c>
      <c r="B507" s="97" t="s">
        <v>695</v>
      </c>
      <c r="C507" s="97" t="s">
        <v>165</v>
      </c>
      <c r="D507" s="97" t="s">
        <v>2245</v>
      </c>
      <c r="E507" s="97" t="s">
        <v>2245</v>
      </c>
      <c r="F507" s="95">
        <v>10</v>
      </c>
      <c r="G507" s="98" t="s">
        <v>696</v>
      </c>
      <c r="H507" s="95">
        <v>1993</v>
      </c>
      <c r="I507" s="96" t="s">
        <v>2286</v>
      </c>
      <c r="J507" s="95" t="s">
        <v>2287</v>
      </c>
      <c r="K507" s="95" t="s">
        <v>2249</v>
      </c>
      <c r="L507" s="95" t="s">
        <v>2250</v>
      </c>
      <c r="M507" s="95"/>
      <c r="N507" s="95" t="s">
        <v>177</v>
      </c>
      <c r="O507" s="95"/>
      <c r="P507" s="95"/>
      <c r="Q507" s="95" t="s">
        <v>224</v>
      </c>
      <c r="R507" s="95"/>
      <c r="S507" s="95"/>
      <c r="T507" s="95"/>
      <c r="U507" s="95"/>
      <c r="V507" s="95"/>
      <c r="W507" s="95"/>
      <c r="X507" s="95"/>
      <c r="Y507" s="95"/>
      <c r="Z507" s="95"/>
      <c r="AA507" s="95"/>
      <c r="AB507" s="95"/>
      <c r="AC507" s="95"/>
      <c r="AD507" s="95"/>
      <c r="AE507" s="95"/>
      <c r="AF507" s="95"/>
      <c r="AG507" s="95"/>
      <c r="AH507" s="95"/>
      <c r="AI507" s="95"/>
      <c r="AJ507" s="95"/>
      <c r="AK507" s="95"/>
    </row>
    <row r="508" spans="1:37" ht="17.25" customHeight="1" x14ac:dyDescent="0.2">
      <c r="A508" s="97" t="s">
        <v>22</v>
      </c>
      <c r="B508" s="97" t="s">
        <v>699</v>
      </c>
      <c r="C508" s="97" t="s">
        <v>165</v>
      </c>
      <c r="D508" s="97" t="s">
        <v>2245</v>
      </c>
      <c r="E508" s="97" t="s">
        <v>2245</v>
      </c>
      <c r="F508" s="95">
        <v>11</v>
      </c>
      <c r="G508" s="98" t="s">
        <v>700</v>
      </c>
      <c r="H508" s="95">
        <v>1994</v>
      </c>
      <c r="I508" s="96" t="s">
        <v>2292</v>
      </c>
      <c r="J508" s="95" t="s">
        <v>2293</v>
      </c>
      <c r="K508" s="95" t="s">
        <v>2249</v>
      </c>
      <c r="L508" s="95" t="s">
        <v>2250</v>
      </c>
      <c r="M508" s="95"/>
      <c r="N508" s="95" t="s">
        <v>177</v>
      </c>
      <c r="O508" s="95"/>
      <c r="P508" s="95"/>
      <c r="Q508" s="95" t="s">
        <v>224</v>
      </c>
      <c r="R508" s="95"/>
      <c r="S508" s="95"/>
      <c r="T508" s="95"/>
      <c r="U508" s="95"/>
      <c r="V508" s="95"/>
      <c r="W508" s="95"/>
      <c r="X508" s="95"/>
      <c r="Y508" s="95"/>
      <c r="Z508" s="95"/>
      <c r="AA508" s="95"/>
      <c r="AB508" s="95"/>
      <c r="AC508" s="95"/>
      <c r="AD508" s="95"/>
      <c r="AE508" s="95"/>
      <c r="AF508" s="95"/>
      <c r="AG508" s="95"/>
      <c r="AH508" s="95"/>
      <c r="AI508" s="95"/>
      <c r="AJ508" s="95"/>
      <c r="AK508" s="95"/>
    </row>
    <row r="509" spans="1:37" ht="17.25" customHeight="1" x14ac:dyDescent="0.2">
      <c r="A509" s="97" t="s">
        <v>22</v>
      </c>
      <c r="B509" s="97" t="s">
        <v>704</v>
      </c>
      <c r="C509" s="97" t="s">
        <v>165</v>
      </c>
      <c r="D509" s="97" t="s">
        <v>2245</v>
      </c>
      <c r="E509" s="97" t="s">
        <v>2245</v>
      </c>
      <c r="F509" s="95">
        <v>12</v>
      </c>
      <c r="G509" s="98" t="s">
        <v>705</v>
      </c>
      <c r="H509" s="95">
        <v>1995</v>
      </c>
      <c r="I509" s="96" t="s">
        <v>2296</v>
      </c>
      <c r="J509" s="95" t="s">
        <v>2297</v>
      </c>
      <c r="K509" s="95" t="s">
        <v>2249</v>
      </c>
      <c r="L509" s="95" t="s">
        <v>2250</v>
      </c>
      <c r="M509" s="95"/>
      <c r="N509" s="95" t="s">
        <v>177</v>
      </c>
      <c r="O509" s="95"/>
      <c r="P509" s="95"/>
      <c r="Q509" s="95" t="s">
        <v>224</v>
      </c>
      <c r="R509" s="95"/>
      <c r="S509" s="95"/>
      <c r="T509" s="95"/>
      <c r="U509" s="95"/>
      <c r="V509" s="95"/>
      <c r="W509" s="95"/>
      <c r="X509" s="95"/>
      <c r="Y509" s="95"/>
      <c r="Z509" s="95"/>
      <c r="AA509" s="95"/>
      <c r="AB509" s="95"/>
      <c r="AC509" s="95"/>
      <c r="AD509" s="95"/>
      <c r="AE509" s="95"/>
      <c r="AF509" s="95"/>
      <c r="AG509" s="95"/>
      <c r="AH509" s="95"/>
      <c r="AI509" s="95"/>
      <c r="AJ509" s="95"/>
      <c r="AK509" s="95"/>
    </row>
    <row r="510" spans="1:37" ht="17.25" customHeight="1" x14ac:dyDescent="0.2">
      <c r="A510" s="97" t="s">
        <v>22</v>
      </c>
      <c r="B510" s="97" t="s">
        <v>708</v>
      </c>
      <c r="C510" s="97" t="s">
        <v>165</v>
      </c>
      <c r="D510" s="97" t="s">
        <v>2245</v>
      </c>
      <c r="E510" s="97" t="s">
        <v>2245</v>
      </c>
      <c r="F510" s="95">
        <v>13</v>
      </c>
      <c r="G510" s="98" t="s">
        <v>709</v>
      </c>
      <c r="H510" s="95">
        <v>1996</v>
      </c>
      <c r="I510" s="96" t="s">
        <v>2302</v>
      </c>
      <c r="J510" s="95" t="s">
        <v>2303</v>
      </c>
      <c r="K510" s="95" t="s">
        <v>2249</v>
      </c>
      <c r="L510" s="95" t="s">
        <v>2250</v>
      </c>
      <c r="M510" s="95"/>
      <c r="N510" s="95" t="s">
        <v>177</v>
      </c>
      <c r="O510" s="95"/>
      <c r="P510" s="95"/>
      <c r="Q510" s="95" t="s">
        <v>224</v>
      </c>
      <c r="R510" s="95"/>
      <c r="S510" s="95"/>
      <c r="T510" s="95"/>
      <c r="U510" s="95"/>
      <c r="V510" s="95"/>
      <c r="W510" s="95"/>
      <c r="X510" s="95"/>
      <c r="Y510" s="95"/>
      <c r="Z510" s="95"/>
      <c r="AA510" s="95"/>
      <c r="AB510" s="95"/>
      <c r="AC510" s="95"/>
      <c r="AD510" s="95"/>
      <c r="AE510" s="95"/>
      <c r="AF510" s="95"/>
      <c r="AG510" s="95"/>
      <c r="AH510" s="95"/>
      <c r="AI510" s="95"/>
      <c r="AJ510" s="95"/>
      <c r="AK510" s="95"/>
    </row>
    <row r="511" spans="1:37" ht="17.25" customHeight="1" x14ac:dyDescent="0.2">
      <c r="A511" s="97" t="s">
        <v>22</v>
      </c>
      <c r="B511" s="97" t="s">
        <v>712</v>
      </c>
      <c r="C511" s="97" t="s">
        <v>165</v>
      </c>
      <c r="D511" s="97" t="s">
        <v>2245</v>
      </c>
      <c r="E511" s="97" t="s">
        <v>2245</v>
      </c>
      <c r="F511" s="95">
        <v>14</v>
      </c>
      <c r="G511" s="98" t="s">
        <v>713</v>
      </c>
      <c r="H511" s="95">
        <v>1997</v>
      </c>
      <c r="I511" s="96" t="s">
        <v>2307</v>
      </c>
      <c r="J511" s="95" t="s">
        <v>2308</v>
      </c>
      <c r="K511" s="95" t="s">
        <v>2249</v>
      </c>
      <c r="L511" s="95" t="s">
        <v>2250</v>
      </c>
      <c r="M511" s="95"/>
      <c r="N511" s="95" t="s">
        <v>177</v>
      </c>
      <c r="O511" s="95"/>
      <c r="P511" s="95"/>
      <c r="Q511" s="95" t="s">
        <v>224</v>
      </c>
      <c r="R511" s="95"/>
      <c r="S511" s="95"/>
      <c r="T511" s="95"/>
      <c r="U511" s="95"/>
      <c r="V511" s="95"/>
      <c r="W511" s="95"/>
      <c r="X511" s="95"/>
      <c r="Y511" s="95"/>
      <c r="Z511" s="95"/>
      <c r="AA511" s="95"/>
      <c r="AB511" s="95"/>
      <c r="AC511" s="95"/>
      <c r="AD511" s="95"/>
      <c r="AE511" s="95"/>
      <c r="AF511" s="95"/>
      <c r="AG511" s="95"/>
      <c r="AH511" s="95"/>
      <c r="AI511" s="95"/>
      <c r="AJ511" s="95"/>
      <c r="AK511" s="95"/>
    </row>
    <row r="512" spans="1:37" ht="17.25" customHeight="1" x14ac:dyDescent="0.2">
      <c r="A512" s="97" t="s">
        <v>22</v>
      </c>
      <c r="B512" s="97" t="s">
        <v>716</v>
      </c>
      <c r="C512" s="97" t="s">
        <v>165</v>
      </c>
      <c r="D512" s="97" t="s">
        <v>2245</v>
      </c>
      <c r="E512" s="97" t="s">
        <v>2245</v>
      </c>
      <c r="F512" s="95">
        <v>15</v>
      </c>
      <c r="G512" s="98" t="s">
        <v>717</v>
      </c>
      <c r="H512" s="95">
        <v>1998</v>
      </c>
      <c r="I512" s="96" t="s">
        <v>2312</v>
      </c>
      <c r="J512" s="95" t="s">
        <v>2313</v>
      </c>
      <c r="K512" s="95" t="s">
        <v>2249</v>
      </c>
      <c r="L512" s="95" t="s">
        <v>2250</v>
      </c>
      <c r="M512" s="95"/>
      <c r="N512" s="95" t="s">
        <v>177</v>
      </c>
      <c r="O512" s="95"/>
      <c r="P512" s="95"/>
      <c r="Q512" s="95" t="s">
        <v>224</v>
      </c>
      <c r="R512" s="95"/>
      <c r="S512" s="95"/>
      <c r="T512" s="95"/>
      <c r="U512" s="95"/>
      <c r="V512" s="95"/>
      <c r="W512" s="95"/>
      <c r="X512" s="95"/>
      <c r="Y512" s="95"/>
      <c r="Z512" s="95"/>
      <c r="AA512" s="95"/>
      <c r="AB512" s="95"/>
      <c r="AC512" s="95"/>
      <c r="AD512" s="95"/>
      <c r="AE512" s="95"/>
      <c r="AF512" s="95"/>
      <c r="AG512" s="95"/>
      <c r="AH512" s="95"/>
      <c r="AI512" s="95"/>
      <c r="AJ512" s="95"/>
      <c r="AK512" s="95"/>
    </row>
    <row r="513" spans="1:37" ht="17.25" customHeight="1" x14ac:dyDescent="0.2">
      <c r="A513" s="97" t="s">
        <v>22</v>
      </c>
      <c r="B513" s="97" t="s">
        <v>720</v>
      </c>
      <c r="C513" s="97" t="s">
        <v>165</v>
      </c>
      <c r="D513" s="97" t="s">
        <v>2245</v>
      </c>
      <c r="E513" s="97" t="s">
        <v>2245</v>
      </c>
      <c r="F513" s="95">
        <v>16</v>
      </c>
      <c r="G513" s="98" t="s">
        <v>721</v>
      </c>
      <c r="H513" s="95">
        <v>1999</v>
      </c>
      <c r="I513" s="96" t="s">
        <v>2318</v>
      </c>
      <c r="J513" s="95" t="s">
        <v>2319</v>
      </c>
      <c r="K513" s="95" t="s">
        <v>2249</v>
      </c>
      <c r="L513" s="95" t="s">
        <v>2250</v>
      </c>
      <c r="M513" s="95"/>
      <c r="N513" s="95" t="s">
        <v>177</v>
      </c>
      <c r="O513" s="95"/>
      <c r="P513" s="95"/>
      <c r="Q513" s="95" t="s">
        <v>224</v>
      </c>
      <c r="R513" s="95"/>
      <c r="S513" s="95"/>
      <c r="T513" s="95"/>
      <c r="U513" s="95"/>
      <c r="V513" s="95"/>
      <c r="W513" s="95"/>
      <c r="X513" s="95"/>
      <c r="Y513" s="95"/>
      <c r="Z513" s="95"/>
      <c r="AA513" s="95"/>
      <c r="AB513" s="95"/>
      <c r="AC513" s="95"/>
      <c r="AD513" s="95"/>
      <c r="AE513" s="95"/>
      <c r="AF513" s="95"/>
      <c r="AG513" s="95"/>
      <c r="AH513" s="95"/>
      <c r="AI513" s="95"/>
      <c r="AJ513" s="95"/>
      <c r="AK513" s="95"/>
    </row>
    <row r="514" spans="1:37" ht="17.25" customHeight="1" x14ac:dyDescent="0.2">
      <c r="A514" s="97" t="s">
        <v>22</v>
      </c>
      <c r="B514" s="97" t="s">
        <v>724</v>
      </c>
      <c r="C514" s="97" t="s">
        <v>165</v>
      </c>
      <c r="D514" s="97" t="s">
        <v>2245</v>
      </c>
      <c r="E514" s="97" t="s">
        <v>2245</v>
      </c>
      <c r="F514" s="95">
        <v>17</v>
      </c>
      <c r="G514" s="98" t="s">
        <v>725</v>
      </c>
      <c r="H514" s="95">
        <v>2000</v>
      </c>
      <c r="I514" s="96" t="s">
        <v>2321</v>
      </c>
      <c r="J514" s="95" t="s">
        <v>2322</v>
      </c>
      <c r="K514" s="95" t="s">
        <v>2249</v>
      </c>
      <c r="L514" s="95" t="s">
        <v>2250</v>
      </c>
      <c r="M514" s="95"/>
      <c r="N514" s="95" t="s">
        <v>177</v>
      </c>
      <c r="O514" s="95"/>
      <c r="P514" s="95"/>
      <c r="Q514" s="95" t="s">
        <v>224</v>
      </c>
      <c r="R514" s="95"/>
      <c r="S514" s="95"/>
      <c r="T514" s="95"/>
      <c r="U514" s="95"/>
      <c r="V514" s="95"/>
      <c r="W514" s="95"/>
      <c r="X514" s="95"/>
      <c r="Y514" s="95"/>
      <c r="Z514" s="95"/>
      <c r="AA514" s="95"/>
      <c r="AB514" s="95"/>
      <c r="AC514" s="95"/>
      <c r="AD514" s="95"/>
      <c r="AE514" s="95"/>
      <c r="AF514" s="95"/>
      <c r="AG514" s="95"/>
      <c r="AH514" s="95"/>
      <c r="AI514" s="95"/>
      <c r="AJ514" s="95"/>
      <c r="AK514" s="95"/>
    </row>
    <row r="515" spans="1:37" ht="17.25" customHeight="1" x14ac:dyDescent="0.2">
      <c r="A515" s="97" t="s">
        <v>22</v>
      </c>
      <c r="B515" s="97" t="s">
        <v>728</v>
      </c>
      <c r="C515" s="97" t="s">
        <v>165</v>
      </c>
      <c r="D515" s="97" t="s">
        <v>2245</v>
      </c>
      <c r="E515" s="97" t="s">
        <v>2245</v>
      </c>
      <c r="F515" s="95">
        <v>18</v>
      </c>
      <c r="G515" s="98" t="s">
        <v>729</v>
      </c>
      <c r="H515" s="95">
        <v>2001</v>
      </c>
      <c r="I515" s="96" t="s">
        <v>2325</v>
      </c>
      <c r="J515" s="95" t="s">
        <v>2326</v>
      </c>
      <c r="K515" s="95" t="s">
        <v>2249</v>
      </c>
      <c r="L515" s="95" t="s">
        <v>2250</v>
      </c>
      <c r="M515" s="95"/>
      <c r="N515" s="95" t="s">
        <v>177</v>
      </c>
      <c r="O515" s="95"/>
      <c r="P515" s="95"/>
      <c r="Q515" s="95" t="s">
        <v>224</v>
      </c>
      <c r="R515" s="95"/>
      <c r="S515" s="95"/>
      <c r="T515" s="95"/>
      <c r="U515" s="95"/>
      <c r="V515" s="95"/>
      <c r="W515" s="95"/>
      <c r="X515" s="95"/>
      <c r="Y515" s="95"/>
      <c r="Z515" s="95"/>
      <c r="AA515" s="95"/>
      <c r="AB515" s="95"/>
      <c r="AC515" s="95"/>
      <c r="AD515" s="95"/>
      <c r="AE515" s="95"/>
      <c r="AF515" s="95"/>
      <c r="AG515" s="95"/>
      <c r="AH515" s="95"/>
      <c r="AI515" s="95"/>
      <c r="AJ515" s="95"/>
      <c r="AK515" s="95"/>
    </row>
    <row r="516" spans="1:37" ht="17.25" customHeight="1" x14ac:dyDescent="0.2">
      <c r="A516" s="97" t="s">
        <v>22</v>
      </c>
      <c r="B516" s="97" t="s">
        <v>732</v>
      </c>
      <c r="C516" s="97" t="s">
        <v>165</v>
      </c>
      <c r="D516" s="97" t="s">
        <v>2245</v>
      </c>
      <c r="E516" s="97" t="s">
        <v>2245</v>
      </c>
      <c r="F516" s="95">
        <v>19</v>
      </c>
      <c r="G516" s="98" t="s">
        <v>733</v>
      </c>
      <c r="H516" s="95">
        <v>2002</v>
      </c>
      <c r="I516" s="96" t="s">
        <v>2328</v>
      </c>
      <c r="J516" s="95" t="s">
        <v>2329</v>
      </c>
      <c r="K516" s="95" t="s">
        <v>2249</v>
      </c>
      <c r="L516" s="95" t="s">
        <v>2250</v>
      </c>
      <c r="M516" s="95"/>
      <c r="N516" s="95" t="s">
        <v>177</v>
      </c>
      <c r="O516" s="95"/>
      <c r="P516" s="95"/>
      <c r="Q516" s="95" t="s">
        <v>224</v>
      </c>
      <c r="R516" s="95"/>
      <c r="S516" s="95"/>
      <c r="T516" s="95"/>
      <c r="U516" s="95"/>
      <c r="V516" s="95"/>
      <c r="W516" s="95"/>
      <c r="X516" s="95"/>
      <c r="Y516" s="95"/>
      <c r="Z516" s="95"/>
      <c r="AA516" s="95"/>
      <c r="AB516" s="95"/>
      <c r="AC516" s="95"/>
      <c r="AD516" s="95"/>
      <c r="AE516" s="95"/>
      <c r="AF516" s="95"/>
      <c r="AG516" s="95"/>
      <c r="AH516" s="95"/>
      <c r="AI516" s="95"/>
      <c r="AJ516" s="95"/>
      <c r="AK516" s="95"/>
    </row>
    <row r="517" spans="1:37" ht="17.25" customHeight="1" x14ac:dyDescent="0.2">
      <c r="A517" s="97" t="s">
        <v>22</v>
      </c>
      <c r="B517" s="97" t="s">
        <v>737</v>
      </c>
      <c r="C517" s="97" t="s">
        <v>165</v>
      </c>
      <c r="D517" s="97" t="s">
        <v>2245</v>
      </c>
      <c r="E517" s="97" t="s">
        <v>2245</v>
      </c>
      <c r="F517" s="95">
        <v>20</v>
      </c>
      <c r="G517" s="98" t="s">
        <v>738</v>
      </c>
      <c r="H517" s="95">
        <v>2003</v>
      </c>
      <c r="I517" s="96" t="s">
        <v>2332</v>
      </c>
      <c r="J517" s="95" t="s">
        <v>2333</v>
      </c>
      <c r="K517" s="95" t="s">
        <v>2249</v>
      </c>
      <c r="L517" s="95" t="s">
        <v>2250</v>
      </c>
      <c r="M517" s="95"/>
      <c r="N517" s="95" t="s">
        <v>177</v>
      </c>
      <c r="O517" s="95"/>
      <c r="P517" s="95"/>
      <c r="Q517" s="95" t="s">
        <v>224</v>
      </c>
      <c r="R517" s="95"/>
      <c r="S517" s="95"/>
      <c r="T517" s="95"/>
      <c r="U517" s="95"/>
      <c r="V517" s="95"/>
      <c r="W517" s="95"/>
      <c r="X517" s="95"/>
      <c r="Y517" s="95"/>
      <c r="Z517" s="95"/>
      <c r="AA517" s="95"/>
      <c r="AB517" s="95"/>
      <c r="AC517" s="95"/>
      <c r="AD517" s="95"/>
      <c r="AE517" s="95"/>
      <c r="AF517" s="95"/>
      <c r="AG517" s="95"/>
      <c r="AH517" s="95"/>
      <c r="AI517" s="95"/>
      <c r="AJ517" s="95"/>
      <c r="AK517" s="95"/>
    </row>
    <row r="518" spans="1:37" ht="17.25" customHeight="1" x14ac:dyDescent="0.2">
      <c r="A518" s="97" t="s">
        <v>22</v>
      </c>
      <c r="B518" s="97" t="s">
        <v>741</v>
      </c>
      <c r="C518" s="97" t="s">
        <v>165</v>
      </c>
      <c r="D518" s="97" t="s">
        <v>2245</v>
      </c>
      <c r="E518" s="97" t="s">
        <v>2245</v>
      </c>
      <c r="F518" s="95">
        <v>21</v>
      </c>
      <c r="G518" s="98" t="s">
        <v>742</v>
      </c>
      <c r="H518" s="95">
        <v>2004</v>
      </c>
      <c r="I518" s="96" t="s">
        <v>2335</v>
      </c>
      <c r="J518" s="95" t="s">
        <v>2336</v>
      </c>
      <c r="K518" s="95" t="s">
        <v>2249</v>
      </c>
      <c r="L518" s="95" t="s">
        <v>2250</v>
      </c>
      <c r="M518" s="95"/>
      <c r="N518" s="95" t="s">
        <v>177</v>
      </c>
      <c r="O518" s="95"/>
      <c r="P518" s="95"/>
      <c r="Q518" s="95" t="s">
        <v>224</v>
      </c>
      <c r="R518" s="95"/>
      <c r="S518" s="95"/>
      <c r="T518" s="95"/>
      <c r="U518" s="95"/>
      <c r="V518" s="95"/>
      <c r="W518" s="95"/>
      <c r="X518" s="95"/>
      <c r="Y518" s="95"/>
      <c r="Z518" s="95"/>
      <c r="AA518" s="95"/>
      <c r="AB518" s="95"/>
      <c r="AC518" s="95"/>
      <c r="AD518" s="95"/>
      <c r="AE518" s="95"/>
      <c r="AF518" s="95"/>
      <c r="AG518" s="95"/>
      <c r="AH518" s="95"/>
      <c r="AI518" s="95"/>
      <c r="AJ518" s="95"/>
      <c r="AK518" s="95"/>
    </row>
    <row r="519" spans="1:37" ht="17.25" customHeight="1" x14ac:dyDescent="0.2">
      <c r="A519" s="97" t="s">
        <v>22</v>
      </c>
      <c r="B519" s="97" t="s">
        <v>745</v>
      </c>
      <c r="C519" s="97" t="s">
        <v>165</v>
      </c>
      <c r="D519" s="97" t="s">
        <v>2245</v>
      </c>
      <c r="E519" s="97" t="s">
        <v>2245</v>
      </c>
      <c r="F519" s="95">
        <v>22</v>
      </c>
      <c r="G519" s="98" t="s">
        <v>746</v>
      </c>
      <c r="H519" s="95">
        <v>2005</v>
      </c>
      <c r="I519" s="96" t="s">
        <v>2338</v>
      </c>
      <c r="J519" s="95" t="s">
        <v>2339</v>
      </c>
      <c r="K519" s="95" t="s">
        <v>2249</v>
      </c>
      <c r="L519" s="95" t="s">
        <v>2250</v>
      </c>
      <c r="M519" s="95"/>
      <c r="N519" s="95" t="s">
        <v>177</v>
      </c>
      <c r="O519" s="95"/>
      <c r="P519" s="95"/>
      <c r="Q519" s="95" t="s">
        <v>224</v>
      </c>
      <c r="R519" s="95"/>
      <c r="S519" s="95"/>
      <c r="T519" s="95"/>
      <c r="U519" s="95"/>
      <c r="V519" s="95"/>
      <c r="W519" s="95"/>
      <c r="X519" s="95"/>
      <c r="Y519" s="95"/>
      <c r="Z519" s="95"/>
      <c r="AA519" s="95"/>
      <c r="AB519" s="95"/>
      <c r="AC519" s="95"/>
      <c r="AD519" s="95"/>
      <c r="AE519" s="95"/>
      <c r="AF519" s="95"/>
      <c r="AG519" s="95"/>
      <c r="AH519" s="95"/>
      <c r="AI519" s="95"/>
      <c r="AJ519" s="95"/>
      <c r="AK519" s="95"/>
    </row>
    <row r="520" spans="1:37" ht="17.25" customHeight="1" x14ac:dyDescent="0.2">
      <c r="A520" s="97" t="s">
        <v>22</v>
      </c>
      <c r="B520" s="97" t="s">
        <v>749</v>
      </c>
      <c r="C520" s="97" t="s">
        <v>165</v>
      </c>
      <c r="D520" s="97" t="s">
        <v>2245</v>
      </c>
      <c r="E520" s="97" t="s">
        <v>2245</v>
      </c>
      <c r="F520" s="95">
        <v>23</v>
      </c>
      <c r="G520" s="98" t="s">
        <v>750</v>
      </c>
      <c r="H520" s="95">
        <v>2006</v>
      </c>
      <c r="I520" s="96" t="s">
        <v>2344</v>
      </c>
      <c r="J520" s="95" t="s">
        <v>2345</v>
      </c>
      <c r="K520" s="95" t="s">
        <v>2249</v>
      </c>
      <c r="L520" s="95" t="s">
        <v>2250</v>
      </c>
      <c r="M520" s="95"/>
      <c r="N520" s="95" t="s">
        <v>177</v>
      </c>
      <c r="O520" s="95"/>
      <c r="P520" s="95"/>
      <c r="Q520" s="95" t="s">
        <v>224</v>
      </c>
      <c r="R520" s="95"/>
      <c r="S520" s="95"/>
      <c r="T520" s="95"/>
      <c r="U520" s="95"/>
      <c r="V520" s="95"/>
      <c r="W520" s="95"/>
      <c r="X520" s="95"/>
      <c r="Y520" s="95"/>
      <c r="Z520" s="95"/>
      <c r="AA520" s="95"/>
      <c r="AB520" s="95"/>
      <c r="AC520" s="95"/>
      <c r="AD520" s="95"/>
      <c r="AE520" s="95"/>
      <c r="AF520" s="95"/>
      <c r="AG520" s="95"/>
      <c r="AH520" s="95"/>
      <c r="AI520" s="95"/>
      <c r="AJ520" s="95"/>
      <c r="AK520" s="95"/>
    </row>
    <row r="521" spans="1:37" ht="17.25" customHeight="1" x14ac:dyDescent="0.2">
      <c r="A521" s="97" t="s">
        <v>22</v>
      </c>
      <c r="B521" s="97" t="s">
        <v>753</v>
      </c>
      <c r="C521" s="97" t="s">
        <v>165</v>
      </c>
      <c r="D521" s="97" t="s">
        <v>2245</v>
      </c>
      <c r="E521" s="97" t="s">
        <v>2245</v>
      </c>
      <c r="F521" s="95">
        <v>24</v>
      </c>
      <c r="G521" s="98" t="s">
        <v>754</v>
      </c>
      <c r="H521" s="95">
        <v>2007</v>
      </c>
      <c r="I521" s="96" t="s">
        <v>2347</v>
      </c>
      <c r="J521" s="95" t="s">
        <v>2348</v>
      </c>
      <c r="K521" s="95" t="s">
        <v>2249</v>
      </c>
      <c r="L521" s="95" t="s">
        <v>2250</v>
      </c>
      <c r="M521" s="95"/>
      <c r="N521" s="95" t="s">
        <v>177</v>
      </c>
      <c r="O521" s="95"/>
      <c r="P521" s="95"/>
      <c r="Q521" s="95" t="s">
        <v>224</v>
      </c>
      <c r="R521" s="95"/>
      <c r="S521" s="95"/>
      <c r="T521" s="95"/>
      <c r="U521" s="95"/>
      <c r="V521" s="95"/>
      <c r="W521" s="95"/>
      <c r="X521" s="95"/>
      <c r="Y521" s="95"/>
      <c r="Z521" s="95"/>
      <c r="AA521" s="95"/>
      <c r="AB521" s="95"/>
      <c r="AC521" s="95"/>
      <c r="AD521" s="95"/>
      <c r="AE521" s="95"/>
      <c r="AF521" s="95"/>
      <c r="AG521" s="95"/>
      <c r="AH521" s="95"/>
      <c r="AI521" s="95"/>
      <c r="AJ521" s="95"/>
      <c r="AK521" s="95"/>
    </row>
    <row r="522" spans="1:37" ht="17.25" customHeight="1" x14ac:dyDescent="0.2">
      <c r="A522" s="97" t="s">
        <v>22</v>
      </c>
      <c r="B522" s="97" t="s">
        <v>757</v>
      </c>
      <c r="C522" s="97" t="s">
        <v>165</v>
      </c>
      <c r="D522" s="97" t="s">
        <v>2245</v>
      </c>
      <c r="E522" s="97" t="s">
        <v>2245</v>
      </c>
      <c r="F522" s="95">
        <v>25</v>
      </c>
      <c r="G522" s="98" t="s">
        <v>758</v>
      </c>
      <c r="H522" s="95">
        <v>2008</v>
      </c>
      <c r="I522" s="96" t="s">
        <v>2350</v>
      </c>
      <c r="J522" s="95" t="s">
        <v>2351</v>
      </c>
      <c r="K522" s="95" t="s">
        <v>2249</v>
      </c>
      <c r="L522" s="95" t="s">
        <v>2250</v>
      </c>
      <c r="M522" s="95"/>
      <c r="N522" s="95" t="s">
        <v>177</v>
      </c>
      <c r="O522" s="95"/>
      <c r="P522" s="95"/>
      <c r="Q522" s="95" t="s">
        <v>224</v>
      </c>
      <c r="R522" s="95"/>
      <c r="S522" s="95"/>
      <c r="T522" s="95"/>
      <c r="U522" s="95"/>
      <c r="V522" s="95"/>
      <c r="W522" s="95"/>
      <c r="X522" s="95"/>
      <c r="Y522" s="95"/>
      <c r="Z522" s="95"/>
      <c r="AA522" s="95"/>
      <c r="AB522" s="95"/>
      <c r="AC522" s="95"/>
      <c r="AD522" s="95"/>
      <c r="AE522" s="95"/>
      <c r="AF522" s="95"/>
      <c r="AG522" s="95"/>
      <c r="AH522" s="95"/>
      <c r="AI522" s="95"/>
      <c r="AJ522" s="95"/>
      <c r="AK522" s="95"/>
    </row>
    <row r="523" spans="1:37" ht="17.25" customHeight="1" x14ac:dyDescent="0.2">
      <c r="A523" s="97" t="s">
        <v>22</v>
      </c>
      <c r="B523" s="97" t="s">
        <v>761</v>
      </c>
      <c r="C523" s="97" t="s">
        <v>165</v>
      </c>
      <c r="D523" s="97" t="s">
        <v>2245</v>
      </c>
      <c r="E523" s="97" t="s">
        <v>2245</v>
      </c>
      <c r="F523" s="95">
        <v>26</v>
      </c>
      <c r="G523" s="98" t="s">
        <v>763</v>
      </c>
      <c r="H523" s="95">
        <v>2009</v>
      </c>
      <c r="I523" s="96" t="s">
        <v>2353</v>
      </c>
      <c r="J523" s="95" t="s">
        <v>2354</v>
      </c>
      <c r="K523" s="95" t="s">
        <v>2249</v>
      </c>
      <c r="L523" s="95" t="s">
        <v>2250</v>
      </c>
      <c r="M523" s="95"/>
      <c r="N523" s="95" t="s">
        <v>177</v>
      </c>
      <c r="O523" s="95"/>
      <c r="P523" s="95"/>
      <c r="Q523" s="95" t="s">
        <v>224</v>
      </c>
      <c r="R523" s="95"/>
      <c r="S523" s="95"/>
      <c r="T523" s="95"/>
      <c r="U523" s="95"/>
      <c r="V523" s="95"/>
      <c r="W523" s="95"/>
      <c r="X523" s="95"/>
      <c r="Y523" s="95"/>
      <c r="Z523" s="95"/>
      <c r="AA523" s="95"/>
      <c r="AB523" s="95"/>
      <c r="AC523" s="95"/>
      <c r="AD523" s="95"/>
      <c r="AE523" s="95"/>
      <c r="AF523" s="95"/>
      <c r="AG523" s="95"/>
      <c r="AH523" s="95"/>
      <c r="AI523" s="95"/>
      <c r="AJ523" s="95"/>
      <c r="AK523" s="95"/>
    </row>
    <row r="524" spans="1:37" ht="17.25" customHeight="1" x14ac:dyDescent="0.2">
      <c r="A524" s="97" t="s">
        <v>22</v>
      </c>
      <c r="B524" s="97" t="s">
        <v>766</v>
      </c>
      <c r="C524" s="97" t="s">
        <v>165</v>
      </c>
      <c r="D524" s="97" t="s">
        <v>2245</v>
      </c>
      <c r="E524" s="97" t="s">
        <v>2245</v>
      </c>
      <c r="F524" s="95">
        <v>27</v>
      </c>
      <c r="G524" s="98" t="s">
        <v>767</v>
      </c>
      <c r="H524" s="95">
        <v>2010</v>
      </c>
      <c r="I524" s="96" t="s">
        <v>2356</v>
      </c>
      <c r="J524" s="95" t="s">
        <v>2357</v>
      </c>
      <c r="K524" s="95" t="s">
        <v>2249</v>
      </c>
      <c r="L524" s="95" t="s">
        <v>2250</v>
      </c>
      <c r="M524" s="95"/>
      <c r="N524" s="95" t="s">
        <v>177</v>
      </c>
      <c r="O524" s="95"/>
      <c r="P524" s="95"/>
      <c r="Q524" s="95" t="s">
        <v>224</v>
      </c>
      <c r="R524" s="95"/>
      <c r="S524" s="95"/>
      <c r="T524" s="95"/>
      <c r="U524" s="95"/>
      <c r="V524" s="95"/>
      <c r="W524" s="95"/>
      <c r="X524" s="95"/>
      <c r="Y524" s="95"/>
      <c r="Z524" s="95"/>
      <c r="AA524" s="95"/>
      <c r="AB524" s="95"/>
      <c r="AC524" s="95"/>
      <c r="AD524" s="95"/>
      <c r="AE524" s="95"/>
      <c r="AF524" s="95"/>
      <c r="AG524" s="95"/>
      <c r="AH524" s="95"/>
      <c r="AI524" s="95"/>
      <c r="AJ524" s="95"/>
      <c r="AK524" s="95"/>
    </row>
    <row r="525" spans="1:37" ht="17.25" customHeight="1" x14ac:dyDescent="0.2">
      <c r="A525" s="97" t="s">
        <v>22</v>
      </c>
      <c r="B525" s="97" t="s">
        <v>770</v>
      </c>
      <c r="C525" s="97" t="s">
        <v>165</v>
      </c>
      <c r="D525" s="97" t="s">
        <v>2245</v>
      </c>
      <c r="E525" s="97" t="s">
        <v>2245</v>
      </c>
      <c r="F525" s="95">
        <v>28</v>
      </c>
      <c r="G525" s="98" t="s">
        <v>771</v>
      </c>
      <c r="H525" s="95">
        <v>2011</v>
      </c>
      <c r="I525" s="96" t="s">
        <v>2359</v>
      </c>
      <c r="J525" s="95" t="s">
        <v>2360</v>
      </c>
      <c r="K525" s="95" t="s">
        <v>2249</v>
      </c>
      <c r="L525" s="95" t="s">
        <v>2250</v>
      </c>
      <c r="M525" s="95"/>
      <c r="N525" s="95" t="s">
        <v>177</v>
      </c>
      <c r="O525" s="95"/>
      <c r="P525" s="95"/>
      <c r="Q525" s="95" t="s">
        <v>224</v>
      </c>
      <c r="R525" s="95"/>
      <c r="S525" s="95"/>
      <c r="T525" s="95"/>
      <c r="U525" s="95"/>
      <c r="V525" s="95"/>
      <c r="W525" s="95"/>
      <c r="X525" s="95"/>
      <c r="Y525" s="95"/>
      <c r="Z525" s="95"/>
      <c r="AA525" s="95"/>
      <c r="AB525" s="95"/>
      <c r="AC525" s="95"/>
      <c r="AD525" s="95"/>
      <c r="AE525" s="95"/>
      <c r="AF525" s="95"/>
      <c r="AG525" s="95"/>
      <c r="AH525" s="95"/>
      <c r="AI525" s="95"/>
      <c r="AJ525" s="95"/>
      <c r="AK525" s="95"/>
    </row>
    <row r="526" spans="1:37" ht="17.25" customHeight="1" x14ac:dyDescent="0.2">
      <c r="A526" s="97" t="s">
        <v>22</v>
      </c>
      <c r="B526" s="97" t="s">
        <v>774</v>
      </c>
      <c r="C526" s="97" t="s">
        <v>165</v>
      </c>
      <c r="D526" s="97" t="s">
        <v>2245</v>
      </c>
      <c r="E526" s="97" t="s">
        <v>2245</v>
      </c>
      <c r="F526" s="95">
        <v>29</v>
      </c>
      <c r="G526" s="98" t="s">
        <v>775</v>
      </c>
      <c r="H526" s="95">
        <v>2012</v>
      </c>
      <c r="I526" s="96" t="s">
        <v>2363</v>
      </c>
      <c r="J526" s="95" t="s">
        <v>2364</v>
      </c>
      <c r="K526" s="95" t="s">
        <v>2249</v>
      </c>
      <c r="L526" s="95" t="s">
        <v>2250</v>
      </c>
      <c r="M526" s="95"/>
      <c r="N526" s="95" t="s">
        <v>177</v>
      </c>
      <c r="O526" s="95"/>
      <c r="P526" s="95"/>
      <c r="Q526" s="95" t="s">
        <v>224</v>
      </c>
      <c r="R526" s="95"/>
      <c r="S526" s="95"/>
      <c r="T526" s="95"/>
      <c r="U526" s="95"/>
      <c r="V526" s="95"/>
      <c r="W526" s="95"/>
      <c r="X526" s="95"/>
      <c r="Y526" s="95"/>
      <c r="Z526" s="95"/>
      <c r="AA526" s="95"/>
      <c r="AB526" s="95"/>
      <c r="AC526" s="95"/>
      <c r="AD526" s="95"/>
      <c r="AE526" s="95"/>
      <c r="AF526" s="95"/>
      <c r="AG526" s="95"/>
      <c r="AH526" s="95"/>
      <c r="AI526" s="95"/>
      <c r="AJ526" s="95"/>
      <c r="AK526" s="95"/>
    </row>
    <row r="527" spans="1:37" ht="17.25" customHeight="1" x14ac:dyDescent="0.2">
      <c r="A527" s="97" t="s">
        <v>22</v>
      </c>
      <c r="B527" s="97" t="s">
        <v>778</v>
      </c>
      <c r="C527" s="97" t="s">
        <v>165</v>
      </c>
      <c r="D527" s="97" t="s">
        <v>2245</v>
      </c>
      <c r="E527" s="97" t="s">
        <v>2245</v>
      </c>
      <c r="F527" s="95">
        <v>30</v>
      </c>
      <c r="G527" s="98" t="s">
        <v>779</v>
      </c>
      <c r="H527" s="95">
        <v>2013</v>
      </c>
      <c r="I527" s="96" t="s">
        <v>2367</v>
      </c>
      <c r="J527" s="95" t="s">
        <v>2368</v>
      </c>
      <c r="K527" s="95" t="s">
        <v>2249</v>
      </c>
      <c r="L527" s="95" t="s">
        <v>2250</v>
      </c>
      <c r="M527" s="95"/>
      <c r="N527" s="95" t="s">
        <v>177</v>
      </c>
      <c r="O527" s="95"/>
      <c r="P527" s="95"/>
      <c r="Q527" s="95" t="s">
        <v>224</v>
      </c>
      <c r="R527" s="95"/>
      <c r="S527" s="95"/>
      <c r="T527" s="95"/>
      <c r="U527" s="95"/>
      <c r="V527" s="95"/>
      <c r="W527" s="95"/>
      <c r="X527" s="95"/>
      <c r="Y527" s="95"/>
      <c r="Z527" s="95"/>
      <c r="AA527" s="95"/>
      <c r="AB527" s="95"/>
      <c r="AC527" s="95"/>
      <c r="AD527" s="95"/>
      <c r="AE527" s="95"/>
      <c r="AF527" s="95"/>
      <c r="AG527" s="95"/>
      <c r="AH527" s="95"/>
      <c r="AI527" s="95"/>
      <c r="AJ527" s="95"/>
      <c r="AK527" s="95"/>
    </row>
    <row r="528" spans="1:37" ht="17.25" customHeight="1" x14ac:dyDescent="0.2">
      <c r="A528" s="97" t="s">
        <v>22</v>
      </c>
      <c r="B528" s="97" t="s">
        <v>782</v>
      </c>
      <c r="C528" s="97" t="s">
        <v>165</v>
      </c>
      <c r="D528" s="97" t="s">
        <v>2245</v>
      </c>
      <c r="E528" s="97" t="s">
        <v>2245</v>
      </c>
      <c r="F528" s="95">
        <v>31</v>
      </c>
      <c r="G528" s="98" t="s">
        <v>783</v>
      </c>
      <c r="H528" s="95">
        <v>2014</v>
      </c>
      <c r="I528" s="96" t="s">
        <v>2372</v>
      </c>
      <c r="J528" s="95" t="s">
        <v>2373</v>
      </c>
      <c r="K528" s="95" t="s">
        <v>2249</v>
      </c>
      <c r="L528" s="95" t="s">
        <v>2250</v>
      </c>
      <c r="M528" s="95"/>
      <c r="N528" s="95" t="s">
        <v>177</v>
      </c>
      <c r="O528" s="95"/>
      <c r="P528" s="95"/>
      <c r="Q528" s="95" t="s">
        <v>224</v>
      </c>
      <c r="R528" s="95"/>
      <c r="S528" s="95"/>
      <c r="T528" s="95"/>
      <c r="U528" s="95"/>
      <c r="V528" s="95"/>
      <c r="W528" s="95"/>
      <c r="X528" s="95"/>
      <c r="Y528" s="95"/>
      <c r="Z528" s="95"/>
      <c r="AA528" s="95"/>
      <c r="AB528" s="95"/>
      <c r="AC528" s="95"/>
      <c r="AD528" s="95"/>
      <c r="AE528" s="95"/>
      <c r="AF528" s="95"/>
      <c r="AG528" s="95"/>
      <c r="AH528" s="95"/>
      <c r="AI528" s="95"/>
      <c r="AJ528" s="95"/>
      <c r="AK528" s="95"/>
    </row>
    <row r="529" spans="1:37" ht="17.25" customHeight="1" x14ac:dyDescent="0.2">
      <c r="A529" s="97" t="s">
        <v>22</v>
      </c>
      <c r="B529" s="97" t="s">
        <v>786</v>
      </c>
      <c r="C529" s="97" t="s">
        <v>165</v>
      </c>
      <c r="D529" s="97" t="s">
        <v>2245</v>
      </c>
      <c r="E529" s="97" t="s">
        <v>2245</v>
      </c>
      <c r="F529" s="95">
        <v>32</v>
      </c>
      <c r="G529" s="98" t="s">
        <v>787</v>
      </c>
      <c r="H529" s="95">
        <v>2015</v>
      </c>
      <c r="I529" s="96" t="s">
        <v>2375</v>
      </c>
      <c r="J529" s="95" t="s">
        <v>2376</v>
      </c>
      <c r="K529" s="95" t="s">
        <v>2249</v>
      </c>
      <c r="L529" s="95" t="s">
        <v>2250</v>
      </c>
      <c r="M529" s="95"/>
      <c r="N529" s="95" t="s">
        <v>177</v>
      </c>
      <c r="O529" s="95"/>
      <c r="P529" s="95"/>
      <c r="Q529" s="95" t="s">
        <v>224</v>
      </c>
      <c r="R529" s="95"/>
      <c r="S529" s="95"/>
      <c r="T529" s="95"/>
      <c r="U529" s="98"/>
      <c r="V529" s="98"/>
      <c r="W529" s="95"/>
      <c r="X529" s="95"/>
      <c r="Y529" s="95"/>
      <c r="Z529" s="95"/>
      <c r="AA529" s="95"/>
      <c r="AB529" s="95"/>
      <c r="AC529" s="95"/>
      <c r="AD529" s="95"/>
      <c r="AE529" s="95"/>
      <c r="AF529" s="95"/>
      <c r="AG529" s="95"/>
      <c r="AH529" s="95"/>
      <c r="AI529" s="95"/>
      <c r="AJ529" s="95"/>
      <c r="AK529" s="95"/>
    </row>
    <row r="530" spans="1:37" ht="17.25" customHeight="1" x14ac:dyDescent="0.2">
      <c r="A530" s="97" t="s">
        <v>22</v>
      </c>
      <c r="B530" s="97" t="s">
        <v>2378</v>
      </c>
      <c r="C530" s="97" t="s">
        <v>165</v>
      </c>
      <c r="D530" s="97" t="s">
        <v>191</v>
      </c>
      <c r="E530" s="97" t="s">
        <v>2379</v>
      </c>
      <c r="F530" s="95">
        <v>1</v>
      </c>
      <c r="G530" s="98" t="s">
        <v>659</v>
      </c>
      <c r="H530" s="98">
        <v>1984</v>
      </c>
      <c r="I530" s="96" t="s">
        <v>2380</v>
      </c>
      <c r="J530" s="98" t="s">
        <v>2381</v>
      </c>
      <c r="K530" s="98" t="s">
        <v>2382</v>
      </c>
      <c r="L530" s="98" t="s">
        <v>2383</v>
      </c>
      <c r="M530" s="98" t="s">
        <v>225</v>
      </c>
      <c r="N530" s="98" t="s">
        <v>177</v>
      </c>
      <c r="O530" s="98">
        <v>1</v>
      </c>
      <c r="P530" s="98">
        <v>4</v>
      </c>
      <c r="Q530" s="98" t="s">
        <v>224</v>
      </c>
      <c r="R530" s="98"/>
      <c r="S530" s="98"/>
      <c r="T530" s="98"/>
      <c r="U530" s="98"/>
      <c r="V530" s="98"/>
      <c r="W530" s="98"/>
      <c r="X530" s="98"/>
      <c r="Y530" s="98"/>
      <c r="Z530" s="98"/>
      <c r="AA530" s="98"/>
      <c r="AB530" s="98"/>
      <c r="AC530" s="98"/>
      <c r="AD530" s="98"/>
      <c r="AE530" s="98"/>
      <c r="AF530" s="98"/>
      <c r="AG530" s="98"/>
      <c r="AH530" s="98"/>
      <c r="AI530" s="98"/>
      <c r="AJ530" s="98"/>
      <c r="AK530" s="98"/>
    </row>
    <row r="531" spans="1:37" ht="17.25" customHeight="1" x14ac:dyDescent="0.2">
      <c r="A531" s="97" t="s">
        <v>22</v>
      </c>
      <c r="B531" s="97" t="s">
        <v>1929</v>
      </c>
      <c r="C531" s="97" t="s">
        <v>165</v>
      </c>
      <c r="D531" s="97" t="s">
        <v>191</v>
      </c>
      <c r="E531" s="97" t="s">
        <v>2379</v>
      </c>
      <c r="F531" s="95">
        <v>2</v>
      </c>
      <c r="G531" s="98" t="s">
        <v>541</v>
      </c>
      <c r="H531" s="98">
        <v>1985</v>
      </c>
      <c r="I531" s="96" t="s">
        <v>2386</v>
      </c>
      <c r="J531" s="98" t="s">
        <v>2387</v>
      </c>
      <c r="K531" s="98" t="s">
        <v>2382</v>
      </c>
      <c r="L531" s="98" t="s">
        <v>2383</v>
      </c>
      <c r="M531" s="98" t="s">
        <v>225</v>
      </c>
      <c r="N531" s="98" t="s">
        <v>177</v>
      </c>
      <c r="O531" s="98">
        <v>1</v>
      </c>
      <c r="P531" s="98">
        <v>4</v>
      </c>
      <c r="Q531" s="98" t="s">
        <v>224</v>
      </c>
      <c r="R531" s="98"/>
      <c r="S531" s="98"/>
      <c r="T531" s="98"/>
      <c r="U531" s="98"/>
      <c r="V531" s="98"/>
      <c r="W531" s="98"/>
      <c r="X531" s="98"/>
      <c r="Y531" s="98"/>
      <c r="Z531" s="98"/>
      <c r="AA531" s="98"/>
      <c r="AB531" s="98"/>
      <c r="AC531" s="98"/>
      <c r="AD531" s="98"/>
      <c r="AE531" s="98"/>
      <c r="AF531" s="98"/>
      <c r="AG531" s="98"/>
      <c r="AH531" s="98"/>
      <c r="AI531" s="98"/>
      <c r="AJ531" s="98"/>
      <c r="AK531" s="98"/>
    </row>
    <row r="532" spans="1:37" ht="17.25" customHeight="1" x14ac:dyDescent="0.2">
      <c r="A532" s="97" t="s">
        <v>22</v>
      </c>
      <c r="B532" s="97" t="s">
        <v>2388</v>
      </c>
      <c r="C532" s="97" t="s">
        <v>165</v>
      </c>
      <c r="D532" s="97" t="s">
        <v>191</v>
      </c>
      <c r="E532" s="97" t="s">
        <v>2379</v>
      </c>
      <c r="F532" s="95">
        <v>3</v>
      </c>
      <c r="G532" s="98" t="s">
        <v>667</v>
      </c>
      <c r="H532" s="98">
        <v>1986</v>
      </c>
      <c r="I532" s="96" t="s">
        <v>2390</v>
      </c>
      <c r="J532" s="98" t="s">
        <v>2391</v>
      </c>
      <c r="K532" s="98" t="s">
        <v>2382</v>
      </c>
      <c r="L532" s="98" t="s">
        <v>2383</v>
      </c>
      <c r="M532" s="98" t="s">
        <v>225</v>
      </c>
      <c r="N532" s="98" t="s">
        <v>177</v>
      </c>
      <c r="O532" s="98">
        <v>1</v>
      </c>
      <c r="P532" s="98">
        <v>4</v>
      </c>
      <c r="Q532" s="98" t="s">
        <v>224</v>
      </c>
      <c r="R532" s="98"/>
      <c r="S532" s="98"/>
      <c r="T532" s="98"/>
      <c r="U532" s="98"/>
      <c r="V532" s="98"/>
      <c r="W532" s="98"/>
      <c r="X532" s="98"/>
      <c r="Y532" s="98"/>
      <c r="Z532" s="98"/>
      <c r="AA532" s="98"/>
      <c r="AB532" s="98"/>
      <c r="AC532" s="98"/>
      <c r="AD532" s="98"/>
      <c r="AE532" s="98"/>
      <c r="AF532" s="98"/>
      <c r="AG532" s="98"/>
      <c r="AH532" s="98"/>
      <c r="AI532" s="98"/>
      <c r="AJ532" s="98"/>
      <c r="AK532" s="98"/>
    </row>
    <row r="533" spans="1:37" ht="17.25" customHeight="1" x14ac:dyDescent="0.2">
      <c r="A533" s="97" t="s">
        <v>22</v>
      </c>
      <c r="B533" s="97" t="s">
        <v>2393</v>
      </c>
      <c r="C533" s="97" t="s">
        <v>165</v>
      </c>
      <c r="D533" s="97" t="s">
        <v>191</v>
      </c>
      <c r="E533" s="97" t="s">
        <v>2379</v>
      </c>
      <c r="F533" s="95">
        <v>4</v>
      </c>
      <c r="G533" s="98" t="s">
        <v>672</v>
      </c>
      <c r="H533" s="98">
        <v>1987</v>
      </c>
      <c r="I533" s="96" t="s">
        <v>2394</v>
      </c>
      <c r="J533" s="98" t="s">
        <v>2395</v>
      </c>
      <c r="K533" s="98" t="s">
        <v>2382</v>
      </c>
      <c r="L533" s="98" t="s">
        <v>2383</v>
      </c>
      <c r="M533" s="98" t="s">
        <v>225</v>
      </c>
      <c r="N533" s="98" t="s">
        <v>177</v>
      </c>
      <c r="O533" s="98">
        <v>1</v>
      </c>
      <c r="P533" s="98">
        <v>4</v>
      </c>
      <c r="Q533" s="98" t="s">
        <v>224</v>
      </c>
      <c r="R533" s="98"/>
      <c r="S533" s="98"/>
      <c r="T533" s="98"/>
      <c r="U533" s="98"/>
      <c r="V533" s="98"/>
      <c r="W533" s="98"/>
      <c r="X533" s="98"/>
      <c r="Y533" s="98"/>
      <c r="Z533" s="98"/>
      <c r="AA533" s="98"/>
      <c r="AB533" s="98"/>
      <c r="AC533" s="98"/>
      <c r="AD533" s="98"/>
      <c r="AE533" s="98"/>
      <c r="AF533" s="98"/>
      <c r="AG533" s="98"/>
      <c r="AH533" s="98"/>
      <c r="AI533" s="98"/>
      <c r="AJ533" s="98"/>
      <c r="AK533" s="98"/>
    </row>
    <row r="534" spans="1:37" ht="17.25" customHeight="1" x14ac:dyDescent="0.2">
      <c r="A534" s="97" t="s">
        <v>22</v>
      </c>
      <c r="B534" s="97" t="s">
        <v>2397</v>
      </c>
      <c r="C534" s="97" t="s">
        <v>165</v>
      </c>
      <c r="D534" s="97" t="s">
        <v>191</v>
      </c>
      <c r="E534" s="97" t="s">
        <v>2379</v>
      </c>
      <c r="F534" s="95">
        <v>5</v>
      </c>
      <c r="G534" s="98" t="s">
        <v>676</v>
      </c>
      <c r="H534" s="98">
        <v>1988</v>
      </c>
      <c r="I534" s="96" t="s">
        <v>2399</v>
      </c>
      <c r="J534" s="98" t="s">
        <v>2400</v>
      </c>
      <c r="K534" s="98" t="s">
        <v>2382</v>
      </c>
      <c r="L534" s="98" t="s">
        <v>2383</v>
      </c>
      <c r="M534" s="98" t="s">
        <v>225</v>
      </c>
      <c r="N534" s="98" t="s">
        <v>177</v>
      </c>
      <c r="O534" s="98">
        <v>1</v>
      </c>
      <c r="P534" s="98">
        <v>4</v>
      </c>
      <c r="Q534" s="98" t="s">
        <v>224</v>
      </c>
      <c r="R534" s="98"/>
      <c r="S534" s="98"/>
      <c r="T534" s="98"/>
      <c r="U534" s="98"/>
      <c r="V534" s="98"/>
      <c r="W534" s="98"/>
      <c r="X534" s="98"/>
      <c r="Y534" s="98"/>
      <c r="Z534" s="98"/>
      <c r="AA534" s="98"/>
      <c r="AB534" s="98"/>
      <c r="AC534" s="98"/>
      <c r="AD534" s="98"/>
      <c r="AE534" s="98"/>
      <c r="AF534" s="98"/>
      <c r="AG534" s="98"/>
      <c r="AH534" s="98"/>
      <c r="AI534" s="98"/>
      <c r="AJ534" s="98"/>
      <c r="AK534" s="98"/>
    </row>
    <row r="535" spans="1:37" ht="17.25" customHeight="1" x14ac:dyDescent="0.2">
      <c r="A535" s="97" t="s">
        <v>22</v>
      </c>
      <c r="B535" s="97" t="s">
        <v>2401</v>
      </c>
      <c r="C535" s="97" t="s">
        <v>165</v>
      </c>
      <c r="D535" s="97" t="s">
        <v>191</v>
      </c>
      <c r="E535" s="97" t="s">
        <v>2379</v>
      </c>
      <c r="F535" s="95">
        <v>6</v>
      </c>
      <c r="G535" s="98" t="s">
        <v>680</v>
      </c>
      <c r="H535" s="98">
        <v>1989</v>
      </c>
      <c r="I535" s="96" t="s">
        <v>2403</v>
      </c>
      <c r="J535" s="98" t="s">
        <v>2404</v>
      </c>
      <c r="K535" s="98" t="s">
        <v>2382</v>
      </c>
      <c r="L535" s="98" t="s">
        <v>2383</v>
      </c>
      <c r="M535" s="98" t="s">
        <v>225</v>
      </c>
      <c r="N535" s="98" t="s">
        <v>177</v>
      </c>
      <c r="O535" s="98">
        <v>1</v>
      </c>
      <c r="P535" s="98">
        <v>4</v>
      </c>
      <c r="Q535" s="98" t="s">
        <v>224</v>
      </c>
      <c r="R535" s="98"/>
      <c r="S535" s="98"/>
      <c r="T535" s="98"/>
      <c r="U535" s="98"/>
      <c r="V535" s="98"/>
      <c r="W535" s="98"/>
      <c r="X535" s="98"/>
      <c r="Y535" s="98"/>
      <c r="Z535" s="98"/>
      <c r="AA535" s="98"/>
      <c r="AB535" s="98"/>
      <c r="AC535" s="98"/>
      <c r="AD535" s="98"/>
      <c r="AE535" s="98"/>
      <c r="AF535" s="98"/>
      <c r="AG535" s="98"/>
      <c r="AH535" s="98"/>
      <c r="AI535" s="98"/>
      <c r="AJ535" s="98"/>
      <c r="AK535" s="98"/>
    </row>
    <row r="536" spans="1:37" ht="17.25" customHeight="1" x14ac:dyDescent="0.2">
      <c r="A536" s="97" t="s">
        <v>22</v>
      </c>
      <c r="B536" s="97" t="s">
        <v>2408</v>
      </c>
      <c r="C536" s="97" t="s">
        <v>165</v>
      </c>
      <c r="D536" s="97" t="s">
        <v>191</v>
      </c>
      <c r="E536" s="97" t="s">
        <v>2379</v>
      </c>
      <c r="F536" s="95">
        <v>7</v>
      </c>
      <c r="G536" s="98" t="s">
        <v>684</v>
      </c>
      <c r="H536" s="98">
        <v>1990</v>
      </c>
      <c r="I536" s="96" t="s">
        <v>2409</v>
      </c>
      <c r="J536" s="98" t="s">
        <v>2410</v>
      </c>
      <c r="K536" s="98" t="s">
        <v>2382</v>
      </c>
      <c r="L536" s="98" t="s">
        <v>2383</v>
      </c>
      <c r="M536" s="98" t="s">
        <v>225</v>
      </c>
      <c r="N536" s="98" t="s">
        <v>177</v>
      </c>
      <c r="O536" s="98">
        <v>1</v>
      </c>
      <c r="P536" s="98">
        <v>4</v>
      </c>
      <c r="Q536" s="98" t="s">
        <v>224</v>
      </c>
      <c r="R536" s="98"/>
      <c r="S536" s="98"/>
      <c r="T536" s="98"/>
      <c r="U536" s="98"/>
      <c r="V536" s="98"/>
      <c r="W536" s="98"/>
      <c r="X536" s="98"/>
      <c r="Y536" s="98"/>
      <c r="Z536" s="98"/>
      <c r="AA536" s="98"/>
      <c r="AB536" s="98"/>
      <c r="AC536" s="98"/>
      <c r="AD536" s="98"/>
      <c r="AE536" s="98"/>
      <c r="AF536" s="98"/>
      <c r="AG536" s="98"/>
      <c r="AH536" s="98"/>
      <c r="AI536" s="98"/>
      <c r="AJ536" s="98"/>
      <c r="AK536" s="98"/>
    </row>
    <row r="537" spans="1:37" ht="17.25" customHeight="1" x14ac:dyDescent="0.2">
      <c r="A537" s="97" t="s">
        <v>22</v>
      </c>
      <c r="B537" s="97" t="s">
        <v>2413</v>
      </c>
      <c r="C537" s="97" t="s">
        <v>165</v>
      </c>
      <c r="D537" s="97" t="s">
        <v>191</v>
      </c>
      <c r="E537" s="97" t="s">
        <v>2379</v>
      </c>
      <c r="F537" s="95">
        <v>8</v>
      </c>
      <c r="G537" s="98" t="s">
        <v>688</v>
      </c>
      <c r="H537" s="98">
        <v>1991</v>
      </c>
      <c r="I537" s="96" t="s">
        <v>2414</v>
      </c>
      <c r="J537" s="98" t="s">
        <v>2415</v>
      </c>
      <c r="K537" s="98" t="s">
        <v>2382</v>
      </c>
      <c r="L537" s="98" t="s">
        <v>2383</v>
      </c>
      <c r="M537" s="98" t="s">
        <v>225</v>
      </c>
      <c r="N537" s="98" t="s">
        <v>177</v>
      </c>
      <c r="O537" s="98">
        <v>1</v>
      </c>
      <c r="P537" s="98">
        <v>4</v>
      </c>
      <c r="Q537" s="98" t="s">
        <v>224</v>
      </c>
      <c r="R537" s="98"/>
      <c r="S537" s="98"/>
      <c r="T537" s="98"/>
      <c r="U537" s="98"/>
      <c r="V537" s="98"/>
      <c r="W537" s="98"/>
      <c r="X537" s="98"/>
      <c r="Y537" s="98"/>
      <c r="Z537" s="98"/>
      <c r="AA537" s="98"/>
      <c r="AB537" s="98"/>
      <c r="AC537" s="98"/>
      <c r="AD537" s="98"/>
      <c r="AE537" s="98"/>
      <c r="AF537" s="98"/>
      <c r="AG537" s="98"/>
      <c r="AH537" s="98"/>
      <c r="AI537" s="98"/>
      <c r="AJ537" s="98"/>
      <c r="AK537" s="98"/>
    </row>
    <row r="538" spans="1:37" ht="17.25" customHeight="1" x14ac:dyDescent="0.2">
      <c r="A538" s="97" t="s">
        <v>22</v>
      </c>
      <c r="B538" s="97" t="s">
        <v>2417</v>
      </c>
      <c r="C538" s="97" t="s">
        <v>165</v>
      </c>
      <c r="D538" s="97" t="s">
        <v>191</v>
      </c>
      <c r="E538" s="97" t="s">
        <v>2379</v>
      </c>
      <c r="F538" s="95">
        <v>9</v>
      </c>
      <c r="G538" s="98" t="s">
        <v>692</v>
      </c>
      <c r="H538" s="98">
        <v>1992</v>
      </c>
      <c r="I538" s="96" t="s">
        <v>2419</v>
      </c>
      <c r="J538" s="98" t="s">
        <v>2420</v>
      </c>
      <c r="K538" s="98" t="s">
        <v>2382</v>
      </c>
      <c r="L538" s="98" t="s">
        <v>2383</v>
      </c>
      <c r="M538" s="98" t="s">
        <v>225</v>
      </c>
      <c r="N538" s="98" t="s">
        <v>177</v>
      </c>
      <c r="O538" s="98">
        <v>1</v>
      </c>
      <c r="P538" s="98">
        <v>4</v>
      </c>
      <c r="Q538" s="98" t="s">
        <v>224</v>
      </c>
      <c r="R538" s="98"/>
      <c r="S538" s="98"/>
      <c r="T538" s="98"/>
      <c r="U538" s="98"/>
      <c r="V538" s="98"/>
      <c r="W538" s="98"/>
      <c r="X538" s="98"/>
      <c r="Y538" s="98"/>
      <c r="Z538" s="98"/>
      <c r="AA538" s="98"/>
      <c r="AB538" s="98"/>
      <c r="AC538" s="98"/>
      <c r="AD538" s="98"/>
      <c r="AE538" s="98"/>
      <c r="AF538" s="98"/>
      <c r="AG538" s="98"/>
      <c r="AH538" s="98"/>
      <c r="AI538" s="98"/>
      <c r="AJ538" s="98"/>
      <c r="AK538" s="98"/>
    </row>
    <row r="539" spans="1:37" ht="17.25" customHeight="1" x14ac:dyDescent="0.2">
      <c r="A539" s="97" t="s">
        <v>22</v>
      </c>
      <c r="B539" s="97" t="s">
        <v>2422</v>
      </c>
      <c r="C539" s="97" t="s">
        <v>165</v>
      </c>
      <c r="D539" s="97" t="s">
        <v>191</v>
      </c>
      <c r="E539" s="97" t="s">
        <v>2379</v>
      </c>
      <c r="F539" s="95">
        <v>10</v>
      </c>
      <c r="G539" s="98" t="s">
        <v>696</v>
      </c>
      <c r="H539" s="98">
        <v>1993</v>
      </c>
      <c r="I539" s="96" t="s">
        <v>2423</v>
      </c>
      <c r="J539" s="98" t="s">
        <v>2425</v>
      </c>
      <c r="K539" s="98" t="s">
        <v>2382</v>
      </c>
      <c r="L539" s="98" t="s">
        <v>2383</v>
      </c>
      <c r="M539" s="98" t="s">
        <v>225</v>
      </c>
      <c r="N539" s="98" t="s">
        <v>177</v>
      </c>
      <c r="O539" s="98">
        <v>1</v>
      </c>
      <c r="P539" s="98">
        <v>4</v>
      </c>
      <c r="Q539" s="98" t="s">
        <v>224</v>
      </c>
      <c r="R539" s="98"/>
      <c r="S539" s="98"/>
      <c r="T539" s="98"/>
      <c r="U539" s="98"/>
      <c r="V539" s="98"/>
      <c r="W539" s="98"/>
      <c r="X539" s="98"/>
      <c r="Y539" s="98"/>
      <c r="Z539" s="98"/>
      <c r="AA539" s="98"/>
      <c r="AB539" s="98"/>
      <c r="AC539" s="98"/>
      <c r="AD539" s="98"/>
      <c r="AE539" s="98"/>
      <c r="AF539" s="98"/>
      <c r="AG539" s="98"/>
      <c r="AH539" s="98"/>
      <c r="AI539" s="98"/>
      <c r="AJ539" s="98"/>
      <c r="AK539" s="98"/>
    </row>
    <row r="540" spans="1:37" ht="17.25" customHeight="1" x14ac:dyDescent="0.2">
      <c r="A540" s="97" t="s">
        <v>22</v>
      </c>
      <c r="B540" s="97" t="s">
        <v>2427</v>
      </c>
      <c r="C540" s="97" t="s">
        <v>165</v>
      </c>
      <c r="D540" s="97" t="s">
        <v>191</v>
      </c>
      <c r="E540" s="97" t="s">
        <v>2379</v>
      </c>
      <c r="F540" s="95">
        <v>11</v>
      </c>
      <c r="G540" s="98" t="s">
        <v>700</v>
      </c>
      <c r="H540" s="98">
        <v>1994</v>
      </c>
      <c r="I540" s="96" t="s">
        <v>2428</v>
      </c>
      <c r="J540" s="98" t="s">
        <v>2429</v>
      </c>
      <c r="K540" s="98" t="s">
        <v>2382</v>
      </c>
      <c r="L540" s="98" t="s">
        <v>2383</v>
      </c>
      <c r="M540" s="98" t="s">
        <v>225</v>
      </c>
      <c r="N540" s="98" t="s">
        <v>177</v>
      </c>
      <c r="O540" s="98">
        <v>1</v>
      </c>
      <c r="P540" s="98">
        <v>4</v>
      </c>
      <c r="Q540" s="98" t="s">
        <v>224</v>
      </c>
      <c r="R540" s="98"/>
      <c r="S540" s="98"/>
      <c r="T540" s="98"/>
      <c r="U540" s="98"/>
      <c r="V540" s="98"/>
      <c r="W540" s="98"/>
      <c r="X540" s="98"/>
      <c r="Y540" s="98"/>
      <c r="Z540" s="98"/>
      <c r="AA540" s="98"/>
      <c r="AB540" s="98"/>
      <c r="AC540" s="98"/>
      <c r="AD540" s="98"/>
      <c r="AE540" s="98"/>
      <c r="AF540" s="98"/>
      <c r="AG540" s="98"/>
      <c r="AH540" s="98"/>
      <c r="AI540" s="98"/>
      <c r="AJ540" s="98"/>
      <c r="AK540" s="98"/>
    </row>
    <row r="541" spans="1:37" ht="17.25" customHeight="1" x14ac:dyDescent="0.2">
      <c r="A541" s="97" t="s">
        <v>22</v>
      </c>
      <c r="B541" s="97" t="s">
        <v>2431</v>
      </c>
      <c r="C541" s="97" t="s">
        <v>165</v>
      </c>
      <c r="D541" s="97" t="s">
        <v>191</v>
      </c>
      <c r="E541" s="97" t="s">
        <v>2379</v>
      </c>
      <c r="F541" s="95">
        <v>12</v>
      </c>
      <c r="G541" s="98" t="s">
        <v>705</v>
      </c>
      <c r="H541" s="98">
        <v>1995</v>
      </c>
      <c r="I541" s="96" t="s">
        <v>2433</v>
      </c>
      <c r="J541" s="98" t="s">
        <v>2434</v>
      </c>
      <c r="K541" s="98" t="s">
        <v>2382</v>
      </c>
      <c r="L541" s="98" t="s">
        <v>2383</v>
      </c>
      <c r="M541" s="98" t="s">
        <v>225</v>
      </c>
      <c r="N541" s="98" t="s">
        <v>177</v>
      </c>
      <c r="O541" s="98">
        <v>1</v>
      </c>
      <c r="P541" s="98">
        <v>4</v>
      </c>
      <c r="Q541" s="98" t="s">
        <v>224</v>
      </c>
      <c r="R541" s="98"/>
      <c r="S541" s="98"/>
      <c r="T541" s="98"/>
      <c r="U541" s="98"/>
      <c r="V541" s="98"/>
      <c r="W541" s="98"/>
      <c r="X541" s="98"/>
      <c r="Y541" s="98"/>
      <c r="Z541" s="98"/>
      <c r="AA541" s="98"/>
      <c r="AB541" s="98"/>
      <c r="AC541" s="98"/>
      <c r="AD541" s="98"/>
      <c r="AE541" s="98"/>
      <c r="AF541" s="98"/>
      <c r="AG541" s="98"/>
      <c r="AH541" s="98"/>
      <c r="AI541" s="98"/>
      <c r="AJ541" s="98"/>
      <c r="AK541" s="98"/>
    </row>
    <row r="542" spans="1:37" ht="17.25" customHeight="1" x14ac:dyDescent="0.2">
      <c r="A542" s="97" t="s">
        <v>22</v>
      </c>
      <c r="B542" s="97" t="s">
        <v>2438</v>
      </c>
      <c r="C542" s="97" t="s">
        <v>165</v>
      </c>
      <c r="D542" s="97" t="s">
        <v>191</v>
      </c>
      <c r="E542" s="97" t="s">
        <v>2379</v>
      </c>
      <c r="F542" s="95">
        <v>13</v>
      </c>
      <c r="G542" s="98" t="s">
        <v>709</v>
      </c>
      <c r="H542" s="98">
        <v>1996</v>
      </c>
      <c r="I542" s="96" t="s">
        <v>2440</v>
      </c>
      <c r="J542" s="98" t="s">
        <v>2441</v>
      </c>
      <c r="K542" s="98" t="s">
        <v>2382</v>
      </c>
      <c r="L542" s="98" t="s">
        <v>2383</v>
      </c>
      <c r="M542" s="98" t="s">
        <v>225</v>
      </c>
      <c r="N542" s="98" t="s">
        <v>177</v>
      </c>
      <c r="O542" s="98">
        <v>1</v>
      </c>
      <c r="P542" s="98">
        <v>4</v>
      </c>
      <c r="Q542" s="98" t="s">
        <v>224</v>
      </c>
      <c r="R542" s="98"/>
      <c r="S542" s="98"/>
      <c r="T542" s="98"/>
      <c r="U542" s="98"/>
      <c r="V542" s="98"/>
      <c r="W542" s="98"/>
      <c r="X542" s="98"/>
      <c r="Y542" s="98"/>
      <c r="Z542" s="98"/>
      <c r="AA542" s="98"/>
      <c r="AB542" s="98"/>
      <c r="AC542" s="98"/>
      <c r="AD542" s="98"/>
      <c r="AE542" s="98"/>
      <c r="AF542" s="98"/>
      <c r="AG542" s="98"/>
      <c r="AH542" s="98"/>
      <c r="AI542" s="98"/>
      <c r="AJ542" s="98"/>
      <c r="AK542" s="98"/>
    </row>
    <row r="543" spans="1:37" ht="17.25" customHeight="1" x14ac:dyDescent="0.2">
      <c r="A543" s="97" t="s">
        <v>22</v>
      </c>
      <c r="B543" s="97" t="s">
        <v>2443</v>
      </c>
      <c r="C543" s="97" t="s">
        <v>165</v>
      </c>
      <c r="D543" s="97" t="s">
        <v>191</v>
      </c>
      <c r="E543" s="97" t="s">
        <v>2379</v>
      </c>
      <c r="F543" s="95">
        <v>14</v>
      </c>
      <c r="G543" s="98" t="s">
        <v>713</v>
      </c>
      <c r="H543" s="98">
        <v>1997</v>
      </c>
      <c r="I543" s="96" t="s">
        <v>2444</v>
      </c>
      <c r="J543" s="98" t="s">
        <v>2445</v>
      </c>
      <c r="K543" s="98" t="s">
        <v>2382</v>
      </c>
      <c r="L543" s="98" t="s">
        <v>2383</v>
      </c>
      <c r="M543" s="98" t="s">
        <v>225</v>
      </c>
      <c r="N543" s="98" t="s">
        <v>177</v>
      </c>
      <c r="O543" s="98">
        <v>1</v>
      </c>
      <c r="P543" s="98">
        <v>4</v>
      </c>
      <c r="Q543" s="98" t="s">
        <v>224</v>
      </c>
      <c r="R543" s="98"/>
      <c r="S543" s="98"/>
      <c r="T543" s="98"/>
      <c r="U543" s="98"/>
      <c r="V543" s="98"/>
      <c r="W543" s="98"/>
      <c r="X543" s="98"/>
      <c r="Y543" s="98"/>
      <c r="Z543" s="98"/>
      <c r="AA543" s="98"/>
      <c r="AB543" s="98"/>
      <c r="AC543" s="98"/>
      <c r="AD543" s="98"/>
      <c r="AE543" s="98"/>
      <c r="AF543" s="98"/>
      <c r="AG543" s="98"/>
      <c r="AH543" s="98"/>
      <c r="AI543" s="98"/>
      <c r="AJ543" s="98"/>
      <c r="AK543" s="98"/>
    </row>
    <row r="544" spans="1:37" ht="17.25" customHeight="1" x14ac:dyDescent="0.2">
      <c r="A544" s="97" t="s">
        <v>22</v>
      </c>
      <c r="B544" s="97" t="s">
        <v>2447</v>
      </c>
      <c r="C544" s="97" t="s">
        <v>165</v>
      </c>
      <c r="D544" s="97" t="s">
        <v>191</v>
      </c>
      <c r="E544" s="97" t="s">
        <v>2379</v>
      </c>
      <c r="F544" s="95">
        <v>15</v>
      </c>
      <c r="G544" s="98" t="s">
        <v>717</v>
      </c>
      <c r="H544" s="98">
        <v>1998</v>
      </c>
      <c r="I544" s="96" t="s">
        <v>2449</v>
      </c>
      <c r="J544" s="98" t="s">
        <v>2450</v>
      </c>
      <c r="K544" s="98" t="s">
        <v>2382</v>
      </c>
      <c r="L544" s="98" t="s">
        <v>2383</v>
      </c>
      <c r="M544" s="98" t="s">
        <v>225</v>
      </c>
      <c r="N544" s="98" t="s">
        <v>177</v>
      </c>
      <c r="O544" s="98">
        <v>1</v>
      </c>
      <c r="P544" s="98">
        <v>4</v>
      </c>
      <c r="Q544" s="98" t="s">
        <v>224</v>
      </c>
      <c r="R544" s="98"/>
      <c r="S544" s="98"/>
      <c r="T544" s="98"/>
      <c r="U544" s="98"/>
      <c r="V544" s="98"/>
      <c r="W544" s="98"/>
      <c r="X544" s="98"/>
      <c r="Y544" s="98"/>
      <c r="Z544" s="98"/>
      <c r="AA544" s="98"/>
      <c r="AB544" s="98"/>
      <c r="AC544" s="98"/>
      <c r="AD544" s="98"/>
      <c r="AE544" s="98"/>
      <c r="AF544" s="98"/>
      <c r="AG544" s="98"/>
      <c r="AH544" s="98"/>
      <c r="AI544" s="98"/>
      <c r="AJ544" s="98"/>
      <c r="AK544" s="98"/>
    </row>
    <row r="545" spans="1:37" ht="17.25" customHeight="1" x14ac:dyDescent="0.2">
      <c r="A545" s="97" t="s">
        <v>22</v>
      </c>
      <c r="B545" s="97" t="s">
        <v>2452</v>
      </c>
      <c r="C545" s="97" t="s">
        <v>165</v>
      </c>
      <c r="D545" s="97" t="s">
        <v>191</v>
      </c>
      <c r="E545" s="97" t="s">
        <v>2379</v>
      </c>
      <c r="F545" s="95">
        <v>16</v>
      </c>
      <c r="G545" s="98" t="s">
        <v>721</v>
      </c>
      <c r="H545" s="98">
        <v>1999</v>
      </c>
      <c r="I545" s="96" t="s">
        <v>2453</v>
      </c>
      <c r="J545" s="98" t="s">
        <v>2454</v>
      </c>
      <c r="K545" s="98" t="s">
        <v>2382</v>
      </c>
      <c r="L545" s="98" t="s">
        <v>2383</v>
      </c>
      <c r="M545" s="98" t="s">
        <v>225</v>
      </c>
      <c r="N545" s="98" t="s">
        <v>177</v>
      </c>
      <c r="O545" s="98">
        <v>1</v>
      </c>
      <c r="P545" s="98">
        <v>4</v>
      </c>
      <c r="Q545" s="98" t="s">
        <v>224</v>
      </c>
      <c r="R545" s="98"/>
      <c r="S545" s="98"/>
      <c r="T545" s="98"/>
      <c r="U545" s="98"/>
      <c r="V545" s="98"/>
      <c r="W545" s="98"/>
      <c r="X545" s="98"/>
      <c r="Y545" s="98"/>
      <c r="Z545" s="98"/>
      <c r="AA545" s="98"/>
      <c r="AB545" s="98"/>
      <c r="AC545" s="98"/>
      <c r="AD545" s="98"/>
      <c r="AE545" s="98"/>
      <c r="AF545" s="98"/>
      <c r="AG545" s="98"/>
      <c r="AH545" s="98"/>
      <c r="AI545" s="98"/>
      <c r="AJ545" s="98"/>
      <c r="AK545" s="98"/>
    </row>
    <row r="546" spans="1:37" ht="17.25" customHeight="1" x14ac:dyDescent="0.2">
      <c r="A546" s="97" t="s">
        <v>22</v>
      </c>
      <c r="B546" s="97" t="s">
        <v>2456</v>
      </c>
      <c r="C546" s="97" t="s">
        <v>165</v>
      </c>
      <c r="D546" s="97" t="s">
        <v>191</v>
      </c>
      <c r="E546" s="97" t="s">
        <v>2379</v>
      </c>
      <c r="F546" s="95">
        <v>17</v>
      </c>
      <c r="G546" s="98" t="s">
        <v>725</v>
      </c>
      <c r="H546" s="98">
        <v>2000</v>
      </c>
      <c r="I546" s="96" t="s">
        <v>2458</v>
      </c>
      <c r="J546" s="98" t="s">
        <v>2459</v>
      </c>
      <c r="K546" s="98" t="s">
        <v>2382</v>
      </c>
      <c r="L546" s="98" t="s">
        <v>2383</v>
      </c>
      <c r="M546" s="98" t="s">
        <v>225</v>
      </c>
      <c r="N546" s="98" t="s">
        <v>177</v>
      </c>
      <c r="O546" s="98">
        <v>1</v>
      </c>
      <c r="P546" s="98">
        <v>4</v>
      </c>
      <c r="Q546" s="98" t="s">
        <v>224</v>
      </c>
      <c r="R546" s="98"/>
      <c r="S546" s="98"/>
      <c r="T546" s="98"/>
      <c r="U546" s="98"/>
      <c r="V546" s="98"/>
      <c r="W546" s="98"/>
      <c r="X546" s="98"/>
      <c r="Y546" s="98"/>
      <c r="Z546" s="98"/>
      <c r="AA546" s="98"/>
      <c r="AB546" s="98"/>
      <c r="AC546" s="98"/>
      <c r="AD546" s="98"/>
      <c r="AE546" s="98"/>
      <c r="AF546" s="98"/>
      <c r="AG546" s="98"/>
      <c r="AH546" s="98"/>
      <c r="AI546" s="98"/>
      <c r="AJ546" s="98"/>
      <c r="AK546" s="98"/>
    </row>
    <row r="547" spans="1:37" ht="17.25" customHeight="1" x14ac:dyDescent="0.2">
      <c r="A547" s="97" t="s">
        <v>22</v>
      </c>
      <c r="B547" s="97" t="s">
        <v>2461</v>
      </c>
      <c r="C547" s="97" t="s">
        <v>165</v>
      </c>
      <c r="D547" s="97" t="s">
        <v>191</v>
      </c>
      <c r="E547" s="97" t="s">
        <v>2379</v>
      </c>
      <c r="F547" s="95">
        <v>18</v>
      </c>
      <c r="G547" s="98" t="s">
        <v>729</v>
      </c>
      <c r="H547" s="98">
        <v>2001</v>
      </c>
      <c r="I547" s="96" t="s">
        <v>2463</v>
      </c>
      <c r="J547" s="98" t="s">
        <v>2464</v>
      </c>
      <c r="K547" s="98" t="s">
        <v>2382</v>
      </c>
      <c r="L547" s="98" t="s">
        <v>2383</v>
      </c>
      <c r="M547" s="98" t="s">
        <v>225</v>
      </c>
      <c r="N547" s="98" t="s">
        <v>177</v>
      </c>
      <c r="O547" s="98">
        <v>1</v>
      </c>
      <c r="P547" s="98">
        <v>4</v>
      </c>
      <c r="Q547" s="98" t="s">
        <v>224</v>
      </c>
      <c r="R547" s="98"/>
      <c r="S547" s="98"/>
      <c r="T547" s="98"/>
      <c r="U547" s="98"/>
      <c r="V547" s="98"/>
      <c r="W547" s="98"/>
      <c r="X547" s="98"/>
      <c r="Y547" s="98"/>
      <c r="Z547" s="98"/>
      <c r="AA547" s="98"/>
      <c r="AB547" s="98"/>
      <c r="AC547" s="98"/>
      <c r="AD547" s="98"/>
      <c r="AE547" s="98"/>
      <c r="AF547" s="98"/>
      <c r="AG547" s="98"/>
      <c r="AH547" s="98"/>
      <c r="AI547" s="98"/>
      <c r="AJ547" s="98"/>
      <c r="AK547" s="98"/>
    </row>
    <row r="548" spans="1:37" ht="17.25" customHeight="1" x14ac:dyDescent="0.2">
      <c r="A548" s="97" t="s">
        <v>22</v>
      </c>
      <c r="B548" s="97" t="s">
        <v>2468</v>
      </c>
      <c r="C548" s="97" t="s">
        <v>165</v>
      </c>
      <c r="D548" s="97" t="s">
        <v>191</v>
      </c>
      <c r="E548" s="97" t="s">
        <v>2379</v>
      </c>
      <c r="F548" s="95">
        <v>19</v>
      </c>
      <c r="G548" s="98" t="s">
        <v>733</v>
      </c>
      <c r="H548" s="98">
        <v>2002</v>
      </c>
      <c r="I548" s="96" t="s">
        <v>2469</v>
      </c>
      <c r="J548" s="98" t="s">
        <v>2470</v>
      </c>
      <c r="K548" s="98" t="s">
        <v>2382</v>
      </c>
      <c r="L548" s="98" t="s">
        <v>2383</v>
      </c>
      <c r="M548" s="98" t="s">
        <v>225</v>
      </c>
      <c r="N548" s="98" t="s">
        <v>177</v>
      </c>
      <c r="O548" s="98">
        <v>1</v>
      </c>
      <c r="P548" s="98">
        <v>4</v>
      </c>
      <c r="Q548" s="98" t="s">
        <v>224</v>
      </c>
      <c r="R548" s="98"/>
      <c r="S548" s="98"/>
      <c r="T548" s="98"/>
      <c r="U548" s="98"/>
      <c r="V548" s="98"/>
      <c r="W548" s="98"/>
      <c r="X548" s="98"/>
      <c r="Y548" s="98"/>
      <c r="Z548" s="98"/>
      <c r="AA548" s="98"/>
      <c r="AB548" s="98"/>
      <c r="AC548" s="98"/>
      <c r="AD548" s="98"/>
      <c r="AE548" s="98"/>
      <c r="AF548" s="98"/>
      <c r="AG548" s="98"/>
      <c r="AH548" s="98"/>
      <c r="AI548" s="98"/>
      <c r="AJ548" s="98"/>
      <c r="AK548" s="98"/>
    </row>
    <row r="549" spans="1:37" ht="17.25" customHeight="1" x14ac:dyDescent="0.2">
      <c r="A549" s="97" t="s">
        <v>22</v>
      </c>
      <c r="B549" s="97" t="s">
        <v>2472</v>
      </c>
      <c r="C549" s="97" t="s">
        <v>165</v>
      </c>
      <c r="D549" s="97" t="s">
        <v>191</v>
      </c>
      <c r="E549" s="97" t="s">
        <v>2379</v>
      </c>
      <c r="F549" s="95">
        <v>20</v>
      </c>
      <c r="G549" s="98" t="s">
        <v>738</v>
      </c>
      <c r="H549" s="98">
        <v>2003</v>
      </c>
      <c r="I549" s="96" t="s">
        <v>2474</v>
      </c>
      <c r="J549" s="98" t="s">
        <v>2475</v>
      </c>
      <c r="K549" s="98" t="s">
        <v>2382</v>
      </c>
      <c r="L549" s="98" t="s">
        <v>2383</v>
      </c>
      <c r="M549" s="98" t="s">
        <v>225</v>
      </c>
      <c r="N549" s="98" t="s">
        <v>177</v>
      </c>
      <c r="O549" s="98">
        <v>1</v>
      </c>
      <c r="P549" s="98">
        <v>4</v>
      </c>
      <c r="Q549" s="98" t="s">
        <v>224</v>
      </c>
      <c r="R549" s="98"/>
      <c r="S549" s="98"/>
      <c r="T549" s="98"/>
      <c r="U549" s="98"/>
      <c r="V549" s="98"/>
      <c r="W549" s="98"/>
      <c r="X549" s="98"/>
      <c r="Y549" s="98"/>
      <c r="Z549" s="98"/>
      <c r="AA549" s="98"/>
      <c r="AB549" s="98"/>
      <c r="AC549" s="98"/>
      <c r="AD549" s="98"/>
      <c r="AE549" s="98"/>
      <c r="AF549" s="98"/>
      <c r="AG549" s="98"/>
      <c r="AH549" s="98"/>
      <c r="AI549" s="98"/>
      <c r="AJ549" s="98"/>
      <c r="AK549" s="98"/>
    </row>
    <row r="550" spans="1:37" ht="17.25" customHeight="1" x14ac:dyDescent="0.2">
      <c r="A550" s="97" t="s">
        <v>22</v>
      </c>
      <c r="B550" s="97" t="s">
        <v>2477</v>
      </c>
      <c r="C550" s="97" t="s">
        <v>165</v>
      </c>
      <c r="D550" s="97" t="s">
        <v>191</v>
      </c>
      <c r="E550" s="97" t="s">
        <v>2379</v>
      </c>
      <c r="F550" s="95">
        <v>21</v>
      </c>
      <c r="G550" s="98" t="s">
        <v>742</v>
      </c>
      <c r="H550" s="98">
        <v>2004</v>
      </c>
      <c r="I550" s="96" t="s">
        <v>2479</v>
      </c>
      <c r="J550" s="98" t="s">
        <v>2480</v>
      </c>
      <c r="K550" s="98" t="s">
        <v>2382</v>
      </c>
      <c r="L550" s="98" t="s">
        <v>2383</v>
      </c>
      <c r="M550" s="98" t="s">
        <v>225</v>
      </c>
      <c r="N550" s="98" t="s">
        <v>177</v>
      </c>
      <c r="O550" s="98">
        <v>1</v>
      </c>
      <c r="P550" s="98">
        <v>4</v>
      </c>
      <c r="Q550" s="98" t="s">
        <v>224</v>
      </c>
      <c r="R550" s="98"/>
      <c r="S550" s="98"/>
      <c r="T550" s="98"/>
      <c r="U550" s="98"/>
      <c r="V550" s="98"/>
      <c r="W550" s="98"/>
      <c r="X550" s="98"/>
      <c r="Y550" s="98"/>
      <c r="Z550" s="98"/>
      <c r="AA550" s="98"/>
      <c r="AB550" s="98"/>
      <c r="AC550" s="98"/>
      <c r="AD550" s="98"/>
      <c r="AE550" s="98"/>
      <c r="AF550" s="98"/>
      <c r="AG550" s="98"/>
      <c r="AH550" s="98"/>
      <c r="AI550" s="98"/>
      <c r="AJ550" s="98"/>
      <c r="AK550" s="98"/>
    </row>
    <row r="551" spans="1:37" ht="17.25" customHeight="1" x14ac:dyDescent="0.2">
      <c r="A551" s="97" t="s">
        <v>22</v>
      </c>
      <c r="B551" s="97" t="s">
        <v>2482</v>
      </c>
      <c r="C551" s="97" t="s">
        <v>165</v>
      </c>
      <c r="D551" s="97" t="s">
        <v>191</v>
      </c>
      <c r="E551" s="97" t="s">
        <v>2379</v>
      </c>
      <c r="F551" s="95">
        <v>22</v>
      </c>
      <c r="G551" s="98" t="s">
        <v>746</v>
      </c>
      <c r="H551" s="98">
        <v>2005</v>
      </c>
      <c r="I551" s="96" t="s">
        <v>2483</v>
      </c>
      <c r="J551" s="98" t="s">
        <v>2484</v>
      </c>
      <c r="K551" s="98" t="s">
        <v>2382</v>
      </c>
      <c r="L551" s="98" t="s">
        <v>2383</v>
      </c>
      <c r="M551" s="98" t="s">
        <v>225</v>
      </c>
      <c r="N551" s="98" t="s">
        <v>177</v>
      </c>
      <c r="O551" s="98">
        <v>1</v>
      </c>
      <c r="P551" s="98">
        <v>4</v>
      </c>
      <c r="Q551" s="98" t="s">
        <v>224</v>
      </c>
      <c r="R551" s="98"/>
      <c r="S551" s="98"/>
      <c r="T551" s="98"/>
      <c r="U551" s="98"/>
      <c r="V551" s="98"/>
      <c r="W551" s="98"/>
      <c r="X551" s="98"/>
      <c r="Y551" s="98"/>
      <c r="Z551" s="98"/>
      <c r="AA551" s="98"/>
      <c r="AB551" s="98"/>
      <c r="AC551" s="98"/>
      <c r="AD551" s="98"/>
      <c r="AE551" s="98"/>
      <c r="AF551" s="98"/>
      <c r="AG551" s="98"/>
      <c r="AH551" s="98"/>
      <c r="AI551" s="98"/>
      <c r="AJ551" s="98"/>
      <c r="AK551" s="98"/>
    </row>
    <row r="552" spans="1:37" ht="17.25" customHeight="1" x14ac:dyDescent="0.2">
      <c r="A552" s="97" t="s">
        <v>22</v>
      </c>
      <c r="B552" s="97" t="s">
        <v>2486</v>
      </c>
      <c r="C552" s="97" t="s">
        <v>165</v>
      </c>
      <c r="D552" s="97" t="s">
        <v>191</v>
      </c>
      <c r="E552" s="97" t="s">
        <v>2379</v>
      </c>
      <c r="F552" s="95">
        <v>23</v>
      </c>
      <c r="G552" s="98" t="s">
        <v>750</v>
      </c>
      <c r="H552" s="98">
        <v>2006</v>
      </c>
      <c r="I552" s="96" t="s">
        <v>2487</v>
      </c>
      <c r="J552" s="98" t="s">
        <v>2488</v>
      </c>
      <c r="K552" s="98" t="s">
        <v>2382</v>
      </c>
      <c r="L552" s="98" t="s">
        <v>2383</v>
      </c>
      <c r="M552" s="98" t="s">
        <v>225</v>
      </c>
      <c r="N552" s="98" t="s">
        <v>177</v>
      </c>
      <c r="O552" s="98">
        <v>1</v>
      </c>
      <c r="P552" s="98">
        <v>4</v>
      </c>
      <c r="Q552" s="98" t="s">
        <v>224</v>
      </c>
      <c r="R552" s="98"/>
      <c r="S552" s="98"/>
      <c r="T552" s="98"/>
      <c r="U552" s="98"/>
      <c r="V552" s="98"/>
      <c r="W552" s="98"/>
      <c r="X552" s="98"/>
      <c r="Y552" s="98"/>
      <c r="Z552" s="98"/>
      <c r="AA552" s="98"/>
      <c r="AB552" s="98"/>
      <c r="AC552" s="98"/>
      <c r="AD552" s="98"/>
      <c r="AE552" s="98"/>
      <c r="AF552" s="98"/>
      <c r="AG552" s="98"/>
      <c r="AH552" s="98"/>
      <c r="AI552" s="98"/>
      <c r="AJ552" s="98"/>
      <c r="AK552" s="98"/>
    </row>
    <row r="553" spans="1:37" ht="17.25" customHeight="1" x14ac:dyDescent="0.2">
      <c r="A553" s="97" t="s">
        <v>22</v>
      </c>
      <c r="B553" s="97" t="s">
        <v>2491</v>
      </c>
      <c r="C553" s="97" t="s">
        <v>165</v>
      </c>
      <c r="D553" s="97" t="s">
        <v>191</v>
      </c>
      <c r="E553" s="97" t="s">
        <v>2379</v>
      </c>
      <c r="F553" s="95">
        <v>24</v>
      </c>
      <c r="G553" s="98" t="s">
        <v>754</v>
      </c>
      <c r="H553" s="98">
        <v>2007</v>
      </c>
      <c r="I553" s="96" t="s">
        <v>2492</v>
      </c>
      <c r="J553" s="98" t="s">
        <v>2493</v>
      </c>
      <c r="K553" s="98" t="s">
        <v>2382</v>
      </c>
      <c r="L553" s="98" t="s">
        <v>2383</v>
      </c>
      <c r="M553" s="98" t="s">
        <v>225</v>
      </c>
      <c r="N553" s="98" t="s">
        <v>177</v>
      </c>
      <c r="O553" s="98">
        <v>1</v>
      </c>
      <c r="P553" s="98">
        <v>4</v>
      </c>
      <c r="Q553" s="98" t="s">
        <v>224</v>
      </c>
      <c r="R553" s="98"/>
      <c r="S553" s="98"/>
      <c r="T553" s="98"/>
      <c r="U553" s="98"/>
      <c r="V553" s="98"/>
      <c r="W553" s="98"/>
      <c r="X553" s="98"/>
      <c r="Y553" s="98"/>
      <c r="Z553" s="98"/>
      <c r="AA553" s="98"/>
      <c r="AB553" s="98"/>
      <c r="AC553" s="98"/>
      <c r="AD553" s="98"/>
      <c r="AE553" s="98"/>
      <c r="AF553" s="98"/>
      <c r="AG553" s="98"/>
      <c r="AH553" s="98"/>
      <c r="AI553" s="98"/>
      <c r="AJ553" s="98"/>
      <c r="AK553" s="98"/>
    </row>
    <row r="554" spans="1:37" ht="17.25" customHeight="1" x14ac:dyDescent="0.2">
      <c r="A554" s="97" t="s">
        <v>22</v>
      </c>
      <c r="B554" s="97" t="s">
        <v>2496</v>
      </c>
      <c r="C554" s="97" t="s">
        <v>165</v>
      </c>
      <c r="D554" s="97" t="s">
        <v>191</v>
      </c>
      <c r="E554" s="97" t="s">
        <v>2379</v>
      </c>
      <c r="F554" s="95">
        <v>25</v>
      </c>
      <c r="G554" s="98" t="s">
        <v>758</v>
      </c>
      <c r="H554" s="98">
        <v>2008</v>
      </c>
      <c r="I554" s="96" t="s">
        <v>2499</v>
      </c>
      <c r="J554" s="98" t="s">
        <v>2500</v>
      </c>
      <c r="K554" s="98" t="s">
        <v>2382</v>
      </c>
      <c r="L554" s="98" t="s">
        <v>2383</v>
      </c>
      <c r="M554" s="98" t="s">
        <v>225</v>
      </c>
      <c r="N554" s="98" t="s">
        <v>177</v>
      </c>
      <c r="O554" s="98">
        <v>1</v>
      </c>
      <c r="P554" s="98">
        <v>4</v>
      </c>
      <c r="Q554" s="98" t="s">
        <v>224</v>
      </c>
      <c r="R554" s="98"/>
      <c r="S554" s="98"/>
      <c r="T554" s="98"/>
      <c r="U554" s="98"/>
      <c r="V554" s="98"/>
      <c r="W554" s="98"/>
      <c r="X554" s="98"/>
      <c r="Y554" s="98"/>
      <c r="Z554" s="98"/>
      <c r="AA554" s="98"/>
      <c r="AB554" s="98"/>
      <c r="AC554" s="98"/>
      <c r="AD554" s="98"/>
      <c r="AE554" s="98"/>
      <c r="AF554" s="98"/>
      <c r="AG554" s="98"/>
      <c r="AH554" s="98"/>
      <c r="AI554" s="98"/>
      <c r="AJ554" s="98"/>
      <c r="AK554" s="98"/>
    </row>
    <row r="555" spans="1:37" ht="17.25" customHeight="1" x14ac:dyDescent="0.2">
      <c r="A555" s="97" t="s">
        <v>22</v>
      </c>
      <c r="B555" s="97" t="s">
        <v>2502</v>
      </c>
      <c r="C555" s="97" t="s">
        <v>165</v>
      </c>
      <c r="D555" s="97" t="s">
        <v>191</v>
      </c>
      <c r="E555" s="97" t="s">
        <v>2379</v>
      </c>
      <c r="F555" s="95">
        <v>26</v>
      </c>
      <c r="G555" s="98" t="s">
        <v>763</v>
      </c>
      <c r="H555" s="98">
        <v>2009</v>
      </c>
      <c r="I555" s="96" t="s">
        <v>2503</v>
      </c>
      <c r="J555" s="98" t="s">
        <v>2504</v>
      </c>
      <c r="K555" s="98" t="s">
        <v>2382</v>
      </c>
      <c r="L555" s="98" t="s">
        <v>2383</v>
      </c>
      <c r="M555" s="98" t="s">
        <v>225</v>
      </c>
      <c r="N555" s="98" t="s">
        <v>177</v>
      </c>
      <c r="O555" s="98">
        <v>1</v>
      </c>
      <c r="P555" s="98">
        <v>4</v>
      </c>
      <c r="Q555" s="98" t="s">
        <v>224</v>
      </c>
      <c r="R555" s="98"/>
      <c r="S555" s="98"/>
      <c r="T555" s="98"/>
      <c r="U555" s="98"/>
      <c r="V555" s="98"/>
      <c r="W555" s="98"/>
      <c r="X555" s="98"/>
      <c r="Y555" s="98"/>
      <c r="Z555" s="98"/>
      <c r="AA555" s="98"/>
      <c r="AB555" s="98"/>
      <c r="AC555" s="98"/>
      <c r="AD555" s="98"/>
      <c r="AE555" s="98"/>
      <c r="AF555" s="98"/>
      <c r="AG555" s="98"/>
      <c r="AH555" s="98"/>
      <c r="AI555" s="98"/>
      <c r="AJ555" s="98"/>
      <c r="AK555" s="98"/>
    </row>
    <row r="556" spans="1:37" ht="17.25" customHeight="1" x14ac:dyDescent="0.2">
      <c r="A556" s="97" t="s">
        <v>22</v>
      </c>
      <c r="B556" s="97" t="s">
        <v>2506</v>
      </c>
      <c r="C556" s="97" t="s">
        <v>165</v>
      </c>
      <c r="D556" s="97" t="s">
        <v>191</v>
      </c>
      <c r="E556" s="97" t="s">
        <v>2379</v>
      </c>
      <c r="F556" s="95">
        <v>27</v>
      </c>
      <c r="G556" s="98" t="s">
        <v>767</v>
      </c>
      <c r="H556" s="98">
        <v>2010</v>
      </c>
      <c r="I556" s="96" t="s">
        <v>2508</v>
      </c>
      <c r="J556" s="98" t="s">
        <v>2509</v>
      </c>
      <c r="K556" s="98" t="s">
        <v>2382</v>
      </c>
      <c r="L556" s="98" t="s">
        <v>2383</v>
      </c>
      <c r="M556" s="98" t="s">
        <v>225</v>
      </c>
      <c r="N556" s="98" t="s">
        <v>177</v>
      </c>
      <c r="O556" s="98">
        <v>1</v>
      </c>
      <c r="P556" s="98">
        <v>4</v>
      </c>
      <c r="Q556" s="98" t="s">
        <v>224</v>
      </c>
      <c r="R556" s="98"/>
      <c r="S556" s="98"/>
      <c r="T556" s="98"/>
      <c r="U556" s="98"/>
      <c r="V556" s="98"/>
      <c r="W556" s="98"/>
      <c r="X556" s="98"/>
      <c r="Y556" s="98"/>
      <c r="Z556" s="98"/>
      <c r="AA556" s="98"/>
      <c r="AB556" s="98"/>
      <c r="AC556" s="98"/>
      <c r="AD556" s="98"/>
      <c r="AE556" s="98"/>
      <c r="AF556" s="98"/>
      <c r="AG556" s="98"/>
      <c r="AH556" s="98"/>
      <c r="AI556" s="98"/>
      <c r="AJ556" s="98"/>
      <c r="AK556" s="98"/>
    </row>
    <row r="557" spans="1:37" ht="17.25" customHeight="1" x14ac:dyDescent="0.2">
      <c r="A557" s="97" t="s">
        <v>22</v>
      </c>
      <c r="B557" s="97" t="s">
        <v>2511</v>
      </c>
      <c r="C557" s="97" t="s">
        <v>165</v>
      </c>
      <c r="D557" s="97" t="s">
        <v>191</v>
      </c>
      <c r="E557" s="97" t="s">
        <v>2379</v>
      </c>
      <c r="F557" s="95">
        <v>28</v>
      </c>
      <c r="G557" s="98" t="s">
        <v>771</v>
      </c>
      <c r="H557" s="98">
        <v>2011</v>
      </c>
      <c r="I557" s="96" t="s">
        <v>2513</v>
      </c>
      <c r="J557" s="98" t="s">
        <v>2514</v>
      </c>
      <c r="K557" s="98" t="s">
        <v>2382</v>
      </c>
      <c r="L557" s="98" t="s">
        <v>2383</v>
      </c>
      <c r="M557" s="98" t="s">
        <v>225</v>
      </c>
      <c r="N557" s="98" t="s">
        <v>177</v>
      </c>
      <c r="O557" s="98">
        <v>1</v>
      </c>
      <c r="P557" s="98">
        <v>4</v>
      </c>
      <c r="Q557" s="98" t="s">
        <v>224</v>
      </c>
      <c r="R557" s="98"/>
      <c r="S557" s="98"/>
      <c r="T557" s="98"/>
      <c r="U557" s="98"/>
      <c r="V557" s="98"/>
      <c r="W557" s="98"/>
      <c r="X557" s="98"/>
      <c r="Y557" s="98"/>
      <c r="Z557" s="98"/>
      <c r="AA557" s="98"/>
      <c r="AB557" s="98"/>
      <c r="AC557" s="98"/>
      <c r="AD557" s="98"/>
      <c r="AE557" s="98"/>
      <c r="AF557" s="98"/>
      <c r="AG557" s="98"/>
      <c r="AH557" s="98"/>
      <c r="AI557" s="98"/>
      <c r="AJ557" s="98"/>
      <c r="AK557" s="98"/>
    </row>
    <row r="558" spans="1:37" ht="17.25" customHeight="1" x14ac:dyDescent="0.2">
      <c r="A558" s="97" t="s">
        <v>22</v>
      </c>
      <c r="B558" s="97" t="s">
        <v>2516</v>
      </c>
      <c r="C558" s="97" t="s">
        <v>165</v>
      </c>
      <c r="D558" s="97" t="s">
        <v>191</v>
      </c>
      <c r="E558" s="97" t="s">
        <v>2379</v>
      </c>
      <c r="F558" s="95">
        <v>29</v>
      </c>
      <c r="G558" s="98" t="s">
        <v>775</v>
      </c>
      <c r="H558" s="98">
        <v>2012</v>
      </c>
      <c r="I558" s="96" t="s">
        <v>2517</v>
      </c>
      <c r="J558" s="98" t="s">
        <v>2518</v>
      </c>
      <c r="K558" s="98" t="s">
        <v>2382</v>
      </c>
      <c r="L558" s="98" t="s">
        <v>2383</v>
      </c>
      <c r="M558" s="98" t="s">
        <v>225</v>
      </c>
      <c r="N558" s="98" t="s">
        <v>177</v>
      </c>
      <c r="O558" s="98">
        <v>1</v>
      </c>
      <c r="P558" s="98">
        <v>4</v>
      </c>
      <c r="Q558" s="98" t="s">
        <v>224</v>
      </c>
      <c r="R558" s="98"/>
      <c r="S558" s="98"/>
      <c r="T558" s="98"/>
      <c r="U558" s="98"/>
      <c r="V558" s="98"/>
      <c r="W558" s="98"/>
      <c r="X558" s="98"/>
      <c r="Y558" s="98"/>
      <c r="Z558" s="98"/>
      <c r="AA558" s="98"/>
      <c r="AB558" s="98"/>
      <c r="AC558" s="98"/>
      <c r="AD558" s="98"/>
      <c r="AE558" s="98"/>
      <c r="AF558" s="98"/>
      <c r="AG558" s="98"/>
      <c r="AH558" s="98"/>
      <c r="AI558" s="98"/>
      <c r="AJ558" s="98"/>
      <c r="AK558" s="98"/>
    </row>
    <row r="559" spans="1:37" ht="17.25" customHeight="1" x14ac:dyDescent="0.2">
      <c r="A559" s="97" t="s">
        <v>22</v>
      </c>
      <c r="B559" s="97" t="s">
        <v>2520</v>
      </c>
      <c r="C559" s="97" t="s">
        <v>165</v>
      </c>
      <c r="D559" s="97" t="s">
        <v>191</v>
      </c>
      <c r="E559" s="97" t="s">
        <v>2379</v>
      </c>
      <c r="F559" s="95">
        <v>30</v>
      </c>
      <c r="G559" s="98" t="s">
        <v>779</v>
      </c>
      <c r="H559" s="98">
        <v>2013</v>
      </c>
      <c r="I559" s="96" t="s">
        <v>2522</v>
      </c>
      <c r="J559" s="98" t="s">
        <v>2523</v>
      </c>
      <c r="K559" s="98" t="s">
        <v>2382</v>
      </c>
      <c r="L559" s="98" t="s">
        <v>2383</v>
      </c>
      <c r="M559" s="98" t="s">
        <v>225</v>
      </c>
      <c r="N559" s="98" t="s">
        <v>177</v>
      </c>
      <c r="O559" s="98">
        <v>1</v>
      </c>
      <c r="P559" s="98">
        <v>4</v>
      </c>
      <c r="Q559" s="98" t="s">
        <v>224</v>
      </c>
      <c r="R559" s="98"/>
      <c r="S559" s="98"/>
      <c r="T559" s="98"/>
      <c r="U559" s="98"/>
      <c r="V559" s="98"/>
      <c r="W559" s="98"/>
      <c r="X559" s="98"/>
      <c r="Y559" s="98"/>
      <c r="Z559" s="98"/>
      <c r="AA559" s="98"/>
      <c r="AB559" s="98"/>
      <c r="AC559" s="98"/>
      <c r="AD559" s="98"/>
      <c r="AE559" s="98"/>
      <c r="AF559" s="98"/>
      <c r="AG559" s="98"/>
      <c r="AH559" s="98"/>
      <c r="AI559" s="98"/>
      <c r="AJ559" s="98"/>
      <c r="AK559" s="98"/>
    </row>
    <row r="560" spans="1:37" ht="17.25" customHeight="1" x14ac:dyDescent="0.2">
      <c r="A560" s="97" t="s">
        <v>22</v>
      </c>
      <c r="B560" s="97" t="s">
        <v>2526</v>
      </c>
      <c r="C560" s="97" t="s">
        <v>165</v>
      </c>
      <c r="D560" s="97" t="s">
        <v>191</v>
      </c>
      <c r="E560" s="97" t="s">
        <v>2379</v>
      </c>
      <c r="F560" s="95">
        <v>31</v>
      </c>
      <c r="G560" s="98" t="s">
        <v>783</v>
      </c>
      <c r="H560" s="98">
        <v>2014</v>
      </c>
      <c r="I560" s="96" t="s">
        <v>2529</v>
      </c>
      <c r="J560" s="98" t="s">
        <v>2530</v>
      </c>
      <c r="K560" s="98" t="s">
        <v>2382</v>
      </c>
      <c r="L560" s="98" t="s">
        <v>2383</v>
      </c>
      <c r="M560" s="98" t="s">
        <v>225</v>
      </c>
      <c r="N560" s="98" t="s">
        <v>177</v>
      </c>
      <c r="O560" s="98">
        <v>1</v>
      </c>
      <c r="P560" s="98">
        <v>4</v>
      </c>
      <c r="Q560" s="98" t="s">
        <v>224</v>
      </c>
      <c r="R560" s="98"/>
      <c r="S560" s="98"/>
      <c r="T560" s="98"/>
      <c r="U560" s="98"/>
      <c r="V560" s="98"/>
      <c r="W560" s="98"/>
      <c r="X560" s="98"/>
      <c r="Y560" s="98"/>
      <c r="Z560" s="98"/>
      <c r="AA560" s="98"/>
      <c r="AB560" s="98"/>
      <c r="AC560" s="98"/>
      <c r="AD560" s="98"/>
      <c r="AE560" s="98"/>
      <c r="AF560" s="98"/>
      <c r="AG560" s="98"/>
      <c r="AH560" s="98"/>
      <c r="AI560" s="98"/>
      <c r="AJ560" s="98"/>
      <c r="AK560" s="98"/>
    </row>
    <row r="561" spans="1:37" ht="17.25" customHeight="1" x14ac:dyDescent="0.2">
      <c r="A561" s="97" t="s">
        <v>22</v>
      </c>
      <c r="B561" s="97" t="s">
        <v>2532</v>
      </c>
      <c r="C561" s="97" t="s">
        <v>165</v>
      </c>
      <c r="D561" s="97" t="s">
        <v>191</v>
      </c>
      <c r="E561" s="97" t="s">
        <v>2379</v>
      </c>
      <c r="F561" s="95">
        <v>32</v>
      </c>
      <c r="G561" s="98" t="s">
        <v>787</v>
      </c>
      <c r="H561" s="98">
        <v>2015</v>
      </c>
      <c r="I561" s="96" t="s">
        <v>2533</v>
      </c>
      <c r="J561" s="98" t="s">
        <v>2534</v>
      </c>
      <c r="K561" s="98" t="s">
        <v>2382</v>
      </c>
      <c r="L561" s="98" t="s">
        <v>2383</v>
      </c>
      <c r="M561" s="98" t="s">
        <v>225</v>
      </c>
      <c r="N561" s="98" t="s">
        <v>177</v>
      </c>
      <c r="O561" s="98">
        <v>1</v>
      </c>
      <c r="P561" s="98">
        <v>4</v>
      </c>
      <c r="Q561" s="98" t="s">
        <v>224</v>
      </c>
      <c r="R561" s="98"/>
      <c r="S561" s="98"/>
      <c r="T561" s="98"/>
      <c r="U561" s="95"/>
      <c r="V561" s="95"/>
      <c r="W561" s="98"/>
      <c r="X561" s="98"/>
      <c r="Y561" s="98"/>
      <c r="Z561" s="98"/>
      <c r="AA561" s="98"/>
      <c r="AB561" s="98"/>
      <c r="AC561" s="98"/>
      <c r="AD561" s="98"/>
      <c r="AE561" s="98"/>
      <c r="AF561" s="98"/>
      <c r="AG561" s="98"/>
      <c r="AH561" s="98"/>
      <c r="AI561" s="98"/>
      <c r="AJ561" s="98"/>
      <c r="AK561" s="98"/>
    </row>
    <row r="562" spans="1:37" ht="17.25" customHeight="1" x14ac:dyDescent="0.2">
      <c r="A562" s="97" t="s">
        <v>22</v>
      </c>
      <c r="B562" s="97" t="s">
        <v>1767</v>
      </c>
      <c r="C562" s="97" t="s">
        <v>165</v>
      </c>
      <c r="D562" s="97" t="s">
        <v>2537</v>
      </c>
      <c r="E562" s="97" t="s">
        <v>2537</v>
      </c>
      <c r="F562" s="95">
        <v>1</v>
      </c>
      <c r="G562" s="98" t="s">
        <v>659</v>
      </c>
      <c r="H562" s="95">
        <v>1984</v>
      </c>
      <c r="I562" s="96" t="s">
        <v>2538</v>
      </c>
      <c r="J562" s="95" t="s">
        <v>2539</v>
      </c>
      <c r="K562" s="95" t="s">
        <v>2540</v>
      </c>
      <c r="L562" s="95" t="s">
        <v>2541</v>
      </c>
      <c r="M562" s="95"/>
      <c r="N562" s="95" t="s">
        <v>177</v>
      </c>
      <c r="O562" s="95"/>
      <c r="P562" s="95"/>
      <c r="Q562" s="95" t="s">
        <v>224</v>
      </c>
      <c r="R562" s="95"/>
      <c r="S562" s="95"/>
      <c r="T562" s="95"/>
      <c r="U562" s="95"/>
      <c r="V562" s="95"/>
      <c r="W562" s="95"/>
      <c r="X562" s="95"/>
      <c r="Y562" s="95"/>
      <c r="Z562" s="95"/>
      <c r="AA562" s="95"/>
      <c r="AB562" s="95"/>
      <c r="AC562" s="95"/>
      <c r="AD562" s="95"/>
      <c r="AE562" s="95"/>
      <c r="AF562" s="95"/>
      <c r="AG562" s="95"/>
      <c r="AH562" s="95"/>
      <c r="AI562" s="95"/>
      <c r="AJ562" s="95"/>
      <c r="AK562" s="95"/>
    </row>
    <row r="563" spans="1:37" ht="17.25" customHeight="1" x14ac:dyDescent="0.2">
      <c r="A563" s="97" t="s">
        <v>22</v>
      </c>
      <c r="B563" s="97" t="s">
        <v>1774</v>
      </c>
      <c r="C563" s="97" t="s">
        <v>165</v>
      </c>
      <c r="D563" s="97" t="s">
        <v>2537</v>
      </c>
      <c r="E563" s="97" t="s">
        <v>2537</v>
      </c>
      <c r="F563" s="95">
        <v>2</v>
      </c>
      <c r="G563" s="98" t="s">
        <v>541</v>
      </c>
      <c r="H563" s="95">
        <v>1985</v>
      </c>
      <c r="I563" s="96" t="s">
        <v>2543</v>
      </c>
      <c r="J563" s="95" t="s">
        <v>2544</v>
      </c>
      <c r="K563" s="95" t="s">
        <v>2540</v>
      </c>
      <c r="L563" s="95" t="s">
        <v>2541</v>
      </c>
      <c r="M563" s="95"/>
      <c r="N563" s="95" t="s">
        <v>177</v>
      </c>
      <c r="O563" s="95"/>
      <c r="P563" s="95"/>
      <c r="Q563" s="95" t="s">
        <v>224</v>
      </c>
      <c r="R563" s="95"/>
      <c r="S563" s="95"/>
      <c r="T563" s="95"/>
      <c r="U563" s="95"/>
      <c r="V563" s="95"/>
      <c r="W563" s="95"/>
      <c r="X563" s="95"/>
      <c r="Y563" s="95"/>
      <c r="Z563" s="95"/>
      <c r="AA563" s="95"/>
      <c r="AB563" s="95"/>
      <c r="AC563" s="95"/>
      <c r="AD563" s="95"/>
      <c r="AE563" s="95"/>
      <c r="AF563" s="95"/>
      <c r="AG563" s="95"/>
      <c r="AH563" s="95"/>
      <c r="AI563" s="95"/>
      <c r="AJ563" s="95"/>
      <c r="AK563" s="95"/>
    </row>
    <row r="564" spans="1:37" ht="17.25" customHeight="1" x14ac:dyDescent="0.2">
      <c r="A564" s="97" t="s">
        <v>22</v>
      </c>
      <c r="B564" s="97" t="s">
        <v>1778</v>
      </c>
      <c r="C564" s="97" t="s">
        <v>165</v>
      </c>
      <c r="D564" s="97" t="s">
        <v>2537</v>
      </c>
      <c r="E564" s="97" t="s">
        <v>2537</v>
      </c>
      <c r="F564" s="95">
        <v>3</v>
      </c>
      <c r="G564" s="98" t="s">
        <v>667</v>
      </c>
      <c r="H564" s="95">
        <v>1986</v>
      </c>
      <c r="I564" s="96" t="s">
        <v>2547</v>
      </c>
      <c r="J564" s="95" t="s">
        <v>2548</v>
      </c>
      <c r="K564" s="95" t="s">
        <v>2540</v>
      </c>
      <c r="L564" s="95" t="s">
        <v>2541</v>
      </c>
      <c r="M564" s="95"/>
      <c r="N564" s="95" t="s">
        <v>177</v>
      </c>
      <c r="O564" s="95"/>
      <c r="P564" s="95"/>
      <c r="Q564" s="95" t="s">
        <v>224</v>
      </c>
      <c r="R564" s="95"/>
      <c r="S564" s="95"/>
      <c r="T564" s="95"/>
      <c r="U564" s="95"/>
      <c r="V564" s="95"/>
      <c r="W564" s="95"/>
      <c r="X564" s="95"/>
      <c r="Y564" s="95"/>
      <c r="Z564" s="95"/>
      <c r="AA564" s="95"/>
      <c r="AB564" s="95"/>
      <c r="AC564" s="95"/>
      <c r="AD564" s="95"/>
      <c r="AE564" s="95"/>
      <c r="AF564" s="95"/>
      <c r="AG564" s="95"/>
      <c r="AH564" s="95"/>
      <c r="AI564" s="95"/>
      <c r="AJ564" s="95"/>
      <c r="AK564" s="95"/>
    </row>
    <row r="565" spans="1:37" ht="17.25" customHeight="1" x14ac:dyDescent="0.2">
      <c r="A565" s="97" t="s">
        <v>22</v>
      </c>
      <c r="B565" s="97" t="s">
        <v>1781</v>
      </c>
      <c r="C565" s="97" t="s">
        <v>165</v>
      </c>
      <c r="D565" s="97" t="s">
        <v>2537</v>
      </c>
      <c r="E565" s="97" t="s">
        <v>2537</v>
      </c>
      <c r="F565" s="95">
        <v>4</v>
      </c>
      <c r="G565" s="98" t="s">
        <v>672</v>
      </c>
      <c r="H565" s="95">
        <v>1987</v>
      </c>
      <c r="I565" s="96" t="s">
        <v>2550</v>
      </c>
      <c r="J565" s="95" t="s">
        <v>2551</v>
      </c>
      <c r="K565" s="95" t="s">
        <v>2540</v>
      </c>
      <c r="L565" s="95" t="s">
        <v>2541</v>
      </c>
      <c r="M565" s="95"/>
      <c r="N565" s="95" t="s">
        <v>177</v>
      </c>
      <c r="O565" s="95"/>
      <c r="P565" s="95"/>
      <c r="Q565" s="95" t="s">
        <v>224</v>
      </c>
      <c r="R565" s="95"/>
      <c r="S565" s="95"/>
      <c r="T565" s="95"/>
      <c r="U565" s="95"/>
      <c r="V565" s="95"/>
      <c r="W565" s="95"/>
      <c r="X565" s="95"/>
      <c r="Y565" s="95"/>
      <c r="Z565" s="95"/>
      <c r="AA565" s="95"/>
      <c r="AB565" s="95"/>
      <c r="AC565" s="95"/>
      <c r="AD565" s="95"/>
      <c r="AE565" s="95"/>
      <c r="AF565" s="95"/>
      <c r="AG565" s="95"/>
      <c r="AH565" s="95"/>
      <c r="AI565" s="95"/>
      <c r="AJ565" s="95"/>
      <c r="AK565" s="95"/>
    </row>
    <row r="566" spans="1:37" ht="17.25" customHeight="1" x14ac:dyDescent="0.2">
      <c r="A566" s="97" t="s">
        <v>22</v>
      </c>
      <c r="B566" s="97" t="s">
        <v>1784</v>
      </c>
      <c r="C566" s="97" t="s">
        <v>165</v>
      </c>
      <c r="D566" s="97" t="s">
        <v>2537</v>
      </c>
      <c r="E566" s="97" t="s">
        <v>2537</v>
      </c>
      <c r="F566" s="95">
        <v>5</v>
      </c>
      <c r="G566" s="98" t="s">
        <v>676</v>
      </c>
      <c r="H566" s="95">
        <v>1988</v>
      </c>
      <c r="I566" s="96" t="s">
        <v>2554</v>
      </c>
      <c r="J566" s="95" t="s">
        <v>2555</v>
      </c>
      <c r="K566" s="95" t="s">
        <v>2540</v>
      </c>
      <c r="L566" s="95" t="s">
        <v>2541</v>
      </c>
      <c r="M566" s="95"/>
      <c r="N566" s="95" t="s">
        <v>177</v>
      </c>
      <c r="O566" s="95"/>
      <c r="P566" s="95"/>
      <c r="Q566" s="95" t="s">
        <v>224</v>
      </c>
      <c r="R566" s="95"/>
      <c r="S566" s="95"/>
      <c r="T566" s="95"/>
      <c r="U566" s="95"/>
      <c r="V566" s="95"/>
      <c r="W566" s="95"/>
      <c r="X566" s="95"/>
      <c r="Y566" s="95"/>
      <c r="Z566" s="95"/>
      <c r="AA566" s="95"/>
      <c r="AB566" s="95"/>
      <c r="AC566" s="95"/>
      <c r="AD566" s="95"/>
      <c r="AE566" s="95"/>
      <c r="AF566" s="95"/>
      <c r="AG566" s="95"/>
      <c r="AH566" s="95"/>
      <c r="AI566" s="95"/>
      <c r="AJ566" s="95"/>
      <c r="AK566" s="95"/>
    </row>
    <row r="567" spans="1:37" ht="17.25" customHeight="1" x14ac:dyDescent="0.2">
      <c r="A567" s="97" t="s">
        <v>22</v>
      </c>
      <c r="B567" s="97" t="s">
        <v>1787</v>
      </c>
      <c r="C567" s="97" t="s">
        <v>165</v>
      </c>
      <c r="D567" s="97" t="s">
        <v>2537</v>
      </c>
      <c r="E567" s="97" t="s">
        <v>2537</v>
      </c>
      <c r="F567" s="95">
        <v>6</v>
      </c>
      <c r="G567" s="98" t="s">
        <v>680</v>
      </c>
      <c r="H567" s="95">
        <v>1989</v>
      </c>
      <c r="I567" s="96" t="s">
        <v>2556</v>
      </c>
      <c r="J567" s="95" t="s">
        <v>2557</v>
      </c>
      <c r="K567" s="95" t="s">
        <v>2540</v>
      </c>
      <c r="L567" s="95" t="s">
        <v>2541</v>
      </c>
      <c r="M567" s="95"/>
      <c r="N567" s="95" t="s">
        <v>177</v>
      </c>
      <c r="O567" s="95"/>
      <c r="P567" s="95"/>
      <c r="Q567" s="95" t="s">
        <v>224</v>
      </c>
      <c r="R567" s="95"/>
      <c r="S567" s="95"/>
      <c r="T567" s="95"/>
      <c r="U567" s="95"/>
      <c r="V567" s="95"/>
      <c r="W567" s="95"/>
      <c r="X567" s="95"/>
      <c r="Y567" s="95"/>
      <c r="Z567" s="95"/>
      <c r="AA567" s="95"/>
      <c r="AB567" s="95"/>
      <c r="AC567" s="95"/>
      <c r="AD567" s="95"/>
      <c r="AE567" s="95"/>
      <c r="AF567" s="95"/>
      <c r="AG567" s="95"/>
      <c r="AH567" s="95"/>
      <c r="AI567" s="95"/>
      <c r="AJ567" s="95"/>
      <c r="AK567" s="95"/>
    </row>
    <row r="568" spans="1:37" ht="17.25" customHeight="1" x14ac:dyDescent="0.2">
      <c r="A568" s="97" t="s">
        <v>22</v>
      </c>
      <c r="B568" s="97" t="s">
        <v>1376</v>
      </c>
      <c r="C568" s="97" t="s">
        <v>165</v>
      </c>
      <c r="D568" s="97" t="s">
        <v>2537</v>
      </c>
      <c r="E568" s="97" t="s">
        <v>2537</v>
      </c>
      <c r="F568" s="95">
        <v>7</v>
      </c>
      <c r="G568" s="98" t="s">
        <v>684</v>
      </c>
      <c r="H568" s="95">
        <v>1990</v>
      </c>
      <c r="I568" s="96" t="s">
        <v>2559</v>
      </c>
      <c r="J568" s="95" t="s">
        <v>2560</v>
      </c>
      <c r="K568" s="95" t="s">
        <v>2540</v>
      </c>
      <c r="L568" s="95" t="s">
        <v>2541</v>
      </c>
      <c r="M568" s="95"/>
      <c r="N568" s="95" t="s">
        <v>177</v>
      </c>
      <c r="O568" s="95"/>
      <c r="P568" s="95"/>
      <c r="Q568" s="95" t="s">
        <v>224</v>
      </c>
      <c r="R568" s="95"/>
      <c r="S568" s="95"/>
      <c r="T568" s="95"/>
      <c r="U568" s="95"/>
      <c r="V568" s="95"/>
      <c r="W568" s="95"/>
      <c r="X568" s="95"/>
      <c r="Y568" s="95"/>
      <c r="Z568" s="95"/>
      <c r="AA568" s="95"/>
      <c r="AB568" s="95"/>
      <c r="AC568" s="95"/>
      <c r="AD568" s="95"/>
      <c r="AE568" s="95"/>
      <c r="AF568" s="95"/>
      <c r="AG568" s="95"/>
      <c r="AH568" s="95"/>
      <c r="AI568" s="95"/>
      <c r="AJ568" s="95"/>
      <c r="AK568" s="95"/>
    </row>
    <row r="569" spans="1:37" ht="17.25" customHeight="1" x14ac:dyDescent="0.2">
      <c r="A569" s="97" t="s">
        <v>22</v>
      </c>
      <c r="B569" s="97" t="s">
        <v>836</v>
      </c>
      <c r="C569" s="97" t="s">
        <v>165</v>
      </c>
      <c r="D569" s="97" t="s">
        <v>2537</v>
      </c>
      <c r="E569" s="97" t="s">
        <v>2537</v>
      </c>
      <c r="F569" s="95">
        <v>8</v>
      </c>
      <c r="G569" s="98" t="s">
        <v>688</v>
      </c>
      <c r="H569" s="95">
        <v>1991</v>
      </c>
      <c r="I569" s="96" t="s">
        <v>2561</v>
      </c>
      <c r="J569" s="95" t="s">
        <v>2562</v>
      </c>
      <c r="K569" s="95" t="s">
        <v>2540</v>
      </c>
      <c r="L569" s="95" t="s">
        <v>2541</v>
      </c>
      <c r="M569" s="95"/>
      <c r="N569" s="95" t="s">
        <v>177</v>
      </c>
      <c r="O569" s="95"/>
      <c r="P569" s="95"/>
      <c r="Q569" s="95" t="s">
        <v>224</v>
      </c>
      <c r="R569" s="95"/>
      <c r="S569" s="95"/>
      <c r="T569" s="95"/>
      <c r="U569" s="95"/>
      <c r="V569" s="95"/>
      <c r="W569" s="95"/>
      <c r="X569" s="95"/>
      <c r="Y569" s="95"/>
      <c r="Z569" s="95"/>
      <c r="AA569" s="95"/>
      <c r="AB569" s="95"/>
      <c r="AC569" s="95"/>
      <c r="AD569" s="95"/>
      <c r="AE569" s="95"/>
      <c r="AF569" s="95"/>
      <c r="AG569" s="95"/>
      <c r="AH569" s="95"/>
      <c r="AI569" s="95"/>
      <c r="AJ569" s="95"/>
      <c r="AK569" s="95"/>
    </row>
    <row r="570" spans="1:37" ht="17.25" customHeight="1" x14ac:dyDescent="0.2">
      <c r="A570" s="97" t="s">
        <v>22</v>
      </c>
      <c r="B570" s="97" t="s">
        <v>1384</v>
      </c>
      <c r="C570" s="97" t="s">
        <v>165</v>
      </c>
      <c r="D570" s="97" t="s">
        <v>2537</v>
      </c>
      <c r="E570" s="97" t="s">
        <v>2537</v>
      </c>
      <c r="F570" s="95">
        <v>9</v>
      </c>
      <c r="G570" s="98" t="s">
        <v>692</v>
      </c>
      <c r="H570" s="95">
        <v>1992</v>
      </c>
      <c r="I570" s="96" t="s">
        <v>2563</v>
      </c>
      <c r="J570" s="95" t="s">
        <v>2564</v>
      </c>
      <c r="K570" s="95" t="s">
        <v>2540</v>
      </c>
      <c r="L570" s="95" t="s">
        <v>2541</v>
      </c>
      <c r="M570" s="95"/>
      <c r="N570" s="95" t="s">
        <v>177</v>
      </c>
      <c r="O570" s="95"/>
      <c r="P570" s="95"/>
      <c r="Q570" s="95" t="s">
        <v>224</v>
      </c>
      <c r="R570" s="95"/>
      <c r="S570" s="95"/>
      <c r="T570" s="95"/>
      <c r="U570" s="95"/>
      <c r="V570" s="95"/>
      <c r="W570" s="95"/>
      <c r="X570" s="95"/>
      <c r="Y570" s="95"/>
      <c r="Z570" s="95"/>
      <c r="AA570" s="95"/>
      <c r="AB570" s="95"/>
      <c r="AC570" s="95"/>
      <c r="AD570" s="95"/>
      <c r="AE570" s="95"/>
      <c r="AF570" s="95"/>
      <c r="AG570" s="95"/>
      <c r="AH570" s="95"/>
      <c r="AI570" s="95"/>
      <c r="AJ570" s="95"/>
      <c r="AK570" s="95"/>
    </row>
    <row r="571" spans="1:37" ht="17.25" customHeight="1" x14ac:dyDescent="0.2">
      <c r="A571" s="97" t="s">
        <v>22</v>
      </c>
      <c r="B571" s="97" t="s">
        <v>1388</v>
      </c>
      <c r="C571" s="97" t="s">
        <v>165</v>
      </c>
      <c r="D571" s="97" t="s">
        <v>2537</v>
      </c>
      <c r="E571" s="97" t="s">
        <v>2537</v>
      </c>
      <c r="F571" s="95">
        <v>10</v>
      </c>
      <c r="G571" s="98" t="s">
        <v>696</v>
      </c>
      <c r="H571" s="95">
        <v>1993</v>
      </c>
      <c r="I571" s="96" t="s">
        <v>2565</v>
      </c>
      <c r="J571" s="95" t="s">
        <v>2566</v>
      </c>
      <c r="K571" s="95" t="s">
        <v>2540</v>
      </c>
      <c r="L571" s="95" t="s">
        <v>2541</v>
      </c>
      <c r="M571" s="95"/>
      <c r="N571" s="95" t="s">
        <v>177</v>
      </c>
      <c r="O571" s="95"/>
      <c r="P571" s="95"/>
      <c r="Q571" s="95" t="s">
        <v>224</v>
      </c>
      <c r="R571" s="95"/>
      <c r="S571" s="95"/>
      <c r="T571" s="95"/>
      <c r="U571" s="95"/>
      <c r="V571" s="95"/>
      <c r="W571" s="95"/>
      <c r="X571" s="95"/>
      <c r="Y571" s="95"/>
      <c r="Z571" s="95"/>
      <c r="AA571" s="95"/>
      <c r="AB571" s="95"/>
      <c r="AC571" s="95"/>
      <c r="AD571" s="95"/>
      <c r="AE571" s="95"/>
      <c r="AF571" s="95"/>
      <c r="AG571" s="95"/>
      <c r="AH571" s="95"/>
      <c r="AI571" s="95"/>
      <c r="AJ571" s="95"/>
      <c r="AK571" s="95"/>
    </row>
    <row r="572" spans="1:37" ht="17.25" customHeight="1" x14ac:dyDescent="0.2">
      <c r="A572" s="97" t="s">
        <v>22</v>
      </c>
      <c r="B572" s="97" t="s">
        <v>1392</v>
      </c>
      <c r="C572" s="97" t="s">
        <v>165</v>
      </c>
      <c r="D572" s="97" t="s">
        <v>2537</v>
      </c>
      <c r="E572" s="97" t="s">
        <v>2537</v>
      </c>
      <c r="F572" s="95">
        <v>11</v>
      </c>
      <c r="G572" s="98" t="s">
        <v>700</v>
      </c>
      <c r="H572" s="95">
        <v>1994</v>
      </c>
      <c r="I572" s="96" t="s">
        <v>2567</v>
      </c>
      <c r="J572" s="95" t="s">
        <v>2568</v>
      </c>
      <c r="K572" s="95" t="s">
        <v>2540</v>
      </c>
      <c r="L572" s="95" t="s">
        <v>2541</v>
      </c>
      <c r="M572" s="95"/>
      <c r="N572" s="95" t="s">
        <v>177</v>
      </c>
      <c r="O572" s="95"/>
      <c r="P572" s="95"/>
      <c r="Q572" s="95" t="s">
        <v>224</v>
      </c>
      <c r="R572" s="95"/>
      <c r="S572" s="95"/>
      <c r="T572" s="95"/>
      <c r="U572" s="95"/>
      <c r="V572" s="95"/>
      <c r="W572" s="95"/>
      <c r="X572" s="95"/>
      <c r="Y572" s="95"/>
      <c r="Z572" s="95"/>
      <c r="AA572" s="95"/>
      <c r="AB572" s="95"/>
      <c r="AC572" s="95"/>
      <c r="AD572" s="95"/>
      <c r="AE572" s="95"/>
      <c r="AF572" s="95"/>
      <c r="AG572" s="95"/>
      <c r="AH572" s="95"/>
      <c r="AI572" s="95"/>
      <c r="AJ572" s="95"/>
      <c r="AK572" s="95"/>
    </row>
    <row r="573" spans="1:37" ht="17.25" customHeight="1" x14ac:dyDescent="0.2">
      <c r="A573" s="97" t="s">
        <v>22</v>
      </c>
      <c r="B573" s="97" t="s">
        <v>1397</v>
      </c>
      <c r="C573" s="97" t="s">
        <v>165</v>
      </c>
      <c r="D573" s="97" t="s">
        <v>2537</v>
      </c>
      <c r="E573" s="97" t="s">
        <v>2537</v>
      </c>
      <c r="F573" s="95">
        <v>12</v>
      </c>
      <c r="G573" s="98" t="s">
        <v>705</v>
      </c>
      <c r="H573" s="95">
        <v>1995</v>
      </c>
      <c r="I573" s="96" t="s">
        <v>2573</v>
      </c>
      <c r="J573" s="95" t="s">
        <v>2574</v>
      </c>
      <c r="K573" s="95" t="s">
        <v>2540</v>
      </c>
      <c r="L573" s="95" t="s">
        <v>2541</v>
      </c>
      <c r="M573" s="95"/>
      <c r="N573" s="95" t="s">
        <v>177</v>
      </c>
      <c r="O573" s="95"/>
      <c r="P573" s="95"/>
      <c r="Q573" s="95" t="s">
        <v>224</v>
      </c>
      <c r="R573" s="95"/>
      <c r="S573" s="95"/>
      <c r="T573" s="95"/>
      <c r="U573" s="95"/>
      <c r="V573" s="95"/>
      <c r="W573" s="95"/>
      <c r="X573" s="95"/>
      <c r="Y573" s="95"/>
      <c r="Z573" s="95"/>
      <c r="AA573" s="95"/>
      <c r="AB573" s="95"/>
      <c r="AC573" s="95"/>
      <c r="AD573" s="95"/>
      <c r="AE573" s="95"/>
      <c r="AF573" s="95"/>
      <c r="AG573" s="95"/>
      <c r="AH573" s="95"/>
      <c r="AI573" s="95"/>
      <c r="AJ573" s="95"/>
      <c r="AK573" s="95"/>
    </row>
    <row r="574" spans="1:37" ht="17.25" customHeight="1" x14ac:dyDescent="0.2">
      <c r="A574" s="97" t="s">
        <v>22</v>
      </c>
      <c r="B574" s="97" t="s">
        <v>841</v>
      </c>
      <c r="C574" s="97" t="s">
        <v>165</v>
      </c>
      <c r="D574" s="97" t="s">
        <v>2537</v>
      </c>
      <c r="E574" s="97" t="s">
        <v>2537</v>
      </c>
      <c r="F574" s="95">
        <v>13</v>
      </c>
      <c r="G574" s="98" t="s">
        <v>709</v>
      </c>
      <c r="H574" s="95">
        <v>1996</v>
      </c>
      <c r="I574" s="96" t="s">
        <v>2575</v>
      </c>
      <c r="J574" s="95" t="s">
        <v>2576</v>
      </c>
      <c r="K574" s="95" t="s">
        <v>2540</v>
      </c>
      <c r="L574" s="95" t="s">
        <v>2541</v>
      </c>
      <c r="M574" s="95"/>
      <c r="N574" s="95" t="s">
        <v>177</v>
      </c>
      <c r="O574" s="95"/>
      <c r="P574" s="95"/>
      <c r="Q574" s="95" t="s">
        <v>224</v>
      </c>
      <c r="R574" s="95"/>
      <c r="S574" s="95"/>
      <c r="T574" s="95"/>
      <c r="U574" s="95"/>
      <c r="V574" s="95"/>
      <c r="W574" s="95"/>
      <c r="X574" s="95"/>
      <c r="Y574" s="95"/>
      <c r="Z574" s="95"/>
      <c r="AA574" s="95"/>
      <c r="AB574" s="95"/>
      <c r="AC574" s="95"/>
      <c r="AD574" s="95"/>
      <c r="AE574" s="95"/>
      <c r="AF574" s="95"/>
      <c r="AG574" s="95"/>
      <c r="AH574" s="95"/>
      <c r="AI574" s="95"/>
      <c r="AJ574" s="95"/>
      <c r="AK574" s="95"/>
    </row>
    <row r="575" spans="1:37" ht="17.25" customHeight="1" x14ac:dyDescent="0.2">
      <c r="A575" s="97" t="s">
        <v>22</v>
      </c>
      <c r="B575" s="97" t="s">
        <v>1405</v>
      </c>
      <c r="C575" s="97" t="s">
        <v>165</v>
      </c>
      <c r="D575" s="97" t="s">
        <v>2537</v>
      </c>
      <c r="E575" s="97" t="s">
        <v>2537</v>
      </c>
      <c r="F575" s="95">
        <v>14</v>
      </c>
      <c r="G575" s="98" t="s">
        <v>713</v>
      </c>
      <c r="H575" s="95">
        <v>1997</v>
      </c>
      <c r="I575" s="96" t="s">
        <v>2577</v>
      </c>
      <c r="J575" s="95" t="s">
        <v>2578</v>
      </c>
      <c r="K575" s="95" t="s">
        <v>2540</v>
      </c>
      <c r="L575" s="95" t="s">
        <v>2541</v>
      </c>
      <c r="M575" s="95"/>
      <c r="N575" s="95" t="s">
        <v>177</v>
      </c>
      <c r="O575" s="95"/>
      <c r="P575" s="95"/>
      <c r="Q575" s="95" t="s">
        <v>224</v>
      </c>
      <c r="R575" s="95"/>
      <c r="S575" s="95"/>
      <c r="T575" s="95"/>
      <c r="U575" s="95"/>
      <c r="V575" s="95"/>
      <c r="W575" s="95"/>
      <c r="X575" s="95"/>
      <c r="Y575" s="95"/>
      <c r="Z575" s="95"/>
      <c r="AA575" s="95"/>
      <c r="AB575" s="95"/>
      <c r="AC575" s="95"/>
      <c r="AD575" s="95"/>
      <c r="AE575" s="95"/>
      <c r="AF575" s="95"/>
      <c r="AG575" s="95"/>
      <c r="AH575" s="95"/>
      <c r="AI575" s="95"/>
      <c r="AJ575" s="95"/>
      <c r="AK575" s="95"/>
    </row>
    <row r="576" spans="1:37" ht="17.25" customHeight="1" x14ac:dyDescent="0.2">
      <c r="A576" s="97" t="s">
        <v>22</v>
      </c>
      <c r="B576" s="97" t="s">
        <v>1409</v>
      </c>
      <c r="C576" s="97" t="s">
        <v>165</v>
      </c>
      <c r="D576" s="97" t="s">
        <v>2537</v>
      </c>
      <c r="E576" s="97" t="s">
        <v>2537</v>
      </c>
      <c r="F576" s="95">
        <v>15</v>
      </c>
      <c r="G576" s="98" t="s">
        <v>717</v>
      </c>
      <c r="H576" s="95">
        <v>1998</v>
      </c>
      <c r="I576" s="96" t="s">
        <v>2579</v>
      </c>
      <c r="J576" s="95" t="s">
        <v>2580</v>
      </c>
      <c r="K576" s="95" t="s">
        <v>2540</v>
      </c>
      <c r="L576" s="95" t="s">
        <v>2541</v>
      </c>
      <c r="M576" s="95"/>
      <c r="N576" s="95" t="s">
        <v>177</v>
      </c>
      <c r="O576" s="95"/>
      <c r="P576" s="95"/>
      <c r="Q576" s="95" t="s">
        <v>224</v>
      </c>
      <c r="R576" s="95"/>
      <c r="S576" s="95"/>
      <c r="T576" s="95"/>
      <c r="U576" s="95"/>
      <c r="V576" s="95"/>
      <c r="W576" s="95"/>
      <c r="X576" s="95"/>
      <c r="Y576" s="95"/>
      <c r="Z576" s="95"/>
      <c r="AA576" s="95"/>
      <c r="AB576" s="95"/>
      <c r="AC576" s="95"/>
      <c r="AD576" s="95"/>
      <c r="AE576" s="95"/>
      <c r="AF576" s="95"/>
      <c r="AG576" s="95"/>
      <c r="AH576" s="95"/>
      <c r="AI576" s="95"/>
      <c r="AJ576" s="95"/>
      <c r="AK576" s="95"/>
    </row>
    <row r="577" spans="1:37" ht="17.25" customHeight="1" x14ac:dyDescent="0.2">
      <c r="A577" s="97" t="s">
        <v>22</v>
      </c>
      <c r="B577" s="97" t="s">
        <v>1414</v>
      </c>
      <c r="C577" s="97" t="s">
        <v>165</v>
      </c>
      <c r="D577" s="97" t="s">
        <v>2537</v>
      </c>
      <c r="E577" s="97" t="s">
        <v>2537</v>
      </c>
      <c r="F577" s="95">
        <v>16</v>
      </c>
      <c r="G577" s="98" t="s">
        <v>721</v>
      </c>
      <c r="H577" s="95">
        <v>1999</v>
      </c>
      <c r="I577" s="96" t="s">
        <v>2581</v>
      </c>
      <c r="J577" s="95" t="s">
        <v>2582</v>
      </c>
      <c r="K577" s="95" t="s">
        <v>2540</v>
      </c>
      <c r="L577" s="95" t="s">
        <v>2541</v>
      </c>
      <c r="M577" s="95"/>
      <c r="N577" s="95" t="s">
        <v>177</v>
      </c>
      <c r="O577" s="95"/>
      <c r="P577" s="95"/>
      <c r="Q577" s="95" t="s">
        <v>224</v>
      </c>
      <c r="R577" s="95"/>
      <c r="S577" s="95"/>
      <c r="T577" s="95"/>
      <c r="U577" s="95"/>
      <c r="V577" s="95"/>
      <c r="W577" s="95"/>
      <c r="X577" s="95"/>
      <c r="Y577" s="95"/>
      <c r="Z577" s="95"/>
      <c r="AA577" s="95"/>
      <c r="AB577" s="95"/>
      <c r="AC577" s="95"/>
      <c r="AD577" s="95"/>
      <c r="AE577" s="95"/>
      <c r="AF577" s="95"/>
      <c r="AG577" s="95"/>
      <c r="AH577" s="95"/>
      <c r="AI577" s="95"/>
      <c r="AJ577" s="95"/>
      <c r="AK577" s="95"/>
    </row>
    <row r="578" spans="1:37" ht="17.25" customHeight="1" x14ac:dyDescent="0.2">
      <c r="A578" s="97" t="s">
        <v>22</v>
      </c>
      <c r="B578" s="97" t="s">
        <v>1418</v>
      </c>
      <c r="C578" s="97" t="s">
        <v>165</v>
      </c>
      <c r="D578" s="97" t="s">
        <v>2537</v>
      </c>
      <c r="E578" s="97" t="s">
        <v>2537</v>
      </c>
      <c r="F578" s="95">
        <v>17</v>
      </c>
      <c r="G578" s="98" t="s">
        <v>725</v>
      </c>
      <c r="H578" s="95">
        <v>2000</v>
      </c>
      <c r="I578" s="96" t="s">
        <v>2583</v>
      </c>
      <c r="J578" s="95" t="s">
        <v>2584</v>
      </c>
      <c r="K578" s="95" t="s">
        <v>2540</v>
      </c>
      <c r="L578" s="95" t="s">
        <v>2541</v>
      </c>
      <c r="M578" s="95"/>
      <c r="N578" s="95" t="s">
        <v>177</v>
      </c>
      <c r="O578" s="95"/>
      <c r="P578" s="95"/>
      <c r="Q578" s="95" t="s">
        <v>224</v>
      </c>
      <c r="R578" s="95"/>
      <c r="S578" s="95"/>
      <c r="T578" s="95"/>
      <c r="U578" s="95"/>
      <c r="V578" s="95"/>
      <c r="W578" s="95"/>
      <c r="X578" s="95"/>
      <c r="Y578" s="95"/>
      <c r="Z578" s="95"/>
      <c r="AA578" s="95"/>
      <c r="AB578" s="95"/>
      <c r="AC578" s="95"/>
      <c r="AD578" s="95"/>
      <c r="AE578" s="95"/>
      <c r="AF578" s="95"/>
      <c r="AG578" s="95"/>
      <c r="AH578" s="95"/>
      <c r="AI578" s="95"/>
      <c r="AJ578" s="95"/>
      <c r="AK578" s="95"/>
    </row>
    <row r="579" spans="1:37" ht="17.25" customHeight="1" x14ac:dyDescent="0.2">
      <c r="A579" s="97" t="s">
        <v>22</v>
      </c>
      <c r="B579" s="97" t="s">
        <v>844</v>
      </c>
      <c r="C579" s="97" t="s">
        <v>165</v>
      </c>
      <c r="D579" s="97" t="s">
        <v>2537</v>
      </c>
      <c r="E579" s="97" t="s">
        <v>2537</v>
      </c>
      <c r="F579" s="95">
        <v>18</v>
      </c>
      <c r="G579" s="98" t="s">
        <v>729</v>
      </c>
      <c r="H579" s="95">
        <v>2001</v>
      </c>
      <c r="I579" s="96" t="s">
        <v>2586</v>
      </c>
      <c r="J579" s="95" t="s">
        <v>2587</v>
      </c>
      <c r="K579" s="95" t="s">
        <v>2540</v>
      </c>
      <c r="L579" s="95" t="s">
        <v>2541</v>
      </c>
      <c r="M579" s="95"/>
      <c r="N579" s="95" t="s">
        <v>177</v>
      </c>
      <c r="O579" s="95"/>
      <c r="P579" s="95"/>
      <c r="Q579" s="95" t="s">
        <v>224</v>
      </c>
      <c r="R579" s="95"/>
      <c r="S579" s="95"/>
      <c r="T579" s="95"/>
      <c r="U579" s="95"/>
      <c r="V579" s="95"/>
      <c r="W579" s="95"/>
      <c r="X579" s="95"/>
      <c r="Y579" s="95"/>
      <c r="Z579" s="95"/>
      <c r="AA579" s="95"/>
      <c r="AB579" s="95"/>
      <c r="AC579" s="95"/>
      <c r="AD579" s="95"/>
      <c r="AE579" s="95"/>
      <c r="AF579" s="95"/>
      <c r="AG579" s="95"/>
      <c r="AH579" s="95"/>
      <c r="AI579" s="95"/>
      <c r="AJ579" s="95"/>
      <c r="AK579" s="95"/>
    </row>
    <row r="580" spans="1:37" ht="17.25" customHeight="1" x14ac:dyDescent="0.2">
      <c r="A580" s="97" t="s">
        <v>22</v>
      </c>
      <c r="B580" s="97" t="s">
        <v>1425</v>
      </c>
      <c r="C580" s="97" t="s">
        <v>165</v>
      </c>
      <c r="D580" s="97" t="s">
        <v>2537</v>
      </c>
      <c r="E580" s="97" t="s">
        <v>2537</v>
      </c>
      <c r="F580" s="95">
        <v>19</v>
      </c>
      <c r="G580" s="98" t="s">
        <v>733</v>
      </c>
      <c r="H580" s="95">
        <v>2002</v>
      </c>
      <c r="I580" s="96" t="s">
        <v>2588</v>
      </c>
      <c r="J580" s="95" t="s">
        <v>2589</v>
      </c>
      <c r="K580" s="95" t="s">
        <v>2540</v>
      </c>
      <c r="L580" s="95" t="s">
        <v>2541</v>
      </c>
      <c r="M580" s="95"/>
      <c r="N580" s="95" t="s">
        <v>177</v>
      </c>
      <c r="O580" s="95"/>
      <c r="P580" s="95"/>
      <c r="Q580" s="95" t="s">
        <v>224</v>
      </c>
      <c r="R580" s="95"/>
      <c r="S580" s="95"/>
      <c r="T580" s="95"/>
      <c r="U580" s="95"/>
      <c r="V580" s="95"/>
      <c r="W580" s="95"/>
      <c r="X580" s="95"/>
      <c r="Y580" s="95"/>
      <c r="Z580" s="95"/>
      <c r="AA580" s="95"/>
      <c r="AB580" s="95"/>
      <c r="AC580" s="95"/>
      <c r="AD580" s="95"/>
      <c r="AE580" s="95"/>
      <c r="AF580" s="95"/>
      <c r="AG580" s="95"/>
      <c r="AH580" s="95"/>
      <c r="AI580" s="95"/>
      <c r="AJ580" s="95"/>
      <c r="AK580" s="95"/>
    </row>
    <row r="581" spans="1:37" ht="17.25" customHeight="1" x14ac:dyDescent="0.2">
      <c r="A581" s="97" t="s">
        <v>22</v>
      </c>
      <c r="B581" s="97" t="s">
        <v>1430</v>
      </c>
      <c r="C581" s="97" t="s">
        <v>165</v>
      </c>
      <c r="D581" s="97" t="s">
        <v>2537</v>
      </c>
      <c r="E581" s="97" t="s">
        <v>2537</v>
      </c>
      <c r="F581" s="95">
        <v>20</v>
      </c>
      <c r="G581" s="98" t="s">
        <v>738</v>
      </c>
      <c r="H581" s="95">
        <v>2003</v>
      </c>
      <c r="I581" s="96" t="s">
        <v>2590</v>
      </c>
      <c r="J581" s="95" t="s">
        <v>2591</v>
      </c>
      <c r="K581" s="95" t="s">
        <v>2540</v>
      </c>
      <c r="L581" s="95" t="s">
        <v>2541</v>
      </c>
      <c r="M581" s="95"/>
      <c r="N581" s="95" t="s">
        <v>177</v>
      </c>
      <c r="O581" s="95"/>
      <c r="P581" s="95"/>
      <c r="Q581" s="95" t="s">
        <v>224</v>
      </c>
      <c r="R581" s="95"/>
      <c r="S581" s="95"/>
      <c r="T581" s="95"/>
      <c r="U581" s="95"/>
      <c r="V581" s="95"/>
      <c r="W581" s="95"/>
      <c r="X581" s="95"/>
      <c r="Y581" s="95"/>
      <c r="Z581" s="95"/>
      <c r="AA581" s="95"/>
      <c r="AB581" s="95"/>
      <c r="AC581" s="95"/>
      <c r="AD581" s="95"/>
      <c r="AE581" s="95"/>
      <c r="AF581" s="95"/>
      <c r="AG581" s="95"/>
      <c r="AH581" s="95"/>
      <c r="AI581" s="95"/>
      <c r="AJ581" s="95"/>
      <c r="AK581" s="95"/>
    </row>
    <row r="582" spans="1:37" ht="17.25" customHeight="1" x14ac:dyDescent="0.2">
      <c r="A582" s="97" t="s">
        <v>22</v>
      </c>
      <c r="B582" s="97" t="s">
        <v>1433</v>
      </c>
      <c r="C582" s="97" t="s">
        <v>165</v>
      </c>
      <c r="D582" s="97" t="s">
        <v>2537</v>
      </c>
      <c r="E582" s="97" t="s">
        <v>2537</v>
      </c>
      <c r="F582" s="95">
        <v>21</v>
      </c>
      <c r="G582" s="98" t="s">
        <v>742</v>
      </c>
      <c r="H582" s="95">
        <v>2004</v>
      </c>
      <c r="I582" s="96" t="s">
        <v>2592</v>
      </c>
      <c r="J582" s="95" t="s">
        <v>2593</v>
      </c>
      <c r="K582" s="95" t="s">
        <v>2540</v>
      </c>
      <c r="L582" s="95" t="s">
        <v>2541</v>
      </c>
      <c r="M582" s="95"/>
      <c r="N582" s="95" t="s">
        <v>177</v>
      </c>
      <c r="O582" s="95"/>
      <c r="P582" s="95"/>
      <c r="Q582" s="95" t="s">
        <v>224</v>
      </c>
      <c r="R582" s="95"/>
      <c r="S582" s="95"/>
      <c r="T582" s="95"/>
      <c r="U582" s="95"/>
      <c r="V582" s="95"/>
      <c r="W582" s="95"/>
      <c r="X582" s="95"/>
      <c r="Y582" s="95"/>
      <c r="Z582" s="95"/>
      <c r="AA582" s="95"/>
      <c r="AB582" s="95"/>
      <c r="AC582" s="95"/>
      <c r="AD582" s="95"/>
      <c r="AE582" s="95"/>
      <c r="AF582" s="95"/>
      <c r="AG582" s="95"/>
      <c r="AH582" s="95"/>
      <c r="AI582" s="95"/>
      <c r="AJ582" s="95"/>
      <c r="AK582" s="95"/>
    </row>
    <row r="583" spans="1:37" ht="17.25" customHeight="1" x14ac:dyDescent="0.2">
      <c r="A583" s="97" t="s">
        <v>22</v>
      </c>
      <c r="B583" s="97" t="s">
        <v>1437</v>
      </c>
      <c r="C583" s="97" t="s">
        <v>165</v>
      </c>
      <c r="D583" s="97" t="s">
        <v>2537</v>
      </c>
      <c r="E583" s="97" t="s">
        <v>2537</v>
      </c>
      <c r="F583" s="95">
        <v>22</v>
      </c>
      <c r="G583" s="98" t="s">
        <v>746</v>
      </c>
      <c r="H583" s="95">
        <v>2005</v>
      </c>
      <c r="I583" s="96" t="s">
        <v>2594</v>
      </c>
      <c r="J583" s="95" t="s">
        <v>2595</v>
      </c>
      <c r="K583" s="95" t="s">
        <v>2540</v>
      </c>
      <c r="L583" s="95" t="s">
        <v>2541</v>
      </c>
      <c r="M583" s="95"/>
      <c r="N583" s="95" t="s">
        <v>177</v>
      </c>
      <c r="O583" s="95"/>
      <c r="P583" s="95"/>
      <c r="Q583" s="95" t="s">
        <v>224</v>
      </c>
      <c r="R583" s="95"/>
      <c r="S583" s="95"/>
      <c r="T583" s="95"/>
      <c r="U583" s="95"/>
      <c r="V583" s="95"/>
      <c r="W583" s="95"/>
      <c r="X583" s="95"/>
      <c r="Y583" s="95"/>
      <c r="Z583" s="95"/>
      <c r="AA583" s="95"/>
      <c r="AB583" s="95"/>
      <c r="AC583" s="95"/>
      <c r="AD583" s="95"/>
      <c r="AE583" s="95"/>
      <c r="AF583" s="95"/>
      <c r="AG583" s="95"/>
      <c r="AH583" s="95"/>
      <c r="AI583" s="95"/>
      <c r="AJ583" s="95"/>
      <c r="AK583" s="95"/>
    </row>
    <row r="584" spans="1:37" ht="17.25" customHeight="1" x14ac:dyDescent="0.2">
      <c r="A584" s="97" t="s">
        <v>22</v>
      </c>
      <c r="B584" s="97" t="s">
        <v>791</v>
      </c>
      <c r="C584" s="97" t="s">
        <v>165</v>
      </c>
      <c r="D584" s="97" t="s">
        <v>2537</v>
      </c>
      <c r="E584" s="97" t="s">
        <v>2537</v>
      </c>
      <c r="F584" s="95">
        <v>23</v>
      </c>
      <c r="G584" s="98" t="s">
        <v>750</v>
      </c>
      <c r="H584" s="95">
        <v>2006</v>
      </c>
      <c r="I584" s="96" t="s">
        <v>2597</v>
      </c>
      <c r="J584" s="95" t="s">
        <v>2598</v>
      </c>
      <c r="K584" s="95" t="s">
        <v>2540</v>
      </c>
      <c r="L584" s="95" t="s">
        <v>2541</v>
      </c>
      <c r="M584" s="95"/>
      <c r="N584" s="95" t="s">
        <v>177</v>
      </c>
      <c r="O584" s="95"/>
      <c r="P584" s="95"/>
      <c r="Q584" s="95" t="s">
        <v>224</v>
      </c>
      <c r="R584" s="95"/>
      <c r="S584" s="95"/>
      <c r="T584" s="95"/>
      <c r="U584" s="95"/>
      <c r="V584" s="95"/>
      <c r="W584" s="95"/>
      <c r="X584" s="95"/>
      <c r="Y584" s="95"/>
      <c r="Z584" s="95"/>
      <c r="AA584" s="95"/>
      <c r="AB584" s="95"/>
      <c r="AC584" s="95"/>
      <c r="AD584" s="95"/>
      <c r="AE584" s="95"/>
      <c r="AF584" s="95"/>
      <c r="AG584" s="95"/>
      <c r="AH584" s="95"/>
      <c r="AI584" s="95"/>
      <c r="AJ584" s="95"/>
      <c r="AK584" s="95"/>
    </row>
    <row r="585" spans="1:37" ht="17.25" customHeight="1" x14ac:dyDescent="0.2">
      <c r="A585" s="97" t="s">
        <v>22</v>
      </c>
      <c r="B585" s="97" t="s">
        <v>1442</v>
      </c>
      <c r="C585" s="97" t="s">
        <v>165</v>
      </c>
      <c r="D585" s="97" t="s">
        <v>2537</v>
      </c>
      <c r="E585" s="97" t="s">
        <v>2537</v>
      </c>
      <c r="F585" s="95">
        <v>24</v>
      </c>
      <c r="G585" s="98" t="s">
        <v>754</v>
      </c>
      <c r="H585" s="95">
        <v>2007</v>
      </c>
      <c r="I585" s="96" t="s">
        <v>2599</v>
      </c>
      <c r="J585" s="95" t="s">
        <v>2600</v>
      </c>
      <c r="K585" s="95" t="s">
        <v>2540</v>
      </c>
      <c r="L585" s="95" t="s">
        <v>2541</v>
      </c>
      <c r="M585" s="95"/>
      <c r="N585" s="95" t="s">
        <v>177</v>
      </c>
      <c r="O585" s="95"/>
      <c r="P585" s="95"/>
      <c r="Q585" s="95" t="s">
        <v>224</v>
      </c>
      <c r="R585" s="95"/>
      <c r="S585" s="95"/>
      <c r="T585" s="95"/>
      <c r="U585" s="95"/>
      <c r="V585" s="95"/>
      <c r="W585" s="95"/>
      <c r="X585" s="95"/>
      <c r="Y585" s="95"/>
      <c r="Z585" s="95"/>
      <c r="AA585" s="95"/>
      <c r="AB585" s="95"/>
      <c r="AC585" s="95"/>
      <c r="AD585" s="95"/>
      <c r="AE585" s="95"/>
      <c r="AF585" s="95"/>
      <c r="AG585" s="95"/>
      <c r="AH585" s="95"/>
      <c r="AI585" s="95"/>
      <c r="AJ585" s="95"/>
      <c r="AK585" s="95"/>
    </row>
    <row r="586" spans="1:37" ht="17.25" customHeight="1" x14ac:dyDescent="0.2">
      <c r="A586" s="97" t="s">
        <v>22</v>
      </c>
      <c r="B586" s="97" t="s">
        <v>797</v>
      </c>
      <c r="C586" s="97" t="s">
        <v>165</v>
      </c>
      <c r="D586" s="97" t="s">
        <v>2537</v>
      </c>
      <c r="E586" s="97" t="s">
        <v>2537</v>
      </c>
      <c r="F586" s="95">
        <v>25</v>
      </c>
      <c r="G586" s="98" t="s">
        <v>758</v>
      </c>
      <c r="H586" s="95">
        <v>2008</v>
      </c>
      <c r="I586" s="96" t="s">
        <v>2601</v>
      </c>
      <c r="J586" s="95" t="s">
        <v>2602</v>
      </c>
      <c r="K586" s="95" t="s">
        <v>2540</v>
      </c>
      <c r="L586" s="95" t="s">
        <v>2541</v>
      </c>
      <c r="M586" s="95"/>
      <c r="N586" s="95" t="s">
        <v>177</v>
      </c>
      <c r="O586" s="95"/>
      <c r="P586" s="95"/>
      <c r="Q586" s="95" t="s">
        <v>224</v>
      </c>
      <c r="R586" s="95"/>
      <c r="S586" s="95"/>
      <c r="T586" s="95"/>
      <c r="U586" s="95"/>
      <c r="V586" s="95"/>
      <c r="W586" s="95"/>
      <c r="X586" s="95"/>
      <c r="Y586" s="95"/>
      <c r="Z586" s="95"/>
      <c r="AA586" s="95"/>
      <c r="AB586" s="95"/>
      <c r="AC586" s="95"/>
      <c r="AD586" s="95"/>
      <c r="AE586" s="95"/>
      <c r="AF586" s="95"/>
      <c r="AG586" s="95"/>
      <c r="AH586" s="95"/>
      <c r="AI586" s="95"/>
      <c r="AJ586" s="95"/>
      <c r="AK586" s="95"/>
    </row>
    <row r="587" spans="1:37" ht="17.25" customHeight="1" x14ac:dyDescent="0.2">
      <c r="A587" s="97" t="s">
        <v>22</v>
      </c>
      <c r="B587" s="97" t="s">
        <v>1447</v>
      </c>
      <c r="C587" s="97" t="s">
        <v>165</v>
      </c>
      <c r="D587" s="97" t="s">
        <v>2537</v>
      </c>
      <c r="E587" s="97" t="s">
        <v>2537</v>
      </c>
      <c r="F587" s="95">
        <v>26</v>
      </c>
      <c r="G587" s="98" t="s">
        <v>763</v>
      </c>
      <c r="H587" s="95">
        <v>2009</v>
      </c>
      <c r="I587" s="96" t="s">
        <v>2603</v>
      </c>
      <c r="J587" s="95" t="s">
        <v>2604</v>
      </c>
      <c r="K587" s="95" t="s">
        <v>2540</v>
      </c>
      <c r="L587" s="95" t="s">
        <v>2541</v>
      </c>
      <c r="M587" s="95"/>
      <c r="N587" s="95" t="s">
        <v>177</v>
      </c>
      <c r="O587" s="95"/>
      <c r="P587" s="95"/>
      <c r="Q587" s="95" t="s">
        <v>224</v>
      </c>
      <c r="R587" s="95"/>
      <c r="S587" s="95"/>
      <c r="T587" s="95"/>
      <c r="U587" s="95"/>
      <c r="V587" s="95"/>
      <c r="W587" s="95"/>
      <c r="X587" s="95"/>
      <c r="Y587" s="95"/>
      <c r="Z587" s="95"/>
      <c r="AA587" s="95"/>
      <c r="AB587" s="95"/>
      <c r="AC587" s="95"/>
      <c r="AD587" s="95"/>
      <c r="AE587" s="95"/>
      <c r="AF587" s="95"/>
      <c r="AG587" s="95"/>
      <c r="AH587" s="95"/>
      <c r="AI587" s="95"/>
      <c r="AJ587" s="95"/>
      <c r="AK587" s="95"/>
    </row>
    <row r="588" spans="1:37" ht="17.25" customHeight="1" x14ac:dyDescent="0.2">
      <c r="A588" s="97" t="s">
        <v>22</v>
      </c>
      <c r="B588" s="97" t="s">
        <v>800</v>
      </c>
      <c r="C588" s="97" t="s">
        <v>165</v>
      </c>
      <c r="D588" s="97" t="s">
        <v>2537</v>
      </c>
      <c r="E588" s="97" t="s">
        <v>2537</v>
      </c>
      <c r="F588" s="95">
        <v>27</v>
      </c>
      <c r="G588" s="98" t="s">
        <v>767</v>
      </c>
      <c r="H588" s="95">
        <v>2010</v>
      </c>
      <c r="I588" s="96" t="s">
        <v>2605</v>
      </c>
      <c r="J588" s="95" t="s">
        <v>2606</v>
      </c>
      <c r="K588" s="95" t="s">
        <v>2540</v>
      </c>
      <c r="L588" s="95" t="s">
        <v>2541</v>
      </c>
      <c r="M588" s="95"/>
      <c r="N588" s="95" t="s">
        <v>177</v>
      </c>
      <c r="O588" s="95"/>
      <c r="P588" s="95"/>
      <c r="Q588" s="95" t="s">
        <v>224</v>
      </c>
      <c r="R588" s="95"/>
      <c r="S588" s="95"/>
      <c r="T588" s="95"/>
      <c r="U588" s="95"/>
      <c r="V588" s="95"/>
      <c r="W588" s="95"/>
      <c r="X588" s="95"/>
      <c r="Y588" s="95"/>
      <c r="Z588" s="95"/>
      <c r="AA588" s="95"/>
      <c r="AB588" s="95"/>
      <c r="AC588" s="95"/>
      <c r="AD588" s="95"/>
      <c r="AE588" s="95"/>
      <c r="AF588" s="95"/>
      <c r="AG588" s="95"/>
      <c r="AH588" s="95"/>
      <c r="AI588" s="95"/>
      <c r="AJ588" s="95"/>
      <c r="AK588" s="95"/>
    </row>
    <row r="589" spans="1:37" ht="17.25" customHeight="1" x14ac:dyDescent="0.2">
      <c r="A589" s="97" t="s">
        <v>22</v>
      </c>
      <c r="B589" s="97" t="s">
        <v>833</v>
      </c>
      <c r="C589" s="97" t="s">
        <v>165</v>
      </c>
      <c r="D589" s="97" t="s">
        <v>2537</v>
      </c>
      <c r="E589" s="97" t="s">
        <v>2537</v>
      </c>
      <c r="F589" s="95">
        <v>28</v>
      </c>
      <c r="G589" s="98" t="s">
        <v>771</v>
      </c>
      <c r="H589" s="95">
        <v>2011</v>
      </c>
      <c r="I589" s="96" t="s">
        <v>2607</v>
      </c>
      <c r="J589" s="95" t="s">
        <v>2608</v>
      </c>
      <c r="K589" s="95" t="s">
        <v>2540</v>
      </c>
      <c r="L589" s="95" t="s">
        <v>2541</v>
      </c>
      <c r="M589" s="95"/>
      <c r="N589" s="95" t="s">
        <v>177</v>
      </c>
      <c r="O589" s="95"/>
      <c r="P589" s="95"/>
      <c r="Q589" s="95" t="s">
        <v>224</v>
      </c>
      <c r="R589" s="95"/>
      <c r="S589" s="95"/>
      <c r="T589" s="95"/>
      <c r="U589" s="95"/>
      <c r="V589" s="95"/>
      <c r="W589" s="95"/>
      <c r="X589" s="95"/>
      <c r="Y589" s="95"/>
      <c r="Z589" s="95"/>
      <c r="AA589" s="95"/>
      <c r="AB589" s="95"/>
      <c r="AC589" s="95"/>
      <c r="AD589" s="95"/>
      <c r="AE589" s="95"/>
      <c r="AF589" s="95"/>
      <c r="AG589" s="95"/>
      <c r="AH589" s="95"/>
      <c r="AI589" s="95"/>
      <c r="AJ589" s="95"/>
      <c r="AK589" s="95"/>
    </row>
    <row r="590" spans="1:37" ht="17.25" customHeight="1" x14ac:dyDescent="0.2">
      <c r="A590" s="97" t="s">
        <v>22</v>
      </c>
      <c r="B590" s="97" t="s">
        <v>1459</v>
      </c>
      <c r="C590" s="97" t="s">
        <v>165</v>
      </c>
      <c r="D590" s="97" t="s">
        <v>2537</v>
      </c>
      <c r="E590" s="97" t="s">
        <v>2537</v>
      </c>
      <c r="F590" s="95">
        <v>29</v>
      </c>
      <c r="G590" s="98" t="s">
        <v>775</v>
      </c>
      <c r="H590" s="95">
        <v>2012</v>
      </c>
      <c r="I590" s="96" t="s">
        <v>2610</v>
      </c>
      <c r="J590" s="95" t="s">
        <v>2611</v>
      </c>
      <c r="K590" s="95" t="s">
        <v>2540</v>
      </c>
      <c r="L590" s="95" t="s">
        <v>2541</v>
      </c>
      <c r="M590" s="95"/>
      <c r="N590" s="95" t="s">
        <v>177</v>
      </c>
      <c r="O590" s="95"/>
      <c r="P590" s="95"/>
      <c r="Q590" s="95" t="s">
        <v>224</v>
      </c>
      <c r="R590" s="95"/>
      <c r="S590" s="95"/>
      <c r="T590" s="95"/>
      <c r="U590" s="95"/>
      <c r="V590" s="95"/>
      <c r="W590" s="95"/>
      <c r="X590" s="95"/>
      <c r="Y590" s="95"/>
      <c r="Z590" s="95"/>
      <c r="AA590" s="95"/>
      <c r="AB590" s="95"/>
      <c r="AC590" s="95"/>
      <c r="AD590" s="95"/>
      <c r="AE590" s="95"/>
      <c r="AF590" s="95"/>
      <c r="AG590" s="95"/>
      <c r="AH590" s="95"/>
      <c r="AI590" s="95"/>
      <c r="AJ590" s="95"/>
      <c r="AK590" s="95"/>
    </row>
    <row r="591" spans="1:37" ht="17.25" customHeight="1" x14ac:dyDescent="0.2">
      <c r="A591" s="97" t="s">
        <v>22</v>
      </c>
      <c r="B591" s="97" t="s">
        <v>1465</v>
      </c>
      <c r="C591" s="97" t="s">
        <v>165</v>
      </c>
      <c r="D591" s="97" t="s">
        <v>2537</v>
      </c>
      <c r="E591" s="97" t="s">
        <v>2537</v>
      </c>
      <c r="F591" s="95">
        <v>30</v>
      </c>
      <c r="G591" s="98" t="s">
        <v>779</v>
      </c>
      <c r="H591" s="95">
        <v>2013</v>
      </c>
      <c r="I591" s="96" t="s">
        <v>2612</v>
      </c>
      <c r="J591" s="95" t="s">
        <v>2613</v>
      </c>
      <c r="K591" s="95" t="s">
        <v>2540</v>
      </c>
      <c r="L591" s="95" t="s">
        <v>2541</v>
      </c>
      <c r="M591" s="95"/>
      <c r="N591" s="95" t="s">
        <v>177</v>
      </c>
      <c r="O591" s="95"/>
      <c r="P591" s="95"/>
      <c r="Q591" s="95" t="s">
        <v>224</v>
      </c>
      <c r="R591" s="95"/>
      <c r="S591" s="95"/>
      <c r="T591" s="95"/>
      <c r="U591" s="95"/>
      <c r="V591" s="95"/>
      <c r="W591" s="95"/>
      <c r="X591" s="95"/>
      <c r="Y591" s="95"/>
      <c r="Z591" s="95"/>
      <c r="AA591" s="95"/>
      <c r="AB591" s="95"/>
      <c r="AC591" s="95"/>
      <c r="AD591" s="95"/>
      <c r="AE591" s="95"/>
      <c r="AF591" s="95"/>
      <c r="AG591" s="95"/>
      <c r="AH591" s="95"/>
      <c r="AI591" s="95"/>
      <c r="AJ591" s="95"/>
      <c r="AK591" s="95"/>
    </row>
    <row r="592" spans="1:37" ht="17.25" customHeight="1" x14ac:dyDescent="0.2">
      <c r="A592" s="97" t="s">
        <v>22</v>
      </c>
      <c r="B592" s="97" t="s">
        <v>1471</v>
      </c>
      <c r="C592" s="97" t="s">
        <v>165</v>
      </c>
      <c r="D592" s="97" t="s">
        <v>2537</v>
      </c>
      <c r="E592" s="97" t="s">
        <v>2537</v>
      </c>
      <c r="F592" s="95">
        <v>31</v>
      </c>
      <c r="G592" s="98" t="s">
        <v>783</v>
      </c>
      <c r="H592" s="95">
        <v>2014</v>
      </c>
      <c r="I592" s="96" t="s">
        <v>2614</v>
      </c>
      <c r="J592" s="95" t="s">
        <v>2615</v>
      </c>
      <c r="K592" s="95" t="s">
        <v>2540</v>
      </c>
      <c r="L592" s="95" t="s">
        <v>2541</v>
      </c>
      <c r="M592" s="95"/>
      <c r="N592" s="95" t="s">
        <v>177</v>
      </c>
      <c r="O592" s="95"/>
      <c r="P592" s="95"/>
      <c r="Q592" s="95" t="s">
        <v>224</v>
      </c>
      <c r="R592" s="95"/>
      <c r="S592" s="95"/>
      <c r="T592" s="95"/>
      <c r="U592" s="95"/>
      <c r="V592" s="95"/>
      <c r="W592" s="95"/>
      <c r="X592" s="95"/>
      <c r="Y592" s="95"/>
      <c r="Z592" s="95"/>
      <c r="AA592" s="95"/>
      <c r="AB592" s="95"/>
      <c r="AC592" s="95"/>
      <c r="AD592" s="95"/>
      <c r="AE592" s="95"/>
      <c r="AF592" s="95"/>
      <c r="AG592" s="95"/>
      <c r="AH592" s="95"/>
      <c r="AI592" s="95"/>
      <c r="AJ592" s="95"/>
      <c r="AK592" s="95"/>
    </row>
    <row r="593" spans="1:37" ht="17.25" customHeight="1" x14ac:dyDescent="0.2">
      <c r="A593" s="97" t="s">
        <v>22</v>
      </c>
      <c r="B593" s="97" t="s">
        <v>1478</v>
      </c>
      <c r="C593" s="97" t="s">
        <v>165</v>
      </c>
      <c r="D593" s="97" t="s">
        <v>2537</v>
      </c>
      <c r="E593" s="97" t="s">
        <v>2537</v>
      </c>
      <c r="F593" s="95">
        <v>32</v>
      </c>
      <c r="G593" s="98" t="s">
        <v>787</v>
      </c>
      <c r="H593" s="95">
        <v>2015</v>
      </c>
      <c r="I593" s="96" t="s">
        <v>2616</v>
      </c>
      <c r="J593" s="95" t="s">
        <v>2617</v>
      </c>
      <c r="K593" s="95" t="s">
        <v>2540</v>
      </c>
      <c r="L593" s="95" t="s">
        <v>2541</v>
      </c>
      <c r="M593" s="95"/>
      <c r="N593" s="95" t="s">
        <v>177</v>
      </c>
      <c r="O593" s="95"/>
      <c r="P593" s="95"/>
      <c r="Q593" s="95" t="s">
        <v>224</v>
      </c>
      <c r="R593" s="95"/>
      <c r="S593" s="95"/>
      <c r="T593" s="95"/>
      <c r="U593" s="95"/>
      <c r="V593" s="95"/>
      <c r="W593" s="95"/>
      <c r="X593" s="95"/>
      <c r="Y593" s="95"/>
      <c r="Z593" s="95"/>
      <c r="AA593" s="95"/>
      <c r="AB593" s="95"/>
      <c r="AC593" s="95"/>
      <c r="AD593" s="95"/>
      <c r="AE593" s="95"/>
      <c r="AF593" s="95"/>
      <c r="AG593" s="95"/>
      <c r="AH593" s="95"/>
      <c r="AI593" s="95"/>
      <c r="AJ593" s="95"/>
      <c r="AK593" s="95"/>
    </row>
    <row r="594" spans="1:37" ht="17.25" customHeight="1" x14ac:dyDescent="0.2">
      <c r="A594" s="97" t="s">
        <v>22</v>
      </c>
      <c r="B594" s="97" t="s">
        <v>836</v>
      </c>
      <c r="C594" s="97" t="s">
        <v>165</v>
      </c>
      <c r="D594" s="97" t="s">
        <v>2618</v>
      </c>
      <c r="E594" s="97" t="s">
        <v>2618</v>
      </c>
      <c r="F594" s="95">
        <v>8</v>
      </c>
      <c r="G594" s="98" t="s">
        <v>688</v>
      </c>
      <c r="H594" s="95">
        <v>1991</v>
      </c>
      <c r="I594" s="96" t="s">
        <v>2619</v>
      </c>
      <c r="J594" s="95" t="s">
        <v>2620</v>
      </c>
      <c r="K594" s="95" t="s">
        <v>2621</v>
      </c>
      <c r="L594" s="95" t="s">
        <v>926</v>
      </c>
      <c r="M594" s="95"/>
      <c r="N594" s="95" t="s">
        <v>10557</v>
      </c>
      <c r="O594" s="95"/>
      <c r="P594" s="95"/>
      <c r="Q594" s="95" t="s">
        <v>178</v>
      </c>
      <c r="R594" s="95"/>
      <c r="S594" s="95"/>
      <c r="T594" s="95"/>
      <c r="U594" s="95"/>
      <c r="V594" s="95"/>
      <c r="W594" s="95"/>
      <c r="X594" s="95"/>
      <c r="Y594" s="95"/>
      <c r="Z594" s="95"/>
      <c r="AA594" s="95"/>
      <c r="AB594" s="95"/>
      <c r="AC594" s="95"/>
      <c r="AD594" s="95"/>
      <c r="AE594" s="95"/>
      <c r="AF594" s="95"/>
      <c r="AG594" s="95"/>
      <c r="AH594" s="95"/>
      <c r="AI594" s="95"/>
      <c r="AJ594" s="95"/>
      <c r="AK594" s="95"/>
    </row>
    <row r="595" spans="1:37" ht="17.25" customHeight="1" x14ac:dyDescent="0.2">
      <c r="A595" s="97" t="s">
        <v>22</v>
      </c>
      <c r="B595" s="97" t="s">
        <v>841</v>
      </c>
      <c r="C595" s="97" t="s">
        <v>165</v>
      </c>
      <c r="D595" s="97" t="s">
        <v>2618</v>
      </c>
      <c r="E595" s="97" t="s">
        <v>2618</v>
      </c>
      <c r="F595" s="95">
        <v>13</v>
      </c>
      <c r="G595" s="98" t="s">
        <v>709</v>
      </c>
      <c r="H595" s="95">
        <v>1996</v>
      </c>
      <c r="I595" s="96" t="s">
        <v>2623</v>
      </c>
      <c r="J595" s="95" t="s">
        <v>2624</v>
      </c>
      <c r="K595" s="95" t="s">
        <v>2621</v>
      </c>
      <c r="L595" s="95" t="s">
        <v>926</v>
      </c>
      <c r="M595" s="95"/>
      <c r="N595" s="95" t="s">
        <v>10557</v>
      </c>
      <c r="O595" s="95"/>
      <c r="P595" s="95"/>
      <c r="Q595" s="95" t="s">
        <v>178</v>
      </c>
      <c r="R595" s="95"/>
      <c r="S595" s="95"/>
      <c r="T595" s="95"/>
      <c r="U595" s="95"/>
      <c r="V595" s="95"/>
      <c r="W595" s="95"/>
      <c r="X595" s="95"/>
      <c r="Y595" s="95"/>
      <c r="Z595" s="95"/>
      <c r="AA595" s="95"/>
      <c r="AB595" s="95"/>
      <c r="AC595" s="95"/>
      <c r="AD595" s="95"/>
      <c r="AE595" s="95"/>
      <c r="AF595" s="95"/>
      <c r="AG595" s="95"/>
      <c r="AH595" s="95"/>
      <c r="AI595" s="95"/>
      <c r="AJ595" s="95"/>
      <c r="AK595" s="95"/>
    </row>
    <row r="596" spans="1:37" ht="17.25" customHeight="1" x14ac:dyDescent="0.2">
      <c r="A596" s="97" t="s">
        <v>22</v>
      </c>
      <c r="B596" s="97" t="s">
        <v>844</v>
      </c>
      <c r="C596" s="97" t="s">
        <v>165</v>
      </c>
      <c r="D596" s="97" t="s">
        <v>2618</v>
      </c>
      <c r="E596" s="97" t="s">
        <v>2618</v>
      </c>
      <c r="F596" s="95">
        <v>18</v>
      </c>
      <c r="G596" s="98" t="s">
        <v>729</v>
      </c>
      <c r="H596" s="95">
        <v>2001</v>
      </c>
      <c r="I596" s="96" t="s">
        <v>2625</v>
      </c>
      <c r="J596" s="95" t="s">
        <v>2626</v>
      </c>
      <c r="K596" s="95" t="s">
        <v>2621</v>
      </c>
      <c r="L596" s="95" t="s">
        <v>926</v>
      </c>
      <c r="M596" s="95"/>
      <c r="N596" s="95" t="s">
        <v>10557</v>
      </c>
      <c r="O596" s="95"/>
      <c r="P596" s="95"/>
      <c r="Q596" s="95" t="s">
        <v>178</v>
      </c>
      <c r="R596" s="95"/>
      <c r="S596" s="95"/>
      <c r="T596" s="95"/>
      <c r="U596" s="95"/>
      <c r="V596" s="95"/>
      <c r="W596" s="95"/>
      <c r="X596" s="95"/>
      <c r="Y596" s="95"/>
      <c r="Z596" s="95"/>
      <c r="AA596" s="95"/>
      <c r="AB596" s="95"/>
      <c r="AC596" s="95"/>
      <c r="AD596" s="95"/>
      <c r="AE596" s="95"/>
      <c r="AF596" s="95"/>
      <c r="AG596" s="95"/>
      <c r="AH596" s="95"/>
      <c r="AI596" s="95"/>
      <c r="AJ596" s="95"/>
      <c r="AK596" s="95"/>
    </row>
    <row r="597" spans="1:37" ht="17.25" customHeight="1" x14ac:dyDescent="0.2">
      <c r="A597" s="97" t="s">
        <v>22</v>
      </c>
      <c r="B597" s="97" t="s">
        <v>791</v>
      </c>
      <c r="C597" s="97" t="s">
        <v>165</v>
      </c>
      <c r="D597" s="97" t="s">
        <v>2618</v>
      </c>
      <c r="E597" s="97" t="s">
        <v>2618</v>
      </c>
      <c r="F597" s="95">
        <v>23</v>
      </c>
      <c r="G597" s="98" t="s">
        <v>750</v>
      </c>
      <c r="H597" s="95">
        <v>2006</v>
      </c>
      <c r="I597" s="96" t="s">
        <v>2627</v>
      </c>
      <c r="J597" s="95" t="s">
        <v>2628</v>
      </c>
      <c r="K597" s="95" t="s">
        <v>2621</v>
      </c>
      <c r="L597" s="95" t="s">
        <v>926</v>
      </c>
      <c r="M597" s="95"/>
      <c r="N597" s="95" t="s">
        <v>10557</v>
      </c>
      <c r="O597" s="95"/>
      <c r="P597" s="95"/>
      <c r="Q597" s="95" t="s">
        <v>178</v>
      </c>
      <c r="R597" s="95"/>
      <c r="S597" s="95"/>
      <c r="T597" s="95"/>
      <c r="U597" s="95"/>
      <c r="V597" s="95"/>
      <c r="W597" s="95"/>
      <c r="X597" s="95"/>
      <c r="Y597" s="95"/>
      <c r="Z597" s="95"/>
      <c r="AA597" s="95"/>
      <c r="AB597" s="95"/>
      <c r="AC597" s="95"/>
      <c r="AD597" s="95"/>
      <c r="AE597" s="95"/>
      <c r="AF597" s="95"/>
      <c r="AG597" s="95"/>
      <c r="AH597" s="95"/>
      <c r="AI597" s="95"/>
      <c r="AJ597" s="95"/>
      <c r="AK597" s="95"/>
    </row>
    <row r="598" spans="1:37" ht="17.25" customHeight="1" x14ac:dyDescent="0.2">
      <c r="A598" s="97" t="s">
        <v>22</v>
      </c>
      <c r="B598" s="97" t="s">
        <v>833</v>
      </c>
      <c r="C598" s="97" t="s">
        <v>165</v>
      </c>
      <c r="D598" s="97" t="s">
        <v>2618</v>
      </c>
      <c r="E598" s="97" t="s">
        <v>2618</v>
      </c>
      <c r="F598" s="95">
        <v>28</v>
      </c>
      <c r="G598" s="98" t="s">
        <v>771</v>
      </c>
      <c r="H598" s="95">
        <v>2011</v>
      </c>
      <c r="I598" s="96" t="s">
        <v>2629</v>
      </c>
      <c r="J598" s="95" t="s">
        <v>2630</v>
      </c>
      <c r="K598" s="95" t="s">
        <v>2621</v>
      </c>
      <c r="L598" s="95" t="s">
        <v>926</v>
      </c>
      <c r="M598" s="95"/>
      <c r="N598" s="95" t="s">
        <v>10557</v>
      </c>
      <c r="O598" s="95"/>
      <c r="P598" s="95"/>
      <c r="Q598" s="95" t="s">
        <v>178</v>
      </c>
      <c r="R598" s="95"/>
      <c r="S598" s="95"/>
      <c r="T598" s="95"/>
      <c r="U598" s="95"/>
      <c r="V598" s="95"/>
      <c r="W598" s="95"/>
      <c r="X598" s="95"/>
      <c r="Y598" s="95"/>
      <c r="Z598" s="95"/>
      <c r="AA598" s="95"/>
      <c r="AB598" s="95"/>
      <c r="AC598" s="95"/>
      <c r="AD598" s="95"/>
      <c r="AE598" s="95"/>
      <c r="AF598" s="95"/>
      <c r="AG598" s="95"/>
      <c r="AH598" s="95"/>
      <c r="AI598" s="95"/>
      <c r="AJ598" s="95"/>
      <c r="AK598" s="95"/>
    </row>
    <row r="599" spans="1:37" ht="17.25" customHeight="1" x14ac:dyDescent="0.2">
      <c r="A599" s="97" t="s">
        <v>22</v>
      </c>
      <c r="B599" s="97" t="s">
        <v>1425</v>
      </c>
      <c r="C599" s="97" t="s">
        <v>165</v>
      </c>
      <c r="D599" s="97" t="s">
        <v>213</v>
      </c>
      <c r="E599" s="97" t="s">
        <v>213</v>
      </c>
      <c r="F599" s="95">
        <v>19</v>
      </c>
      <c r="G599" s="98" t="s">
        <v>733</v>
      </c>
      <c r="H599" s="95">
        <v>2002</v>
      </c>
      <c r="I599" s="96" t="s">
        <v>2631</v>
      </c>
      <c r="J599" s="95" t="s">
        <v>2632</v>
      </c>
      <c r="K599" s="95" t="s">
        <v>2633</v>
      </c>
      <c r="L599" s="95" t="s">
        <v>2634</v>
      </c>
      <c r="M599" s="95"/>
      <c r="N599" s="95" t="s">
        <v>10558</v>
      </c>
      <c r="O599" s="95"/>
      <c r="P599" s="95"/>
      <c r="Q599" s="95" t="s">
        <v>178</v>
      </c>
      <c r="R599" s="95"/>
      <c r="S599" s="95"/>
      <c r="T599" s="95"/>
      <c r="U599" s="95"/>
      <c r="V599" s="95"/>
      <c r="W599" s="95"/>
      <c r="X599" s="95"/>
      <c r="Y599" s="95"/>
      <c r="Z599" s="95"/>
      <c r="AA599" s="95"/>
      <c r="AB599" s="95"/>
      <c r="AC599" s="95"/>
      <c r="AD599" s="95"/>
      <c r="AE599" s="95"/>
      <c r="AF599" s="95"/>
      <c r="AG599" s="95"/>
      <c r="AH599" s="95"/>
      <c r="AI599" s="95"/>
      <c r="AJ599" s="95"/>
      <c r="AK599" s="95"/>
    </row>
    <row r="600" spans="1:37" ht="17.25" customHeight="1" x14ac:dyDescent="0.2">
      <c r="A600" s="97" t="s">
        <v>22</v>
      </c>
      <c r="B600" s="97" t="s">
        <v>1433</v>
      </c>
      <c r="C600" s="97" t="s">
        <v>165</v>
      </c>
      <c r="D600" s="97" t="s">
        <v>213</v>
      </c>
      <c r="E600" s="97" t="s">
        <v>213</v>
      </c>
      <c r="F600" s="95">
        <v>21</v>
      </c>
      <c r="G600" s="98" t="s">
        <v>742</v>
      </c>
      <c r="H600" s="95">
        <v>2004</v>
      </c>
      <c r="I600" s="96" t="s">
        <v>2635</v>
      </c>
      <c r="J600" s="95" t="s">
        <v>2636</v>
      </c>
      <c r="K600" s="95" t="s">
        <v>2633</v>
      </c>
      <c r="L600" s="95" t="s">
        <v>2634</v>
      </c>
      <c r="M600" s="95"/>
      <c r="N600" s="95" t="s">
        <v>10558</v>
      </c>
      <c r="O600" s="95"/>
      <c r="P600" s="95"/>
      <c r="Q600" s="95" t="s">
        <v>178</v>
      </c>
      <c r="R600" s="95"/>
      <c r="S600" s="95"/>
      <c r="T600" s="95"/>
      <c r="U600" s="95"/>
      <c r="V600" s="95"/>
      <c r="W600" s="95"/>
      <c r="X600" s="95"/>
      <c r="Y600" s="95"/>
      <c r="Z600" s="95"/>
      <c r="AA600" s="95"/>
      <c r="AB600" s="95"/>
      <c r="AC600" s="95"/>
      <c r="AD600" s="95"/>
      <c r="AE600" s="95"/>
      <c r="AF600" s="95"/>
      <c r="AG600" s="95"/>
      <c r="AH600" s="95"/>
      <c r="AI600" s="95"/>
      <c r="AJ600" s="95"/>
      <c r="AK600" s="95"/>
    </row>
    <row r="601" spans="1:37" ht="17.25" customHeight="1" x14ac:dyDescent="0.2">
      <c r="A601" s="97" t="s">
        <v>22</v>
      </c>
      <c r="B601" s="97" t="s">
        <v>791</v>
      </c>
      <c r="C601" s="97" t="s">
        <v>165</v>
      </c>
      <c r="D601" s="97" t="s">
        <v>213</v>
      </c>
      <c r="E601" s="97" t="s">
        <v>213</v>
      </c>
      <c r="F601" s="95">
        <v>23</v>
      </c>
      <c r="G601" s="98" t="s">
        <v>750</v>
      </c>
      <c r="H601" s="95">
        <v>2006</v>
      </c>
      <c r="I601" s="96" t="s">
        <v>2638</v>
      </c>
      <c r="J601" s="95" t="s">
        <v>2639</v>
      </c>
      <c r="K601" s="95" t="s">
        <v>2633</v>
      </c>
      <c r="L601" s="95" t="s">
        <v>2634</v>
      </c>
      <c r="M601" s="95"/>
      <c r="N601" s="95" t="s">
        <v>10558</v>
      </c>
      <c r="O601" s="95"/>
      <c r="P601" s="95"/>
      <c r="Q601" s="95" t="s">
        <v>178</v>
      </c>
      <c r="R601" s="95"/>
      <c r="S601" s="95"/>
      <c r="T601" s="95"/>
      <c r="U601" s="95"/>
      <c r="V601" s="95"/>
      <c r="W601" s="95"/>
      <c r="X601" s="95"/>
      <c r="Y601" s="95"/>
      <c r="Z601" s="95"/>
      <c r="AA601" s="95"/>
      <c r="AB601" s="95"/>
      <c r="AC601" s="95"/>
      <c r="AD601" s="95"/>
      <c r="AE601" s="95"/>
      <c r="AF601" s="95"/>
      <c r="AG601" s="95"/>
      <c r="AH601" s="95"/>
      <c r="AI601" s="95"/>
      <c r="AJ601" s="95"/>
      <c r="AK601" s="95"/>
    </row>
    <row r="602" spans="1:37" ht="17.25" customHeight="1" x14ac:dyDescent="0.2">
      <c r="A602" s="97" t="s">
        <v>22</v>
      </c>
      <c r="B602" s="97" t="s">
        <v>797</v>
      </c>
      <c r="C602" s="97" t="s">
        <v>165</v>
      </c>
      <c r="D602" s="97" t="s">
        <v>213</v>
      </c>
      <c r="E602" s="97" t="s">
        <v>213</v>
      </c>
      <c r="F602" s="95">
        <v>25</v>
      </c>
      <c r="G602" s="98" t="s">
        <v>758</v>
      </c>
      <c r="H602" s="95">
        <v>2008</v>
      </c>
      <c r="I602" s="96" t="s">
        <v>2640</v>
      </c>
      <c r="J602" s="95" t="s">
        <v>2641</v>
      </c>
      <c r="K602" s="95" t="s">
        <v>2633</v>
      </c>
      <c r="L602" s="95" t="s">
        <v>2634</v>
      </c>
      <c r="M602" s="95"/>
      <c r="N602" s="95" t="s">
        <v>10558</v>
      </c>
      <c r="O602" s="95"/>
      <c r="P602" s="95"/>
      <c r="Q602" s="95" t="s">
        <v>178</v>
      </c>
      <c r="R602" s="95"/>
      <c r="S602" s="95"/>
      <c r="T602" s="95"/>
      <c r="U602" s="95"/>
      <c r="V602" s="95"/>
      <c r="W602" s="95"/>
      <c r="X602" s="95"/>
      <c r="Y602" s="95"/>
      <c r="Z602" s="95"/>
      <c r="AA602" s="95"/>
      <c r="AB602" s="95"/>
      <c r="AC602" s="95"/>
      <c r="AD602" s="95"/>
      <c r="AE602" s="95"/>
      <c r="AF602" s="95"/>
      <c r="AG602" s="95"/>
      <c r="AH602" s="95"/>
      <c r="AI602" s="95"/>
      <c r="AJ602" s="95"/>
      <c r="AK602" s="95"/>
    </row>
    <row r="603" spans="1:37" ht="17.25" customHeight="1" x14ac:dyDescent="0.2">
      <c r="A603" s="97" t="s">
        <v>22</v>
      </c>
      <c r="B603" s="97" t="s">
        <v>800</v>
      </c>
      <c r="C603" s="97" t="s">
        <v>165</v>
      </c>
      <c r="D603" s="97" t="s">
        <v>213</v>
      </c>
      <c r="E603" s="97" t="s">
        <v>213</v>
      </c>
      <c r="F603" s="95">
        <v>27</v>
      </c>
      <c r="G603" s="98" t="s">
        <v>767</v>
      </c>
      <c r="H603" s="95">
        <v>2010</v>
      </c>
      <c r="I603" s="96" t="s">
        <v>2642</v>
      </c>
      <c r="J603" s="95" t="s">
        <v>2643</v>
      </c>
      <c r="K603" s="95" t="s">
        <v>2633</v>
      </c>
      <c r="L603" s="95" t="s">
        <v>2634</v>
      </c>
      <c r="M603" s="95"/>
      <c r="N603" s="95" t="s">
        <v>10558</v>
      </c>
      <c r="O603" s="95"/>
      <c r="P603" s="95"/>
      <c r="Q603" s="95" t="s">
        <v>178</v>
      </c>
      <c r="R603" s="95"/>
      <c r="S603" s="95"/>
      <c r="T603" s="95"/>
      <c r="U603" s="95"/>
      <c r="V603" s="95"/>
      <c r="W603" s="95"/>
      <c r="X603" s="95"/>
      <c r="Y603" s="95"/>
      <c r="Z603" s="95"/>
      <c r="AA603" s="95"/>
      <c r="AB603" s="95"/>
      <c r="AC603" s="95"/>
      <c r="AD603" s="95"/>
      <c r="AE603" s="95"/>
      <c r="AF603" s="95"/>
      <c r="AG603" s="95"/>
      <c r="AH603" s="95"/>
      <c r="AI603" s="95"/>
      <c r="AJ603" s="95"/>
      <c r="AK603" s="95"/>
    </row>
    <row r="604" spans="1:37" ht="17.25" customHeight="1" x14ac:dyDescent="0.2">
      <c r="A604" s="97" t="s">
        <v>22</v>
      </c>
      <c r="B604" s="97" t="s">
        <v>1459</v>
      </c>
      <c r="C604" s="97" t="s">
        <v>165</v>
      </c>
      <c r="D604" s="97" t="s">
        <v>213</v>
      </c>
      <c r="E604" s="97" t="s">
        <v>213</v>
      </c>
      <c r="F604" s="95">
        <v>29</v>
      </c>
      <c r="G604" s="98" t="s">
        <v>775</v>
      </c>
      <c r="H604" s="95">
        <v>2012</v>
      </c>
      <c r="I604" s="96" t="s">
        <v>2644</v>
      </c>
      <c r="J604" s="95" t="s">
        <v>2645</v>
      </c>
      <c r="K604" s="95" t="s">
        <v>2633</v>
      </c>
      <c r="L604" s="95" t="s">
        <v>2634</v>
      </c>
      <c r="M604" s="95"/>
      <c r="N604" s="95" t="s">
        <v>10558</v>
      </c>
      <c r="O604" s="95"/>
      <c r="P604" s="95"/>
      <c r="Q604" s="95" t="s">
        <v>178</v>
      </c>
      <c r="R604" s="95"/>
      <c r="S604" s="95"/>
      <c r="T604" s="95"/>
      <c r="U604" s="95"/>
      <c r="V604" s="95"/>
      <c r="W604" s="95"/>
      <c r="X604" s="95"/>
      <c r="Y604" s="95"/>
      <c r="Z604" s="95"/>
      <c r="AA604" s="95"/>
      <c r="AB604" s="95"/>
      <c r="AC604" s="95"/>
      <c r="AD604" s="95"/>
      <c r="AE604" s="95"/>
      <c r="AF604" s="95"/>
      <c r="AG604" s="95"/>
      <c r="AH604" s="95"/>
      <c r="AI604" s="95"/>
      <c r="AJ604" s="95"/>
      <c r="AK604" s="95"/>
    </row>
    <row r="605" spans="1:37" ht="17.25" customHeight="1" x14ac:dyDescent="0.2">
      <c r="A605" s="97" t="s">
        <v>22</v>
      </c>
      <c r="B605" s="97" t="s">
        <v>1471</v>
      </c>
      <c r="C605" s="97" t="s">
        <v>165</v>
      </c>
      <c r="D605" s="97" t="s">
        <v>213</v>
      </c>
      <c r="E605" s="97" t="s">
        <v>213</v>
      </c>
      <c r="F605" s="95">
        <v>31</v>
      </c>
      <c r="G605" s="98" t="s">
        <v>783</v>
      </c>
      <c r="H605" s="95">
        <v>2014</v>
      </c>
      <c r="I605" s="96" t="s">
        <v>2646</v>
      </c>
      <c r="J605" s="95" t="s">
        <v>2647</v>
      </c>
      <c r="K605" s="95" t="s">
        <v>2633</v>
      </c>
      <c r="L605" s="95" t="s">
        <v>2634</v>
      </c>
      <c r="M605" s="95"/>
      <c r="N605" s="95" t="s">
        <v>10558</v>
      </c>
      <c r="O605" s="95"/>
      <c r="P605" s="95"/>
      <c r="Q605" s="95" t="s">
        <v>178</v>
      </c>
      <c r="R605" s="95"/>
      <c r="S605" s="95"/>
      <c r="T605" s="95"/>
      <c r="U605" s="95"/>
      <c r="V605" s="95"/>
      <c r="W605" s="95"/>
      <c r="X605" s="95"/>
      <c r="Y605" s="95"/>
      <c r="Z605" s="95"/>
      <c r="AA605" s="95"/>
      <c r="AB605" s="95"/>
      <c r="AC605" s="95"/>
      <c r="AD605" s="95"/>
      <c r="AE605" s="95"/>
      <c r="AF605" s="95"/>
      <c r="AG605" s="95"/>
      <c r="AH605" s="95"/>
      <c r="AI605" s="95"/>
      <c r="AJ605" s="95"/>
      <c r="AK605" s="95"/>
    </row>
    <row r="606" spans="1:37" ht="17.25" customHeight="1" x14ac:dyDescent="0.2">
      <c r="A606" s="97" t="s">
        <v>22</v>
      </c>
      <c r="B606" s="97" t="s">
        <v>2648</v>
      </c>
      <c r="C606" s="97" t="s">
        <v>165</v>
      </c>
      <c r="D606" s="97" t="s">
        <v>213</v>
      </c>
      <c r="E606" s="97" t="s">
        <v>213</v>
      </c>
      <c r="F606" s="95">
        <v>33</v>
      </c>
      <c r="G606" s="98" t="s">
        <v>1227</v>
      </c>
      <c r="H606" s="95">
        <v>2016</v>
      </c>
      <c r="I606" s="96" t="s">
        <v>2649</v>
      </c>
      <c r="J606" s="95" t="s">
        <v>2650</v>
      </c>
      <c r="K606" s="95" t="s">
        <v>2633</v>
      </c>
      <c r="L606" s="95" t="s">
        <v>2634</v>
      </c>
      <c r="M606" s="95"/>
      <c r="N606" s="95" t="s">
        <v>10558</v>
      </c>
      <c r="O606" s="95"/>
      <c r="P606" s="95"/>
      <c r="Q606" s="95" t="s">
        <v>178</v>
      </c>
      <c r="R606" s="95"/>
      <c r="S606" s="95"/>
      <c r="T606" s="95"/>
      <c r="U606" s="95"/>
      <c r="V606" s="95"/>
      <c r="W606" s="95"/>
      <c r="X606" s="95"/>
      <c r="Y606" s="95"/>
      <c r="Z606" s="95"/>
      <c r="AA606" s="95"/>
      <c r="AB606" s="95"/>
      <c r="AC606" s="95"/>
      <c r="AD606" s="95"/>
      <c r="AE606" s="95"/>
      <c r="AF606" s="95"/>
      <c r="AG606" s="95"/>
      <c r="AH606" s="95"/>
      <c r="AI606" s="95"/>
      <c r="AJ606" s="95"/>
      <c r="AK606" s="95"/>
    </row>
    <row r="607" spans="1:37" ht="17.25" customHeight="1" x14ac:dyDescent="0.2">
      <c r="A607" s="97" t="s">
        <v>22</v>
      </c>
      <c r="B607" s="97" t="s">
        <v>1767</v>
      </c>
      <c r="C607" s="97" t="s">
        <v>165</v>
      </c>
      <c r="D607" s="97" t="s">
        <v>2651</v>
      </c>
      <c r="E607" s="97" t="s">
        <v>2652</v>
      </c>
      <c r="F607" s="95">
        <v>1</v>
      </c>
      <c r="G607" s="98" t="s">
        <v>659</v>
      </c>
      <c r="H607" s="95">
        <v>1984</v>
      </c>
      <c r="I607" s="96" t="s">
        <v>2653</v>
      </c>
      <c r="J607" s="95" t="s">
        <v>2655</v>
      </c>
      <c r="K607" s="95" t="s">
        <v>2656</v>
      </c>
      <c r="L607" s="100" t="s">
        <v>2657</v>
      </c>
      <c r="M607" s="95"/>
      <c r="N607" s="95" t="s">
        <v>177</v>
      </c>
      <c r="O607" s="95"/>
      <c r="P607" s="95"/>
      <c r="Q607" s="95" t="s">
        <v>224</v>
      </c>
      <c r="R607" s="95"/>
      <c r="S607" s="95"/>
      <c r="T607" s="95"/>
      <c r="U607" s="95"/>
      <c r="V607" s="95"/>
      <c r="W607" s="95"/>
      <c r="X607" s="95"/>
      <c r="Y607" s="95"/>
      <c r="Z607" s="95"/>
      <c r="AA607" s="95"/>
      <c r="AB607" s="95"/>
      <c r="AC607" s="95"/>
      <c r="AD607" s="95"/>
      <c r="AE607" s="95"/>
      <c r="AF607" s="95"/>
      <c r="AG607" s="95"/>
      <c r="AH607" s="95"/>
      <c r="AI607" s="95"/>
      <c r="AJ607" s="95"/>
      <c r="AK607" s="95"/>
    </row>
    <row r="608" spans="1:37" ht="17.25" customHeight="1" x14ac:dyDescent="0.2">
      <c r="A608" s="97" t="s">
        <v>22</v>
      </c>
      <c r="B608" s="97" t="s">
        <v>1774</v>
      </c>
      <c r="C608" s="97" t="s">
        <v>165</v>
      </c>
      <c r="D608" s="97" t="s">
        <v>2651</v>
      </c>
      <c r="E608" s="97" t="s">
        <v>2652</v>
      </c>
      <c r="F608" s="95">
        <v>2</v>
      </c>
      <c r="G608" s="98" t="s">
        <v>541</v>
      </c>
      <c r="H608" s="95">
        <v>1985</v>
      </c>
      <c r="I608" s="96" t="s">
        <v>2658</v>
      </c>
      <c r="J608" s="95" t="s">
        <v>2659</v>
      </c>
      <c r="K608" s="95" t="s">
        <v>2656</v>
      </c>
      <c r="L608" s="100" t="s">
        <v>2657</v>
      </c>
      <c r="M608" s="95"/>
      <c r="N608" s="95" t="s">
        <v>177</v>
      </c>
      <c r="O608" s="95"/>
      <c r="P608" s="95"/>
      <c r="Q608" s="95" t="s">
        <v>224</v>
      </c>
      <c r="R608" s="95"/>
      <c r="S608" s="95"/>
      <c r="T608" s="95"/>
      <c r="U608" s="95"/>
      <c r="V608" s="95"/>
      <c r="W608" s="95"/>
      <c r="X608" s="95"/>
      <c r="Y608" s="95"/>
      <c r="Z608" s="95"/>
      <c r="AA608" s="95"/>
      <c r="AB608" s="95"/>
      <c r="AC608" s="95"/>
      <c r="AD608" s="95"/>
      <c r="AE608" s="95"/>
      <c r="AF608" s="95"/>
      <c r="AG608" s="95"/>
      <c r="AH608" s="95"/>
      <c r="AI608" s="95"/>
      <c r="AJ608" s="95"/>
      <c r="AK608" s="95"/>
    </row>
    <row r="609" spans="1:37" ht="17.25" customHeight="1" x14ac:dyDescent="0.2">
      <c r="A609" s="97" t="s">
        <v>22</v>
      </c>
      <c r="B609" s="97" t="s">
        <v>1778</v>
      </c>
      <c r="C609" s="97" t="s">
        <v>165</v>
      </c>
      <c r="D609" s="97" t="s">
        <v>2651</v>
      </c>
      <c r="E609" s="97" t="s">
        <v>2652</v>
      </c>
      <c r="F609" s="95">
        <v>3</v>
      </c>
      <c r="G609" s="98" t="s">
        <v>667</v>
      </c>
      <c r="H609" s="95">
        <v>1986</v>
      </c>
      <c r="I609" s="96" t="s">
        <v>2660</v>
      </c>
      <c r="J609" s="95" t="s">
        <v>2661</v>
      </c>
      <c r="K609" s="95" t="s">
        <v>2656</v>
      </c>
      <c r="L609" s="100" t="s">
        <v>2657</v>
      </c>
      <c r="M609" s="95"/>
      <c r="N609" s="95" t="s">
        <v>177</v>
      </c>
      <c r="O609" s="95"/>
      <c r="P609" s="95"/>
      <c r="Q609" s="95" t="s">
        <v>224</v>
      </c>
      <c r="R609" s="95"/>
      <c r="S609" s="95"/>
      <c r="T609" s="95"/>
      <c r="U609" s="95"/>
      <c r="V609" s="95"/>
      <c r="W609" s="95"/>
      <c r="X609" s="95"/>
      <c r="Y609" s="95"/>
      <c r="Z609" s="95"/>
      <c r="AA609" s="95"/>
      <c r="AB609" s="95"/>
      <c r="AC609" s="95"/>
      <c r="AD609" s="95"/>
      <c r="AE609" s="95"/>
      <c r="AF609" s="95"/>
      <c r="AG609" s="95"/>
      <c r="AH609" s="95"/>
      <c r="AI609" s="95"/>
      <c r="AJ609" s="95"/>
      <c r="AK609" s="95"/>
    </row>
    <row r="610" spans="1:37" ht="17.25" customHeight="1" x14ac:dyDescent="0.2">
      <c r="A610" s="97" t="s">
        <v>22</v>
      </c>
      <c r="B610" s="97" t="s">
        <v>1784</v>
      </c>
      <c r="C610" s="97" t="s">
        <v>165</v>
      </c>
      <c r="D610" s="97" t="s">
        <v>2651</v>
      </c>
      <c r="E610" s="97" t="s">
        <v>2652</v>
      </c>
      <c r="F610" s="95">
        <v>5</v>
      </c>
      <c r="G610" s="98" t="s">
        <v>676</v>
      </c>
      <c r="H610" s="95">
        <v>1988</v>
      </c>
      <c r="I610" s="96" t="s">
        <v>2662</v>
      </c>
      <c r="J610" s="95" t="s">
        <v>2663</v>
      </c>
      <c r="K610" s="95" t="s">
        <v>2656</v>
      </c>
      <c r="L610" s="100" t="s">
        <v>2657</v>
      </c>
      <c r="M610" s="95"/>
      <c r="N610" s="95" t="s">
        <v>177</v>
      </c>
      <c r="O610" s="95"/>
      <c r="P610" s="95"/>
      <c r="Q610" s="95" t="s">
        <v>224</v>
      </c>
      <c r="R610" s="95"/>
      <c r="S610" s="95"/>
      <c r="T610" s="95"/>
      <c r="U610" s="95"/>
      <c r="V610" s="95"/>
      <c r="W610" s="95"/>
      <c r="X610" s="95"/>
      <c r="Y610" s="95"/>
      <c r="Z610" s="95"/>
      <c r="AA610" s="95"/>
      <c r="AB610" s="95"/>
      <c r="AC610" s="95"/>
      <c r="AD610" s="95"/>
      <c r="AE610" s="95"/>
      <c r="AF610" s="95"/>
      <c r="AG610" s="95"/>
      <c r="AH610" s="95"/>
      <c r="AI610" s="95"/>
      <c r="AJ610" s="95"/>
      <c r="AK610" s="95"/>
    </row>
    <row r="611" spans="1:37" ht="17.25" customHeight="1" x14ac:dyDescent="0.2">
      <c r="A611" s="97" t="s">
        <v>22</v>
      </c>
      <c r="B611" s="97" t="s">
        <v>2664</v>
      </c>
      <c r="C611" s="97" t="s">
        <v>165</v>
      </c>
      <c r="D611" s="97" t="s">
        <v>2651</v>
      </c>
      <c r="E611" s="97" t="s">
        <v>2652</v>
      </c>
      <c r="F611" s="95">
        <v>7</v>
      </c>
      <c r="G611" s="98" t="s">
        <v>684</v>
      </c>
      <c r="H611" s="95">
        <v>1990</v>
      </c>
      <c r="I611" s="96" t="s">
        <v>2665</v>
      </c>
      <c r="J611" s="95" t="s">
        <v>2666</v>
      </c>
      <c r="K611" s="95" t="s">
        <v>2656</v>
      </c>
      <c r="L611" s="100" t="s">
        <v>2657</v>
      </c>
      <c r="M611" s="95"/>
      <c r="N611" s="95" t="s">
        <v>177</v>
      </c>
      <c r="O611" s="95"/>
      <c r="P611" s="95"/>
      <c r="Q611" s="95" t="s">
        <v>224</v>
      </c>
      <c r="R611" s="95"/>
      <c r="S611" s="95"/>
      <c r="T611" s="95"/>
      <c r="U611" s="95"/>
      <c r="V611" s="95"/>
      <c r="W611" s="95"/>
      <c r="X611" s="95"/>
      <c r="Y611" s="95"/>
      <c r="Z611" s="95"/>
      <c r="AA611" s="95"/>
      <c r="AB611" s="95"/>
      <c r="AC611" s="95"/>
      <c r="AD611" s="95"/>
      <c r="AE611" s="95"/>
      <c r="AF611" s="95"/>
      <c r="AG611" s="95"/>
      <c r="AH611" s="95"/>
      <c r="AI611" s="95"/>
      <c r="AJ611" s="95"/>
      <c r="AK611" s="95"/>
    </row>
    <row r="612" spans="1:37" ht="17.25" customHeight="1" x14ac:dyDescent="0.2">
      <c r="A612" s="97" t="s">
        <v>22</v>
      </c>
      <c r="B612" s="97" t="s">
        <v>1384</v>
      </c>
      <c r="C612" s="97" t="s">
        <v>165</v>
      </c>
      <c r="D612" s="97" t="s">
        <v>2651</v>
      </c>
      <c r="E612" s="97" t="s">
        <v>2652</v>
      </c>
      <c r="F612" s="95">
        <v>9</v>
      </c>
      <c r="G612" s="98" t="s">
        <v>692</v>
      </c>
      <c r="H612" s="95">
        <v>1992</v>
      </c>
      <c r="I612" s="96" t="s">
        <v>2667</v>
      </c>
      <c r="J612" s="95" t="s">
        <v>2668</v>
      </c>
      <c r="K612" s="95" t="s">
        <v>2656</v>
      </c>
      <c r="L612" s="100" t="s">
        <v>2657</v>
      </c>
      <c r="M612" s="95"/>
      <c r="N612" s="95" t="s">
        <v>177</v>
      </c>
      <c r="O612" s="95"/>
      <c r="P612" s="95"/>
      <c r="Q612" s="95" t="s">
        <v>224</v>
      </c>
      <c r="R612" s="95"/>
      <c r="S612" s="95"/>
      <c r="T612" s="95"/>
      <c r="U612" s="95"/>
      <c r="V612" s="95"/>
      <c r="W612" s="95"/>
      <c r="X612" s="95"/>
      <c r="Y612" s="95"/>
      <c r="Z612" s="95"/>
      <c r="AA612" s="95"/>
      <c r="AB612" s="95"/>
      <c r="AC612" s="95"/>
      <c r="AD612" s="95"/>
      <c r="AE612" s="95"/>
      <c r="AF612" s="95"/>
      <c r="AG612" s="95"/>
      <c r="AH612" s="95"/>
      <c r="AI612" s="95"/>
      <c r="AJ612" s="95"/>
      <c r="AK612" s="95"/>
    </row>
    <row r="613" spans="1:37" ht="17.25" customHeight="1" x14ac:dyDescent="0.2">
      <c r="A613" s="97" t="s">
        <v>22</v>
      </c>
      <c r="B613" s="97" t="s">
        <v>1392</v>
      </c>
      <c r="C613" s="97" t="s">
        <v>165</v>
      </c>
      <c r="D613" s="97" t="s">
        <v>2651</v>
      </c>
      <c r="E613" s="97" t="s">
        <v>2652</v>
      </c>
      <c r="F613" s="95">
        <v>11</v>
      </c>
      <c r="G613" s="98" t="s">
        <v>700</v>
      </c>
      <c r="H613" s="95">
        <v>1994</v>
      </c>
      <c r="I613" s="96" t="s">
        <v>2670</v>
      </c>
      <c r="J613" s="95" t="s">
        <v>2671</v>
      </c>
      <c r="K613" s="95" t="s">
        <v>2656</v>
      </c>
      <c r="L613" s="100" t="s">
        <v>2657</v>
      </c>
      <c r="M613" s="95"/>
      <c r="N613" s="95" t="s">
        <v>177</v>
      </c>
      <c r="O613" s="95"/>
      <c r="P613" s="95"/>
      <c r="Q613" s="95" t="s">
        <v>224</v>
      </c>
      <c r="R613" s="95"/>
      <c r="S613" s="95"/>
      <c r="T613" s="95"/>
      <c r="U613" s="95"/>
      <c r="V613" s="95"/>
      <c r="W613" s="95"/>
      <c r="X613" s="95"/>
      <c r="Y613" s="95"/>
      <c r="Z613" s="95"/>
      <c r="AA613" s="95"/>
      <c r="AB613" s="95"/>
      <c r="AC613" s="95"/>
      <c r="AD613" s="95"/>
      <c r="AE613" s="95"/>
      <c r="AF613" s="95"/>
      <c r="AG613" s="95"/>
      <c r="AH613" s="95"/>
      <c r="AI613" s="95"/>
      <c r="AJ613" s="95"/>
      <c r="AK613" s="95"/>
    </row>
    <row r="614" spans="1:37" ht="17.25" customHeight="1" x14ac:dyDescent="0.2">
      <c r="A614" s="97" t="s">
        <v>22</v>
      </c>
      <c r="B614" s="97" t="s">
        <v>841</v>
      </c>
      <c r="C614" s="97" t="s">
        <v>165</v>
      </c>
      <c r="D614" s="97" t="s">
        <v>2651</v>
      </c>
      <c r="E614" s="97" t="s">
        <v>2652</v>
      </c>
      <c r="F614" s="95">
        <v>13</v>
      </c>
      <c r="G614" s="98" t="s">
        <v>709</v>
      </c>
      <c r="H614" s="95">
        <v>1996</v>
      </c>
      <c r="I614" s="96" t="s">
        <v>2672</v>
      </c>
      <c r="J614" s="95" t="s">
        <v>2673</v>
      </c>
      <c r="K614" s="95" t="s">
        <v>2656</v>
      </c>
      <c r="L614" s="100" t="s">
        <v>2657</v>
      </c>
      <c r="M614" s="95"/>
      <c r="N614" s="95" t="s">
        <v>177</v>
      </c>
      <c r="O614" s="95"/>
      <c r="P614" s="95"/>
      <c r="Q614" s="95" t="s">
        <v>224</v>
      </c>
      <c r="R614" s="95"/>
      <c r="S614" s="95"/>
      <c r="T614" s="95"/>
      <c r="U614" s="95"/>
      <c r="V614" s="95"/>
      <c r="W614" s="95"/>
      <c r="X614" s="95"/>
      <c r="Y614" s="95"/>
      <c r="Z614" s="95"/>
      <c r="AA614" s="95"/>
      <c r="AB614" s="95"/>
      <c r="AC614" s="95"/>
      <c r="AD614" s="95"/>
      <c r="AE614" s="95"/>
      <c r="AF614" s="95"/>
      <c r="AG614" s="95"/>
      <c r="AH614" s="95"/>
      <c r="AI614" s="95"/>
      <c r="AJ614" s="95"/>
      <c r="AK614" s="95"/>
    </row>
    <row r="615" spans="1:37" ht="17.25" customHeight="1" x14ac:dyDescent="0.2">
      <c r="A615" s="97" t="s">
        <v>22</v>
      </c>
      <c r="B615" s="97" t="s">
        <v>1405</v>
      </c>
      <c r="C615" s="97" t="s">
        <v>165</v>
      </c>
      <c r="D615" s="97" t="s">
        <v>2651</v>
      </c>
      <c r="E615" s="97" t="s">
        <v>2652</v>
      </c>
      <c r="F615" s="95">
        <v>14</v>
      </c>
      <c r="G615" s="98" t="s">
        <v>713</v>
      </c>
      <c r="H615" s="95">
        <v>1997</v>
      </c>
      <c r="I615" s="96" t="s">
        <v>2674</v>
      </c>
      <c r="J615" s="95" t="s">
        <v>2675</v>
      </c>
      <c r="K615" s="95" t="s">
        <v>2656</v>
      </c>
      <c r="L615" s="100" t="s">
        <v>2657</v>
      </c>
      <c r="M615" s="95"/>
      <c r="N615" s="95" t="s">
        <v>177</v>
      </c>
      <c r="O615" s="95"/>
      <c r="P615" s="95"/>
      <c r="Q615" s="95" t="s">
        <v>224</v>
      </c>
      <c r="R615" s="95"/>
      <c r="S615" s="95"/>
      <c r="T615" s="95"/>
      <c r="U615" s="95"/>
      <c r="V615" s="95"/>
      <c r="W615" s="95"/>
      <c r="X615" s="95"/>
      <c r="Y615" s="95"/>
      <c r="Z615" s="95"/>
      <c r="AA615" s="95"/>
      <c r="AB615" s="95"/>
      <c r="AC615" s="95"/>
      <c r="AD615" s="95"/>
      <c r="AE615" s="95"/>
      <c r="AF615" s="95"/>
      <c r="AG615" s="95"/>
      <c r="AH615" s="95"/>
      <c r="AI615" s="95"/>
      <c r="AJ615" s="95"/>
      <c r="AK615" s="95"/>
    </row>
    <row r="616" spans="1:37" ht="17.25" customHeight="1" x14ac:dyDescent="0.2">
      <c r="A616" s="97" t="s">
        <v>22</v>
      </c>
      <c r="B616" s="97" t="s">
        <v>1414</v>
      </c>
      <c r="C616" s="97" t="s">
        <v>165</v>
      </c>
      <c r="D616" s="97" t="s">
        <v>2651</v>
      </c>
      <c r="E616" s="97" t="s">
        <v>2652</v>
      </c>
      <c r="F616" s="95">
        <v>16</v>
      </c>
      <c r="G616" s="98" t="s">
        <v>721</v>
      </c>
      <c r="H616" s="95">
        <v>1999</v>
      </c>
      <c r="I616" s="96" t="s">
        <v>2676</v>
      </c>
      <c r="J616" s="95" t="s">
        <v>2677</v>
      </c>
      <c r="K616" s="95" t="s">
        <v>2656</v>
      </c>
      <c r="L616" s="100" t="s">
        <v>2657</v>
      </c>
      <c r="M616" s="95"/>
      <c r="N616" s="95" t="s">
        <v>177</v>
      </c>
      <c r="O616" s="95"/>
      <c r="P616" s="95"/>
      <c r="Q616" s="95" t="s">
        <v>224</v>
      </c>
      <c r="R616" s="95"/>
      <c r="S616" s="95"/>
      <c r="T616" s="95"/>
      <c r="U616" s="95"/>
      <c r="V616" s="95"/>
      <c r="W616" s="95"/>
      <c r="X616" s="95"/>
      <c r="Y616" s="95"/>
      <c r="Z616" s="95"/>
      <c r="AA616" s="95"/>
      <c r="AB616" s="95"/>
      <c r="AC616" s="95"/>
      <c r="AD616" s="95"/>
      <c r="AE616" s="95"/>
      <c r="AF616" s="95"/>
      <c r="AG616" s="95"/>
      <c r="AH616" s="95"/>
      <c r="AI616" s="95"/>
      <c r="AJ616" s="95"/>
      <c r="AK616" s="95"/>
    </row>
    <row r="617" spans="1:37" ht="17.25" customHeight="1" x14ac:dyDescent="0.2">
      <c r="A617" s="97" t="s">
        <v>22</v>
      </c>
      <c r="B617" s="97" t="s">
        <v>844</v>
      </c>
      <c r="C617" s="97" t="s">
        <v>165</v>
      </c>
      <c r="D617" s="97" t="s">
        <v>2651</v>
      </c>
      <c r="E617" s="97" t="s">
        <v>2652</v>
      </c>
      <c r="F617" s="95">
        <v>18</v>
      </c>
      <c r="G617" s="98" t="s">
        <v>729</v>
      </c>
      <c r="H617" s="95">
        <v>2001</v>
      </c>
      <c r="I617" s="96" t="s">
        <v>2678</v>
      </c>
      <c r="J617" s="95" t="s">
        <v>2679</v>
      </c>
      <c r="K617" s="95" t="s">
        <v>2656</v>
      </c>
      <c r="L617" s="100" t="s">
        <v>2657</v>
      </c>
      <c r="M617" s="95"/>
      <c r="N617" s="95" t="s">
        <v>177</v>
      </c>
      <c r="O617" s="95"/>
      <c r="P617" s="95"/>
      <c r="Q617" s="95" t="s">
        <v>224</v>
      </c>
      <c r="R617" s="95"/>
      <c r="S617" s="95"/>
      <c r="T617" s="95"/>
      <c r="U617" s="95"/>
      <c r="V617" s="95"/>
      <c r="W617" s="95"/>
      <c r="X617" s="95"/>
      <c r="Y617" s="95"/>
      <c r="Z617" s="95"/>
      <c r="AA617" s="95"/>
      <c r="AB617" s="95"/>
      <c r="AC617" s="95"/>
      <c r="AD617" s="95"/>
      <c r="AE617" s="95"/>
      <c r="AF617" s="95"/>
      <c r="AG617" s="95"/>
      <c r="AH617" s="95"/>
      <c r="AI617" s="95"/>
      <c r="AJ617" s="95"/>
      <c r="AK617" s="95"/>
    </row>
    <row r="618" spans="1:37" ht="17.25" customHeight="1" x14ac:dyDescent="0.2">
      <c r="A618" s="97" t="s">
        <v>22</v>
      </c>
      <c r="B618" s="97" t="s">
        <v>1437</v>
      </c>
      <c r="C618" s="97" t="s">
        <v>165</v>
      </c>
      <c r="D618" s="97" t="s">
        <v>2651</v>
      </c>
      <c r="E618" s="97" t="s">
        <v>2652</v>
      </c>
      <c r="F618" s="95">
        <v>22</v>
      </c>
      <c r="G618" s="98" t="s">
        <v>746</v>
      </c>
      <c r="H618" s="95">
        <v>2005</v>
      </c>
      <c r="I618" s="96" t="s">
        <v>2680</v>
      </c>
      <c r="J618" s="95" t="s">
        <v>2681</v>
      </c>
      <c r="K618" s="95" t="s">
        <v>2656</v>
      </c>
      <c r="L618" s="100" t="s">
        <v>2657</v>
      </c>
      <c r="M618" s="95"/>
      <c r="N618" s="95" t="s">
        <v>177</v>
      </c>
      <c r="O618" s="95"/>
      <c r="P618" s="95"/>
      <c r="Q618" s="95" t="s">
        <v>224</v>
      </c>
      <c r="R618" s="95"/>
      <c r="S618" s="95"/>
      <c r="T618" s="95"/>
      <c r="U618" s="95"/>
      <c r="V618" s="95"/>
      <c r="W618" s="95"/>
      <c r="X618" s="95"/>
      <c r="Y618" s="95"/>
      <c r="Z618" s="95"/>
      <c r="AA618" s="95"/>
      <c r="AB618" s="95"/>
      <c r="AC618" s="95"/>
      <c r="AD618" s="95"/>
      <c r="AE618" s="95"/>
      <c r="AF618" s="95"/>
      <c r="AG618" s="95"/>
      <c r="AH618" s="95"/>
      <c r="AI618" s="95"/>
      <c r="AJ618" s="95"/>
      <c r="AK618" s="95"/>
    </row>
    <row r="619" spans="1:37" ht="17.25" customHeight="1" x14ac:dyDescent="0.2">
      <c r="A619" s="97" t="s">
        <v>22</v>
      </c>
      <c r="B619" s="97" t="s">
        <v>1442</v>
      </c>
      <c r="C619" s="97" t="s">
        <v>165</v>
      </c>
      <c r="D619" s="97" t="s">
        <v>2651</v>
      </c>
      <c r="E619" s="97" t="s">
        <v>2652</v>
      </c>
      <c r="F619" s="95">
        <v>24</v>
      </c>
      <c r="G619" s="98" t="s">
        <v>754</v>
      </c>
      <c r="H619" s="95">
        <v>2007</v>
      </c>
      <c r="I619" s="96" t="s">
        <v>2683</v>
      </c>
      <c r="J619" s="95" t="s">
        <v>2684</v>
      </c>
      <c r="K619" s="95" t="s">
        <v>2656</v>
      </c>
      <c r="L619" s="100" t="s">
        <v>2657</v>
      </c>
      <c r="M619" s="95"/>
      <c r="N619" s="95" t="s">
        <v>177</v>
      </c>
      <c r="O619" s="95"/>
      <c r="P619" s="95"/>
      <c r="Q619" s="95" t="s">
        <v>224</v>
      </c>
      <c r="R619" s="95"/>
      <c r="S619" s="95"/>
      <c r="T619" s="95"/>
      <c r="U619" s="95"/>
      <c r="V619" s="95"/>
      <c r="W619" s="95"/>
      <c r="X619" s="95"/>
      <c r="Y619" s="95"/>
      <c r="Z619" s="95"/>
      <c r="AA619" s="95"/>
      <c r="AB619" s="95"/>
      <c r="AC619" s="95"/>
      <c r="AD619" s="95"/>
      <c r="AE619" s="95"/>
      <c r="AF619" s="95"/>
      <c r="AG619" s="95"/>
      <c r="AH619" s="95"/>
      <c r="AI619" s="95"/>
      <c r="AJ619" s="95"/>
      <c r="AK619" s="95"/>
    </row>
    <row r="620" spans="1:37" ht="17.25" customHeight="1" x14ac:dyDescent="0.2">
      <c r="A620" s="97" t="s">
        <v>22</v>
      </c>
      <c r="B620" s="97" t="s">
        <v>1447</v>
      </c>
      <c r="C620" s="97" t="s">
        <v>165</v>
      </c>
      <c r="D620" s="97" t="s">
        <v>2651</v>
      </c>
      <c r="E620" s="97" t="s">
        <v>2652</v>
      </c>
      <c r="F620" s="95">
        <v>26</v>
      </c>
      <c r="G620" s="98" t="s">
        <v>763</v>
      </c>
      <c r="H620" s="95">
        <v>2009</v>
      </c>
      <c r="I620" s="96" t="s">
        <v>2685</v>
      </c>
      <c r="J620" s="95" t="s">
        <v>2686</v>
      </c>
      <c r="K620" s="95" t="s">
        <v>2656</v>
      </c>
      <c r="L620" s="100" t="s">
        <v>2657</v>
      </c>
      <c r="M620" s="95"/>
      <c r="N620" s="95" t="s">
        <v>177</v>
      </c>
      <c r="O620" s="95"/>
      <c r="P620" s="95"/>
      <c r="Q620" s="95" t="s">
        <v>224</v>
      </c>
      <c r="R620" s="95"/>
      <c r="S620" s="95"/>
      <c r="T620" s="95"/>
      <c r="U620" s="95"/>
      <c r="V620" s="95"/>
      <c r="W620" s="95"/>
      <c r="X620" s="95"/>
      <c r="Y620" s="95"/>
      <c r="Z620" s="95"/>
      <c r="AA620" s="95"/>
      <c r="AB620" s="95"/>
      <c r="AC620" s="95"/>
      <c r="AD620" s="95"/>
      <c r="AE620" s="95"/>
      <c r="AF620" s="95"/>
      <c r="AG620" s="95"/>
      <c r="AH620" s="95"/>
      <c r="AI620" s="95"/>
      <c r="AJ620" s="95"/>
      <c r="AK620" s="95"/>
    </row>
    <row r="621" spans="1:37" ht="17.25" customHeight="1" x14ac:dyDescent="0.2">
      <c r="A621" s="97" t="s">
        <v>22</v>
      </c>
      <c r="B621" s="97" t="s">
        <v>833</v>
      </c>
      <c r="C621" s="97" t="s">
        <v>165</v>
      </c>
      <c r="D621" s="97" t="s">
        <v>2651</v>
      </c>
      <c r="E621" s="97" t="s">
        <v>2652</v>
      </c>
      <c r="F621" s="95">
        <v>28</v>
      </c>
      <c r="G621" s="98" t="s">
        <v>771</v>
      </c>
      <c r="H621" s="95">
        <v>2011</v>
      </c>
      <c r="I621" s="96" t="s">
        <v>2687</v>
      </c>
      <c r="J621" s="95" t="s">
        <v>2688</v>
      </c>
      <c r="K621" s="95" t="s">
        <v>2656</v>
      </c>
      <c r="L621" s="100" t="s">
        <v>2657</v>
      </c>
      <c r="M621" s="95"/>
      <c r="N621" s="95" t="s">
        <v>177</v>
      </c>
      <c r="O621" s="95"/>
      <c r="P621" s="95"/>
      <c r="Q621" s="95" t="s">
        <v>224</v>
      </c>
      <c r="R621" s="95"/>
      <c r="S621" s="95"/>
      <c r="T621" s="95"/>
      <c r="U621" s="95"/>
      <c r="V621" s="95"/>
      <c r="W621" s="95"/>
      <c r="X621" s="95"/>
      <c r="Y621" s="95"/>
      <c r="Z621" s="95"/>
      <c r="AA621" s="95"/>
      <c r="AB621" s="95"/>
      <c r="AC621" s="95"/>
      <c r="AD621" s="95"/>
      <c r="AE621" s="95"/>
      <c r="AF621" s="95"/>
      <c r="AG621" s="95"/>
      <c r="AH621" s="95"/>
      <c r="AI621" s="95"/>
      <c r="AJ621" s="95"/>
      <c r="AK621" s="95"/>
    </row>
    <row r="622" spans="1:37" ht="17.25" customHeight="1" x14ac:dyDescent="0.2">
      <c r="A622" s="97" t="s">
        <v>22</v>
      </c>
      <c r="B622" s="97" t="s">
        <v>1478</v>
      </c>
      <c r="C622" s="97" t="s">
        <v>165</v>
      </c>
      <c r="D622" s="97" t="s">
        <v>2651</v>
      </c>
      <c r="E622" s="97" t="s">
        <v>2652</v>
      </c>
      <c r="F622" s="95">
        <v>32</v>
      </c>
      <c r="G622" s="98" t="s">
        <v>787</v>
      </c>
      <c r="H622" s="95">
        <v>2015</v>
      </c>
      <c r="I622" s="96" t="s">
        <v>2689</v>
      </c>
      <c r="J622" s="95" t="s">
        <v>2690</v>
      </c>
      <c r="K622" s="95" t="s">
        <v>2656</v>
      </c>
      <c r="L622" s="100" t="s">
        <v>2657</v>
      </c>
      <c r="M622" s="95"/>
      <c r="N622" s="95" t="s">
        <v>177</v>
      </c>
      <c r="O622" s="95"/>
      <c r="P622" s="95"/>
      <c r="Q622" s="95" t="s">
        <v>224</v>
      </c>
      <c r="R622" s="95"/>
      <c r="S622" s="95"/>
      <c r="T622" s="95"/>
      <c r="U622" s="95"/>
      <c r="V622" s="95"/>
      <c r="W622" s="95"/>
      <c r="X622" s="95"/>
      <c r="Y622" s="95"/>
      <c r="Z622" s="95"/>
      <c r="AA622" s="95"/>
      <c r="AB622" s="95"/>
      <c r="AC622" s="95"/>
      <c r="AD622" s="95"/>
      <c r="AE622" s="95"/>
      <c r="AF622" s="95"/>
      <c r="AG622" s="95"/>
      <c r="AH622" s="95"/>
      <c r="AI622" s="95"/>
      <c r="AJ622" s="95"/>
      <c r="AK622" s="95"/>
    </row>
    <row r="623" spans="1:37" ht="17.25" customHeight="1" x14ac:dyDescent="0.2">
      <c r="A623" s="97" t="s">
        <v>22</v>
      </c>
      <c r="B623" s="97" t="s">
        <v>1376</v>
      </c>
      <c r="C623" s="97" t="s">
        <v>165</v>
      </c>
      <c r="D623" s="97" t="s">
        <v>2651</v>
      </c>
      <c r="E623" s="97" t="s">
        <v>2691</v>
      </c>
      <c r="F623" s="95">
        <v>7</v>
      </c>
      <c r="G623" s="98" t="s">
        <v>684</v>
      </c>
      <c r="H623" s="95">
        <v>1990</v>
      </c>
      <c r="I623" s="96" t="s">
        <v>2692</v>
      </c>
      <c r="J623" s="95" t="s">
        <v>2693</v>
      </c>
      <c r="K623" s="95" t="s">
        <v>2694</v>
      </c>
      <c r="L623" s="95" t="s">
        <v>2695</v>
      </c>
      <c r="M623" s="95" t="s">
        <v>225</v>
      </c>
      <c r="N623" s="95" t="s">
        <v>177</v>
      </c>
      <c r="O623" s="95">
        <v>1</v>
      </c>
      <c r="P623" s="95">
        <v>5</v>
      </c>
      <c r="Q623" s="95" t="s">
        <v>224</v>
      </c>
      <c r="R623" s="95"/>
      <c r="S623" s="95"/>
      <c r="T623" s="95"/>
      <c r="U623" s="95"/>
      <c r="V623" s="95"/>
      <c r="W623" s="95"/>
      <c r="X623" s="95"/>
      <c r="Y623" s="95"/>
      <c r="Z623" s="95"/>
      <c r="AA623" s="95"/>
      <c r="AB623" s="95"/>
      <c r="AC623" s="95"/>
      <c r="AD623" s="95"/>
      <c r="AE623" s="95"/>
      <c r="AF623" s="95"/>
      <c r="AG623" s="95"/>
      <c r="AH623" s="95"/>
      <c r="AI623" s="95"/>
      <c r="AJ623" s="95"/>
      <c r="AK623" s="95"/>
    </row>
    <row r="624" spans="1:37" ht="17.25" customHeight="1" x14ac:dyDescent="0.2">
      <c r="A624" s="97" t="s">
        <v>22</v>
      </c>
      <c r="B624" s="97" t="s">
        <v>1397</v>
      </c>
      <c r="C624" s="97" t="s">
        <v>165</v>
      </c>
      <c r="D624" s="97" t="s">
        <v>2651</v>
      </c>
      <c r="E624" s="97" t="s">
        <v>2691</v>
      </c>
      <c r="F624" s="95">
        <v>12</v>
      </c>
      <c r="G624" s="98" t="s">
        <v>705</v>
      </c>
      <c r="H624" s="95">
        <v>1995</v>
      </c>
      <c r="I624" s="96" t="s">
        <v>2697</v>
      </c>
      <c r="J624" s="95" t="s">
        <v>2698</v>
      </c>
      <c r="K624" s="95" t="s">
        <v>2694</v>
      </c>
      <c r="L624" s="95" t="s">
        <v>2695</v>
      </c>
      <c r="M624" s="95" t="s">
        <v>225</v>
      </c>
      <c r="N624" s="95" t="s">
        <v>177</v>
      </c>
      <c r="O624" s="95">
        <v>1</v>
      </c>
      <c r="P624" s="95">
        <v>5</v>
      </c>
      <c r="Q624" s="95" t="s">
        <v>224</v>
      </c>
      <c r="R624" s="95"/>
      <c r="S624" s="95"/>
      <c r="T624" s="95"/>
      <c r="U624" s="95"/>
      <c r="V624" s="95"/>
      <c r="W624" s="95"/>
      <c r="X624" s="95"/>
      <c r="Y624" s="95"/>
      <c r="Z624" s="95"/>
      <c r="AA624" s="95"/>
      <c r="AB624" s="95"/>
      <c r="AC624" s="95"/>
      <c r="AD624" s="95"/>
      <c r="AE624" s="95"/>
      <c r="AF624" s="95"/>
      <c r="AG624" s="95"/>
      <c r="AH624" s="95"/>
      <c r="AI624" s="95"/>
      <c r="AJ624" s="95"/>
      <c r="AK624" s="95"/>
    </row>
    <row r="625" spans="1:37" ht="17.25" customHeight="1" x14ac:dyDescent="0.2">
      <c r="A625" s="97" t="s">
        <v>22</v>
      </c>
      <c r="B625" s="97" t="s">
        <v>1409</v>
      </c>
      <c r="C625" s="97" t="s">
        <v>165</v>
      </c>
      <c r="D625" s="97" t="s">
        <v>2651</v>
      </c>
      <c r="E625" s="97" t="s">
        <v>2691</v>
      </c>
      <c r="F625" s="95">
        <v>15</v>
      </c>
      <c r="G625" s="98" t="s">
        <v>717</v>
      </c>
      <c r="H625" s="95">
        <v>1998</v>
      </c>
      <c r="I625" s="96" t="s">
        <v>2699</v>
      </c>
      <c r="J625" s="95" t="s">
        <v>2700</v>
      </c>
      <c r="K625" s="95" t="s">
        <v>2694</v>
      </c>
      <c r="L625" s="95" t="s">
        <v>2695</v>
      </c>
      <c r="M625" s="95" t="s">
        <v>225</v>
      </c>
      <c r="N625" s="95" t="s">
        <v>177</v>
      </c>
      <c r="O625" s="95">
        <v>1</v>
      </c>
      <c r="P625" s="95">
        <v>5</v>
      </c>
      <c r="Q625" s="95" t="s">
        <v>224</v>
      </c>
      <c r="R625" s="95"/>
      <c r="S625" s="95"/>
      <c r="T625" s="95"/>
      <c r="U625" s="95"/>
      <c r="V625" s="95"/>
      <c r="W625" s="95"/>
      <c r="X625" s="95"/>
      <c r="Y625" s="95"/>
      <c r="Z625" s="95"/>
      <c r="AA625" s="95"/>
      <c r="AB625" s="95"/>
      <c r="AC625" s="95"/>
      <c r="AD625" s="95"/>
      <c r="AE625" s="95"/>
      <c r="AF625" s="95"/>
      <c r="AG625" s="95"/>
      <c r="AH625" s="95"/>
      <c r="AI625" s="95"/>
      <c r="AJ625" s="95"/>
      <c r="AK625" s="95"/>
    </row>
    <row r="626" spans="1:37" ht="17.25" customHeight="1" x14ac:dyDescent="0.2">
      <c r="A626" s="97" t="s">
        <v>22</v>
      </c>
      <c r="B626" s="97" t="s">
        <v>1430</v>
      </c>
      <c r="C626" s="97" t="s">
        <v>165</v>
      </c>
      <c r="D626" s="97" t="s">
        <v>2651</v>
      </c>
      <c r="E626" s="97" t="s">
        <v>2691</v>
      </c>
      <c r="F626" s="95">
        <v>20</v>
      </c>
      <c r="G626" s="98" t="s">
        <v>738</v>
      </c>
      <c r="H626" s="95">
        <v>2003</v>
      </c>
      <c r="I626" s="96" t="s">
        <v>2701</v>
      </c>
      <c r="J626" s="95" t="s">
        <v>2702</v>
      </c>
      <c r="K626" s="95" t="s">
        <v>2694</v>
      </c>
      <c r="L626" s="95" t="s">
        <v>2695</v>
      </c>
      <c r="M626" s="95" t="s">
        <v>225</v>
      </c>
      <c r="N626" s="95" t="s">
        <v>177</v>
      </c>
      <c r="O626" s="95">
        <v>1</v>
      </c>
      <c r="P626" s="95">
        <v>5</v>
      </c>
      <c r="Q626" s="95" t="s">
        <v>224</v>
      </c>
      <c r="R626" s="95"/>
      <c r="S626" s="95"/>
      <c r="T626" s="95"/>
      <c r="U626" s="95"/>
      <c r="V626" s="95"/>
      <c r="W626" s="95"/>
      <c r="X626" s="95"/>
      <c r="Y626" s="95"/>
      <c r="Z626" s="95"/>
      <c r="AA626" s="95"/>
      <c r="AB626" s="95"/>
      <c r="AC626" s="95"/>
      <c r="AD626" s="95"/>
      <c r="AE626" s="95"/>
      <c r="AF626" s="95"/>
      <c r="AG626" s="95"/>
      <c r="AH626" s="95"/>
      <c r="AI626" s="95"/>
      <c r="AJ626" s="95"/>
      <c r="AK626" s="95"/>
    </row>
    <row r="627" spans="1:37" ht="17.25" customHeight="1" x14ac:dyDescent="0.2">
      <c r="A627" s="97" t="s">
        <v>22</v>
      </c>
      <c r="B627" s="97" t="s">
        <v>797</v>
      </c>
      <c r="C627" s="97" t="s">
        <v>165</v>
      </c>
      <c r="D627" s="97" t="s">
        <v>2651</v>
      </c>
      <c r="E627" s="97" t="s">
        <v>2691</v>
      </c>
      <c r="F627" s="95">
        <v>25</v>
      </c>
      <c r="G627" s="98" t="s">
        <v>758</v>
      </c>
      <c r="H627" s="95">
        <v>2008</v>
      </c>
      <c r="I627" s="96" t="s">
        <v>2703</v>
      </c>
      <c r="J627" s="95" t="s">
        <v>2704</v>
      </c>
      <c r="K627" s="95" t="s">
        <v>2694</v>
      </c>
      <c r="L627" s="95" t="s">
        <v>2695</v>
      </c>
      <c r="M627" s="95" t="s">
        <v>225</v>
      </c>
      <c r="N627" s="95" t="s">
        <v>177</v>
      </c>
      <c r="O627" s="95">
        <v>1</v>
      </c>
      <c r="P627" s="95">
        <v>5</v>
      </c>
      <c r="Q627" s="95" t="s">
        <v>224</v>
      </c>
      <c r="R627" s="95"/>
      <c r="S627" s="95"/>
      <c r="T627" s="95"/>
      <c r="U627" s="95"/>
      <c r="V627" s="95"/>
      <c r="W627" s="95"/>
      <c r="X627" s="95"/>
      <c r="Y627" s="95"/>
      <c r="Z627" s="95"/>
      <c r="AA627" s="95"/>
      <c r="AB627" s="95"/>
      <c r="AC627" s="95"/>
      <c r="AD627" s="95"/>
      <c r="AE627" s="95"/>
      <c r="AF627" s="95"/>
      <c r="AG627" s="95"/>
      <c r="AH627" s="95"/>
      <c r="AI627" s="95"/>
      <c r="AJ627" s="95"/>
      <c r="AK627" s="95"/>
    </row>
    <row r="628" spans="1:37" ht="17.25" customHeight="1" x14ac:dyDescent="0.2">
      <c r="A628" s="97" t="s">
        <v>22</v>
      </c>
      <c r="B628" s="97" t="s">
        <v>1465</v>
      </c>
      <c r="C628" s="97" t="s">
        <v>165</v>
      </c>
      <c r="D628" s="97" t="s">
        <v>2651</v>
      </c>
      <c r="E628" s="97" t="s">
        <v>2691</v>
      </c>
      <c r="F628" s="95">
        <v>30</v>
      </c>
      <c r="G628" s="98" t="s">
        <v>779</v>
      </c>
      <c r="H628" s="95">
        <v>2013</v>
      </c>
      <c r="I628" s="96" t="s">
        <v>2705</v>
      </c>
      <c r="J628" s="95" t="s">
        <v>2706</v>
      </c>
      <c r="K628" s="95" t="s">
        <v>2694</v>
      </c>
      <c r="L628" s="95" t="s">
        <v>2695</v>
      </c>
      <c r="M628" s="95" t="s">
        <v>225</v>
      </c>
      <c r="N628" s="95" t="s">
        <v>177</v>
      </c>
      <c r="O628" s="95">
        <v>1</v>
      </c>
      <c r="P628" s="95">
        <v>5</v>
      </c>
      <c r="Q628" s="95" t="s">
        <v>224</v>
      </c>
      <c r="R628" s="95"/>
      <c r="S628" s="95"/>
      <c r="T628" s="95"/>
      <c r="U628" s="95"/>
      <c r="V628" s="95"/>
      <c r="W628" s="95"/>
      <c r="X628" s="95"/>
      <c r="Y628" s="95"/>
      <c r="Z628" s="95"/>
      <c r="AA628" s="95"/>
      <c r="AB628" s="95"/>
      <c r="AC628" s="95"/>
      <c r="AD628" s="95"/>
      <c r="AE628" s="95"/>
      <c r="AF628" s="95"/>
      <c r="AG628" s="95"/>
      <c r="AH628" s="95"/>
      <c r="AI628" s="95"/>
      <c r="AJ628" s="95"/>
      <c r="AK628" s="95"/>
    </row>
    <row r="629" spans="1:37" ht="17.25" customHeight="1" x14ac:dyDescent="0.2">
      <c r="A629" s="97" t="s">
        <v>22</v>
      </c>
      <c r="B629" s="97" t="s">
        <v>1376</v>
      </c>
      <c r="C629" s="97" t="s">
        <v>165</v>
      </c>
      <c r="D629" s="97" t="s">
        <v>2651</v>
      </c>
      <c r="E629" s="97" t="s">
        <v>2707</v>
      </c>
      <c r="F629" s="95">
        <v>7</v>
      </c>
      <c r="G629" s="98" t="s">
        <v>684</v>
      </c>
      <c r="H629" s="95">
        <v>1990</v>
      </c>
      <c r="I629" s="96" t="s">
        <v>2708</v>
      </c>
      <c r="J629" s="95" t="s">
        <v>2709</v>
      </c>
      <c r="K629" s="95" t="s">
        <v>2710</v>
      </c>
      <c r="L629" s="95" t="s">
        <v>2695</v>
      </c>
      <c r="M629" s="95" t="s">
        <v>225</v>
      </c>
      <c r="N629" s="95" t="s">
        <v>177</v>
      </c>
      <c r="O629" s="95">
        <v>1</v>
      </c>
      <c r="P629" s="95">
        <v>5</v>
      </c>
      <c r="Q629" s="95" t="s">
        <v>224</v>
      </c>
      <c r="R629" s="95"/>
      <c r="S629" s="95"/>
      <c r="T629" s="95"/>
      <c r="U629" s="95"/>
      <c r="V629" s="95"/>
      <c r="W629" s="95"/>
      <c r="X629" s="95"/>
      <c r="Y629" s="95"/>
      <c r="Z629" s="95"/>
      <c r="AA629" s="95"/>
      <c r="AB629" s="95"/>
      <c r="AC629" s="95"/>
      <c r="AD629" s="95"/>
      <c r="AE629" s="95"/>
      <c r="AF629" s="95"/>
      <c r="AG629" s="95"/>
      <c r="AH629" s="95"/>
      <c r="AI629" s="95"/>
      <c r="AJ629" s="95"/>
      <c r="AK629" s="95"/>
    </row>
    <row r="630" spans="1:37" ht="17.25" customHeight="1" x14ac:dyDescent="0.2">
      <c r="A630" s="97" t="s">
        <v>22</v>
      </c>
      <c r="B630" s="97" t="s">
        <v>1397</v>
      </c>
      <c r="C630" s="97" t="s">
        <v>165</v>
      </c>
      <c r="D630" s="97" t="s">
        <v>2651</v>
      </c>
      <c r="E630" s="97" t="s">
        <v>2707</v>
      </c>
      <c r="F630" s="95">
        <v>12</v>
      </c>
      <c r="G630" s="98" t="s">
        <v>705</v>
      </c>
      <c r="H630" s="95">
        <v>1995</v>
      </c>
      <c r="I630" s="96" t="s">
        <v>2711</v>
      </c>
      <c r="J630" s="95" t="s">
        <v>2712</v>
      </c>
      <c r="K630" s="95" t="s">
        <v>2710</v>
      </c>
      <c r="L630" s="95" t="s">
        <v>2695</v>
      </c>
      <c r="M630" s="95" t="s">
        <v>225</v>
      </c>
      <c r="N630" s="95" t="s">
        <v>177</v>
      </c>
      <c r="O630" s="95">
        <v>1</v>
      </c>
      <c r="P630" s="95">
        <v>5</v>
      </c>
      <c r="Q630" s="95" t="s">
        <v>224</v>
      </c>
      <c r="R630" s="95"/>
      <c r="S630" s="95"/>
      <c r="T630" s="95"/>
      <c r="U630" s="95"/>
      <c r="V630" s="95"/>
      <c r="W630" s="95"/>
      <c r="X630" s="95"/>
      <c r="Y630" s="95"/>
      <c r="Z630" s="95"/>
      <c r="AA630" s="95"/>
      <c r="AB630" s="95"/>
      <c r="AC630" s="95"/>
      <c r="AD630" s="95"/>
      <c r="AE630" s="95"/>
      <c r="AF630" s="95"/>
      <c r="AG630" s="95"/>
      <c r="AH630" s="95"/>
      <c r="AI630" s="95"/>
      <c r="AJ630" s="95"/>
      <c r="AK630" s="95"/>
    </row>
    <row r="631" spans="1:37" ht="17.25" customHeight="1" x14ac:dyDescent="0.2">
      <c r="A631" s="97" t="s">
        <v>22</v>
      </c>
      <c r="B631" s="97" t="s">
        <v>1409</v>
      </c>
      <c r="C631" s="97" t="s">
        <v>165</v>
      </c>
      <c r="D631" s="97" t="s">
        <v>2651</v>
      </c>
      <c r="E631" s="97" t="s">
        <v>2707</v>
      </c>
      <c r="F631" s="95">
        <v>15</v>
      </c>
      <c r="G631" s="98" t="s">
        <v>717</v>
      </c>
      <c r="H631" s="95">
        <v>1998</v>
      </c>
      <c r="I631" s="96" t="s">
        <v>2714</v>
      </c>
      <c r="J631" s="95" t="s">
        <v>2715</v>
      </c>
      <c r="K631" s="95" t="s">
        <v>2710</v>
      </c>
      <c r="L631" s="95" t="s">
        <v>2695</v>
      </c>
      <c r="M631" s="95" t="s">
        <v>225</v>
      </c>
      <c r="N631" s="95" t="s">
        <v>177</v>
      </c>
      <c r="O631" s="95">
        <v>1</v>
      </c>
      <c r="P631" s="95">
        <v>5</v>
      </c>
      <c r="Q631" s="95" t="s">
        <v>224</v>
      </c>
      <c r="R631" s="95"/>
      <c r="S631" s="95"/>
      <c r="T631" s="95"/>
      <c r="U631" s="95"/>
      <c r="V631" s="95"/>
      <c r="W631" s="95"/>
      <c r="X631" s="95"/>
      <c r="Y631" s="95"/>
      <c r="Z631" s="95"/>
      <c r="AA631" s="95"/>
      <c r="AB631" s="95"/>
      <c r="AC631" s="95"/>
      <c r="AD631" s="95"/>
      <c r="AE631" s="95"/>
      <c r="AF631" s="95"/>
      <c r="AG631" s="95"/>
      <c r="AH631" s="95"/>
      <c r="AI631" s="95"/>
      <c r="AJ631" s="95"/>
      <c r="AK631" s="95"/>
    </row>
    <row r="632" spans="1:37" ht="17.25" customHeight="1" x14ac:dyDescent="0.2">
      <c r="A632" s="97" t="s">
        <v>22</v>
      </c>
      <c r="B632" s="97" t="s">
        <v>1430</v>
      </c>
      <c r="C632" s="97" t="s">
        <v>165</v>
      </c>
      <c r="D632" s="97" t="s">
        <v>2651</v>
      </c>
      <c r="E632" s="97" t="s">
        <v>2707</v>
      </c>
      <c r="F632" s="95">
        <v>20</v>
      </c>
      <c r="G632" s="98" t="s">
        <v>738</v>
      </c>
      <c r="H632" s="95">
        <v>2003</v>
      </c>
      <c r="I632" s="96" t="s">
        <v>2716</v>
      </c>
      <c r="J632" s="95" t="s">
        <v>2717</v>
      </c>
      <c r="K632" s="95" t="s">
        <v>2710</v>
      </c>
      <c r="L632" s="95" t="s">
        <v>2695</v>
      </c>
      <c r="M632" s="95" t="s">
        <v>225</v>
      </c>
      <c r="N632" s="95" t="s">
        <v>177</v>
      </c>
      <c r="O632" s="95">
        <v>1</v>
      </c>
      <c r="P632" s="95">
        <v>5</v>
      </c>
      <c r="Q632" s="95" t="s">
        <v>224</v>
      </c>
      <c r="R632" s="95"/>
      <c r="S632" s="95"/>
      <c r="T632" s="95"/>
      <c r="U632" s="95"/>
      <c r="V632" s="95"/>
      <c r="W632" s="95"/>
      <c r="X632" s="95"/>
      <c r="Y632" s="95"/>
      <c r="Z632" s="95"/>
      <c r="AA632" s="95"/>
      <c r="AB632" s="95"/>
      <c r="AC632" s="95"/>
      <c r="AD632" s="95"/>
      <c r="AE632" s="95"/>
      <c r="AF632" s="95"/>
      <c r="AG632" s="95"/>
      <c r="AH632" s="95"/>
      <c r="AI632" s="95"/>
      <c r="AJ632" s="95"/>
      <c r="AK632" s="95"/>
    </row>
    <row r="633" spans="1:37" ht="17.25" customHeight="1" x14ac:dyDescent="0.2">
      <c r="A633" s="97" t="s">
        <v>22</v>
      </c>
      <c r="B633" s="97" t="s">
        <v>797</v>
      </c>
      <c r="C633" s="97" t="s">
        <v>165</v>
      </c>
      <c r="D633" s="97" t="s">
        <v>2651</v>
      </c>
      <c r="E633" s="97" t="s">
        <v>2707</v>
      </c>
      <c r="F633" s="95">
        <v>25</v>
      </c>
      <c r="G633" s="98" t="s">
        <v>758</v>
      </c>
      <c r="H633" s="95">
        <v>2008</v>
      </c>
      <c r="I633" s="96" t="s">
        <v>2718</v>
      </c>
      <c r="J633" s="95" t="s">
        <v>2719</v>
      </c>
      <c r="K633" s="95" t="s">
        <v>2710</v>
      </c>
      <c r="L633" s="95" t="s">
        <v>2695</v>
      </c>
      <c r="M633" s="95" t="s">
        <v>225</v>
      </c>
      <c r="N633" s="95" t="s">
        <v>177</v>
      </c>
      <c r="O633" s="95">
        <v>1</v>
      </c>
      <c r="P633" s="95">
        <v>5</v>
      </c>
      <c r="Q633" s="95" t="s">
        <v>224</v>
      </c>
      <c r="R633" s="95"/>
      <c r="S633" s="95"/>
      <c r="T633" s="95"/>
      <c r="U633" s="95"/>
      <c r="V633" s="95"/>
      <c r="W633" s="95"/>
      <c r="X633" s="95"/>
      <c r="Y633" s="95"/>
      <c r="Z633" s="95"/>
      <c r="AA633" s="95"/>
      <c r="AB633" s="95"/>
      <c r="AC633" s="95"/>
      <c r="AD633" s="95"/>
      <c r="AE633" s="95"/>
      <c r="AF633" s="95"/>
      <c r="AG633" s="95"/>
      <c r="AH633" s="95"/>
      <c r="AI633" s="95"/>
      <c r="AJ633" s="95"/>
      <c r="AK633" s="95"/>
    </row>
    <row r="634" spans="1:37" ht="17.25" customHeight="1" x14ac:dyDescent="0.2">
      <c r="A634" s="97" t="s">
        <v>22</v>
      </c>
      <c r="B634" s="97" t="s">
        <v>1465</v>
      </c>
      <c r="C634" s="97" t="s">
        <v>165</v>
      </c>
      <c r="D634" s="97" t="s">
        <v>2651</v>
      </c>
      <c r="E634" s="97" t="s">
        <v>2707</v>
      </c>
      <c r="F634" s="95">
        <v>30</v>
      </c>
      <c r="G634" s="98" t="s">
        <v>779</v>
      </c>
      <c r="H634" s="95">
        <v>2013</v>
      </c>
      <c r="I634" s="96" t="s">
        <v>2720</v>
      </c>
      <c r="J634" s="95" t="s">
        <v>2721</v>
      </c>
      <c r="K634" s="95" t="s">
        <v>2710</v>
      </c>
      <c r="L634" s="95" t="s">
        <v>2695</v>
      </c>
      <c r="M634" s="95" t="s">
        <v>225</v>
      </c>
      <c r="N634" s="95" t="s">
        <v>177</v>
      </c>
      <c r="O634" s="95">
        <v>1</v>
      </c>
      <c r="P634" s="95">
        <v>5</v>
      </c>
      <c r="Q634" s="95" t="s">
        <v>224</v>
      </c>
      <c r="R634" s="95"/>
      <c r="S634" s="95"/>
      <c r="T634" s="95"/>
      <c r="U634" s="95"/>
      <c r="V634" s="95"/>
      <c r="W634" s="95"/>
      <c r="X634" s="95"/>
      <c r="Y634" s="95"/>
      <c r="Z634" s="95"/>
      <c r="AA634" s="95"/>
      <c r="AB634" s="95"/>
      <c r="AC634" s="95"/>
      <c r="AD634" s="95"/>
      <c r="AE634" s="95"/>
      <c r="AF634" s="95"/>
      <c r="AG634" s="95"/>
      <c r="AH634" s="95"/>
      <c r="AI634" s="95"/>
      <c r="AJ634" s="95"/>
      <c r="AK634" s="95"/>
    </row>
    <row r="635" spans="1:37" ht="17.25" customHeight="1" x14ac:dyDescent="0.2">
      <c r="A635" s="97" t="s">
        <v>22</v>
      </c>
      <c r="B635" s="97" t="s">
        <v>1384</v>
      </c>
      <c r="C635" s="97" t="s">
        <v>165</v>
      </c>
      <c r="D635" s="97" t="s">
        <v>186</v>
      </c>
      <c r="E635" s="97" t="s">
        <v>2722</v>
      </c>
      <c r="F635" s="95">
        <v>9</v>
      </c>
      <c r="G635" s="98" t="s">
        <v>692</v>
      </c>
      <c r="H635" s="95">
        <v>1992</v>
      </c>
      <c r="I635" s="96" t="s">
        <v>2723</v>
      </c>
      <c r="J635" s="95" t="s">
        <v>2724</v>
      </c>
      <c r="K635" s="95" t="s">
        <v>2725</v>
      </c>
      <c r="L635" s="95" t="s">
        <v>2726</v>
      </c>
      <c r="M635" s="95" t="s">
        <v>225</v>
      </c>
      <c r="N635" s="95" t="s">
        <v>177</v>
      </c>
      <c r="O635" s="95">
        <v>1</v>
      </c>
      <c r="P635" s="95">
        <v>5</v>
      </c>
      <c r="Q635" s="95" t="s">
        <v>224</v>
      </c>
      <c r="R635" s="95"/>
      <c r="S635" s="95"/>
      <c r="T635" s="95"/>
      <c r="U635" s="95"/>
      <c r="V635" s="95"/>
      <c r="W635" s="95"/>
      <c r="X635" s="95"/>
      <c r="Y635" s="95"/>
      <c r="Z635" s="95"/>
      <c r="AA635" s="95"/>
      <c r="AB635" s="95"/>
      <c r="AC635" s="95"/>
      <c r="AD635" s="95"/>
      <c r="AE635" s="95"/>
      <c r="AF635" s="95"/>
      <c r="AG635" s="95"/>
      <c r="AH635" s="95"/>
      <c r="AI635" s="95"/>
      <c r="AJ635" s="95"/>
      <c r="AK635" s="95"/>
    </row>
    <row r="636" spans="1:37" ht="17.25" customHeight="1" x14ac:dyDescent="0.2">
      <c r="A636" s="97" t="s">
        <v>22</v>
      </c>
      <c r="B636" s="97" t="s">
        <v>1392</v>
      </c>
      <c r="C636" s="97" t="s">
        <v>165</v>
      </c>
      <c r="D636" s="97" t="s">
        <v>186</v>
      </c>
      <c r="E636" s="97" t="s">
        <v>2722</v>
      </c>
      <c r="F636" s="95">
        <v>11</v>
      </c>
      <c r="G636" s="98" t="s">
        <v>700</v>
      </c>
      <c r="H636" s="95">
        <v>1994</v>
      </c>
      <c r="I636" s="96" t="s">
        <v>2727</v>
      </c>
      <c r="J636" s="95" t="s">
        <v>2728</v>
      </c>
      <c r="K636" s="95" t="s">
        <v>2725</v>
      </c>
      <c r="L636" s="95" t="s">
        <v>2726</v>
      </c>
      <c r="M636" s="95" t="s">
        <v>225</v>
      </c>
      <c r="N636" s="95" t="s">
        <v>177</v>
      </c>
      <c r="O636" s="95">
        <v>1</v>
      </c>
      <c r="P636" s="95">
        <v>5</v>
      </c>
      <c r="Q636" s="95" t="s">
        <v>224</v>
      </c>
      <c r="R636" s="95"/>
      <c r="S636" s="95"/>
      <c r="T636" s="95"/>
      <c r="U636" s="95"/>
      <c r="V636" s="95"/>
      <c r="W636" s="95"/>
      <c r="X636" s="95"/>
      <c r="Y636" s="95"/>
      <c r="Z636" s="95"/>
      <c r="AA636" s="95"/>
      <c r="AB636" s="95"/>
      <c r="AC636" s="95"/>
      <c r="AD636" s="95"/>
      <c r="AE636" s="95"/>
      <c r="AF636" s="95"/>
      <c r="AG636" s="95"/>
      <c r="AH636" s="95"/>
      <c r="AI636" s="95"/>
      <c r="AJ636" s="95"/>
      <c r="AK636" s="95"/>
    </row>
    <row r="637" spans="1:37" ht="17.25" customHeight="1" x14ac:dyDescent="0.2">
      <c r="A637" s="97" t="s">
        <v>22</v>
      </c>
      <c r="B637" s="97" t="s">
        <v>1397</v>
      </c>
      <c r="C637" s="97" t="s">
        <v>165</v>
      </c>
      <c r="D637" s="97" t="s">
        <v>186</v>
      </c>
      <c r="E637" s="97" t="s">
        <v>2722</v>
      </c>
      <c r="F637" s="95">
        <v>12</v>
      </c>
      <c r="G637" s="98" t="s">
        <v>705</v>
      </c>
      <c r="H637" s="95">
        <v>1995</v>
      </c>
      <c r="I637" s="96" t="s">
        <v>2730</v>
      </c>
      <c r="J637" s="95" t="s">
        <v>2731</v>
      </c>
      <c r="K637" s="95" t="s">
        <v>2725</v>
      </c>
      <c r="L637" s="95" t="s">
        <v>2726</v>
      </c>
      <c r="M637" s="95" t="s">
        <v>225</v>
      </c>
      <c r="N637" s="95" t="s">
        <v>177</v>
      </c>
      <c r="O637" s="95">
        <v>1</v>
      </c>
      <c r="P637" s="95">
        <v>5</v>
      </c>
      <c r="Q637" s="95" t="s">
        <v>224</v>
      </c>
      <c r="R637" s="95"/>
      <c r="S637" s="95"/>
      <c r="T637" s="95"/>
      <c r="U637" s="95"/>
      <c r="V637" s="95"/>
      <c r="W637" s="95"/>
      <c r="X637" s="95"/>
      <c r="Y637" s="95"/>
      <c r="Z637" s="95"/>
      <c r="AA637" s="95"/>
      <c r="AB637" s="95"/>
      <c r="AC637" s="95"/>
      <c r="AD637" s="95"/>
      <c r="AE637" s="95"/>
      <c r="AF637" s="95"/>
      <c r="AG637" s="95"/>
      <c r="AH637" s="95"/>
      <c r="AI637" s="95"/>
      <c r="AJ637" s="95"/>
      <c r="AK637" s="95"/>
    </row>
    <row r="638" spans="1:37" ht="17.25" customHeight="1" x14ac:dyDescent="0.2">
      <c r="A638" s="97" t="s">
        <v>22</v>
      </c>
      <c r="B638" s="97" t="s">
        <v>841</v>
      </c>
      <c r="C638" s="97" t="s">
        <v>165</v>
      </c>
      <c r="D638" s="97" t="s">
        <v>186</v>
      </c>
      <c r="E638" s="97" t="s">
        <v>2722</v>
      </c>
      <c r="F638" s="95">
        <v>13</v>
      </c>
      <c r="G638" s="98" t="s">
        <v>709</v>
      </c>
      <c r="H638" s="95">
        <v>1996</v>
      </c>
      <c r="I638" s="96" t="s">
        <v>2732</v>
      </c>
      <c r="J638" s="95" t="s">
        <v>2733</v>
      </c>
      <c r="K638" s="95" t="s">
        <v>2725</v>
      </c>
      <c r="L638" s="95" t="s">
        <v>2726</v>
      </c>
      <c r="M638" s="95" t="s">
        <v>225</v>
      </c>
      <c r="N638" s="95" t="s">
        <v>177</v>
      </c>
      <c r="O638" s="95">
        <v>1</v>
      </c>
      <c r="P638" s="95">
        <v>5</v>
      </c>
      <c r="Q638" s="95" t="s">
        <v>224</v>
      </c>
      <c r="R638" s="95"/>
      <c r="S638" s="95"/>
      <c r="T638" s="95"/>
      <c r="U638" s="95"/>
      <c r="V638" s="95"/>
      <c r="W638" s="95"/>
      <c r="X638" s="95"/>
      <c r="Y638" s="95"/>
      <c r="Z638" s="95"/>
      <c r="AA638" s="95"/>
      <c r="AB638" s="95"/>
      <c r="AC638" s="95"/>
      <c r="AD638" s="95"/>
      <c r="AE638" s="95"/>
      <c r="AF638" s="95"/>
      <c r="AG638" s="95"/>
      <c r="AH638" s="95"/>
      <c r="AI638" s="95"/>
      <c r="AJ638" s="95"/>
      <c r="AK638" s="95"/>
    </row>
    <row r="639" spans="1:37" ht="17.25" customHeight="1" x14ac:dyDescent="0.2">
      <c r="A639" s="97" t="s">
        <v>22</v>
      </c>
      <c r="B639" s="97" t="s">
        <v>1405</v>
      </c>
      <c r="C639" s="97" t="s">
        <v>165</v>
      </c>
      <c r="D639" s="97" t="s">
        <v>186</v>
      </c>
      <c r="E639" s="97" t="s">
        <v>2722</v>
      </c>
      <c r="F639" s="95">
        <v>14</v>
      </c>
      <c r="G639" s="98" t="s">
        <v>713</v>
      </c>
      <c r="H639" s="95">
        <v>1997</v>
      </c>
      <c r="I639" s="96" t="s">
        <v>2734</v>
      </c>
      <c r="J639" s="95" t="s">
        <v>2735</v>
      </c>
      <c r="K639" s="95" t="s">
        <v>2725</v>
      </c>
      <c r="L639" s="95" t="s">
        <v>2726</v>
      </c>
      <c r="M639" s="95" t="s">
        <v>225</v>
      </c>
      <c r="N639" s="95" t="s">
        <v>177</v>
      </c>
      <c r="O639" s="95">
        <v>1</v>
      </c>
      <c r="P639" s="95">
        <v>5</v>
      </c>
      <c r="Q639" s="95" t="s">
        <v>224</v>
      </c>
      <c r="R639" s="95"/>
      <c r="S639" s="95"/>
      <c r="T639" s="95"/>
      <c r="U639" s="101"/>
      <c r="V639" s="101"/>
      <c r="W639" s="95"/>
      <c r="X639" s="95"/>
      <c r="Y639" s="95"/>
      <c r="Z639" s="95"/>
      <c r="AA639" s="95"/>
      <c r="AB639" s="95"/>
      <c r="AC639" s="95"/>
      <c r="AD639" s="95"/>
      <c r="AE639" s="95"/>
      <c r="AF639" s="95"/>
      <c r="AG639" s="95"/>
      <c r="AH639" s="95"/>
      <c r="AI639" s="95"/>
      <c r="AJ639" s="95"/>
      <c r="AK639" s="95"/>
    </row>
    <row r="640" spans="1:37" ht="17.25" customHeight="1" x14ac:dyDescent="0.2">
      <c r="A640" s="97" t="s">
        <v>22</v>
      </c>
      <c r="B640" s="97" t="s">
        <v>1409</v>
      </c>
      <c r="C640" s="97" t="s">
        <v>165</v>
      </c>
      <c r="D640" s="97" t="s">
        <v>186</v>
      </c>
      <c r="E640" s="97" t="s">
        <v>2722</v>
      </c>
      <c r="F640" s="95">
        <v>15</v>
      </c>
      <c r="G640" s="98" t="s">
        <v>717</v>
      </c>
      <c r="H640" s="95">
        <v>1998</v>
      </c>
      <c r="I640" s="96" t="s">
        <v>2736</v>
      </c>
      <c r="J640" s="95" t="s">
        <v>2737</v>
      </c>
      <c r="K640" s="95" t="s">
        <v>2725</v>
      </c>
      <c r="L640" s="95" t="s">
        <v>2726</v>
      </c>
      <c r="M640" s="95" t="s">
        <v>225</v>
      </c>
      <c r="N640" s="95" t="s">
        <v>177</v>
      </c>
      <c r="O640" s="95">
        <v>1</v>
      </c>
      <c r="P640" s="95">
        <v>5</v>
      </c>
      <c r="Q640" s="95" t="s">
        <v>224</v>
      </c>
      <c r="R640" s="95"/>
      <c r="S640" s="95"/>
      <c r="T640" s="95"/>
      <c r="U640" s="95"/>
      <c r="V640" s="95"/>
      <c r="W640" s="101"/>
      <c r="X640" s="101"/>
      <c r="Y640" s="101"/>
      <c r="Z640" s="101"/>
      <c r="AA640" s="101"/>
      <c r="AB640" s="101"/>
      <c r="AC640" s="101"/>
      <c r="AD640" s="101"/>
      <c r="AE640" s="101"/>
      <c r="AF640" s="101"/>
      <c r="AG640" s="101"/>
      <c r="AH640" s="101"/>
      <c r="AI640" s="101"/>
      <c r="AJ640" s="101"/>
      <c r="AK640" s="101"/>
    </row>
    <row r="641" spans="1:37" ht="17.25" customHeight="1" x14ac:dyDescent="0.2">
      <c r="A641" s="97" t="s">
        <v>22</v>
      </c>
      <c r="B641" s="97" t="s">
        <v>1414</v>
      </c>
      <c r="C641" s="97" t="s">
        <v>165</v>
      </c>
      <c r="D641" s="97" t="s">
        <v>186</v>
      </c>
      <c r="E641" s="97" t="s">
        <v>2722</v>
      </c>
      <c r="F641" s="95">
        <v>16</v>
      </c>
      <c r="G641" s="98" t="s">
        <v>721</v>
      </c>
      <c r="H641" s="95">
        <v>1999</v>
      </c>
      <c r="I641" s="96" t="s">
        <v>2738</v>
      </c>
      <c r="J641" s="95" t="s">
        <v>2739</v>
      </c>
      <c r="K641" s="95" t="s">
        <v>2725</v>
      </c>
      <c r="L641" s="95" t="s">
        <v>2726</v>
      </c>
      <c r="M641" s="95" t="s">
        <v>225</v>
      </c>
      <c r="N641" s="95" t="s">
        <v>177</v>
      </c>
      <c r="O641" s="95">
        <v>1</v>
      </c>
      <c r="P641" s="95">
        <v>5</v>
      </c>
      <c r="Q641" s="95" t="s">
        <v>224</v>
      </c>
      <c r="R641" s="95"/>
      <c r="S641" s="95"/>
      <c r="T641" s="95"/>
      <c r="U641" s="95"/>
      <c r="V641" s="95"/>
      <c r="W641" s="95"/>
      <c r="X641" s="95"/>
      <c r="Y641" s="95"/>
      <c r="Z641" s="95"/>
      <c r="AA641" s="95"/>
      <c r="AB641" s="95"/>
      <c r="AC641" s="95"/>
      <c r="AD641" s="95"/>
      <c r="AE641" s="95"/>
      <c r="AF641" s="95"/>
      <c r="AG641" s="95"/>
      <c r="AH641" s="95"/>
      <c r="AI641" s="95"/>
      <c r="AJ641" s="95"/>
      <c r="AK641" s="95"/>
    </row>
    <row r="642" spans="1:37" ht="17.25" customHeight="1" x14ac:dyDescent="0.2">
      <c r="A642" s="97" t="s">
        <v>22</v>
      </c>
      <c r="B642" s="97" t="s">
        <v>1418</v>
      </c>
      <c r="C642" s="97" t="s">
        <v>165</v>
      </c>
      <c r="D642" s="97" t="s">
        <v>186</v>
      </c>
      <c r="E642" s="97" t="s">
        <v>2722</v>
      </c>
      <c r="F642" s="95">
        <v>17</v>
      </c>
      <c r="G642" s="98" t="s">
        <v>725</v>
      </c>
      <c r="H642" s="95">
        <v>2000</v>
      </c>
      <c r="I642" s="96" t="s">
        <v>2740</v>
      </c>
      <c r="J642" s="95" t="s">
        <v>2741</v>
      </c>
      <c r="K642" s="95" t="s">
        <v>2725</v>
      </c>
      <c r="L642" s="95" t="s">
        <v>2726</v>
      </c>
      <c r="M642" s="95" t="s">
        <v>225</v>
      </c>
      <c r="N642" s="95" t="s">
        <v>177</v>
      </c>
      <c r="O642" s="95">
        <v>1</v>
      </c>
      <c r="P642" s="95">
        <v>5</v>
      </c>
      <c r="Q642" s="95" t="s">
        <v>224</v>
      </c>
      <c r="R642" s="95"/>
      <c r="S642" s="95"/>
      <c r="T642" s="95"/>
      <c r="U642" s="95"/>
      <c r="V642" s="95"/>
      <c r="W642" s="95"/>
      <c r="X642" s="95"/>
      <c r="Y642" s="95"/>
      <c r="Z642" s="95"/>
      <c r="AA642" s="95"/>
      <c r="AB642" s="95"/>
      <c r="AC642" s="95"/>
      <c r="AD642" s="95"/>
      <c r="AE642" s="95"/>
      <c r="AF642" s="95"/>
      <c r="AG642" s="95"/>
      <c r="AH642" s="95"/>
      <c r="AI642" s="95"/>
      <c r="AJ642" s="95"/>
      <c r="AK642" s="95"/>
    </row>
    <row r="643" spans="1:37" ht="17.25" customHeight="1" x14ac:dyDescent="0.2">
      <c r="A643" s="97" t="s">
        <v>22</v>
      </c>
      <c r="B643" s="97" t="s">
        <v>844</v>
      </c>
      <c r="C643" s="97" t="s">
        <v>165</v>
      </c>
      <c r="D643" s="97" t="s">
        <v>186</v>
      </c>
      <c r="E643" s="97" t="s">
        <v>2722</v>
      </c>
      <c r="F643" s="95">
        <v>18</v>
      </c>
      <c r="G643" s="98" t="s">
        <v>729</v>
      </c>
      <c r="H643" s="95">
        <v>2001</v>
      </c>
      <c r="I643" s="96" t="s">
        <v>2744</v>
      </c>
      <c r="J643" s="95" t="s">
        <v>2746</v>
      </c>
      <c r="K643" s="95" t="s">
        <v>2725</v>
      </c>
      <c r="L643" s="95" t="s">
        <v>2726</v>
      </c>
      <c r="M643" s="95" t="s">
        <v>225</v>
      </c>
      <c r="N643" s="95" t="s">
        <v>177</v>
      </c>
      <c r="O643" s="95">
        <v>1</v>
      </c>
      <c r="P643" s="95">
        <v>5</v>
      </c>
      <c r="Q643" s="95" t="s">
        <v>224</v>
      </c>
      <c r="R643" s="95"/>
      <c r="S643" s="95"/>
      <c r="T643" s="95"/>
      <c r="U643" s="95"/>
      <c r="V643" s="95"/>
      <c r="W643" s="95"/>
      <c r="X643" s="95"/>
      <c r="Y643" s="95"/>
      <c r="Z643" s="95"/>
      <c r="AA643" s="95"/>
      <c r="AB643" s="95"/>
      <c r="AC643" s="95"/>
      <c r="AD643" s="95"/>
      <c r="AE643" s="95"/>
      <c r="AF643" s="95"/>
      <c r="AG643" s="95"/>
      <c r="AH643" s="95"/>
      <c r="AI643" s="95"/>
      <c r="AJ643" s="95"/>
      <c r="AK643" s="95"/>
    </row>
    <row r="644" spans="1:37" ht="17.25" customHeight="1" x14ac:dyDescent="0.2">
      <c r="A644" s="97" t="s">
        <v>22</v>
      </c>
      <c r="B644" s="97" t="s">
        <v>1425</v>
      </c>
      <c r="C644" s="97" t="s">
        <v>165</v>
      </c>
      <c r="D644" s="97" t="s">
        <v>186</v>
      </c>
      <c r="E644" s="97" t="s">
        <v>2722</v>
      </c>
      <c r="F644" s="95">
        <v>19</v>
      </c>
      <c r="G644" s="98" t="s">
        <v>733</v>
      </c>
      <c r="H644" s="95">
        <v>2002</v>
      </c>
      <c r="I644" s="96" t="s">
        <v>2750</v>
      </c>
      <c r="J644" s="95" t="s">
        <v>2751</v>
      </c>
      <c r="K644" s="95" t="s">
        <v>2725</v>
      </c>
      <c r="L644" s="95" t="s">
        <v>2726</v>
      </c>
      <c r="M644" s="95" t="s">
        <v>225</v>
      </c>
      <c r="N644" s="95" t="s">
        <v>177</v>
      </c>
      <c r="O644" s="95">
        <v>1</v>
      </c>
      <c r="P644" s="95">
        <v>5</v>
      </c>
      <c r="Q644" s="95" t="s">
        <v>224</v>
      </c>
      <c r="R644" s="95"/>
      <c r="S644" s="95"/>
      <c r="T644" s="95"/>
      <c r="U644" s="95"/>
      <c r="V644" s="95"/>
      <c r="W644" s="95"/>
      <c r="X644" s="95"/>
      <c r="Y644" s="95"/>
      <c r="Z644" s="95"/>
      <c r="AA644" s="95"/>
      <c r="AB644" s="95"/>
      <c r="AC644" s="95"/>
      <c r="AD644" s="95"/>
      <c r="AE644" s="95"/>
      <c r="AF644" s="95"/>
      <c r="AG644" s="95"/>
      <c r="AH644" s="95"/>
      <c r="AI644" s="95"/>
      <c r="AJ644" s="95"/>
      <c r="AK644" s="95"/>
    </row>
    <row r="645" spans="1:37" ht="17.25" customHeight="1" x14ac:dyDescent="0.2">
      <c r="A645" s="97" t="s">
        <v>22</v>
      </c>
      <c r="B645" s="97" t="s">
        <v>1430</v>
      </c>
      <c r="C645" s="97" t="s">
        <v>165</v>
      </c>
      <c r="D645" s="97" t="s">
        <v>186</v>
      </c>
      <c r="E645" s="97" t="s">
        <v>2722</v>
      </c>
      <c r="F645" s="95">
        <v>20</v>
      </c>
      <c r="G645" s="98" t="s">
        <v>738</v>
      </c>
      <c r="H645" s="95">
        <v>2003</v>
      </c>
      <c r="I645" s="96" t="s">
        <v>2754</v>
      </c>
      <c r="J645" s="95" t="s">
        <v>2755</v>
      </c>
      <c r="K645" s="95" t="s">
        <v>2725</v>
      </c>
      <c r="L645" s="95" t="s">
        <v>2726</v>
      </c>
      <c r="M645" s="95" t="s">
        <v>225</v>
      </c>
      <c r="N645" s="95" t="s">
        <v>177</v>
      </c>
      <c r="O645" s="95">
        <v>1</v>
      </c>
      <c r="P645" s="95">
        <v>5</v>
      </c>
      <c r="Q645" s="95" t="s">
        <v>224</v>
      </c>
      <c r="R645" s="95"/>
      <c r="S645" s="95"/>
      <c r="T645" s="95"/>
      <c r="U645" s="95"/>
      <c r="V645" s="95"/>
      <c r="W645" s="95"/>
      <c r="X645" s="95"/>
      <c r="Y645" s="95"/>
      <c r="Z645" s="95"/>
      <c r="AA645" s="95"/>
      <c r="AB645" s="95"/>
      <c r="AC645" s="95"/>
      <c r="AD645" s="95"/>
      <c r="AE645" s="95"/>
      <c r="AF645" s="95"/>
      <c r="AG645" s="95"/>
      <c r="AH645" s="95"/>
      <c r="AI645" s="95"/>
      <c r="AJ645" s="95"/>
      <c r="AK645" s="95"/>
    </row>
    <row r="646" spans="1:37" ht="17.25" customHeight="1" x14ac:dyDescent="0.2">
      <c r="A646" s="97" t="s">
        <v>22</v>
      </c>
      <c r="B646" s="97" t="s">
        <v>1433</v>
      </c>
      <c r="C646" s="97" t="s">
        <v>165</v>
      </c>
      <c r="D646" s="97" t="s">
        <v>186</v>
      </c>
      <c r="E646" s="97" t="s">
        <v>2722</v>
      </c>
      <c r="F646" s="95">
        <v>21</v>
      </c>
      <c r="G646" s="98" t="s">
        <v>742</v>
      </c>
      <c r="H646" s="95">
        <v>2004</v>
      </c>
      <c r="I646" s="96" t="s">
        <v>2758</v>
      </c>
      <c r="J646" s="95" t="s">
        <v>2759</v>
      </c>
      <c r="K646" s="95" t="s">
        <v>2725</v>
      </c>
      <c r="L646" s="95" t="s">
        <v>2726</v>
      </c>
      <c r="M646" s="95" t="s">
        <v>225</v>
      </c>
      <c r="N646" s="95" t="s">
        <v>177</v>
      </c>
      <c r="O646" s="95">
        <v>1</v>
      </c>
      <c r="P646" s="95">
        <v>5</v>
      </c>
      <c r="Q646" s="95" t="s">
        <v>224</v>
      </c>
      <c r="R646" s="95"/>
      <c r="S646" s="95"/>
      <c r="T646" s="95"/>
      <c r="U646" s="95"/>
      <c r="V646" s="95"/>
      <c r="W646" s="95"/>
      <c r="X646" s="95"/>
      <c r="Y646" s="95"/>
      <c r="Z646" s="95"/>
      <c r="AA646" s="95"/>
      <c r="AB646" s="95"/>
      <c r="AC646" s="95"/>
      <c r="AD646" s="95"/>
      <c r="AE646" s="95"/>
      <c r="AF646" s="95"/>
      <c r="AG646" s="95"/>
      <c r="AH646" s="95"/>
      <c r="AI646" s="95"/>
      <c r="AJ646" s="95"/>
      <c r="AK646" s="95"/>
    </row>
    <row r="647" spans="1:37" ht="17.25" customHeight="1" x14ac:dyDescent="0.2">
      <c r="A647" s="97" t="s">
        <v>22</v>
      </c>
      <c r="B647" s="97" t="s">
        <v>1437</v>
      </c>
      <c r="C647" s="97" t="s">
        <v>165</v>
      </c>
      <c r="D647" s="97" t="s">
        <v>186</v>
      </c>
      <c r="E647" s="97" t="s">
        <v>2722</v>
      </c>
      <c r="F647" s="95">
        <v>22</v>
      </c>
      <c r="G647" s="98" t="s">
        <v>746</v>
      </c>
      <c r="H647" s="95">
        <v>2005</v>
      </c>
      <c r="I647" s="96" t="s">
        <v>2762</v>
      </c>
      <c r="J647" s="95" t="s">
        <v>2763</v>
      </c>
      <c r="K647" s="95" t="s">
        <v>2725</v>
      </c>
      <c r="L647" s="95" t="s">
        <v>2726</v>
      </c>
      <c r="M647" s="95" t="s">
        <v>225</v>
      </c>
      <c r="N647" s="95" t="s">
        <v>177</v>
      </c>
      <c r="O647" s="95">
        <v>1</v>
      </c>
      <c r="P647" s="95">
        <v>5</v>
      </c>
      <c r="Q647" s="95" t="s">
        <v>224</v>
      </c>
      <c r="R647" s="95"/>
      <c r="S647" s="95"/>
      <c r="T647" s="95"/>
      <c r="U647" s="95"/>
      <c r="V647" s="95"/>
      <c r="W647" s="95"/>
      <c r="X647" s="95"/>
      <c r="Y647" s="95"/>
      <c r="Z647" s="95"/>
      <c r="AA647" s="95"/>
      <c r="AB647" s="95"/>
      <c r="AC647" s="95"/>
      <c r="AD647" s="95"/>
      <c r="AE647" s="95"/>
      <c r="AF647" s="95"/>
      <c r="AG647" s="95"/>
      <c r="AH647" s="95"/>
      <c r="AI647" s="95"/>
      <c r="AJ647" s="95"/>
      <c r="AK647" s="95"/>
    </row>
    <row r="648" spans="1:37" ht="17.25" customHeight="1" x14ac:dyDescent="0.2">
      <c r="A648" s="97" t="s">
        <v>22</v>
      </c>
      <c r="B648" s="97" t="s">
        <v>791</v>
      </c>
      <c r="C648" s="97" t="s">
        <v>165</v>
      </c>
      <c r="D648" s="97" t="s">
        <v>186</v>
      </c>
      <c r="E648" s="97" t="s">
        <v>2722</v>
      </c>
      <c r="F648" s="95">
        <v>23</v>
      </c>
      <c r="G648" s="98" t="s">
        <v>750</v>
      </c>
      <c r="H648" s="95">
        <v>2006</v>
      </c>
      <c r="I648" s="96" t="s">
        <v>2766</v>
      </c>
      <c r="J648" s="95" t="s">
        <v>2767</v>
      </c>
      <c r="K648" s="95" t="s">
        <v>2725</v>
      </c>
      <c r="L648" s="95" t="s">
        <v>2726</v>
      </c>
      <c r="M648" s="95" t="s">
        <v>225</v>
      </c>
      <c r="N648" s="95" t="s">
        <v>177</v>
      </c>
      <c r="O648" s="95">
        <v>1</v>
      </c>
      <c r="P648" s="95">
        <v>5</v>
      </c>
      <c r="Q648" s="95" t="s">
        <v>224</v>
      </c>
      <c r="R648" s="95"/>
      <c r="S648" s="95"/>
      <c r="T648" s="95"/>
      <c r="U648" s="95"/>
      <c r="V648" s="95"/>
      <c r="W648" s="95"/>
      <c r="X648" s="95"/>
      <c r="Y648" s="95"/>
      <c r="Z648" s="95"/>
      <c r="AA648" s="95"/>
      <c r="AB648" s="95"/>
      <c r="AC648" s="95"/>
      <c r="AD648" s="95"/>
      <c r="AE648" s="95"/>
      <c r="AF648" s="95"/>
      <c r="AG648" s="95"/>
      <c r="AH648" s="95"/>
      <c r="AI648" s="95"/>
      <c r="AJ648" s="95"/>
      <c r="AK648" s="95"/>
    </row>
    <row r="649" spans="1:37" ht="17.25" customHeight="1" x14ac:dyDescent="0.2">
      <c r="A649" s="97" t="s">
        <v>22</v>
      </c>
      <c r="B649" s="97" t="s">
        <v>1442</v>
      </c>
      <c r="C649" s="97" t="s">
        <v>165</v>
      </c>
      <c r="D649" s="97" t="s">
        <v>186</v>
      </c>
      <c r="E649" s="97" t="s">
        <v>2722</v>
      </c>
      <c r="F649" s="95">
        <v>24</v>
      </c>
      <c r="G649" s="98" t="s">
        <v>754</v>
      </c>
      <c r="H649" s="95">
        <v>2007</v>
      </c>
      <c r="I649" s="96" t="s">
        <v>2769</v>
      </c>
      <c r="J649" s="95" t="s">
        <v>2770</v>
      </c>
      <c r="K649" s="95" t="s">
        <v>2725</v>
      </c>
      <c r="L649" s="95" t="s">
        <v>2726</v>
      </c>
      <c r="M649" s="95" t="s">
        <v>225</v>
      </c>
      <c r="N649" s="95" t="s">
        <v>177</v>
      </c>
      <c r="O649" s="95">
        <v>1</v>
      </c>
      <c r="P649" s="95">
        <v>5</v>
      </c>
      <c r="Q649" s="95" t="s">
        <v>224</v>
      </c>
      <c r="R649" s="95"/>
      <c r="S649" s="95"/>
      <c r="T649" s="95"/>
      <c r="U649" s="95"/>
      <c r="V649" s="95"/>
      <c r="W649" s="95"/>
      <c r="X649" s="95"/>
      <c r="Y649" s="95"/>
      <c r="Z649" s="95"/>
      <c r="AA649" s="95"/>
      <c r="AB649" s="95"/>
      <c r="AC649" s="95"/>
      <c r="AD649" s="95"/>
      <c r="AE649" s="95"/>
      <c r="AF649" s="95"/>
      <c r="AG649" s="95"/>
      <c r="AH649" s="95"/>
      <c r="AI649" s="95"/>
      <c r="AJ649" s="95"/>
      <c r="AK649" s="95"/>
    </row>
    <row r="650" spans="1:37" ht="17.25" customHeight="1" x14ac:dyDescent="0.2">
      <c r="A650" s="97" t="s">
        <v>22</v>
      </c>
      <c r="B650" s="97" t="s">
        <v>797</v>
      </c>
      <c r="C650" s="97" t="s">
        <v>165</v>
      </c>
      <c r="D650" s="97" t="s">
        <v>186</v>
      </c>
      <c r="E650" s="97" t="s">
        <v>2722</v>
      </c>
      <c r="F650" s="95">
        <v>25</v>
      </c>
      <c r="G650" s="98" t="s">
        <v>758</v>
      </c>
      <c r="H650" s="95">
        <v>2008</v>
      </c>
      <c r="I650" s="96" t="s">
        <v>2772</v>
      </c>
      <c r="J650" s="95" t="s">
        <v>2773</v>
      </c>
      <c r="K650" s="95" t="s">
        <v>2725</v>
      </c>
      <c r="L650" s="95" t="s">
        <v>2726</v>
      </c>
      <c r="M650" s="95" t="s">
        <v>225</v>
      </c>
      <c r="N650" s="95" t="s">
        <v>177</v>
      </c>
      <c r="O650" s="95">
        <v>1</v>
      </c>
      <c r="P650" s="95">
        <v>5</v>
      </c>
      <c r="Q650" s="95" t="s">
        <v>224</v>
      </c>
      <c r="R650" s="95"/>
      <c r="S650" s="95"/>
      <c r="T650" s="95"/>
      <c r="U650" s="95"/>
      <c r="V650" s="95"/>
      <c r="W650" s="95"/>
      <c r="X650" s="95"/>
      <c r="Y650" s="95"/>
      <c r="Z650" s="95"/>
      <c r="AA650" s="95"/>
      <c r="AB650" s="95"/>
      <c r="AC650" s="95"/>
      <c r="AD650" s="95"/>
      <c r="AE650" s="95"/>
      <c r="AF650" s="95"/>
      <c r="AG650" s="95"/>
      <c r="AH650" s="95"/>
      <c r="AI650" s="95"/>
      <c r="AJ650" s="95"/>
      <c r="AK650" s="95"/>
    </row>
    <row r="651" spans="1:37" ht="17.25" customHeight="1" x14ac:dyDescent="0.2">
      <c r="A651" s="97" t="s">
        <v>22</v>
      </c>
      <c r="B651" s="97" t="s">
        <v>1447</v>
      </c>
      <c r="C651" s="97" t="s">
        <v>165</v>
      </c>
      <c r="D651" s="97" t="s">
        <v>186</v>
      </c>
      <c r="E651" s="97" t="s">
        <v>2722</v>
      </c>
      <c r="F651" s="95">
        <v>26</v>
      </c>
      <c r="G651" s="98" t="s">
        <v>763</v>
      </c>
      <c r="H651" s="95">
        <v>2009</v>
      </c>
      <c r="I651" s="96" t="s">
        <v>2774</v>
      </c>
      <c r="J651" s="95" t="s">
        <v>2775</v>
      </c>
      <c r="K651" s="95" t="s">
        <v>2725</v>
      </c>
      <c r="L651" s="95" t="s">
        <v>2726</v>
      </c>
      <c r="M651" s="95" t="s">
        <v>225</v>
      </c>
      <c r="N651" s="95" t="s">
        <v>177</v>
      </c>
      <c r="O651" s="95">
        <v>1</v>
      </c>
      <c r="P651" s="95">
        <v>5</v>
      </c>
      <c r="Q651" s="95" t="s">
        <v>224</v>
      </c>
      <c r="R651" s="95"/>
      <c r="S651" s="95"/>
      <c r="T651" s="95"/>
      <c r="U651" s="95"/>
      <c r="V651" s="95"/>
      <c r="W651" s="95"/>
      <c r="X651" s="95"/>
      <c r="Y651" s="95"/>
      <c r="Z651" s="95"/>
      <c r="AA651" s="95"/>
      <c r="AB651" s="95"/>
      <c r="AC651" s="95"/>
      <c r="AD651" s="95"/>
      <c r="AE651" s="95"/>
      <c r="AF651" s="95"/>
      <c r="AG651" s="95"/>
      <c r="AH651" s="95"/>
      <c r="AI651" s="95"/>
      <c r="AJ651" s="95"/>
      <c r="AK651" s="95"/>
    </row>
    <row r="652" spans="1:37" ht="17.25" customHeight="1" x14ac:dyDescent="0.2">
      <c r="A652" s="97" t="s">
        <v>22</v>
      </c>
      <c r="B652" s="97" t="s">
        <v>800</v>
      </c>
      <c r="C652" s="97" t="s">
        <v>165</v>
      </c>
      <c r="D652" s="97" t="s">
        <v>186</v>
      </c>
      <c r="E652" s="97" t="s">
        <v>2722</v>
      </c>
      <c r="F652" s="95">
        <v>27</v>
      </c>
      <c r="G652" s="98" t="s">
        <v>767</v>
      </c>
      <c r="H652" s="95">
        <v>2010</v>
      </c>
      <c r="I652" s="96" t="s">
        <v>2776</v>
      </c>
      <c r="J652" s="95" t="s">
        <v>2777</v>
      </c>
      <c r="K652" s="95" t="s">
        <v>2725</v>
      </c>
      <c r="L652" s="95" t="s">
        <v>2726</v>
      </c>
      <c r="M652" s="95" t="s">
        <v>225</v>
      </c>
      <c r="N652" s="95" t="s">
        <v>177</v>
      </c>
      <c r="O652" s="95">
        <v>1</v>
      </c>
      <c r="P652" s="95">
        <v>5</v>
      </c>
      <c r="Q652" s="95" t="s">
        <v>224</v>
      </c>
      <c r="R652" s="95"/>
      <c r="S652" s="95"/>
      <c r="T652" s="95"/>
      <c r="U652" s="95"/>
      <c r="V652" s="95"/>
      <c r="W652" s="95"/>
      <c r="X652" s="95"/>
      <c r="Y652" s="95"/>
      <c r="Z652" s="95"/>
      <c r="AA652" s="95"/>
      <c r="AB652" s="95"/>
      <c r="AC652" s="95"/>
      <c r="AD652" s="95"/>
      <c r="AE652" s="95"/>
      <c r="AF652" s="95"/>
      <c r="AG652" s="95"/>
      <c r="AH652" s="95"/>
      <c r="AI652" s="95"/>
      <c r="AJ652" s="95"/>
      <c r="AK652" s="95"/>
    </row>
    <row r="653" spans="1:37" ht="17.25" customHeight="1" x14ac:dyDescent="0.2">
      <c r="A653" s="97" t="s">
        <v>22</v>
      </c>
      <c r="B653" s="97" t="s">
        <v>833</v>
      </c>
      <c r="C653" s="97" t="s">
        <v>165</v>
      </c>
      <c r="D653" s="97" t="s">
        <v>186</v>
      </c>
      <c r="E653" s="97" t="s">
        <v>2722</v>
      </c>
      <c r="F653" s="95">
        <v>28</v>
      </c>
      <c r="G653" s="98" t="s">
        <v>771</v>
      </c>
      <c r="H653" s="95">
        <v>2011</v>
      </c>
      <c r="I653" s="96" t="s">
        <v>2778</v>
      </c>
      <c r="J653" s="95" t="s">
        <v>2779</v>
      </c>
      <c r="K653" s="95" t="s">
        <v>2725</v>
      </c>
      <c r="L653" s="95" t="s">
        <v>2726</v>
      </c>
      <c r="M653" s="95" t="s">
        <v>225</v>
      </c>
      <c r="N653" s="95" t="s">
        <v>177</v>
      </c>
      <c r="O653" s="95">
        <v>1</v>
      </c>
      <c r="P653" s="95">
        <v>5</v>
      </c>
      <c r="Q653" s="95" t="s">
        <v>224</v>
      </c>
      <c r="R653" s="95"/>
      <c r="S653" s="95"/>
      <c r="T653" s="95"/>
      <c r="U653" s="95"/>
      <c r="V653" s="95"/>
      <c r="W653" s="95"/>
      <c r="X653" s="95"/>
      <c r="Y653" s="95"/>
      <c r="Z653" s="95"/>
      <c r="AA653" s="95"/>
      <c r="AB653" s="95"/>
      <c r="AC653" s="95"/>
      <c r="AD653" s="95"/>
      <c r="AE653" s="95"/>
      <c r="AF653" s="95"/>
      <c r="AG653" s="95"/>
      <c r="AH653" s="95"/>
      <c r="AI653" s="95"/>
      <c r="AJ653" s="95"/>
      <c r="AK653" s="95"/>
    </row>
    <row r="654" spans="1:37" ht="17.25" customHeight="1" x14ac:dyDescent="0.2">
      <c r="A654" s="97" t="s">
        <v>22</v>
      </c>
      <c r="B654" s="97" t="s">
        <v>1459</v>
      </c>
      <c r="C654" s="97" t="s">
        <v>165</v>
      </c>
      <c r="D654" s="97" t="s">
        <v>186</v>
      </c>
      <c r="E654" s="97" t="s">
        <v>2722</v>
      </c>
      <c r="F654" s="95">
        <v>29</v>
      </c>
      <c r="G654" s="98" t="s">
        <v>775</v>
      </c>
      <c r="H654" s="95">
        <v>2012</v>
      </c>
      <c r="I654" s="96" t="s">
        <v>2780</v>
      </c>
      <c r="J654" s="95" t="s">
        <v>2781</v>
      </c>
      <c r="K654" s="95" t="s">
        <v>2725</v>
      </c>
      <c r="L654" s="95" t="s">
        <v>2726</v>
      </c>
      <c r="M654" s="95" t="s">
        <v>225</v>
      </c>
      <c r="N654" s="95" t="s">
        <v>177</v>
      </c>
      <c r="O654" s="95">
        <v>1</v>
      </c>
      <c r="P654" s="95">
        <v>5</v>
      </c>
      <c r="Q654" s="95" t="s">
        <v>224</v>
      </c>
      <c r="R654" s="95"/>
      <c r="S654" s="95"/>
      <c r="T654" s="95"/>
      <c r="U654" s="95"/>
      <c r="V654" s="95"/>
      <c r="W654" s="95"/>
      <c r="X654" s="95"/>
      <c r="Y654" s="95"/>
      <c r="Z654" s="95"/>
      <c r="AA654" s="95"/>
      <c r="AB654" s="95"/>
      <c r="AC654" s="95"/>
      <c r="AD654" s="95"/>
      <c r="AE654" s="95"/>
      <c r="AF654" s="95"/>
      <c r="AG654" s="95"/>
      <c r="AH654" s="95"/>
      <c r="AI654" s="95"/>
      <c r="AJ654" s="95"/>
      <c r="AK654" s="95"/>
    </row>
    <row r="655" spans="1:37" ht="17.25" customHeight="1" x14ac:dyDescent="0.2">
      <c r="A655" s="97" t="s">
        <v>22</v>
      </c>
      <c r="B655" s="97" t="s">
        <v>1465</v>
      </c>
      <c r="C655" s="97" t="s">
        <v>165</v>
      </c>
      <c r="D655" s="97" t="s">
        <v>186</v>
      </c>
      <c r="E655" s="97" t="s">
        <v>2722</v>
      </c>
      <c r="F655" s="95">
        <v>30</v>
      </c>
      <c r="G655" s="98" t="s">
        <v>779</v>
      </c>
      <c r="H655" s="95">
        <v>2013</v>
      </c>
      <c r="I655" s="96" t="s">
        <v>2782</v>
      </c>
      <c r="J655" s="95" t="s">
        <v>2783</v>
      </c>
      <c r="K655" s="95" t="s">
        <v>2725</v>
      </c>
      <c r="L655" s="95" t="s">
        <v>2726</v>
      </c>
      <c r="M655" s="95" t="s">
        <v>225</v>
      </c>
      <c r="N655" s="95" t="s">
        <v>177</v>
      </c>
      <c r="O655" s="95">
        <v>1</v>
      </c>
      <c r="P655" s="95">
        <v>5</v>
      </c>
      <c r="Q655" s="95" t="s">
        <v>224</v>
      </c>
      <c r="R655" s="95"/>
      <c r="S655" s="95"/>
      <c r="T655" s="95"/>
      <c r="U655" s="95"/>
      <c r="V655" s="95"/>
      <c r="W655" s="95"/>
      <c r="X655" s="95"/>
      <c r="Y655" s="95"/>
      <c r="Z655" s="95"/>
      <c r="AA655" s="95"/>
      <c r="AB655" s="95"/>
      <c r="AC655" s="95"/>
      <c r="AD655" s="95"/>
      <c r="AE655" s="95"/>
      <c r="AF655" s="95"/>
      <c r="AG655" s="95"/>
      <c r="AH655" s="95"/>
      <c r="AI655" s="95"/>
      <c r="AJ655" s="95"/>
      <c r="AK655" s="95"/>
    </row>
    <row r="656" spans="1:37" ht="17.25" customHeight="1" x14ac:dyDescent="0.2">
      <c r="A656" s="97" t="s">
        <v>22</v>
      </c>
      <c r="B656" s="97" t="s">
        <v>1471</v>
      </c>
      <c r="C656" s="97" t="s">
        <v>165</v>
      </c>
      <c r="D656" s="97" t="s">
        <v>186</v>
      </c>
      <c r="E656" s="97" t="s">
        <v>2722</v>
      </c>
      <c r="F656" s="95">
        <v>31</v>
      </c>
      <c r="G656" s="98" t="s">
        <v>783</v>
      </c>
      <c r="H656" s="95">
        <v>2014</v>
      </c>
      <c r="I656" s="96" t="s">
        <v>2786</v>
      </c>
      <c r="J656" s="95" t="s">
        <v>2787</v>
      </c>
      <c r="K656" s="95" t="s">
        <v>2725</v>
      </c>
      <c r="L656" s="95" t="s">
        <v>2726</v>
      </c>
      <c r="M656" s="95" t="s">
        <v>225</v>
      </c>
      <c r="N656" s="95" t="s">
        <v>177</v>
      </c>
      <c r="O656" s="95">
        <v>1</v>
      </c>
      <c r="P656" s="95">
        <v>5</v>
      </c>
      <c r="Q656" s="95" t="s">
        <v>224</v>
      </c>
      <c r="R656" s="95"/>
      <c r="S656" s="95"/>
      <c r="T656" s="95"/>
      <c r="U656" s="95"/>
      <c r="V656" s="95"/>
      <c r="W656" s="95"/>
      <c r="X656" s="95"/>
      <c r="Y656" s="95"/>
      <c r="Z656" s="95"/>
      <c r="AA656" s="95"/>
      <c r="AB656" s="95"/>
      <c r="AC656" s="95"/>
      <c r="AD656" s="95"/>
      <c r="AE656" s="95"/>
      <c r="AF656" s="95"/>
      <c r="AG656" s="95"/>
      <c r="AH656" s="95"/>
      <c r="AI656" s="95"/>
      <c r="AJ656" s="95"/>
      <c r="AK656" s="95"/>
    </row>
    <row r="657" spans="1:37" ht="17.25" customHeight="1" x14ac:dyDescent="0.2">
      <c r="A657" s="97" t="s">
        <v>22</v>
      </c>
      <c r="B657" s="97" t="s">
        <v>1478</v>
      </c>
      <c r="C657" s="97" t="s">
        <v>165</v>
      </c>
      <c r="D657" s="97" t="s">
        <v>186</v>
      </c>
      <c r="E657" s="97" t="s">
        <v>2722</v>
      </c>
      <c r="F657" s="95">
        <v>32</v>
      </c>
      <c r="G657" s="98" t="s">
        <v>787</v>
      </c>
      <c r="H657" s="95">
        <v>2015</v>
      </c>
      <c r="I657" s="96" t="s">
        <v>2788</v>
      </c>
      <c r="J657" s="95" t="s">
        <v>2789</v>
      </c>
      <c r="K657" s="95" t="s">
        <v>2725</v>
      </c>
      <c r="L657" s="95" t="s">
        <v>2726</v>
      </c>
      <c r="M657" s="95" t="s">
        <v>225</v>
      </c>
      <c r="N657" s="95" t="s">
        <v>177</v>
      </c>
      <c r="O657" s="95">
        <v>1</v>
      </c>
      <c r="P657" s="95">
        <v>5</v>
      </c>
      <c r="Q657" s="95" t="s">
        <v>224</v>
      </c>
      <c r="R657" s="95"/>
      <c r="S657" s="95"/>
      <c r="T657" s="95"/>
      <c r="U657" s="95"/>
      <c r="V657" s="95"/>
      <c r="W657" s="95"/>
      <c r="X657" s="95"/>
      <c r="Y657" s="95"/>
      <c r="Z657" s="95"/>
      <c r="AA657" s="95"/>
      <c r="AB657" s="95"/>
      <c r="AC657" s="95"/>
      <c r="AD657" s="95"/>
      <c r="AE657" s="95"/>
      <c r="AF657" s="95"/>
      <c r="AG657" s="95"/>
      <c r="AH657" s="95"/>
      <c r="AI657" s="95"/>
      <c r="AJ657" s="95"/>
      <c r="AK657" s="95"/>
    </row>
    <row r="658" spans="1:37" ht="17.25" customHeight="1" x14ac:dyDescent="0.2">
      <c r="A658" s="97" t="s">
        <v>22</v>
      </c>
      <c r="B658" s="97" t="s">
        <v>2648</v>
      </c>
      <c r="C658" s="97" t="s">
        <v>165</v>
      </c>
      <c r="D658" s="97" t="s">
        <v>186</v>
      </c>
      <c r="E658" s="97" t="s">
        <v>2722</v>
      </c>
      <c r="F658" s="95">
        <v>33</v>
      </c>
      <c r="G658" s="98" t="s">
        <v>1227</v>
      </c>
      <c r="H658" s="95">
        <v>2016</v>
      </c>
      <c r="I658" s="96" t="s">
        <v>2790</v>
      </c>
      <c r="J658" s="95" t="s">
        <v>2791</v>
      </c>
      <c r="K658" s="95" t="s">
        <v>2725</v>
      </c>
      <c r="L658" s="95" t="s">
        <v>2726</v>
      </c>
      <c r="M658" s="95" t="s">
        <v>225</v>
      </c>
      <c r="N658" s="95" t="s">
        <v>177</v>
      </c>
      <c r="O658" s="95">
        <v>1</v>
      </c>
      <c r="P658" s="95">
        <v>5</v>
      </c>
      <c r="Q658" s="95" t="s">
        <v>224</v>
      </c>
      <c r="R658" s="95"/>
      <c r="S658" s="95"/>
      <c r="T658" s="95"/>
      <c r="U658" s="95"/>
      <c r="V658" s="95"/>
      <c r="W658" s="95"/>
      <c r="X658" s="95"/>
      <c r="Y658" s="95"/>
      <c r="Z658" s="95"/>
      <c r="AA658" s="95"/>
      <c r="AB658" s="95"/>
      <c r="AC658" s="95"/>
      <c r="AD658" s="95"/>
      <c r="AE658" s="95"/>
      <c r="AF658" s="95"/>
      <c r="AG658" s="95"/>
      <c r="AH658" s="95"/>
      <c r="AI658" s="95"/>
      <c r="AJ658" s="95"/>
      <c r="AK658" s="95"/>
    </row>
    <row r="659" spans="1:37" ht="17.25" customHeight="1" x14ac:dyDescent="0.2">
      <c r="A659" s="97" t="s">
        <v>22</v>
      </c>
      <c r="B659" s="97" t="s">
        <v>658</v>
      </c>
      <c r="C659" s="97" t="s">
        <v>165</v>
      </c>
      <c r="D659" s="97" t="s">
        <v>186</v>
      </c>
      <c r="E659" s="97" t="s">
        <v>186</v>
      </c>
      <c r="F659" s="95">
        <v>1</v>
      </c>
      <c r="G659" s="98" t="s">
        <v>659</v>
      </c>
      <c r="H659" s="95">
        <v>1984</v>
      </c>
      <c r="I659" s="96" t="s">
        <v>2792</v>
      </c>
      <c r="J659" s="95" t="s">
        <v>2793</v>
      </c>
      <c r="K659" s="95" t="s">
        <v>2794</v>
      </c>
      <c r="L659" s="95" t="s">
        <v>2795</v>
      </c>
      <c r="M659" s="95" t="s">
        <v>225</v>
      </c>
      <c r="N659" s="95" t="s">
        <v>177</v>
      </c>
      <c r="O659" s="95">
        <v>1</v>
      </c>
      <c r="P659" s="95">
        <v>5</v>
      </c>
      <c r="Q659" s="95" t="s">
        <v>224</v>
      </c>
      <c r="R659" s="95"/>
      <c r="S659" s="95"/>
      <c r="T659" s="95"/>
      <c r="U659" s="95"/>
      <c r="V659" s="95"/>
      <c r="W659" s="95"/>
      <c r="X659" s="95"/>
      <c r="Y659" s="95"/>
      <c r="Z659" s="95"/>
      <c r="AA659" s="95"/>
      <c r="AB659" s="95"/>
      <c r="AC659" s="95"/>
      <c r="AD659" s="95"/>
      <c r="AE659" s="95"/>
      <c r="AF659" s="95"/>
      <c r="AG659" s="95"/>
      <c r="AH659" s="95"/>
      <c r="AI659" s="95"/>
      <c r="AJ659" s="95"/>
      <c r="AK659" s="95"/>
    </row>
    <row r="660" spans="1:37" ht="17.25" customHeight="1" x14ac:dyDescent="0.2">
      <c r="A660" s="97" t="s">
        <v>22</v>
      </c>
      <c r="B660" s="97" t="s">
        <v>663</v>
      </c>
      <c r="C660" s="97" t="s">
        <v>165</v>
      </c>
      <c r="D660" s="97" t="s">
        <v>186</v>
      </c>
      <c r="E660" s="97" t="s">
        <v>186</v>
      </c>
      <c r="F660" s="95">
        <v>2</v>
      </c>
      <c r="G660" s="98" t="s">
        <v>541</v>
      </c>
      <c r="H660" s="95">
        <v>1985</v>
      </c>
      <c r="I660" s="96" t="s">
        <v>2796</v>
      </c>
      <c r="J660" s="95" t="s">
        <v>2797</v>
      </c>
      <c r="K660" s="95" t="s">
        <v>2794</v>
      </c>
      <c r="L660" s="95" t="s">
        <v>2795</v>
      </c>
      <c r="M660" s="95" t="s">
        <v>225</v>
      </c>
      <c r="N660" s="95" t="s">
        <v>177</v>
      </c>
      <c r="O660" s="95">
        <v>1</v>
      </c>
      <c r="P660" s="95">
        <v>5</v>
      </c>
      <c r="Q660" s="95" t="s">
        <v>224</v>
      </c>
      <c r="R660" s="95"/>
      <c r="S660" s="95"/>
      <c r="T660" s="95"/>
      <c r="U660" s="95"/>
      <c r="V660" s="95"/>
      <c r="W660" s="95"/>
      <c r="X660" s="95"/>
      <c r="Y660" s="95"/>
      <c r="Z660" s="95"/>
      <c r="AA660" s="95"/>
      <c r="AB660" s="95"/>
      <c r="AC660" s="95"/>
      <c r="AD660" s="95"/>
      <c r="AE660" s="95"/>
      <c r="AF660" s="95"/>
      <c r="AG660" s="95"/>
      <c r="AH660" s="95"/>
      <c r="AI660" s="95"/>
      <c r="AJ660" s="95"/>
      <c r="AK660" s="95"/>
    </row>
    <row r="661" spans="1:37" ht="17.25" customHeight="1" x14ac:dyDescent="0.2">
      <c r="A661" s="97" t="s">
        <v>22</v>
      </c>
      <c r="B661" s="97" t="s">
        <v>666</v>
      </c>
      <c r="C661" s="97" t="s">
        <v>165</v>
      </c>
      <c r="D661" s="97" t="s">
        <v>186</v>
      </c>
      <c r="E661" s="97" t="s">
        <v>186</v>
      </c>
      <c r="F661" s="95">
        <v>3</v>
      </c>
      <c r="G661" s="98" t="s">
        <v>667</v>
      </c>
      <c r="H661" s="95">
        <v>1986</v>
      </c>
      <c r="I661" s="96" t="s">
        <v>2798</v>
      </c>
      <c r="J661" s="95" t="s">
        <v>2799</v>
      </c>
      <c r="K661" s="95" t="s">
        <v>2794</v>
      </c>
      <c r="L661" s="95" t="s">
        <v>2795</v>
      </c>
      <c r="M661" s="95" t="s">
        <v>225</v>
      </c>
      <c r="N661" s="95" t="s">
        <v>177</v>
      </c>
      <c r="O661" s="95">
        <v>1</v>
      </c>
      <c r="P661" s="95">
        <v>5</v>
      </c>
      <c r="Q661" s="95" t="s">
        <v>224</v>
      </c>
      <c r="R661" s="95"/>
      <c r="S661" s="95"/>
      <c r="T661" s="95"/>
      <c r="U661" s="95"/>
      <c r="V661" s="95"/>
      <c r="W661" s="95"/>
      <c r="X661" s="95"/>
      <c r="Y661" s="95"/>
      <c r="Z661" s="95"/>
      <c r="AA661" s="95"/>
      <c r="AB661" s="95"/>
      <c r="AC661" s="95"/>
      <c r="AD661" s="95"/>
      <c r="AE661" s="95"/>
      <c r="AF661" s="95"/>
      <c r="AG661" s="95"/>
      <c r="AH661" s="95"/>
      <c r="AI661" s="95"/>
      <c r="AJ661" s="95"/>
      <c r="AK661" s="95"/>
    </row>
    <row r="662" spans="1:37" ht="17.25" customHeight="1" x14ac:dyDescent="0.2">
      <c r="A662" s="97" t="s">
        <v>22</v>
      </c>
      <c r="B662" s="97" t="s">
        <v>671</v>
      </c>
      <c r="C662" s="97" t="s">
        <v>165</v>
      </c>
      <c r="D662" s="97" t="s">
        <v>186</v>
      </c>
      <c r="E662" s="97" t="s">
        <v>186</v>
      </c>
      <c r="F662" s="95">
        <v>4</v>
      </c>
      <c r="G662" s="98" t="s">
        <v>672</v>
      </c>
      <c r="H662" s="95">
        <v>1987</v>
      </c>
      <c r="I662" s="96" t="s">
        <v>2801</v>
      </c>
      <c r="J662" s="95" t="s">
        <v>2803</v>
      </c>
      <c r="K662" s="95" t="s">
        <v>2794</v>
      </c>
      <c r="L662" s="95" t="s">
        <v>2795</v>
      </c>
      <c r="M662" s="95" t="s">
        <v>225</v>
      </c>
      <c r="N662" s="95" t="s">
        <v>177</v>
      </c>
      <c r="O662" s="95">
        <v>1</v>
      </c>
      <c r="P662" s="95">
        <v>5</v>
      </c>
      <c r="Q662" s="95" t="s">
        <v>224</v>
      </c>
      <c r="R662" s="95"/>
      <c r="S662" s="95"/>
      <c r="T662" s="95"/>
      <c r="U662" s="95"/>
      <c r="V662" s="95"/>
      <c r="W662" s="95"/>
      <c r="X662" s="95"/>
      <c r="Y662" s="95"/>
      <c r="Z662" s="95"/>
      <c r="AA662" s="95"/>
      <c r="AB662" s="95"/>
      <c r="AC662" s="95"/>
      <c r="AD662" s="95"/>
      <c r="AE662" s="95"/>
      <c r="AF662" s="95"/>
      <c r="AG662" s="95"/>
      <c r="AH662" s="95"/>
      <c r="AI662" s="95"/>
      <c r="AJ662" s="95"/>
      <c r="AK662" s="95"/>
    </row>
    <row r="663" spans="1:37" ht="17.25" customHeight="1" x14ac:dyDescent="0.2">
      <c r="A663" s="97" t="s">
        <v>22</v>
      </c>
      <c r="B663" s="97" t="s">
        <v>675</v>
      </c>
      <c r="C663" s="97" t="s">
        <v>165</v>
      </c>
      <c r="D663" s="97" t="s">
        <v>186</v>
      </c>
      <c r="E663" s="97" t="s">
        <v>186</v>
      </c>
      <c r="F663" s="95">
        <v>5</v>
      </c>
      <c r="G663" s="98" t="s">
        <v>676</v>
      </c>
      <c r="H663" s="95">
        <v>1988</v>
      </c>
      <c r="I663" s="96" t="s">
        <v>2804</v>
      </c>
      <c r="J663" s="95" t="s">
        <v>2805</v>
      </c>
      <c r="K663" s="95" t="s">
        <v>2794</v>
      </c>
      <c r="L663" s="95" t="s">
        <v>2795</v>
      </c>
      <c r="M663" s="95" t="s">
        <v>225</v>
      </c>
      <c r="N663" s="95" t="s">
        <v>177</v>
      </c>
      <c r="O663" s="95">
        <v>1</v>
      </c>
      <c r="P663" s="95">
        <v>5</v>
      </c>
      <c r="Q663" s="95" t="s">
        <v>224</v>
      </c>
      <c r="R663" s="95"/>
      <c r="S663" s="95"/>
      <c r="T663" s="95"/>
      <c r="U663" s="95"/>
      <c r="V663" s="95"/>
      <c r="W663" s="95"/>
      <c r="X663" s="95"/>
      <c r="Y663" s="95"/>
      <c r="Z663" s="95"/>
      <c r="AA663" s="95"/>
      <c r="AB663" s="95"/>
      <c r="AC663" s="95"/>
      <c r="AD663" s="95"/>
      <c r="AE663" s="95"/>
      <c r="AF663" s="95"/>
      <c r="AG663" s="95"/>
      <c r="AH663" s="95"/>
      <c r="AI663" s="95"/>
      <c r="AJ663" s="95"/>
      <c r="AK663" s="95"/>
    </row>
    <row r="664" spans="1:37" ht="17.25" customHeight="1" x14ac:dyDescent="0.2">
      <c r="A664" s="97" t="s">
        <v>22</v>
      </c>
      <c r="B664" s="97" t="s">
        <v>679</v>
      </c>
      <c r="C664" s="97" t="s">
        <v>165</v>
      </c>
      <c r="D664" s="97" t="s">
        <v>186</v>
      </c>
      <c r="E664" s="97" t="s">
        <v>186</v>
      </c>
      <c r="F664" s="95">
        <v>6</v>
      </c>
      <c r="G664" s="98" t="s">
        <v>680</v>
      </c>
      <c r="H664" s="95">
        <v>1989</v>
      </c>
      <c r="I664" s="96" t="s">
        <v>2806</v>
      </c>
      <c r="J664" s="95" t="s">
        <v>2807</v>
      </c>
      <c r="K664" s="95" t="s">
        <v>2794</v>
      </c>
      <c r="L664" s="95" t="s">
        <v>2795</v>
      </c>
      <c r="M664" s="95" t="s">
        <v>225</v>
      </c>
      <c r="N664" s="95" t="s">
        <v>177</v>
      </c>
      <c r="O664" s="95">
        <v>1</v>
      </c>
      <c r="P664" s="95">
        <v>5</v>
      </c>
      <c r="Q664" s="95" t="s">
        <v>224</v>
      </c>
      <c r="R664" s="95"/>
      <c r="S664" s="95"/>
      <c r="T664" s="95"/>
      <c r="U664" s="95"/>
      <c r="V664" s="95"/>
      <c r="W664" s="95"/>
      <c r="X664" s="95"/>
      <c r="Y664" s="95"/>
      <c r="Z664" s="95"/>
      <c r="AA664" s="95"/>
      <c r="AB664" s="95"/>
      <c r="AC664" s="95"/>
      <c r="AD664" s="95"/>
      <c r="AE664" s="95"/>
      <c r="AF664" s="95"/>
      <c r="AG664" s="95"/>
      <c r="AH664" s="95"/>
      <c r="AI664" s="95"/>
      <c r="AJ664" s="95"/>
      <c r="AK664" s="95"/>
    </row>
    <row r="665" spans="1:37" ht="17.25" customHeight="1" x14ac:dyDescent="0.2">
      <c r="A665" s="97" t="s">
        <v>22</v>
      </c>
      <c r="B665" s="97" t="s">
        <v>683</v>
      </c>
      <c r="C665" s="97" t="s">
        <v>165</v>
      </c>
      <c r="D665" s="97" t="s">
        <v>186</v>
      </c>
      <c r="E665" s="97" t="s">
        <v>186</v>
      </c>
      <c r="F665" s="95">
        <v>7</v>
      </c>
      <c r="G665" s="98" t="s">
        <v>684</v>
      </c>
      <c r="H665" s="95">
        <v>1990</v>
      </c>
      <c r="I665" s="96" t="s">
        <v>2808</v>
      </c>
      <c r="J665" s="95" t="s">
        <v>2809</v>
      </c>
      <c r="K665" s="95" t="s">
        <v>2794</v>
      </c>
      <c r="L665" s="95" t="s">
        <v>2795</v>
      </c>
      <c r="M665" s="95" t="s">
        <v>225</v>
      </c>
      <c r="N665" s="95" t="s">
        <v>177</v>
      </c>
      <c r="O665" s="95">
        <v>1</v>
      </c>
      <c r="P665" s="95">
        <v>5</v>
      </c>
      <c r="Q665" s="95" t="s">
        <v>224</v>
      </c>
      <c r="R665" s="95"/>
      <c r="S665" s="95"/>
      <c r="T665" s="95"/>
      <c r="U665" s="95"/>
      <c r="V665" s="95"/>
      <c r="W665" s="95"/>
      <c r="X665" s="95"/>
      <c r="Y665" s="95"/>
      <c r="Z665" s="95"/>
      <c r="AA665" s="95"/>
      <c r="AB665" s="95"/>
      <c r="AC665" s="95"/>
      <c r="AD665" s="95"/>
      <c r="AE665" s="95"/>
      <c r="AF665" s="95"/>
      <c r="AG665" s="95"/>
      <c r="AH665" s="95"/>
      <c r="AI665" s="95"/>
      <c r="AJ665" s="95"/>
      <c r="AK665" s="95"/>
    </row>
    <row r="666" spans="1:37" ht="17.25" customHeight="1" x14ac:dyDescent="0.2">
      <c r="A666" s="97" t="s">
        <v>22</v>
      </c>
      <c r="B666" s="97" t="s">
        <v>687</v>
      </c>
      <c r="C666" s="97" t="s">
        <v>165</v>
      </c>
      <c r="D666" s="97" t="s">
        <v>186</v>
      </c>
      <c r="E666" s="97" t="s">
        <v>186</v>
      </c>
      <c r="F666" s="95">
        <v>8</v>
      </c>
      <c r="G666" s="98" t="s">
        <v>688</v>
      </c>
      <c r="H666" s="95">
        <v>1991</v>
      </c>
      <c r="I666" s="96" t="s">
        <v>2810</v>
      </c>
      <c r="J666" s="95" t="s">
        <v>2811</v>
      </c>
      <c r="K666" s="95" t="s">
        <v>2794</v>
      </c>
      <c r="L666" s="95" t="s">
        <v>2795</v>
      </c>
      <c r="M666" s="95" t="s">
        <v>225</v>
      </c>
      <c r="N666" s="95" t="s">
        <v>177</v>
      </c>
      <c r="O666" s="95">
        <v>1</v>
      </c>
      <c r="P666" s="95">
        <v>5</v>
      </c>
      <c r="Q666" s="95" t="s">
        <v>224</v>
      </c>
      <c r="R666" s="95"/>
      <c r="S666" s="95"/>
      <c r="T666" s="95"/>
      <c r="U666" s="95"/>
      <c r="V666" s="95"/>
      <c r="W666" s="95"/>
      <c r="X666" s="95"/>
      <c r="Y666" s="95"/>
      <c r="Z666" s="95"/>
      <c r="AA666" s="95"/>
      <c r="AB666" s="95"/>
      <c r="AC666" s="95"/>
      <c r="AD666" s="95"/>
      <c r="AE666" s="95"/>
      <c r="AF666" s="95"/>
      <c r="AG666" s="95"/>
      <c r="AH666" s="95"/>
      <c r="AI666" s="95"/>
      <c r="AJ666" s="95"/>
      <c r="AK666" s="95"/>
    </row>
    <row r="667" spans="1:37" ht="17.25" customHeight="1" x14ac:dyDescent="0.2">
      <c r="A667" s="97" t="s">
        <v>22</v>
      </c>
      <c r="B667" s="97" t="s">
        <v>691</v>
      </c>
      <c r="C667" s="97" t="s">
        <v>165</v>
      </c>
      <c r="D667" s="97" t="s">
        <v>186</v>
      </c>
      <c r="E667" s="97" t="s">
        <v>186</v>
      </c>
      <c r="F667" s="95">
        <v>9</v>
      </c>
      <c r="G667" s="98" t="s">
        <v>692</v>
      </c>
      <c r="H667" s="95">
        <v>1992</v>
      </c>
      <c r="I667" s="96" t="s">
        <v>2812</v>
      </c>
      <c r="J667" s="95" t="s">
        <v>2813</v>
      </c>
      <c r="K667" s="95" t="s">
        <v>2794</v>
      </c>
      <c r="L667" s="95" t="s">
        <v>2795</v>
      </c>
      <c r="M667" s="95" t="s">
        <v>225</v>
      </c>
      <c r="N667" s="95" t="s">
        <v>177</v>
      </c>
      <c r="O667" s="95">
        <v>1</v>
      </c>
      <c r="P667" s="95">
        <v>5</v>
      </c>
      <c r="Q667" s="95" t="s">
        <v>224</v>
      </c>
      <c r="R667" s="95"/>
      <c r="S667" s="95"/>
      <c r="T667" s="95"/>
      <c r="U667" s="95"/>
      <c r="V667" s="95"/>
      <c r="W667" s="95"/>
      <c r="X667" s="95"/>
      <c r="Y667" s="95"/>
      <c r="Z667" s="95"/>
      <c r="AA667" s="95"/>
      <c r="AB667" s="95"/>
      <c r="AC667" s="95"/>
      <c r="AD667" s="95"/>
      <c r="AE667" s="95"/>
      <c r="AF667" s="95"/>
      <c r="AG667" s="95"/>
      <c r="AH667" s="95"/>
      <c r="AI667" s="95"/>
      <c r="AJ667" s="95"/>
      <c r="AK667" s="95"/>
    </row>
    <row r="668" spans="1:37" ht="17.25" customHeight="1" x14ac:dyDescent="0.2">
      <c r="A668" s="97" t="s">
        <v>22</v>
      </c>
      <c r="B668" s="97" t="s">
        <v>695</v>
      </c>
      <c r="C668" s="97" t="s">
        <v>165</v>
      </c>
      <c r="D668" s="97" t="s">
        <v>186</v>
      </c>
      <c r="E668" s="97" t="s">
        <v>186</v>
      </c>
      <c r="F668" s="95">
        <v>10</v>
      </c>
      <c r="G668" s="98" t="s">
        <v>696</v>
      </c>
      <c r="H668" s="95">
        <v>1993</v>
      </c>
      <c r="I668" s="96" t="s">
        <v>2814</v>
      </c>
      <c r="J668" s="95" t="s">
        <v>2815</v>
      </c>
      <c r="K668" s="95" t="s">
        <v>2794</v>
      </c>
      <c r="L668" s="95" t="s">
        <v>2795</v>
      </c>
      <c r="M668" s="95" t="s">
        <v>225</v>
      </c>
      <c r="N668" s="95" t="s">
        <v>177</v>
      </c>
      <c r="O668" s="95">
        <v>1</v>
      </c>
      <c r="P668" s="95">
        <v>5</v>
      </c>
      <c r="Q668" s="95" t="s">
        <v>224</v>
      </c>
      <c r="R668" s="95"/>
      <c r="S668" s="95"/>
      <c r="T668" s="95"/>
      <c r="U668" s="95"/>
      <c r="V668" s="95"/>
      <c r="W668" s="95"/>
      <c r="X668" s="95"/>
      <c r="Y668" s="95"/>
      <c r="Z668" s="95"/>
      <c r="AA668" s="95"/>
      <c r="AB668" s="95"/>
      <c r="AC668" s="95"/>
      <c r="AD668" s="95"/>
      <c r="AE668" s="95"/>
      <c r="AF668" s="95"/>
      <c r="AG668" s="95"/>
      <c r="AH668" s="95"/>
      <c r="AI668" s="95"/>
      <c r="AJ668" s="95"/>
      <c r="AK668" s="95"/>
    </row>
    <row r="669" spans="1:37" ht="17.25" customHeight="1" x14ac:dyDescent="0.2">
      <c r="A669" s="97" t="s">
        <v>22</v>
      </c>
      <c r="B669" s="97" t="s">
        <v>699</v>
      </c>
      <c r="C669" s="97" t="s">
        <v>165</v>
      </c>
      <c r="D669" s="97" t="s">
        <v>186</v>
      </c>
      <c r="E669" s="97" t="s">
        <v>186</v>
      </c>
      <c r="F669" s="95">
        <v>11</v>
      </c>
      <c r="G669" s="98" t="s">
        <v>700</v>
      </c>
      <c r="H669" s="95">
        <v>1994</v>
      </c>
      <c r="I669" s="96" t="s">
        <v>2818</v>
      </c>
      <c r="J669" s="95" t="s">
        <v>2819</v>
      </c>
      <c r="K669" s="95" t="s">
        <v>2794</v>
      </c>
      <c r="L669" s="95" t="s">
        <v>2795</v>
      </c>
      <c r="M669" s="95" t="s">
        <v>225</v>
      </c>
      <c r="N669" s="95" t="s">
        <v>177</v>
      </c>
      <c r="O669" s="95">
        <v>1</v>
      </c>
      <c r="P669" s="95">
        <v>5</v>
      </c>
      <c r="Q669" s="95" t="s">
        <v>224</v>
      </c>
      <c r="R669" s="95"/>
      <c r="S669" s="95"/>
      <c r="T669" s="95"/>
      <c r="U669" s="95"/>
      <c r="V669" s="95"/>
      <c r="W669" s="95"/>
      <c r="X669" s="95"/>
      <c r="Y669" s="95"/>
      <c r="Z669" s="95"/>
      <c r="AA669" s="95"/>
      <c r="AB669" s="95"/>
      <c r="AC669" s="95"/>
      <c r="AD669" s="95"/>
      <c r="AE669" s="95"/>
      <c r="AF669" s="95"/>
      <c r="AG669" s="95"/>
      <c r="AH669" s="95"/>
      <c r="AI669" s="95"/>
      <c r="AJ669" s="95"/>
      <c r="AK669" s="95"/>
    </row>
    <row r="670" spans="1:37" ht="17.25" customHeight="1" x14ac:dyDescent="0.2">
      <c r="A670" s="97" t="s">
        <v>22</v>
      </c>
      <c r="B670" s="97" t="s">
        <v>704</v>
      </c>
      <c r="C670" s="97" t="s">
        <v>165</v>
      </c>
      <c r="D670" s="97" t="s">
        <v>186</v>
      </c>
      <c r="E670" s="97" t="s">
        <v>186</v>
      </c>
      <c r="F670" s="95">
        <v>12</v>
      </c>
      <c r="G670" s="98" t="s">
        <v>705</v>
      </c>
      <c r="H670" s="95">
        <v>1995</v>
      </c>
      <c r="I670" s="96" t="s">
        <v>2820</v>
      </c>
      <c r="J670" s="95" t="s">
        <v>2821</v>
      </c>
      <c r="K670" s="95" t="s">
        <v>2794</v>
      </c>
      <c r="L670" s="95" t="s">
        <v>2795</v>
      </c>
      <c r="M670" s="95" t="s">
        <v>225</v>
      </c>
      <c r="N670" s="95" t="s">
        <v>177</v>
      </c>
      <c r="O670" s="95">
        <v>1</v>
      </c>
      <c r="P670" s="95">
        <v>5</v>
      </c>
      <c r="Q670" s="95" t="s">
        <v>224</v>
      </c>
      <c r="R670" s="95"/>
      <c r="S670" s="95"/>
      <c r="T670" s="95"/>
      <c r="U670" s="95"/>
      <c r="V670" s="95"/>
      <c r="W670" s="95"/>
      <c r="X670" s="95"/>
      <c r="Y670" s="95"/>
      <c r="Z670" s="95"/>
      <c r="AA670" s="95"/>
      <c r="AB670" s="95"/>
      <c r="AC670" s="95"/>
      <c r="AD670" s="95"/>
      <c r="AE670" s="95"/>
      <c r="AF670" s="95"/>
      <c r="AG670" s="95"/>
      <c r="AH670" s="95"/>
      <c r="AI670" s="95"/>
      <c r="AJ670" s="95"/>
      <c r="AK670" s="95"/>
    </row>
    <row r="671" spans="1:37" ht="17.25" customHeight="1" x14ac:dyDescent="0.2">
      <c r="A671" s="97" t="s">
        <v>22</v>
      </c>
      <c r="B671" s="97" t="s">
        <v>708</v>
      </c>
      <c r="C671" s="97" t="s">
        <v>165</v>
      </c>
      <c r="D671" s="97" t="s">
        <v>186</v>
      </c>
      <c r="E671" s="97" t="s">
        <v>186</v>
      </c>
      <c r="F671" s="95">
        <v>13</v>
      </c>
      <c r="G671" s="98" t="s">
        <v>709</v>
      </c>
      <c r="H671" s="95">
        <v>1996</v>
      </c>
      <c r="I671" s="96" t="s">
        <v>2822</v>
      </c>
      <c r="J671" s="95" t="s">
        <v>2823</v>
      </c>
      <c r="K671" s="95" t="s">
        <v>2794</v>
      </c>
      <c r="L671" s="95" t="s">
        <v>2795</v>
      </c>
      <c r="M671" s="95" t="s">
        <v>225</v>
      </c>
      <c r="N671" s="95" t="s">
        <v>177</v>
      </c>
      <c r="O671" s="95">
        <v>1</v>
      </c>
      <c r="P671" s="95">
        <v>5</v>
      </c>
      <c r="Q671" s="95" t="s">
        <v>224</v>
      </c>
      <c r="R671" s="95"/>
      <c r="S671" s="95"/>
      <c r="T671" s="95"/>
      <c r="U671" s="95"/>
      <c r="V671" s="95"/>
      <c r="W671" s="95"/>
      <c r="X671" s="95"/>
      <c r="Y671" s="95"/>
      <c r="Z671" s="95"/>
      <c r="AA671" s="95"/>
      <c r="AB671" s="95"/>
      <c r="AC671" s="95"/>
      <c r="AD671" s="95"/>
      <c r="AE671" s="95"/>
      <c r="AF671" s="95"/>
      <c r="AG671" s="95"/>
      <c r="AH671" s="95"/>
      <c r="AI671" s="95"/>
      <c r="AJ671" s="95"/>
      <c r="AK671" s="95"/>
    </row>
    <row r="672" spans="1:37" ht="17.25" customHeight="1" x14ac:dyDescent="0.2">
      <c r="A672" s="97" t="s">
        <v>22</v>
      </c>
      <c r="B672" s="97" t="s">
        <v>712</v>
      </c>
      <c r="C672" s="97" t="s">
        <v>165</v>
      </c>
      <c r="D672" s="97" t="s">
        <v>186</v>
      </c>
      <c r="E672" s="97" t="s">
        <v>186</v>
      </c>
      <c r="F672" s="95">
        <v>14</v>
      </c>
      <c r="G672" s="98" t="s">
        <v>713</v>
      </c>
      <c r="H672" s="95">
        <v>1997</v>
      </c>
      <c r="I672" s="96" t="s">
        <v>2824</v>
      </c>
      <c r="J672" s="95" t="s">
        <v>2825</v>
      </c>
      <c r="K672" s="95" t="s">
        <v>2794</v>
      </c>
      <c r="L672" s="95" t="s">
        <v>2795</v>
      </c>
      <c r="M672" s="95" t="s">
        <v>225</v>
      </c>
      <c r="N672" s="95" t="s">
        <v>177</v>
      </c>
      <c r="O672" s="95">
        <v>1</v>
      </c>
      <c r="P672" s="95">
        <v>5</v>
      </c>
      <c r="Q672" s="95" t="s">
        <v>224</v>
      </c>
      <c r="R672" s="95"/>
      <c r="S672" s="95"/>
      <c r="T672" s="95"/>
      <c r="U672" s="95"/>
      <c r="V672" s="95"/>
      <c r="W672" s="95"/>
      <c r="X672" s="95"/>
      <c r="Y672" s="95"/>
      <c r="Z672" s="95"/>
      <c r="AA672" s="95"/>
      <c r="AB672" s="95"/>
      <c r="AC672" s="95"/>
      <c r="AD672" s="95"/>
      <c r="AE672" s="95"/>
      <c r="AF672" s="95"/>
      <c r="AG672" s="95"/>
      <c r="AH672" s="95"/>
      <c r="AI672" s="95"/>
      <c r="AJ672" s="95"/>
      <c r="AK672" s="95"/>
    </row>
    <row r="673" spans="1:37" ht="17.25" customHeight="1" x14ac:dyDescent="0.2">
      <c r="A673" s="97" t="s">
        <v>22</v>
      </c>
      <c r="B673" s="97" t="s">
        <v>716</v>
      </c>
      <c r="C673" s="97" t="s">
        <v>165</v>
      </c>
      <c r="D673" s="97" t="s">
        <v>186</v>
      </c>
      <c r="E673" s="97" t="s">
        <v>186</v>
      </c>
      <c r="F673" s="95">
        <v>15</v>
      </c>
      <c r="G673" s="98" t="s">
        <v>717</v>
      </c>
      <c r="H673" s="95">
        <v>1998</v>
      </c>
      <c r="I673" s="96" t="s">
        <v>2826</v>
      </c>
      <c r="J673" s="95" t="s">
        <v>2827</v>
      </c>
      <c r="K673" s="95" t="s">
        <v>2794</v>
      </c>
      <c r="L673" s="95" t="s">
        <v>2795</v>
      </c>
      <c r="M673" s="95" t="s">
        <v>225</v>
      </c>
      <c r="N673" s="95" t="s">
        <v>177</v>
      </c>
      <c r="O673" s="95">
        <v>1</v>
      </c>
      <c r="P673" s="95">
        <v>5</v>
      </c>
      <c r="Q673" s="95" t="s">
        <v>224</v>
      </c>
      <c r="R673" s="95"/>
      <c r="S673" s="95"/>
      <c r="T673" s="95"/>
      <c r="U673" s="95"/>
      <c r="V673" s="95"/>
      <c r="W673" s="95"/>
      <c r="X673" s="95"/>
      <c r="Y673" s="95"/>
      <c r="Z673" s="95"/>
      <c r="AA673" s="95"/>
      <c r="AB673" s="95"/>
      <c r="AC673" s="95"/>
      <c r="AD673" s="95"/>
      <c r="AE673" s="95"/>
      <c r="AF673" s="95"/>
      <c r="AG673" s="95"/>
      <c r="AH673" s="95"/>
      <c r="AI673" s="95"/>
      <c r="AJ673" s="95"/>
      <c r="AK673" s="95"/>
    </row>
    <row r="674" spans="1:37" ht="17.25" customHeight="1" x14ac:dyDescent="0.2">
      <c r="A674" s="97" t="s">
        <v>22</v>
      </c>
      <c r="B674" s="97" t="s">
        <v>720</v>
      </c>
      <c r="C674" s="97" t="s">
        <v>165</v>
      </c>
      <c r="D674" s="97" t="s">
        <v>186</v>
      </c>
      <c r="E674" s="97" t="s">
        <v>186</v>
      </c>
      <c r="F674" s="95">
        <v>16</v>
      </c>
      <c r="G674" s="98" t="s">
        <v>721</v>
      </c>
      <c r="H674" s="95">
        <v>1999</v>
      </c>
      <c r="I674" s="96" t="s">
        <v>2828</v>
      </c>
      <c r="J674" s="95" t="s">
        <v>2829</v>
      </c>
      <c r="K674" s="95" t="s">
        <v>2794</v>
      </c>
      <c r="L674" s="95" t="s">
        <v>2795</v>
      </c>
      <c r="M674" s="95" t="s">
        <v>225</v>
      </c>
      <c r="N674" s="95" t="s">
        <v>177</v>
      </c>
      <c r="O674" s="95">
        <v>1</v>
      </c>
      <c r="P674" s="95">
        <v>5</v>
      </c>
      <c r="Q674" s="95" t="s">
        <v>224</v>
      </c>
      <c r="R674" s="95"/>
      <c r="S674" s="95"/>
      <c r="T674" s="95"/>
      <c r="U674" s="95"/>
      <c r="V674" s="95"/>
      <c r="W674" s="95"/>
      <c r="X674" s="95"/>
      <c r="Y674" s="95"/>
      <c r="Z674" s="95"/>
      <c r="AA674" s="95"/>
      <c r="AB674" s="95"/>
      <c r="AC674" s="95"/>
      <c r="AD674" s="95"/>
      <c r="AE674" s="95"/>
      <c r="AF674" s="95"/>
      <c r="AG674" s="95"/>
      <c r="AH674" s="95"/>
      <c r="AI674" s="95"/>
      <c r="AJ674" s="95"/>
      <c r="AK674" s="95"/>
    </row>
    <row r="675" spans="1:37" ht="17.25" customHeight="1" x14ac:dyDescent="0.2">
      <c r="A675" s="97" t="s">
        <v>22</v>
      </c>
      <c r="B675" s="97" t="s">
        <v>724</v>
      </c>
      <c r="C675" s="97" t="s">
        <v>165</v>
      </c>
      <c r="D675" s="97" t="s">
        <v>186</v>
      </c>
      <c r="E675" s="97" t="s">
        <v>186</v>
      </c>
      <c r="F675" s="95">
        <v>17</v>
      </c>
      <c r="G675" s="98" t="s">
        <v>725</v>
      </c>
      <c r="H675" s="95">
        <v>2000</v>
      </c>
      <c r="I675" s="96" t="s">
        <v>2831</v>
      </c>
      <c r="J675" s="95" t="s">
        <v>2832</v>
      </c>
      <c r="K675" s="95" t="s">
        <v>2794</v>
      </c>
      <c r="L675" s="95" t="s">
        <v>2795</v>
      </c>
      <c r="M675" s="95" t="s">
        <v>225</v>
      </c>
      <c r="N675" s="95" t="s">
        <v>177</v>
      </c>
      <c r="O675" s="95">
        <v>1</v>
      </c>
      <c r="P675" s="95">
        <v>5</v>
      </c>
      <c r="Q675" s="95" t="s">
        <v>224</v>
      </c>
      <c r="R675" s="95"/>
      <c r="S675" s="95"/>
      <c r="T675" s="95"/>
      <c r="U675" s="95"/>
      <c r="V675" s="95"/>
      <c r="W675" s="95"/>
      <c r="X675" s="95"/>
      <c r="Y675" s="95"/>
      <c r="Z675" s="95"/>
      <c r="AA675" s="95"/>
      <c r="AB675" s="95"/>
      <c r="AC675" s="95"/>
      <c r="AD675" s="95"/>
      <c r="AE675" s="95"/>
      <c r="AF675" s="95"/>
      <c r="AG675" s="95"/>
      <c r="AH675" s="95"/>
      <c r="AI675" s="95"/>
      <c r="AJ675" s="95"/>
      <c r="AK675" s="95"/>
    </row>
    <row r="676" spans="1:37" ht="17.25" customHeight="1" x14ac:dyDescent="0.2">
      <c r="A676" s="97" t="s">
        <v>22</v>
      </c>
      <c r="B676" s="97" t="s">
        <v>728</v>
      </c>
      <c r="C676" s="97" t="s">
        <v>165</v>
      </c>
      <c r="D676" s="97" t="s">
        <v>186</v>
      </c>
      <c r="E676" s="97" t="s">
        <v>186</v>
      </c>
      <c r="F676" s="95">
        <v>18</v>
      </c>
      <c r="G676" s="98" t="s">
        <v>729</v>
      </c>
      <c r="H676" s="95">
        <v>2001</v>
      </c>
      <c r="I676" s="96" t="s">
        <v>2833</v>
      </c>
      <c r="J676" s="95" t="s">
        <v>2834</v>
      </c>
      <c r="K676" s="95" t="s">
        <v>2794</v>
      </c>
      <c r="L676" s="95" t="s">
        <v>2795</v>
      </c>
      <c r="M676" s="95" t="s">
        <v>225</v>
      </c>
      <c r="N676" s="95" t="s">
        <v>177</v>
      </c>
      <c r="O676" s="95">
        <v>1</v>
      </c>
      <c r="P676" s="95">
        <v>5</v>
      </c>
      <c r="Q676" s="95" t="s">
        <v>224</v>
      </c>
      <c r="R676" s="95"/>
      <c r="S676" s="95"/>
      <c r="T676" s="95"/>
      <c r="U676" s="95"/>
      <c r="V676" s="95"/>
      <c r="W676" s="95"/>
      <c r="X676" s="95"/>
      <c r="Y676" s="95"/>
      <c r="Z676" s="95"/>
      <c r="AA676" s="95"/>
      <c r="AB676" s="95"/>
      <c r="AC676" s="95"/>
      <c r="AD676" s="95"/>
      <c r="AE676" s="95"/>
      <c r="AF676" s="95"/>
      <c r="AG676" s="95"/>
      <c r="AH676" s="95"/>
      <c r="AI676" s="95"/>
      <c r="AJ676" s="95"/>
      <c r="AK676" s="95"/>
    </row>
    <row r="677" spans="1:37" ht="17.25" customHeight="1" x14ac:dyDescent="0.2">
      <c r="A677" s="97" t="s">
        <v>22</v>
      </c>
      <c r="B677" s="97" t="s">
        <v>732</v>
      </c>
      <c r="C677" s="97" t="s">
        <v>165</v>
      </c>
      <c r="D677" s="97" t="s">
        <v>186</v>
      </c>
      <c r="E677" s="97" t="s">
        <v>186</v>
      </c>
      <c r="F677" s="95">
        <v>19</v>
      </c>
      <c r="G677" s="98" t="s">
        <v>733</v>
      </c>
      <c r="H677" s="95">
        <v>2002</v>
      </c>
      <c r="I677" s="96" t="s">
        <v>2835</v>
      </c>
      <c r="J677" s="95" t="s">
        <v>2836</v>
      </c>
      <c r="K677" s="95" t="s">
        <v>2794</v>
      </c>
      <c r="L677" s="95" t="s">
        <v>2795</v>
      </c>
      <c r="M677" s="95" t="s">
        <v>225</v>
      </c>
      <c r="N677" s="95" t="s">
        <v>177</v>
      </c>
      <c r="O677" s="95">
        <v>1</v>
      </c>
      <c r="P677" s="95">
        <v>5</v>
      </c>
      <c r="Q677" s="95" t="s">
        <v>224</v>
      </c>
      <c r="R677" s="95"/>
      <c r="S677" s="95"/>
      <c r="T677" s="95"/>
      <c r="U677" s="95"/>
      <c r="V677" s="95"/>
      <c r="W677" s="95"/>
      <c r="X677" s="95"/>
      <c r="Y677" s="95"/>
      <c r="Z677" s="95"/>
      <c r="AA677" s="95"/>
      <c r="AB677" s="95"/>
      <c r="AC677" s="95"/>
      <c r="AD677" s="95"/>
      <c r="AE677" s="95"/>
      <c r="AF677" s="95"/>
      <c r="AG677" s="95"/>
      <c r="AH677" s="95"/>
      <c r="AI677" s="95"/>
      <c r="AJ677" s="95"/>
      <c r="AK677" s="95"/>
    </row>
    <row r="678" spans="1:37" ht="17.25" customHeight="1" x14ac:dyDescent="0.2">
      <c r="A678" s="97" t="s">
        <v>22</v>
      </c>
      <c r="B678" s="97" t="s">
        <v>737</v>
      </c>
      <c r="C678" s="97" t="s">
        <v>165</v>
      </c>
      <c r="D678" s="97" t="s">
        <v>186</v>
      </c>
      <c r="E678" s="97" t="s">
        <v>186</v>
      </c>
      <c r="F678" s="95">
        <v>20</v>
      </c>
      <c r="G678" s="98" t="s">
        <v>738</v>
      </c>
      <c r="H678" s="95">
        <v>2003</v>
      </c>
      <c r="I678" s="96" t="s">
        <v>2837</v>
      </c>
      <c r="J678" s="95" t="s">
        <v>2838</v>
      </c>
      <c r="K678" s="95" t="s">
        <v>2794</v>
      </c>
      <c r="L678" s="95" t="s">
        <v>2795</v>
      </c>
      <c r="M678" s="95" t="s">
        <v>225</v>
      </c>
      <c r="N678" s="95" t="s">
        <v>177</v>
      </c>
      <c r="O678" s="95">
        <v>1</v>
      </c>
      <c r="P678" s="95">
        <v>5</v>
      </c>
      <c r="Q678" s="95" t="s">
        <v>224</v>
      </c>
      <c r="R678" s="95"/>
      <c r="S678" s="95"/>
      <c r="T678" s="95"/>
      <c r="U678" s="95"/>
      <c r="V678" s="95"/>
      <c r="W678" s="95"/>
      <c r="X678" s="95"/>
      <c r="Y678" s="95"/>
      <c r="Z678" s="95"/>
      <c r="AA678" s="95"/>
      <c r="AB678" s="95"/>
      <c r="AC678" s="95"/>
      <c r="AD678" s="95"/>
      <c r="AE678" s="95"/>
      <c r="AF678" s="95"/>
      <c r="AG678" s="95"/>
      <c r="AH678" s="95"/>
      <c r="AI678" s="95"/>
      <c r="AJ678" s="95"/>
      <c r="AK678" s="95"/>
    </row>
    <row r="679" spans="1:37" ht="17.25" customHeight="1" x14ac:dyDescent="0.2">
      <c r="A679" s="97" t="s">
        <v>22</v>
      </c>
      <c r="B679" s="97" t="s">
        <v>741</v>
      </c>
      <c r="C679" s="97" t="s">
        <v>165</v>
      </c>
      <c r="D679" s="97" t="s">
        <v>186</v>
      </c>
      <c r="E679" s="97" t="s">
        <v>186</v>
      </c>
      <c r="F679" s="95">
        <v>21</v>
      </c>
      <c r="G679" s="98" t="s">
        <v>742</v>
      </c>
      <c r="H679" s="95">
        <v>2004</v>
      </c>
      <c r="I679" s="96" t="s">
        <v>2839</v>
      </c>
      <c r="J679" s="95" t="s">
        <v>2840</v>
      </c>
      <c r="K679" s="95" t="s">
        <v>2794</v>
      </c>
      <c r="L679" s="95" t="s">
        <v>2795</v>
      </c>
      <c r="M679" s="95" t="s">
        <v>225</v>
      </c>
      <c r="N679" s="95" t="s">
        <v>177</v>
      </c>
      <c r="O679" s="95">
        <v>1</v>
      </c>
      <c r="P679" s="95">
        <v>5</v>
      </c>
      <c r="Q679" s="95" t="s">
        <v>224</v>
      </c>
      <c r="R679" s="95"/>
      <c r="S679" s="95"/>
      <c r="T679" s="95"/>
      <c r="U679" s="95"/>
      <c r="V679" s="95"/>
      <c r="W679" s="95"/>
      <c r="X679" s="95"/>
      <c r="Y679" s="95"/>
      <c r="Z679" s="95"/>
      <c r="AA679" s="95"/>
      <c r="AB679" s="95"/>
      <c r="AC679" s="95"/>
      <c r="AD679" s="95"/>
      <c r="AE679" s="95"/>
      <c r="AF679" s="95"/>
      <c r="AG679" s="95"/>
      <c r="AH679" s="95"/>
      <c r="AI679" s="95"/>
      <c r="AJ679" s="95"/>
      <c r="AK679" s="95"/>
    </row>
    <row r="680" spans="1:37" ht="17.25" customHeight="1" x14ac:dyDescent="0.2">
      <c r="A680" s="97" t="s">
        <v>22</v>
      </c>
      <c r="B680" s="97" t="s">
        <v>745</v>
      </c>
      <c r="C680" s="97" t="s">
        <v>165</v>
      </c>
      <c r="D680" s="97" t="s">
        <v>186</v>
      </c>
      <c r="E680" s="97" t="s">
        <v>186</v>
      </c>
      <c r="F680" s="95">
        <v>22</v>
      </c>
      <c r="G680" s="98" t="s">
        <v>746</v>
      </c>
      <c r="H680" s="95">
        <v>2005</v>
      </c>
      <c r="I680" s="96" t="s">
        <v>2841</v>
      </c>
      <c r="J680" s="95" t="s">
        <v>2842</v>
      </c>
      <c r="K680" s="95" t="s">
        <v>2794</v>
      </c>
      <c r="L680" s="95" t="s">
        <v>2795</v>
      </c>
      <c r="M680" s="95" t="s">
        <v>225</v>
      </c>
      <c r="N680" s="95" t="s">
        <v>177</v>
      </c>
      <c r="O680" s="95">
        <v>1</v>
      </c>
      <c r="P680" s="95">
        <v>5</v>
      </c>
      <c r="Q680" s="95" t="s">
        <v>224</v>
      </c>
      <c r="R680" s="95"/>
      <c r="S680" s="95"/>
      <c r="T680" s="95"/>
      <c r="U680" s="95"/>
      <c r="V680" s="95"/>
      <c r="W680" s="95"/>
      <c r="X680" s="95"/>
      <c r="Y680" s="95"/>
      <c r="Z680" s="95"/>
      <c r="AA680" s="95"/>
      <c r="AB680" s="95"/>
      <c r="AC680" s="95"/>
      <c r="AD680" s="95"/>
      <c r="AE680" s="95"/>
      <c r="AF680" s="95"/>
      <c r="AG680" s="95"/>
      <c r="AH680" s="95"/>
      <c r="AI680" s="95"/>
      <c r="AJ680" s="95"/>
      <c r="AK680" s="95"/>
    </row>
    <row r="681" spans="1:37" ht="17.25" customHeight="1" x14ac:dyDescent="0.2">
      <c r="A681" s="97" t="s">
        <v>22</v>
      </c>
      <c r="B681" s="97" t="s">
        <v>749</v>
      </c>
      <c r="C681" s="97" t="s">
        <v>165</v>
      </c>
      <c r="D681" s="97" t="s">
        <v>186</v>
      </c>
      <c r="E681" s="97" t="s">
        <v>186</v>
      </c>
      <c r="F681" s="95">
        <v>23</v>
      </c>
      <c r="G681" s="98" t="s">
        <v>750</v>
      </c>
      <c r="H681" s="95">
        <v>2006</v>
      </c>
      <c r="I681" s="96" t="s">
        <v>2843</v>
      </c>
      <c r="J681" s="95" t="s">
        <v>2844</v>
      </c>
      <c r="K681" s="95" t="s">
        <v>2794</v>
      </c>
      <c r="L681" s="95" t="s">
        <v>2795</v>
      </c>
      <c r="M681" s="95" t="s">
        <v>225</v>
      </c>
      <c r="N681" s="95" t="s">
        <v>177</v>
      </c>
      <c r="O681" s="95">
        <v>1</v>
      </c>
      <c r="P681" s="95">
        <v>5</v>
      </c>
      <c r="Q681" s="95" t="s">
        <v>224</v>
      </c>
      <c r="R681" s="95"/>
      <c r="S681" s="95"/>
      <c r="T681" s="95"/>
      <c r="U681" s="95"/>
      <c r="V681" s="95"/>
      <c r="W681" s="95"/>
      <c r="X681" s="95"/>
      <c r="Y681" s="95"/>
      <c r="Z681" s="95"/>
      <c r="AA681" s="95"/>
      <c r="AB681" s="95"/>
      <c r="AC681" s="95"/>
      <c r="AD681" s="95"/>
      <c r="AE681" s="95"/>
      <c r="AF681" s="95"/>
      <c r="AG681" s="95"/>
      <c r="AH681" s="95"/>
      <c r="AI681" s="95"/>
      <c r="AJ681" s="95"/>
      <c r="AK681" s="95"/>
    </row>
    <row r="682" spans="1:37" ht="17.25" customHeight="1" x14ac:dyDescent="0.2">
      <c r="A682" s="97" t="s">
        <v>22</v>
      </c>
      <c r="B682" s="97" t="s">
        <v>753</v>
      </c>
      <c r="C682" s="97" t="s">
        <v>165</v>
      </c>
      <c r="D682" s="97" t="s">
        <v>186</v>
      </c>
      <c r="E682" s="97" t="s">
        <v>186</v>
      </c>
      <c r="F682" s="95">
        <v>24</v>
      </c>
      <c r="G682" s="98" t="s">
        <v>754</v>
      </c>
      <c r="H682" s="95">
        <v>2007</v>
      </c>
      <c r="I682" s="96" t="s">
        <v>2846</v>
      </c>
      <c r="J682" s="95" t="s">
        <v>2847</v>
      </c>
      <c r="K682" s="95" t="s">
        <v>2794</v>
      </c>
      <c r="L682" s="95" t="s">
        <v>2795</v>
      </c>
      <c r="M682" s="95" t="s">
        <v>225</v>
      </c>
      <c r="N682" s="95" t="s">
        <v>177</v>
      </c>
      <c r="O682" s="95">
        <v>1</v>
      </c>
      <c r="P682" s="95">
        <v>5</v>
      </c>
      <c r="Q682" s="95" t="s">
        <v>224</v>
      </c>
      <c r="R682" s="95"/>
      <c r="S682" s="95"/>
      <c r="T682" s="95"/>
      <c r="U682" s="95"/>
      <c r="V682" s="95"/>
      <c r="W682" s="95"/>
      <c r="X682" s="95"/>
      <c r="Y682" s="95"/>
      <c r="Z682" s="95"/>
      <c r="AA682" s="95"/>
      <c r="AB682" s="95"/>
      <c r="AC682" s="95"/>
      <c r="AD682" s="95"/>
      <c r="AE682" s="95"/>
      <c r="AF682" s="95"/>
      <c r="AG682" s="95"/>
      <c r="AH682" s="95"/>
      <c r="AI682" s="95"/>
      <c r="AJ682" s="95"/>
      <c r="AK682" s="95"/>
    </row>
    <row r="683" spans="1:37" ht="17.25" customHeight="1" x14ac:dyDescent="0.2">
      <c r="A683" s="97" t="s">
        <v>22</v>
      </c>
      <c r="B683" s="97" t="s">
        <v>757</v>
      </c>
      <c r="C683" s="97" t="s">
        <v>165</v>
      </c>
      <c r="D683" s="97" t="s">
        <v>186</v>
      </c>
      <c r="E683" s="97" t="s">
        <v>186</v>
      </c>
      <c r="F683" s="95">
        <v>25</v>
      </c>
      <c r="G683" s="98" t="s">
        <v>758</v>
      </c>
      <c r="H683" s="95">
        <v>2008</v>
      </c>
      <c r="I683" s="96" t="s">
        <v>2848</v>
      </c>
      <c r="J683" s="95" t="s">
        <v>2849</v>
      </c>
      <c r="K683" s="95" t="s">
        <v>2794</v>
      </c>
      <c r="L683" s="95" t="s">
        <v>2795</v>
      </c>
      <c r="M683" s="95" t="s">
        <v>225</v>
      </c>
      <c r="N683" s="95" t="s">
        <v>177</v>
      </c>
      <c r="O683" s="95">
        <v>1</v>
      </c>
      <c r="P683" s="95">
        <v>5</v>
      </c>
      <c r="Q683" s="95" t="s">
        <v>224</v>
      </c>
      <c r="R683" s="95"/>
      <c r="S683" s="95"/>
      <c r="T683" s="95"/>
      <c r="U683" s="95"/>
      <c r="V683" s="95"/>
      <c r="W683" s="95"/>
      <c r="X683" s="95"/>
      <c r="Y683" s="95"/>
      <c r="Z683" s="95"/>
      <c r="AA683" s="95"/>
      <c r="AB683" s="95"/>
      <c r="AC683" s="95"/>
      <c r="AD683" s="95"/>
      <c r="AE683" s="95"/>
      <c r="AF683" s="95"/>
      <c r="AG683" s="95"/>
      <c r="AH683" s="95"/>
      <c r="AI683" s="95"/>
      <c r="AJ683" s="95"/>
      <c r="AK683" s="95"/>
    </row>
    <row r="684" spans="1:37" ht="17.25" customHeight="1" x14ac:dyDescent="0.2">
      <c r="A684" s="97" t="s">
        <v>22</v>
      </c>
      <c r="B684" s="97" t="s">
        <v>761</v>
      </c>
      <c r="C684" s="97" t="s">
        <v>165</v>
      </c>
      <c r="D684" s="97" t="s">
        <v>186</v>
      </c>
      <c r="E684" s="97" t="s">
        <v>186</v>
      </c>
      <c r="F684" s="95">
        <v>26</v>
      </c>
      <c r="G684" s="98" t="s">
        <v>763</v>
      </c>
      <c r="H684" s="95">
        <v>2009</v>
      </c>
      <c r="I684" s="96" t="s">
        <v>2850</v>
      </c>
      <c r="J684" s="95" t="s">
        <v>2851</v>
      </c>
      <c r="K684" s="95" t="s">
        <v>2794</v>
      </c>
      <c r="L684" s="95" t="s">
        <v>2795</v>
      </c>
      <c r="M684" s="95" t="s">
        <v>225</v>
      </c>
      <c r="N684" s="95" t="s">
        <v>177</v>
      </c>
      <c r="O684" s="95">
        <v>1</v>
      </c>
      <c r="P684" s="95">
        <v>5</v>
      </c>
      <c r="Q684" s="95" t="s">
        <v>224</v>
      </c>
      <c r="R684" s="95"/>
      <c r="S684" s="95"/>
      <c r="T684" s="95"/>
      <c r="U684" s="95"/>
      <c r="V684" s="95"/>
      <c r="W684" s="95"/>
      <c r="X684" s="95"/>
      <c r="Y684" s="95"/>
      <c r="Z684" s="95"/>
      <c r="AA684" s="95"/>
      <c r="AB684" s="95"/>
      <c r="AC684" s="95"/>
      <c r="AD684" s="95"/>
      <c r="AE684" s="95"/>
      <c r="AF684" s="95"/>
      <c r="AG684" s="95"/>
      <c r="AH684" s="95"/>
      <c r="AI684" s="95"/>
      <c r="AJ684" s="95"/>
      <c r="AK684" s="95"/>
    </row>
    <row r="685" spans="1:37" ht="17.25" customHeight="1" x14ac:dyDescent="0.2">
      <c r="A685" s="97" t="s">
        <v>22</v>
      </c>
      <c r="B685" s="97" t="s">
        <v>766</v>
      </c>
      <c r="C685" s="97" t="s">
        <v>165</v>
      </c>
      <c r="D685" s="97" t="s">
        <v>186</v>
      </c>
      <c r="E685" s="97" t="s">
        <v>186</v>
      </c>
      <c r="F685" s="95">
        <v>27</v>
      </c>
      <c r="G685" s="98" t="s">
        <v>767</v>
      </c>
      <c r="H685" s="95">
        <v>2010</v>
      </c>
      <c r="I685" s="96" t="s">
        <v>2852</v>
      </c>
      <c r="J685" s="95" t="s">
        <v>2853</v>
      </c>
      <c r="K685" s="95" t="s">
        <v>2794</v>
      </c>
      <c r="L685" s="95" t="s">
        <v>2795</v>
      </c>
      <c r="M685" s="95" t="s">
        <v>225</v>
      </c>
      <c r="N685" s="95" t="s">
        <v>177</v>
      </c>
      <c r="O685" s="95">
        <v>1</v>
      </c>
      <c r="P685" s="95">
        <v>5</v>
      </c>
      <c r="Q685" s="95" t="s">
        <v>224</v>
      </c>
      <c r="R685" s="95"/>
      <c r="S685" s="95"/>
      <c r="T685" s="95"/>
      <c r="U685" s="95"/>
      <c r="V685" s="95"/>
      <c r="W685" s="95"/>
      <c r="X685" s="95"/>
      <c r="Y685" s="95"/>
      <c r="Z685" s="95"/>
      <c r="AA685" s="95"/>
      <c r="AB685" s="95"/>
      <c r="AC685" s="95"/>
      <c r="AD685" s="95"/>
      <c r="AE685" s="95"/>
      <c r="AF685" s="95"/>
      <c r="AG685" s="95"/>
      <c r="AH685" s="95"/>
      <c r="AI685" s="95"/>
      <c r="AJ685" s="95"/>
      <c r="AK685" s="95"/>
    </row>
    <row r="686" spans="1:37" ht="17.25" customHeight="1" x14ac:dyDescent="0.2">
      <c r="A686" s="97" t="s">
        <v>22</v>
      </c>
      <c r="B686" s="97" t="s">
        <v>770</v>
      </c>
      <c r="C686" s="97" t="s">
        <v>165</v>
      </c>
      <c r="D686" s="97" t="s">
        <v>186</v>
      </c>
      <c r="E686" s="97" t="s">
        <v>186</v>
      </c>
      <c r="F686" s="95">
        <v>28</v>
      </c>
      <c r="G686" s="98" t="s">
        <v>771</v>
      </c>
      <c r="H686" s="95">
        <v>2011</v>
      </c>
      <c r="I686" s="96" t="s">
        <v>2854</v>
      </c>
      <c r="J686" s="95" t="s">
        <v>2855</v>
      </c>
      <c r="K686" s="95" t="s">
        <v>2794</v>
      </c>
      <c r="L686" s="95" t="s">
        <v>2795</v>
      </c>
      <c r="M686" s="95" t="s">
        <v>225</v>
      </c>
      <c r="N686" s="95" t="s">
        <v>177</v>
      </c>
      <c r="O686" s="95">
        <v>1</v>
      </c>
      <c r="P686" s="95">
        <v>5</v>
      </c>
      <c r="Q686" s="95" t="s">
        <v>224</v>
      </c>
      <c r="R686" s="95"/>
      <c r="S686" s="95"/>
      <c r="T686" s="95"/>
      <c r="U686" s="95"/>
      <c r="V686" s="95"/>
      <c r="W686" s="95"/>
      <c r="X686" s="95"/>
      <c r="Y686" s="95"/>
      <c r="Z686" s="95"/>
      <c r="AA686" s="95"/>
      <c r="AB686" s="95"/>
      <c r="AC686" s="95"/>
      <c r="AD686" s="95"/>
      <c r="AE686" s="95"/>
      <c r="AF686" s="95"/>
      <c r="AG686" s="95"/>
      <c r="AH686" s="95"/>
      <c r="AI686" s="95"/>
      <c r="AJ686" s="95"/>
      <c r="AK686" s="95"/>
    </row>
    <row r="687" spans="1:37" ht="17.25" customHeight="1" x14ac:dyDescent="0.2">
      <c r="A687" s="97" t="s">
        <v>22</v>
      </c>
      <c r="B687" s="97" t="s">
        <v>774</v>
      </c>
      <c r="C687" s="97" t="s">
        <v>165</v>
      </c>
      <c r="D687" s="97" t="s">
        <v>186</v>
      </c>
      <c r="E687" s="97" t="s">
        <v>186</v>
      </c>
      <c r="F687" s="95">
        <v>29</v>
      </c>
      <c r="G687" s="98" t="s">
        <v>775</v>
      </c>
      <c r="H687" s="95">
        <v>2012</v>
      </c>
      <c r="I687" s="96" t="s">
        <v>2856</v>
      </c>
      <c r="J687" s="95" t="s">
        <v>2857</v>
      </c>
      <c r="K687" s="95" t="s">
        <v>2794</v>
      </c>
      <c r="L687" s="95" t="s">
        <v>2795</v>
      </c>
      <c r="M687" s="95" t="s">
        <v>225</v>
      </c>
      <c r="N687" s="95" t="s">
        <v>177</v>
      </c>
      <c r="O687" s="95">
        <v>1</v>
      </c>
      <c r="P687" s="95">
        <v>5</v>
      </c>
      <c r="Q687" s="95" t="s">
        <v>224</v>
      </c>
      <c r="R687" s="95"/>
      <c r="S687" s="95"/>
      <c r="T687" s="95"/>
      <c r="U687" s="95"/>
      <c r="V687" s="95"/>
      <c r="W687" s="95"/>
      <c r="X687" s="95"/>
      <c r="Y687" s="95"/>
      <c r="Z687" s="95"/>
      <c r="AA687" s="95"/>
      <c r="AB687" s="95"/>
      <c r="AC687" s="95"/>
      <c r="AD687" s="95"/>
      <c r="AE687" s="95"/>
      <c r="AF687" s="95"/>
      <c r="AG687" s="95"/>
      <c r="AH687" s="95"/>
      <c r="AI687" s="95"/>
      <c r="AJ687" s="95"/>
      <c r="AK687" s="95"/>
    </row>
    <row r="688" spans="1:37" ht="17.25" customHeight="1" x14ac:dyDescent="0.2">
      <c r="A688" s="97" t="s">
        <v>22</v>
      </c>
      <c r="B688" s="97" t="s">
        <v>778</v>
      </c>
      <c r="C688" s="97" t="s">
        <v>165</v>
      </c>
      <c r="D688" s="97" t="s">
        <v>186</v>
      </c>
      <c r="E688" s="97" t="s">
        <v>186</v>
      </c>
      <c r="F688" s="95">
        <v>30</v>
      </c>
      <c r="G688" s="98" t="s">
        <v>779</v>
      </c>
      <c r="H688" s="95">
        <v>2013</v>
      </c>
      <c r="I688" s="96" t="s">
        <v>2859</v>
      </c>
      <c r="J688" s="95" t="s">
        <v>2860</v>
      </c>
      <c r="K688" s="95" t="s">
        <v>2794</v>
      </c>
      <c r="L688" s="95" t="s">
        <v>2795</v>
      </c>
      <c r="M688" s="95" t="s">
        <v>225</v>
      </c>
      <c r="N688" s="95" t="s">
        <v>177</v>
      </c>
      <c r="O688" s="95">
        <v>1</v>
      </c>
      <c r="P688" s="95">
        <v>5</v>
      </c>
      <c r="Q688" s="95" t="s">
        <v>224</v>
      </c>
      <c r="R688" s="95"/>
      <c r="S688" s="95"/>
      <c r="T688" s="95"/>
      <c r="U688" s="95"/>
      <c r="V688" s="95"/>
      <c r="W688" s="95"/>
      <c r="X688" s="95"/>
      <c r="Y688" s="95"/>
      <c r="Z688" s="95"/>
      <c r="AA688" s="95"/>
      <c r="AB688" s="95"/>
      <c r="AC688" s="95"/>
      <c r="AD688" s="95"/>
      <c r="AE688" s="95"/>
      <c r="AF688" s="95"/>
      <c r="AG688" s="95"/>
      <c r="AH688" s="95"/>
      <c r="AI688" s="95"/>
      <c r="AJ688" s="95"/>
      <c r="AK688" s="95"/>
    </row>
    <row r="689" spans="1:37" ht="17.25" customHeight="1" x14ac:dyDescent="0.2">
      <c r="A689" s="97" t="s">
        <v>22</v>
      </c>
      <c r="B689" s="97" t="s">
        <v>782</v>
      </c>
      <c r="C689" s="97" t="s">
        <v>165</v>
      </c>
      <c r="D689" s="97" t="s">
        <v>186</v>
      </c>
      <c r="E689" s="97" t="s">
        <v>186</v>
      </c>
      <c r="F689" s="95">
        <v>31</v>
      </c>
      <c r="G689" s="98" t="s">
        <v>783</v>
      </c>
      <c r="H689" s="95">
        <v>2014</v>
      </c>
      <c r="I689" s="96" t="s">
        <v>2861</v>
      </c>
      <c r="J689" s="95" t="s">
        <v>2862</v>
      </c>
      <c r="K689" s="95" t="s">
        <v>2794</v>
      </c>
      <c r="L689" s="95" t="s">
        <v>2795</v>
      </c>
      <c r="M689" s="95" t="s">
        <v>225</v>
      </c>
      <c r="N689" s="95" t="s">
        <v>177</v>
      </c>
      <c r="O689" s="95">
        <v>1</v>
      </c>
      <c r="P689" s="95">
        <v>5</v>
      </c>
      <c r="Q689" s="95" t="s">
        <v>224</v>
      </c>
      <c r="R689" s="95"/>
      <c r="S689" s="95"/>
      <c r="T689" s="95"/>
      <c r="U689" s="95"/>
      <c r="V689" s="95"/>
      <c r="W689" s="95"/>
      <c r="X689" s="95"/>
      <c r="Y689" s="95"/>
      <c r="Z689" s="95"/>
      <c r="AA689" s="95"/>
      <c r="AB689" s="95"/>
      <c r="AC689" s="95"/>
      <c r="AD689" s="95"/>
      <c r="AE689" s="95"/>
      <c r="AF689" s="95"/>
      <c r="AG689" s="95"/>
      <c r="AH689" s="95"/>
      <c r="AI689" s="95"/>
      <c r="AJ689" s="95"/>
      <c r="AK689" s="95"/>
    </row>
    <row r="690" spans="1:37" ht="17.25" customHeight="1" x14ac:dyDescent="0.2">
      <c r="A690" s="97" t="s">
        <v>22</v>
      </c>
      <c r="B690" s="97" t="s">
        <v>786</v>
      </c>
      <c r="C690" s="97" t="s">
        <v>165</v>
      </c>
      <c r="D690" s="97" t="s">
        <v>186</v>
      </c>
      <c r="E690" s="97" t="s">
        <v>186</v>
      </c>
      <c r="F690" s="95">
        <v>32</v>
      </c>
      <c r="G690" s="98" t="s">
        <v>787</v>
      </c>
      <c r="H690" s="95">
        <v>2015</v>
      </c>
      <c r="I690" s="96" t="s">
        <v>2863</v>
      </c>
      <c r="J690" s="95" t="s">
        <v>2864</v>
      </c>
      <c r="K690" s="95" t="s">
        <v>2794</v>
      </c>
      <c r="L690" s="95" t="s">
        <v>2795</v>
      </c>
      <c r="M690" s="95" t="s">
        <v>225</v>
      </c>
      <c r="N690" s="95" t="s">
        <v>177</v>
      </c>
      <c r="O690" s="95">
        <v>1</v>
      </c>
      <c r="P690" s="95">
        <v>5</v>
      </c>
      <c r="Q690" s="95" t="s">
        <v>224</v>
      </c>
      <c r="R690" s="95"/>
      <c r="S690" s="95"/>
      <c r="T690" s="95"/>
      <c r="U690" s="95"/>
      <c r="V690" s="95"/>
      <c r="W690" s="95"/>
      <c r="X690" s="95"/>
      <c r="Y690" s="95"/>
      <c r="Z690" s="95"/>
      <c r="AA690" s="95"/>
      <c r="AB690" s="95"/>
      <c r="AC690" s="95"/>
      <c r="AD690" s="95"/>
      <c r="AE690" s="95"/>
      <c r="AF690" s="95"/>
      <c r="AG690" s="95"/>
      <c r="AH690" s="95"/>
      <c r="AI690" s="95"/>
      <c r="AJ690" s="95"/>
      <c r="AK690" s="95"/>
    </row>
    <row r="691" spans="1:37" ht="17.25" customHeight="1" x14ac:dyDescent="0.2">
      <c r="A691" s="97" t="s">
        <v>22</v>
      </c>
      <c r="B691" s="97" t="s">
        <v>1226</v>
      </c>
      <c r="C691" s="97" t="s">
        <v>165</v>
      </c>
      <c r="D691" s="97" t="s">
        <v>186</v>
      </c>
      <c r="E691" s="97" t="s">
        <v>186</v>
      </c>
      <c r="F691" s="95">
        <v>33</v>
      </c>
      <c r="G691" s="98" t="s">
        <v>1227</v>
      </c>
      <c r="H691" s="95">
        <v>2016</v>
      </c>
      <c r="I691" s="96" t="s">
        <v>2865</v>
      </c>
      <c r="J691" s="95" t="s">
        <v>2866</v>
      </c>
      <c r="K691" s="95" t="s">
        <v>2794</v>
      </c>
      <c r="L691" s="95" t="s">
        <v>2795</v>
      </c>
      <c r="M691" s="95" t="s">
        <v>225</v>
      </c>
      <c r="N691" s="95" t="s">
        <v>177</v>
      </c>
      <c r="O691" s="95">
        <v>1</v>
      </c>
      <c r="P691" s="95">
        <v>5</v>
      </c>
      <c r="Q691" s="95" t="s">
        <v>224</v>
      </c>
      <c r="R691" s="95"/>
      <c r="S691" s="95"/>
      <c r="T691" s="95"/>
      <c r="U691" s="95"/>
      <c r="V691" s="95"/>
      <c r="W691" s="95"/>
      <c r="X691" s="95"/>
      <c r="Y691" s="95"/>
      <c r="Z691" s="95"/>
      <c r="AA691" s="95"/>
      <c r="AB691" s="95"/>
      <c r="AC691" s="95"/>
      <c r="AD691" s="95"/>
      <c r="AE691" s="95"/>
      <c r="AF691" s="95"/>
      <c r="AG691" s="95"/>
      <c r="AH691" s="95"/>
      <c r="AI691" s="95"/>
      <c r="AJ691" s="95"/>
      <c r="AK691" s="95"/>
    </row>
    <row r="692" spans="1:37" ht="17.25" customHeight="1" x14ac:dyDescent="0.2">
      <c r="A692" s="97" t="s">
        <v>22</v>
      </c>
      <c r="B692" s="97" t="s">
        <v>791</v>
      </c>
      <c r="C692" s="97" t="s">
        <v>165</v>
      </c>
      <c r="D692" s="97" t="s">
        <v>2867</v>
      </c>
      <c r="E692" s="97" t="s">
        <v>2867</v>
      </c>
      <c r="F692" s="95">
        <v>23</v>
      </c>
      <c r="G692" s="98" t="s">
        <v>750</v>
      </c>
      <c r="H692" s="95">
        <v>2006</v>
      </c>
      <c r="I692" s="96" t="s">
        <v>2868</v>
      </c>
      <c r="J692" s="95" t="s">
        <v>2869</v>
      </c>
      <c r="K692" s="95" t="s">
        <v>2870</v>
      </c>
      <c r="L692" s="98" t="s">
        <v>926</v>
      </c>
      <c r="M692" s="98"/>
      <c r="N692" s="98" t="s">
        <v>10557</v>
      </c>
      <c r="O692" s="98"/>
      <c r="P692" s="98"/>
      <c r="Q692" s="98" t="s">
        <v>178</v>
      </c>
      <c r="R692" s="95"/>
      <c r="S692" s="95"/>
      <c r="T692" s="95"/>
      <c r="U692" s="95"/>
      <c r="V692" s="95"/>
      <c r="W692" s="95"/>
      <c r="X692" s="95"/>
      <c r="Y692" s="95"/>
      <c r="Z692" s="95"/>
      <c r="AA692" s="95"/>
      <c r="AB692" s="95"/>
      <c r="AC692" s="95"/>
      <c r="AD692" s="95"/>
      <c r="AE692" s="95"/>
      <c r="AF692" s="95"/>
      <c r="AG692" s="95"/>
      <c r="AH692" s="95"/>
      <c r="AI692" s="95"/>
      <c r="AJ692" s="95"/>
      <c r="AK692" s="95"/>
    </row>
    <row r="693" spans="1:37" ht="17.25" customHeight="1" x14ac:dyDescent="0.2">
      <c r="A693" s="97" t="s">
        <v>22</v>
      </c>
      <c r="B693" s="97" t="s">
        <v>833</v>
      </c>
      <c r="C693" s="97" t="s">
        <v>165</v>
      </c>
      <c r="D693" s="97" t="s">
        <v>2867</v>
      </c>
      <c r="E693" s="97" t="s">
        <v>2867</v>
      </c>
      <c r="F693" s="95">
        <v>28</v>
      </c>
      <c r="G693" s="98" t="s">
        <v>771</v>
      </c>
      <c r="H693" s="95">
        <v>2011</v>
      </c>
      <c r="I693" s="96" t="s">
        <v>2871</v>
      </c>
      <c r="J693" s="95" t="s">
        <v>2872</v>
      </c>
      <c r="K693" s="95" t="s">
        <v>2870</v>
      </c>
      <c r="L693" s="98" t="s">
        <v>926</v>
      </c>
      <c r="M693" s="98"/>
      <c r="N693" s="98" t="s">
        <v>10557</v>
      </c>
      <c r="O693" s="98"/>
      <c r="P693" s="98"/>
      <c r="Q693" s="98" t="s">
        <v>178</v>
      </c>
      <c r="R693" s="95"/>
      <c r="S693" s="95"/>
      <c r="T693" s="95"/>
      <c r="U693" s="95"/>
      <c r="V693" s="95"/>
      <c r="W693" s="95"/>
      <c r="X693" s="95"/>
      <c r="Y693" s="95"/>
      <c r="Z693" s="95"/>
      <c r="AA693" s="95"/>
      <c r="AB693" s="95"/>
      <c r="AC693" s="95"/>
      <c r="AD693" s="95"/>
      <c r="AE693" s="95"/>
      <c r="AF693" s="95"/>
      <c r="AG693" s="95"/>
      <c r="AH693" s="95"/>
      <c r="AI693" s="95"/>
      <c r="AJ693" s="95"/>
      <c r="AK693" s="95"/>
    </row>
    <row r="694" spans="1:37" ht="17.25" customHeight="1" x14ac:dyDescent="0.2">
      <c r="A694" s="97" t="s">
        <v>22</v>
      </c>
      <c r="B694" s="97" t="s">
        <v>658</v>
      </c>
      <c r="C694" s="97" t="s">
        <v>165</v>
      </c>
      <c r="D694" s="97" t="s">
        <v>200</v>
      </c>
      <c r="E694" s="97" t="s">
        <v>200</v>
      </c>
      <c r="F694" s="95">
        <v>1</v>
      </c>
      <c r="G694" s="98" t="s">
        <v>659</v>
      </c>
      <c r="H694" s="95">
        <v>1984</v>
      </c>
      <c r="I694" s="96" t="s">
        <v>2873</v>
      </c>
      <c r="J694" s="95" t="s">
        <v>2874</v>
      </c>
      <c r="K694" s="95" t="s">
        <v>2875</v>
      </c>
      <c r="L694" s="95" t="s">
        <v>230</v>
      </c>
      <c r="M694" s="95"/>
      <c r="N694" s="95" t="s">
        <v>10554</v>
      </c>
      <c r="O694" s="95"/>
      <c r="P694" s="95"/>
      <c r="Q694" s="95" t="s">
        <v>178</v>
      </c>
      <c r="R694" s="95"/>
      <c r="S694" s="95"/>
      <c r="T694" s="95"/>
      <c r="U694" s="95"/>
      <c r="V694" s="95"/>
      <c r="W694" s="95"/>
      <c r="X694" s="95"/>
      <c r="Y694" s="95"/>
      <c r="Z694" s="95"/>
      <c r="AA694" s="95"/>
      <c r="AB694" s="95"/>
      <c r="AC694" s="95"/>
      <c r="AD694" s="95"/>
      <c r="AE694" s="95"/>
      <c r="AF694" s="95"/>
      <c r="AG694" s="95"/>
      <c r="AH694" s="95"/>
      <c r="AI694" s="95"/>
      <c r="AJ694" s="95"/>
      <c r="AK694" s="95"/>
    </row>
    <row r="695" spans="1:37" ht="17.25" customHeight="1" x14ac:dyDescent="0.2">
      <c r="A695" s="97" t="s">
        <v>22</v>
      </c>
      <c r="B695" s="97" t="s">
        <v>663</v>
      </c>
      <c r="C695" s="97" t="s">
        <v>165</v>
      </c>
      <c r="D695" s="97" t="s">
        <v>200</v>
      </c>
      <c r="E695" s="97" t="s">
        <v>200</v>
      </c>
      <c r="F695" s="95">
        <v>2</v>
      </c>
      <c r="G695" s="98" t="s">
        <v>541</v>
      </c>
      <c r="H695" s="95">
        <v>1985</v>
      </c>
      <c r="I695" s="96" t="s">
        <v>2876</v>
      </c>
      <c r="J695" s="95" t="s">
        <v>2877</v>
      </c>
      <c r="K695" s="95" t="s">
        <v>2875</v>
      </c>
      <c r="L695" s="95" t="s">
        <v>230</v>
      </c>
      <c r="M695" s="95"/>
      <c r="N695" s="95" t="s">
        <v>10554</v>
      </c>
      <c r="O695" s="95"/>
      <c r="P695" s="95"/>
      <c r="Q695" s="95" t="s">
        <v>178</v>
      </c>
      <c r="R695" s="95"/>
      <c r="S695" s="95"/>
      <c r="T695" s="95"/>
      <c r="U695" s="95"/>
      <c r="V695" s="95"/>
      <c r="W695" s="95"/>
      <c r="X695" s="95"/>
      <c r="Y695" s="95"/>
      <c r="Z695" s="95"/>
      <c r="AA695" s="95"/>
      <c r="AB695" s="95"/>
      <c r="AC695" s="95"/>
      <c r="AD695" s="95"/>
      <c r="AE695" s="95"/>
      <c r="AF695" s="95"/>
      <c r="AG695" s="95"/>
      <c r="AH695" s="95"/>
      <c r="AI695" s="95"/>
      <c r="AJ695" s="95"/>
      <c r="AK695" s="95"/>
    </row>
    <row r="696" spans="1:37" ht="17.25" customHeight="1" x14ac:dyDescent="0.2">
      <c r="A696" s="97" t="s">
        <v>22</v>
      </c>
      <c r="B696" s="97" t="s">
        <v>666</v>
      </c>
      <c r="C696" s="97" t="s">
        <v>165</v>
      </c>
      <c r="D696" s="97" t="s">
        <v>200</v>
      </c>
      <c r="E696" s="97" t="s">
        <v>200</v>
      </c>
      <c r="F696" s="95">
        <v>3</v>
      </c>
      <c r="G696" s="98" t="s">
        <v>667</v>
      </c>
      <c r="H696" s="95">
        <v>1986</v>
      </c>
      <c r="I696" s="96" t="s">
        <v>2878</v>
      </c>
      <c r="J696" s="95" t="s">
        <v>2880</v>
      </c>
      <c r="K696" s="95" t="s">
        <v>2875</v>
      </c>
      <c r="L696" s="95" t="s">
        <v>230</v>
      </c>
      <c r="M696" s="95"/>
      <c r="N696" s="95" t="s">
        <v>10554</v>
      </c>
      <c r="O696" s="95"/>
      <c r="P696" s="95"/>
      <c r="Q696" s="95" t="s">
        <v>178</v>
      </c>
      <c r="R696" s="95"/>
      <c r="S696" s="95"/>
      <c r="T696" s="95"/>
      <c r="U696" s="95"/>
      <c r="V696" s="95"/>
      <c r="W696" s="95"/>
      <c r="X696" s="95"/>
      <c r="Y696" s="95"/>
      <c r="Z696" s="95"/>
      <c r="AA696" s="95"/>
      <c r="AB696" s="95"/>
      <c r="AC696" s="95"/>
      <c r="AD696" s="95"/>
      <c r="AE696" s="95"/>
      <c r="AF696" s="95"/>
      <c r="AG696" s="95"/>
      <c r="AH696" s="95"/>
      <c r="AI696" s="95"/>
      <c r="AJ696" s="95"/>
      <c r="AK696" s="95"/>
    </row>
    <row r="697" spans="1:37" ht="17.25" customHeight="1" x14ac:dyDescent="0.2">
      <c r="A697" s="97" t="s">
        <v>22</v>
      </c>
      <c r="B697" s="97" t="s">
        <v>671</v>
      </c>
      <c r="C697" s="97" t="s">
        <v>165</v>
      </c>
      <c r="D697" s="97" t="s">
        <v>200</v>
      </c>
      <c r="E697" s="97" t="s">
        <v>200</v>
      </c>
      <c r="F697" s="95">
        <v>4</v>
      </c>
      <c r="G697" s="98" t="s">
        <v>672</v>
      </c>
      <c r="H697" s="95">
        <v>1987</v>
      </c>
      <c r="I697" s="96" t="s">
        <v>2882</v>
      </c>
      <c r="J697" s="95" t="s">
        <v>2883</v>
      </c>
      <c r="K697" s="95" t="s">
        <v>2875</v>
      </c>
      <c r="L697" s="95" t="s">
        <v>230</v>
      </c>
      <c r="M697" s="95"/>
      <c r="N697" s="95" t="s">
        <v>10554</v>
      </c>
      <c r="O697" s="95"/>
      <c r="P697" s="95"/>
      <c r="Q697" s="95" t="s">
        <v>178</v>
      </c>
      <c r="R697" s="95"/>
      <c r="S697" s="95"/>
      <c r="T697" s="95"/>
      <c r="U697" s="95"/>
      <c r="V697" s="95"/>
      <c r="W697" s="95"/>
      <c r="X697" s="95"/>
      <c r="Y697" s="95"/>
      <c r="Z697" s="95"/>
      <c r="AA697" s="95"/>
      <c r="AB697" s="95"/>
      <c r="AC697" s="95"/>
      <c r="AD697" s="95"/>
      <c r="AE697" s="95"/>
      <c r="AF697" s="95"/>
      <c r="AG697" s="95"/>
      <c r="AH697" s="95"/>
      <c r="AI697" s="95"/>
      <c r="AJ697" s="95"/>
      <c r="AK697" s="95"/>
    </row>
    <row r="698" spans="1:37" ht="17.25" customHeight="1" x14ac:dyDescent="0.2">
      <c r="A698" s="97" t="s">
        <v>22</v>
      </c>
      <c r="B698" s="97" t="s">
        <v>675</v>
      </c>
      <c r="C698" s="97" t="s">
        <v>165</v>
      </c>
      <c r="D698" s="97" t="s">
        <v>200</v>
      </c>
      <c r="E698" s="97" t="s">
        <v>200</v>
      </c>
      <c r="F698" s="95">
        <v>5</v>
      </c>
      <c r="G698" s="98" t="s">
        <v>676</v>
      </c>
      <c r="H698" s="95">
        <v>1988</v>
      </c>
      <c r="I698" s="96" t="s">
        <v>2884</v>
      </c>
      <c r="J698" s="95" t="s">
        <v>2885</v>
      </c>
      <c r="K698" s="95" t="s">
        <v>2875</v>
      </c>
      <c r="L698" s="95" t="s">
        <v>230</v>
      </c>
      <c r="M698" s="95"/>
      <c r="N698" s="95" t="s">
        <v>10554</v>
      </c>
      <c r="O698" s="95"/>
      <c r="P698" s="95"/>
      <c r="Q698" s="95" t="s">
        <v>178</v>
      </c>
      <c r="R698" s="95"/>
      <c r="S698" s="95"/>
      <c r="T698" s="95"/>
      <c r="U698" s="95"/>
      <c r="V698" s="95"/>
      <c r="W698" s="95"/>
      <c r="X698" s="95"/>
      <c r="Y698" s="95"/>
      <c r="Z698" s="95"/>
      <c r="AA698" s="95"/>
      <c r="AB698" s="95"/>
      <c r="AC698" s="95"/>
      <c r="AD698" s="95"/>
      <c r="AE698" s="95"/>
      <c r="AF698" s="95"/>
      <c r="AG698" s="95"/>
      <c r="AH698" s="95"/>
      <c r="AI698" s="95"/>
      <c r="AJ698" s="95"/>
      <c r="AK698" s="95"/>
    </row>
    <row r="699" spans="1:37" ht="17.25" customHeight="1" x14ac:dyDescent="0.2">
      <c r="A699" s="97" t="s">
        <v>22</v>
      </c>
      <c r="B699" s="97" t="s">
        <v>679</v>
      </c>
      <c r="C699" s="97" t="s">
        <v>165</v>
      </c>
      <c r="D699" s="97" t="s">
        <v>200</v>
      </c>
      <c r="E699" s="97" t="s">
        <v>200</v>
      </c>
      <c r="F699" s="95">
        <v>6</v>
      </c>
      <c r="G699" s="98" t="s">
        <v>680</v>
      </c>
      <c r="H699" s="95">
        <v>1989</v>
      </c>
      <c r="I699" s="96" t="s">
        <v>2886</v>
      </c>
      <c r="J699" s="95" t="s">
        <v>2887</v>
      </c>
      <c r="K699" s="95" t="s">
        <v>2875</v>
      </c>
      <c r="L699" s="95" t="s">
        <v>230</v>
      </c>
      <c r="M699" s="95"/>
      <c r="N699" s="95" t="s">
        <v>10554</v>
      </c>
      <c r="O699" s="95"/>
      <c r="P699" s="95"/>
      <c r="Q699" s="95" t="s">
        <v>178</v>
      </c>
      <c r="R699" s="95"/>
      <c r="S699" s="95"/>
      <c r="T699" s="95"/>
      <c r="U699" s="95"/>
      <c r="V699" s="95"/>
      <c r="W699" s="95"/>
      <c r="X699" s="95"/>
      <c r="Y699" s="95"/>
      <c r="Z699" s="95"/>
      <c r="AA699" s="95"/>
      <c r="AB699" s="95"/>
      <c r="AC699" s="95"/>
      <c r="AD699" s="95"/>
      <c r="AE699" s="95"/>
      <c r="AF699" s="95"/>
      <c r="AG699" s="95"/>
      <c r="AH699" s="95"/>
      <c r="AI699" s="95"/>
      <c r="AJ699" s="95"/>
      <c r="AK699" s="95"/>
    </row>
    <row r="700" spans="1:37" ht="17.25" customHeight="1" x14ac:dyDescent="0.2">
      <c r="A700" s="97" t="s">
        <v>22</v>
      </c>
      <c r="B700" s="97" t="s">
        <v>683</v>
      </c>
      <c r="C700" s="97" t="s">
        <v>165</v>
      </c>
      <c r="D700" s="97" t="s">
        <v>200</v>
      </c>
      <c r="E700" s="97" t="s">
        <v>200</v>
      </c>
      <c r="F700" s="95">
        <v>7</v>
      </c>
      <c r="G700" s="98" t="s">
        <v>684</v>
      </c>
      <c r="H700" s="95">
        <v>1990</v>
      </c>
      <c r="I700" s="96" t="s">
        <v>2888</v>
      </c>
      <c r="J700" s="95" t="s">
        <v>2889</v>
      </c>
      <c r="K700" s="95" t="s">
        <v>2875</v>
      </c>
      <c r="L700" s="95" t="s">
        <v>230</v>
      </c>
      <c r="M700" s="95"/>
      <c r="N700" s="95" t="s">
        <v>10554</v>
      </c>
      <c r="O700" s="95"/>
      <c r="P700" s="95"/>
      <c r="Q700" s="95" t="s">
        <v>178</v>
      </c>
      <c r="R700" s="95"/>
      <c r="S700" s="95"/>
      <c r="T700" s="95"/>
      <c r="U700" s="95"/>
      <c r="V700" s="95"/>
      <c r="W700" s="95"/>
      <c r="X700" s="95"/>
      <c r="Y700" s="95"/>
      <c r="Z700" s="95"/>
      <c r="AA700" s="95"/>
      <c r="AB700" s="95"/>
      <c r="AC700" s="95"/>
      <c r="AD700" s="95"/>
      <c r="AE700" s="95"/>
      <c r="AF700" s="95"/>
      <c r="AG700" s="95"/>
      <c r="AH700" s="95"/>
      <c r="AI700" s="95"/>
      <c r="AJ700" s="95"/>
      <c r="AK700" s="95"/>
    </row>
    <row r="701" spans="1:37" ht="17.25" customHeight="1" x14ac:dyDescent="0.2">
      <c r="A701" s="97" t="s">
        <v>22</v>
      </c>
      <c r="B701" s="97" t="s">
        <v>687</v>
      </c>
      <c r="C701" s="97" t="s">
        <v>165</v>
      </c>
      <c r="D701" s="97" t="s">
        <v>200</v>
      </c>
      <c r="E701" s="97" t="s">
        <v>200</v>
      </c>
      <c r="F701" s="95">
        <v>8</v>
      </c>
      <c r="G701" s="98" t="s">
        <v>688</v>
      </c>
      <c r="H701" s="95">
        <v>1991</v>
      </c>
      <c r="I701" s="96" t="s">
        <v>2890</v>
      </c>
      <c r="J701" s="95" t="s">
        <v>2891</v>
      </c>
      <c r="K701" s="95" t="s">
        <v>2875</v>
      </c>
      <c r="L701" s="95" t="s">
        <v>230</v>
      </c>
      <c r="M701" s="95"/>
      <c r="N701" s="95" t="s">
        <v>10554</v>
      </c>
      <c r="O701" s="95"/>
      <c r="P701" s="95"/>
      <c r="Q701" s="95" t="s">
        <v>178</v>
      </c>
      <c r="R701" s="95"/>
      <c r="S701" s="95"/>
      <c r="T701" s="95"/>
      <c r="U701" s="95"/>
      <c r="V701" s="95"/>
      <c r="W701" s="95"/>
      <c r="X701" s="95"/>
      <c r="Y701" s="95"/>
      <c r="Z701" s="95"/>
      <c r="AA701" s="95"/>
      <c r="AB701" s="95"/>
      <c r="AC701" s="95"/>
      <c r="AD701" s="95"/>
      <c r="AE701" s="95"/>
      <c r="AF701" s="95"/>
      <c r="AG701" s="95"/>
      <c r="AH701" s="95"/>
      <c r="AI701" s="95"/>
      <c r="AJ701" s="95"/>
      <c r="AK701" s="95"/>
    </row>
    <row r="702" spans="1:37" ht="17.25" customHeight="1" x14ac:dyDescent="0.2">
      <c r="A702" s="97" t="s">
        <v>22</v>
      </c>
      <c r="B702" s="97" t="s">
        <v>691</v>
      </c>
      <c r="C702" s="97" t="s">
        <v>165</v>
      </c>
      <c r="D702" s="97" t="s">
        <v>200</v>
      </c>
      <c r="E702" s="97" t="s">
        <v>200</v>
      </c>
      <c r="F702" s="95">
        <v>9</v>
      </c>
      <c r="G702" s="98" t="s">
        <v>692</v>
      </c>
      <c r="H702" s="95">
        <v>1992</v>
      </c>
      <c r="I702" s="96" t="s">
        <v>2892</v>
      </c>
      <c r="J702" s="95" t="s">
        <v>2893</v>
      </c>
      <c r="K702" s="95" t="s">
        <v>2875</v>
      </c>
      <c r="L702" s="95" t="s">
        <v>230</v>
      </c>
      <c r="M702" s="95"/>
      <c r="N702" s="95" t="s">
        <v>10554</v>
      </c>
      <c r="O702" s="95"/>
      <c r="P702" s="95"/>
      <c r="Q702" s="95" t="s">
        <v>178</v>
      </c>
      <c r="R702" s="95"/>
      <c r="S702" s="95"/>
      <c r="T702" s="95"/>
      <c r="U702" s="95"/>
      <c r="V702" s="95"/>
      <c r="W702" s="95"/>
      <c r="X702" s="95"/>
      <c r="Y702" s="95"/>
      <c r="Z702" s="95"/>
      <c r="AA702" s="95"/>
      <c r="AB702" s="95"/>
      <c r="AC702" s="95"/>
      <c r="AD702" s="95"/>
      <c r="AE702" s="95"/>
      <c r="AF702" s="95"/>
      <c r="AG702" s="95"/>
      <c r="AH702" s="95"/>
      <c r="AI702" s="95"/>
      <c r="AJ702" s="95"/>
      <c r="AK702" s="95"/>
    </row>
    <row r="703" spans="1:37" ht="17.25" customHeight="1" x14ac:dyDescent="0.2">
      <c r="A703" s="97" t="s">
        <v>22</v>
      </c>
      <c r="B703" s="97" t="s">
        <v>695</v>
      </c>
      <c r="C703" s="97" t="s">
        <v>165</v>
      </c>
      <c r="D703" s="97" t="s">
        <v>200</v>
      </c>
      <c r="E703" s="97" t="s">
        <v>200</v>
      </c>
      <c r="F703" s="95">
        <v>10</v>
      </c>
      <c r="G703" s="98" t="s">
        <v>696</v>
      </c>
      <c r="H703" s="95">
        <v>1993</v>
      </c>
      <c r="I703" s="96" t="s">
        <v>2894</v>
      </c>
      <c r="J703" s="95" t="s">
        <v>2895</v>
      </c>
      <c r="K703" s="95" t="s">
        <v>2875</v>
      </c>
      <c r="L703" s="95" t="s">
        <v>230</v>
      </c>
      <c r="M703" s="95"/>
      <c r="N703" s="95" t="s">
        <v>10554</v>
      </c>
      <c r="O703" s="95"/>
      <c r="P703" s="95"/>
      <c r="Q703" s="95" t="s">
        <v>178</v>
      </c>
      <c r="R703" s="95"/>
      <c r="S703" s="95"/>
      <c r="T703" s="95"/>
      <c r="U703" s="95"/>
      <c r="V703" s="95"/>
      <c r="W703" s="95"/>
      <c r="X703" s="95"/>
      <c r="Y703" s="95"/>
      <c r="Z703" s="95"/>
      <c r="AA703" s="95"/>
      <c r="AB703" s="95"/>
      <c r="AC703" s="95"/>
      <c r="AD703" s="95"/>
      <c r="AE703" s="95"/>
      <c r="AF703" s="95"/>
      <c r="AG703" s="95"/>
      <c r="AH703" s="95"/>
      <c r="AI703" s="95"/>
      <c r="AJ703" s="95"/>
      <c r="AK703" s="95"/>
    </row>
    <row r="704" spans="1:37" ht="17.25" customHeight="1" x14ac:dyDescent="0.2">
      <c r="A704" s="97" t="s">
        <v>22</v>
      </c>
      <c r="B704" s="97" t="s">
        <v>699</v>
      </c>
      <c r="C704" s="97" t="s">
        <v>165</v>
      </c>
      <c r="D704" s="97" t="s">
        <v>200</v>
      </c>
      <c r="E704" s="97" t="s">
        <v>200</v>
      </c>
      <c r="F704" s="95">
        <v>11</v>
      </c>
      <c r="G704" s="98" t="s">
        <v>700</v>
      </c>
      <c r="H704" s="95">
        <v>1994</v>
      </c>
      <c r="I704" s="96" t="s">
        <v>2896</v>
      </c>
      <c r="J704" s="95" t="s">
        <v>2897</v>
      </c>
      <c r="K704" s="95" t="s">
        <v>2875</v>
      </c>
      <c r="L704" s="95" t="s">
        <v>230</v>
      </c>
      <c r="M704" s="95"/>
      <c r="N704" s="95" t="s">
        <v>10554</v>
      </c>
      <c r="O704" s="95"/>
      <c r="P704" s="95"/>
      <c r="Q704" s="95" t="s">
        <v>178</v>
      </c>
      <c r="R704" s="95"/>
      <c r="S704" s="95"/>
      <c r="T704" s="95"/>
      <c r="U704" s="95"/>
      <c r="V704" s="95"/>
      <c r="W704" s="95"/>
      <c r="X704" s="95"/>
      <c r="Y704" s="95"/>
      <c r="Z704" s="95"/>
      <c r="AA704" s="95"/>
      <c r="AB704" s="95"/>
      <c r="AC704" s="95"/>
      <c r="AD704" s="95"/>
      <c r="AE704" s="95"/>
      <c r="AF704" s="95"/>
      <c r="AG704" s="95"/>
      <c r="AH704" s="95"/>
      <c r="AI704" s="95"/>
      <c r="AJ704" s="95"/>
      <c r="AK704" s="95"/>
    </row>
    <row r="705" spans="1:37" ht="17.25" customHeight="1" x14ac:dyDescent="0.2">
      <c r="A705" s="97" t="s">
        <v>22</v>
      </c>
      <c r="B705" s="97" t="s">
        <v>704</v>
      </c>
      <c r="C705" s="97" t="s">
        <v>165</v>
      </c>
      <c r="D705" s="97" t="s">
        <v>200</v>
      </c>
      <c r="E705" s="97" t="s">
        <v>200</v>
      </c>
      <c r="F705" s="95">
        <v>12</v>
      </c>
      <c r="G705" s="98" t="s">
        <v>705</v>
      </c>
      <c r="H705" s="95">
        <v>1995</v>
      </c>
      <c r="I705" s="96" t="s">
        <v>2898</v>
      </c>
      <c r="J705" s="95" t="s">
        <v>2899</v>
      </c>
      <c r="K705" s="95" t="s">
        <v>2875</v>
      </c>
      <c r="L705" s="95" t="s">
        <v>230</v>
      </c>
      <c r="M705" s="95"/>
      <c r="N705" s="95" t="s">
        <v>10554</v>
      </c>
      <c r="O705" s="95"/>
      <c r="P705" s="95"/>
      <c r="Q705" s="95" t="s">
        <v>178</v>
      </c>
      <c r="R705" s="95"/>
      <c r="S705" s="95"/>
      <c r="T705" s="95"/>
      <c r="U705" s="95"/>
      <c r="V705" s="95"/>
      <c r="W705" s="95"/>
      <c r="X705" s="95"/>
      <c r="Y705" s="95"/>
      <c r="Z705" s="95"/>
      <c r="AA705" s="95"/>
      <c r="AB705" s="95"/>
      <c r="AC705" s="95"/>
      <c r="AD705" s="95"/>
      <c r="AE705" s="95"/>
      <c r="AF705" s="95"/>
      <c r="AG705" s="95"/>
      <c r="AH705" s="95"/>
      <c r="AI705" s="95"/>
      <c r="AJ705" s="95"/>
      <c r="AK705" s="95"/>
    </row>
    <row r="706" spans="1:37" ht="17.25" customHeight="1" x14ac:dyDescent="0.2">
      <c r="A706" s="97" t="s">
        <v>22</v>
      </c>
      <c r="B706" s="97" t="s">
        <v>708</v>
      </c>
      <c r="C706" s="97" t="s">
        <v>165</v>
      </c>
      <c r="D706" s="97" t="s">
        <v>200</v>
      </c>
      <c r="E706" s="97" t="s">
        <v>200</v>
      </c>
      <c r="F706" s="95">
        <v>13</v>
      </c>
      <c r="G706" s="98" t="s">
        <v>709</v>
      </c>
      <c r="H706" s="95">
        <v>1996</v>
      </c>
      <c r="I706" s="96" t="s">
        <v>2900</v>
      </c>
      <c r="J706" s="95" t="s">
        <v>2901</v>
      </c>
      <c r="K706" s="95" t="s">
        <v>2875</v>
      </c>
      <c r="L706" s="95" t="s">
        <v>230</v>
      </c>
      <c r="M706" s="95"/>
      <c r="N706" s="95" t="s">
        <v>10554</v>
      </c>
      <c r="O706" s="95"/>
      <c r="P706" s="95"/>
      <c r="Q706" s="95" t="s">
        <v>178</v>
      </c>
      <c r="R706" s="95"/>
      <c r="S706" s="95"/>
      <c r="T706" s="95"/>
      <c r="U706" s="95"/>
      <c r="V706" s="95"/>
      <c r="W706" s="95"/>
      <c r="X706" s="95"/>
      <c r="Y706" s="95"/>
      <c r="Z706" s="95"/>
      <c r="AA706" s="95"/>
      <c r="AB706" s="95"/>
      <c r="AC706" s="95"/>
      <c r="AD706" s="95"/>
      <c r="AE706" s="95"/>
      <c r="AF706" s="95"/>
      <c r="AG706" s="95"/>
      <c r="AH706" s="95"/>
      <c r="AI706" s="95"/>
      <c r="AJ706" s="95"/>
      <c r="AK706" s="95"/>
    </row>
    <row r="707" spans="1:37" ht="17.25" customHeight="1" x14ac:dyDescent="0.2">
      <c r="A707" s="97" t="s">
        <v>22</v>
      </c>
      <c r="B707" s="97" t="s">
        <v>712</v>
      </c>
      <c r="C707" s="97" t="s">
        <v>165</v>
      </c>
      <c r="D707" s="97" t="s">
        <v>200</v>
      </c>
      <c r="E707" s="97" t="s">
        <v>200</v>
      </c>
      <c r="F707" s="95">
        <v>14</v>
      </c>
      <c r="G707" s="98" t="s">
        <v>713</v>
      </c>
      <c r="H707" s="95">
        <v>1997</v>
      </c>
      <c r="I707" s="96" t="s">
        <v>2903</v>
      </c>
      <c r="J707" s="95" t="s">
        <v>2904</v>
      </c>
      <c r="K707" s="95" t="s">
        <v>2875</v>
      </c>
      <c r="L707" s="95" t="s">
        <v>230</v>
      </c>
      <c r="M707" s="95"/>
      <c r="N707" s="95" t="s">
        <v>10554</v>
      </c>
      <c r="O707" s="95"/>
      <c r="P707" s="95"/>
      <c r="Q707" s="95" t="s">
        <v>178</v>
      </c>
      <c r="R707" s="95"/>
      <c r="S707" s="95"/>
      <c r="T707" s="95"/>
      <c r="U707" s="95"/>
      <c r="V707" s="95"/>
      <c r="W707" s="95"/>
      <c r="X707" s="95"/>
      <c r="Y707" s="95"/>
      <c r="Z707" s="95"/>
      <c r="AA707" s="95"/>
      <c r="AB707" s="95"/>
      <c r="AC707" s="95"/>
      <c r="AD707" s="95"/>
      <c r="AE707" s="95"/>
      <c r="AF707" s="95"/>
      <c r="AG707" s="95"/>
      <c r="AH707" s="95"/>
      <c r="AI707" s="95"/>
      <c r="AJ707" s="95"/>
      <c r="AK707" s="95"/>
    </row>
    <row r="708" spans="1:37" ht="17.25" customHeight="1" x14ac:dyDescent="0.2">
      <c r="A708" s="97" t="s">
        <v>22</v>
      </c>
      <c r="B708" s="97" t="s">
        <v>716</v>
      </c>
      <c r="C708" s="97" t="s">
        <v>165</v>
      </c>
      <c r="D708" s="97" t="s">
        <v>200</v>
      </c>
      <c r="E708" s="97" t="s">
        <v>200</v>
      </c>
      <c r="F708" s="95">
        <v>15</v>
      </c>
      <c r="G708" s="98" t="s">
        <v>717</v>
      </c>
      <c r="H708" s="95">
        <v>1998</v>
      </c>
      <c r="I708" s="96" t="s">
        <v>2905</v>
      </c>
      <c r="J708" s="95" t="s">
        <v>2906</v>
      </c>
      <c r="K708" s="95" t="s">
        <v>2875</v>
      </c>
      <c r="L708" s="95" t="s">
        <v>230</v>
      </c>
      <c r="M708" s="95"/>
      <c r="N708" s="95" t="s">
        <v>10554</v>
      </c>
      <c r="O708" s="95"/>
      <c r="P708" s="95"/>
      <c r="Q708" s="95" t="s">
        <v>178</v>
      </c>
      <c r="R708" s="95"/>
      <c r="S708" s="95"/>
      <c r="T708" s="95"/>
      <c r="U708" s="95"/>
      <c r="V708" s="95"/>
      <c r="W708" s="95"/>
      <c r="X708" s="95"/>
      <c r="Y708" s="95"/>
      <c r="Z708" s="95"/>
      <c r="AA708" s="95"/>
      <c r="AB708" s="95"/>
      <c r="AC708" s="95"/>
      <c r="AD708" s="95"/>
      <c r="AE708" s="95"/>
      <c r="AF708" s="95"/>
      <c r="AG708" s="95"/>
      <c r="AH708" s="95"/>
      <c r="AI708" s="95"/>
      <c r="AJ708" s="95"/>
      <c r="AK708" s="95"/>
    </row>
    <row r="709" spans="1:37" ht="17.25" customHeight="1" x14ac:dyDescent="0.2">
      <c r="A709" s="97" t="s">
        <v>22</v>
      </c>
      <c r="B709" s="97" t="s">
        <v>720</v>
      </c>
      <c r="C709" s="97" t="s">
        <v>165</v>
      </c>
      <c r="D709" s="97" t="s">
        <v>200</v>
      </c>
      <c r="E709" s="97" t="s">
        <v>200</v>
      </c>
      <c r="F709" s="95">
        <v>16</v>
      </c>
      <c r="G709" s="98" t="s">
        <v>721</v>
      </c>
      <c r="H709" s="95">
        <v>1999</v>
      </c>
      <c r="I709" s="96" t="s">
        <v>2907</v>
      </c>
      <c r="J709" s="95" t="s">
        <v>2908</v>
      </c>
      <c r="K709" s="95" t="s">
        <v>2875</v>
      </c>
      <c r="L709" s="95" t="s">
        <v>230</v>
      </c>
      <c r="M709" s="95"/>
      <c r="N709" s="95" t="s">
        <v>10554</v>
      </c>
      <c r="O709" s="95"/>
      <c r="P709" s="95"/>
      <c r="Q709" s="95" t="s">
        <v>178</v>
      </c>
      <c r="R709" s="95"/>
      <c r="S709" s="95"/>
      <c r="T709" s="95"/>
      <c r="U709" s="95"/>
      <c r="V709" s="95"/>
      <c r="W709" s="95"/>
      <c r="X709" s="95"/>
      <c r="Y709" s="95"/>
      <c r="Z709" s="95"/>
      <c r="AA709" s="95"/>
      <c r="AB709" s="95"/>
      <c r="AC709" s="95"/>
      <c r="AD709" s="95"/>
      <c r="AE709" s="95"/>
      <c r="AF709" s="95"/>
      <c r="AG709" s="95"/>
      <c r="AH709" s="95"/>
      <c r="AI709" s="95"/>
      <c r="AJ709" s="95"/>
      <c r="AK709" s="95"/>
    </row>
    <row r="710" spans="1:37" ht="17.25" customHeight="1" x14ac:dyDescent="0.2">
      <c r="A710" s="97" t="s">
        <v>22</v>
      </c>
      <c r="B710" s="97" t="s">
        <v>724</v>
      </c>
      <c r="C710" s="97" t="s">
        <v>165</v>
      </c>
      <c r="D710" s="97" t="s">
        <v>200</v>
      </c>
      <c r="E710" s="97" t="s">
        <v>200</v>
      </c>
      <c r="F710" s="95">
        <v>17</v>
      </c>
      <c r="G710" s="98" t="s">
        <v>725</v>
      </c>
      <c r="H710" s="95">
        <v>2000</v>
      </c>
      <c r="I710" s="96" t="s">
        <v>2909</v>
      </c>
      <c r="J710" s="95" t="s">
        <v>2910</v>
      </c>
      <c r="K710" s="95" t="s">
        <v>2875</v>
      </c>
      <c r="L710" s="95" t="s">
        <v>230</v>
      </c>
      <c r="M710" s="95"/>
      <c r="N710" s="95" t="s">
        <v>10554</v>
      </c>
      <c r="O710" s="95"/>
      <c r="P710" s="95"/>
      <c r="Q710" s="95" t="s">
        <v>178</v>
      </c>
      <c r="R710" s="95"/>
      <c r="S710" s="95"/>
      <c r="T710" s="95"/>
      <c r="U710" s="95"/>
      <c r="V710" s="95"/>
      <c r="W710" s="95"/>
      <c r="X710" s="95"/>
      <c r="Y710" s="95"/>
      <c r="Z710" s="95"/>
      <c r="AA710" s="95"/>
      <c r="AB710" s="95"/>
      <c r="AC710" s="95"/>
      <c r="AD710" s="95"/>
      <c r="AE710" s="95"/>
      <c r="AF710" s="95"/>
      <c r="AG710" s="95"/>
      <c r="AH710" s="95"/>
      <c r="AI710" s="95"/>
      <c r="AJ710" s="95"/>
      <c r="AK710" s="95"/>
    </row>
    <row r="711" spans="1:37" ht="17.25" customHeight="1" x14ac:dyDescent="0.2">
      <c r="A711" s="97" t="s">
        <v>22</v>
      </c>
      <c r="B711" s="97" t="s">
        <v>728</v>
      </c>
      <c r="C711" s="97" t="s">
        <v>165</v>
      </c>
      <c r="D711" s="97" t="s">
        <v>200</v>
      </c>
      <c r="E711" s="97" t="s">
        <v>200</v>
      </c>
      <c r="F711" s="95">
        <v>18</v>
      </c>
      <c r="G711" s="98" t="s">
        <v>729</v>
      </c>
      <c r="H711" s="95">
        <v>2001</v>
      </c>
      <c r="I711" s="96" t="s">
        <v>2911</v>
      </c>
      <c r="J711" s="95" t="s">
        <v>2912</v>
      </c>
      <c r="K711" s="95" t="s">
        <v>2875</v>
      </c>
      <c r="L711" s="95" t="s">
        <v>230</v>
      </c>
      <c r="M711" s="95"/>
      <c r="N711" s="95" t="s">
        <v>10554</v>
      </c>
      <c r="O711" s="95"/>
      <c r="P711" s="95"/>
      <c r="Q711" s="95" t="s">
        <v>178</v>
      </c>
      <c r="R711" s="95"/>
      <c r="S711" s="95"/>
      <c r="T711" s="95"/>
      <c r="U711" s="95"/>
      <c r="V711" s="95"/>
      <c r="W711" s="95"/>
      <c r="X711" s="95"/>
      <c r="Y711" s="95"/>
      <c r="Z711" s="95"/>
      <c r="AA711" s="95"/>
      <c r="AB711" s="95"/>
      <c r="AC711" s="95"/>
      <c r="AD711" s="95"/>
      <c r="AE711" s="95"/>
      <c r="AF711" s="95"/>
      <c r="AG711" s="95"/>
      <c r="AH711" s="95"/>
      <c r="AI711" s="95"/>
      <c r="AJ711" s="95"/>
      <c r="AK711" s="95"/>
    </row>
    <row r="712" spans="1:37" ht="17.25" customHeight="1" x14ac:dyDescent="0.2">
      <c r="A712" s="97" t="s">
        <v>22</v>
      </c>
      <c r="B712" s="97" t="s">
        <v>732</v>
      </c>
      <c r="C712" s="97" t="s">
        <v>165</v>
      </c>
      <c r="D712" s="97" t="s">
        <v>200</v>
      </c>
      <c r="E712" s="97" t="s">
        <v>200</v>
      </c>
      <c r="F712" s="95">
        <v>19</v>
      </c>
      <c r="G712" s="98" t="s">
        <v>733</v>
      </c>
      <c r="H712" s="95">
        <v>2002</v>
      </c>
      <c r="I712" s="96" t="s">
        <v>2913</v>
      </c>
      <c r="J712" s="95" t="s">
        <v>2914</v>
      </c>
      <c r="K712" s="95" t="s">
        <v>2875</v>
      </c>
      <c r="L712" s="95" t="s">
        <v>230</v>
      </c>
      <c r="M712" s="95"/>
      <c r="N712" s="95" t="s">
        <v>10554</v>
      </c>
      <c r="O712" s="95"/>
      <c r="P712" s="95"/>
      <c r="Q712" s="95" t="s">
        <v>178</v>
      </c>
      <c r="R712" s="95"/>
      <c r="S712" s="95"/>
      <c r="T712" s="95"/>
      <c r="U712" s="95"/>
      <c r="V712" s="95"/>
      <c r="W712" s="95"/>
      <c r="X712" s="95"/>
      <c r="Y712" s="95"/>
      <c r="Z712" s="95"/>
      <c r="AA712" s="95"/>
      <c r="AB712" s="95"/>
      <c r="AC712" s="95"/>
      <c r="AD712" s="95"/>
      <c r="AE712" s="95"/>
      <c r="AF712" s="95"/>
      <c r="AG712" s="95"/>
      <c r="AH712" s="95"/>
      <c r="AI712" s="95"/>
      <c r="AJ712" s="95"/>
      <c r="AK712" s="95"/>
    </row>
    <row r="713" spans="1:37" ht="17.25" customHeight="1" x14ac:dyDescent="0.2">
      <c r="A713" s="97" t="s">
        <v>22</v>
      </c>
      <c r="B713" s="97" t="s">
        <v>737</v>
      </c>
      <c r="C713" s="97" t="s">
        <v>165</v>
      </c>
      <c r="D713" s="97" t="s">
        <v>200</v>
      </c>
      <c r="E713" s="97" t="s">
        <v>200</v>
      </c>
      <c r="F713" s="95">
        <v>20</v>
      </c>
      <c r="G713" s="98" t="s">
        <v>738</v>
      </c>
      <c r="H713" s="95">
        <v>2003</v>
      </c>
      <c r="I713" s="96" t="s">
        <v>2915</v>
      </c>
      <c r="J713" s="95" t="s">
        <v>2916</v>
      </c>
      <c r="K713" s="95" t="s">
        <v>2875</v>
      </c>
      <c r="L713" s="95" t="s">
        <v>230</v>
      </c>
      <c r="M713" s="95"/>
      <c r="N713" s="95" t="s">
        <v>10554</v>
      </c>
      <c r="O713" s="95"/>
      <c r="P713" s="95"/>
      <c r="Q713" s="95" t="s">
        <v>178</v>
      </c>
      <c r="R713" s="95"/>
      <c r="S713" s="95"/>
      <c r="T713" s="95"/>
      <c r="U713" s="95"/>
      <c r="V713" s="95"/>
      <c r="W713" s="95"/>
      <c r="X713" s="95"/>
      <c r="Y713" s="95"/>
      <c r="Z713" s="95"/>
      <c r="AA713" s="95"/>
      <c r="AB713" s="95"/>
      <c r="AC713" s="95"/>
      <c r="AD713" s="95"/>
      <c r="AE713" s="95"/>
      <c r="AF713" s="95"/>
      <c r="AG713" s="95"/>
      <c r="AH713" s="95"/>
      <c r="AI713" s="95"/>
      <c r="AJ713" s="95"/>
      <c r="AK713" s="95"/>
    </row>
    <row r="714" spans="1:37" ht="17.25" customHeight="1" x14ac:dyDescent="0.2">
      <c r="A714" s="97" t="s">
        <v>22</v>
      </c>
      <c r="B714" s="97" t="s">
        <v>741</v>
      </c>
      <c r="C714" s="97" t="s">
        <v>165</v>
      </c>
      <c r="D714" s="97" t="s">
        <v>200</v>
      </c>
      <c r="E714" s="97" t="s">
        <v>200</v>
      </c>
      <c r="F714" s="95">
        <v>21</v>
      </c>
      <c r="G714" s="98" t="s">
        <v>742</v>
      </c>
      <c r="H714" s="95">
        <v>2004</v>
      </c>
      <c r="I714" s="96" t="s">
        <v>2917</v>
      </c>
      <c r="J714" s="95" t="s">
        <v>2918</v>
      </c>
      <c r="K714" s="95" t="s">
        <v>2875</v>
      </c>
      <c r="L714" s="95" t="s">
        <v>230</v>
      </c>
      <c r="M714" s="95"/>
      <c r="N714" s="95" t="s">
        <v>10554</v>
      </c>
      <c r="O714" s="95"/>
      <c r="P714" s="95"/>
      <c r="Q714" s="95" t="s">
        <v>178</v>
      </c>
      <c r="R714" s="95"/>
      <c r="S714" s="95"/>
      <c r="T714" s="95"/>
      <c r="U714" s="95"/>
      <c r="V714" s="95"/>
      <c r="W714" s="95"/>
      <c r="X714" s="95"/>
      <c r="Y714" s="95"/>
      <c r="Z714" s="95"/>
      <c r="AA714" s="95"/>
      <c r="AB714" s="95"/>
      <c r="AC714" s="95"/>
      <c r="AD714" s="95"/>
      <c r="AE714" s="95"/>
      <c r="AF714" s="95"/>
      <c r="AG714" s="95"/>
      <c r="AH714" s="95"/>
      <c r="AI714" s="95"/>
      <c r="AJ714" s="95"/>
      <c r="AK714" s="95"/>
    </row>
    <row r="715" spans="1:37" ht="17.25" customHeight="1" x14ac:dyDescent="0.2">
      <c r="A715" s="97" t="s">
        <v>22</v>
      </c>
      <c r="B715" s="97" t="s">
        <v>745</v>
      </c>
      <c r="C715" s="97" t="s">
        <v>165</v>
      </c>
      <c r="D715" s="97" t="s">
        <v>200</v>
      </c>
      <c r="E715" s="97" t="s">
        <v>200</v>
      </c>
      <c r="F715" s="95">
        <v>22</v>
      </c>
      <c r="G715" s="98" t="s">
        <v>746</v>
      </c>
      <c r="H715" s="95">
        <v>2005</v>
      </c>
      <c r="I715" s="96" t="s">
        <v>2919</v>
      </c>
      <c r="J715" s="95" t="s">
        <v>2920</v>
      </c>
      <c r="K715" s="95" t="s">
        <v>2875</v>
      </c>
      <c r="L715" s="95" t="s">
        <v>230</v>
      </c>
      <c r="M715" s="95"/>
      <c r="N715" s="95" t="s">
        <v>10554</v>
      </c>
      <c r="O715" s="95"/>
      <c r="P715" s="95"/>
      <c r="Q715" s="95" t="s">
        <v>178</v>
      </c>
      <c r="R715" s="95"/>
      <c r="S715" s="95"/>
      <c r="T715" s="95"/>
      <c r="U715" s="95"/>
      <c r="V715" s="95"/>
      <c r="W715" s="95"/>
      <c r="X715" s="95"/>
      <c r="Y715" s="95"/>
      <c r="Z715" s="95"/>
      <c r="AA715" s="95"/>
      <c r="AB715" s="95"/>
      <c r="AC715" s="95"/>
      <c r="AD715" s="95"/>
      <c r="AE715" s="95"/>
      <c r="AF715" s="95"/>
      <c r="AG715" s="95"/>
      <c r="AH715" s="95"/>
      <c r="AI715" s="95"/>
      <c r="AJ715" s="95"/>
      <c r="AK715" s="95"/>
    </row>
    <row r="716" spans="1:37" ht="17.25" customHeight="1" x14ac:dyDescent="0.2">
      <c r="A716" s="97" t="s">
        <v>22</v>
      </c>
      <c r="B716" s="97" t="s">
        <v>749</v>
      </c>
      <c r="C716" s="97" t="s">
        <v>165</v>
      </c>
      <c r="D716" s="97" t="s">
        <v>200</v>
      </c>
      <c r="E716" s="97" t="s">
        <v>200</v>
      </c>
      <c r="F716" s="95">
        <v>23</v>
      </c>
      <c r="G716" s="98" t="s">
        <v>750</v>
      </c>
      <c r="H716" s="95">
        <v>2006</v>
      </c>
      <c r="I716" s="96" t="s">
        <v>2921</v>
      </c>
      <c r="J716" s="95" t="s">
        <v>2922</v>
      </c>
      <c r="K716" s="95" t="s">
        <v>2875</v>
      </c>
      <c r="L716" s="95" t="s">
        <v>230</v>
      </c>
      <c r="M716" s="95"/>
      <c r="N716" s="95" t="s">
        <v>10554</v>
      </c>
      <c r="O716" s="95"/>
      <c r="P716" s="95"/>
      <c r="Q716" s="95" t="s">
        <v>178</v>
      </c>
      <c r="R716" s="95"/>
      <c r="S716" s="95"/>
      <c r="T716" s="95"/>
      <c r="U716" s="95"/>
      <c r="V716" s="95"/>
      <c r="W716" s="95"/>
      <c r="X716" s="95"/>
      <c r="Y716" s="95"/>
      <c r="Z716" s="95"/>
      <c r="AA716" s="95"/>
      <c r="AB716" s="95"/>
      <c r="AC716" s="95"/>
      <c r="AD716" s="95"/>
      <c r="AE716" s="95"/>
      <c r="AF716" s="95"/>
      <c r="AG716" s="95"/>
      <c r="AH716" s="95"/>
      <c r="AI716" s="95"/>
      <c r="AJ716" s="95"/>
      <c r="AK716" s="95"/>
    </row>
    <row r="717" spans="1:37" ht="17.25" customHeight="1" x14ac:dyDescent="0.2">
      <c r="A717" s="97" t="s">
        <v>22</v>
      </c>
      <c r="B717" s="97" t="s">
        <v>753</v>
      </c>
      <c r="C717" s="97" t="s">
        <v>165</v>
      </c>
      <c r="D717" s="97" t="s">
        <v>200</v>
      </c>
      <c r="E717" s="97" t="s">
        <v>200</v>
      </c>
      <c r="F717" s="95">
        <v>24</v>
      </c>
      <c r="G717" s="98" t="s">
        <v>754</v>
      </c>
      <c r="H717" s="95">
        <v>2007</v>
      </c>
      <c r="I717" s="96" t="s">
        <v>2923</v>
      </c>
      <c r="J717" s="95" t="s">
        <v>2924</v>
      </c>
      <c r="K717" s="95" t="s">
        <v>2875</v>
      </c>
      <c r="L717" s="95" t="s">
        <v>230</v>
      </c>
      <c r="M717" s="95"/>
      <c r="N717" s="95" t="s">
        <v>10554</v>
      </c>
      <c r="O717" s="95"/>
      <c r="P717" s="95"/>
      <c r="Q717" s="95" t="s">
        <v>178</v>
      </c>
      <c r="R717" s="95"/>
      <c r="S717" s="95"/>
      <c r="T717" s="95"/>
      <c r="U717" s="95"/>
      <c r="V717" s="95"/>
      <c r="W717" s="95"/>
      <c r="X717" s="95"/>
      <c r="Y717" s="95"/>
      <c r="Z717" s="95"/>
      <c r="AA717" s="95"/>
      <c r="AB717" s="95"/>
      <c r="AC717" s="95"/>
      <c r="AD717" s="95"/>
      <c r="AE717" s="95"/>
      <c r="AF717" s="95"/>
      <c r="AG717" s="95"/>
      <c r="AH717" s="95"/>
      <c r="AI717" s="95"/>
      <c r="AJ717" s="95"/>
      <c r="AK717" s="95"/>
    </row>
    <row r="718" spans="1:37" ht="17.25" customHeight="1" x14ac:dyDescent="0.2">
      <c r="A718" s="97" t="s">
        <v>22</v>
      </c>
      <c r="B718" s="97" t="s">
        <v>757</v>
      </c>
      <c r="C718" s="97" t="s">
        <v>165</v>
      </c>
      <c r="D718" s="97" t="s">
        <v>200</v>
      </c>
      <c r="E718" s="97" t="s">
        <v>200</v>
      </c>
      <c r="F718" s="95">
        <v>25</v>
      </c>
      <c r="G718" s="98" t="s">
        <v>758</v>
      </c>
      <c r="H718" s="95">
        <v>2008</v>
      </c>
      <c r="I718" s="96" t="s">
        <v>2925</v>
      </c>
      <c r="J718" s="95" t="s">
        <v>2926</v>
      </c>
      <c r="K718" s="95" t="s">
        <v>2875</v>
      </c>
      <c r="L718" s="95" t="s">
        <v>230</v>
      </c>
      <c r="M718" s="95"/>
      <c r="N718" s="95" t="s">
        <v>10554</v>
      </c>
      <c r="O718" s="95"/>
      <c r="P718" s="95"/>
      <c r="Q718" s="95" t="s">
        <v>178</v>
      </c>
      <c r="R718" s="95"/>
      <c r="S718" s="95"/>
      <c r="T718" s="95"/>
      <c r="U718" s="95"/>
      <c r="V718" s="95"/>
      <c r="W718" s="95"/>
      <c r="X718" s="95"/>
      <c r="Y718" s="95"/>
      <c r="Z718" s="95"/>
      <c r="AA718" s="95"/>
      <c r="AB718" s="95"/>
      <c r="AC718" s="95"/>
      <c r="AD718" s="95"/>
      <c r="AE718" s="95"/>
      <c r="AF718" s="95"/>
      <c r="AG718" s="95"/>
      <c r="AH718" s="95"/>
      <c r="AI718" s="95"/>
      <c r="AJ718" s="95"/>
      <c r="AK718" s="95"/>
    </row>
    <row r="719" spans="1:37" ht="17.25" customHeight="1" x14ac:dyDescent="0.2">
      <c r="A719" s="97" t="s">
        <v>22</v>
      </c>
      <c r="B719" s="97" t="s">
        <v>761</v>
      </c>
      <c r="C719" s="97" t="s">
        <v>165</v>
      </c>
      <c r="D719" s="97" t="s">
        <v>200</v>
      </c>
      <c r="E719" s="97" t="s">
        <v>200</v>
      </c>
      <c r="F719" s="95">
        <v>26</v>
      </c>
      <c r="G719" s="98" t="s">
        <v>763</v>
      </c>
      <c r="H719" s="95">
        <v>2009</v>
      </c>
      <c r="I719" s="96" t="s">
        <v>2929</v>
      </c>
      <c r="J719" s="95" t="s">
        <v>2930</v>
      </c>
      <c r="K719" s="95" t="s">
        <v>2875</v>
      </c>
      <c r="L719" s="95" t="s">
        <v>230</v>
      </c>
      <c r="M719" s="95"/>
      <c r="N719" s="95" t="s">
        <v>10554</v>
      </c>
      <c r="O719" s="95"/>
      <c r="P719" s="95"/>
      <c r="Q719" s="95" t="s">
        <v>178</v>
      </c>
      <c r="R719" s="95"/>
      <c r="S719" s="95"/>
      <c r="T719" s="95"/>
      <c r="U719" s="95"/>
      <c r="V719" s="95"/>
      <c r="W719" s="95"/>
      <c r="X719" s="95"/>
      <c r="Y719" s="95"/>
      <c r="Z719" s="95"/>
      <c r="AA719" s="95"/>
      <c r="AB719" s="95"/>
      <c r="AC719" s="95"/>
      <c r="AD719" s="95"/>
      <c r="AE719" s="95"/>
      <c r="AF719" s="95"/>
      <c r="AG719" s="95"/>
      <c r="AH719" s="95"/>
      <c r="AI719" s="95"/>
      <c r="AJ719" s="95"/>
      <c r="AK719" s="95"/>
    </row>
    <row r="720" spans="1:37" ht="17.25" customHeight="1" x14ac:dyDescent="0.2">
      <c r="A720" s="97" t="s">
        <v>22</v>
      </c>
      <c r="B720" s="97" t="s">
        <v>766</v>
      </c>
      <c r="C720" s="97" t="s">
        <v>165</v>
      </c>
      <c r="D720" s="97" t="s">
        <v>200</v>
      </c>
      <c r="E720" s="97" t="s">
        <v>200</v>
      </c>
      <c r="F720" s="95">
        <v>27</v>
      </c>
      <c r="G720" s="98" t="s">
        <v>767</v>
      </c>
      <c r="H720" s="95">
        <v>2010</v>
      </c>
      <c r="I720" s="96" t="s">
        <v>2931</v>
      </c>
      <c r="J720" s="95" t="s">
        <v>2932</v>
      </c>
      <c r="K720" s="95" t="s">
        <v>2875</v>
      </c>
      <c r="L720" s="95" t="s">
        <v>230</v>
      </c>
      <c r="M720" s="95"/>
      <c r="N720" s="95" t="s">
        <v>10554</v>
      </c>
      <c r="O720" s="95"/>
      <c r="P720" s="95"/>
      <c r="Q720" s="95" t="s">
        <v>178</v>
      </c>
      <c r="R720" s="95"/>
      <c r="S720" s="95"/>
      <c r="T720" s="95"/>
      <c r="U720" s="95"/>
      <c r="V720" s="95"/>
      <c r="W720" s="95"/>
      <c r="X720" s="95"/>
      <c r="Y720" s="95"/>
      <c r="Z720" s="95"/>
      <c r="AA720" s="95"/>
      <c r="AB720" s="95"/>
      <c r="AC720" s="95"/>
      <c r="AD720" s="95"/>
      <c r="AE720" s="95"/>
      <c r="AF720" s="95"/>
      <c r="AG720" s="95"/>
      <c r="AH720" s="95"/>
      <c r="AI720" s="95"/>
      <c r="AJ720" s="95"/>
      <c r="AK720" s="95"/>
    </row>
    <row r="721" spans="1:37" ht="17.25" customHeight="1" x14ac:dyDescent="0.2">
      <c r="A721" s="97" t="s">
        <v>22</v>
      </c>
      <c r="B721" s="97" t="s">
        <v>770</v>
      </c>
      <c r="C721" s="97" t="s">
        <v>165</v>
      </c>
      <c r="D721" s="97" t="s">
        <v>200</v>
      </c>
      <c r="E721" s="97" t="s">
        <v>200</v>
      </c>
      <c r="F721" s="95">
        <v>28</v>
      </c>
      <c r="G721" s="98" t="s">
        <v>771</v>
      </c>
      <c r="H721" s="95">
        <v>2011</v>
      </c>
      <c r="I721" s="96" t="s">
        <v>2933</v>
      </c>
      <c r="J721" s="95" t="s">
        <v>2934</v>
      </c>
      <c r="K721" s="95" t="s">
        <v>2875</v>
      </c>
      <c r="L721" s="95" t="s">
        <v>230</v>
      </c>
      <c r="M721" s="95"/>
      <c r="N721" s="95" t="s">
        <v>10554</v>
      </c>
      <c r="O721" s="95"/>
      <c r="P721" s="95"/>
      <c r="Q721" s="95" t="s">
        <v>178</v>
      </c>
      <c r="R721" s="95"/>
      <c r="S721" s="95"/>
      <c r="T721" s="95"/>
      <c r="U721" s="95"/>
      <c r="V721" s="95"/>
      <c r="W721" s="95"/>
      <c r="X721" s="95"/>
      <c r="Y721" s="95"/>
      <c r="Z721" s="95"/>
      <c r="AA721" s="95"/>
      <c r="AB721" s="95"/>
      <c r="AC721" s="95"/>
      <c r="AD721" s="95"/>
      <c r="AE721" s="95"/>
      <c r="AF721" s="95"/>
      <c r="AG721" s="95"/>
      <c r="AH721" s="95"/>
      <c r="AI721" s="95"/>
      <c r="AJ721" s="95"/>
      <c r="AK721" s="95"/>
    </row>
    <row r="722" spans="1:37" ht="17.25" customHeight="1" x14ac:dyDescent="0.2">
      <c r="A722" s="97" t="s">
        <v>22</v>
      </c>
      <c r="B722" s="97" t="s">
        <v>774</v>
      </c>
      <c r="C722" s="97" t="s">
        <v>165</v>
      </c>
      <c r="D722" s="97" t="s">
        <v>200</v>
      </c>
      <c r="E722" s="97" t="s">
        <v>200</v>
      </c>
      <c r="F722" s="95">
        <v>29</v>
      </c>
      <c r="G722" s="98" t="s">
        <v>775</v>
      </c>
      <c r="H722" s="95">
        <v>2012</v>
      </c>
      <c r="I722" s="96" t="s">
        <v>2935</v>
      </c>
      <c r="J722" s="95" t="s">
        <v>2936</v>
      </c>
      <c r="K722" s="95" t="s">
        <v>2875</v>
      </c>
      <c r="L722" s="95" t="s">
        <v>230</v>
      </c>
      <c r="M722" s="95"/>
      <c r="N722" s="95" t="s">
        <v>10554</v>
      </c>
      <c r="O722" s="95"/>
      <c r="P722" s="95"/>
      <c r="Q722" s="95" t="s">
        <v>178</v>
      </c>
      <c r="R722" s="95"/>
      <c r="S722" s="95"/>
      <c r="T722" s="95"/>
      <c r="U722" s="95"/>
      <c r="V722" s="95"/>
      <c r="W722" s="95"/>
      <c r="X722" s="95"/>
      <c r="Y722" s="95"/>
      <c r="Z722" s="95"/>
      <c r="AA722" s="95"/>
      <c r="AB722" s="95"/>
      <c r="AC722" s="95"/>
      <c r="AD722" s="95"/>
      <c r="AE722" s="95"/>
      <c r="AF722" s="95"/>
      <c r="AG722" s="95"/>
      <c r="AH722" s="95"/>
      <c r="AI722" s="95"/>
      <c r="AJ722" s="95"/>
      <c r="AK722" s="95"/>
    </row>
    <row r="723" spans="1:37" ht="17.25" customHeight="1" x14ac:dyDescent="0.2">
      <c r="A723" s="97" t="s">
        <v>22</v>
      </c>
      <c r="B723" s="97" t="s">
        <v>778</v>
      </c>
      <c r="C723" s="97" t="s">
        <v>165</v>
      </c>
      <c r="D723" s="97" t="s">
        <v>200</v>
      </c>
      <c r="E723" s="97" t="s">
        <v>200</v>
      </c>
      <c r="F723" s="95">
        <v>30</v>
      </c>
      <c r="G723" s="98" t="s">
        <v>779</v>
      </c>
      <c r="H723" s="95">
        <v>2013</v>
      </c>
      <c r="I723" s="96" t="s">
        <v>2937</v>
      </c>
      <c r="J723" s="95" t="s">
        <v>2938</v>
      </c>
      <c r="K723" s="95" t="s">
        <v>2875</v>
      </c>
      <c r="L723" s="95" t="s">
        <v>230</v>
      </c>
      <c r="M723" s="95"/>
      <c r="N723" s="95" t="s">
        <v>10554</v>
      </c>
      <c r="O723" s="95"/>
      <c r="P723" s="95"/>
      <c r="Q723" s="95" t="s">
        <v>178</v>
      </c>
      <c r="R723" s="95"/>
      <c r="S723" s="95"/>
      <c r="T723" s="95"/>
      <c r="U723" s="95"/>
      <c r="V723" s="95"/>
      <c r="W723" s="95"/>
      <c r="X723" s="95"/>
      <c r="Y723" s="95"/>
      <c r="Z723" s="95"/>
      <c r="AA723" s="95"/>
      <c r="AB723" s="95"/>
      <c r="AC723" s="95"/>
      <c r="AD723" s="95"/>
      <c r="AE723" s="95"/>
      <c r="AF723" s="95"/>
      <c r="AG723" s="95"/>
      <c r="AH723" s="95"/>
      <c r="AI723" s="95"/>
      <c r="AJ723" s="95"/>
      <c r="AK723" s="95"/>
    </row>
    <row r="724" spans="1:37" ht="17.25" customHeight="1" x14ac:dyDescent="0.2">
      <c r="A724" s="97" t="s">
        <v>22</v>
      </c>
      <c r="B724" s="97" t="s">
        <v>782</v>
      </c>
      <c r="C724" s="97" t="s">
        <v>165</v>
      </c>
      <c r="D724" s="97" t="s">
        <v>200</v>
      </c>
      <c r="E724" s="97" t="s">
        <v>200</v>
      </c>
      <c r="F724" s="95">
        <v>31</v>
      </c>
      <c r="G724" s="98" t="s">
        <v>783</v>
      </c>
      <c r="H724" s="95">
        <v>2014</v>
      </c>
      <c r="I724" s="96" t="s">
        <v>2939</v>
      </c>
      <c r="J724" s="95" t="s">
        <v>2940</v>
      </c>
      <c r="K724" s="95" t="s">
        <v>2875</v>
      </c>
      <c r="L724" s="95" t="s">
        <v>230</v>
      </c>
      <c r="M724" s="95"/>
      <c r="N724" s="95" t="s">
        <v>10554</v>
      </c>
      <c r="O724" s="95"/>
      <c r="P724" s="95"/>
      <c r="Q724" s="95" t="s">
        <v>178</v>
      </c>
      <c r="R724" s="95"/>
      <c r="S724" s="95"/>
      <c r="T724" s="95"/>
      <c r="U724" s="95"/>
      <c r="V724" s="95"/>
      <c r="W724" s="95"/>
      <c r="X724" s="95"/>
      <c r="Y724" s="95"/>
      <c r="Z724" s="95"/>
      <c r="AA724" s="95"/>
      <c r="AB724" s="95"/>
      <c r="AC724" s="95"/>
      <c r="AD724" s="95"/>
      <c r="AE724" s="95"/>
      <c r="AF724" s="95"/>
      <c r="AG724" s="95"/>
      <c r="AH724" s="95"/>
      <c r="AI724" s="95"/>
      <c r="AJ724" s="95"/>
      <c r="AK724" s="95"/>
    </row>
    <row r="725" spans="1:37" ht="17.25" customHeight="1" x14ac:dyDescent="0.2">
      <c r="A725" s="97" t="s">
        <v>22</v>
      </c>
      <c r="B725" s="97" t="s">
        <v>786</v>
      </c>
      <c r="C725" s="97" t="s">
        <v>165</v>
      </c>
      <c r="D725" s="97" t="s">
        <v>200</v>
      </c>
      <c r="E725" s="97" t="s">
        <v>200</v>
      </c>
      <c r="F725" s="95">
        <v>32</v>
      </c>
      <c r="G725" s="98" t="s">
        <v>787</v>
      </c>
      <c r="H725" s="95">
        <v>2015</v>
      </c>
      <c r="I725" s="96" t="s">
        <v>2941</v>
      </c>
      <c r="J725" s="95" t="s">
        <v>2942</v>
      </c>
      <c r="K725" s="95" t="s">
        <v>2875</v>
      </c>
      <c r="L725" s="95" t="s">
        <v>230</v>
      </c>
      <c r="M725" s="95"/>
      <c r="N725" s="95" t="s">
        <v>10554</v>
      </c>
      <c r="O725" s="95"/>
      <c r="P725" s="95"/>
      <c r="Q725" s="95" t="s">
        <v>178</v>
      </c>
      <c r="R725" s="95"/>
      <c r="S725" s="95"/>
      <c r="T725" s="95"/>
      <c r="U725" s="95"/>
      <c r="V725" s="95"/>
      <c r="W725" s="95"/>
      <c r="X725" s="95"/>
      <c r="Y725" s="95"/>
      <c r="Z725" s="95"/>
      <c r="AA725" s="95"/>
      <c r="AB725" s="95"/>
      <c r="AC725" s="95"/>
      <c r="AD725" s="95"/>
      <c r="AE725" s="95"/>
      <c r="AF725" s="95"/>
      <c r="AG725" s="95"/>
      <c r="AH725" s="95"/>
      <c r="AI725" s="95"/>
      <c r="AJ725" s="95"/>
      <c r="AK725" s="95"/>
    </row>
    <row r="726" spans="1:37" ht="17.25" customHeight="1" x14ac:dyDescent="0.2">
      <c r="A726" s="97" t="s">
        <v>22</v>
      </c>
      <c r="B726" s="97" t="s">
        <v>1665</v>
      </c>
      <c r="C726" s="97" t="s">
        <v>165</v>
      </c>
      <c r="D726" s="97" t="s">
        <v>195</v>
      </c>
      <c r="E726" s="97" t="s">
        <v>2943</v>
      </c>
      <c r="F726" s="95">
        <v>1</v>
      </c>
      <c r="G726" s="98" t="s">
        <v>659</v>
      </c>
      <c r="H726" s="95">
        <v>1984</v>
      </c>
      <c r="I726" s="96" t="s">
        <v>2944</v>
      </c>
      <c r="J726" s="95" t="s">
        <v>2945</v>
      </c>
      <c r="K726" s="95" t="s">
        <v>2946</v>
      </c>
      <c r="L726" s="95" t="s">
        <v>2947</v>
      </c>
      <c r="M726" s="95"/>
      <c r="N726" s="95" t="s">
        <v>10558</v>
      </c>
      <c r="O726" s="95"/>
      <c r="P726" s="95"/>
      <c r="Q726" s="95" t="s">
        <v>178</v>
      </c>
      <c r="R726" s="95"/>
      <c r="S726" s="95"/>
      <c r="T726" s="95"/>
      <c r="U726" s="95"/>
      <c r="V726" s="95"/>
      <c r="W726" s="95"/>
      <c r="X726" s="95"/>
      <c r="Y726" s="95"/>
      <c r="Z726" s="95"/>
      <c r="AA726" s="95"/>
      <c r="AB726" s="95"/>
      <c r="AC726" s="95"/>
      <c r="AD726" s="95"/>
      <c r="AE726" s="95"/>
      <c r="AF726" s="95"/>
      <c r="AG726" s="95"/>
      <c r="AH726" s="95"/>
      <c r="AI726" s="95"/>
      <c r="AJ726" s="95"/>
      <c r="AK726" s="95"/>
    </row>
    <row r="727" spans="1:37" ht="17.25" customHeight="1" x14ac:dyDescent="0.2">
      <c r="A727" s="97" t="s">
        <v>22</v>
      </c>
      <c r="B727" s="97" t="s">
        <v>1669</v>
      </c>
      <c r="C727" s="97" t="s">
        <v>165</v>
      </c>
      <c r="D727" s="97" t="s">
        <v>195</v>
      </c>
      <c r="E727" s="97" t="s">
        <v>2943</v>
      </c>
      <c r="F727" s="95">
        <v>2</v>
      </c>
      <c r="G727" s="98" t="s">
        <v>541</v>
      </c>
      <c r="H727" s="95">
        <v>1985</v>
      </c>
      <c r="I727" s="96" t="s">
        <v>2948</v>
      </c>
      <c r="J727" s="95" t="s">
        <v>2949</v>
      </c>
      <c r="K727" s="95" t="s">
        <v>2946</v>
      </c>
      <c r="L727" s="95" t="s">
        <v>2947</v>
      </c>
      <c r="M727" s="95"/>
      <c r="N727" s="95" t="s">
        <v>10558</v>
      </c>
      <c r="O727" s="95"/>
      <c r="P727" s="95"/>
      <c r="Q727" s="95" t="s">
        <v>178</v>
      </c>
      <c r="R727" s="95"/>
      <c r="S727" s="95"/>
      <c r="T727" s="95"/>
      <c r="U727" s="95"/>
      <c r="V727" s="95"/>
      <c r="W727" s="95"/>
      <c r="X727" s="95"/>
      <c r="Y727" s="95"/>
      <c r="Z727" s="95"/>
      <c r="AA727" s="95"/>
      <c r="AB727" s="95"/>
      <c r="AC727" s="95"/>
      <c r="AD727" s="95"/>
      <c r="AE727" s="95"/>
      <c r="AF727" s="95"/>
      <c r="AG727" s="95"/>
      <c r="AH727" s="95"/>
      <c r="AI727" s="95"/>
      <c r="AJ727" s="95"/>
      <c r="AK727" s="95"/>
    </row>
    <row r="728" spans="1:37" ht="17.25" customHeight="1" x14ac:dyDescent="0.2">
      <c r="A728" s="97" t="s">
        <v>22</v>
      </c>
      <c r="B728" s="97" t="s">
        <v>1672</v>
      </c>
      <c r="C728" s="97" t="s">
        <v>165</v>
      </c>
      <c r="D728" s="97" t="s">
        <v>195</v>
      </c>
      <c r="E728" s="97" t="s">
        <v>2943</v>
      </c>
      <c r="F728" s="95">
        <v>3</v>
      </c>
      <c r="G728" s="98" t="s">
        <v>667</v>
      </c>
      <c r="H728" s="95">
        <v>1986</v>
      </c>
      <c r="I728" s="96" t="s">
        <v>2951</v>
      </c>
      <c r="J728" s="95" t="s">
        <v>2952</v>
      </c>
      <c r="K728" s="95" t="s">
        <v>2946</v>
      </c>
      <c r="L728" s="95" t="s">
        <v>2947</v>
      </c>
      <c r="M728" s="95"/>
      <c r="N728" s="95" t="s">
        <v>10558</v>
      </c>
      <c r="O728" s="95"/>
      <c r="P728" s="95"/>
      <c r="Q728" s="95" t="s">
        <v>178</v>
      </c>
      <c r="R728" s="95"/>
      <c r="S728" s="95"/>
      <c r="T728" s="95"/>
      <c r="U728" s="95"/>
      <c r="V728" s="95"/>
      <c r="W728" s="95"/>
      <c r="X728" s="95"/>
      <c r="Y728" s="95"/>
      <c r="Z728" s="95"/>
      <c r="AA728" s="95"/>
      <c r="AB728" s="95"/>
      <c r="AC728" s="95"/>
      <c r="AD728" s="95"/>
      <c r="AE728" s="95"/>
      <c r="AF728" s="95"/>
      <c r="AG728" s="95"/>
      <c r="AH728" s="95"/>
      <c r="AI728" s="95"/>
      <c r="AJ728" s="95"/>
      <c r="AK728" s="95"/>
    </row>
    <row r="729" spans="1:37" ht="17.25" customHeight="1" x14ac:dyDescent="0.2">
      <c r="A729" s="97" t="s">
        <v>22</v>
      </c>
      <c r="B729" s="97" t="s">
        <v>1675</v>
      </c>
      <c r="C729" s="97" t="s">
        <v>165</v>
      </c>
      <c r="D729" s="97" t="s">
        <v>195</v>
      </c>
      <c r="E729" s="97" t="s">
        <v>2943</v>
      </c>
      <c r="F729" s="95">
        <v>4</v>
      </c>
      <c r="G729" s="98" t="s">
        <v>672</v>
      </c>
      <c r="H729" s="95">
        <v>1987</v>
      </c>
      <c r="I729" s="96" t="s">
        <v>2954</v>
      </c>
      <c r="J729" s="95" t="s">
        <v>2955</v>
      </c>
      <c r="K729" s="95" t="s">
        <v>2946</v>
      </c>
      <c r="L729" s="95" t="s">
        <v>2947</v>
      </c>
      <c r="M729" s="95"/>
      <c r="N729" s="95" t="s">
        <v>10558</v>
      </c>
      <c r="O729" s="95"/>
      <c r="P729" s="95"/>
      <c r="Q729" s="95" t="s">
        <v>178</v>
      </c>
      <c r="R729" s="95"/>
      <c r="S729" s="95"/>
      <c r="T729" s="95"/>
      <c r="U729" s="95"/>
      <c r="V729" s="95"/>
      <c r="W729" s="95"/>
      <c r="X729" s="95"/>
      <c r="Y729" s="95"/>
      <c r="Z729" s="95"/>
      <c r="AA729" s="95"/>
      <c r="AB729" s="95"/>
      <c r="AC729" s="95"/>
      <c r="AD729" s="95"/>
      <c r="AE729" s="95"/>
      <c r="AF729" s="95"/>
      <c r="AG729" s="95"/>
      <c r="AH729" s="95"/>
      <c r="AI729" s="95"/>
      <c r="AJ729" s="95"/>
      <c r="AK729" s="95"/>
    </row>
    <row r="730" spans="1:37" ht="17.25" customHeight="1" x14ac:dyDescent="0.2">
      <c r="A730" s="97" t="s">
        <v>22</v>
      </c>
      <c r="B730" s="97" t="s">
        <v>1678</v>
      </c>
      <c r="C730" s="97" t="s">
        <v>165</v>
      </c>
      <c r="D730" s="97" t="s">
        <v>195</v>
      </c>
      <c r="E730" s="97" t="s">
        <v>2943</v>
      </c>
      <c r="F730" s="95">
        <v>5</v>
      </c>
      <c r="G730" s="98" t="s">
        <v>676</v>
      </c>
      <c r="H730" s="95">
        <v>1988</v>
      </c>
      <c r="I730" s="96" t="s">
        <v>2956</v>
      </c>
      <c r="J730" s="95" t="s">
        <v>2957</v>
      </c>
      <c r="K730" s="95" t="s">
        <v>2946</v>
      </c>
      <c r="L730" s="95" t="s">
        <v>2947</v>
      </c>
      <c r="M730" s="95"/>
      <c r="N730" s="95" t="s">
        <v>10558</v>
      </c>
      <c r="O730" s="95"/>
      <c r="P730" s="95"/>
      <c r="Q730" s="95" t="s">
        <v>178</v>
      </c>
      <c r="R730" s="95"/>
      <c r="S730" s="95"/>
      <c r="T730" s="95"/>
      <c r="U730" s="95"/>
      <c r="V730" s="95"/>
      <c r="W730" s="95"/>
      <c r="X730" s="95"/>
      <c r="Y730" s="95"/>
      <c r="Z730" s="95"/>
      <c r="AA730" s="95"/>
      <c r="AB730" s="95"/>
      <c r="AC730" s="95"/>
      <c r="AD730" s="95"/>
      <c r="AE730" s="95"/>
      <c r="AF730" s="95"/>
      <c r="AG730" s="95"/>
      <c r="AH730" s="95"/>
      <c r="AI730" s="95"/>
      <c r="AJ730" s="95"/>
      <c r="AK730" s="95"/>
    </row>
    <row r="731" spans="1:37" ht="17.25" customHeight="1" x14ac:dyDescent="0.2">
      <c r="A731" s="97" t="s">
        <v>22</v>
      </c>
      <c r="B731" s="97" t="s">
        <v>1683</v>
      </c>
      <c r="C731" s="97" t="s">
        <v>165</v>
      </c>
      <c r="D731" s="97" t="s">
        <v>195</v>
      </c>
      <c r="E731" s="97" t="s">
        <v>2943</v>
      </c>
      <c r="F731" s="95">
        <v>6</v>
      </c>
      <c r="G731" s="98" t="s">
        <v>680</v>
      </c>
      <c r="H731" s="95">
        <v>1989</v>
      </c>
      <c r="I731" s="96" t="s">
        <v>2958</v>
      </c>
      <c r="J731" s="95" t="s">
        <v>2959</v>
      </c>
      <c r="K731" s="95" t="s">
        <v>2946</v>
      </c>
      <c r="L731" s="95" t="s">
        <v>2947</v>
      </c>
      <c r="M731" s="95"/>
      <c r="N731" s="95" t="s">
        <v>10558</v>
      </c>
      <c r="O731" s="95"/>
      <c r="P731" s="95"/>
      <c r="Q731" s="95" t="s">
        <v>178</v>
      </c>
      <c r="R731" s="95"/>
      <c r="S731" s="95"/>
      <c r="T731" s="95"/>
      <c r="U731" s="95"/>
      <c r="V731" s="95"/>
      <c r="W731" s="95"/>
      <c r="X731" s="95"/>
      <c r="Y731" s="95"/>
      <c r="Z731" s="95"/>
      <c r="AA731" s="95"/>
      <c r="AB731" s="95"/>
      <c r="AC731" s="95"/>
      <c r="AD731" s="95"/>
      <c r="AE731" s="95"/>
      <c r="AF731" s="95"/>
      <c r="AG731" s="95"/>
      <c r="AH731" s="95"/>
      <c r="AI731" s="95"/>
      <c r="AJ731" s="95"/>
      <c r="AK731" s="95"/>
    </row>
    <row r="732" spans="1:37" ht="17.25" customHeight="1" x14ac:dyDescent="0.2">
      <c r="A732" s="97" t="s">
        <v>22</v>
      </c>
      <c r="B732" s="97" t="s">
        <v>1686</v>
      </c>
      <c r="C732" s="97" t="s">
        <v>165</v>
      </c>
      <c r="D732" s="97" t="s">
        <v>195</v>
      </c>
      <c r="E732" s="97" t="s">
        <v>2943</v>
      </c>
      <c r="F732" s="95">
        <v>7</v>
      </c>
      <c r="G732" s="98" t="s">
        <v>684</v>
      </c>
      <c r="H732" s="95">
        <v>1990</v>
      </c>
      <c r="I732" s="96" t="s">
        <v>2960</v>
      </c>
      <c r="J732" s="95" t="s">
        <v>2961</v>
      </c>
      <c r="K732" s="95" t="s">
        <v>2946</v>
      </c>
      <c r="L732" s="95" t="s">
        <v>2947</v>
      </c>
      <c r="M732" s="95"/>
      <c r="N732" s="95" t="s">
        <v>10558</v>
      </c>
      <c r="O732" s="95"/>
      <c r="P732" s="95"/>
      <c r="Q732" s="95" t="s">
        <v>178</v>
      </c>
      <c r="R732" s="95"/>
      <c r="S732" s="95"/>
      <c r="T732" s="95"/>
      <c r="U732" s="95"/>
      <c r="V732" s="95"/>
      <c r="W732" s="95"/>
      <c r="X732" s="95"/>
      <c r="Y732" s="95"/>
      <c r="Z732" s="95"/>
      <c r="AA732" s="95"/>
      <c r="AB732" s="95"/>
      <c r="AC732" s="95"/>
      <c r="AD732" s="95"/>
      <c r="AE732" s="95"/>
      <c r="AF732" s="95"/>
      <c r="AG732" s="95"/>
      <c r="AH732" s="95"/>
      <c r="AI732" s="95"/>
      <c r="AJ732" s="95"/>
      <c r="AK732" s="95"/>
    </row>
    <row r="733" spans="1:37" ht="17.25" customHeight="1" x14ac:dyDescent="0.2">
      <c r="A733" s="97" t="s">
        <v>22</v>
      </c>
      <c r="B733" s="97" t="s">
        <v>1689</v>
      </c>
      <c r="C733" s="97" t="s">
        <v>165</v>
      </c>
      <c r="D733" s="97" t="s">
        <v>195</v>
      </c>
      <c r="E733" s="97" t="s">
        <v>2943</v>
      </c>
      <c r="F733" s="95">
        <v>8</v>
      </c>
      <c r="G733" s="98" t="s">
        <v>688</v>
      </c>
      <c r="H733" s="95">
        <v>1991</v>
      </c>
      <c r="I733" s="96" t="s">
        <v>2964</v>
      </c>
      <c r="J733" s="95" t="s">
        <v>2965</v>
      </c>
      <c r="K733" s="95" t="s">
        <v>2946</v>
      </c>
      <c r="L733" s="95" t="s">
        <v>2947</v>
      </c>
      <c r="M733" s="95"/>
      <c r="N733" s="95" t="s">
        <v>10558</v>
      </c>
      <c r="O733" s="95"/>
      <c r="P733" s="95"/>
      <c r="Q733" s="95" t="s">
        <v>178</v>
      </c>
      <c r="R733" s="95"/>
      <c r="S733" s="95"/>
      <c r="T733" s="95"/>
      <c r="U733" s="95"/>
      <c r="V733" s="95"/>
      <c r="W733" s="95"/>
      <c r="X733" s="95"/>
      <c r="Y733" s="95"/>
      <c r="Z733" s="95"/>
      <c r="AA733" s="95"/>
      <c r="AB733" s="95"/>
      <c r="AC733" s="95"/>
      <c r="AD733" s="95"/>
      <c r="AE733" s="95"/>
      <c r="AF733" s="95"/>
      <c r="AG733" s="95"/>
      <c r="AH733" s="95"/>
      <c r="AI733" s="95"/>
      <c r="AJ733" s="95"/>
      <c r="AK733" s="95"/>
    </row>
    <row r="734" spans="1:37" ht="17.25" customHeight="1" x14ac:dyDescent="0.2">
      <c r="A734" s="97" t="s">
        <v>22</v>
      </c>
      <c r="B734" s="97" t="s">
        <v>1692</v>
      </c>
      <c r="C734" s="97" t="s">
        <v>165</v>
      </c>
      <c r="D734" s="97" t="s">
        <v>195</v>
      </c>
      <c r="E734" s="97" t="s">
        <v>2943</v>
      </c>
      <c r="F734" s="95">
        <v>9</v>
      </c>
      <c r="G734" s="98" t="s">
        <v>692</v>
      </c>
      <c r="H734" s="95">
        <v>1992</v>
      </c>
      <c r="I734" s="96" t="s">
        <v>2966</v>
      </c>
      <c r="J734" s="95" t="s">
        <v>2967</v>
      </c>
      <c r="K734" s="95" t="s">
        <v>2946</v>
      </c>
      <c r="L734" s="95" t="s">
        <v>2947</v>
      </c>
      <c r="M734" s="95"/>
      <c r="N734" s="95" t="s">
        <v>10558</v>
      </c>
      <c r="O734" s="95"/>
      <c r="P734" s="95"/>
      <c r="Q734" s="95" t="s">
        <v>178</v>
      </c>
      <c r="R734" s="95"/>
      <c r="S734" s="95"/>
      <c r="T734" s="95"/>
      <c r="U734" s="95"/>
      <c r="V734" s="95"/>
      <c r="W734" s="95"/>
      <c r="X734" s="95"/>
      <c r="Y734" s="95"/>
      <c r="Z734" s="95"/>
      <c r="AA734" s="95"/>
      <c r="AB734" s="95"/>
      <c r="AC734" s="95"/>
      <c r="AD734" s="95"/>
      <c r="AE734" s="95"/>
      <c r="AF734" s="95"/>
      <c r="AG734" s="95"/>
      <c r="AH734" s="95"/>
      <c r="AI734" s="95"/>
      <c r="AJ734" s="95"/>
      <c r="AK734" s="95"/>
    </row>
    <row r="735" spans="1:37" ht="17.25" customHeight="1" x14ac:dyDescent="0.2">
      <c r="A735" s="97" t="s">
        <v>22</v>
      </c>
      <c r="B735" s="97" t="s">
        <v>1695</v>
      </c>
      <c r="C735" s="97" t="s">
        <v>165</v>
      </c>
      <c r="D735" s="97" t="s">
        <v>195</v>
      </c>
      <c r="E735" s="97" t="s">
        <v>2943</v>
      </c>
      <c r="F735" s="95">
        <v>10</v>
      </c>
      <c r="G735" s="98" t="s">
        <v>696</v>
      </c>
      <c r="H735" s="95">
        <v>1993</v>
      </c>
      <c r="I735" s="96" t="s">
        <v>2968</v>
      </c>
      <c r="J735" s="95" t="s">
        <v>2969</v>
      </c>
      <c r="K735" s="95" t="s">
        <v>2946</v>
      </c>
      <c r="L735" s="95" t="s">
        <v>2947</v>
      </c>
      <c r="M735" s="95"/>
      <c r="N735" s="95" t="s">
        <v>10558</v>
      </c>
      <c r="O735" s="95"/>
      <c r="P735" s="95"/>
      <c r="Q735" s="95" t="s">
        <v>178</v>
      </c>
      <c r="R735" s="95"/>
      <c r="S735" s="95"/>
      <c r="T735" s="95"/>
      <c r="U735" s="95"/>
      <c r="V735" s="95"/>
      <c r="W735" s="95"/>
      <c r="X735" s="95"/>
      <c r="Y735" s="95"/>
      <c r="Z735" s="95"/>
      <c r="AA735" s="95"/>
      <c r="AB735" s="95"/>
      <c r="AC735" s="95"/>
      <c r="AD735" s="95"/>
      <c r="AE735" s="95"/>
      <c r="AF735" s="95"/>
      <c r="AG735" s="95"/>
      <c r="AH735" s="95"/>
      <c r="AI735" s="95"/>
      <c r="AJ735" s="95"/>
      <c r="AK735" s="95"/>
    </row>
    <row r="736" spans="1:37" ht="17.25" customHeight="1" x14ac:dyDescent="0.2">
      <c r="A736" s="97" t="s">
        <v>22</v>
      </c>
      <c r="B736" s="97" t="s">
        <v>1698</v>
      </c>
      <c r="C736" s="97" t="s">
        <v>165</v>
      </c>
      <c r="D736" s="97" t="s">
        <v>195</v>
      </c>
      <c r="E736" s="97" t="s">
        <v>2943</v>
      </c>
      <c r="F736" s="95">
        <v>11</v>
      </c>
      <c r="G736" s="98" t="s">
        <v>700</v>
      </c>
      <c r="H736" s="95">
        <v>1994</v>
      </c>
      <c r="I736" s="96" t="s">
        <v>2970</v>
      </c>
      <c r="J736" s="95" t="s">
        <v>2971</v>
      </c>
      <c r="K736" s="95" t="s">
        <v>2946</v>
      </c>
      <c r="L736" s="95" t="s">
        <v>2947</v>
      </c>
      <c r="M736" s="95"/>
      <c r="N736" s="95" t="s">
        <v>10558</v>
      </c>
      <c r="O736" s="95"/>
      <c r="P736" s="95"/>
      <c r="Q736" s="95" t="s">
        <v>178</v>
      </c>
      <c r="R736" s="95"/>
      <c r="S736" s="95"/>
      <c r="T736" s="95"/>
      <c r="U736" s="95"/>
      <c r="V736" s="95"/>
      <c r="W736" s="95"/>
      <c r="X736" s="95"/>
      <c r="Y736" s="95"/>
      <c r="Z736" s="95"/>
      <c r="AA736" s="95"/>
      <c r="AB736" s="95"/>
      <c r="AC736" s="95"/>
      <c r="AD736" s="95"/>
      <c r="AE736" s="95"/>
      <c r="AF736" s="95"/>
      <c r="AG736" s="95"/>
      <c r="AH736" s="95"/>
      <c r="AI736" s="95"/>
      <c r="AJ736" s="95"/>
      <c r="AK736" s="95"/>
    </row>
    <row r="737" spans="1:37" ht="17.25" customHeight="1" x14ac:dyDescent="0.2">
      <c r="A737" s="97" t="s">
        <v>22</v>
      </c>
      <c r="B737" s="97" t="s">
        <v>1703</v>
      </c>
      <c r="C737" s="97" t="s">
        <v>165</v>
      </c>
      <c r="D737" s="97" t="s">
        <v>195</v>
      </c>
      <c r="E737" s="97" t="s">
        <v>2943</v>
      </c>
      <c r="F737" s="95">
        <v>12</v>
      </c>
      <c r="G737" s="98" t="s">
        <v>705</v>
      </c>
      <c r="H737" s="95">
        <v>1995</v>
      </c>
      <c r="I737" s="96" t="s">
        <v>2972</v>
      </c>
      <c r="J737" s="95" t="s">
        <v>2973</v>
      </c>
      <c r="K737" s="95" t="s">
        <v>2946</v>
      </c>
      <c r="L737" s="95" t="s">
        <v>2947</v>
      </c>
      <c r="M737" s="95"/>
      <c r="N737" s="95" t="s">
        <v>10558</v>
      </c>
      <c r="O737" s="95"/>
      <c r="P737" s="95"/>
      <c r="Q737" s="95" t="s">
        <v>178</v>
      </c>
      <c r="R737" s="95"/>
      <c r="S737" s="95"/>
      <c r="T737" s="95"/>
      <c r="U737" s="95"/>
      <c r="V737" s="95"/>
      <c r="W737" s="95"/>
      <c r="X737" s="95"/>
      <c r="Y737" s="95"/>
      <c r="Z737" s="95"/>
      <c r="AA737" s="95"/>
      <c r="AB737" s="95"/>
      <c r="AC737" s="95"/>
      <c r="AD737" s="95"/>
      <c r="AE737" s="95"/>
      <c r="AF737" s="95"/>
      <c r="AG737" s="95"/>
      <c r="AH737" s="95"/>
      <c r="AI737" s="95"/>
      <c r="AJ737" s="95"/>
      <c r="AK737" s="95"/>
    </row>
    <row r="738" spans="1:37" ht="17.25" customHeight="1" x14ac:dyDescent="0.2">
      <c r="A738" s="97" t="s">
        <v>22</v>
      </c>
      <c r="B738" s="97" t="s">
        <v>1706</v>
      </c>
      <c r="C738" s="97" t="s">
        <v>165</v>
      </c>
      <c r="D738" s="97" t="s">
        <v>195</v>
      </c>
      <c r="E738" s="97" t="s">
        <v>2943</v>
      </c>
      <c r="F738" s="95">
        <v>13</v>
      </c>
      <c r="G738" s="98" t="s">
        <v>709</v>
      </c>
      <c r="H738" s="95">
        <v>1996</v>
      </c>
      <c r="I738" s="96" t="s">
        <v>2974</v>
      </c>
      <c r="J738" s="95" t="s">
        <v>2975</v>
      </c>
      <c r="K738" s="95" t="s">
        <v>2946</v>
      </c>
      <c r="L738" s="95" t="s">
        <v>2947</v>
      </c>
      <c r="M738" s="95"/>
      <c r="N738" s="95" t="s">
        <v>10558</v>
      </c>
      <c r="O738" s="95"/>
      <c r="P738" s="95"/>
      <c r="Q738" s="95" t="s">
        <v>178</v>
      </c>
      <c r="R738" s="95"/>
      <c r="S738" s="95"/>
      <c r="T738" s="95"/>
      <c r="U738" s="95"/>
      <c r="V738" s="95"/>
      <c r="W738" s="95"/>
      <c r="X738" s="95"/>
      <c r="Y738" s="95"/>
      <c r="Z738" s="95"/>
      <c r="AA738" s="95"/>
      <c r="AB738" s="95"/>
      <c r="AC738" s="95"/>
      <c r="AD738" s="95"/>
      <c r="AE738" s="95"/>
      <c r="AF738" s="95"/>
      <c r="AG738" s="95"/>
      <c r="AH738" s="95"/>
      <c r="AI738" s="95"/>
      <c r="AJ738" s="95"/>
      <c r="AK738" s="95"/>
    </row>
    <row r="739" spans="1:37" ht="17.25" customHeight="1" x14ac:dyDescent="0.2">
      <c r="A739" s="97" t="s">
        <v>22</v>
      </c>
      <c r="B739" s="97" t="s">
        <v>1709</v>
      </c>
      <c r="C739" s="97" t="s">
        <v>165</v>
      </c>
      <c r="D739" s="97" t="s">
        <v>195</v>
      </c>
      <c r="E739" s="97" t="s">
        <v>2943</v>
      </c>
      <c r="F739" s="95">
        <v>14</v>
      </c>
      <c r="G739" s="98" t="s">
        <v>713</v>
      </c>
      <c r="H739" s="95">
        <v>1997</v>
      </c>
      <c r="I739" s="96" t="s">
        <v>2976</v>
      </c>
      <c r="J739" s="95" t="s">
        <v>2977</v>
      </c>
      <c r="K739" s="95" t="s">
        <v>2946</v>
      </c>
      <c r="L739" s="95" t="s">
        <v>2947</v>
      </c>
      <c r="M739" s="95"/>
      <c r="N739" s="95" t="s">
        <v>10558</v>
      </c>
      <c r="O739" s="95"/>
      <c r="P739" s="95"/>
      <c r="Q739" s="95" t="s">
        <v>178</v>
      </c>
      <c r="R739" s="95"/>
      <c r="S739" s="95"/>
      <c r="T739" s="95"/>
      <c r="U739" s="95"/>
      <c r="V739" s="95"/>
      <c r="W739" s="95"/>
      <c r="X739" s="95"/>
      <c r="Y739" s="95"/>
      <c r="Z739" s="95"/>
      <c r="AA739" s="95"/>
      <c r="AB739" s="95"/>
      <c r="AC739" s="95"/>
      <c r="AD739" s="95"/>
      <c r="AE739" s="95"/>
      <c r="AF739" s="95"/>
      <c r="AG739" s="95"/>
      <c r="AH739" s="95"/>
      <c r="AI739" s="95"/>
      <c r="AJ739" s="95"/>
      <c r="AK739" s="95"/>
    </row>
    <row r="740" spans="1:37" ht="17.25" customHeight="1" x14ac:dyDescent="0.2">
      <c r="A740" s="97" t="s">
        <v>22</v>
      </c>
      <c r="B740" s="97" t="s">
        <v>1712</v>
      </c>
      <c r="C740" s="97" t="s">
        <v>165</v>
      </c>
      <c r="D740" s="97" t="s">
        <v>195</v>
      </c>
      <c r="E740" s="97" t="s">
        <v>2943</v>
      </c>
      <c r="F740" s="95">
        <v>15</v>
      </c>
      <c r="G740" s="98" t="s">
        <v>717</v>
      </c>
      <c r="H740" s="95">
        <v>1998</v>
      </c>
      <c r="I740" s="96" t="s">
        <v>2978</v>
      </c>
      <c r="J740" s="95" t="s">
        <v>2979</v>
      </c>
      <c r="K740" s="95" t="s">
        <v>2946</v>
      </c>
      <c r="L740" s="95" t="s">
        <v>2947</v>
      </c>
      <c r="M740" s="95"/>
      <c r="N740" s="95" t="s">
        <v>10558</v>
      </c>
      <c r="O740" s="95"/>
      <c r="P740" s="95"/>
      <c r="Q740" s="95" t="s">
        <v>178</v>
      </c>
      <c r="R740" s="95"/>
      <c r="S740" s="95"/>
      <c r="T740" s="95"/>
      <c r="U740" s="95"/>
      <c r="V740" s="95"/>
      <c r="W740" s="95"/>
      <c r="X740" s="95"/>
      <c r="Y740" s="95"/>
      <c r="Z740" s="95"/>
      <c r="AA740" s="95"/>
      <c r="AB740" s="95"/>
      <c r="AC740" s="95"/>
      <c r="AD740" s="95"/>
      <c r="AE740" s="95"/>
      <c r="AF740" s="95"/>
      <c r="AG740" s="95"/>
      <c r="AH740" s="95"/>
      <c r="AI740" s="95"/>
      <c r="AJ740" s="95"/>
      <c r="AK740" s="95"/>
    </row>
    <row r="741" spans="1:37" ht="17.25" customHeight="1" x14ac:dyDescent="0.2">
      <c r="A741" s="97" t="s">
        <v>22</v>
      </c>
      <c r="B741" s="97" t="s">
        <v>1715</v>
      </c>
      <c r="C741" s="97" t="s">
        <v>165</v>
      </c>
      <c r="D741" s="97" t="s">
        <v>195</v>
      </c>
      <c r="E741" s="97" t="s">
        <v>2943</v>
      </c>
      <c r="F741" s="95">
        <v>16</v>
      </c>
      <c r="G741" s="98" t="s">
        <v>721</v>
      </c>
      <c r="H741" s="95">
        <v>1999</v>
      </c>
      <c r="I741" s="96" t="s">
        <v>2981</v>
      </c>
      <c r="J741" s="95" t="s">
        <v>2982</v>
      </c>
      <c r="K741" s="95" t="s">
        <v>2946</v>
      </c>
      <c r="L741" s="95" t="s">
        <v>2947</v>
      </c>
      <c r="M741" s="95"/>
      <c r="N741" s="95" t="s">
        <v>10558</v>
      </c>
      <c r="O741" s="95"/>
      <c r="P741" s="95"/>
      <c r="Q741" s="95" t="s">
        <v>178</v>
      </c>
      <c r="R741" s="95"/>
      <c r="S741" s="95"/>
      <c r="T741" s="95"/>
      <c r="U741" s="95"/>
      <c r="V741" s="95"/>
      <c r="W741" s="95"/>
      <c r="X741" s="95"/>
      <c r="Y741" s="95"/>
      <c r="Z741" s="95"/>
      <c r="AA741" s="95"/>
      <c r="AB741" s="95"/>
      <c r="AC741" s="95"/>
      <c r="AD741" s="95"/>
      <c r="AE741" s="95"/>
      <c r="AF741" s="95"/>
      <c r="AG741" s="95"/>
      <c r="AH741" s="95"/>
      <c r="AI741" s="95"/>
      <c r="AJ741" s="95"/>
      <c r="AK741" s="95"/>
    </row>
    <row r="742" spans="1:37" ht="17.25" customHeight="1" x14ac:dyDescent="0.2">
      <c r="A742" s="97" t="s">
        <v>22</v>
      </c>
      <c r="B742" s="97" t="s">
        <v>1718</v>
      </c>
      <c r="C742" s="97" t="s">
        <v>165</v>
      </c>
      <c r="D742" s="97" t="s">
        <v>195</v>
      </c>
      <c r="E742" s="97" t="s">
        <v>2943</v>
      </c>
      <c r="F742" s="95">
        <v>17</v>
      </c>
      <c r="G742" s="98" t="s">
        <v>725</v>
      </c>
      <c r="H742" s="95">
        <v>2000</v>
      </c>
      <c r="I742" s="96" t="s">
        <v>2984</v>
      </c>
      <c r="J742" s="95" t="s">
        <v>2985</v>
      </c>
      <c r="K742" s="95" t="s">
        <v>2946</v>
      </c>
      <c r="L742" s="95" t="s">
        <v>2947</v>
      </c>
      <c r="M742" s="95"/>
      <c r="N742" s="95" t="s">
        <v>10558</v>
      </c>
      <c r="O742" s="95"/>
      <c r="P742" s="95"/>
      <c r="Q742" s="95" t="s">
        <v>178</v>
      </c>
      <c r="R742" s="95"/>
      <c r="S742" s="95"/>
      <c r="T742" s="95"/>
      <c r="U742" s="95"/>
      <c r="V742" s="95"/>
      <c r="W742" s="95"/>
      <c r="X742" s="95"/>
      <c r="Y742" s="95"/>
      <c r="Z742" s="95"/>
      <c r="AA742" s="95"/>
      <c r="AB742" s="95"/>
      <c r="AC742" s="95"/>
      <c r="AD742" s="95"/>
      <c r="AE742" s="95"/>
      <c r="AF742" s="95"/>
      <c r="AG742" s="95"/>
      <c r="AH742" s="95"/>
      <c r="AI742" s="95"/>
      <c r="AJ742" s="95"/>
      <c r="AK742" s="95"/>
    </row>
    <row r="743" spans="1:37" ht="17.25" customHeight="1" x14ac:dyDescent="0.2">
      <c r="A743" s="97" t="s">
        <v>22</v>
      </c>
      <c r="B743" s="97" t="s">
        <v>1721</v>
      </c>
      <c r="C743" s="97" t="s">
        <v>165</v>
      </c>
      <c r="D743" s="97" t="s">
        <v>195</v>
      </c>
      <c r="E743" s="97" t="s">
        <v>2943</v>
      </c>
      <c r="F743" s="95">
        <v>18</v>
      </c>
      <c r="G743" s="98" t="s">
        <v>729</v>
      </c>
      <c r="H743" s="95">
        <v>2001</v>
      </c>
      <c r="I743" s="96" t="s">
        <v>2986</v>
      </c>
      <c r="J743" s="95" t="s">
        <v>2987</v>
      </c>
      <c r="K743" s="95" t="s">
        <v>2946</v>
      </c>
      <c r="L743" s="95" t="s">
        <v>2947</v>
      </c>
      <c r="M743" s="95"/>
      <c r="N743" s="95" t="s">
        <v>10558</v>
      </c>
      <c r="O743" s="95"/>
      <c r="P743" s="95"/>
      <c r="Q743" s="95" t="s">
        <v>178</v>
      </c>
      <c r="R743" s="95"/>
      <c r="S743" s="95"/>
      <c r="T743" s="95"/>
      <c r="U743" s="95"/>
      <c r="V743" s="95"/>
      <c r="W743" s="95"/>
      <c r="X743" s="95"/>
      <c r="Y743" s="95"/>
      <c r="Z743" s="95"/>
      <c r="AA743" s="95"/>
      <c r="AB743" s="95"/>
      <c r="AC743" s="95"/>
      <c r="AD743" s="95"/>
      <c r="AE743" s="95"/>
      <c r="AF743" s="95"/>
      <c r="AG743" s="95"/>
      <c r="AH743" s="95"/>
      <c r="AI743" s="95"/>
      <c r="AJ743" s="95"/>
      <c r="AK743" s="95"/>
    </row>
    <row r="744" spans="1:37" ht="17.25" customHeight="1" x14ac:dyDescent="0.2">
      <c r="A744" s="97" t="s">
        <v>22</v>
      </c>
      <c r="B744" s="97" t="s">
        <v>1724</v>
      </c>
      <c r="C744" s="97" t="s">
        <v>165</v>
      </c>
      <c r="D744" s="97" t="s">
        <v>195</v>
      </c>
      <c r="E744" s="97" t="s">
        <v>2943</v>
      </c>
      <c r="F744" s="95">
        <v>19</v>
      </c>
      <c r="G744" s="98" t="s">
        <v>733</v>
      </c>
      <c r="H744" s="95">
        <v>2002</v>
      </c>
      <c r="I744" s="96" t="s">
        <v>2988</v>
      </c>
      <c r="J744" s="95" t="s">
        <v>2989</v>
      </c>
      <c r="K744" s="95" t="s">
        <v>2946</v>
      </c>
      <c r="L744" s="95" t="s">
        <v>2947</v>
      </c>
      <c r="M744" s="95"/>
      <c r="N744" s="95" t="s">
        <v>10558</v>
      </c>
      <c r="O744" s="95"/>
      <c r="P744" s="95"/>
      <c r="Q744" s="95" t="s">
        <v>178</v>
      </c>
      <c r="R744" s="95"/>
      <c r="S744" s="95"/>
      <c r="T744" s="95"/>
      <c r="U744" s="95"/>
      <c r="V744" s="95"/>
      <c r="W744" s="95"/>
      <c r="X744" s="95"/>
      <c r="Y744" s="95"/>
      <c r="Z744" s="95"/>
      <c r="AA744" s="95"/>
      <c r="AB744" s="95"/>
      <c r="AC744" s="95"/>
      <c r="AD744" s="95"/>
      <c r="AE744" s="95"/>
      <c r="AF744" s="95"/>
      <c r="AG744" s="95"/>
      <c r="AH744" s="95"/>
      <c r="AI744" s="95"/>
      <c r="AJ744" s="95"/>
      <c r="AK744" s="95"/>
    </row>
    <row r="745" spans="1:37" ht="17.25" customHeight="1" x14ac:dyDescent="0.2">
      <c r="A745" s="97" t="s">
        <v>22</v>
      </c>
      <c r="B745" s="97" t="s">
        <v>1729</v>
      </c>
      <c r="C745" s="97" t="s">
        <v>165</v>
      </c>
      <c r="D745" s="97" t="s">
        <v>195</v>
      </c>
      <c r="E745" s="97" t="s">
        <v>2943</v>
      </c>
      <c r="F745" s="95">
        <v>20</v>
      </c>
      <c r="G745" s="98" t="s">
        <v>738</v>
      </c>
      <c r="H745" s="95">
        <v>2003</v>
      </c>
      <c r="I745" s="96" t="s">
        <v>2990</v>
      </c>
      <c r="J745" s="95" t="s">
        <v>2991</v>
      </c>
      <c r="K745" s="95" t="s">
        <v>2946</v>
      </c>
      <c r="L745" s="95" t="s">
        <v>2947</v>
      </c>
      <c r="M745" s="95"/>
      <c r="N745" s="95" t="s">
        <v>10558</v>
      </c>
      <c r="O745" s="95"/>
      <c r="P745" s="95"/>
      <c r="Q745" s="95" t="s">
        <v>178</v>
      </c>
      <c r="R745" s="95"/>
      <c r="S745" s="95"/>
      <c r="T745" s="95"/>
      <c r="U745" s="95"/>
      <c r="V745" s="95"/>
      <c r="W745" s="95"/>
      <c r="X745" s="95"/>
      <c r="Y745" s="95"/>
      <c r="Z745" s="95"/>
      <c r="AA745" s="95"/>
      <c r="AB745" s="95"/>
      <c r="AC745" s="95"/>
      <c r="AD745" s="95"/>
      <c r="AE745" s="95"/>
      <c r="AF745" s="95"/>
      <c r="AG745" s="95"/>
      <c r="AH745" s="95"/>
      <c r="AI745" s="95"/>
      <c r="AJ745" s="95"/>
      <c r="AK745" s="95"/>
    </row>
    <row r="746" spans="1:37" ht="17.25" customHeight="1" x14ac:dyDescent="0.2">
      <c r="A746" s="97" t="s">
        <v>22</v>
      </c>
      <c r="B746" s="97" t="s">
        <v>1732</v>
      </c>
      <c r="C746" s="97" t="s">
        <v>165</v>
      </c>
      <c r="D746" s="97" t="s">
        <v>195</v>
      </c>
      <c r="E746" s="97" t="s">
        <v>2943</v>
      </c>
      <c r="F746" s="95">
        <v>21</v>
      </c>
      <c r="G746" s="98" t="s">
        <v>742</v>
      </c>
      <c r="H746" s="95">
        <v>2004</v>
      </c>
      <c r="I746" s="96" t="s">
        <v>2992</v>
      </c>
      <c r="J746" s="95" t="s">
        <v>2993</v>
      </c>
      <c r="K746" s="95" t="s">
        <v>2946</v>
      </c>
      <c r="L746" s="95" t="s">
        <v>2947</v>
      </c>
      <c r="M746" s="95"/>
      <c r="N746" s="95" t="s">
        <v>10558</v>
      </c>
      <c r="O746" s="95"/>
      <c r="P746" s="95"/>
      <c r="Q746" s="95" t="s">
        <v>178</v>
      </c>
      <c r="R746" s="95"/>
      <c r="S746" s="95"/>
      <c r="T746" s="95"/>
      <c r="U746" s="95"/>
      <c r="V746" s="95"/>
      <c r="W746" s="95"/>
      <c r="X746" s="95"/>
      <c r="Y746" s="95"/>
      <c r="Z746" s="95"/>
      <c r="AA746" s="95"/>
      <c r="AB746" s="95"/>
      <c r="AC746" s="95"/>
      <c r="AD746" s="95"/>
      <c r="AE746" s="95"/>
      <c r="AF746" s="95"/>
      <c r="AG746" s="95"/>
      <c r="AH746" s="95"/>
      <c r="AI746" s="95"/>
      <c r="AJ746" s="95"/>
      <c r="AK746" s="95"/>
    </row>
    <row r="747" spans="1:37" ht="17.25" customHeight="1" x14ac:dyDescent="0.2">
      <c r="A747" s="97" t="s">
        <v>22</v>
      </c>
      <c r="B747" s="97" t="s">
        <v>1735</v>
      </c>
      <c r="C747" s="97" t="s">
        <v>165</v>
      </c>
      <c r="D747" s="97" t="s">
        <v>195</v>
      </c>
      <c r="E747" s="97" t="s">
        <v>2943</v>
      </c>
      <c r="F747" s="95">
        <v>22</v>
      </c>
      <c r="G747" s="98" t="s">
        <v>746</v>
      </c>
      <c r="H747" s="95">
        <v>2005</v>
      </c>
      <c r="I747" s="96" t="s">
        <v>2996</v>
      </c>
      <c r="J747" s="95" t="s">
        <v>2997</v>
      </c>
      <c r="K747" s="95" t="s">
        <v>2946</v>
      </c>
      <c r="L747" s="95" t="s">
        <v>2947</v>
      </c>
      <c r="M747" s="95"/>
      <c r="N747" s="95" t="s">
        <v>10558</v>
      </c>
      <c r="O747" s="95"/>
      <c r="P747" s="95"/>
      <c r="Q747" s="95" t="s">
        <v>178</v>
      </c>
      <c r="R747" s="95"/>
      <c r="S747" s="95"/>
      <c r="T747" s="95"/>
      <c r="U747" s="95"/>
      <c r="V747" s="95"/>
      <c r="W747" s="95"/>
      <c r="X747" s="95"/>
      <c r="Y747" s="95"/>
      <c r="Z747" s="95"/>
      <c r="AA747" s="95"/>
      <c r="AB747" s="95"/>
      <c r="AC747" s="95"/>
      <c r="AD747" s="95"/>
      <c r="AE747" s="95"/>
      <c r="AF747" s="95"/>
      <c r="AG747" s="95"/>
      <c r="AH747" s="95"/>
      <c r="AI747" s="95"/>
      <c r="AJ747" s="95"/>
      <c r="AK747" s="95"/>
    </row>
    <row r="748" spans="1:37" ht="17.25" customHeight="1" x14ac:dyDescent="0.2">
      <c r="A748" s="97" t="s">
        <v>22</v>
      </c>
      <c r="B748" s="97" t="s">
        <v>1738</v>
      </c>
      <c r="C748" s="97" t="s">
        <v>165</v>
      </c>
      <c r="D748" s="97" t="s">
        <v>195</v>
      </c>
      <c r="E748" s="97" t="s">
        <v>2943</v>
      </c>
      <c r="F748" s="95">
        <v>23</v>
      </c>
      <c r="G748" s="98" t="s">
        <v>750</v>
      </c>
      <c r="H748" s="95">
        <v>2006</v>
      </c>
      <c r="I748" s="96" t="s">
        <v>3000</v>
      </c>
      <c r="J748" s="95" t="s">
        <v>3001</v>
      </c>
      <c r="K748" s="95" t="s">
        <v>2946</v>
      </c>
      <c r="L748" s="95" t="s">
        <v>2947</v>
      </c>
      <c r="M748" s="95"/>
      <c r="N748" s="95" t="s">
        <v>10558</v>
      </c>
      <c r="O748" s="95"/>
      <c r="P748" s="95"/>
      <c r="Q748" s="95" t="s">
        <v>178</v>
      </c>
      <c r="R748" s="95"/>
      <c r="S748" s="95"/>
      <c r="T748" s="95"/>
      <c r="U748" s="95"/>
      <c r="V748" s="95"/>
      <c r="W748" s="95"/>
      <c r="X748" s="95"/>
      <c r="Y748" s="95"/>
      <c r="Z748" s="95"/>
      <c r="AA748" s="95"/>
      <c r="AB748" s="95"/>
      <c r="AC748" s="95"/>
      <c r="AD748" s="95"/>
      <c r="AE748" s="95"/>
      <c r="AF748" s="95"/>
      <c r="AG748" s="95"/>
      <c r="AH748" s="95"/>
      <c r="AI748" s="95"/>
      <c r="AJ748" s="95"/>
      <c r="AK748" s="95"/>
    </row>
    <row r="749" spans="1:37" ht="17.25" customHeight="1" x14ac:dyDescent="0.2">
      <c r="A749" s="97" t="s">
        <v>22</v>
      </c>
      <c r="B749" s="97" t="s">
        <v>1741</v>
      </c>
      <c r="C749" s="97" t="s">
        <v>165</v>
      </c>
      <c r="D749" s="97" t="s">
        <v>195</v>
      </c>
      <c r="E749" s="97" t="s">
        <v>2943</v>
      </c>
      <c r="F749" s="95">
        <v>24</v>
      </c>
      <c r="G749" s="98" t="s">
        <v>754</v>
      </c>
      <c r="H749" s="95">
        <v>2007</v>
      </c>
      <c r="I749" s="96" t="s">
        <v>3002</v>
      </c>
      <c r="J749" s="95" t="s">
        <v>3003</v>
      </c>
      <c r="K749" s="95" t="s">
        <v>2946</v>
      </c>
      <c r="L749" s="95" t="s">
        <v>2947</v>
      </c>
      <c r="M749" s="95"/>
      <c r="N749" s="95" t="s">
        <v>10558</v>
      </c>
      <c r="O749" s="95"/>
      <c r="P749" s="95"/>
      <c r="Q749" s="95" t="s">
        <v>178</v>
      </c>
      <c r="R749" s="95"/>
      <c r="S749" s="95"/>
      <c r="T749" s="95"/>
      <c r="U749" s="95"/>
      <c r="V749" s="95"/>
      <c r="W749" s="95"/>
      <c r="X749" s="95"/>
      <c r="Y749" s="95"/>
      <c r="Z749" s="95"/>
      <c r="AA749" s="95"/>
      <c r="AB749" s="95"/>
      <c r="AC749" s="95"/>
      <c r="AD749" s="95"/>
      <c r="AE749" s="95"/>
      <c r="AF749" s="95"/>
      <c r="AG749" s="95"/>
      <c r="AH749" s="95"/>
      <c r="AI749" s="95"/>
      <c r="AJ749" s="95"/>
      <c r="AK749" s="95"/>
    </row>
    <row r="750" spans="1:37" ht="17.25" customHeight="1" x14ac:dyDescent="0.2">
      <c r="A750" s="97" t="s">
        <v>22</v>
      </c>
      <c r="B750" s="97" t="s">
        <v>1744</v>
      </c>
      <c r="C750" s="97" t="s">
        <v>165</v>
      </c>
      <c r="D750" s="97" t="s">
        <v>195</v>
      </c>
      <c r="E750" s="97" t="s">
        <v>2943</v>
      </c>
      <c r="F750" s="95">
        <v>25</v>
      </c>
      <c r="G750" s="98" t="s">
        <v>758</v>
      </c>
      <c r="H750" s="95">
        <v>2008</v>
      </c>
      <c r="I750" s="96" t="s">
        <v>3004</v>
      </c>
      <c r="J750" s="95" t="s">
        <v>3005</v>
      </c>
      <c r="K750" s="95" t="s">
        <v>2946</v>
      </c>
      <c r="L750" s="95" t="s">
        <v>2947</v>
      </c>
      <c r="M750" s="95"/>
      <c r="N750" s="95" t="s">
        <v>10558</v>
      </c>
      <c r="O750" s="95"/>
      <c r="P750" s="95"/>
      <c r="Q750" s="95" t="s">
        <v>178</v>
      </c>
      <c r="R750" s="95"/>
      <c r="S750" s="95"/>
      <c r="T750" s="95"/>
      <c r="U750" s="95"/>
      <c r="V750" s="95"/>
      <c r="W750" s="95"/>
      <c r="X750" s="95"/>
      <c r="Y750" s="95"/>
      <c r="Z750" s="95"/>
      <c r="AA750" s="95"/>
      <c r="AB750" s="95"/>
      <c r="AC750" s="95"/>
      <c r="AD750" s="95"/>
      <c r="AE750" s="95"/>
      <c r="AF750" s="95"/>
      <c r="AG750" s="95"/>
      <c r="AH750" s="95"/>
      <c r="AI750" s="95"/>
      <c r="AJ750" s="95"/>
      <c r="AK750" s="95"/>
    </row>
    <row r="751" spans="1:37" ht="17.25" customHeight="1" x14ac:dyDescent="0.2">
      <c r="A751" s="97" t="s">
        <v>22</v>
      </c>
      <c r="B751" s="97" t="s">
        <v>1748</v>
      </c>
      <c r="C751" s="97" t="s">
        <v>165</v>
      </c>
      <c r="D751" s="97" t="s">
        <v>195</v>
      </c>
      <c r="E751" s="97" t="s">
        <v>2943</v>
      </c>
      <c r="F751" s="95">
        <v>26</v>
      </c>
      <c r="G751" s="98" t="s">
        <v>763</v>
      </c>
      <c r="H751" s="95">
        <v>2009</v>
      </c>
      <c r="I751" s="96" t="s">
        <v>3006</v>
      </c>
      <c r="J751" s="95" t="s">
        <v>3007</v>
      </c>
      <c r="K751" s="95" t="s">
        <v>2946</v>
      </c>
      <c r="L751" s="95" t="s">
        <v>2947</v>
      </c>
      <c r="M751" s="95"/>
      <c r="N751" s="95" t="s">
        <v>10558</v>
      </c>
      <c r="O751" s="95"/>
      <c r="P751" s="95"/>
      <c r="Q751" s="95" t="s">
        <v>178</v>
      </c>
      <c r="R751" s="95"/>
      <c r="S751" s="95"/>
      <c r="T751" s="95"/>
      <c r="U751" s="95"/>
      <c r="V751" s="95"/>
      <c r="W751" s="95"/>
      <c r="X751" s="95"/>
      <c r="Y751" s="95"/>
      <c r="Z751" s="95"/>
      <c r="AA751" s="95"/>
      <c r="AB751" s="95"/>
      <c r="AC751" s="95"/>
      <c r="AD751" s="95"/>
      <c r="AE751" s="95"/>
      <c r="AF751" s="95"/>
      <c r="AG751" s="95"/>
      <c r="AH751" s="95"/>
      <c r="AI751" s="95"/>
      <c r="AJ751" s="95"/>
      <c r="AK751" s="95"/>
    </row>
    <row r="752" spans="1:37" ht="17.25" customHeight="1" x14ac:dyDescent="0.2">
      <c r="A752" s="97" t="s">
        <v>22</v>
      </c>
      <c r="B752" s="97" t="s">
        <v>1752</v>
      </c>
      <c r="C752" s="97" t="s">
        <v>165</v>
      </c>
      <c r="D752" s="97" t="s">
        <v>195</v>
      </c>
      <c r="E752" s="97" t="s">
        <v>2943</v>
      </c>
      <c r="F752" s="95">
        <v>27</v>
      </c>
      <c r="G752" s="98" t="s">
        <v>767</v>
      </c>
      <c r="H752" s="95">
        <v>2010</v>
      </c>
      <c r="I752" s="96" t="s">
        <v>3008</v>
      </c>
      <c r="J752" s="95" t="s">
        <v>3009</v>
      </c>
      <c r="K752" s="95" t="s">
        <v>2946</v>
      </c>
      <c r="L752" s="95" t="s">
        <v>2947</v>
      </c>
      <c r="M752" s="95"/>
      <c r="N752" s="95" t="s">
        <v>10558</v>
      </c>
      <c r="O752" s="95"/>
      <c r="P752" s="95"/>
      <c r="Q752" s="95" t="s">
        <v>178</v>
      </c>
      <c r="R752" s="95"/>
      <c r="S752" s="95"/>
      <c r="T752" s="95"/>
      <c r="U752" s="95"/>
      <c r="V752" s="95"/>
      <c r="W752" s="95"/>
      <c r="X752" s="95"/>
      <c r="Y752" s="95"/>
      <c r="Z752" s="95"/>
      <c r="AA752" s="95"/>
      <c r="AB752" s="95"/>
      <c r="AC752" s="95"/>
      <c r="AD752" s="95"/>
      <c r="AE752" s="95"/>
      <c r="AF752" s="95"/>
      <c r="AG752" s="95"/>
      <c r="AH752" s="95"/>
      <c r="AI752" s="95"/>
      <c r="AJ752" s="95"/>
      <c r="AK752" s="95"/>
    </row>
    <row r="753" spans="1:37" ht="17.25" customHeight="1" x14ac:dyDescent="0.2">
      <c r="A753" s="97" t="s">
        <v>22</v>
      </c>
      <c r="B753" s="97" t="s">
        <v>1755</v>
      </c>
      <c r="C753" s="97" t="s">
        <v>165</v>
      </c>
      <c r="D753" s="97" t="s">
        <v>195</v>
      </c>
      <c r="E753" s="97" t="s">
        <v>2943</v>
      </c>
      <c r="F753" s="95">
        <v>28</v>
      </c>
      <c r="G753" s="98" t="s">
        <v>771</v>
      </c>
      <c r="H753" s="95">
        <v>2011</v>
      </c>
      <c r="I753" s="96" t="s">
        <v>3010</v>
      </c>
      <c r="J753" s="95" t="s">
        <v>3011</v>
      </c>
      <c r="K753" s="95" t="s">
        <v>2946</v>
      </c>
      <c r="L753" s="95" t="s">
        <v>2947</v>
      </c>
      <c r="M753" s="95"/>
      <c r="N753" s="95" t="s">
        <v>10558</v>
      </c>
      <c r="O753" s="95"/>
      <c r="P753" s="95"/>
      <c r="Q753" s="95" t="s">
        <v>178</v>
      </c>
      <c r="R753" s="95"/>
      <c r="S753" s="95"/>
      <c r="T753" s="95"/>
      <c r="U753" s="95"/>
      <c r="V753" s="95"/>
      <c r="W753" s="95"/>
      <c r="X753" s="95"/>
      <c r="Y753" s="95"/>
      <c r="Z753" s="95"/>
      <c r="AA753" s="95"/>
      <c r="AB753" s="95"/>
      <c r="AC753" s="95"/>
      <c r="AD753" s="95"/>
      <c r="AE753" s="95"/>
      <c r="AF753" s="95"/>
      <c r="AG753" s="95"/>
      <c r="AH753" s="95"/>
      <c r="AI753" s="95"/>
      <c r="AJ753" s="95"/>
      <c r="AK753" s="95"/>
    </row>
    <row r="754" spans="1:37" ht="17.25" customHeight="1" x14ac:dyDescent="0.2">
      <c r="A754" s="97" t="s">
        <v>22</v>
      </c>
      <c r="B754" s="97" t="s">
        <v>1758</v>
      </c>
      <c r="C754" s="97" t="s">
        <v>165</v>
      </c>
      <c r="D754" s="97" t="s">
        <v>195</v>
      </c>
      <c r="E754" s="97" t="s">
        <v>2943</v>
      </c>
      <c r="F754" s="95">
        <v>29</v>
      </c>
      <c r="G754" s="98" t="s">
        <v>775</v>
      </c>
      <c r="H754" s="95">
        <v>2012</v>
      </c>
      <c r="I754" s="96" t="s">
        <v>3015</v>
      </c>
      <c r="J754" s="95" t="s">
        <v>3017</v>
      </c>
      <c r="K754" s="95" t="s">
        <v>2946</v>
      </c>
      <c r="L754" s="95" t="s">
        <v>2947</v>
      </c>
      <c r="M754" s="95"/>
      <c r="N754" s="95" t="s">
        <v>10558</v>
      </c>
      <c r="O754" s="95"/>
      <c r="P754" s="95"/>
      <c r="Q754" s="95" t="s">
        <v>178</v>
      </c>
      <c r="R754" s="95"/>
      <c r="S754" s="95"/>
      <c r="T754" s="95"/>
      <c r="U754" s="95"/>
      <c r="V754" s="95"/>
      <c r="W754" s="95"/>
      <c r="X754" s="95"/>
      <c r="Y754" s="95"/>
      <c r="Z754" s="95"/>
      <c r="AA754" s="95"/>
      <c r="AB754" s="95"/>
      <c r="AC754" s="95"/>
      <c r="AD754" s="95"/>
      <c r="AE754" s="95"/>
      <c r="AF754" s="95"/>
      <c r="AG754" s="95"/>
      <c r="AH754" s="95"/>
      <c r="AI754" s="95"/>
      <c r="AJ754" s="95"/>
      <c r="AK754" s="95"/>
    </row>
    <row r="755" spans="1:37" ht="17.25" customHeight="1" x14ac:dyDescent="0.2">
      <c r="A755" s="97" t="s">
        <v>22</v>
      </c>
      <c r="B755" s="97" t="s">
        <v>1761</v>
      </c>
      <c r="C755" s="97" t="s">
        <v>165</v>
      </c>
      <c r="D755" s="97" t="s">
        <v>195</v>
      </c>
      <c r="E755" s="97" t="s">
        <v>2943</v>
      </c>
      <c r="F755" s="95">
        <v>30</v>
      </c>
      <c r="G755" s="98" t="s">
        <v>779</v>
      </c>
      <c r="H755" s="95">
        <v>2013</v>
      </c>
      <c r="I755" s="96" t="s">
        <v>3019</v>
      </c>
      <c r="J755" s="95" t="s">
        <v>3020</v>
      </c>
      <c r="K755" s="95" t="s">
        <v>2946</v>
      </c>
      <c r="L755" s="95" t="s">
        <v>2947</v>
      </c>
      <c r="M755" s="95"/>
      <c r="N755" s="95" t="s">
        <v>10558</v>
      </c>
      <c r="O755" s="95"/>
      <c r="P755" s="95"/>
      <c r="Q755" s="95" t="s">
        <v>178</v>
      </c>
      <c r="R755" s="95"/>
      <c r="S755" s="95"/>
      <c r="T755" s="95"/>
      <c r="U755" s="95"/>
      <c r="V755" s="95"/>
      <c r="W755" s="95"/>
      <c r="X755" s="95"/>
      <c r="Y755" s="95"/>
      <c r="Z755" s="95"/>
      <c r="AA755" s="95"/>
      <c r="AB755" s="95"/>
      <c r="AC755" s="95"/>
      <c r="AD755" s="95"/>
      <c r="AE755" s="95"/>
      <c r="AF755" s="95"/>
      <c r="AG755" s="95"/>
      <c r="AH755" s="95"/>
      <c r="AI755" s="95"/>
      <c r="AJ755" s="95"/>
      <c r="AK755" s="95"/>
    </row>
    <row r="756" spans="1:37" ht="17.25" customHeight="1" x14ac:dyDescent="0.2">
      <c r="A756" s="97" t="s">
        <v>22</v>
      </c>
      <c r="B756" s="97" t="s">
        <v>3023</v>
      </c>
      <c r="C756" s="97" t="s">
        <v>165</v>
      </c>
      <c r="D756" s="97" t="s">
        <v>195</v>
      </c>
      <c r="E756" s="97" t="s">
        <v>2943</v>
      </c>
      <c r="F756" s="95">
        <v>31</v>
      </c>
      <c r="G756" s="98" t="s">
        <v>783</v>
      </c>
      <c r="H756" s="95">
        <v>2014</v>
      </c>
      <c r="I756" s="96" t="s">
        <v>3024</v>
      </c>
      <c r="J756" s="95" t="s">
        <v>3025</v>
      </c>
      <c r="K756" s="95" t="s">
        <v>2946</v>
      </c>
      <c r="L756" s="95" t="s">
        <v>2947</v>
      </c>
      <c r="M756" s="95"/>
      <c r="N756" s="95" t="s">
        <v>10558</v>
      </c>
      <c r="O756" s="95"/>
      <c r="P756" s="95"/>
      <c r="Q756" s="95" t="s">
        <v>178</v>
      </c>
      <c r="R756" s="95"/>
      <c r="S756" s="95"/>
      <c r="T756" s="95"/>
      <c r="U756" s="95"/>
      <c r="V756" s="95"/>
      <c r="W756" s="95"/>
      <c r="X756" s="95"/>
      <c r="Y756" s="95"/>
      <c r="Z756" s="95"/>
      <c r="AA756" s="95"/>
      <c r="AB756" s="95"/>
      <c r="AC756" s="95"/>
      <c r="AD756" s="95"/>
      <c r="AE756" s="95"/>
      <c r="AF756" s="95"/>
      <c r="AG756" s="95"/>
      <c r="AH756" s="95"/>
      <c r="AI756" s="95"/>
      <c r="AJ756" s="95"/>
      <c r="AK756" s="95"/>
    </row>
    <row r="757" spans="1:37" ht="17.25" customHeight="1" x14ac:dyDescent="0.2">
      <c r="A757" s="97" t="s">
        <v>22</v>
      </c>
      <c r="B757" s="97"/>
      <c r="C757" s="97" t="s">
        <v>165</v>
      </c>
      <c r="D757" s="97" t="s">
        <v>207</v>
      </c>
      <c r="E757" s="97" t="s">
        <v>207</v>
      </c>
      <c r="F757" s="95">
        <v>19</v>
      </c>
      <c r="G757" s="98" t="s">
        <v>733</v>
      </c>
      <c r="H757" s="95">
        <v>2002</v>
      </c>
      <c r="I757" s="96" t="s">
        <v>3028</v>
      </c>
      <c r="J757" s="95" t="s">
        <v>3029</v>
      </c>
      <c r="K757" s="95" t="s">
        <v>1609</v>
      </c>
      <c r="L757" s="95" t="s">
        <v>230</v>
      </c>
      <c r="M757" s="95"/>
      <c r="N757" s="95" t="s">
        <v>177</v>
      </c>
      <c r="O757" s="95"/>
      <c r="P757" s="95"/>
      <c r="Q757" s="95" t="s">
        <v>178</v>
      </c>
      <c r="R757" s="95"/>
      <c r="S757" s="95"/>
      <c r="T757" s="95"/>
      <c r="U757" s="95"/>
      <c r="V757" s="95"/>
      <c r="W757" s="95"/>
      <c r="X757" s="95"/>
      <c r="Y757" s="95"/>
      <c r="Z757" s="95"/>
      <c r="AA757" s="95"/>
      <c r="AB757" s="95"/>
      <c r="AC757" s="95"/>
      <c r="AD757" s="95"/>
      <c r="AE757" s="95"/>
      <c r="AF757" s="95"/>
      <c r="AG757" s="95"/>
      <c r="AH757" s="95"/>
      <c r="AI757" s="95"/>
      <c r="AJ757" s="95"/>
      <c r="AK757" s="95"/>
    </row>
    <row r="758" spans="1:37" ht="17.25" customHeight="1" x14ac:dyDescent="0.2">
      <c r="A758" s="97" t="s">
        <v>22</v>
      </c>
      <c r="B758" s="97"/>
      <c r="C758" s="97" t="s">
        <v>165</v>
      </c>
      <c r="D758" s="97" t="s">
        <v>207</v>
      </c>
      <c r="E758" s="97" t="s">
        <v>207</v>
      </c>
      <c r="F758" s="95">
        <v>21</v>
      </c>
      <c r="G758" s="98" t="s">
        <v>742</v>
      </c>
      <c r="H758" s="95">
        <v>2004</v>
      </c>
      <c r="I758" s="96" t="s">
        <v>3032</v>
      </c>
      <c r="J758" s="95" t="s">
        <v>3033</v>
      </c>
      <c r="K758" s="95" t="s">
        <v>1609</v>
      </c>
      <c r="L758" s="95" t="s">
        <v>230</v>
      </c>
      <c r="M758" s="95"/>
      <c r="N758" s="95" t="s">
        <v>177</v>
      </c>
      <c r="O758" s="95"/>
      <c r="P758" s="95"/>
      <c r="Q758" s="95" t="s">
        <v>178</v>
      </c>
      <c r="R758" s="95"/>
      <c r="S758" s="95"/>
      <c r="T758" s="95"/>
      <c r="U758" s="95"/>
      <c r="V758" s="95"/>
      <c r="W758" s="95"/>
      <c r="X758" s="95"/>
      <c r="Y758" s="95"/>
      <c r="Z758" s="95"/>
      <c r="AA758" s="95"/>
      <c r="AB758" s="95"/>
      <c r="AC758" s="95"/>
      <c r="AD758" s="95"/>
      <c r="AE758" s="95"/>
      <c r="AF758" s="95"/>
      <c r="AG758" s="95"/>
      <c r="AH758" s="95"/>
      <c r="AI758" s="95"/>
      <c r="AJ758" s="95"/>
      <c r="AK758" s="95"/>
    </row>
    <row r="759" spans="1:37" ht="17.25" customHeight="1" x14ac:dyDescent="0.2">
      <c r="A759" s="97" t="s">
        <v>22</v>
      </c>
      <c r="B759" s="97"/>
      <c r="C759" s="97" t="s">
        <v>165</v>
      </c>
      <c r="D759" s="97" t="s">
        <v>207</v>
      </c>
      <c r="E759" s="97" t="s">
        <v>207</v>
      </c>
      <c r="F759" s="95">
        <v>23</v>
      </c>
      <c r="G759" s="98" t="s">
        <v>750</v>
      </c>
      <c r="H759" s="95">
        <v>2006</v>
      </c>
      <c r="I759" s="96" t="s">
        <v>3036</v>
      </c>
      <c r="J759" s="95" t="s">
        <v>3037</v>
      </c>
      <c r="K759" s="95" t="s">
        <v>1609</v>
      </c>
      <c r="L759" s="95" t="s">
        <v>230</v>
      </c>
      <c r="M759" s="95"/>
      <c r="N759" s="95" t="s">
        <v>177</v>
      </c>
      <c r="O759" s="95"/>
      <c r="P759" s="95"/>
      <c r="Q759" s="95" t="s">
        <v>178</v>
      </c>
      <c r="R759" s="95"/>
      <c r="S759" s="95"/>
      <c r="T759" s="95"/>
      <c r="U759" s="95"/>
      <c r="V759" s="95"/>
      <c r="W759" s="95"/>
      <c r="X759" s="95"/>
      <c r="Y759" s="95"/>
      <c r="Z759" s="95"/>
      <c r="AA759" s="95"/>
      <c r="AB759" s="95"/>
      <c r="AC759" s="95"/>
      <c r="AD759" s="95"/>
      <c r="AE759" s="95"/>
      <c r="AF759" s="95"/>
      <c r="AG759" s="95"/>
      <c r="AH759" s="95"/>
      <c r="AI759" s="95"/>
      <c r="AJ759" s="95"/>
      <c r="AK759" s="95"/>
    </row>
    <row r="760" spans="1:37" ht="17.25" customHeight="1" x14ac:dyDescent="0.2">
      <c r="A760" s="97" t="s">
        <v>22</v>
      </c>
      <c r="B760" s="97"/>
      <c r="C760" s="97" t="s">
        <v>165</v>
      </c>
      <c r="D760" s="97" t="s">
        <v>207</v>
      </c>
      <c r="E760" s="97" t="s">
        <v>207</v>
      </c>
      <c r="F760" s="95">
        <v>25</v>
      </c>
      <c r="G760" s="98" t="s">
        <v>758</v>
      </c>
      <c r="H760" s="95">
        <v>2008</v>
      </c>
      <c r="I760" s="96" t="s">
        <v>3041</v>
      </c>
      <c r="J760" s="95" t="s">
        <v>3042</v>
      </c>
      <c r="K760" s="95" t="s">
        <v>1609</v>
      </c>
      <c r="L760" s="95" t="s">
        <v>230</v>
      </c>
      <c r="M760" s="95"/>
      <c r="N760" s="95" t="s">
        <v>177</v>
      </c>
      <c r="O760" s="95"/>
      <c r="P760" s="95"/>
      <c r="Q760" s="95" t="s">
        <v>178</v>
      </c>
      <c r="R760" s="95"/>
      <c r="S760" s="95"/>
      <c r="T760" s="95"/>
      <c r="U760" s="95"/>
      <c r="V760" s="95"/>
      <c r="W760" s="95"/>
      <c r="X760" s="95"/>
      <c r="Y760" s="95"/>
      <c r="Z760" s="95"/>
      <c r="AA760" s="95"/>
      <c r="AB760" s="95"/>
      <c r="AC760" s="95"/>
      <c r="AD760" s="95"/>
      <c r="AE760" s="95"/>
      <c r="AF760" s="95"/>
      <c r="AG760" s="95"/>
      <c r="AH760" s="95"/>
      <c r="AI760" s="95"/>
      <c r="AJ760" s="95"/>
      <c r="AK760" s="95"/>
    </row>
    <row r="761" spans="1:37" ht="17.25" customHeight="1" x14ac:dyDescent="0.2">
      <c r="A761" s="97" t="s">
        <v>22</v>
      </c>
      <c r="B761" s="97"/>
      <c r="C761" s="97" t="s">
        <v>165</v>
      </c>
      <c r="D761" s="97" t="s">
        <v>207</v>
      </c>
      <c r="E761" s="97" t="s">
        <v>207</v>
      </c>
      <c r="F761" s="95">
        <v>27</v>
      </c>
      <c r="G761" s="98" t="s">
        <v>767</v>
      </c>
      <c r="H761" s="95">
        <v>2010</v>
      </c>
      <c r="I761" s="96" t="s">
        <v>3045</v>
      </c>
      <c r="J761" s="95" t="s">
        <v>3046</v>
      </c>
      <c r="K761" s="95" t="s">
        <v>1609</v>
      </c>
      <c r="L761" s="95" t="s">
        <v>230</v>
      </c>
      <c r="M761" s="95"/>
      <c r="N761" s="95" t="s">
        <v>177</v>
      </c>
      <c r="O761" s="95"/>
      <c r="P761" s="95"/>
      <c r="Q761" s="95" t="s">
        <v>178</v>
      </c>
      <c r="R761" s="95"/>
      <c r="S761" s="95"/>
      <c r="T761" s="95"/>
      <c r="U761" s="95"/>
      <c r="V761" s="95"/>
      <c r="W761" s="95"/>
      <c r="X761" s="95"/>
      <c r="Y761" s="95"/>
      <c r="Z761" s="95"/>
      <c r="AA761" s="95"/>
      <c r="AB761" s="95"/>
      <c r="AC761" s="95"/>
      <c r="AD761" s="95"/>
      <c r="AE761" s="95"/>
      <c r="AF761" s="95"/>
      <c r="AG761" s="95"/>
      <c r="AH761" s="95"/>
      <c r="AI761" s="95"/>
      <c r="AJ761" s="95"/>
      <c r="AK761" s="95"/>
    </row>
    <row r="762" spans="1:37" ht="17.25" customHeight="1" x14ac:dyDescent="0.2">
      <c r="A762" s="97" t="s">
        <v>22</v>
      </c>
      <c r="B762" s="97"/>
      <c r="C762" s="97" t="s">
        <v>165</v>
      </c>
      <c r="D762" s="97" t="s">
        <v>207</v>
      </c>
      <c r="E762" s="97" t="s">
        <v>207</v>
      </c>
      <c r="F762" s="95">
        <v>29</v>
      </c>
      <c r="G762" s="98" t="s">
        <v>775</v>
      </c>
      <c r="H762" s="95">
        <v>2012</v>
      </c>
      <c r="I762" s="96" t="s">
        <v>3049</v>
      </c>
      <c r="J762" s="95" t="s">
        <v>3050</v>
      </c>
      <c r="K762" s="95" t="s">
        <v>1609</v>
      </c>
      <c r="L762" s="95" t="s">
        <v>230</v>
      </c>
      <c r="M762" s="95"/>
      <c r="N762" s="95" t="s">
        <v>177</v>
      </c>
      <c r="O762" s="95"/>
      <c r="P762" s="95"/>
      <c r="Q762" s="95" t="s">
        <v>178</v>
      </c>
      <c r="R762" s="95"/>
      <c r="S762" s="95"/>
      <c r="T762" s="95"/>
      <c r="U762" s="95"/>
      <c r="V762" s="95"/>
      <c r="W762" s="95"/>
      <c r="X762" s="95"/>
      <c r="Y762" s="95"/>
      <c r="Z762" s="95"/>
      <c r="AA762" s="95"/>
      <c r="AB762" s="95"/>
      <c r="AC762" s="95"/>
      <c r="AD762" s="95"/>
      <c r="AE762" s="95"/>
      <c r="AF762" s="95"/>
      <c r="AG762" s="95"/>
      <c r="AH762" s="95"/>
      <c r="AI762" s="95"/>
      <c r="AJ762" s="95"/>
      <c r="AK762" s="95"/>
    </row>
    <row r="763" spans="1:37" ht="17.25" customHeight="1" x14ac:dyDescent="0.2">
      <c r="A763" s="97" t="s">
        <v>22</v>
      </c>
      <c r="B763" s="97"/>
      <c r="C763" s="97" t="s">
        <v>165</v>
      </c>
      <c r="D763" s="97" t="s">
        <v>207</v>
      </c>
      <c r="E763" s="97" t="s">
        <v>207</v>
      </c>
      <c r="F763" s="95">
        <v>31</v>
      </c>
      <c r="G763" s="98" t="s">
        <v>783</v>
      </c>
      <c r="H763" s="95">
        <v>2014</v>
      </c>
      <c r="I763" s="96" t="s">
        <v>3053</v>
      </c>
      <c r="J763" s="95" t="s">
        <v>3054</v>
      </c>
      <c r="K763" s="95" t="s">
        <v>1609</v>
      </c>
      <c r="L763" s="95" t="s">
        <v>230</v>
      </c>
      <c r="M763" s="95"/>
      <c r="N763" s="95" t="s">
        <v>177</v>
      </c>
      <c r="O763" s="95"/>
      <c r="P763" s="95"/>
      <c r="Q763" s="95" t="s">
        <v>178</v>
      </c>
      <c r="R763" s="95"/>
      <c r="S763" s="95"/>
      <c r="T763" s="95"/>
      <c r="U763" s="95"/>
      <c r="V763" s="95"/>
      <c r="W763" s="95"/>
      <c r="X763" s="95"/>
      <c r="Y763" s="95"/>
      <c r="Z763" s="95"/>
      <c r="AA763" s="95"/>
      <c r="AB763" s="95"/>
      <c r="AC763" s="95"/>
      <c r="AD763" s="95"/>
      <c r="AE763" s="95"/>
      <c r="AF763" s="95"/>
      <c r="AG763" s="95"/>
      <c r="AH763" s="95"/>
      <c r="AI763" s="95"/>
      <c r="AJ763" s="95"/>
      <c r="AK763" s="95"/>
    </row>
    <row r="764" spans="1:37" ht="17.25" customHeight="1" x14ac:dyDescent="0.2">
      <c r="A764" s="97" t="s">
        <v>22</v>
      </c>
      <c r="B764" s="97"/>
      <c r="C764" s="97" t="s">
        <v>165</v>
      </c>
      <c r="D764" s="97" t="s">
        <v>207</v>
      </c>
      <c r="E764" s="97" t="s">
        <v>207</v>
      </c>
      <c r="F764" s="95">
        <v>33</v>
      </c>
      <c r="G764" s="98" t="s">
        <v>1227</v>
      </c>
      <c r="H764" s="95">
        <v>2016</v>
      </c>
      <c r="I764" s="96" t="s">
        <v>3057</v>
      </c>
      <c r="J764" s="95" t="s">
        <v>3058</v>
      </c>
      <c r="K764" s="95" t="s">
        <v>1609</v>
      </c>
      <c r="L764" s="95" t="s">
        <v>230</v>
      </c>
      <c r="M764" s="95"/>
      <c r="N764" s="95" t="s">
        <v>177</v>
      </c>
      <c r="O764" s="95"/>
      <c r="P764" s="95"/>
      <c r="Q764" s="95" t="s">
        <v>178</v>
      </c>
      <c r="R764" s="95"/>
      <c r="S764" s="95"/>
      <c r="T764" s="95"/>
      <c r="U764" s="95"/>
      <c r="V764" s="95"/>
      <c r="W764" s="95"/>
      <c r="X764" s="95"/>
      <c r="Y764" s="95"/>
      <c r="Z764" s="95"/>
      <c r="AA764" s="95"/>
      <c r="AB764" s="95"/>
      <c r="AC764" s="95"/>
      <c r="AD764" s="95"/>
      <c r="AE764" s="95"/>
      <c r="AF764" s="95"/>
      <c r="AG764" s="95"/>
      <c r="AH764" s="95"/>
      <c r="AI764" s="95"/>
      <c r="AJ764" s="95"/>
      <c r="AK764" s="95"/>
    </row>
    <row r="765" spans="1:37" ht="17.25" customHeight="1" x14ac:dyDescent="0.2">
      <c r="A765" s="97" t="s">
        <v>22</v>
      </c>
      <c r="B765" s="97" t="s">
        <v>2431</v>
      </c>
      <c r="C765" s="97" t="s">
        <v>165</v>
      </c>
      <c r="D765" s="97" t="s">
        <v>184</v>
      </c>
      <c r="E765" s="97" t="s">
        <v>3061</v>
      </c>
      <c r="F765" s="95">
        <v>12</v>
      </c>
      <c r="G765" s="98" t="s">
        <v>705</v>
      </c>
      <c r="H765" s="95">
        <v>1995</v>
      </c>
      <c r="I765" s="96" t="s">
        <v>3062</v>
      </c>
      <c r="J765" s="95" t="s">
        <v>3063</v>
      </c>
      <c r="K765" s="95" t="s">
        <v>3065</v>
      </c>
      <c r="L765" s="95" t="s">
        <v>3066</v>
      </c>
      <c r="M765" s="95"/>
      <c r="N765" s="95" t="s">
        <v>10558</v>
      </c>
      <c r="O765" s="95"/>
      <c r="P765" s="95"/>
      <c r="Q765" s="95" t="s">
        <v>178</v>
      </c>
      <c r="R765" s="95"/>
      <c r="S765" s="95"/>
      <c r="T765" s="95"/>
      <c r="U765" s="95"/>
      <c r="V765" s="95"/>
      <c r="W765" s="95"/>
      <c r="X765" s="95"/>
      <c r="Y765" s="95"/>
      <c r="Z765" s="95"/>
      <c r="AA765" s="95"/>
      <c r="AB765" s="95"/>
      <c r="AC765" s="95"/>
      <c r="AD765" s="95"/>
      <c r="AE765" s="95"/>
      <c r="AF765" s="95"/>
      <c r="AG765" s="95"/>
      <c r="AH765" s="95"/>
      <c r="AI765" s="95"/>
      <c r="AJ765" s="95"/>
      <c r="AK765" s="95"/>
    </row>
    <row r="766" spans="1:37" ht="17.25" customHeight="1" x14ac:dyDescent="0.2">
      <c r="A766" s="97" t="s">
        <v>22</v>
      </c>
      <c r="B766" s="97" t="s">
        <v>2438</v>
      </c>
      <c r="C766" s="97" t="s">
        <v>165</v>
      </c>
      <c r="D766" s="97" t="s">
        <v>184</v>
      </c>
      <c r="E766" s="97" t="s">
        <v>3061</v>
      </c>
      <c r="F766" s="95">
        <v>13</v>
      </c>
      <c r="G766" s="98" t="s">
        <v>709</v>
      </c>
      <c r="H766" s="95">
        <v>1996</v>
      </c>
      <c r="I766" s="96" t="s">
        <v>3069</v>
      </c>
      <c r="J766" s="95" t="s">
        <v>3070</v>
      </c>
      <c r="K766" s="95" t="s">
        <v>3065</v>
      </c>
      <c r="L766" s="95" t="s">
        <v>3066</v>
      </c>
      <c r="M766" s="95"/>
      <c r="N766" s="95" t="s">
        <v>10558</v>
      </c>
      <c r="O766" s="95"/>
      <c r="P766" s="95"/>
      <c r="Q766" s="95" t="s">
        <v>178</v>
      </c>
      <c r="R766" s="95"/>
      <c r="S766" s="95"/>
      <c r="T766" s="95"/>
      <c r="U766" s="95"/>
      <c r="V766" s="95"/>
      <c r="W766" s="95"/>
      <c r="X766" s="95"/>
      <c r="Y766" s="95"/>
      <c r="Z766" s="95"/>
      <c r="AA766" s="95"/>
      <c r="AB766" s="95"/>
      <c r="AC766" s="95"/>
      <c r="AD766" s="95"/>
      <c r="AE766" s="95"/>
      <c r="AF766" s="95"/>
      <c r="AG766" s="95"/>
      <c r="AH766" s="95"/>
      <c r="AI766" s="95"/>
      <c r="AJ766" s="95"/>
      <c r="AK766" s="95"/>
    </row>
    <row r="767" spans="1:37" ht="17.25" customHeight="1" x14ac:dyDescent="0.2">
      <c r="A767" s="97" t="s">
        <v>22</v>
      </c>
      <c r="B767" s="97" t="s">
        <v>2443</v>
      </c>
      <c r="C767" s="97" t="s">
        <v>165</v>
      </c>
      <c r="D767" s="97" t="s">
        <v>184</v>
      </c>
      <c r="E767" s="97" t="s">
        <v>3061</v>
      </c>
      <c r="F767" s="95">
        <v>14</v>
      </c>
      <c r="G767" s="98" t="s">
        <v>713</v>
      </c>
      <c r="H767" s="95">
        <v>1997</v>
      </c>
      <c r="I767" s="96" t="s">
        <v>3072</v>
      </c>
      <c r="J767" s="95" t="s">
        <v>3073</v>
      </c>
      <c r="K767" s="95" t="s">
        <v>3065</v>
      </c>
      <c r="L767" s="95" t="s">
        <v>3066</v>
      </c>
      <c r="M767" s="95"/>
      <c r="N767" s="95" t="s">
        <v>10558</v>
      </c>
      <c r="O767" s="95"/>
      <c r="P767" s="95"/>
      <c r="Q767" s="95" t="s">
        <v>178</v>
      </c>
      <c r="R767" s="95"/>
      <c r="S767" s="95"/>
      <c r="T767" s="95"/>
      <c r="U767" s="95"/>
      <c r="V767" s="95"/>
      <c r="W767" s="95"/>
      <c r="X767" s="95"/>
      <c r="Y767" s="95"/>
      <c r="Z767" s="95"/>
      <c r="AA767" s="95"/>
      <c r="AB767" s="95"/>
      <c r="AC767" s="95"/>
      <c r="AD767" s="95"/>
      <c r="AE767" s="95"/>
      <c r="AF767" s="95"/>
      <c r="AG767" s="95"/>
      <c r="AH767" s="95"/>
      <c r="AI767" s="95"/>
      <c r="AJ767" s="95"/>
      <c r="AK767" s="95"/>
    </row>
    <row r="768" spans="1:37" ht="17.25" customHeight="1" x14ac:dyDescent="0.2">
      <c r="A768" s="97" t="s">
        <v>22</v>
      </c>
      <c r="B768" s="97" t="s">
        <v>2447</v>
      </c>
      <c r="C768" s="97" t="s">
        <v>165</v>
      </c>
      <c r="D768" s="97" t="s">
        <v>184</v>
      </c>
      <c r="E768" s="97" t="s">
        <v>3061</v>
      </c>
      <c r="F768" s="95">
        <v>15</v>
      </c>
      <c r="G768" s="98" t="s">
        <v>717</v>
      </c>
      <c r="H768" s="95">
        <v>1998</v>
      </c>
      <c r="I768" s="96" t="s">
        <v>3076</v>
      </c>
      <c r="J768" s="95" t="s">
        <v>3077</v>
      </c>
      <c r="K768" s="95" t="s">
        <v>3065</v>
      </c>
      <c r="L768" s="95" t="s">
        <v>3066</v>
      </c>
      <c r="M768" s="95"/>
      <c r="N768" s="95" t="s">
        <v>10558</v>
      </c>
      <c r="O768" s="95"/>
      <c r="P768" s="95"/>
      <c r="Q768" s="95" t="s">
        <v>178</v>
      </c>
      <c r="R768" s="95"/>
      <c r="S768" s="95"/>
      <c r="T768" s="95"/>
      <c r="U768" s="95"/>
      <c r="V768" s="95"/>
      <c r="W768" s="95"/>
      <c r="X768" s="95"/>
      <c r="Y768" s="95"/>
      <c r="Z768" s="95"/>
      <c r="AA768" s="95"/>
      <c r="AB768" s="95"/>
      <c r="AC768" s="95"/>
      <c r="AD768" s="95"/>
      <c r="AE768" s="95"/>
      <c r="AF768" s="95"/>
      <c r="AG768" s="95"/>
      <c r="AH768" s="95"/>
      <c r="AI768" s="95"/>
      <c r="AJ768" s="95"/>
      <c r="AK768" s="95"/>
    </row>
    <row r="769" spans="1:37" ht="17.25" customHeight="1" x14ac:dyDescent="0.2">
      <c r="A769" s="97" t="s">
        <v>22</v>
      </c>
      <c r="B769" s="97" t="s">
        <v>2452</v>
      </c>
      <c r="C769" s="97" t="s">
        <v>165</v>
      </c>
      <c r="D769" s="97" t="s">
        <v>184</v>
      </c>
      <c r="E769" s="97" t="s">
        <v>3061</v>
      </c>
      <c r="F769" s="95">
        <v>16</v>
      </c>
      <c r="G769" s="98" t="s">
        <v>721</v>
      </c>
      <c r="H769" s="95">
        <v>1999</v>
      </c>
      <c r="I769" s="96" t="s">
        <v>3080</v>
      </c>
      <c r="J769" s="95" t="s">
        <v>3081</v>
      </c>
      <c r="K769" s="95" t="s">
        <v>3065</v>
      </c>
      <c r="L769" s="95" t="s">
        <v>3066</v>
      </c>
      <c r="M769" s="95"/>
      <c r="N769" s="95" t="s">
        <v>10558</v>
      </c>
      <c r="O769" s="95"/>
      <c r="P769" s="95"/>
      <c r="Q769" s="95" t="s">
        <v>178</v>
      </c>
      <c r="R769" s="95"/>
      <c r="S769" s="95"/>
      <c r="T769" s="95"/>
      <c r="U769" s="95"/>
      <c r="V769" s="95"/>
      <c r="W769" s="95"/>
      <c r="X769" s="95"/>
      <c r="Y769" s="95"/>
      <c r="Z769" s="95"/>
      <c r="AA769" s="95"/>
      <c r="AB769" s="95"/>
      <c r="AC769" s="95"/>
      <c r="AD769" s="95"/>
      <c r="AE769" s="95"/>
      <c r="AF769" s="95"/>
      <c r="AG769" s="95"/>
      <c r="AH769" s="95"/>
      <c r="AI769" s="95"/>
      <c r="AJ769" s="95"/>
      <c r="AK769" s="95"/>
    </row>
    <row r="770" spans="1:37" ht="17.25" customHeight="1" x14ac:dyDescent="0.2">
      <c r="A770" s="97" t="s">
        <v>22</v>
      </c>
      <c r="B770" s="97" t="s">
        <v>2456</v>
      </c>
      <c r="C770" s="97" t="s">
        <v>165</v>
      </c>
      <c r="D770" s="97" t="s">
        <v>184</v>
      </c>
      <c r="E770" s="97" t="s">
        <v>3061</v>
      </c>
      <c r="F770" s="95">
        <v>17</v>
      </c>
      <c r="G770" s="98" t="s">
        <v>725</v>
      </c>
      <c r="H770" s="95">
        <v>2000</v>
      </c>
      <c r="I770" s="96" t="s">
        <v>3085</v>
      </c>
      <c r="J770" s="95" t="s">
        <v>3086</v>
      </c>
      <c r="K770" s="95" t="s">
        <v>3065</v>
      </c>
      <c r="L770" s="95" t="s">
        <v>3066</v>
      </c>
      <c r="M770" s="95"/>
      <c r="N770" s="95" t="s">
        <v>10558</v>
      </c>
      <c r="O770" s="95"/>
      <c r="P770" s="95"/>
      <c r="Q770" s="95" t="s">
        <v>178</v>
      </c>
      <c r="R770" s="95"/>
      <c r="S770" s="95"/>
      <c r="T770" s="95"/>
      <c r="U770" s="95"/>
      <c r="V770" s="95"/>
      <c r="W770" s="95"/>
      <c r="X770" s="95"/>
      <c r="Y770" s="95"/>
      <c r="Z770" s="95"/>
      <c r="AA770" s="95"/>
      <c r="AB770" s="95"/>
      <c r="AC770" s="95"/>
      <c r="AD770" s="95"/>
      <c r="AE770" s="95"/>
      <c r="AF770" s="95"/>
      <c r="AG770" s="95"/>
      <c r="AH770" s="95"/>
      <c r="AI770" s="95"/>
      <c r="AJ770" s="95"/>
      <c r="AK770" s="95"/>
    </row>
    <row r="771" spans="1:37" ht="17.25" customHeight="1" x14ac:dyDescent="0.2">
      <c r="A771" s="97" t="s">
        <v>22</v>
      </c>
      <c r="B771" s="97" t="s">
        <v>2461</v>
      </c>
      <c r="C771" s="97" t="s">
        <v>165</v>
      </c>
      <c r="D771" s="97" t="s">
        <v>184</v>
      </c>
      <c r="E771" s="97" t="s">
        <v>3061</v>
      </c>
      <c r="F771" s="95">
        <v>18</v>
      </c>
      <c r="G771" s="98" t="s">
        <v>729</v>
      </c>
      <c r="H771" s="95">
        <v>2001</v>
      </c>
      <c r="I771" s="96" t="s">
        <v>3089</v>
      </c>
      <c r="J771" s="95" t="s">
        <v>3090</v>
      </c>
      <c r="K771" s="95" t="s">
        <v>3065</v>
      </c>
      <c r="L771" s="95" t="s">
        <v>3066</v>
      </c>
      <c r="M771" s="95"/>
      <c r="N771" s="95" t="s">
        <v>10558</v>
      </c>
      <c r="O771" s="95"/>
      <c r="P771" s="95"/>
      <c r="Q771" s="95" t="s">
        <v>178</v>
      </c>
      <c r="R771" s="95"/>
      <c r="S771" s="95"/>
      <c r="T771" s="95"/>
      <c r="U771" s="95"/>
      <c r="V771" s="95"/>
      <c r="W771" s="95"/>
      <c r="X771" s="95"/>
      <c r="Y771" s="95"/>
      <c r="Z771" s="95"/>
      <c r="AA771" s="95"/>
      <c r="AB771" s="95"/>
      <c r="AC771" s="95"/>
      <c r="AD771" s="95"/>
      <c r="AE771" s="95"/>
      <c r="AF771" s="95"/>
      <c r="AG771" s="95"/>
      <c r="AH771" s="95"/>
      <c r="AI771" s="95"/>
      <c r="AJ771" s="95"/>
      <c r="AK771" s="95"/>
    </row>
    <row r="772" spans="1:37" ht="17.25" customHeight="1" x14ac:dyDescent="0.2">
      <c r="A772" s="97" t="s">
        <v>22</v>
      </c>
      <c r="B772" s="97" t="s">
        <v>2468</v>
      </c>
      <c r="C772" s="97" t="s">
        <v>165</v>
      </c>
      <c r="D772" s="97" t="s">
        <v>184</v>
      </c>
      <c r="E772" s="97" t="s">
        <v>3061</v>
      </c>
      <c r="F772" s="95">
        <v>19</v>
      </c>
      <c r="G772" s="98" t="s">
        <v>733</v>
      </c>
      <c r="H772" s="95">
        <v>2002</v>
      </c>
      <c r="I772" s="96" t="s">
        <v>3093</v>
      </c>
      <c r="J772" s="95" t="s">
        <v>3094</v>
      </c>
      <c r="K772" s="95" t="s">
        <v>3065</v>
      </c>
      <c r="L772" s="95" t="s">
        <v>3066</v>
      </c>
      <c r="M772" s="95"/>
      <c r="N772" s="95" t="s">
        <v>10558</v>
      </c>
      <c r="O772" s="95"/>
      <c r="P772" s="95"/>
      <c r="Q772" s="95" t="s">
        <v>178</v>
      </c>
      <c r="R772" s="95"/>
      <c r="S772" s="95"/>
      <c r="T772" s="95"/>
      <c r="U772" s="95"/>
      <c r="V772" s="95"/>
      <c r="W772" s="95"/>
      <c r="X772" s="95"/>
      <c r="Y772" s="95"/>
      <c r="Z772" s="95"/>
      <c r="AA772" s="95"/>
      <c r="AB772" s="95"/>
      <c r="AC772" s="95"/>
      <c r="AD772" s="95"/>
      <c r="AE772" s="95"/>
      <c r="AF772" s="95"/>
      <c r="AG772" s="95"/>
      <c r="AH772" s="95"/>
      <c r="AI772" s="95"/>
      <c r="AJ772" s="95"/>
      <c r="AK772" s="95"/>
    </row>
    <row r="773" spans="1:37" ht="17.25" customHeight="1" x14ac:dyDescent="0.2">
      <c r="A773" s="97" t="s">
        <v>22</v>
      </c>
      <c r="B773" s="97" t="s">
        <v>2472</v>
      </c>
      <c r="C773" s="97" t="s">
        <v>165</v>
      </c>
      <c r="D773" s="97" t="s">
        <v>184</v>
      </c>
      <c r="E773" s="97" t="s">
        <v>3061</v>
      </c>
      <c r="F773" s="95">
        <v>20</v>
      </c>
      <c r="G773" s="98" t="s">
        <v>738</v>
      </c>
      <c r="H773" s="95">
        <v>2003</v>
      </c>
      <c r="I773" s="96" t="s">
        <v>3097</v>
      </c>
      <c r="J773" s="95" t="s">
        <v>3098</v>
      </c>
      <c r="K773" s="95" t="s">
        <v>3065</v>
      </c>
      <c r="L773" s="95" t="s">
        <v>3066</v>
      </c>
      <c r="M773" s="95"/>
      <c r="N773" s="95" t="s">
        <v>10558</v>
      </c>
      <c r="O773" s="95"/>
      <c r="P773" s="95"/>
      <c r="Q773" s="95" t="s">
        <v>178</v>
      </c>
      <c r="R773" s="95"/>
      <c r="S773" s="95"/>
      <c r="T773" s="95"/>
      <c r="U773" s="95"/>
      <c r="V773" s="95"/>
      <c r="W773" s="95"/>
      <c r="X773" s="95"/>
      <c r="Y773" s="95"/>
      <c r="Z773" s="95"/>
      <c r="AA773" s="95"/>
      <c r="AB773" s="95"/>
      <c r="AC773" s="95"/>
      <c r="AD773" s="95"/>
      <c r="AE773" s="95"/>
      <c r="AF773" s="95"/>
      <c r="AG773" s="95"/>
      <c r="AH773" s="95"/>
      <c r="AI773" s="95"/>
      <c r="AJ773" s="95"/>
      <c r="AK773" s="95"/>
    </row>
    <row r="774" spans="1:37" ht="17.25" customHeight="1" x14ac:dyDescent="0.2">
      <c r="A774" s="97" t="s">
        <v>22</v>
      </c>
      <c r="B774" s="97" t="s">
        <v>2477</v>
      </c>
      <c r="C774" s="97" t="s">
        <v>165</v>
      </c>
      <c r="D774" s="97" t="s">
        <v>184</v>
      </c>
      <c r="E774" s="97" t="s">
        <v>3061</v>
      </c>
      <c r="F774" s="95">
        <v>21</v>
      </c>
      <c r="G774" s="98" t="s">
        <v>742</v>
      </c>
      <c r="H774" s="95">
        <v>2004</v>
      </c>
      <c r="I774" s="96" t="s">
        <v>3101</v>
      </c>
      <c r="J774" s="95" t="s">
        <v>3102</v>
      </c>
      <c r="K774" s="95" t="s">
        <v>3065</v>
      </c>
      <c r="L774" s="95" t="s">
        <v>3066</v>
      </c>
      <c r="M774" s="95"/>
      <c r="N774" s="95" t="s">
        <v>10558</v>
      </c>
      <c r="O774" s="95"/>
      <c r="P774" s="95"/>
      <c r="Q774" s="95" t="s">
        <v>178</v>
      </c>
      <c r="R774" s="95"/>
      <c r="S774" s="95"/>
      <c r="T774" s="95"/>
      <c r="U774" s="95"/>
      <c r="V774" s="95"/>
      <c r="W774" s="95"/>
      <c r="X774" s="95"/>
      <c r="Y774" s="95"/>
      <c r="Z774" s="95"/>
      <c r="AA774" s="95"/>
      <c r="AB774" s="95"/>
      <c r="AC774" s="95"/>
      <c r="AD774" s="95"/>
      <c r="AE774" s="95"/>
      <c r="AF774" s="95"/>
      <c r="AG774" s="95"/>
      <c r="AH774" s="95"/>
      <c r="AI774" s="95"/>
      <c r="AJ774" s="95"/>
      <c r="AK774" s="95"/>
    </row>
    <row r="775" spans="1:37" ht="17.25" customHeight="1" x14ac:dyDescent="0.2">
      <c r="A775" s="97" t="s">
        <v>22</v>
      </c>
      <c r="B775" s="97" t="s">
        <v>2482</v>
      </c>
      <c r="C775" s="97" t="s">
        <v>165</v>
      </c>
      <c r="D775" s="97" t="s">
        <v>184</v>
      </c>
      <c r="E775" s="97" t="s">
        <v>3061</v>
      </c>
      <c r="F775" s="95">
        <v>22</v>
      </c>
      <c r="G775" s="98" t="s">
        <v>746</v>
      </c>
      <c r="H775" s="95">
        <v>2005</v>
      </c>
      <c r="I775" s="96" t="s">
        <v>3105</v>
      </c>
      <c r="J775" s="95" t="s">
        <v>3107</v>
      </c>
      <c r="K775" s="95" t="s">
        <v>3065</v>
      </c>
      <c r="L775" s="95" t="s">
        <v>3066</v>
      </c>
      <c r="M775" s="95"/>
      <c r="N775" s="95" t="s">
        <v>10558</v>
      </c>
      <c r="O775" s="95"/>
      <c r="P775" s="95"/>
      <c r="Q775" s="95" t="s">
        <v>178</v>
      </c>
      <c r="R775" s="95"/>
      <c r="S775" s="95"/>
      <c r="T775" s="95"/>
      <c r="U775" s="95"/>
      <c r="V775" s="95"/>
      <c r="W775" s="95"/>
      <c r="X775" s="95"/>
      <c r="Y775" s="95"/>
      <c r="Z775" s="95"/>
      <c r="AA775" s="95"/>
      <c r="AB775" s="95"/>
      <c r="AC775" s="95"/>
      <c r="AD775" s="95"/>
      <c r="AE775" s="95"/>
      <c r="AF775" s="95"/>
      <c r="AG775" s="95"/>
      <c r="AH775" s="95"/>
      <c r="AI775" s="95"/>
      <c r="AJ775" s="95"/>
      <c r="AK775" s="95"/>
    </row>
    <row r="776" spans="1:37" ht="17.25" customHeight="1" x14ac:dyDescent="0.2">
      <c r="A776" s="97" t="s">
        <v>22</v>
      </c>
      <c r="B776" s="97" t="s">
        <v>2486</v>
      </c>
      <c r="C776" s="97" t="s">
        <v>165</v>
      </c>
      <c r="D776" s="97" t="s">
        <v>184</v>
      </c>
      <c r="E776" s="97" t="s">
        <v>3061</v>
      </c>
      <c r="F776" s="95">
        <v>23</v>
      </c>
      <c r="G776" s="98" t="s">
        <v>750</v>
      </c>
      <c r="H776" s="95">
        <v>2006</v>
      </c>
      <c r="I776" s="96" t="s">
        <v>3109</v>
      </c>
      <c r="J776" s="95" t="s">
        <v>3110</v>
      </c>
      <c r="K776" s="95" t="s">
        <v>3065</v>
      </c>
      <c r="L776" s="95" t="s">
        <v>3066</v>
      </c>
      <c r="M776" s="95"/>
      <c r="N776" s="95" t="s">
        <v>10558</v>
      </c>
      <c r="O776" s="95"/>
      <c r="P776" s="95"/>
      <c r="Q776" s="95" t="s">
        <v>178</v>
      </c>
      <c r="R776" s="95"/>
      <c r="S776" s="95"/>
      <c r="T776" s="95"/>
      <c r="U776" s="95"/>
      <c r="V776" s="95"/>
      <c r="W776" s="95"/>
      <c r="X776" s="95"/>
      <c r="Y776" s="95"/>
      <c r="Z776" s="95"/>
      <c r="AA776" s="95"/>
      <c r="AB776" s="95"/>
      <c r="AC776" s="95"/>
      <c r="AD776" s="95"/>
      <c r="AE776" s="95"/>
      <c r="AF776" s="95"/>
      <c r="AG776" s="95"/>
      <c r="AH776" s="95"/>
      <c r="AI776" s="95"/>
      <c r="AJ776" s="95"/>
      <c r="AK776" s="95"/>
    </row>
    <row r="777" spans="1:37" ht="17.25" customHeight="1" x14ac:dyDescent="0.2">
      <c r="A777" s="97" t="s">
        <v>22</v>
      </c>
      <c r="B777" s="97" t="s">
        <v>2491</v>
      </c>
      <c r="C777" s="97" t="s">
        <v>165</v>
      </c>
      <c r="D777" s="97" t="s">
        <v>184</v>
      </c>
      <c r="E777" s="97" t="s">
        <v>3061</v>
      </c>
      <c r="F777" s="95">
        <v>24</v>
      </c>
      <c r="G777" s="98" t="s">
        <v>754</v>
      </c>
      <c r="H777" s="95">
        <v>2007</v>
      </c>
      <c r="I777" s="96" t="s">
        <v>3113</v>
      </c>
      <c r="J777" s="95" t="s">
        <v>3114</v>
      </c>
      <c r="K777" s="95" t="s">
        <v>3065</v>
      </c>
      <c r="L777" s="95" t="s">
        <v>3066</v>
      </c>
      <c r="M777" s="95"/>
      <c r="N777" s="95" t="s">
        <v>10558</v>
      </c>
      <c r="O777" s="95"/>
      <c r="P777" s="95"/>
      <c r="Q777" s="95" t="s">
        <v>178</v>
      </c>
      <c r="R777" s="95"/>
      <c r="S777" s="95"/>
      <c r="T777" s="95"/>
      <c r="U777" s="95"/>
      <c r="V777" s="95"/>
      <c r="W777" s="95"/>
      <c r="X777" s="95"/>
      <c r="Y777" s="95"/>
      <c r="Z777" s="95"/>
      <c r="AA777" s="95"/>
      <c r="AB777" s="95"/>
      <c r="AC777" s="95"/>
      <c r="AD777" s="95"/>
      <c r="AE777" s="95"/>
      <c r="AF777" s="95"/>
      <c r="AG777" s="95"/>
      <c r="AH777" s="95"/>
      <c r="AI777" s="95"/>
      <c r="AJ777" s="95"/>
      <c r="AK777" s="95"/>
    </row>
    <row r="778" spans="1:37" ht="17.25" customHeight="1" x14ac:dyDescent="0.2">
      <c r="A778" s="97" t="s">
        <v>22</v>
      </c>
      <c r="B778" s="97" t="s">
        <v>2496</v>
      </c>
      <c r="C778" s="97" t="s">
        <v>165</v>
      </c>
      <c r="D778" s="97" t="s">
        <v>184</v>
      </c>
      <c r="E778" s="97" t="s">
        <v>3061</v>
      </c>
      <c r="F778" s="95">
        <v>25</v>
      </c>
      <c r="G778" s="98" t="s">
        <v>758</v>
      </c>
      <c r="H778" s="95">
        <v>2008</v>
      </c>
      <c r="I778" s="96" t="s">
        <v>3117</v>
      </c>
      <c r="J778" s="95" t="s">
        <v>3118</v>
      </c>
      <c r="K778" s="95" t="s">
        <v>3065</v>
      </c>
      <c r="L778" s="95" t="s">
        <v>3066</v>
      </c>
      <c r="M778" s="95"/>
      <c r="N778" s="95" t="s">
        <v>10558</v>
      </c>
      <c r="O778" s="95"/>
      <c r="P778" s="95"/>
      <c r="Q778" s="95" t="s">
        <v>178</v>
      </c>
      <c r="R778" s="95"/>
      <c r="S778" s="95"/>
      <c r="T778" s="95"/>
      <c r="U778" s="95"/>
      <c r="V778" s="95"/>
      <c r="W778" s="95"/>
      <c r="X778" s="95"/>
      <c r="Y778" s="95"/>
      <c r="Z778" s="95"/>
      <c r="AA778" s="95"/>
      <c r="AB778" s="95"/>
      <c r="AC778" s="95"/>
      <c r="AD778" s="95"/>
      <c r="AE778" s="95"/>
      <c r="AF778" s="95"/>
      <c r="AG778" s="95"/>
      <c r="AH778" s="95"/>
      <c r="AI778" s="95"/>
      <c r="AJ778" s="95"/>
      <c r="AK778" s="95"/>
    </row>
    <row r="779" spans="1:37" ht="17.25" customHeight="1" x14ac:dyDescent="0.2">
      <c r="A779" s="97" t="s">
        <v>22</v>
      </c>
      <c r="B779" s="97" t="s">
        <v>2502</v>
      </c>
      <c r="C779" s="97" t="s">
        <v>165</v>
      </c>
      <c r="D779" s="97" t="s">
        <v>184</v>
      </c>
      <c r="E779" s="97" t="s">
        <v>3061</v>
      </c>
      <c r="F779" s="95">
        <v>26</v>
      </c>
      <c r="G779" s="98" t="s">
        <v>763</v>
      </c>
      <c r="H779" s="95">
        <v>2009</v>
      </c>
      <c r="I779" s="96" t="s">
        <v>3121</v>
      </c>
      <c r="J779" s="95" t="s">
        <v>3122</v>
      </c>
      <c r="K779" s="95" t="s">
        <v>3065</v>
      </c>
      <c r="L779" s="95" t="s">
        <v>3066</v>
      </c>
      <c r="M779" s="95"/>
      <c r="N779" s="95" t="s">
        <v>10558</v>
      </c>
      <c r="O779" s="95"/>
      <c r="P779" s="95"/>
      <c r="Q779" s="95" t="s">
        <v>178</v>
      </c>
      <c r="R779" s="95"/>
      <c r="S779" s="95"/>
      <c r="T779" s="95"/>
      <c r="U779" s="95"/>
      <c r="V779" s="95"/>
      <c r="W779" s="95"/>
      <c r="X779" s="95"/>
      <c r="Y779" s="95"/>
      <c r="Z779" s="95"/>
      <c r="AA779" s="95"/>
      <c r="AB779" s="95"/>
      <c r="AC779" s="95"/>
      <c r="AD779" s="95"/>
      <c r="AE779" s="95"/>
      <c r="AF779" s="95"/>
      <c r="AG779" s="95"/>
      <c r="AH779" s="95"/>
      <c r="AI779" s="95"/>
      <c r="AJ779" s="95"/>
      <c r="AK779" s="95"/>
    </row>
    <row r="780" spans="1:37" ht="17.25" customHeight="1" x14ac:dyDescent="0.2">
      <c r="A780" s="97" t="s">
        <v>22</v>
      </c>
      <c r="B780" s="97" t="s">
        <v>2506</v>
      </c>
      <c r="C780" s="97" t="s">
        <v>165</v>
      </c>
      <c r="D780" s="97" t="s">
        <v>184</v>
      </c>
      <c r="E780" s="97" t="s">
        <v>3061</v>
      </c>
      <c r="F780" s="95">
        <v>27</v>
      </c>
      <c r="G780" s="98" t="s">
        <v>767</v>
      </c>
      <c r="H780" s="95">
        <v>2010</v>
      </c>
      <c r="I780" s="96" t="s">
        <v>3125</v>
      </c>
      <c r="J780" s="95" t="s">
        <v>3126</v>
      </c>
      <c r="K780" s="95" t="s">
        <v>3065</v>
      </c>
      <c r="L780" s="95" t="s">
        <v>3066</v>
      </c>
      <c r="M780" s="95"/>
      <c r="N780" s="95" t="s">
        <v>10558</v>
      </c>
      <c r="O780" s="95"/>
      <c r="P780" s="95"/>
      <c r="Q780" s="95" t="s">
        <v>178</v>
      </c>
      <c r="R780" s="95"/>
      <c r="S780" s="95"/>
      <c r="T780" s="95"/>
      <c r="U780" s="95"/>
      <c r="V780" s="95"/>
      <c r="W780" s="95"/>
      <c r="X780" s="95"/>
      <c r="Y780" s="95"/>
      <c r="Z780" s="95"/>
      <c r="AA780" s="95"/>
      <c r="AB780" s="95"/>
      <c r="AC780" s="95"/>
      <c r="AD780" s="95"/>
      <c r="AE780" s="95"/>
      <c r="AF780" s="95"/>
      <c r="AG780" s="95"/>
      <c r="AH780" s="95"/>
      <c r="AI780" s="95"/>
      <c r="AJ780" s="95"/>
      <c r="AK780" s="95"/>
    </row>
    <row r="781" spans="1:37" ht="17.25" customHeight="1" x14ac:dyDescent="0.2">
      <c r="A781" s="97" t="s">
        <v>22</v>
      </c>
      <c r="B781" s="97" t="s">
        <v>2511</v>
      </c>
      <c r="C781" s="97" t="s">
        <v>165</v>
      </c>
      <c r="D781" s="97" t="s">
        <v>184</v>
      </c>
      <c r="E781" s="97" t="s">
        <v>3061</v>
      </c>
      <c r="F781" s="95">
        <v>28</v>
      </c>
      <c r="G781" s="98" t="s">
        <v>771</v>
      </c>
      <c r="H781" s="95">
        <v>2011</v>
      </c>
      <c r="I781" s="96" t="s">
        <v>3130</v>
      </c>
      <c r="J781" s="95" t="s">
        <v>3131</v>
      </c>
      <c r="K781" s="95" t="s">
        <v>3065</v>
      </c>
      <c r="L781" s="95" t="s">
        <v>3066</v>
      </c>
      <c r="M781" s="95"/>
      <c r="N781" s="95" t="s">
        <v>10558</v>
      </c>
      <c r="O781" s="95"/>
      <c r="P781" s="95"/>
      <c r="Q781" s="95" t="s">
        <v>178</v>
      </c>
      <c r="R781" s="95"/>
      <c r="S781" s="95"/>
      <c r="T781" s="95"/>
      <c r="U781" s="95"/>
      <c r="V781" s="95"/>
      <c r="W781" s="95"/>
      <c r="X781" s="95"/>
      <c r="Y781" s="95"/>
      <c r="Z781" s="95"/>
      <c r="AA781" s="95"/>
      <c r="AB781" s="95"/>
      <c r="AC781" s="95"/>
      <c r="AD781" s="95"/>
      <c r="AE781" s="95"/>
      <c r="AF781" s="95"/>
      <c r="AG781" s="95"/>
      <c r="AH781" s="95"/>
      <c r="AI781" s="95"/>
      <c r="AJ781" s="95"/>
      <c r="AK781" s="95"/>
    </row>
    <row r="782" spans="1:37" ht="17.25" customHeight="1" x14ac:dyDescent="0.2">
      <c r="A782" s="97" t="s">
        <v>22</v>
      </c>
      <c r="B782" s="97" t="s">
        <v>2516</v>
      </c>
      <c r="C782" s="97" t="s">
        <v>165</v>
      </c>
      <c r="D782" s="97" t="s">
        <v>184</v>
      </c>
      <c r="E782" s="97" t="s">
        <v>3061</v>
      </c>
      <c r="F782" s="95">
        <v>29</v>
      </c>
      <c r="G782" s="98" t="s">
        <v>775</v>
      </c>
      <c r="H782" s="95">
        <v>2012</v>
      </c>
      <c r="I782" s="96" t="s">
        <v>3133</v>
      </c>
      <c r="J782" s="95" t="s">
        <v>3134</v>
      </c>
      <c r="K782" s="95" t="s">
        <v>3065</v>
      </c>
      <c r="L782" s="95" t="s">
        <v>3066</v>
      </c>
      <c r="M782" s="95"/>
      <c r="N782" s="95" t="s">
        <v>10558</v>
      </c>
      <c r="O782" s="95"/>
      <c r="P782" s="95"/>
      <c r="Q782" s="95" t="s">
        <v>178</v>
      </c>
      <c r="R782" s="95"/>
      <c r="S782" s="95"/>
      <c r="T782" s="95"/>
      <c r="U782" s="95"/>
      <c r="V782" s="95"/>
      <c r="W782" s="95"/>
      <c r="X782" s="95"/>
      <c r="Y782" s="95"/>
      <c r="Z782" s="95"/>
      <c r="AA782" s="95"/>
      <c r="AB782" s="95"/>
      <c r="AC782" s="95"/>
      <c r="AD782" s="95"/>
      <c r="AE782" s="95"/>
      <c r="AF782" s="95"/>
      <c r="AG782" s="95"/>
      <c r="AH782" s="95"/>
      <c r="AI782" s="95"/>
      <c r="AJ782" s="95"/>
      <c r="AK782" s="95"/>
    </row>
    <row r="783" spans="1:37" ht="17.25" customHeight="1" x14ac:dyDescent="0.2">
      <c r="A783" s="97" t="s">
        <v>22</v>
      </c>
      <c r="B783" s="97" t="s">
        <v>2520</v>
      </c>
      <c r="C783" s="97" t="s">
        <v>165</v>
      </c>
      <c r="D783" s="97" t="s">
        <v>184</v>
      </c>
      <c r="E783" s="97" t="s">
        <v>3061</v>
      </c>
      <c r="F783" s="95">
        <v>30</v>
      </c>
      <c r="G783" s="98" t="s">
        <v>779</v>
      </c>
      <c r="H783" s="95">
        <v>2013</v>
      </c>
      <c r="I783" s="96" t="s">
        <v>3137</v>
      </c>
      <c r="J783" s="95" t="s">
        <v>3138</v>
      </c>
      <c r="K783" s="95" t="s">
        <v>3065</v>
      </c>
      <c r="L783" s="95" t="s">
        <v>3066</v>
      </c>
      <c r="M783" s="95"/>
      <c r="N783" s="95" t="s">
        <v>10558</v>
      </c>
      <c r="O783" s="95"/>
      <c r="P783" s="95"/>
      <c r="Q783" s="95" t="s">
        <v>178</v>
      </c>
      <c r="R783" s="95"/>
      <c r="S783" s="95"/>
      <c r="T783" s="95"/>
      <c r="U783" s="95"/>
      <c r="V783" s="95"/>
      <c r="W783" s="95"/>
      <c r="X783" s="95"/>
      <c r="Y783" s="95"/>
      <c r="Z783" s="95"/>
      <c r="AA783" s="95"/>
      <c r="AB783" s="95"/>
      <c r="AC783" s="95"/>
      <c r="AD783" s="95"/>
      <c r="AE783" s="95"/>
      <c r="AF783" s="95"/>
      <c r="AG783" s="95"/>
      <c r="AH783" s="95"/>
      <c r="AI783" s="95"/>
      <c r="AJ783" s="95"/>
      <c r="AK783" s="95"/>
    </row>
    <row r="784" spans="1:37" ht="17.25" customHeight="1" x14ac:dyDescent="0.2">
      <c r="A784" s="97" t="s">
        <v>22</v>
      </c>
      <c r="B784" s="97" t="s">
        <v>2526</v>
      </c>
      <c r="C784" s="97" t="s">
        <v>165</v>
      </c>
      <c r="D784" s="97" t="s">
        <v>184</v>
      </c>
      <c r="E784" s="97" t="s">
        <v>3061</v>
      </c>
      <c r="F784" s="95">
        <v>31</v>
      </c>
      <c r="G784" s="98" t="s">
        <v>783</v>
      </c>
      <c r="H784" s="95">
        <v>2014</v>
      </c>
      <c r="I784" s="96" t="s">
        <v>3141</v>
      </c>
      <c r="J784" s="95" t="s">
        <v>3142</v>
      </c>
      <c r="K784" s="95" t="s">
        <v>3065</v>
      </c>
      <c r="L784" s="95" t="s">
        <v>3066</v>
      </c>
      <c r="M784" s="95"/>
      <c r="N784" s="95" t="s">
        <v>10558</v>
      </c>
      <c r="O784" s="95"/>
      <c r="P784" s="95"/>
      <c r="Q784" s="95" t="s">
        <v>178</v>
      </c>
      <c r="R784" s="95"/>
      <c r="S784" s="95"/>
      <c r="T784" s="95"/>
      <c r="U784" s="95"/>
      <c r="V784" s="95"/>
      <c r="W784" s="95"/>
      <c r="X784" s="95"/>
      <c r="Y784" s="95"/>
      <c r="Z784" s="95"/>
      <c r="AA784" s="95"/>
      <c r="AB784" s="95"/>
      <c r="AC784" s="95"/>
      <c r="AD784" s="95"/>
      <c r="AE784" s="95"/>
      <c r="AF784" s="95"/>
      <c r="AG784" s="95"/>
      <c r="AH784" s="95"/>
      <c r="AI784" s="95"/>
      <c r="AJ784" s="95"/>
      <c r="AK784" s="95"/>
    </row>
    <row r="785" spans="1:37" ht="17.25" customHeight="1" x14ac:dyDescent="0.2">
      <c r="A785" s="97" t="s">
        <v>22</v>
      </c>
      <c r="B785" s="97" t="s">
        <v>2532</v>
      </c>
      <c r="C785" s="97" t="s">
        <v>165</v>
      </c>
      <c r="D785" s="97" t="s">
        <v>184</v>
      </c>
      <c r="E785" s="97" t="s">
        <v>3061</v>
      </c>
      <c r="F785" s="95">
        <v>32</v>
      </c>
      <c r="G785" s="98" t="s">
        <v>787</v>
      </c>
      <c r="H785" s="95">
        <v>2015</v>
      </c>
      <c r="I785" s="96" t="s">
        <v>3145</v>
      </c>
      <c r="J785" s="95" t="s">
        <v>3146</v>
      </c>
      <c r="K785" s="95" t="s">
        <v>3065</v>
      </c>
      <c r="L785" s="95" t="s">
        <v>3066</v>
      </c>
      <c r="M785" s="95"/>
      <c r="N785" s="95" t="s">
        <v>10558</v>
      </c>
      <c r="O785" s="95"/>
      <c r="P785" s="95"/>
      <c r="Q785" s="95" t="s">
        <v>178</v>
      </c>
      <c r="R785" s="95"/>
      <c r="S785" s="95"/>
      <c r="T785" s="95"/>
      <c r="U785" s="95"/>
      <c r="V785" s="95"/>
      <c r="W785" s="95"/>
      <c r="X785" s="95"/>
      <c r="Y785" s="95"/>
      <c r="Z785" s="95"/>
      <c r="AA785" s="95"/>
      <c r="AB785" s="95"/>
      <c r="AC785" s="95"/>
      <c r="AD785" s="95"/>
      <c r="AE785" s="95"/>
      <c r="AF785" s="95"/>
      <c r="AG785" s="95"/>
      <c r="AH785" s="95"/>
      <c r="AI785" s="95"/>
      <c r="AJ785" s="95"/>
      <c r="AK785" s="95"/>
    </row>
    <row r="786" spans="1:37" ht="17.25" customHeight="1" x14ac:dyDescent="0.2">
      <c r="A786" s="102" t="s">
        <v>22</v>
      </c>
      <c r="B786" s="102" t="s">
        <v>1414</v>
      </c>
      <c r="C786" s="102" t="s">
        <v>138</v>
      </c>
      <c r="D786" s="102" t="s">
        <v>144</v>
      </c>
      <c r="E786" s="102" t="s">
        <v>2994</v>
      </c>
      <c r="F786" s="95">
        <v>16</v>
      </c>
      <c r="G786" s="98" t="s">
        <v>721</v>
      </c>
      <c r="H786" s="95">
        <v>1999</v>
      </c>
      <c r="I786" s="96" t="s">
        <v>3150</v>
      </c>
      <c r="J786" s="95" t="s">
        <v>3151</v>
      </c>
      <c r="K786" s="95" t="s">
        <v>3152</v>
      </c>
      <c r="L786" s="100" t="s">
        <v>856</v>
      </c>
      <c r="M786" s="95"/>
      <c r="N786" s="95" t="s">
        <v>10559</v>
      </c>
      <c r="O786" s="95"/>
      <c r="P786" s="95"/>
      <c r="Q786" s="95" t="s">
        <v>178</v>
      </c>
      <c r="R786" s="95"/>
      <c r="S786" s="95"/>
      <c r="T786" s="95"/>
      <c r="U786" s="95"/>
      <c r="V786" s="95"/>
      <c r="W786" s="95"/>
      <c r="X786" s="95"/>
      <c r="Y786" s="95"/>
      <c r="Z786" s="95"/>
      <c r="AA786" s="95"/>
      <c r="AB786" s="95"/>
      <c r="AC786" s="95"/>
      <c r="AD786" s="95"/>
      <c r="AE786" s="95"/>
      <c r="AF786" s="95"/>
      <c r="AG786" s="95"/>
      <c r="AH786" s="95"/>
      <c r="AI786" s="95"/>
      <c r="AJ786" s="95"/>
      <c r="AK786" s="95"/>
    </row>
    <row r="787" spans="1:37" ht="17.25" customHeight="1" x14ac:dyDescent="0.2">
      <c r="A787" s="102" t="s">
        <v>22</v>
      </c>
      <c r="B787" s="102" t="s">
        <v>1418</v>
      </c>
      <c r="C787" s="102" t="s">
        <v>138</v>
      </c>
      <c r="D787" s="102" t="s">
        <v>144</v>
      </c>
      <c r="E787" s="102" t="s">
        <v>2994</v>
      </c>
      <c r="F787" s="95">
        <v>17</v>
      </c>
      <c r="G787" s="98" t="s">
        <v>725</v>
      </c>
      <c r="H787" s="95">
        <v>2000</v>
      </c>
      <c r="I787" s="96" t="s">
        <v>3156</v>
      </c>
      <c r="J787" s="95" t="s">
        <v>3157</v>
      </c>
      <c r="K787" s="95" t="s">
        <v>3152</v>
      </c>
      <c r="L787" s="100" t="s">
        <v>856</v>
      </c>
      <c r="M787" s="95"/>
      <c r="N787" s="95" t="s">
        <v>10559</v>
      </c>
      <c r="O787" s="95"/>
      <c r="P787" s="95"/>
      <c r="Q787" s="95" t="s">
        <v>178</v>
      </c>
      <c r="R787" s="95"/>
      <c r="S787" s="95"/>
      <c r="T787" s="95"/>
      <c r="U787" s="95"/>
      <c r="V787" s="95"/>
      <c r="W787" s="95"/>
      <c r="X787" s="95"/>
      <c r="Y787" s="95"/>
      <c r="Z787" s="95"/>
      <c r="AA787" s="95"/>
      <c r="AB787" s="95"/>
      <c r="AC787" s="95"/>
      <c r="AD787" s="95"/>
      <c r="AE787" s="95"/>
      <c r="AF787" s="95"/>
      <c r="AG787" s="95"/>
      <c r="AH787" s="95"/>
      <c r="AI787" s="95"/>
      <c r="AJ787" s="95"/>
      <c r="AK787" s="95"/>
    </row>
    <row r="788" spans="1:37" ht="17.25" customHeight="1" x14ac:dyDescent="0.2">
      <c r="A788" s="102" t="s">
        <v>22</v>
      </c>
      <c r="B788" s="102" t="s">
        <v>844</v>
      </c>
      <c r="C788" s="102" t="s">
        <v>138</v>
      </c>
      <c r="D788" s="102" t="s">
        <v>144</v>
      </c>
      <c r="E788" s="102" t="s">
        <v>2994</v>
      </c>
      <c r="F788" s="95">
        <v>18</v>
      </c>
      <c r="G788" s="98" t="s">
        <v>729</v>
      </c>
      <c r="H788" s="95">
        <v>2001</v>
      </c>
      <c r="I788" s="96" t="s">
        <v>3159</v>
      </c>
      <c r="J788" s="95" t="s">
        <v>3160</v>
      </c>
      <c r="K788" s="95" t="s">
        <v>3152</v>
      </c>
      <c r="L788" s="100" t="s">
        <v>856</v>
      </c>
      <c r="M788" s="95"/>
      <c r="N788" s="95" t="s">
        <v>10559</v>
      </c>
      <c r="O788" s="95"/>
      <c r="P788" s="95"/>
      <c r="Q788" s="95" t="s">
        <v>178</v>
      </c>
      <c r="R788" s="95"/>
      <c r="S788" s="95"/>
      <c r="T788" s="95"/>
      <c r="U788" s="95"/>
      <c r="V788" s="95"/>
      <c r="W788" s="95"/>
      <c r="X788" s="95"/>
      <c r="Y788" s="95"/>
      <c r="Z788" s="95"/>
      <c r="AA788" s="95"/>
      <c r="AB788" s="95"/>
      <c r="AC788" s="95"/>
      <c r="AD788" s="95"/>
      <c r="AE788" s="95"/>
      <c r="AF788" s="95"/>
      <c r="AG788" s="95"/>
      <c r="AH788" s="95"/>
      <c r="AI788" s="95"/>
      <c r="AJ788" s="95"/>
      <c r="AK788" s="95"/>
    </row>
    <row r="789" spans="1:37" ht="17.25" customHeight="1" x14ac:dyDescent="0.2">
      <c r="A789" s="102" t="s">
        <v>22</v>
      </c>
      <c r="B789" s="102" t="s">
        <v>1425</v>
      </c>
      <c r="C789" s="102" t="s">
        <v>138</v>
      </c>
      <c r="D789" s="102" t="s">
        <v>144</v>
      </c>
      <c r="E789" s="102" t="s">
        <v>2994</v>
      </c>
      <c r="F789" s="95">
        <v>19</v>
      </c>
      <c r="G789" s="98" t="s">
        <v>733</v>
      </c>
      <c r="H789" s="95">
        <v>2002</v>
      </c>
      <c r="I789" s="96" t="s">
        <v>3163</v>
      </c>
      <c r="J789" s="95" t="s">
        <v>3164</v>
      </c>
      <c r="K789" s="95" t="s">
        <v>3152</v>
      </c>
      <c r="L789" s="100" t="s">
        <v>856</v>
      </c>
      <c r="M789" s="95"/>
      <c r="N789" s="95" t="s">
        <v>10559</v>
      </c>
      <c r="O789" s="95"/>
      <c r="P789" s="95"/>
      <c r="Q789" s="95" t="s">
        <v>178</v>
      </c>
      <c r="R789" s="95"/>
      <c r="S789" s="95"/>
      <c r="T789" s="95"/>
      <c r="U789" s="95"/>
      <c r="V789" s="95"/>
      <c r="W789" s="95"/>
      <c r="X789" s="95"/>
      <c r="Y789" s="95"/>
      <c r="Z789" s="95"/>
      <c r="AA789" s="95"/>
      <c r="AB789" s="95"/>
      <c r="AC789" s="95"/>
      <c r="AD789" s="95"/>
      <c r="AE789" s="95"/>
      <c r="AF789" s="95"/>
      <c r="AG789" s="95"/>
      <c r="AH789" s="95"/>
      <c r="AI789" s="95"/>
      <c r="AJ789" s="95"/>
      <c r="AK789" s="95"/>
    </row>
    <row r="790" spans="1:37" ht="17.25" customHeight="1" x14ac:dyDescent="0.2">
      <c r="A790" s="102" t="s">
        <v>22</v>
      </c>
      <c r="B790" s="102" t="s">
        <v>1430</v>
      </c>
      <c r="C790" s="102" t="s">
        <v>138</v>
      </c>
      <c r="D790" s="102" t="s">
        <v>144</v>
      </c>
      <c r="E790" s="102" t="s">
        <v>2994</v>
      </c>
      <c r="F790" s="95">
        <v>20</v>
      </c>
      <c r="G790" s="98" t="s">
        <v>738</v>
      </c>
      <c r="H790" s="95">
        <v>2003</v>
      </c>
      <c r="I790" s="96" t="s">
        <v>3167</v>
      </c>
      <c r="J790" s="95" t="s">
        <v>3168</v>
      </c>
      <c r="K790" s="95" t="s">
        <v>3152</v>
      </c>
      <c r="L790" s="100" t="s">
        <v>856</v>
      </c>
      <c r="M790" s="95"/>
      <c r="N790" s="95" t="s">
        <v>10559</v>
      </c>
      <c r="O790" s="95"/>
      <c r="P790" s="95"/>
      <c r="Q790" s="95" t="s">
        <v>178</v>
      </c>
      <c r="R790" s="95"/>
      <c r="S790" s="95"/>
      <c r="T790" s="95"/>
      <c r="U790" s="95"/>
      <c r="V790" s="95"/>
      <c r="W790" s="95"/>
      <c r="X790" s="95"/>
      <c r="Y790" s="95"/>
      <c r="Z790" s="95"/>
      <c r="AA790" s="95"/>
      <c r="AB790" s="95"/>
      <c r="AC790" s="95"/>
      <c r="AD790" s="95"/>
      <c r="AE790" s="95"/>
      <c r="AF790" s="95"/>
      <c r="AG790" s="95"/>
      <c r="AH790" s="95"/>
      <c r="AI790" s="95"/>
      <c r="AJ790" s="95"/>
      <c r="AK790" s="95"/>
    </row>
    <row r="791" spans="1:37" ht="17.25" customHeight="1" x14ac:dyDescent="0.2">
      <c r="A791" s="102" t="s">
        <v>22</v>
      </c>
      <c r="B791" s="102" t="s">
        <v>1433</v>
      </c>
      <c r="C791" s="102" t="s">
        <v>138</v>
      </c>
      <c r="D791" s="102" t="s">
        <v>144</v>
      </c>
      <c r="E791" s="102" t="s">
        <v>2994</v>
      </c>
      <c r="F791" s="95">
        <v>21</v>
      </c>
      <c r="G791" s="98" t="s">
        <v>742</v>
      </c>
      <c r="H791" s="95">
        <v>2004</v>
      </c>
      <c r="I791" s="96" t="s">
        <v>3171</v>
      </c>
      <c r="J791" s="95" t="s">
        <v>3172</v>
      </c>
      <c r="K791" s="95" t="s">
        <v>3152</v>
      </c>
      <c r="L791" s="100" t="s">
        <v>856</v>
      </c>
      <c r="M791" s="95"/>
      <c r="N791" s="95" t="s">
        <v>10559</v>
      </c>
      <c r="O791" s="95"/>
      <c r="P791" s="95"/>
      <c r="Q791" s="95" t="s">
        <v>178</v>
      </c>
      <c r="R791" s="95"/>
      <c r="S791" s="95"/>
      <c r="T791" s="95"/>
      <c r="U791" s="95"/>
      <c r="V791" s="95"/>
      <c r="W791" s="95"/>
      <c r="X791" s="95"/>
      <c r="Y791" s="95"/>
      <c r="Z791" s="95"/>
      <c r="AA791" s="95"/>
      <c r="AB791" s="95"/>
      <c r="AC791" s="95"/>
      <c r="AD791" s="95"/>
      <c r="AE791" s="95"/>
      <c r="AF791" s="95"/>
      <c r="AG791" s="95"/>
      <c r="AH791" s="95"/>
      <c r="AI791" s="95"/>
      <c r="AJ791" s="95"/>
      <c r="AK791" s="95"/>
    </row>
    <row r="792" spans="1:37" ht="17.25" customHeight="1" x14ac:dyDescent="0.2">
      <c r="A792" s="102" t="s">
        <v>22</v>
      </c>
      <c r="B792" s="102" t="s">
        <v>1437</v>
      </c>
      <c r="C792" s="102" t="s">
        <v>138</v>
      </c>
      <c r="D792" s="102" t="s">
        <v>144</v>
      </c>
      <c r="E792" s="102" t="s">
        <v>2994</v>
      </c>
      <c r="F792" s="95">
        <v>22</v>
      </c>
      <c r="G792" s="98" t="s">
        <v>746</v>
      </c>
      <c r="H792" s="95">
        <v>2005</v>
      </c>
      <c r="I792" s="96" t="s">
        <v>3176</v>
      </c>
      <c r="J792" s="95" t="s">
        <v>3177</v>
      </c>
      <c r="K792" s="95" t="s">
        <v>3152</v>
      </c>
      <c r="L792" s="100" t="s">
        <v>856</v>
      </c>
      <c r="M792" s="95"/>
      <c r="N792" s="95" t="s">
        <v>10559</v>
      </c>
      <c r="O792" s="95"/>
      <c r="P792" s="95"/>
      <c r="Q792" s="95" t="s">
        <v>178</v>
      </c>
      <c r="R792" s="95"/>
      <c r="S792" s="95"/>
      <c r="T792" s="95"/>
      <c r="U792" s="95"/>
      <c r="V792" s="95"/>
      <c r="W792" s="95"/>
      <c r="X792" s="95"/>
      <c r="Y792" s="95"/>
      <c r="Z792" s="95"/>
      <c r="AA792" s="95"/>
      <c r="AB792" s="95"/>
      <c r="AC792" s="95"/>
      <c r="AD792" s="95"/>
      <c r="AE792" s="95"/>
      <c r="AF792" s="95"/>
      <c r="AG792" s="95"/>
      <c r="AH792" s="95"/>
      <c r="AI792" s="95"/>
      <c r="AJ792" s="95"/>
      <c r="AK792" s="95"/>
    </row>
    <row r="793" spans="1:37" ht="17.25" customHeight="1" x14ac:dyDescent="0.2">
      <c r="A793" s="102" t="s">
        <v>22</v>
      </c>
      <c r="B793" s="102" t="s">
        <v>791</v>
      </c>
      <c r="C793" s="102" t="s">
        <v>138</v>
      </c>
      <c r="D793" s="102" t="s">
        <v>144</v>
      </c>
      <c r="E793" s="102" t="s">
        <v>2994</v>
      </c>
      <c r="F793" s="95">
        <v>23</v>
      </c>
      <c r="G793" s="98" t="s">
        <v>750</v>
      </c>
      <c r="H793" s="95">
        <v>2006</v>
      </c>
      <c r="I793" s="96" t="s">
        <v>3180</v>
      </c>
      <c r="J793" s="95" t="s">
        <v>3181</v>
      </c>
      <c r="K793" s="95" t="s">
        <v>3152</v>
      </c>
      <c r="L793" s="100" t="s">
        <v>856</v>
      </c>
      <c r="M793" s="95"/>
      <c r="N793" s="95" t="s">
        <v>10559</v>
      </c>
      <c r="O793" s="95"/>
      <c r="P793" s="95"/>
      <c r="Q793" s="95" t="s">
        <v>178</v>
      </c>
      <c r="R793" s="95"/>
      <c r="S793" s="95"/>
      <c r="T793" s="95"/>
      <c r="U793" s="95"/>
      <c r="V793" s="95"/>
      <c r="W793" s="95"/>
      <c r="X793" s="95"/>
      <c r="Y793" s="95"/>
      <c r="Z793" s="95"/>
      <c r="AA793" s="95"/>
      <c r="AB793" s="95"/>
      <c r="AC793" s="95"/>
      <c r="AD793" s="95"/>
      <c r="AE793" s="95"/>
      <c r="AF793" s="95"/>
      <c r="AG793" s="95"/>
      <c r="AH793" s="95"/>
      <c r="AI793" s="95"/>
      <c r="AJ793" s="95"/>
      <c r="AK793" s="95"/>
    </row>
    <row r="794" spans="1:37" ht="17.25" customHeight="1" x14ac:dyDescent="0.2">
      <c r="A794" s="102" t="s">
        <v>22</v>
      </c>
      <c r="B794" s="102" t="s">
        <v>1442</v>
      </c>
      <c r="C794" s="102" t="s">
        <v>138</v>
      </c>
      <c r="D794" s="102" t="s">
        <v>144</v>
      </c>
      <c r="E794" s="102" t="s">
        <v>2994</v>
      </c>
      <c r="F794" s="95">
        <v>24</v>
      </c>
      <c r="G794" s="98" t="s">
        <v>754</v>
      </c>
      <c r="H794" s="95">
        <v>2007</v>
      </c>
      <c r="I794" s="96" t="s">
        <v>3184</v>
      </c>
      <c r="J794" s="95" t="s">
        <v>3185</v>
      </c>
      <c r="K794" s="95" t="s">
        <v>3152</v>
      </c>
      <c r="L794" s="100" t="s">
        <v>856</v>
      </c>
      <c r="M794" s="95"/>
      <c r="N794" s="95" t="s">
        <v>10559</v>
      </c>
      <c r="O794" s="95"/>
      <c r="P794" s="95"/>
      <c r="Q794" s="95" t="s">
        <v>178</v>
      </c>
      <c r="R794" s="95"/>
      <c r="S794" s="95"/>
      <c r="T794" s="95"/>
      <c r="U794" s="95"/>
      <c r="V794" s="95"/>
      <c r="W794" s="95"/>
      <c r="X794" s="95"/>
      <c r="Y794" s="95"/>
      <c r="Z794" s="95"/>
      <c r="AA794" s="95"/>
      <c r="AB794" s="95"/>
      <c r="AC794" s="95"/>
      <c r="AD794" s="95"/>
      <c r="AE794" s="95"/>
      <c r="AF794" s="95"/>
      <c r="AG794" s="95"/>
      <c r="AH794" s="95"/>
      <c r="AI794" s="95"/>
      <c r="AJ794" s="95"/>
      <c r="AK794" s="95"/>
    </row>
    <row r="795" spans="1:37" ht="17.25" customHeight="1" x14ac:dyDescent="0.2">
      <c r="A795" s="102" t="s">
        <v>22</v>
      </c>
      <c r="B795" s="102" t="s">
        <v>797</v>
      </c>
      <c r="C795" s="102" t="s">
        <v>138</v>
      </c>
      <c r="D795" s="102" t="s">
        <v>144</v>
      </c>
      <c r="E795" s="102" t="s">
        <v>2994</v>
      </c>
      <c r="F795" s="95">
        <v>25</v>
      </c>
      <c r="G795" s="98" t="s">
        <v>758</v>
      </c>
      <c r="H795" s="95">
        <v>2008</v>
      </c>
      <c r="I795" s="96" t="s">
        <v>3187</v>
      </c>
      <c r="J795" s="95" t="s">
        <v>3188</v>
      </c>
      <c r="K795" s="95" t="s">
        <v>3152</v>
      </c>
      <c r="L795" s="100" t="s">
        <v>856</v>
      </c>
      <c r="M795" s="95"/>
      <c r="N795" s="95" t="s">
        <v>10559</v>
      </c>
      <c r="O795" s="95"/>
      <c r="P795" s="95"/>
      <c r="Q795" s="95" t="s">
        <v>178</v>
      </c>
      <c r="R795" s="95"/>
      <c r="S795" s="95"/>
      <c r="T795" s="95"/>
      <c r="U795" s="95"/>
      <c r="V795" s="95"/>
      <c r="W795" s="95"/>
      <c r="X795" s="95"/>
      <c r="Y795" s="95"/>
      <c r="Z795" s="95"/>
      <c r="AA795" s="95"/>
      <c r="AB795" s="95"/>
      <c r="AC795" s="95"/>
      <c r="AD795" s="95"/>
      <c r="AE795" s="95"/>
      <c r="AF795" s="95"/>
      <c r="AG795" s="95"/>
      <c r="AH795" s="95"/>
      <c r="AI795" s="95"/>
      <c r="AJ795" s="95"/>
      <c r="AK795" s="95"/>
    </row>
    <row r="796" spans="1:37" ht="17.25" customHeight="1" x14ac:dyDescent="0.2">
      <c r="A796" s="102" t="s">
        <v>22</v>
      </c>
      <c r="B796" s="102" t="s">
        <v>1447</v>
      </c>
      <c r="C796" s="102" t="s">
        <v>138</v>
      </c>
      <c r="D796" s="102" t="s">
        <v>144</v>
      </c>
      <c r="E796" s="102" t="s">
        <v>2994</v>
      </c>
      <c r="F796" s="95">
        <v>26</v>
      </c>
      <c r="G796" s="98" t="s">
        <v>763</v>
      </c>
      <c r="H796" s="95">
        <v>2009</v>
      </c>
      <c r="I796" s="96" t="s">
        <v>3191</v>
      </c>
      <c r="J796" s="95" t="s">
        <v>3192</v>
      </c>
      <c r="K796" s="95" t="s">
        <v>3152</v>
      </c>
      <c r="L796" s="100" t="s">
        <v>856</v>
      </c>
      <c r="M796" s="95"/>
      <c r="N796" s="95" t="s">
        <v>10559</v>
      </c>
      <c r="O796" s="95"/>
      <c r="P796" s="95"/>
      <c r="Q796" s="95" t="s">
        <v>178</v>
      </c>
      <c r="R796" s="95"/>
      <c r="S796" s="95"/>
      <c r="T796" s="95"/>
      <c r="U796" s="95"/>
      <c r="V796" s="95"/>
      <c r="W796" s="95"/>
      <c r="X796" s="95"/>
      <c r="Y796" s="95"/>
      <c r="Z796" s="95"/>
      <c r="AA796" s="95"/>
      <c r="AB796" s="95"/>
      <c r="AC796" s="95"/>
      <c r="AD796" s="95"/>
      <c r="AE796" s="95"/>
      <c r="AF796" s="95"/>
      <c r="AG796" s="95"/>
      <c r="AH796" s="95"/>
      <c r="AI796" s="95"/>
      <c r="AJ796" s="95"/>
      <c r="AK796" s="95"/>
    </row>
    <row r="797" spans="1:37" ht="17.25" customHeight="1" x14ac:dyDescent="0.2">
      <c r="A797" s="102" t="s">
        <v>22</v>
      </c>
      <c r="B797" s="102" t="s">
        <v>800</v>
      </c>
      <c r="C797" s="102" t="s">
        <v>138</v>
      </c>
      <c r="D797" s="102" t="s">
        <v>144</v>
      </c>
      <c r="E797" s="102" t="s">
        <v>2994</v>
      </c>
      <c r="F797" s="95">
        <v>27</v>
      </c>
      <c r="G797" s="98" t="s">
        <v>767</v>
      </c>
      <c r="H797" s="95">
        <v>2010</v>
      </c>
      <c r="I797" s="96" t="s">
        <v>3196</v>
      </c>
      <c r="J797" s="95" t="s">
        <v>3197</v>
      </c>
      <c r="K797" s="95" t="s">
        <v>3152</v>
      </c>
      <c r="L797" s="100" t="s">
        <v>856</v>
      </c>
      <c r="M797" s="95"/>
      <c r="N797" s="95" t="s">
        <v>10559</v>
      </c>
      <c r="O797" s="95"/>
      <c r="P797" s="95"/>
      <c r="Q797" s="95" t="s">
        <v>178</v>
      </c>
      <c r="R797" s="95"/>
      <c r="S797" s="95"/>
      <c r="T797" s="95"/>
      <c r="U797" s="95"/>
      <c r="V797" s="95"/>
      <c r="W797" s="95"/>
      <c r="X797" s="95"/>
      <c r="Y797" s="95"/>
      <c r="Z797" s="95"/>
      <c r="AA797" s="95"/>
      <c r="AB797" s="95"/>
      <c r="AC797" s="95"/>
      <c r="AD797" s="95"/>
      <c r="AE797" s="95"/>
      <c r="AF797" s="95"/>
      <c r="AG797" s="95"/>
      <c r="AH797" s="95"/>
      <c r="AI797" s="95"/>
      <c r="AJ797" s="95"/>
      <c r="AK797" s="95"/>
    </row>
    <row r="798" spans="1:37" ht="17.25" customHeight="1" x14ac:dyDescent="0.2">
      <c r="A798" s="102" t="s">
        <v>22</v>
      </c>
      <c r="B798" s="102" t="s">
        <v>833</v>
      </c>
      <c r="C798" s="102" t="s">
        <v>138</v>
      </c>
      <c r="D798" s="102" t="s">
        <v>144</v>
      </c>
      <c r="E798" s="102" t="s">
        <v>2994</v>
      </c>
      <c r="F798" s="95">
        <v>28</v>
      </c>
      <c r="G798" s="98" t="s">
        <v>771</v>
      </c>
      <c r="H798" s="95">
        <v>2011</v>
      </c>
      <c r="I798" s="96" t="s">
        <v>3199</v>
      </c>
      <c r="J798" s="95" t="s">
        <v>3201</v>
      </c>
      <c r="K798" s="95" t="s">
        <v>3152</v>
      </c>
      <c r="L798" s="100" t="s">
        <v>856</v>
      </c>
      <c r="M798" s="95"/>
      <c r="N798" s="95" t="s">
        <v>10559</v>
      </c>
      <c r="O798" s="95"/>
      <c r="P798" s="95"/>
      <c r="Q798" s="95" t="s">
        <v>178</v>
      </c>
      <c r="R798" s="95"/>
      <c r="S798" s="95"/>
      <c r="T798" s="95"/>
      <c r="U798" s="95"/>
      <c r="V798" s="95"/>
      <c r="W798" s="95"/>
      <c r="X798" s="95"/>
      <c r="Y798" s="95"/>
      <c r="Z798" s="95"/>
      <c r="AA798" s="95"/>
      <c r="AB798" s="95"/>
      <c r="AC798" s="95"/>
      <c r="AD798" s="95"/>
      <c r="AE798" s="95"/>
      <c r="AF798" s="95"/>
      <c r="AG798" s="95"/>
      <c r="AH798" s="95"/>
      <c r="AI798" s="95"/>
      <c r="AJ798" s="95"/>
      <c r="AK798" s="95"/>
    </row>
    <row r="799" spans="1:37" ht="17.25" customHeight="1" x14ac:dyDescent="0.2">
      <c r="A799" s="102" t="s">
        <v>22</v>
      </c>
      <c r="B799" s="102" t="s">
        <v>1459</v>
      </c>
      <c r="C799" s="102" t="s">
        <v>138</v>
      </c>
      <c r="D799" s="102" t="s">
        <v>144</v>
      </c>
      <c r="E799" s="102" t="s">
        <v>2994</v>
      </c>
      <c r="F799" s="95">
        <v>29</v>
      </c>
      <c r="G799" s="98" t="s">
        <v>775</v>
      </c>
      <c r="H799" s="95">
        <v>2012</v>
      </c>
      <c r="I799" s="96" t="s">
        <v>3203</v>
      </c>
      <c r="J799" s="95" t="s">
        <v>3204</v>
      </c>
      <c r="K799" s="95" t="s">
        <v>3152</v>
      </c>
      <c r="L799" s="100" t="s">
        <v>856</v>
      </c>
      <c r="M799" s="95"/>
      <c r="N799" s="95" t="s">
        <v>10559</v>
      </c>
      <c r="O799" s="95"/>
      <c r="P799" s="95"/>
      <c r="Q799" s="95" t="s">
        <v>178</v>
      </c>
      <c r="R799" s="95"/>
      <c r="S799" s="95"/>
      <c r="T799" s="95"/>
      <c r="U799" s="95"/>
      <c r="V799" s="95"/>
      <c r="W799" s="95"/>
      <c r="X799" s="95"/>
      <c r="Y799" s="95"/>
      <c r="Z799" s="95"/>
      <c r="AA799" s="95"/>
      <c r="AB799" s="95"/>
      <c r="AC799" s="95"/>
      <c r="AD799" s="95"/>
      <c r="AE799" s="95"/>
      <c r="AF799" s="95"/>
      <c r="AG799" s="95"/>
      <c r="AH799" s="95"/>
      <c r="AI799" s="95"/>
      <c r="AJ799" s="95"/>
      <c r="AK799" s="95"/>
    </row>
    <row r="800" spans="1:37" ht="17.25" customHeight="1" x14ac:dyDescent="0.2">
      <c r="A800" s="102" t="s">
        <v>22</v>
      </c>
      <c r="B800" s="102" t="s">
        <v>1465</v>
      </c>
      <c r="C800" s="102" t="s">
        <v>138</v>
      </c>
      <c r="D800" s="102" t="s">
        <v>144</v>
      </c>
      <c r="E800" s="102" t="s">
        <v>2994</v>
      </c>
      <c r="F800" s="95">
        <v>30</v>
      </c>
      <c r="G800" s="98" t="s">
        <v>779</v>
      </c>
      <c r="H800" s="95">
        <v>2013</v>
      </c>
      <c r="I800" s="96" t="s">
        <v>3207</v>
      </c>
      <c r="J800" s="95" t="s">
        <v>3208</v>
      </c>
      <c r="K800" s="95" t="s">
        <v>3152</v>
      </c>
      <c r="L800" s="100" t="s">
        <v>856</v>
      </c>
      <c r="M800" s="95"/>
      <c r="N800" s="95" t="s">
        <v>10559</v>
      </c>
      <c r="O800" s="95"/>
      <c r="P800" s="95"/>
      <c r="Q800" s="95" t="s">
        <v>178</v>
      </c>
      <c r="R800" s="95"/>
      <c r="S800" s="95"/>
      <c r="T800" s="95"/>
      <c r="U800" s="95"/>
      <c r="V800" s="95"/>
      <c r="W800" s="95"/>
      <c r="X800" s="95"/>
      <c r="Y800" s="95"/>
      <c r="Z800" s="95"/>
      <c r="AA800" s="95"/>
      <c r="AB800" s="95"/>
      <c r="AC800" s="95"/>
      <c r="AD800" s="95"/>
      <c r="AE800" s="95"/>
      <c r="AF800" s="95"/>
      <c r="AG800" s="95"/>
      <c r="AH800" s="95"/>
      <c r="AI800" s="95"/>
      <c r="AJ800" s="95"/>
      <c r="AK800" s="95"/>
    </row>
    <row r="801" spans="1:37" ht="17.25" customHeight="1" x14ac:dyDescent="0.2">
      <c r="A801" s="102" t="s">
        <v>22</v>
      </c>
      <c r="B801" s="102" t="s">
        <v>1471</v>
      </c>
      <c r="C801" s="102" t="s">
        <v>138</v>
      </c>
      <c r="D801" s="102" t="s">
        <v>144</v>
      </c>
      <c r="E801" s="102" t="s">
        <v>2994</v>
      </c>
      <c r="F801" s="95">
        <v>31</v>
      </c>
      <c r="G801" s="98" t="s">
        <v>783</v>
      </c>
      <c r="H801" s="95">
        <v>2014</v>
      </c>
      <c r="I801" s="96" t="s">
        <v>3211</v>
      </c>
      <c r="J801" s="95" t="s">
        <v>3212</v>
      </c>
      <c r="K801" s="95" t="s">
        <v>3152</v>
      </c>
      <c r="L801" s="100" t="s">
        <v>856</v>
      </c>
      <c r="M801" s="95"/>
      <c r="N801" s="95" t="s">
        <v>10559</v>
      </c>
      <c r="O801" s="95"/>
      <c r="P801" s="95"/>
      <c r="Q801" s="95" t="s">
        <v>178</v>
      </c>
      <c r="R801" s="95"/>
      <c r="S801" s="95"/>
      <c r="T801" s="95"/>
      <c r="U801" s="95"/>
      <c r="V801" s="95"/>
      <c r="W801" s="95"/>
      <c r="X801" s="95"/>
      <c r="Y801" s="95"/>
      <c r="Z801" s="95"/>
      <c r="AA801" s="95"/>
      <c r="AB801" s="95"/>
      <c r="AC801" s="95"/>
      <c r="AD801" s="95"/>
      <c r="AE801" s="95"/>
      <c r="AF801" s="95"/>
      <c r="AG801" s="95"/>
      <c r="AH801" s="95"/>
      <c r="AI801" s="95"/>
      <c r="AJ801" s="95"/>
      <c r="AK801" s="95"/>
    </row>
    <row r="802" spans="1:37" ht="17.25" customHeight="1" x14ac:dyDescent="0.2">
      <c r="A802" s="102" t="s">
        <v>22</v>
      </c>
      <c r="B802" s="102" t="s">
        <v>1478</v>
      </c>
      <c r="C802" s="102" t="s">
        <v>138</v>
      </c>
      <c r="D802" s="102" t="s">
        <v>144</v>
      </c>
      <c r="E802" s="102" t="s">
        <v>2994</v>
      </c>
      <c r="F802" s="95">
        <v>32</v>
      </c>
      <c r="G802" s="98" t="s">
        <v>787</v>
      </c>
      <c r="H802" s="95">
        <v>2015</v>
      </c>
      <c r="I802" s="96" t="s">
        <v>3214</v>
      </c>
      <c r="J802" s="95" t="s">
        <v>3215</v>
      </c>
      <c r="K802" s="95" t="s">
        <v>3152</v>
      </c>
      <c r="L802" s="100" t="s">
        <v>856</v>
      </c>
      <c r="M802" s="95"/>
      <c r="N802" s="95" t="s">
        <v>10559</v>
      </c>
      <c r="O802" s="95"/>
      <c r="P802" s="95"/>
      <c r="Q802" s="95" t="s">
        <v>178</v>
      </c>
      <c r="R802" s="95"/>
      <c r="S802" s="95"/>
      <c r="T802" s="95"/>
      <c r="U802" s="95"/>
      <c r="V802" s="95"/>
      <c r="W802" s="95"/>
      <c r="X802" s="95"/>
      <c r="Y802" s="95"/>
      <c r="Z802" s="95"/>
      <c r="AA802" s="95"/>
      <c r="AB802" s="95"/>
      <c r="AC802" s="95"/>
      <c r="AD802" s="95"/>
      <c r="AE802" s="95"/>
      <c r="AF802" s="95"/>
      <c r="AG802" s="95"/>
      <c r="AH802" s="95"/>
      <c r="AI802" s="95"/>
      <c r="AJ802" s="95"/>
      <c r="AK802" s="95"/>
    </row>
    <row r="803" spans="1:37" ht="17.25" customHeight="1" x14ac:dyDescent="0.2">
      <c r="A803" s="103" t="s">
        <v>22</v>
      </c>
      <c r="B803" s="103" t="s">
        <v>1414</v>
      </c>
      <c r="C803" s="103" t="s">
        <v>138</v>
      </c>
      <c r="D803" s="103" t="s">
        <v>152</v>
      </c>
      <c r="E803" s="103" t="s">
        <v>152</v>
      </c>
      <c r="F803" s="95">
        <v>16</v>
      </c>
      <c r="G803" s="98" t="s">
        <v>721</v>
      </c>
      <c r="H803" s="95">
        <v>1999</v>
      </c>
      <c r="I803" s="96" t="s">
        <v>3219</v>
      </c>
      <c r="J803" s="95" t="s">
        <v>3220</v>
      </c>
      <c r="K803" s="95" t="s">
        <v>3222</v>
      </c>
      <c r="L803" s="100" t="s">
        <v>856</v>
      </c>
      <c r="M803" s="95"/>
      <c r="N803" s="95" t="s">
        <v>10559</v>
      </c>
      <c r="O803" s="95"/>
      <c r="P803" s="95"/>
      <c r="Q803" s="95" t="s">
        <v>178</v>
      </c>
      <c r="R803" s="95"/>
      <c r="S803" s="95"/>
      <c r="T803" s="95"/>
      <c r="U803" s="95"/>
      <c r="V803" s="95"/>
      <c r="W803" s="95"/>
      <c r="X803" s="95"/>
      <c r="Y803" s="95"/>
      <c r="Z803" s="95"/>
      <c r="AA803" s="95"/>
      <c r="AB803" s="95"/>
      <c r="AC803" s="95"/>
      <c r="AD803" s="95"/>
      <c r="AE803" s="95"/>
      <c r="AF803" s="95"/>
      <c r="AG803" s="95"/>
      <c r="AH803" s="95"/>
      <c r="AI803" s="95"/>
      <c r="AJ803" s="95"/>
      <c r="AK803" s="95"/>
    </row>
    <row r="804" spans="1:37" ht="17.25" customHeight="1" x14ac:dyDescent="0.2">
      <c r="A804" s="103" t="s">
        <v>22</v>
      </c>
      <c r="B804" s="103" t="s">
        <v>1418</v>
      </c>
      <c r="C804" s="103" t="s">
        <v>138</v>
      </c>
      <c r="D804" s="103" t="s">
        <v>152</v>
      </c>
      <c r="E804" s="103" t="s">
        <v>152</v>
      </c>
      <c r="F804" s="95">
        <v>17</v>
      </c>
      <c r="G804" s="98" t="s">
        <v>725</v>
      </c>
      <c r="H804" s="95">
        <v>2000</v>
      </c>
      <c r="I804" s="96" t="s">
        <v>3224</v>
      </c>
      <c r="J804" s="95" t="s">
        <v>3225</v>
      </c>
      <c r="K804" s="95" t="s">
        <v>3222</v>
      </c>
      <c r="L804" s="100" t="s">
        <v>856</v>
      </c>
      <c r="M804" s="95"/>
      <c r="N804" s="95" t="s">
        <v>10559</v>
      </c>
      <c r="O804" s="95"/>
      <c r="P804" s="95"/>
      <c r="Q804" s="95" t="s">
        <v>178</v>
      </c>
      <c r="R804" s="95"/>
      <c r="S804" s="95"/>
      <c r="T804" s="95"/>
      <c r="U804" s="95"/>
      <c r="V804" s="95"/>
      <c r="W804" s="95"/>
      <c r="X804" s="95"/>
      <c r="Y804" s="95"/>
      <c r="Z804" s="95"/>
      <c r="AA804" s="95"/>
      <c r="AB804" s="95"/>
      <c r="AC804" s="95"/>
      <c r="AD804" s="95"/>
      <c r="AE804" s="95"/>
      <c r="AF804" s="95"/>
      <c r="AG804" s="95"/>
      <c r="AH804" s="95"/>
      <c r="AI804" s="95"/>
      <c r="AJ804" s="95"/>
      <c r="AK804" s="95"/>
    </row>
    <row r="805" spans="1:37" ht="17.25" customHeight="1" x14ac:dyDescent="0.2">
      <c r="A805" s="103" t="s">
        <v>22</v>
      </c>
      <c r="B805" s="103" t="s">
        <v>844</v>
      </c>
      <c r="C805" s="103" t="s">
        <v>138</v>
      </c>
      <c r="D805" s="103" t="s">
        <v>152</v>
      </c>
      <c r="E805" s="103" t="s">
        <v>152</v>
      </c>
      <c r="F805" s="95">
        <v>18</v>
      </c>
      <c r="G805" s="98" t="s">
        <v>729</v>
      </c>
      <c r="H805" s="95">
        <v>2001</v>
      </c>
      <c r="I805" s="96" t="s">
        <v>3228</v>
      </c>
      <c r="J805" s="95" t="s">
        <v>3229</v>
      </c>
      <c r="K805" s="95" t="s">
        <v>3222</v>
      </c>
      <c r="L805" s="100" t="s">
        <v>856</v>
      </c>
      <c r="M805" s="95"/>
      <c r="N805" s="95" t="s">
        <v>10559</v>
      </c>
      <c r="O805" s="95"/>
      <c r="P805" s="95"/>
      <c r="Q805" s="95" t="s">
        <v>178</v>
      </c>
      <c r="R805" s="95"/>
      <c r="S805" s="95"/>
      <c r="T805" s="95"/>
      <c r="U805" s="95"/>
      <c r="V805" s="95"/>
      <c r="W805" s="95"/>
      <c r="X805" s="95"/>
      <c r="Y805" s="95"/>
      <c r="Z805" s="95"/>
      <c r="AA805" s="95"/>
      <c r="AB805" s="95"/>
      <c r="AC805" s="95"/>
      <c r="AD805" s="95"/>
      <c r="AE805" s="95"/>
      <c r="AF805" s="95"/>
      <c r="AG805" s="95"/>
      <c r="AH805" s="95"/>
      <c r="AI805" s="95"/>
      <c r="AJ805" s="95"/>
      <c r="AK805" s="95"/>
    </row>
    <row r="806" spans="1:37" ht="17.25" customHeight="1" x14ac:dyDescent="0.2">
      <c r="A806" s="103" t="s">
        <v>22</v>
      </c>
      <c r="B806" s="103" t="s">
        <v>1425</v>
      </c>
      <c r="C806" s="103" t="s">
        <v>138</v>
      </c>
      <c r="D806" s="103" t="s">
        <v>152</v>
      </c>
      <c r="E806" s="103" t="s">
        <v>152</v>
      </c>
      <c r="F806" s="95">
        <v>19</v>
      </c>
      <c r="G806" s="98" t="s">
        <v>733</v>
      </c>
      <c r="H806" s="95">
        <v>2002</v>
      </c>
      <c r="I806" s="96" t="s">
        <v>3232</v>
      </c>
      <c r="J806" s="95" t="s">
        <v>3233</v>
      </c>
      <c r="K806" s="95" t="s">
        <v>3222</v>
      </c>
      <c r="L806" s="100" t="s">
        <v>856</v>
      </c>
      <c r="M806" s="95"/>
      <c r="N806" s="95" t="s">
        <v>10559</v>
      </c>
      <c r="O806" s="95"/>
      <c r="P806" s="95"/>
      <c r="Q806" s="95" t="s">
        <v>178</v>
      </c>
      <c r="R806" s="95"/>
      <c r="S806" s="95"/>
      <c r="T806" s="95"/>
      <c r="U806" s="95"/>
      <c r="V806" s="95"/>
      <c r="W806" s="95"/>
      <c r="X806" s="95"/>
      <c r="Y806" s="95"/>
      <c r="Z806" s="95"/>
      <c r="AA806" s="95"/>
      <c r="AB806" s="95"/>
      <c r="AC806" s="95"/>
      <c r="AD806" s="95"/>
      <c r="AE806" s="95"/>
      <c r="AF806" s="95"/>
      <c r="AG806" s="95"/>
      <c r="AH806" s="95"/>
      <c r="AI806" s="95"/>
      <c r="AJ806" s="95"/>
      <c r="AK806" s="95"/>
    </row>
    <row r="807" spans="1:37" ht="17.25" customHeight="1" x14ac:dyDescent="0.2">
      <c r="A807" s="103" t="s">
        <v>22</v>
      </c>
      <c r="B807" s="103" t="s">
        <v>1430</v>
      </c>
      <c r="C807" s="103" t="s">
        <v>138</v>
      </c>
      <c r="D807" s="103" t="s">
        <v>152</v>
      </c>
      <c r="E807" s="103" t="s">
        <v>152</v>
      </c>
      <c r="F807" s="95">
        <v>20</v>
      </c>
      <c r="G807" s="98" t="s">
        <v>738</v>
      </c>
      <c r="H807" s="95">
        <v>2003</v>
      </c>
      <c r="I807" s="96" t="s">
        <v>3236</v>
      </c>
      <c r="J807" s="95" t="s">
        <v>3237</v>
      </c>
      <c r="K807" s="95" t="s">
        <v>3222</v>
      </c>
      <c r="L807" s="100" t="s">
        <v>856</v>
      </c>
      <c r="M807" s="95"/>
      <c r="N807" s="95" t="s">
        <v>10559</v>
      </c>
      <c r="O807" s="95"/>
      <c r="P807" s="95"/>
      <c r="Q807" s="95" t="s">
        <v>178</v>
      </c>
      <c r="R807" s="95"/>
      <c r="S807" s="95"/>
      <c r="T807" s="95"/>
      <c r="U807" s="95"/>
      <c r="V807" s="95"/>
      <c r="W807" s="95"/>
      <c r="X807" s="95"/>
      <c r="Y807" s="95"/>
      <c r="Z807" s="95"/>
      <c r="AA807" s="95"/>
      <c r="AB807" s="95"/>
      <c r="AC807" s="95"/>
      <c r="AD807" s="95"/>
      <c r="AE807" s="95"/>
      <c r="AF807" s="95"/>
      <c r="AG807" s="95"/>
      <c r="AH807" s="95"/>
      <c r="AI807" s="95"/>
      <c r="AJ807" s="95"/>
      <c r="AK807" s="95"/>
    </row>
    <row r="808" spans="1:37" ht="17.25" customHeight="1" x14ac:dyDescent="0.2">
      <c r="A808" s="103" t="s">
        <v>22</v>
      </c>
      <c r="B808" s="103" t="s">
        <v>1433</v>
      </c>
      <c r="C808" s="103" t="s">
        <v>138</v>
      </c>
      <c r="D808" s="103" t="s">
        <v>152</v>
      </c>
      <c r="E808" s="103" t="s">
        <v>152</v>
      </c>
      <c r="F808" s="95">
        <v>21</v>
      </c>
      <c r="G808" s="98" t="s">
        <v>742</v>
      </c>
      <c r="H808" s="95">
        <v>2004</v>
      </c>
      <c r="I808" s="96" t="s">
        <v>3241</v>
      </c>
      <c r="J808" s="95" t="s">
        <v>3242</v>
      </c>
      <c r="K808" s="95" t="s">
        <v>3222</v>
      </c>
      <c r="L808" s="100" t="s">
        <v>856</v>
      </c>
      <c r="M808" s="95"/>
      <c r="N808" s="95" t="s">
        <v>10559</v>
      </c>
      <c r="O808" s="95"/>
      <c r="P808" s="95"/>
      <c r="Q808" s="95" t="s">
        <v>178</v>
      </c>
      <c r="R808" s="95"/>
      <c r="S808" s="95"/>
      <c r="T808" s="95"/>
      <c r="U808" s="95"/>
      <c r="V808" s="95"/>
      <c r="W808" s="95"/>
      <c r="X808" s="95"/>
      <c r="Y808" s="95"/>
      <c r="Z808" s="95"/>
      <c r="AA808" s="95"/>
      <c r="AB808" s="95"/>
      <c r="AC808" s="95"/>
      <c r="AD808" s="95"/>
      <c r="AE808" s="95"/>
      <c r="AF808" s="95"/>
      <c r="AG808" s="95"/>
      <c r="AH808" s="95"/>
      <c r="AI808" s="95"/>
      <c r="AJ808" s="95"/>
      <c r="AK808" s="95"/>
    </row>
    <row r="809" spans="1:37" ht="17.25" customHeight="1" x14ac:dyDescent="0.2">
      <c r="A809" s="103" t="s">
        <v>22</v>
      </c>
      <c r="B809" s="103" t="s">
        <v>1437</v>
      </c>
      <c r="C809" s="103" t="s">
        <v>138</v>
      </c>
      <c r="D809" s="103" t="s">
        <v>152</v>
      </c>
      <c r="E809" s="103" t="s">
        <v>152</v>
      </c>
      <c r="F809" s="95">
        <v>22</v>
      </c>
      <c r="G809" s="98" t="s">
        <v>746</v>
      </c>
      <c r="H809" s="95">
        <v>2005</v>
      </c>
      <c r="I809" s="96" t="s">
        <v>3244</v>
      </c>
      <c r="J809" s="95" t="s">
        <v>3245</v>
      </c>
      <c r="K809" s="95" t="s">
        <v>3222</v>
      </c>
      <c r="L809" s="100" t="s">
        <v>856</v>
      </c>
      <c r="M809" s="95"/>
      <c r="N809" s="95" t="s">
        <v>10559</v>
      </c>
      <c r="O809" s="95"/>
      <c r="P809" s="95"/>
      <c r="Q809" s="95" t="s">
        <v>178</v>
      </c>
      <c r="R809" s="95"/>
      <c r="S809" s="95"/>
      <c r="T809" s="95"/>
      <c r="U809" s="95"/>
      <c r="V809" s="95"/>
      <c r="W809" s="95"/>
      <c r="X809" s="95"/>
      <c r="Y809" s="95"/>
      <c r="Z809" s="95"/>
      <c r="AA809" s="95"/>
      <c r="AB809" s="95"/>
      <c r="AC809" s="95"/>
      <c r="AD809" s="95"/>
      <c r="AE809" s="95"/>
      <c r="AF809" s="95"/>
      <c r="AG809" s="95"/>
      <c r="AH809" s="95"/>
      <c r="AI809" s="95"/>
      <c r="AJ809" s="95"/>
      <c r="AK809" s="95"/>
    </row>
    <row r="810" spans="1:37" ht="17.25" customHeight="1" x14ac:dyDescent="0.2">
      <c r="A810" s="103" t="s">
        <v>22</v>
      </c>
      <c r="B810" s="103" t="s">
        <v>791</v>
      </c>
      <c r="C810" s="103" t="s">
        <v>138</v>
      </c>
      <c r="D810" s="103" t="s">
        <v>152</v>
      </c>
      <c r="E810" s="103" t="s">
        <v>152</v>
      </c>
      <c r="F810" s="95">
        <v>23</v>
      </c>
      <c r="G810" s="98" t="s">
        <v>750</v>
      </c>
      <c r="H810" s="95">
        <v>2006</v>
      </c>
      <c r="I810" s="96" t="s">
        <v>3248</v>
      </c>
      <c r="J810" s="95" t="s">
        <v>3250</v>
      </c>
      <c r="K810" s="95" t="s">
        <v>3222</v>
      </c>
      <c r="L810" s="100" t="s">
        <v>856</v>
      </c>
      <c r="M810" s="95"/>
      <c r="N810" s="95" t="s">
        <v>10559</v>
      </c>
      <c r="O810" s="95"/>
      <c r="P810" s="95"/>
      <c r="Q810" s="95" t="s">
        <v>178</v>
      </c>
      <c r="R810" s="95"/>
      <c r="S810" s="95"/>
      <c r="T810" s="95"/>
      <c r="U810" s="95"/>
      <c r="V810" s="95"/>
      <c r="W810" s="95"/>
      <c r="X810" s="95"/>
      <c r="Y810" s="95"/>
      <c r="Z810" s="95"/>
      <c r="AA810" s="95"/>
      <c r="AB810" s="95"/>
      <c r="AC810" s="95"/>
      <c r="AD810" s="95"/>
      <c r="AE810" s="95"/>
      <c r="AF810" s="95"/>
      <c r="AG810" s="95"/>
      <c r="AH810" s="95"/>
      <c r="AI810" s="95"/>
      <c r="AJ810" s="95"/>
      <c r="AK810" s="95"/>
    </row>
    <row r="811" spans="1:37" ht="17.25" customHeight="1" x14ac:dyDescent="0.2">
      <c r="A811" s="103" t="s">
        <v>22</v>
      </c>
      <c r="B811" s="103" t="s">
        <v>1442</v>
      </c>
      <c r="C811" s="103" t="s">
        <v>138</v>
      </c>
      <c r="D811" s="103" t="s">
        <v>152</v>
      </c>
      <c r="E811" s="103" t="s">
        <v>152</v>
      </c>
      <c r="F811" s="95">
        <v>24</v>
      </c>
      <c r="G811" s="98" t="s">
        <v>754</v>
      </c>
      <c r="H811" s="95">
        <v>2007</v>
      </c>
      <c r="I811" s="96" t="s">
        <v>3253</v>
      </c>
      <c r="J811" s="95" t="s">
        <v>3254</v>
      </c>
      <c r="K811" s="95" t="s">
        <v>3222</v>
      </c>
      <c r="L811" s="100" t="s">
        <v>856</v>
      </c>
      <c r="M811" s="95"/>
      <c r="N811" s="95" t="s">
        <v>10559</v>
      </c>
      <c r="O811" s="95"/>
      <c r="P811" s="95"/>
      <c r="Q811" s="95" t="s">
        <v>178</v>
      </c>
      <c r="R811" s="95"/>
      <c r="S811" s="95"/>
      <c r="T811" s="95"/>
      <c r="U811" s="95"/>
      <c r="V811" s="95"/>
      <c r="W811" s="95"/>
      <c r="X811" s="95"/>
      <c r="Y811" s="95"/>
      <c r="Z811" s="95"/>
      <c r="AA811" s="95"/>
      <c r="AB811" s="95"/>
      <c r="AC811" s="95"/>
      <c r="AD811" s="95"/>
      <c r="AE811" s="95"/>
      <c r="AF811" s="95"/>
      <c r="AG811" s="95"/>
      <c r="AH811" s="95"/>
      <c r="AI811" s="95"/>
      <c r="AJ811" s="95"/>
      <c r="AK811" s="95"/>
    </row>
    <row r="812" spans="1:37" ht="17.25" customHeight="1" x14ac:dyDescent="0.2">
      <c r="A812" s="103" t="s">
        <v>22</v>
      </c>
      <c r="B812" s="103" t="s">
        <v>797</v>
      </c>
      <c r="C812" s="103" t="s">
        <v>138</v>
      </c>
      <c r="D812" s="103" t="s">
        <v>152</v>
      </c>
      <c r="E812" s="103" t="s">
        <v>152</v>
      </c>
      <c r="F812" s="95">
        <v>25</v>
      </c>
      <c r="G812" s="98" t="s">
        <v>758</v>
      </c>
      <c r="H812" s="95">
        <v>2008</v>
      </c>
      <c r="I812" s="96" t="s">
        <v>3256</v>
      </c>
      <c r="J812" s="95" t="s">
        <v>3257</v>
      </c>
      <c r="K812" s="95" t="s">
        <v>3222</v>
      </c>
      <c r="L812" s="100" t="s">
        <v>856</v>
      </c>
      <c r="M812" s="95"/>
      <c r="N812" s="95" t="s">
        <v>10559</v>
      </c>
      <c r="O812" s="95"/>
      <c r="P812" s="95"/>
      <c r="Q812" s="95" t="s">
        <v>178</v>
      </c>
      <c r="R812" s="95"/>
      <c r="S812" s="95"/>
      <c r="T812" s="95"/>
      <c r="U812" s="95"/>
      <c r="V812" s="95"/>
      <c r="W812" s="95"/>
      <c r="X812" s="95"/>
      <c r="Y812" s="95"/>
      <c r="Z812" s="95"/>
      <c r="AA812" s="95"/>
      <c r="AB812" s="95"/>
      <c r="AC812" s="95"/>
      <c r="AD812" s="95"/>
      <c r="AE812" s="95"/>
      <c r="AF812" s="95"/>
      <c r="AG812" s="95"/>
      <c r="AH812" s="95"/>
      <c r="AI812" s="95"/>
      <c r="AJ812" s="95"/>
      <c r="AK812" s="95"/>
    </row>
    <row r="813" spans="1:37" ht="17.25" customHeight="1" x14ac:dyDescent="0.2">
      <c r="A813" s="103" t="s">
        <v>22</v>
      </c>
      <c r="B813" s="103" t="s">
        <v>1447</v>
      </c>
      <c r="C813" s="103" t="s">
        <v>138</v>
      </c>
      <c r="D813" s="103" t="s">
        <v>152</v>
      </c>
      <c r="E813" s="103" t="s">
        <v>152</v>
      </c>
      <c r="F813" s="95">
        <v>26</v>
      </c>
      <c r="G813" s="98" t="s">
        <v>763</v>
      </c>
      <c r="H813" s="95">
        <v>2009</v>
      </c>
      <c r="I813" s="96" t="s">
        <v>3262</v>
      </c>
      <c r="J813" s="95" t="s">
        <v>3263</v>
      </c>
      <c r="K813" s="95" t="s">
        <v>3222</v>
      </c>
      <c r="L813" s="100" t="s">
        <v>856</v>
      </c>
      <c r="M813" s="95"/>
      <c r="N813" s="95" t="s">
        <v>10559</v>
      </c>
      <c r="O813" s="95"/>
      <c r="P813" s="95"/>
      <c r="Q813" s="95" t="s">
        <v>178</v>
      </c>
      <c r="R813" s="95"/>
      <c r="S813" s="95"/>
      <c r="T813" s="95"/>
      <c r="U813" s="95"/>
      <c r="V813" s="95"/>
      <c r="W813" s="95"/>
      <c r="X813" s="95"/>
      <c r="Y813" s="95"/>
      <c r="Z813" s="95"/>
      <c r="AA813" s="95"/>
      <c r="AB813" s="95"/>
      <c r="AC813" s="95"/>
      <c r="AD813" s="95"/>
      <c r="AE813" s="95"/>
      <c r="AF813" s="95"/>
      <c r="AG813" s="95"/>
      <c r="AH813" s="95"/>
      <c r="AI813" s="95"/>
      <c r="AJ813" s="95"/>
      <c r="AK813" s="95"/>
    </row>
    <row r="814" spans="1:37" ht="17.25" customHeight="1" x14ac:dyDescent="0.2">
      <c r="A814" s="103" t="s">
        <v>22</v>
      </c>
      <c r="B814" s="103" t="s">
        <v>800</v>
      </c>
      <c r="C814" s="103" t="s">
        <v>138</v>
      </c>
      <c r="D814" s="103" t="s">
        <v>152</v>
      </c>
      <c r="E814" s="103" t="s">
        <v>152</v>
      </c>
      <c r="F814" s="95">
        <v>27</v>
      </c>
      <c r="G814" s="98" t="s">
        <v>767</v>
      </c>
      <c r="H814" s="95">
        <v>2010</v>
      </c>
      <c r="I814" s="96" t="s">
        <v>3266</v>
      </c>
      <c r="J814" s="95" t="s">
        <v>3267</v>
      </c>
      <c r="K814" s="95" t="s">
        <v>3222</v>
      </c>
      <c r="L814" s="100" t="s">
        <v>856</v>
      </c>
      <c r="M814" s="95"/>
      <c r="N814" s="95" t="s">
        <v>10559</v>
      </c>
      <c r="O814" s="95"/>
      <c r="P814" s="95"/>
      <c r="Q814" s="95" t="s">
        <v>178</v>
      </c>
      <c r="R814" s="95"/>
      <c r="S814" s="95"/>
      <c r="T814" s="95"/>
      <c r="U814" s="95"/>
      <c r="V814" s="95"/>
      <c r="W814" s="95"/>
      <c r="X814" s="95"/>
      <c r="Y814" s="95"/>
      <c r="Z814" s="95"/>
      <c r="AA814" s="95"/>
      <c r="AB814" s="95"/>
      <c r="AC814" s="95"/>
      <c r="AD814" s="95"/>
      <c r="AE814" s="95"/>
      <c r="AF814" s="95"/>
      <c r="AG814" s="95"/>
      <c r="AH814" s="95"/>
      <c r="AI814" s="95"/>
      <c r="AJ814" s="95"/>
      <c r="AK814" s="95"/>
    </row>
    <row r="815" spans="1:37" ht="17.25" customHeight="1" x14ac:dyDescent="0.2">
      <c r="A815" s="103" t="s">
        <v>22</v>
      </c>
      <c r="B815" s="103" t="s">
        <v>833</v>
      </c>
      <c r="C815" s="103" t="s">
        <v>138</v>
      </c>
      <c r="D815" s="103" t="s">
        <v>152</v>
      </c>
      <c r="E815" s="103" t="s">
        <v>152</v>
      </c>
      <c r="F815" s="95">
        <v>28</v>
      </c>
      <c r="G815" s="98" t="s">
        <v>771</v>
      </c>
      <c r="H815" s="95">
        <v>2011</v>
      </c>
      <c r="I815" s="96" t="s">
        <v>3270</v>
      </c>
      <c r="J815" s="95" t="s">
        <v>3271</v>
      </c>
      <c r="K815" s="95" t="s">
        <v>3222</v>
      </c>
      <c r="L815" s="100" t="s">
        <v>856</v>
      </c>
      <c r="M815" s="95"/>
      <c r="N815" s="95" t="s">
        <v>10559</v>
      </c>
      <c r="O815" s="95"/>
      <c r="P815" s="95"/>
      <c r="Q815" s="95" t="s">
        <v>178</v>
      </c>
      <c r="R815" s="95"/>
      <c r="S815" s="95"/>
      <c r="T815" s="95"/>
      <c r="U815" s="95"/>
      <c r="V815" s="95"/>
      <c r="W815" s="95"/>
      <c r="X815" s="95"/>
      <c r="Y815" s="95"/>
      <c r="Z815" s="95"/>
      <c r="AA815" s="95"/>
      <c r="AB815" s="95"/>
      <c r="AC815" s="95"/>
      <c r="AD815" s="95"/>
      <c r="AE815" s="95"/>
      <c r="AF815" s="95"/>
      <c r="AG815" s="95"/>
      <c r="AH815" s="95"/>
      <c r="AI815" s="95"/>
      <c r="AJ815" s="95"/>
      <c r="AK815" s="95"/>
    </row>
    <row r="816" spans="1:37" ht="17.25" customHeight="1" x14ac:dyDescent="0.2">
      <c r="A816" s="103" t="s">
        <v>22</v>
      </c>
      <c r="B816" s="103" t="s">
        <v>1459</v>
      </c>
      <c r="C816" s="103" t="s">
        <v>138</v>
      </c>
      <c r="D816" s="103" t="s">
        <v>152</v>
      </c>
      <c r="E816" s="103" t="s">
        <v>152</v>
      </c>
      <c r="F816" s="95">
        <v>29</v>
      </c>
      <c r="G816" s="98" t="s">
        <v>775</v>
      </c>
      <c r="H816" s="95">
        <v>2012</v>
      </c>
      <c r="I816" s="96" t="s">
        <v>3273</v>
      </c>
      <c r="J816" s="95" t="s">
        <v>3275</v>
      </c>
      <c r="K816" s="95" t="s">
        <v>3222</v>
      </c>
      <c r="L816" s="100" t="s">
        <v>856</v>
      </c>
      <c r="M816" s="95"/>
      <c r="N816" s="95" t="s">
        <v>10559</v>
      </c>
      <c r="O816" s="95"/>
      <c r="P816" s="95"/>
      <c r="Q816" s="95" t="s">
        <v>178</v>
      </c>
      <c r="R816" s="95"/>
      <c r="S816" s="95"/>
      <c r="T816" s="95"/>
      <c r="U816" s="95"/>
      <c r="V816" s="95"/>
      <c r="W816" s="95"/>
      <c r="X816" s="95"/>
      <c r="Y816" s="95"/>
      <c r="Z816" s="95"/>
      <c r="AA816" s="95"/>
      <c r="AB816" s="95"/>
      <c r="AC816" s="95"/>
      <c r="AD816" s="95"/>
      <c r="AE816" s="95"/>
      <c r="AF816" s="95"/>
      <c r="AG816" s="95"/>
      <c r="AH816" s="95"/>
      <c r="AI816" s="95"/>
      <c r="AJ816" s="95"/>
      <c r="AK816" s="95"/>
    </row>
    <row r="817" spans="1:37" ht="17.25" customHeight="1" x14ac:dyDescent="0.2">
      <c r="A817" s="103" t="s">
        <v>22</v>
      </c>
      <c r="B817" s="103" t="s">
        <v>1465</v>
      </c>
      <c r="C817" s="103" t="s">
        <v>138</v>
      </c>
      <c r="D817" s="103" t="s">
        <v>152</v>
      </c>
      <c r="E817" s="103" t="s">
        <v>152</v>
      </c>
      <c r="F817" s="95">
        <v>30</v>
      </c>
      <c r="G817" s="98" t="s">
        <v>779</v>
      </c>
      <c r="H817" s="95">
        <v>2013</v>
      </c>
      <c r="I817" s="96" t="s">
        <v>3277</v>
      </c>
      <c r="J817" s="95" t="s">
        <v>3278</v>
      </c>
      <c r="K817" s="95" t="s">
        <v>3222</v>
      </c>
      <c r="L817" s="100" t="s">
        <v>856</v>
      </c>
      <c r="M817" s="95"/>
      <c r="N817" s="95" t="s">
        <v>10559</v>
      </c>
      <c r="O817" s="95"/>
      <c r="P817" s="95"/>
      <c r="Q817" s="95" t="s">
        <v>178</v>
      </c>
      <c r="R817" s="95"/>
      <c r="S817" s="95"/>
      <c r="T817" s="95"/>
      <c r="U817" s="95"/>
      <c r="V817" s="95"/>
      <c r="W817" s="95"/>
      <c r="X817" s="95"/>
      <c r="Y817" s="95"/>
      <c r="Z817" s="95"/>
      <c r="AA817" s="95"/>
      <c r="AB817" s="95"/>
      <c r="AC817" s="95"/>
      <c r="AD817" s="95"/>
      <c r="AE817" s="95"/>
      <c r="AF817" s="95"/>
      <c r="AG817" s="95"/>
      <c r="AH817" s="95"/>
      <c r="AI817" s="95"/>
      <c r="AJ817" s="95"/>
      <c r="AK817" s="95"/>
    </row>
    <row r="818" spans="1:37" ht="17.25" customHeight="1" x14ac:dyDescent="0.2">
      <c r="A818" s="103" t="s">
        <v>22</v>
      </c>
      <c r="B818" s="103" t="s">
        <v>1471</v>
      </c>
      <c r="C818" s="103" t="s">
        <v>138</v>
      </c>
      <c r="D818" s="103" t="s">
        <v>152</v>
      </c>
      <c r="E818" s="103" t="s">
        <v>152</v>
      </c>
      <c r="F818" s="95">
        <v>31</v>
      </c>
      <c r="G818" s="98" t="s">
        <v>783</v>
      </c>
      <c r="H818" s="95">
        <v>2014</v>
      </c>
      <c r="I818" s="96" t="s">
        <v>3281</v>
      </c>
      <c r="J818" s="95" t="s">
        <v>3282</v>
      </c>
      <c r="K818" s="95" t="s">
        <v>3222</v>
      </c>
      <c r="L818" s="100" t="s">
        <v>856</v>
      </c>
      <c r="M818" s="95"/>
      <c r="N818" s="95" t="s">
        <v>10559</v>
      </c>
      <c r="O818" s="95"/>
      <c r="P818" s="95"/>
      <c r="Q818" s="95" t="s">
        <v>178</v>
      </c>
      <c r="R818" s="95"/>
      <c r="S818" s="95"/>
      <c r="T818" s="95"/>
      <c r="U818" s="95"/>
      <c r="V818" s="95"/>
      <c r="W818" s="95"/>
      <c r="X818" s="95"/>
      <c r="Y818" s="95"/>
      <c r="Z818" s="95"/>
      <c r="AA818" s="95"/>
      <c r="AB818" s="95"/>
      <c r="AC818" s="95"/>
      <c r="AD818" s="95"/>
      <c r="AE818" s="95"/>
      <c r="AF818" s="95"/>
      <c r="AG818" s="95"/>
      <c r="AH818" s="95"/>
      <c r="AI818" s="95"/>
      <c r="AJ818" s="95"/>
      <c r="AK818" s="95"/>
    </row>
    <row r="819" spans="1:37" ht="17.25" customHeight="1" x14ac:dyDescent="0.2">
      <c r="A819" s="103" t="s">
        <v>22</v>
      </c>
      <c r="B819" s="103" t="s">
        <v>1478</v>
      </c>
      <c r="C819" s="103" t="s">
        <v>138</v>
      </c>
      <c r="D819" s="103" t="s">
        <v>152</v>
      </c>
      <c r="E819" s="103" t="s">
        <v>152</v>
      </c>
      <c r="F819" s="95">
        <v>32</v>
      </c>
      <c r="G819" s="98" t="s">
        <v>787</v>
      </c>
      <c r="H819" s="95">
        <v>2015</v>
      </c>
      <c r="I819" s="96" t="s">
        <v>3286</v>
      </c>
      <c r="J819" s="95" t="s">
        <v>3287</v>
      </c>
      <c r="K819" s="95" t="s">
        <v>3222</v>
      </c>
      <c r="L819" s="100" t="s">
        <v>856</v>
      </c>
      <c r="M819" s="95"/>
      <c r="N819" s="95" t="s">
        <v>10559</v>
      </c>
      <c r="O819" s="95"/>
      <c r="P819" s="95"/>
      <c r="Q819" s="95" t="s">
        <v>178</v>
      </c>
      <c r="R819" s="95"/>
      <c r="S819" s="95"/>
      <c r="T819" s="95"/>
      <c r="U819" s="95"/>
      <c r="V819" s="95"/>
      <c r="W819" s="95"/>
      <c r="X819" s="95"/>
      <c r="Y819" s="95"/>
      <c r="Z819" s="95"/>
      <c r="AA819" s="95"/>
      <c r="AB819" s="95"/>
      <c r="AC819" s="95"/>
      <c r="AD819" s="95"/>
      <c r="AE819" s="95"/>
      <c r="AF819" s="95"/>
      <c r="AG819" s="95"/>
      <c r="AH819" s="95"/>
      <c r="AI819" s="95"/>
      <c r="AJ819" s="95"/>
      <c r="AK819" s="95"/>
    </row>
    <row r="820" spans="1:37" ht="17.25" customHeight="1" x14ac:dyDescent="0.2">
      <c r="A820" s="104" t="s">
        <v>22</v>
      </c>
      <c r="B820" s="104" t="s">
        <v>1414</v>
      </c>
      <c r="C820" s="104" t="s">
        <v>138</v>
      </c>
      <c r="D820" s="104" t="s">
        <v>143</v>
      </c>
      <c r="E820" s="104" t="s">
        <v>143</v>
      </c>
      <c r="F820" s="95">
        <v>16</v>
      </c>
      <c r="G820" s="98" t="s">
        <v>721</v>
      </c>
      <c r="H820" s="95">
        <v>1999</v>
      </c>
      <c r="I820" s="96" t="s">
        <v>3291</v>
      </c>
      <c r="J820" s="95" t="s">
        <v>3292</v>
      </c>
      <c r="K820" s="95" t="s">
        <v>3293</v>
      </c>
      <c r="L820" s="100" t="s">
        <v>856</v>
      </c>
      <c r="M820" s="95"/>
      <c r="N820" s="95" t="s">
        <v>10559</v>
      </c>
      <c r="O820" s="95"/>
      <c r="P820" s="95"/>
      <c r="Q820" s="95" t="s">
        <v>178</v>
      </c>
      <c r="R820" s="95"/>
      <c r="S820" s="95"/>
      <c r="T820" s="95"/>
      <c r="U820" s="95"/>
      <c r="V820" s="95"/>
      <c r="W820" s="95"/>
      <c r="X820" s="95"/>
      <c r="Y820" s="95"/>
      <c r="Z820" s="95"/>
      <c r="AA820" s="95"/>
      <c r="AB820" s="95"/>
      <c r="AC820" s="95"/>
      <c r="AD820" s="95"/>
      <c r="AE820" s="95"/>
      <c r="AF820" s="95"/>
      <c r="AG820" s="95"/>
      <c r="AH820" s="95"/>
      <c r="AI820" s="95"/>
      <c r="AJ820" s="95"/>
      <c r="AK820" s="95"/>
    </row>
    <row r="821" spans="1:37" ht="17.25" customHeight="1" x14ac:dyDescent="0.2">
      <c r="A821" s="104" t="s">
        <v>22</v>
      </c>
      <c r="B821" s="104" t="s">
        <v>1418</v>
      </c>
      <c r="C821" s="104" t="s">
        <v>138</v>
      </c>
      <c r="D821" s="104" t="s">
        <v>143</v>
      </c>
      <c r="E821" s="104" t="s">
        <v>143</v>
      </c>
      <c r="F821" s="95">
        <v>17</v>
      </c>
      <c r="G821" s="98" t="s">
        <v>725</v>
      </c>
      <c r="H821" s="95">
        <v>2000</v>
      </c>
      <c r="I821" s="96" t="s">
        <v>3296</v>
      </c>
      <c r="J821" s="95" t="s">
        <v>3298</v>
      </c>
      <c r="K821" s="95" t="s">
        <v>3293</v>
      </c>
      <c r="L821" s="100" t="s">
        <v>856</v>
      </c>
      <c r="M821" s="95"/>
      <c r="N821" s="95" t="s">
        <v>10559</v>
      </c>
      <c r="O821" s="95"/>
      <c r="P821" s="95"/>
      <c r="Q821" s="95" t="s">
        <v>178</v>
      </c>
      <c r="R821" s="95"/>
      <c r="S821" s="95"/>
      <c r="T821" s="95"/>
      <c r="U821" s="95"/>
      <c r="V821" s="95"/>
      <c r="W821" s="95"/>
      <c r="X821" s="95"/>
      <c r="Y821" s="95"/>
      <c r="Z821" s="95"/>
      <c r="AA821" s="95"/>
      <c r="AB821" s="95"/>
      <c r="AC821" s="95"/>
      <c r="AD821" s="95"/>
      <c r="AE821" s="95"/>
      <c r="AF821" s="95"/>
      <c r="AG821" s="95"/>
      <c r="AH821" s="95"/>
      <c r="AI821" s="95"/>
      <c r="AJ821" s="95"/>
      <c r="AK821" s="95"/>
    </row>
    <row r="822" spans="1:37" ht="17.25" customHeight="1" x14ac:dyDescent="0.2">
      <c r="A822" s="104" t="s">
        <v>22</v>
      </c>
      <c r="B822" s="104" t="s">
        <v>844</v>
      </c>
      <c r="C822" s="104" t="s">
        <v>138</v>
      </c>
      <c r="D822" s="104" t="s">
        <v>143</v>
      </c>
      <c r="E822" s="104" t="s">
        <v>143</v>
      </c>
      <c r="F822" s="95">
        <v>18</v>
      </c>
      <c r="G822" s="98" t="s">
        <v>729</v>
      </c>
      <c r="H822" s="95">
        <v>2001</v>
      </c>
      <c r="I822" s="96" t="s">
        <v>3300</v>
      </c>
      <c r="J822" s="95" t="s">
        <v>3301</v>
      </c>
      <c r="K822" s="95" t="s">
        <v>3293</v>
      </c>
      <c r="L822" s="100" t="s">
        <v>856</v>
      </c>
      <c r="M822" s="95"/>
      <c r="N822" s="95" t="s">
        <v>10559</v>
      </c>
      <c r="O822" s="95"/>
      <c r="P822" s="95"/>
      <c r="Q822" s="95" t="s">
        <v>178</v>
      </c>
      <c r="R822" s="95"/>
      <c r="S822" s="95"/>
      <c r="T822" s="95"/>
      <c r="U822" s="95"/>
      <c r="V822" s="95"/>
      <c r="W822" s="95"/>
      <c r="X822" s="95"/>
      <c r="Y822" s="95"/>
      <c r="Z822" s="95"/>
      <c r="AA822" s="95"/>
      <c r="AB822" s="95"/>
      <c r="AC822" s="95"/>
      <c r="AD822" s="95"/>
      <c r="AE822" s="95"/>
      <c r="AF822" s="95"/>
      <c r="AG822" s="95"/>
      <c r="AH822" s="95"/>
      <c r="AI822" s="95"/>
      <c r="AJ822" s="95"/>
      <c r="AK822" s="95"/>
    </row>
    <row r="823" spans="1:37" ht="17.25" customHeight="1" x14ac:dyDescent="0.2">
      <c r="A823" s="104" t="s">
        <v>22</v>
      </c>
      <c r="B823" s="104" t="s">
        <v>1425</v>
      </c>
      <c r="C823" s="104" t="s">
        <v>138</v>
      </c>
      <c r="D823" s="104" t="s">
        <v>143</v>
      </c>
      <c r="E823" s="104" t="s">
        <v>143</v>
      </c>
      <c r="F823" s="95">
        <v>19</v>
      </c>
      <c r="G823" s="98" t="s">
        <v>733</v>
      </c>
      <c r="H823" s="95">
        <v>2002</v>
      </c>
      <c r="I823" s="96" t="s">
        <v>3305</v>
      </c>
      <c r="J823" s="95" t="s">
        <v>3306</v>
      </c>
      <c r="K823" s="95" t="s">
        <v>3293</v>
      </c>
      <c r="L823" s="100" t="s">
        <v>856</v>
      </c>
      <c r="M823" s="95"/>
      <c r="N823" s="95" t="s">
        <v>10559</v>
      </c>
      <c r="O823" s="95"/>
      <c r="P823" s="95"/>
      <c r="Q823" s="95" t="s">
        <v>178</v>
      </c>
      <c r="R823" s="95"/>
      <c r="S823" s="95"/>
      <c r="T823" s="95"/>
      <c r="U823" s="95"/>
      <c r="V823" s="95"/>
      <c r="W823" s="95"/>
      <c r="X823" s="95"/>
      <c r="Y823" s="95"/>
      <c r="Z823" s="95"/>
      <c r="AA823" s="95"/>
      <c r="AB823" s="95"/>
      <c r="AC823" s="95"/>
      <c r="AD823" s="95"/>
      <c r="AE823" s="95"/>
      <c r="AF823" s="95"/>
      <c r="AG823" s="95"/>
      <c r="AH823" s="95"/>
      <c r="AI823" s="95"/>
      <c r="AJ823" s="95"/>
      <c r="AK823" s="95"/>
    </row>
    <row r="824" spans="1:37" ht="17.25" customHeight="1" x14ac:dyDescent="0.2">
      <c r="A824" s="104" t="s">
        <v>22</v>
      </c>
      <c r="B824" s="104" t="s">
        <v>1430</v>
      </c>
      <c r="C824" s="104" t="s">
        <v>138</v>
      </c>
      <c r="D824" s="104" t="s">
        <v>143</v>
      </c>
      <c r="E824" s="104" t="s">
        <v>143</v>
      </c>
      <c r="F824" s="95">
        <v>20</v>
      </c>
      <c r="G824" s="98" t="s">
        <v>738</v>
      </c>
      <c r="H824" s="95">
        <v>2003</v>
      </c>
      <c r="I824" s="96" t="s">
        <v>3309</v>
      </c>
      <c r="J824" s="95" t="s">
        <v>3310</v>
      </c>
      <c r="K824" s="95" t="s">
        <v>3293</v>
      </c>
      <c r="L824" s="100" t="s">
        <v>856</v>
      </c>
      <c r="M824" s="95"/>
      <c r="N824" s="95" t="s">
        <v>10559</v>
      </c>
      <c r="O824" s="95"/>
      <c r="P824" s="95"/>
      <c r="Q824" s="95" t="s">
        <v>178</v>
      </c>
      <c r="R824" s="95"/>
      <c r="S824" s="95"/>
      <c r="T824" s="95"/>
      <c r="U824" s="95"/>
      <c r="V824" s="95"/>
      <c r="W824" s="95"/>
      <c r="X824" s="95"/>
      <c r="Y824" s="95"/>
      <c r="Z824" s="95"/>
      <c r="AA824" s="95"/>
      <c r="AB824" s="95"/>
      <c r="AC824" s="95"/>
      <c r="AD824" s="95"/>
      <c r="AE824" s="95"/>
      <c r="AF824" s="95"/>
      <c r="AG824" s="95"/>
      <c r="AH824" s="95"/>
      <c r="AI824" s="95"/>
      <c r="AJ824" s="95"/>
      <c r="AK824" s="95"/>
    </row>
    <row r="825" spans="1:37" ht="17.25" customHeight="1" x14ac:dyDescent="0.2">
      <c r="A825" s="104" t="s">
        <v>22</v>
      </c>
      <c r="B825" s="104" t="s">
        <v>1433</v>
      </c>
      <c r="C825" s="104" t="s">
        <v>138</v>
      </c>
      <c r="D825" s="104" t="s">
        <v>143</v>
      </c>
      <c r="E825" s="104" t="s">
        <v>143</v>
      </c>
      <c r="F825" s="95">
        <v>21</v>
      </c>
      <c r="G825" s="98" t="s">
        <v>742</v>
      </c>
      <c r="H825" s="95">
        <v>2004</v>
      </c>
      <c r="I825" s="96" t="s">
        <v>3313</v>
      </c>
      <c r="J825" s="95" t="s">
        <v>3314</v>
      </c>
      <c r="K825" s="95" t="s">
        <v>3293</v>
      </c>
      <c r="L825" s="100" t="s">
        <v>856</v>
      </c>
      <c r="M825" s="95"/>
      <c r="N825" s="95" t="s">
        <v>10559</v>
      </c>
      <c r="O825" s="95"/>
      <c r="P825" s="95"/>
      <c r="Q825" s="95" t="s">
        <v>178</v>
      </c>
      <c r="R825" s="95"/>
      <c r="S825" s="95"/>
      <c r="T825" s="95"/>
      <c r="U825" s="95"/>
      <c r="V825" s="95"/>
      <c r="W825" s="95"/>
      <c r="X825" s="95"/>
      <c r="Y825" s="95"/>
      <c r="Z825" s="95"/>
      <c r="AA825" s="95"/>
      <c r="AB825" s="95"/>
      <c r="AC825" s="95"/>
      <c r="AD825" s="95"/>
      <c r="AE825" s="95"/>
      <c r="AF825" s="95"/>
      <c r="AG825" s="95"/>
      <c r="AH825" s="95"/>
      <c r="AI825" s="95"/>
      <c r="AJ825" s="95"/>
      <c r="AK825" s="95"/>
    </row>
    <row r="826" spans="1:37" ht="17.25" customHeight="1" x14ac:dyDescent="0.2">
      <c r="A826" s="104" t="s">
        <v>22</v>
      </c>
      <c r="B826" s="104" t="s">
        <v>1437</v>
      </c>
      <c r="C826" s="104" t="s">
        <v>138</v>
      </c>
      <c r="D826" s="104" t="s">
        <v>143</v>
      </c>
      <c r="E826" s="104" t="s">
        <v>143</v>
      </c>
      <c r="F826" s="95">
        <v>22</v>
      </c>
      <c r="G826" s="98" t="s">
        <v>746</v>
      </c>
      <c r="H826" s="95">
        <v>2005</v>
      </c>
      <c r="I826" s="96" t="s">
        <v>3316</v>
      </c>
      <c r="J826" s="95" t="s">
        <v>3317</v>
      </c>
      <c r="K826" s="95" t="s">
        <v>3293</v>
      </c>
      <c r="L826" s="100" t="s">
        <v>856</v>
      </c>
      <c r="M826" s="95"/>
      <c r="N826" s="95" t="s">
        <v>10559</v>
      </c>
      <c r="O826" s="95"/>
      <c r="P826" s="95"/>
      <c r="Q826" s="95" t="s">
        <v>178</v>
      </c>
      <c r="R826" s="95"/>
      <c r="S826" s="95"/>
      <c r="T826" s="95"/>
      <c r="U826" s="95"/>
      <c r="V826" s="95"/>
      <c r="W826" s="95"/>
      <c r="X826" s="95"/>
      <c r="Y826" s="95"/>
      <c r="Z826" s="95"/>
      <c r="AA826" s="95"/>
      <c r="AB826" s="95"/>
      <c r="AC826" s="95"/>
      <c r="AD826" s="95"/>
      <c r="AE826" s="95"/>
      <c r="AF826" s="95"/>
      <c r="AG826" s="95"/>
      <c r="AH826" s="95"/>
      <c r="AI826" s="95"/>
      <c r="AJ826" s="95"/>
      <c r="AK826" s="95"/>
    </row>
    <row r="827" spans="1:37" ht="17.25" customHeight="1" x14ac:dyDescent="0.2">
      <c r="A827" s="104" t="s">
        <v>22</v>
      </c>
      <c r="B827" s="104" t="s">
        <v>791</v>
      </c>
      <c r="C827" s="104" t="s">
        <v>138</v>
      </c>
      <c r="D827" s="104" t="s">
        <v>143</v>
      </c>
      <c r="E827" s="104" t="s">
        <v>143</v>
      </c>
      <c r="F827" s="95">
        <v>23</v>
      </c>
      <c r="G827" s="98" t="s">
        <v>750</v>
      </c>
      <c r="H827" s="95">
        <v>2006</v>
      </c>
      <c r="I827" s="96" t="s">
        <v>3320</v>
      </c>
      <c r="J827" s="95" t="s">
        <v>3321</v>
      </c>
      <c r="K827" s="95" t="s">
        <v>3293</v>
      </c>
      <c r="L827" s="100" t="s">
        <v>856</v>
      </c>
      <c r="M827" s="95"/>
      <c r="N827" s="95" t="s">
        <v>10559</v>
      </c>
      <c r="O827" s="95"/>
      <c r="P827" s="95"/>
      <c r="Q827" s="95" t="s">
        <v>178</v>
      </c>
      <c r="R827" s="95"/>
      <c r="S827" s="95"/>
      <c r="T827" s="95"/>
      <c r="U827" s="95"/>
      <c r="V827" s="95"/>
      <c r="W827" s="95"/>
      <c r="X827" s="95"/>
      <c r="Y827" s="95"/>
      <c r="Z827" s="95"/>
      <c r="AA827" s="95"/>
      <c r="AB827" s="95"/>
      <c r="AC827" s="95"/>
      <c r="AD827" s="95"/>
      <c r="AE827" s="95"/>
      <c r="AF827" s="95"/>
      <c r="AG827" s="95"/>
      <c r="AH827" s="95"/>
      <c r="AI827" s="95"/>
      <c r="AJ827" s="95"/>
      <c r="AK827" s="95"/>
    </row>
    <row r="828" spans="1:37" ht="17.25" customHeight="1" x14ac:dyDescent="0.2">
      <c r="A828" s="104" t="s">
        <v>22</v>
      </c>
      <c r="B828" s="104" t="s">
        <v>1442</v>
      </c>
      <c r="C828" s="104" t="s">
        <v>138</v>
      </c>
      <c r="D828" s="104" t="s">
        <v>143</v>
      </c>
      <c r="E828" s="104" t="s">
        <v>143</v>
      </c>
      <c r="F828" s="95">
        <v>24</v>
      </c>
      <c r="G828" s="98" t="s">
        <v>754</v>
      </c>
      <c r="H828" s="95">
        <v>2007</v>
      </c>
      <c r="I828" s="96" t="s">
        <v>3324</v>
      </c>
      <c r="J828" s="95" t="s">
        <v>3325</v>
      </c>
      <c r="K828" s="95" t="s">
        <v>3293</v>
      </c>
      <c r="L828" s="100" t="s">
        <v>856</v>
      </c>
      <c r="M828" s="95"/>
      <c r="N828" s="95" t="s">
        <v>10559</v>
      </c>
      <c r="O828" s="95"/>
      <c r="P828" s="95"/>
      <c r="Q828" s="95" t="s">
        <v>178</v>
      </c>
      <c r="R828" s="95"/>
      <c r="S828" s="95"/>
      <c r="T828" s="95"/>
      <c r="U828" s="95"/>
      <c r="V828" s="95"/>
      <c r="W828" s="95"/>
      <c r="X828" s="95"/>
      <c r="Y828" s="95"/>
      <c r="Z828" s="95"/>
      <c r="AA828" s="95"/>
      <c r="AB828" s="95"/>
      <c r="AC828" s="95"/>
      <c r="AD828" s="95"/>
      <c r="AE828" s="95"/>
      <c r="AF828" s="95"/>
      <c r="AG828" s="95"/>
      <c r="AH828" s="95"/>
      <c r="AI828" s="95"/>
      <c r="AJ828" s="95"/>
      <c r="AK828" s="95"/>
    </row>
    <row r="829" spans="1:37" ht="17.25" customHeight="1" x14ac:dyDescent="0.2">
      <c r="A829" s="104" t="s">
        <v>22</v>
      </c>
      <c r="B829" s="104" t="s">
        <v>797</v>
      </c>
      <c r="C829" s="104" t="s">
        <v>138</v>
      </c>
      <c r="D829" s="104" t="s">
        <v>143</v>
      </c>
      <c r="E829" s="104" t="s">
        <v>143</v>
      </c>
      <c r="F829" s="95">
        <v>25</v>
      </c>
      <c r="G829" s="98" t="s">
        <v>758</v>
      </c>
      <c r="H829" s="95">
        <v>2008</v>
      </c>
      <c r="I829" s="96" t="s">
        <v>3329</v>
      </c>
      <c r="J829" s="95" t="s">
        <v>3330</v>
      </c>
      <c r="K829" s="95" t="s">
        <v>3293</v>
      </c>
      <c r="L829" s="100" t="s">
        <v>856</v>
      </c>
      <c r="M829" s="95"/>
      <c r="N829" s="95" t="s">
        <v>10559</v>
      </c>
      <c r="O829" s="95"/>
      <c r="P829" s="95"/>
      <c r="Q829" s="95" t="s">
        <v>178</v>
      </c>
      <c r="R829" s="95"/>
      <c r="S829" s="95"/>
      <c r="T829" s="95"/>
      <c r="U829" s="95"/>
      <c r="V829" s="95"/>
      <c r="W829" s="95"/>
      <c r="X829" s="95"/>
      <c r="Y829" s="95"/>
      <c r="Z829" s="95"/>
      <c r="AA829" s="95"/>
      <c r="AB829" s="95"/>
      <c r="AC829" s="95"/>
      <c r="AD829" s="95"/>
      <c r="AE829" s="95"/>
      <c r="AF829" s="95"/>
      <c r="AG829" s="95"/>
      <c r="AH829" s="95"/>
      <c r="AI829" s="95"/>
      <c r="AJ829" s="95"/>
      <c r="AK829" s="95"/>
    </row>
    <row r="830" spans="1:37" ht="17.25" customHeight="1" x14ac:dyDescent="0.2">
      <c r="A830" s="104" t="s">
        <v>22</v>
      </c>
      <c r="B830" s="104" t="s">
        <v>1447</v>
      </c>
      <c r="C830" s="104" t="s">
        <v>138</v>
      </c>
      <c r="D830" s="104" t="s">
        <v>143</v>
      </c>
      <c r="E830" s="104" t="s">
        <v>143</v>
      </c>
      <c r="F830" s="95">
        <v>26</v>
      </c>
      <c r="G830" s="98" t="s">
        <v>763</v>
      </c>
      <c r="H830" s="95">
        <v>2009</v>
      </c>
      <c r="I830" s="96" t="s">
        <v>3333</v>
      </c>
      <c r="J830" s="95" t="s">
        <v>3334</v>
      </c>
      <c r="K830" s="95" t="s">
        <v>3293</v>
      </c>
      <c r="L830" s="100" t="s">
        <v>856</v>
      </c>
      <c r="M830" s="95"/>
      <c r="N830" s="95" t="s">
        <v>10559</v>
      </c>
      <c r="O830" s="95"/>
      <c r="P830" s="95"/>
      <c r="Q830" s="95" t="s">
        <v>178</v>
      </c>
      <c r="R830" s="95"/>
      <c r="S830" s="95"/>
      <c r="T830" s="95"/>
      <c r="U830" s="95"/>
      <c r="V830" s="95"/>
      <c r="W830" s="95"/>
      <c r="X830" s="95"/>
      <c r="Y830" s="95"/>
      <c r="Z830" s="95"/>
      <c r="AA830" s="95"/>
      <c r="AB830" s="95"/>
      <c r="AC830" s="95"/>
      <c r="AD830" s="95"/>
      <c r="AE830" s="95"/>
      <c r="AF830" s="95"/>
      <c r="AG830" s="95"/>
      <c r="AH830" s="95"/>
      <c r="AI830" s="95"/>
      <c r="AJ830" s="95"/>
      <c r="AK830" s="95"/>
    </row>
    <row r="831" spans="1:37" ht="17.25" customHeight="1" x14ac:dyDescent="0.2">
      <c r="A831" s="104" t="s">
        <v>22</v>
      </c>
      <c r="B831" s="104" t="s">
        <v>800</v>
      </c>
      <c r="C831" s="104" t="s">
        <v>138</v>
      </c>
      <c r="D831" s="104" t="s">
        <v>143</v>
      </c>
      <c r="E831" s="104" t="s">
        <v>143</v>
      </c>
      <c r="F831" s="95">
        <v>27</v>
      </c>
      <c r="G831" s="98" t="s">
        <v>767</v>
      </c>
      <c r="H831" s="95">
        <v>2010</v>
      </c>
      <c r="I831" s="96" t="s">
        <v>3337</v>
      </c>
      <c r="J831" s="95" t="s">
        <v>3338</v>
      </c>
      <c r="K831" s="95" t="s">
        <v>3293</v>
      </c>
      <c r="L831" s="100" t="s">
        <v>856</v>
      </c>
      <c r="M831" s="95"/>
      <c r="N831" s="95" t="s">
        <v>10559</v>
      </c>
      <c r="O831" s="95"/>
      <c r="P831" s="95"/>
      <c r="Q831" s="95" t="s">
        <v>178</v>
      </c>
      <c r="R831" s="95"/>
      <c r="S831" s="95"/>
      <c r="T831" s="95"/>
      <c r="U831" s="95"/>
      <c r="V831" s="95"/>
      <c r="W831" s="95"/>
      <c r="X831" s="95"/>
      <c r="Y831" s="95"/>
      <c r="Z831" s="95"/>
      <c r="AA831" s="95"/>
      <c r="AB831" s="95"/>
      <c r="AC831" s="95"/>
      <c r="AD831" s="95"/>
      <c r="AE831" s="95"/>
      <c r="AF831" s="95"/>
      <c r="AG831" s="95"/>
      <c r="AH831" s="95"/>
      <c r="AI831" s="95"/>
      <c r="AJ831" s="95"/>
      <c r="AK831" s="95"/>
    </row>
    <row r="832" spans="1:37" ht="17.25" customHeight="1" x14ac:dyDescent="0.2">
      <c r="A832" s="104" t="s">
        <v>22</v>
      </c>
      <c r="B832" s="104" t="s">
        <v>833</v>
      </c>
      <c r="C832" s="104" t="s">
        <v>138</v>
      </c>
      <c r="D832" s="104" t="s">
        <v>143</v>
      </c>
      <c r="E832" s="104" t="s">
        <v>143</v>
      </c>
      <c r="F832" s="95">
        <v>28</v>
      </c>
      <c r="G832" s="98" t="s">
        <v>771</v>
      </c>
      <c r="H832" s="95">
        <v>2011</v>
      </c>
      <c r="I832" s="96" t="s">
        <v>3340</v>
      </c>
      <c r="J832" s="95" t="s">
        <v>3341</v>
      </c>
      <c r="K832" s="95" t="s">
        <v>3293</v>
      </c>
      <c r="L832" s="100" t="s">
        <v>856</v>
      </c>
      <c r="M832" s="95"/>
      <c r="N832" s="95" t="s">
        <v>10559</v>
      </c>
      <c r="O832" s="95"/>
      <c r="P832" s="95"/>
      <c r="Q832" s="95" t="s">
        <v>178</v>
      </c>
      <c r="R832" s="95"/>
      <c r="S832" s="95"/>
      <c r="T832" s="95"/>
      <c r="U832" s="95"/>
      <c r="V832" s="95"/>
      <c r="W832" s="95"/>
      <c r="X832" s="95"/>
      <c r="Y832" s="95"/>
      <c r="Z832" s="95"/>
      <c r="AA832" s="95"/>
      <c r="AB832" s="95"/>
      <c r="AC832" s="95"/>
      <c r="AD832" s="95"/>
      <c r="AE832" s="95"/>
      <c r="AF832" s="95"/>
      <c r="AG832" s="95"/>
      <c r="AH832" s="95"/>
      <c r="AI832" s="95"/>
      <c r="AJ832" s="95"/>
      <c r="AK832" s="95"/>
    </row>
    <row r="833" spans="1:37" ht="17.25" customHeight="1" x14ac:dyDescent="0.2">
      <c r="A833" s="104" t="s">
        <v>22</v>
      </c>
      <c r="B833" s="104" t="s">
        <v>1459</v>
      </c>
      <c r="C833" s="104" t="s">
        <v>138</v>
      </c>
      <c r="D833" s="104" t="s">
        <v>143</v>
      </c>
      <c r="E833" s="104" t="s">
        <v>143</v>
      </c>
      <c r="F833" s="95">
        <v>29</v>
      </c>
      <c r="G833" s="98" t="s">
        <v>775</v>
      </c>
      <c r="H833" s="95">
        <v>2012</v>
      </c>
      <c r="I833" s="96" t="s">
        <v>3344</v>
      </c>
      <c r="J833" s="95" t="s">
        <v>3345</v>
      </c>
      <c r="K833" s="95" t="s">
        <v>3293</v>
      </c>
      <c r="L833" s="100" t="s">
        <v>856</v>
      </c>
      <c r="M833" s="95"/>
      <c r="N833" s="95" t="s">
        <v>10559</v>
      </c>
      <c r="O833" s="95"/>
      <c r="P833" s="95"/>
      <c r="Q833" s="95" t="s">
        <v>178</v>
      </c>
      <c r="R833" s="95"/>
      <c r="S833" s="95"/>
      <c r="T833" s="95"/>
      <c r="U833" s="95"/>
      <c r="V833" s="95"/>
      <c r="W833" s="95"/>
      <c r="X833" s="95"/>
      <c r="Y833" s="95"/>
      <c r="Z833" s="95"/>
      <c r="AA833" s="95"/>
      <c r="AB833" s="95"/>
      <c r="AC833" s="95"/>
      <c r="AD833" s="95"/>
      <c r="AE833" s="95"/>
      <c r="AF833" s="95"/>
      <c r="AG833" s="95"/>
      <c r="AH833" s="95"/>
      <c r="AI833" s="95"/>
      <c r="AJ833" s="95"/>
      <c r="AK833" s="95"/>
    </row>
    <row r="834" spans="1:37" ht="17.25" customHeight="1" x14ac:dyDescent="0.2">
      <c r="A834" s="104" t="s">
        <v>22</v>
      </c>
      <c r="B834" s="104" t="s">
        <v>1465</v>
      </c>
      <c r="C834" s="104" t="s">
        <v>138</v>
      </c>
      <c r="D834" s="104" t="s">
        <v>143</v>
      </c>
      <c r="E834" s="104" t="s">
        <v>143</v>
      </c>
      <c r="F834" s="95">
        <v>30</v>
      </c>
      <c r="G834" s="98" t="s">
        <v>779</v>
      </c>
      <c r="H834" s="95">
        <v>2013</v>
      </c>
      <c r="I834" s="96" t="s">
        <v>3350</v>
      </c>
      <c r="J834" s="95" t="s">
        <v>3351</v>
      </c>
      <c r="K834" s="95" t="s">
        <v>3293</v>
      </c>
      <c r="L834" s="100" t="s">
        <v>856</v>
      </c>
      <c r="M834" s="95"/>
      <c r="N834" s="95" t="s">
        <v>10559</v>
      </c>
      <c r="O834" s="95"/>
      <c r="P834" s="95"/>
      <c r="Q834" s="95" t="s">
        <v>178</v>
      </c>
      <c r="R834" s="95"/>
      <c r="S834" s="95"/>
      <c r="T834" s="95"/>
      <c r="U834" s="95"/>
      <c r="V834" s="95"/>
      <c r="W834" s="95"/>
      <c r="X834" s="95"/>
      <c r="Y834" s="95"/>
      <c r="Z834" s="95"/>
      <c r="AA834" s="95"/>
      <c r="AB834" s="95"/>
      <c r="AC834" s="95"/>
      <c r="AD834" s="95"/>
      <c r="AE834" s="95"/>
      <c r="AF834" s="95"/>
      <c r="AG834" s="95"/>
      <c r="AH834" s="95"/>
      <c r="AI834" s="95"/>
      <c r="AJ834" s="95"/>
      <c r="AK834" s="95"/>
    </row>
    <row r="835" spans="1:37" ht="17.25" customHeight="1" x14ac:dyDescent="0.2">
      <c r="A835" s="104" t="s">
        <v>22</v>
      </c>
      <c r="B835" s="104" t="s">
        <v>1471</v>
      </c>
      <c r="C835" s="104" t="s">
        <v>138</v>
      </c>
      <c r="D835" s="104" t="s">
        <v>143</v>
      </c>
      <c r="E835" s="104" t="s">
        <v>143</v>
      </c>
      <c r="F835" s="95">
        <v>31</v>
      </c>
      <c r="G835" s="98" t="s">
        <v>783</v>
      </c>
      <c r="H835" s="95">
        <v>2014</v>
      </c>
      <c r="I835" s="96" t="s">
        <v>3352</v>
      </c>
      <c r="J835" s="95" t="s">
        <v>3353</v>
      </c>
      <c r="K835" s="95" t="s">
        <v>3293</v>
      </c>
      <c r="L835" s="100" t="s">
        <v>856</v>
      </c>
      <c r="M835" s="95"/>
      <c r="N835" s="95" t="s">
        <v>10559</v>
      </c>
      <c r="O835" s="95"/>
      <c r="P835" s="95"/>
      <c r="Q835" s="95" t="s">
        <v>178</v>
      </c>
      <c r="R835" s="95"/>
      <c r="S835" s="95"/>
      <c r="T835" s="95"/>
      <c r="U835" s="95"/>
      <c r="V835" s="95"/>
      <c r="W835" s="95"/>
      <c r="X835" s="95"/>
      <c r="Y835" s="95"/>
      <c r="Z835" s="95"/>
      <c r="AA835" s="95"/>
      <c r="AB835" s="95"/>
      <c r="AC835" s="95"/>
      <c r="AD835" s="95"/>
      <c r="AE835" s="95"/>
      <c r="AF835" s="95"/>
      <c r="AG835" s="95"/>
      <c r="AH835" s="95"/>
      <c r="AI835" s="95"/>
      <c r="AJ835" s="95"/>
      <c r="AK835" s="95"/>
    </row>
    <row r="836" spans="1:37" ht="17.25" customHeight="1" x14ac:dyDescent="0.2">
      <c r="A836" s="104" t="s">
        <v>22</v>
      </c>
      <c r="B836" s="104" t="s">
        <v>1478</v>
      </c>
      <c r="C836" s="104" t="s">
        <v>138</v>
      </c>
      <c r="D836" s="104" t="s">
        <v>143</v>
      </c>
      <c r="E836" s="104" t="s">
        <v>143</v>
      </c>
      <c r="F836" s="95">
        <v>32</v>
      </c>
      <c r="G836" s="98" t="s">
        <v>787</v>
      </c>
      <c r="H836" s="95">
        <v>2015</v>
      </c>
      <c r="I836" s="96" t="s">
        <v>3354</v>
      </c>
      <c r="J836" s="95" t="s">
        <v>3355</v>
      </c>
      <c r="K836" s="95" t="s">
        <v>3293</v>
      </c>
      <c r="L836" s="100" t="s">
        <v>856</v>
      </c>
      <c r="M836" s="95"/>
      <c r="N836" s="95" t="s">
        <v>10559</v>
      </c>
      <c r="O836" s="95"/>
      <c r="P836" s="95"/>
      <c r="Q836" s="95" t="s">
        <v>178</v>
      </c>
      <c r="R836" s="95"/>
      <c r="S836" s="95"/>
      <c r="T836" s="95"/>
      <c r="U836" s="95"/>
      <c r="V836" s="95"/>
      <c r="W836" s="95"/>
      <c r="X836" s="95"/>
      <c r="Y836" s="95"/>
      <c r="Z836" s="95"/>
      <c r="AA836" s="95"/>
      <c r="AB836" s="95"/>
      <c r="AC836" s="95"/>
      <c r="AD836" s="95"/>
      <c r="AE836" s="95"/>
      <c r="AF836" s="95"/>
      <c r="AG836" s="95"/>
      <c r="AH836" s="95"/>
      <c r="AI836" s="95"/>
      <c r="AJ836" s="95"/>
      <c r="AK836" s="95"/>
    </row>
    <row r="837" spans="1:37" ht="17.25" customHeight="1" x14ac:dyDescent="0.2">
      <c r="A837" s="105" t="s">
        <v>22</v>
      </c>
      <c r="B837" s="105" t="s">
        <v>3356</v>
      </c>
      <c r="C837" s="105" t="s">
        <v>138</v>
      </c>
      <c r="D837" s="105" t="s">
        <v>160</v>
      </c>
      <c r="E837" s="105" t="s">
        <v>3357</v>
      </c>
      <c r="F837" s="95">
        <v>1</v>
      </c>
      <c r="G837" s="98" t="s">
        <v>659</v>
      </c>
      <c r="H837" s="95">
        <v>1984</v>
      </c>
      <c r="I837" s="96" t="s">
        <v>3358</v>
      </c>
      <c r="J837" s="95" t="s">
        <v>3359</v>
      </c>
      <c r="K837" s="95" t="s">
        <v>3360</v>
      </c>
      <c r="L837" s="95" t="s">
        <v>3361</v>
      </c>
      <c r="M837" s="95"/>
      <c r="N837" s="95" t="s">
        <v>10560</v>
      </c>
      <c r="O837" s="95"/>
      <c r="P837" s="95"/>
      <c r="Q837" s="95" t="s">
        <v>178</v>
      </c>
      <c r="R837" s="95"/>
      <c r="S837" s="95"/>
      <c r="T837" s="95"/>
      <c r="U837" s="95"/>
      <c r="V837" s="95"/>
      <c r="W837" s="95"/>
      <c r="X837" s="95"/>
      <c r="Y837" s="95"/>
      <c r="Z837" s="95"/>
      <c r="AA837" s="95"/>
      <c r="AB837" s="95"/>
      <c r="AC837" s="95"/>
      <c r="AD837" s="95"/>
      <c r="AE837" s="95"/>
      <c r="AF837" s="95"/>
      <c r="AG837" s="95"/>
      <c r="AH837" s="95"/>
      <c r="AI837" s="95"/>
      <c r="AJ837" s="95"/>
      <c r="AK837" s="95"/>
    </row>
    <row r="838" spans="1:37" ht="17.25" customHeight="1" x14ac:dyDescent="0.2">
      <c r="A838" s="105" t="s">
        <v>22</v>
      </c>
      <c r="B838" s="105" t="s">
        <v>3362</v>
      </c>
      <c r="C838" s="105" t="s">
        <v>138</v>
      </c>
      <c r="D838" s="105" t="s">
        <v>160</v>
      </c>
      <c r="E838" s="105" t="s">
        <v>3357</v>
      </c>
      <c r="F838" s="95">
        <v>2</v>
      </c>
      <c r="G838" s="98" t="s">
        <v>541</v>
      </c>
      <c r="H838" s="95">
        <v>1985</v>
      </c>
      <c r="I838" s="96" t="s">
        <v>3363</v>
      </c>
      <c r="J838" s="95" t="s">
        <v>3364</v>
      </c>
      <c r="K838" s="95" t="s">
        <v>3360</v>
      </c>
      <c r="L838" s="95" t="s">
        <v>3361</v>
      </c>
      <c r="M838" s="95"/>
      <c r="N838" s="95" t="s">
        <v>10560</v>
      </c>
      <c r="O838" s="95"/>
      <c r="P838" s="95"/>
      <c r="Q838" s="95" t="s">
        <v>178</v>
      </c>
      <c r="R838" s="95"/>
      <c r="S838" s="95"/>
      <c r="T838" s="95"/>
      <c r="U838" s="95"/>
      <c r="V838" s="95"/>
      <c r="W838" s="95"/>
      <c r="X838" s="95"/>
      <c r="Y838" s="95"/>
      <c r="Z838" s="95"/>
      <c r="AA838" s="95"/>
      <c r="AB838" s="95"/>
      <c r="AC838" s="95"/>
      <c r="AD838" s="95"/>
      <c r="AE838" s="95"/>
      <c r="AF838" s="95"/>
      <c r="AG838" s="95"/>
      <c r="AH838" s="95"/>
      <c r="AI838" s="95"/>
      <c r="AJ838" s="95"/>
      <c r="AK838" s="95"/>
    </row>
    <row r="839" spans="1:37" ht="17.25" customHeight="1" x14ac:dyDescent="0.2">
      <c r="A839" s="105" t="s">
        <v>22</v>
      </c>
      <c r="B839" s="105" t="s">
        <v>3366</v>
      </c>
      <c r="C839" s="105" t="s">
        <v>138</v>
      </c>
      <c r="D839" s="105" t="s">
        <v>160</v>
      </c>
      <c r="E839" s="105" t="s">
        <v>3357</v>
      </c>
      <c r="F839" s="95">
        <v>3</v>
      </c>
      <c r="G839" s="98" t="s">
        <v>667</v>
      </c>
      <c r="H839" s="95">
        <v>1986</v>
      </c>
      <c r="I839" s="96" t="s">
        <v>3367</v>
      </c>
      <c r="J839" s="95" t="s">
        <v>3368</v>
      </c>
      <c r="K839" s="95" t="s">
        <v>3360</v>
      </c>
      <c r="L839" s="95" t="s">
        <v>3361</v>
      </c>
      <c r="M839" s="95"/>
      <c r="N839" s="95" t="s">
        <v>10560</v>
      </c>
      <c r="O839" s="95"/>
      <c r="P839" s="95"/>
      <c r="Q839" s="95" t="s">
        <v>178</v>
      </c>
      <c r="R839" s="95"/>
      <c r="S839" s="95"/>
      <c r="T839" s="95"/>
      <c r="U839" s="95"/>
      <c r="V839" s="95"/>
      <c r="W839" s="95"/>
      <c r="X839" s="95"/>
      <c r="Y839" s="95"/>
      <c r="Z839" s="95"/>
      <c r="AA839" s="95"/>
      <c r="AB839" s="95"/>
      <c r="AC839" s="95"/>
      <c r="AD839" s="95"/>
      <c r="AE839" s="95"/>
      <c r="AF839" s="95"/>
      <c r="AG839" s="95"/>
      <c r="AH839" s="95"/>
      <c r="AI839" s="95"/>
      <c r="AJ839" s="95"/>
      <c r="AK839" s="95"/>
    </row>
    <row r="840" spans="1:37" ht="17.25" customHeight="1" x14ac:dyDescent="0.2">
      <c r="A840" s="105" t="s">
        <v>22</v>
      </c>
      <c r="B840" s="105" t="s">
        <v>3369</v>
      </c>
      <c r="C840" s="105" t="s">
        <v>138</v>
      </c>
      <c r="D840" s="105" t="s">
        <v>160</v>
      </c>
      <c r="E840" s="105" t="s">
        <v>3357</v>
      </c>
      <c r="F840" s="95">
        <v>4</v>
      </c>
      <c r="G840" s="98" t="s">
        <v>672</v>
      </c>
      <c r="H840" s="95">
        <v>1987</v>
      </c>
      <c r="I840" s="96" t="s">
        <v>3370</v>
      </c>
      <c r="J840" s="95" t="s">
        <v>3371</v>
      </c>
      <c r="K840" s="95" t="s">
        <v>3360</v>
      </c>
      <c r="L840" s="95" t="s">
        <v>3372</v>
      </c>
      <c r="M840" s="95"/>
      <c r="N840" s="95" t="s">
        <v>10560</v>
      </c>
      <c r="O840" s="95"/>
      <c r="P840" s="95"/>
      <c r="Q840" s="95" t="s">
        <v>178</v>
      </c>
      <c r="R840" s="95"/>
      <c r="S840" s="95"/>
      <c r="T840" s="95"/>
      <c r="U840" s="95"/>
      <c r="V840" s="95"/>
      <c r="W840" s="95"/>
      <c r="X840" s="95"/>
      <c r="Y840" s="95"/>
      <c r="Z840" s="95"/>
      <c r="AA840" s="95"/>
      <c r="AB840" s="95"/>
      <c r="AC840" s="95"/>
      <c r="AD840" s="95"/>
      <c r="AE840" s="95"/>
      <c r="AF840" s="95"/>
      <c r="AG840" s="95"/>
      <c r="AH840" s="95"/>
      <c r="AI840" s="95"/>
      <c r="AJ840" s="95"/>
      <c r="AK840" s="95"/>
    </row>
    <row r="841" spans="1:37" ht="17.25" customHeight="1" x14ac:dyDescent="0.2">
      <c r="A841" s="105" t="s">
        <v>22</v>
      </c>
      <c r="B841" s="105" t="s">
        <v>3373</v>
      </c>
      <c r="C841" s="105" t="s">
        <v>138</v>
      </c>
      <c r="D841" s="105" t="s">
        <v>160</v>
      </c>
      <c r="E841" s="105" t="s">
        <v>3357</v>
      </c>
      <c r="F841" s="95">
        <v>5</v>
      </c>
      <c r="G841" s="98" t="s">
        <v>676</v>
      </c>
      <c r="H841" s="95">
        <v>1988</v>
      </c>
      <c r="I841" s="96" t="s">
        <v>3374</v>
      </c>
      <c r="J841" s="95" t="s">
        <v>3375</v>
      </c>
      <c r="K841" s="95" t="s">
        <v>3360</v>
      </c>
      <c r="L841" s="95" t="s">
        <v>3361</v>
      </c>
      <c r="M841" s="95"/>
      <c r="N841" s="95" t="s">
        <v>10560</v>
      </c>
      <c r="O841" s="95"/>
      <c r="P841" s="95"/>
      <c r="Q841" s="95" t="s">
        <v>178</v>
      </c>
      <c r="R841" s="95"/>
      <c r="S841" s="95"/>
      <c r="T841" s="95"/>
      <c r="U841" s="95"/>
      <c r="V841" s="95"/>
      <c r="W841" s="95"/>
      <c r="X841" s="95"/>
      <c r="Y841" s="95"/>
      <c r="Z841" s="95"/>
      <c r="AA841" s="95"/>
      <c r="AB841" s="95"/>
      <c r="AC841" s="95"/>
      <c r="AD841" s="95"/>
      <c r="AE841" s="95"/>
      <c r="AF841" s="95"/>
      <c r="AG841" s="95"/>
      <c r="AH841" s="95"/>
      <c r="AI841" s="95"/>
      <c r="AJ841" s="95"/>
      <c r="AK841" s="95"/>
    </row>
    <row r="842" spans="1:37" ht="17.25" customHeight="1" x14ac:dyDescent="0.2">
      <c r="A842" s="105" t="s">
        <v>22</v>
      </c>
      <c r="B842" s="105" t="s">
        <v>3376</v>
      </c>
      <c r="C842" s="105" t="s">
        <v>138</v>
      </c>
      <c r="D842" s="105" t="s">
        <v>160</v>
      </c>
      <c r="E842" s="105" t="s">
        <v>3357</v>
      </c>
      <c r="F842" s="95">
        <v>6</v>
      </c>
      <c r="G842" s="98" t="s">
        <v>680</v>
      </c>
      <c r="H842" s="95">
        <v>1989</v>
      </c>
      <c r="I842" s="96" t="s">
        <v>3377</v>
      </c>
      <c r="J842" s="95" t="s">
        <v>3378</v>
      </c>
      <c r="K842" s="95" t="s">
        <v>3360</v>
      </c>
      <c r="L842" s="95" t="s">
        <v>3361</v>
      </c>
      <c r="M842" s="95"/>
      <c r="N842" s="95" t="s">
        <v>10560</v>
      </c>
      <c r="O842" s="95"/>
      <c r="P842" s="95"/>
      <c r="Q842" s="95" t="s">
        <v>178</v>
      </c>
      <c r="R842" s="95"/>
      <c r="S842" s="95"/>
      <c r="T842" s="95"/>
      <c r="U842" s="95"/>
      <c r="V842" s="95"/>
      <c r="W842" s="95"/>
      <c r="X842" s="95"/>
      <c r="Y842" s="95"/>
      <c r="Z842" s="95"/>
      <c r="AA842" s="95"/>
      <c r="AB842" s="95"/>
      <c r="AC842" s="95"/>
      <c r="AD842" s="95"/>
      <c r="AE842" s="95"/>
      <c r="AF842" s="95"/>
      <c r="AG842" s="95"/>
      <c r="AH842" s="95"/>
      <c r="AI842" s="95"/>
      <c r="AJ842" s="95"/>
      <c r="AK842" s="95"/>
    </row>
    <row r="843" spans="1:37" ht="17.25" customHeight="1" x14ac:dyDescent="0.2">
      <c r="A843" s="105" t="s">
        <v>22</v>
      </c>
      <c r="B843" s="105" t="s">
        <v>3379</v>
      </c>
      <c r="C843" s="105" t="s">
        <v>138</v>
      </c>
      <c r="D843" s="105" t="s">
        <v>160</v>
      </c>
      <c r="E843" s="105" t="s">
        <v>3357</v>
      </c>
      <c r="F843" s="95">
        <v>7</v>
      </c>
      <c r="G843" s="98" t="s">
        <v>684</v>
      </c>
      <c r="H843" s="95">
        <v>1990</v>
      </c>
      <c r="I843" s="96" t="s">
        <v>3380</v>
      </c>
      <c r="J843" s="95" t="s">
        <v>3381</v>
      </c>
      <c r="K843" s="95" t="s">
        <v>3360</v>
      </c>
      <c r="L843" s="95" t="s">
        <v>3361</v>
      </c>
      <c r="M843" s="95"/>
      <c r="N843" s="95" t="s">
        <v>10560</v>
      </c>
      <c r="O843" s="95"/>
      <c r="P843" s="95"/>
      <c r="Q843" s="95" t="s">
        <v>178</v>
      </c>
      <c r="R843" s="95"/>
      <c r="S843" s="95"/>
      <c r="T843" s="95"/>
      <c r="U843" s="95"/>
      <c r="V843" s="95"/>
      <c r="W843" s="95"/>
      <c r="X843" s="95"/>
      <c r="Y843" s="95"/>
      <c r="Z843" s="95"/>
      <c r="AA843" s="95"/>
      <c r="AB843" s="95"/>
      <c r="AC843" s="95"/>
      <c r="AD843" s="95"/>
      <c r="AE843" s="95"/>
      <c r="AF843" s="95"/>
      <c r="AG843" s="95"/>
      <c r="AH843" s="95"/>
      <c r="AI843" s="95"/>
      <c r="AJ843" s="95"/>
      <c r="AK843" s="95"/>
    </row>
    <row r="844" spans="1:37" ht="17.25" customHeight="1" x14ac:dyDescent="0.2">
      <c r="A844" s="105" t="s">
        <v>22</v>
      </c>
      <c r="B844" s="105" t="s">
        <v>3383</v>
      </c>
      <c r="C844" s="105" t="s">
        <v>138</v>
      </c>
      <c r="D844" s="105" t="s">
        <v>160</v>
      </c>
      <c r="E844" s="105" t="s">
        <v>3357</v>
      </c>
      <c r="F844" s="95">
        <v>8</v>
      </c>
      <c r="G844" s="98" t="s">
        <v>688</v>
      </c>
      <c r="H844" s="95">
        <v>1991</v>
      </c>
      <c r="I844" s="96" t="s">
        <v>3384</v>
      </c>
      <c r="J844" s="95" t="s">
        <v>3385</v>
      </c>
      <c r="K844" s="95" t="s">
        <v>3360</v>
      </c>
      <c r="L844" s="95" t="s">
        <v>3361</v>
      </c>
      <c r="M844" s="95"/>
      <c r="N844" s="95" t="s">
        <v>10560</v>
      </c>
      <c r="O844" s="95"/>
      <c r="P844" s="95"/>
      <c r="Q844" s="95" t="s">
        <v>178</v>
      </c>
      <c r="R844" s="95"/>
      <c r="S844" s="95"/>
      <c r="T844" s="95"/>
      <c r="U844" s="95"/>
      <c r="V844" s="95"/>
      <c r="W844" s="95"/>
      <c r="X844" s="95"/>
      <c r="Y844" s="95"/>
      <c r="Z844" s="95"/>
      <c r="AA844" s="95"/>
      <c r="AB844" s="95"/>
      <c r="AC844" s="95"/>
      <c r="AD844" s="95"/>
      <c r="AE844" s="95"/>
      <c r="AF844" s="95"/>
      <c r="AG844" s="95"/>
      <c r="AH844" s="95"/>
      <c r="AI844" s="95"/>
      <c r="AJ844" s="95"/>
      <c r="AK844" s="95"/>
    </row>
    <row r="845" spans="1:37" ht="17.25" customHeight="1" x14ac:dyDescent="0.2">
      <c r="A845" s="105" t="s">
        <v>22</v>
      </c>
      <c r="B845" s="105" t="s">
        <v>3386</v>
      </c>
      <c r="C845" s="105" t="s">
        <v>138</v>
      </c>
      <c r="D845" s="105" t="s">
        <v>160</v>
      </c>
      <c r="E845" s="105" t="s">
        <v>3357</v>
      </c>
      <c r="F845" s="95">
        <v>9</v>
      </c>
      <c r="G845" s="98" t="s">
        <v>692</v>
      </c>
      <c r="H845" s="95">
        <v>1992</v>
      </c>
      <c r="I845" s="96" t="s">
        <v>3387</v>
      </c>
      <c r="J845" s="95" t="s">
        <v>3388</v>
      </c>
      <c r="K845" s="95" t="s">
        <v>3360</v>
      </c>
      <c r="L845" s="95" t="s">
        <v>3361</v>
      </c>
      <c r="M845" s="95"/>
      <c r="N845" s="95" t="s">
        <v>10560</v>
      </c>
      <c r="O845" s="95"/>
      <c r="P845" s="95"/>
      <c r="Q845" s="95" t="s">
        <v>178</v>
      </c>
      <c r="R845" s="95"/>
      <c r="S845" s="95"/>
      <c r="T845" s="95"/>
      <c r="U845" s="95"/>
      <c r="V845" s="95"/>
      <c r="W845" s="95"/>
      <c r="X845" s="95"/>
      <c r="Y845" s="95"/>
      <c r="Z845" s="95"/>
      <c r="AA845" s="95"/>
      <c r="AB845" s="95"/>
      <c r="AC845" s="95"/>
      <c r="AD845" s="95"/>
      <c r="AE845" s="95"/>
      <c r="AF845" s="95"/>
      <c r="AG845" s="95"/>
      <c r="AH845" s="95"/>
      <c r="AI845" s="95"/>
      <c r="AJ845" s="95"/>
      <c r="AK845" s="95"/>
    </row>
    <row r="846" spans="1:37" ht="17.25" customHeight="1" x14ac:dyDescent="0.2">
      <c r="A846" s="105" t="s">
        <v>22</v>
      </c>
      <c r="B846" s="105" t="s">
        <v>3389</v>
      </c>
      <c r="C846" s="105" t="s">
        <v>138</v>
      </c>
      <c r="D846" s="105" t="s">
        <v>160</v>
      </c>
      <c r="E846" s="105" t="s">
        <v>3357</v>
      </c>
      <c r="F846" s="95">
        <v>10</v>
      </c>
      <c r="G846" s="98" t="s">
        <v>696</v>
      </c>
      <c r="H846" s="95">
        <v>1993</v>
      </c>
      <c r="I846" s="96" t="s">
        <v>3390</v>
      </c>
      <c r="J846" s="95" t="s">
        <v>3391</v>
      </c>
      <c r="K846" s="95" t="s">
        <v>3360</v>
      </c>
      <c r="L846" s="95" t="s">
        <v>3361</v>
      </c>
      <c r="M846" s="95"/>
      <c r="N846" s="95" t="s">
        <v>10560</v>
      </c>
      <c r="O846" s="95"/>
      <c r="P846" s="95"/>
      <c r="Q846" s="95" t="s">
        <v>178</v>
      </c>
      <c r="R846" s="95"/>
      <c r="S846" s="95"/>
      <c r="T846" s="95"/>
      <c r="U846" s="95"/>
      <c r="V846" s="95"/>
      <c r="W846" s="95"/>
      <c r="X846" s="95"/>
      <c r="Y846" s="95"/>
      <c r="Z846" s="95"/>
      <c r="AA846" s="95"/>
      <c r="AB846" s="95"/>
      <c r="AC846" s="95"/>
      <c r="AD846" s="95"/>
      <c r="AE846" s="95"/>
      <c r="AF846" s="95"/>
      <c r="AG846" s="95"/>
      <c r="AH846" s="95"/>
      <c r="AI846" s="95"/>
      <c r="AJ846" s="95"/>
      <c r="AK846" s="95"/>
    </row>
    <row r="847" spans="1:37" ht="17.25" customHeight="1" x14ac:dyDescent="0.2">
      <c r="A847" s="105" t="s">
        <v>22</v>
      </c>
      <c r="B847" s="105" t="s">
        <v>3392</v>
      </c>
      <c r="C847" s="105" t="s">
        <v>138</v>
      </c>
      <c r="D847" s="105" t="s">
        <v>160</v>
      </c>
      <c r="E847" s="105" t="s">
        <v>3357</v>
      </c>
      <c r="F847" s="95">
        <v>11</v>
      </c>
      <c r="G847" s="98" t="s">
        <v>700</v>
      </c>
      <c r="H847" s="95">
        <v>1994</v>
      </c>
      <c r="I847" s="96" t="s">
        <v>3393</v>
      </c>
      <c r="J847" s="95" t="s">
        <v>3394</v>
      </c>
      <c r="K847" s="95" t="s">
        <v>3360</v>
      </c>
      <c r="L847" s="95" t="s">
        <v>3361</v>
      </c>
      <c r="M847" s="95"/>
      <c r="N847" s="95" t="s">
        <v>10560</v>
      </c>
      <c r="O847" s="95"/>
      <c r="P847" s="95"/>
      <c r="Q847" s="95" t="s">
        <v>178</v>
      </c>
      <c r="R847" s="95"/>
      <c r="S847" s="95"/>
      <c r="T847" s="95"/>
      <c r="U847" s="95"/>
      <c r="V847" s="95"/>
      <c r="W847" s="95"/>
      <c r="X847" s="95"/>
      <c r="Y847" s="95"/>
      <c r="Z847" s="95"/>
      <c r="AA847" s="95"/>
      <c r="AB847" s="95"/>
      <c r="AC847" s="95"/>
      <c r="AD847" s="95"/>
      <c r="AE847" s="95"/>
      <c r="AF847" s="95"/>
      <c r="AG847" s="95"/>
      <c r="AH847" s="95"/>
      <c r="AI847" s="95"/>
      <c r="AJ847" s="95"/>
      <c r="AK847" s="95"/>
    </row>
    <row r="848" spans="1:37" ht="17.25" customHeight="1" x14ac:dyDescent="0.2">
      <c r="A848" s="105" t="s">
        <v>22</v>
      </c>
      <c r="B848" s="105" t="s">
        <v>3395</v>
      </c>
      <c r="C848" s="105" t="s">
        <v>138</v>
      </c>
      <c r="D848" s="105" t="s">
        <v>160</v>
      </c>
      <c r="E848" s="105" t="s">
        <v>3357</v>
      </c>
      <c r="F848" s="95">
        <v>12</v>
      </c>
      <c r="G848" s="98" t="s">
        <v>705</v>
      </c>
      <c r="H848" s="95">
        <v>1995</v>
      </c>
      <c r="I848" s="96" t="s">
        <v>3396</v>
      </c>
      <c r="J848" s="95" t="s">
        <v>3397</v>
      </c>
      <c r="K848" s="95" t="s">
        <v>3360</v>
      </c>
      <c r="L848" s="95" t="s">
        <v>3361</v>
      </c>
      <c r="M848" s="95"/>
      <c r="N848" s="95" t="s">
        <v>10560</v>
      </c>
      <c r="O848" s="95"/>
      <c r="P848" s="95"/>
      <c r="Q848" s="95" t="s">
        <v>178</v>
      </c>
      <c r="R848" s="95"/>
      <c r="S848" s="95"/>
      <c r="T848" s="95"/>
      <c r="U848" s="95"/>
      <c r="V848" s="95"/>
      <c r="W848" s="95"/>
      <c r="X848" s="95"/>
      <c r="Y848" s="95"/>
      <c r="Z848" s="95"/>
      <c r="AA848" s="95"/>
      <c r="AB848" s="95"/>
      <c r="AC848" s="95"/>
      <c r="AD848" s="95"/>
      <c r="AE848" s="95"/>
      <c r="AF848" s="95"/>
      <c r="AG848" s="95"/>
      <c r="AH848" s="95"/>
      <c r="AI848" s="95"/>
      <c r="AJ848" s="95"/>
      <c r="AK848" s="95"/>
    </row>
    <row r="849" spans="1:37" ht="17.25" customHeight="1" x14ac:dyDescent="0.2">
      <c r="A849" s="105" t="s">
        <v>22</v>
      </c>
      <c r="B849" s="105" t="s">
        <v>3399</v>
      </c>
      <c r="C849" s="105" t="s">
        <v>138</v>
      </c>
      <c r="D849" s="105" t="s">
        <v>160</v>
      </c>
      <c r="E849" s="105" t="s">
        <v>3357</v>
      </c>
      <c r="F849" s="95">
        <v>13</v>
      </c>
      <c r="G849" s="98" t="s">
        <v>709</v>
      </c>
      <c r="H849" s="95">
        <v>1996</v>
      </c>
      <c r="I849" s="96" t="s">
        <v>3400</v>
      </c>
      <c r="J849" s="95" t="s">
        <v>3401</v>
      </c>
      <c r="K849" s="95" t="s">
        <v>3360</v>
      </c>
      <c r="L849" s="95" t="s">
        <v>3361</v>
      </c>
      <c r="M849" s="95"/>
      <c r="N849" s="95" t="s">
        <v>10560</v>
      </c>
      <c r="O849" s="95"/>
      <c r="P849" s="95"/>
      <c r="Q849" s="95" t="s">
        <v>178</v>
      </c>
      <c r="R849" s="95"/>
      <c r="S849" s="95"/>
      <c r="T849" s="95"/>
      <c r="U849" s="95"/>
      <c r="V849" s="95"/>
      <c r="W849" s="95"/>
      <c r="X849" s="95"/>
      <c r="Y849" s="95"/>
      <c r="Z849" s="95"/>
      <c r="AA849" s="95"/>
      <c r="AB849" s="95"/>
      <c r="AC849" s="95"/>
      <c r="AD849" s="95"/>
      <c r="AE849" s="95"/>
      <c r="AF849" s="95"/>
      <c r="AG849" s="95"/>
      <c r="AH849" s="95"/>
      <c r="AI849" s="95"/>
      <c r="AJ849" s="95"/>
      <c r="AK849" s="95"/>
    </row>
    <row r="850" spans="1:37" ht="17.25" customHeight="1" x14ac:dyDescent="0.2">
      <c r="A850" s="105" t="s">
        <v>22</v>
      </c>
      <c r="B850" s="105" t="s">
        <v>3402</v>
      </c>
      <c r="C850" s="105" t="s">
        <v>138</v>
      </c>
      <c r="D850" s="105" t="s">
        <v>160</v>
      </c>
      <c r="E850" s="105" t="s">
        <v>3357</v>
      </c>
      <c r="F850" s="95">
        <v>14</v>
      </c>
      <c r="G850" s="98" t="s">
        <v>713</v>
      </c>
      <c r="H850" s="95">
        <v>1997</v>
      </c>
      <c r="I850" s="96" t="s">
        <v>3403</v>
      </c>
      <c r="J850" s="95" t="s">
        <v>3404</v>
      </c>
      <c r="K850" s="95" t="s">
        <v>3360</v>
      </c>
      <c r="L850" s="95" t="s">
        <v>3361</v>
      </c>
      <c r="M850" s="95"/>
      <c r="N850" s="95" t="s">
        <v>10560</v>
      </c>
      <c r="O850" s="95"/>
      <c r="P850" s="95"/>
      <c r="Q850" s="95" t="s">
        <v>178</v>
      </c>
      <c r="R850" s="95"/>
      <c r="S850" s="95"/>
      <c r="T850" s="95"/>
      <c r="U850" s="95"/>
      <c r="V850" s="95"/>
      <c r="W850" s="95"/>
      <c r="X850" s="95"/>
      <c r="Y850" s="95"/>
      <c r="Z850" s="95"/>
      <c r="AA850" s="95"/>
      <c r="AB850" s="95"/>
      <c r="AC850" s="95"/>
      <c r="AD850" s="95"/>
      <c r="AE850" s="95"/>
      <c r="AF850" s="95"/>
      <c r="AG850" s="95"/>
      <c r="AH850" s="95"/>
      <c r="AI850" s="95"/>
      <c r="AJ850" s="95"/>
      <c r="AK850" s="95"/>
    </row>
    <row r="851" spans="1:37" ht="17.25" customHeight="1" x14ac:dyDescent="0.2">
      <c r="A851" s="105" t="s">
        <v>22</v>
      </c>
      <c r="B851" s="105" t="s">
        <v>3405</v>
      </c>
      <c r="C851" s="105" t="s">
        <v>138</v>
      </c>
      <c r="D851" s="105" t="s">
        <v>160</v>
      </c>
      <c r="E851" s="105" t="s">
        <v>3357</v>
      </c>
      <c r="F851" s="95">
        <v>15</v>
      </c>
      <c r="G851" s="98" t="s">
        <v>717</v>
      </c>
      <c r="H851" s="95">
        <v>1998</v>
      </c>
      <c r="I851" s="96" t="s">
        <v>3406</v>
      </c>
      <c r="J851" s="95" t="s">
        <v>3407</v>
      </c>
      <c r="K851" s="95" t="s">
        <v>3360</v>
      </c>
      <c r="L851" s="95" t="s">
        <v>3361</v>
      </c>
      <c r="M851" s="95"/>
      <c r="N851" s="95" t="s">
        <v>10560</v>
      </c>
      <c r="O851" s="95"/>
      <c r="P851" s="95"/>
      <c r="Q851" s="95" t="s">
        <v>178</v>
      </c>
      <c r="R851" s="95"/>
      <c r="S851" s="95"/>
      <c r="T851" s="95"/>
      <c r="U851" s="95"/>
      <c r="V851" s="95"/>
      <c r="W851" s="95"/>
      <c r="X851" s="95"/>
      <c r="Y851" s="95"/>
      <c r="Z851" s="95"/>
      <c r="AA851" s="95"/>
      <c r="AB851" s="95"/>
      <c r="AC851" s="95"/>
      <c r="AD851" s="95"/>
      <c r="AE851" s="95"/>
      <c r="AF851" s="95"/>
      <c r="AG851" s="95"/>
      <c r="AH851" s="95"/>
      <c r="AI851" s="95"/>
      <c r="AJ851" s="95"/>
      <c r="AK851" s="95"/>
    </row>
    <row r="852" spans="1:37" ht="17.25" customHeight="1" x14ac:dyDescent="0.2">
      <c r="A852" s="105" t="s">
        <v>22</v>
      </c>
      <c r="B852" s="105" t="s">
        <v>3408</v>
      </c>
      <c r="C852" s="105" t="s">
        <v>138</v>
      </c>
      <c r="D852" s="105" t="s">
        <v>160</v>
      </c>
      <c r="E852" s="105" t="s">
        <v>3357</v>
      </c>
      <c r="F852" s="95">
        <v>16</v>
      </c>
      <c r="G852" s="98" t="s">
        <v>721</v>
      </c>
      <c r="H852" s="95">
        <v>1999</v>
      </c>
      <c r="I852" s="96" t="s">
        <v>3409</v>
      </c>
      <c r="J852" s="95" t="s">
        <v>3410</v>
      </c>
      <c r="K852" s="95" t="s">
        <v>3360</v>
      </c>
      <c r="L852" s="95" t="s">
        <v>3361</v>
      </c>
      <c r="M852" s="95"/>
      <c r="N852" s="95" t="s">
        <v>10560</v>
      </c>
      <c r="O852" s="95"/>
      <c r="P852" s="95"/>
      <c r="Q852" s="95" t="s">
        <v>178</v>
      </c>
      <c r="R852" s="95"/>
      <c r="S852" s="95"/>
      <c r="T852" s="95"/>
      <c r="U852" s="95"/>
      <c r="V852" s="95"/>
      <c r="W852" s="95"/>
      <c r="X852" s="95"/>
      <c r="Y852" s="95"/>
      <c r="Z852" s="95"/>
      <c r="AA852" s="95"/>
      <c r="AB852" s="95"/>
      <c r="AC852" s="95"/>
      <c r="AD852" s="95"/>
      <c r="AE852" s="95"/>
      <c r="AF852" s="95"/>
      <c r="AG852" s="95"/>
      <c r="AH852" s="95"/>
      <c r="AI852" s="95"/>
      <c r="AJ852" s="95"/>
      <c r="AK852" s="95"/>
    </row>
    <row r="853" spans="1:37" ht="17.25" customHeight="1" x14ac:dyDescent="0.2">
      <c r="A853" s="105" t="s">
        <v>22</v>
      </c>
      <c r="B853" s="105" t="s">
        <v>3411</v>
      </c>
      <c r="C853" s="105" t="s">
        <v>138</v>
      </c>
      <c r="D853" s="105" t="s">
        <v>160</v>
      </c>
      <c r="E853" s="105" t="s">
        <v>3357</v>
      </c>
      <c r="F853" s="95">
        <v>17</v>
      </c>
      <c r="G853" s="98" t="s">
        <v>725</v>
      </c>
      <c r="H853" s="95">
        <v>2000</v>
      </c>
      <c r="I853" s="96" t="s">
        <v>3412</v>
      </c>
      <c r="J853" s="95" t="s">
        <v>3413</v>
      </c>
      <c r="K853" s="95" t="s">
        <v>3360</v>
      </c>
      <c r="L853" s="95" t="s">
        <v>3361</v>
      </c>
      <c r="M853" s="95"/>
      <c r="N853" s="95" t="s">
        <v>10560</v>
      </c>
      <c r="O853" s="95"/>
      <c r="P853" s="95"/>
      <c r="Q853" s="95" t="s">
        <v>178</v>
      </c>
      <c r="R853" s="95"/>
      <c r="S853" s="95"/>
      <c r="T853" s="95"/>
      <c r="U853" s="95"/>
      <c r="V853" s="95"/>
      <c r="W853" s="95"/>
      <c r="X853" s="95"/>
      <c r="Y853" s="95"/>
      <c r="Z853" s="95"/>
      <c r="AA853" s="95"/>
      <c r="AB853" s="95"/>
      <c r="AC853" s="95"/>
      <c r="AD853" s="95"/>
      <c r="AE853" s="95"/>
      <c r="AF853" s="95"/>
      <c r="AG853" s="95"/>
      <c r="AH853" s="95"/>
      <c r="AI853" s="95"/>
      <c r="AJ853" s="95"/>
      <c r="AK853" s="95"/>
    </row>
    <row r="854" spans="1:37" ht="17.25" customHeight="1" x14ac:dyDescent="0.2">
      <c r="A854" s="105" t="s">
        <v>22</v>
      </c>
      <c r="B854" s="105" t="s">
        <v>3415</v>
      </c>
      <c r="C854" s="105" t="s">
        <v>138</v>
      </c>
      <c r="D854" s="105" t="s">
        <v>160</v>
      </c>
      <c r="E854" s="105" t="s">
        <v>3357</v>
      </c>
      <c r="F854" s="95">
        <v>18</v>
      </c>
      <c r="G854" s="98" t="s">
        <v>729</v>
      </c>
      <c r="H854" s="95">
        <v>2001</v>
      </c>
      <c r="I854" s="96" t="s">
        <v>3416</v>
      </c>
      <c r="J854" s="95" t="s">
        <v>3417</v>
      </c>
      <c r="K854" s="95" t="s">
        <v>3360</v>
      </c>
      <c r="L854" s="95" t="s">
        <v>3361</v>
      </c>
      <c r="M854" s="95"/>
      <c r="N854" s="95" t="s">
        <v>10560</v>
      </c>
      <c r="O854" s="95"/>
      <c r="P854" s="95"/>
      <c r="Q854" s="95" t="s">
        <v>178</v>
      </c>
      <c r="R854" s="95"/>
      <c r="S854" s="95"/>
      <c r="T854" s="95"/>
      <c r="U854" s="95"/>
      <c r="V854" s="95"/>
      <c r="W854" s="95"/>
      <c r="X854" s="95"/>
      <c r="Y854" s="95"/>
      <c r="Z854" s="95"/>
      <c r="AA854" s="95"/>
      <c r="AB854" s="95"/>
      <c r="AC854" s="95"/>
      <c r="AD854" s="95"/>
      <c r="AE854" s="95"/>
      <c r="AF854" s="95"/>
      <c r="AG854" s="95"/>
      <c r="AH854" s="95"/>
      <c r="AI854" s="95"/>
      <c r="AJ854" s="95"/>
      <c r="AK854" s="95"/>
    </row>
    <row r="855" spans="1:37" ht="17.25" customHeight="1" x14ac:dyDescent="0.2">
      <c r="A855" s="105" t="s">
        <v>22</v>
      </c>
      <c r="B855" s="105" t="s">
        <v>3418</v>
      </c>
      <c r="C855" s="105" t="s">
        <v>138</v>
      </c>
      <c r="D855" s="105" t="s">
        <v>160</v>
      </c>
      <c r="E855" s="105" t="s">
        <v>3357</v>
      </c>
      <c r="F855" s="95">
        <v>19</v>
      </c>
      <c r="G855" s="98" t="s">
        <v>733</v>
      </c>
      <c r="H855" s="95">
        <v>2002</v>
      </c>
      <c r="I855" s="96" t="s">
        <v>3419</v>
      </c>
      <c r="J855" s="95" t="s">
        <v>3420</v>
      </c>
      <c r="K855" s="95" t="s">
        <v>3360</v>
      </c>
      <c r="L855" s="95" t="s">
        <v>3361</v>
      </c>
      <c r="M855" s="95"/>
      <c r="N855" s="95" t="s">
        <v>10560</v>
      </c>
      <c r="O855" s="95"/>
      <c r="P855" s="95"/>
      <c r="Q855" s="95" t="s">
        <v>178</v>
      </c>
      <c r="R855" s="95"/>
      <c r="S855" s="95"/>
      <c r="T855" s="95"/>
      <c r="U855" s="95"/>
      <c r="V855" s="95"/>
      <c r="W855" s="95"/>
      <c r="X855" s="95"/>
      <c r="Y855" s="95"/>
      <c r="Z855" s="95"/>
      <c r="AA855" s="95"/>
      <c r="AB855" s="95"/>
      <c r="AC855" s="95"/>
      <c r="AD855" s="95"/>
      <c r="AE855" s="95"/>
      <c r="AF855" s="95"/>
      <c r="AG855" s="95"/>
      <c r="AH855" s="95"/>
      <c r="AI855" s="95"/>
      <c r="AJ855" s="95"/>
      <c r="AK855" s="95"/>
    </row>
    <row r="856" spans="1:37" ht="17.25" customHeight="1" x14ac:dyDescent="0.2">
      <c r="A856" s="105" t="s">
        <v>22</v>
      </c>
      <c r="B856" s="105" t="s">
        <v>3421</v>
      </c>
      <c r="C856" s="105" t="s">
        <v>138</v>
      </c>
      <c r="D856" s="105" t="s">
        <v>160</v>
      </c>
      <c r="E856" s="105" t="s">
        <v>3357</v>
      </c>
      <c r="F856" s="95">
        <v>20</v>
      </c>
      <c r="G856" s="98" t="s">
        <v>738</v>
      </c>
      <c r="H856" s="95">
        <v>2003</v>
      </c>
      <c r="I856" s="96" t="s">
        <v>3422</v>
      </c>
      <c r="J856" s="95" t="s">
        <v>3423</v>
      </c>
      <c r="K856" s="95" t="s">
        <v>3360</v>
      </c>
      <c r="L856" s="95" t="s">
        <v>3361</v>
      </c>
      <c r="M856" s="95"/>
      <c r="N856" s="95" t="s">
        <v>10560</v>
      </c>
      <c r="O856" s="95"/>
      <c r="P856" s="95"/>
      <c r="Q856" s="95" t="s">
        <v>178</v>
      </c>
      <c r="R856" s="95"/>
      <c r="S856" s="95"/>
      <c r="T856" s="95"/>
      <c r="U856" s="95"/>
      <c r="V856" s="95"/>
      <c r="W856" s="95"/>
      <c r="X856" s="95"/>
      <c r="Y856" s="95"/>
      <c r="Z856" s="95"/>
      <c r="AA856" s="95"/>
      <c r="AB856" s="95"/>
      <c r="AC856" s="95"/>
      <c r="AD856" s="95"/>
      <c r="AE856" s="95"/>
      <c r="AF856" s="95"/>
      <c r="AG856" s="95"/>
      <c r="AH856" s="95"/>
      <c r="AI856" s="95"/>
      <c r="AJ856" s="95"/>
      <c r="AK856" s="95"/>
    </row>
    <row r="857" spans="1:37" ht="17.25" customHeight="1" x14ac:dyDescent="0.2">
      <c r="A857" s="105" t="s">
        <v>22</v>
      </c>
      <c r="B857" s="105" t="s">
        <v>3424</v>
      </c>
      <c r="C857" s="105" t="s">
        <v>138</v>
      </c>
      <c r="D857" s="105" t="s">
        <v>160</v>
      </c>
      <c r="E857" s="105" t="s">
        <v>3357</v>
      </c>
      <c r="F857" s="95">
        <v>21</v>
      </c>
      <c r="G857" s="98" t="s">
        <v>742</v>
      </c>
      <c r="H857" s="95">
        <v>2004</v>
      </c>
      <c r="I857" s="96" t="s">
        <v>3425</v>
      </c>
      <c r="J857" s="95" t="s">
        <v>3426</v>
      </c>
      <c r="K857" s="95" t="s">
        <v>3360</v>
      </c>
      <c r="L857" s="95" t="s">
        <v>3361</v>
      </c>
      <c r="M857" s="95"/>
      <c r="N857" s="95" t="s">
        <v>10560</v>
      </c>
      <c r="O857" s="95"/>
      <c r="P857" s="95"/>
      <c r="Q857" s="95" t="s">
        <v>178</v>
      </c>
      <c r="R857" s="95"/>
      <c r="S857" s="95"/>
      <c r="T857" s="95"/>
      <c r="U857" s="95"/>
      <c r="V857" s="95"/>
      <c r="W857" s="95"/>
      <c r="X857" s="95"/>
      <c r="Y857" s="95"/>
      <c r="Z857" s="95"/>
      <c r="AA857" s="95"/>
      <c r="AB857" s="95"/>
      <c r="AC857" s="95"/>
      <c r="AD857" s="95"/>
      <c r="AE857" s="95"/>
      <c r="AF857" s="95"/>
      <c r="AG857" s="95"/>
      <c r="AH857" s="95"/>
      <c r="AI857" s="95"/>
      <c r="AJ857" s="95"/>
      <c r="AK857" s="95"/>
    </row>
    <row r="858" spans="1:37" ht="17.25" customHeight="1" x14ac:dyDescent="0.2">
      <c r="A858" s="105" t="s">
        <v>22</v>
      </c>
      <c r="B858" s="105" t="s">
        <v>3427</v>
      </c>
      <c r="C858" s="105" t="s">
        <v>138</v>
      </c>
      <c r="D858" s="105" t="s">
        <v>160</v>
      </c>
      <c r="E858" s="105" t="s">
        <v>3357</v>
      </c>
      <c r="F858" s="95">
        <v>22</v>
      </c>
      <c r="G858" s="98" t="s">
        <v>746</v>
      </c>
      <c r="H858" s="95">
        <v>2005</v>
      </c>
      <c r="I858" s="96" t="s">
        <v>3428</v>
      </c>
      <c r="J858" s="95" t="s">
        <v>3429</v>
      </c>
      <c r="K858" s="95" t="s">
        <v>3360</v>
      </c>
      <c r="L858" s="95" t="s">
        <v>3361</v>
      </c>
      <c r="M858" s="95"/>
      <c r="N858" s="95" t="s">
        <v>10560</v>
      </c>
      <c r="O858" s="95"/>
      <c r="P858" s="95"/>
      <c r="Q858" s="95" t="s">
        <v>178</v>
      </c>
      <c r="R858" s="95"/>
      <c r="S858" s="95"/>
      <c r="T858" s="95"/>
      <c r="U858" s="95"/>
      <c r="V858" s="95"/>
      <c r="W858" s="95"/>
      <c r="X858" s="95"/>
      <c r="Y858" s="95"/>
      <c r="Z858" s="95"/>
      <c r="AA858" s="95"/>
      <c r="AB858" s="95"/>
      <c r="AC858" s="95"/>
      <c r="AD858" s="95"/>
      <c r="AE858" s="95"/>
      <c r="AF858" s="95"/>
      <c r="AG858" s="95"/>
      <c r="AH858" s="95"/>
      <c r="AI858" s="95"/>
      <c r="AJ858" s="95"/>
      <c r="AK858" s="95"/>
    </row>
    <row r="859" spans="1:37" ht="17.25" customHeight="1" x14ac:dyDescent="0.2">
      <c r="A859" s="105" t="s">
        <v>22</v>
      </c>
      <c r="B859" s="105" t="s">
        <v>3430</v>
      </c>
      <c r="C859" s="105" t="s">
        <v>138</v>
      </c>
      <c r="D859" s="105" t="s">
        <v>160</v>
      </c>
      <c r="E859" s="105" t="s">
        <v>3357</v>
      </c>
      <c r="F859" s="95">
        <v>23</v>
      </c>
      <c r="G859" s="98" t="s">
        <v>750</v>
      </c>
      <c r="H859" s="95">
        <v>2006</v>
      </c>
      <c r="I859" s="96" t="s">
        <v>3432</v>
      </c>
      <c r="J859" s="95" t="s">
        <v>3433</v>
      </c>
      <c r="K859" s="95" t="s">
        <v>3360</v>
      </c>
      <c r="L859" s="95" t="s">
        <v>3361</v>
      </c>
      <c r="M859" s="95"/>
      <c r="N859" s="95" t="s">
        <v>10560</v>
      </c>
      <c r="O859" s="95"/>
      <c r="P859" s="95"/>
      <c r="Q859" s="95" t="s">
        <v>178</v>
      </c>
      <c r="R859" s="95"/>
      <c r="S859" s="95"/>
      <c r="T859" s="95"/>
      <c r="U859" s="95"/>
      <c r="V859" s="95"/>
      <c r="W859" s="95"/>
      <c r="X859" s="95"/>
      <c r="Y859" s="95"/>
      <c r="Z859" s="95"/>
      <c r="AA859" s="95"/>
      <c r="AB859" s="95"/>
      <c r="AC859" s="95"/>
      <c r="AD859" s="95"/>
      <c r="AE859" s="95"/>
      <c r="AF859" s="95"/>
      <c r="AG859" s="95"/>
      <c r="AH859" s="95"/>
      <c r="AI859" s="95"/>
      <c r="AJ859" s="95"/>
      <c r="AK859" s="95"/>
    </row>
    <row r="860" spans="1:37" ht="17.25" customHeight="1" x14ac:dyDescent="0.2">
      <c r="A860" s="105" t="s">
        <v>22</v>
      </c>
      <c r="B860" s="105" t="s">
        <v>3434</v>
      </c>
      <c r="C860" s="105" t="s">
        <v>138</v>
      </c>
      <c r="D860" s="105" t="s">
        <v>160</v>
      </c>
      <c r="E860" s="105" t="s">
        <v>3357</v>
      </c>
      <c r="F860" s="95">
        <v>24</v>
      </c>
      <c r="G860" s="98" t="s">
        <v>754</v>
      </c>
      <c r="H860" s="95">
        <v>2007</v>
      </c>
      <c r="I860" s="96" t="s">
        <v>3435</v>
      </c>
      <c r="J860" s="95" t="s">
        <v>3436</v>
      </c>
      <c r="K860" s="95" t="s">
        <v>3360</v>
      </c>
      <c r="L860" s="95" t="s">
        <v>3361</v>
      </c>
      <c r="M860" s="95"/>
      <c r="N860" s="95" t="s">
        <v>10560</v>
      </c>
      <c r="O860" s="95"/>
      <c r="P860" s="95"/>
      <c r="Q860" s="95" t="s">
        <v>178</v>
      </c>
      <c r="R860" s="95"/>
      <c r="S860" s="95"/>
      <c r="T860" s="95"/>
      <c r="U860" s="95"/>
      <c r="V860" s="95"/>
      <c r="W860" s="95"/>
      <c r="X860" s="95"/>
      <c r="Y860" s="95"/>
      <c r="Z860" s="95"/>
      <c r="AA860" s="95"/>
      <c r="AB860" s="95"/>
      <c r="AC860" s="95"/>
      <c r="AD860" s="95"/>
      <c r="AE860" s="95"/>
      <c r="AF860" s="95"/>
      <c r="AG860" s="95"/>
      <c r="AH860" s="95"/>
      <c r="AI860" s="95"/>
      <c r="AJ860" s="95"/>
      <c r="AK860" s="95"/>
    </row>
    <row r="861" spans="1:37" ht="17.25" customHeight="1" x14ac:dyDescent="0.2">
      <c r="A861" s="105" t="s">
        <v>22</v>
      </c>
      <c r="B861" s="105" t="s">
        <v>3437</v>
      </c>
      <c r="C861" s="105" t="s">
        <v>138</v>
      </c>
      <c r="D861" s="105" t="s">
        <v>160</v>
      </c>
      <c r="E861" s="105" t="s">
        <v>3357</v>
      </c>
      <c r="F861" s="95">
        <v>25</v>
      </c>
      <c r="G861" s="98" t="s">
        <v>758</v>
      </c>
      <c r="H861" s="95">
        <v>2008</v>
      </c>
      <c r="I861" s="96" t="s">
        <v>3438</v>
      </c>
      <c r="J861" s="95" t="s">
        <v>3439</v>
      </c>
      <c r="K861" s="95" t="s">
        <v>3360</v>
      </c>
      <c r="L861" s="95" t="s">
        <v>3361</v>
      </c>
      <c r="M861" s="95"/>
      <c r="N861" s="95" t="s">
        <v>10560</v>
      </c>
      <c r="O861" s="95"/>
      <c r="P861" s="95"/>
      <c r="Q861" s="95" t="s">
        <v>178</v>
      </c>
      <c r="R861" s="95"/>
      <c r="S861" s="95"/>
      <c r="T861" s="95"/>
      <c r="U861" s="95"/>
      <c r="V861" s="95"/>
      <c r="W861" s="95"/>
      <c r="X861" s="95"/>
      <c r="Y861" s="95"/>
      <c r="Z861" s="95"/>
      <c r="AA861" s="95"/>
      <c r="AB861" s="95"/>
      <c r="AC861" s="95"/>
      <c r="AD861" s="95"/>
      <c r="AE861" s="95"/>
      <c r="AF861" s="95"/>
      <c r="AG861" s="95"/>
      <c r="AH861" s="95"/>
      <c r="AI861" s="95"/>
      <c r="AJ861" s="95"/>
      <c r="AK861" s="95"/>
    </row>
    <row r="862" spans="1:37" ht="17.25" customHeight="1" x14ac:dyDescent="0.2">
      <c r="A862" s="105" t="s">
        <v>22</v>
      </c>
      <c r="B862" s="105" t="s">
        <v>3440</v>
      </c>
      <c r="C862" s="105" t="s">
        <v>138</v>
      </c>
      <c r="D862" s="105" t="s">
        <v>160</v>
      </c>
      <c r="E862" s="105" t="s">
        <v>3357</v>
      </c>
      <c r="F862" s="95">
        <v>26</v>
      </c>
      <c r="G862" s="98" t="s">
        <v>763</v>
      </c>
      <c r="H862" s="95">
        <v>2009</v>
      </c>
      <c r="I862" s="96" t="s">
        <v>3441</v>
      </c>
      <c r="J862" s="95" t="s">
        <v>3442</v>
      </c>
      <c r="K862" s="95" t="s">
        <v>3360</v>
      </c>
      <c r="L862" s="95" t="s">
        <v>3361</v>
      </c>
      <c r="M862" s="95"/>
      <c r="N862" s="95" t="s">
        <v>10560</v>
      </c>
      <c r="O862" s="95"/>
      <c r="P862" s="95"/>
      <c r="Q862" s="95" t="s">
        <v>178</v>
      </c>
      <c r="R862" s="95"/>
      <c r="S862" s="95"/>
      <c r="T862" s="95"/>
      <c r="U862" s="95"/>
      <c r="V862" s="95"/>
      <c r="W862" s="95"/>
      <c r="X862" s="95"/>
      <c r="Y862" s="95"/>
      <c r="Z862" s="95"/>
      <c r="AA862" s="95"/>
      <c r="AB862" s="95"/>
      <c r="AC862" s="95"/>
      <c r="AD862" s="95"/>
      <c r="AE862" s="95"/>
      <c r="AF862" s="95"/>
      <c r="AG862" s="95"/>
      <c r="AH862" s="95"/>
      <c r="AI862" s="95"/>
      <c r="AJ862" s="95"/>
      <c r="AK862" s="95"/>
    </row>
    <row r="863" spans="1:37" ht="17.25" customHeight="1" x14ac:dyDescent="0.2">
      <c r="A863" s="105" t="s">
        <v>22</v>
      </c>
      <c r="B863" s="105" t="s">
        <v>3443</v>
      </c>
      <c r="C863" s="105" t="s">
        <v>138</v>
      </c>
      <c r="D863" s="105" t="s">
        <v>160</v>
      </c>
      <c r="E863" s="105" t="s">
        <v>3357</v>
      </c>
      <c r="F863" s="95">
        <v>27</v>
      </c>
      <c r="G863" s="98" t="s">
        <v>767</v>
      </c>
      <c r="H863" s="95">
        <v>2010</v>
      </c>
      <c r="I863" s="96" t="s">
        <v>3444</v>
      </c>
      <c r="J863" s="95" t="s">
        <v>3445</v>
      </c>
      <c r="K863" s="95" t="s">
        <v>3360</v>
      </c>
      <c r="L863" s="95" t="s">
        <v>3361</v>
      </c>
      <c r="M863" s="95"/>
      <c r="N863" s="95" t="s">
        <v>10560</v>
      </c>
      <c r="O863" s="95"/>
      <c r="P863" s="95"/>
      <c r="Q863" s="95" t="s">
        <v>178</v>
      </c>
      <c r="R863" s="95"/>
      <c r="S863" s="95"/>
      <c r="T863" s="95"/>
      <c r="U863" s="95"/>
      <c r="V863" s="95"/>
      <c r="W863" s="95"/>
      <c r="X863" s="95"/>
      <c r="Y863" s="95"/>
      <c r="Z863" s="95"/>
      <c r="AA863" s="95"/>
      <c r="AB863" s="95"/>
      <c r="AC863" s="95"/>
      <c r="AD863" s="95"/>
      <c r="AE863" s="95"/>
      <c r="AF863" s="95"/>
      <c r="AG863" s="95"/>
      <c r="AH863" s="95"/>
      <c r="AI863" s="95"/>
      <c r="AJ863" s="95"/>
      <c r="AK863" s="95"/>
    </row>
    <row r="864" spans="1:37" ht="17.25" customHeight="1" x14ac:dyDescent="0.2">
      <c r="A864" s="105" t="s">
        <v>22</v>
      </c>
      <c r="B864" s="105" t="s">
        <v>3446</v>
      </c>
      <c r="C864" s="105" t="s">
        <v>138</v>
      </c>
      <c r="D864" s="105" t="s">
        <v>160</v>
      </c>
      <c r="E864" s="105" t="s">
        <v>3357</v>
      </c>
      <c r="F864" s="95">
        <v>28</v>
      </c>
      <c r="G864" s="98" t="s">
        <v>771</v>
      </c>
      <c r="H864" s="95">
        <v>2011</v>
      </c>
      <c r="I864" s="96" t="s">
        <v>3448</v>
      </c>
      <c r="J864" s="95" t="s">
        <v>3449</v>
      </c>
      <c r="K864" s="95" t="s">
        <v>3360</v>
      </c>
      <c r="L864" s="95" t="s">
        <v>3361</v>
      </c>
      <c r="M864" s="95"/>
      <c r="N864" s="95" t="s">
        <v>10560</v>
      </c>
      <c r="O864" s="95"/>
      <c r="P864" s="95"/>
      <c r="Q864" s="95" t="s">
        <v>178</v>
      </c>
      <c r="R864" s="95"/>
      <c r="S864" s="95"/>
      <c r="T864" s="95"/>
      <c r="U864" s="95"/>
      <c r="V864" s="95"/>
      <c r="W864" s="95"/>
      <c r="X864" s="95"/>
      <c r="Y864" s="95"/>
      <c r="Z864" s="95"/>
      <c r="AA864" s="95"/>
      <c r="AB864" s="95"/>
      <c r="AC864" s="95"/>
      <c r="AD864" s="95"/>
      <c r="AE864" s="95"/>
      <c r="AF864" s="95"/>
      <c r="AG864" s="95"/>
      <c r="AH864" s="95"/>
      <c r="AI864" s="95"/>
      <c r="AJ864" s="95"/>
      <c r="AK864" s="95"/>
    </row>
    <row r="865" spans="1:37" ht="17.25" customHeight="1" x14ac:dyDescent="0.2">
      <c r="A865" s="105" t="s">
        <v>22</v>
      </c>
      <c r="B865" s="105" t="s">
        <v>3450</v>
      </c>
      <c r="C865" s="105" t="s">
        <v>138</v>
      </c>
      <c r="D865" s="105" t="s">
        <v>160</v>
      </c>
      <c r="E865" s="105" t="s">
        <v>3357</v>
      </c>
      <c r="F865" s="95">
        <v>29</v>
      </c>
      <c r="G865" s="98" t="s">
        <v>775</v>
      </c>
      <c r="H865" s="95">
        <v>2012</v>
      </c>
      <c r="I865" s="96" t="s">
        <v>3451</v>
      </c>
      <c r="J865" s="95" t="s">
        <v>3452</v>
      </c>
      <c r="K865" s="95" t="s">
        <v>3360</v>
      </c>
      <c r="L865" s="95" t="s">
        <v>3361</v>
      </c>
      <c r="M865" s="95"/>
      <c r="N865" s="95" t="s">
        <v>10560</v>
      </c>
      <c r="O865" s="95"/>
      <c r="P865" s="95"/>
      <c r="Q865" s="95" t="s">
        <v>178</v>
      </c>
      <c r="R865" s="95"/>
      <c r="S865" s="95"/>
      <c r="T865" s="95"/>
      <c r="U865" s="95"/>
      <c r="V865" s="95"/>
      <c r="W865" s="95"/>
      <c r="X865" s="95"/>
      <c r="Y865" s="95"/>
      <c r="Z865" s="95"/>
      <c r="AA865" s="95"/>
      <c r="AB865" s="95"/>
      <c r="AC865" s="95"/>
      <c r="AD865" s="95"/>
      <c r="AE865" s="95"/>
      <c r="AF865" s="95"/>
      <c r="AG865" s="95"/>
      <c r="AH865" s="95"/>
      <c r="AI865" s="95"/>
      <c r="AJ865" s="95"/>
      <c r="AK865" s="95"/>
    </row>
    <row r="866" spans="1:37" ht="17.25" customHeight="1" x14ac:dyDescent="0.2">
      <c r="A866" s="105" t="s">
        <v>22</v>
      </c>
      <c r="B866" s="105" t="s">
        <v>3453</v>
      </c>
      <c r="C866" s="105" t="s">
        <v>138</v>
      </c>
      <c r="D866" s="105" t="s">
        <v>160</v>
      </c>
      <c r="E866" s="105" t="s">
        <v>3357</v>
      </c>
      <c r="F866" s="95">
        <v>30</v>
      </c>
      <c r="G866" s="98" t="s">
        <v>779</v>
      </c>
      <c r="H866" s="95">
        <v>2013</v>
      </c>
      <c r="I866" s="96" t="s">
        <v>3454</v>
      </c>
      <c r="J866" s="95" t="s">
        <v>3455</v>
      </c>
      <c r="K866" s="95" t="s">
        <v>3360</v>
      </c>
      <c r="L866" s="95" t="s">
        <v>3361</v>
      </c>
      <c r="M866" s="95"/>
      <c r="N866" s="95" t="s">
        <v>10560</v>
      </c>
      <c r="O866" s="95"/>
      <c r="P866" s="95"/>
      <c r="Q866" s="95" t="s">
        <v>178</v>
      </c>
      <c r="R866" s="95"/>
      <c r="S866" s="95"/>
      <c r="T866" s="95"/>
      <c r="U866" s="95"/>
      <c r="V866" s="95"/>
      <c r="W866" s="95"/>
      <c r="X866" s="95"/>
      <c r="Y866" s="95"/>
      <c r="Z866" s="95"/>
      <c r="AA866" s="95"/>
      <c r="AB866" s="95"/>
      <c r="AC866" s="95"/>
      <c r="AD866" s="95"/>
      <c r="AE866" s="95"/>
      <c r="AF866" s="95"/>
      <c r="AG866" s="95"/>
      <c r="AH866" s="95"/>
      <c r="AI866" s="95"/>
      <c r="AJ866" s="95"/>
      <c r="AK866" s="95"/>
    </row>
    <row r="867" spans="1:37" ht="17.25" customHeight="1" x14ac:dyDescent="0.2">
      <c r="A867" s="105" t="s">
        <v>22</v>
      </c>
      <c r="B867" s="105" t="s">
        <v>3456</v>
      </c>
      <c r="C867" s="105" t="s">
        <v>138</v>
      </c>
      <c r="D867" s="105" t="s">
        <v>160</v>
      </c>
      <c r="E867" s="105" t="s">
        <v>3357</v>
      </c>
      <c r="F867" s="95">
        <v>31</v>
      </c>
      <c r="G867" s="98" t="s">
        <v>783</v>
      </c>
      <c r="H867" s="95">
        <v>2014</v>
      </c>
      <c r="I867" s="96" t="s">
        <v>3457</v>
      </c>
      <c r="J867" s="95" t="s">
        <v>3458</v>
      </c>
      <c r="K867" s="95" t="s">
        <v>3360</v>
      </c>
      <c r="L867" s="95" t="s">
        <v>3361</v>
      </c>
      <c r="M867" s="95"/>
      <c r="N867" s="95" t="s">
        <v>10560</v>
      </c>
      <c r="O867" s="95"/>
      <c r="P867" s="95"/>
      <c r="Q867" s="95" t="s">
        <v>178</v>
      </c>
      <c r="R867" s="95"/>
      <c r="S867" s="95"/>
      <c r="T867" s="95"/>
      <c r="U867" s="95"/>
      <c r="V867" s="95"/>
      <c r="W867" s="95"/>
      <c r="X867" s="95"/>
      <c r="Y867" s="95"/>
      <c r="Z867" s="95"/>
      <c r="AA867" s="95"/>
      <c r="AB867" s="95"/>
      <c r="AC867" s="95"/>
      <c r="AD867" s="95"/>
      <c r="AE867" s="95"/>
      <c r="AF867" s="95"/>
      <c r="AG867" s="95"/>
      <c r="AH867" s="95"/>
      <c r="AI867" s="95"/>
      <c r="AJ867" s="95"/>
      <c r="AK867" s="95"/>
    </row>
    <row r="868" spans="1:37" ht="17.25" customHeight="1" x14ac:dyDescent="0.2">
      <c r="A868" s="105" t="s">
        <v>22</v>
      </c>
      <c r="B868" s="105" t="s">
        <v>3459</v>
      </c>
      <c r="C868" s="105" t="s">
        <v>138</v>
      </c>
      <c r="D868" s="105" t="s">
        <v>160</v>
      </c>
      <c r="E868" s="105" t="s">
        <v>3357</v>
      </c>
      <c r="F868" s="95">
        <v>32</v>
      </c>
      <c r="G868" s="98" t="s">
        <v>787</v>
      </c>
      <c r="H868" s="95">
        <v>2015</v>
      </c>
      <c r="I868" s="96" t="s">
        <v>3460</v>
      </c>
      <c r="J868" s="95" t="s">
        <v>3461</v>
      </c>
      <c r="K868" s="95" t="s">
        <v>3360</v>
      </c>
      <c r="L868" s="95" t="s">
        <v>3361</v>
      </c>
      <c r="M868" s="95"/>
      <c r="N868" s="95" t="s">
        <v>10560</v>
      </c>
      <c r="O868" s="95"/>
      <c r="P868" s="95"/>
      <c r="Q868" s="95" t="s">
        <v>178</v>
      </c>
      <c r="R868" s="95"/>
      <c r="S868" s="95"/>
      <c r="T868" s="95"/>
      <c r="U868" s="95"/>
      <c r="V868" s="95"/>
      <c r="W868" s="95"/>
      <c r="X868" s="95"/>
      <c r="Y868" s="95"/>
      <c r="Z868" s="95"/>
      <c r="AA868" s="95"/>
      <c r="AB868" s="95"/>
      <c r="AC868" s="95"/>
      <c r="AD868" s="95"/>
      <c r="AE868" s="95"/>
      <c r="AF868" s="95"/>
      <c r="AG868" s="95"/>
      <c r="AH868" s="95"/>
      <c r="AI868" s="95"/>
      <c r="AJ868" s="95"/>
      <c r="AK868" s="95"/>
    </row>
    <row r="869" spans="1:37" ht="17.25" customHeight="1" x14ac:dyDescent="0.2">
      <c r="A869" s="104" t="s">
        <v>22</v>
      </c>
      <c r="B869" s="104" t="s">
        <v>1392</v>
      </c>
      <c r="C869" s="104" t="s">
        <v>138</v>
      </c>
      <c r="D869" s="104" t="s">
        <v>147</v>
      </c>
      <c r="E869" s="104" t="s">
        <v>3462</v>
      </c>
      <c r="F869" s="95">
        <v>11</v>
      </c>
      <c r="G869" s="98" t="s">
        <v>700</v>
      </c>
      <c r="H869" s="95">
        <v>1994</v>
      </c>
      <c r="I869" s="96" t="s">
        <v>3463</v>
      </c>
      <c r="J869" s="95" t="s">
        <v>3464</v>
      </c>
      <c r="K869" s="95" t="s">
        <v>3465</v>
      </c>
      <c r="L869" s="95" t="s">
        <v>3466</v>
      </c>
      <c r="M869" s="95"/>
      <c r="N869" s="95" t="s">
        <v>10561</v>
      </c>
      <c r="O869" s="95"/>
      <c r="P869" s="95"/>
      <c r="Q869" s="95" t="s">
        <v>178</v>
      </c>
      <c r="R869" s="95"/>
      <c r="S869" s="95"/>
      <c r="T869" s="95"/>
      <c r="U869" s="95"/>
      <c r="V869" s="95"/>
      <c r="W869" s="95"/>
      <c r="X869" s="95"/>
      <c r="Y869" s="95"/>
      <c r="Z869" s="95"/>
      <c r="AA869" s="95"/>
      <c r="AB869" s="95"/>
      <c r="AC869" s="95"/>
      <c r="AD869" s="95"/>
      <c r="AE869" s="95"/>
      <c r="AF869" s="95"/>
      <c r="AG869" s="95"/>
      <c r="AH869" s="95"/>
      <c r="AI869" s="95"/>
      <c r="AJ869" s="95"/>
      <c r="AK869" s="95"/>
    </row>
    <row r="870" spans="1:37" ht="17.25" customHeight="1" x14ac:dyDescent="0.2">
      <c r="A870" s="104" t="s">
        <v>22</v>
      </c>
      <c r="B870" s="104" t="s">
        <v>1397</v>
      </c>
      <c r="C870" s="104" t="s">
        <v>138</v>
      </c>
      <c r="D870" s="104" t="s">
        <v>147</v>
      </c>
      <c r="E870" s="104" t="s">
        <v>3462</v>
      </c>
      <c r="F870" s="95">
        <v>12</v>
      </c>
      <c r="G870" s="98" t="s">
        <v>705</v>
      </c>
      <c r="H870" s="95">
        <v>1995</v>
      </c>
      <c r="I870" s="96" t="s">
        <v>3468</v>
      </c>
      <c r="J870" s="95" t="s">
        <v>3469</v>
      </c>
      <c r="K870" s="95" t="s">
        <v>3465</v>
      </c>
      <c r="L870" s="95" t="s">
        <v>3466</v>
      </c>
      <c r="M870" s="95"/>
      <c r="N870" s="95" t="s">
        <v>10561</v>
      </c>
      <c r="O870" s="95"/>
      <c r="P870" s="95"/>
      <c r="Q870" s="95" t="s">
        <v>178</v>
      </c>
      <c r="R870" s="95"/>
      <c r="S870" s="95"/>
      <c r="T870" s="95"/>
      <c r="U870" s="95"/>
      <c r="V870" s="95"/>
      <c r="W870" s="95"/>
      <c r="X870" s="95"/>
      <c r="Y870" s="95"/>
      <c r="Z870" s="95"/>
      <c r="AA870" s="95"/>
      <c r="AB870" s="95"/>
      <c r="AC870" s="95"/>
      <c r="AD870" s="95"/>
      <c r="AE870" s="95"/>
      <c r="AF870" s="95"/>
      <c r="AG870" s="95"/>
      <c r="AH870" s="95"/>
      <c r="AI870" s="95"/>
      <c r="AJ870" s="95"/>
      <c r="AK870" s="95"/>
    </row>
    <row r="871" spans="1:37" ht="17.25" customHeight="1" x14ac:dyDescent="0.2">
      <c r="A871" s="104" t="s">
        <v>22</v>
      </c>
      <c r="B871" s="104" t="s">
        <v>841</v>
      </c>
      <c r="C871" s="104" t="s">
        <v>138</v>
      </c>
      <c r="D871" s="104" t="s">
        <v>147</v>
      </c>
      <c r="E871" s="104" t="s">
        <v>3462</v>
      </c>
      <c r="F871" s="95">
        <v>13</v>
      </c>
      <c r="G871" s="98" t="s">
        <v>709</v>
      </c>
      <c r="H871" s="95">
        <v>1996</v>
      </c>
      <c r="I871" s="96" t="s">
        <v>3470</v>
      </c>
      <c r="J871" s="95" t="s">
        <v>3471</v>
      </c>
      <c r="K871" s="95" t="s">
        <v>3465</v>
      </c>
      <c r="L871" s="95" t="s">
        <v>3466</v>
      </c>
      <c r="M871" s="95"/>
      <c r="N871" s="95" t="s">
        <v>10561</v>
      </c>
      <c r="O871" s="95"/>
      <c r="P871" s="95"/>
      <c r="Q871" s="95" t="s">
        <v>178</v>
      </c>
      <c r="R871" s="95"/>
      <c r="S871" s="95"/>
      <c r="T871" s="95"/>
      <c r="U871" s="95"/>
      <c r="V871" s="95"/>
      <c r="W871" s="95"/>
      <c r="X871" s="95"/>
      <c r="Y871" s="95"/>
      <c r="Z871" s="95"/>
      <c r="AA871" s="95"/>
      <c r="AB871" s="95"/>
      <c r="AC871" s="95"/>
      <c r="AD871" s="95"/>
      <c r="AE871" s="95"/>
      <c r="AF871" s="95"/>
      <c r="AG871" s="95"/>
      <c r="AH871" s="95"/>
      <c r="AI871" s="95"/>
      <c r="AJ871" s="95"/>
      <c r="AK871" s="95"/>
    </row>
    <row r="872" spans="1:37" ht="17.25" customHeight="1" x14ac:dyDescent="0.2">
      <c r="A872" s="104" t="s">
        <v>22</v>
      </c>
      <c r="B872" s="104" t="s">
        <v>1405</v>
      </c>
      <c r="C872" s="104" t="s">
        <v>138</v>
      </c>
      <c r="D872" s="104" t="s">
        <v>147</v>
      </c>
      <c r="E872" s="104" t="s">
        <v>3462</v>
      </c>
      <c r="F872" s="95">
        <v>14</v>
      </c>
      <c r="G872" s="98" t="s">
        <v>713</v>
      </c>
      <c r="H872" s="95">
        <v>1997</v>
      </c>
      <c r="I872" s="96" t="s">
        <v>3472</v>
      </c>
      <c r="J872" s="95" t="s">
        <v>3473</v>
      </c>
      <c r="K872" s="95" t="s">
        <v>3465</v>
      </c>
      <c r="L872" s="95" t="s">
        <v>3466</v>
      </c>
      <c r="M872" s="95"/>
      <c r="N872" s="95" t="s">
        <v>10561</v>
      </c>
      <c r="O872" s="95"/>
      <c r="P872" s="95"/>
      <c r="Q872" s="95" t="s">
        <v>178</v>
      </c>
      <c r="R872" s="95"/>
      <c r="S872" s="95"/>
      <c r="T872" s="95"/>
      <c r="U872" s="95"/>
      <c r="V872" s="95"/>
      <c r="W872" s="95"/>
      <c r="X872" s="95"/>
      <c r="Y872" s="95"/>
      <c r="Z872" s="95"/>
      <c r="AA872" s="95"/>
      <c r="AB872" s="95"/>
      <c r="AC872" s="95"/>
      <c r="AD872" s="95"/>
      <c r="AE872" s="95"/>
      <c r="AF872" s="95"/>
      <c r="AG872" s="95"/>
      <c r="AH872" s="95"/>
      <c r="AI872" s="95"/>
      <c r="AJ872" s="95"/>
      <c r="AK872" s="95"/>
    </row>
    <row r="873" spans="1:37" ht="17.25" customHeight="1" x14ac:dyDescent="0.2">
      <c r="A873" s="104" t="s">
        <v>22</v>
      </c>
      <c r="B873" s="104" t="s">
        <v>1409</v>
      </c>
      <c r="C873" s="104" t="s">
        <v>138</v>
      </c>
      <c r="D873" s="104" t="s">
        <v>147</v>
      </c>
      <c r="E873" s="104" t="s">
        <v>3462</v>
      </c>
      <c r="F873" s="95">
        <v>15</v>
      </c>
      <c r="G873" s="98" t="s">
        <v>717</v>
      </c>
      <c r="H873" s="95">
        <v>1998</v>
      </c>
      <c r="I873" s="96" t="s">
        <v>3474</v>
      </c>
      <c r="J873" s="95" t="s">
        <v>3475</v>
      </c>
      <c r="K873" s="95" t="s">
        <v>3465</v>
      </c>
      <c r="L873" s="95" t="s">
        <v>3466</v>
      </c>
      <c r="M873" s="95"/>
      <c r="N873" s="95" t="s">
        <v>10561</v>
      </c>
      <c r="O873" s="95"/>
      <c r="P873" s="95"/>
      <c r="Q873" s="95" t="s">
        <v>178</v>
      </c>
      <c r="R873" s="95"/>
      <c r="S873" s="95"/>
      <c r="T873" s="95"/>
      <c r="U873" s="95"/>
      <c r="V873" s="95"/>
      <c r="W873" s="95"/>
      <c r="X873" s="95"/>
      <c r="Y873" s="95"/>
      <c r="Z873" s="95"/>
      <c r="AA873" s="95"/>
      <c r="AB873" s="95"/>
      <c r="AC873" s="95"/>
      <c r="AD873" s="95"/>
      <c r="AE873" s="95"/>
      <c r="AF873" s="95"/>
      <c r="AG873" s="95"/>
      <c r="AH873" s="95"/>
      <c r="AI873" s="95"/>
      <c r="AJ873" s="95"/>
      <c r="AK873" s="95"/>
    </row>
    <row r="874" spans="1:37" ht="17.25" customHeight="1" x14ac:dyDescent="0.2">
      <c r="A874" s="104" t="s">
        <v>22</v>
      </c>
      <c r="B874" s="104" t="s">
        <v>1414</v>
      </c>
      <c r="C874" s="104" t="s">
        <v>138</v>
      </c>
      <c r="D874" s="104" t="s">
        <v>147</v>
      </c>
      <c r="E874" s="104" t="s">
        <v>3462</v>
      </c>
      <c r="F874" s="95">
        <v>16</v>
      </c>
      <c r="G874" s="98" t="s">
        <v>721</v>
      </c>
      <c r="H874" s="95">
        <v>1999</v>
      </c>
      <c r="I874" s="96" t="s">
        <v>3476</v>
      </c>
      <c r="J874" s="95" t="s">
        <v>3477</v>
      </c>
      <c r="K874" s="95" t="s">
        <v>3465</v>
      </c>
      <c r="L874" s="95" t="s">
        <v>3466</v>
      </c>
      <c r="M874" s="95"/>
      <c r="N874" s="95" t="s">
        <v>10561</v>
      </c>
      <c r="O874" s="95"/>
      <c r="P874" s="95"/>
      <c r="Q874" s="95" t="s">
        <v>178</v>
      </c>
      <c r="R874" s="95"/>
      <c r="S874" s="95"/>
      <c r="T874" s="95"/>
      <c r="U874" s="95"/>
      <c r="V874" s="95"/>
      <c r="W874" s="95"/>
      <c r="X874" s="95"/>
      <c r="Y874" s="95"/>
      <c r="Z874" s="95"/>
      <c r="AA874" s="95"/>
      <c r="AB874" s="95"/>
      <c r="AC874" s="95"/>
      <c r="AD874" s="95"/>
      <c r="AE874" s="95"/>
      <c r="AF874" s="95"/>
      <c r="AG874" s="95"/>
      <c r="AH874" s="95"/>
      <c r="AI874" s="95"/>
      <c r="AJ874" s="95"/>
      <c r="AK874" s="95"/>
    </row>
    <row r="875" spans="1:37" ht="17.25" customHeight="1" x14ac:dyDescent="0.2">
      <c r="A875" s="104" t="s">
        <v>22</v>
      </c>
      <c r="B875" s="104" t="s">
        <v>1418</v>
      </c>
      <c r="C875" s="104" t="s">
        <v>138</v>
      </c>
      <c r="D875" s="104" t="s">
        <v>147</v>
      </c>
      <c r="E875" s="104" t="s">
        <v>3462</v>
      </c>
      <c r="F875" s="95">
        <v>17</v>
      </c>
      <c r="G875" s="98" t="s">
        <v>725</v>
      </c>
      <c r="H875" s="95">
        <v>2000</v>
      </c>
      <c r="I875" s="96" t="s">
        <v>3479</v>
      </c>
      <c r="J875" s="95" t="s">
        <v>3480</v>
      </c>
      <c r="K875" s="95" t="s">
        <v>3465</v>
      </c>
      <c r="L875" s="95" t="s">
        <v>3466</v>
      </c>
      <c r="M875" s="95"/>
      <c r="N875" s="95" t="s">
        <v>10561</v>
      </c>
      <c r="O875" s="95"/>
      <c r="P875" s="95"/>
      <c r="Q875" s="95" t="s">
        <v>178</v>
      </c>
      <c r="R875" s="95"/>
      <c r="S875" s="95"/>
      <c r="T875" s="95"/>
      <c r="U875" s="95"/>
      <c r="V875" s="95"/>
      <c r="W875" s="95"/>
      <c r="X875" s="95"/>
      <c r="Y875" s="95"/>
      <c r="Z875" s="95"/>
      <c r="AA875" s="95"/>
      <c r="AB875" s="95"/>
      <c r="AC875" s="95"/>
      <c r="AD875" s="95"/>
      <c r="AE875" s="95"/>
      <c r="AF875" s="95"/>
      <c r="AG875" s="95"/>
      <c r="AH875" s="95"/>
      <c r="AI875" s="95"/>
      <c r="AJ875" s="95"/>
      <c r="AK875" s="95"/>
    </row>
    <row r="876" spans="1:37" ht="17.25" customHeight="1" x14ac:dyDescent="0.2">
      <c r="A876" s="104" t="s">
        <v>22</v>
      </c>
      <c r="B876" s="104" t="s">
        <v>844</v>
      </c>
      <c r="C876" s="104" t="s">
        <v>138</v>
      </c>
      <c r="D876" s="104" t="s">
        <v>147</v>
      </c>
      <c r="E876" s="104" t="s">
        <v>3462</v>
      </c>
      <c r="F876" s="95">
        <v>18</v>
      </c>
      <c r="G876" s="98" t="s">
        <v>729</v>
      </c>
      <c r="H876" s="95">
        <v>2001</v>
      </c>
      <c r="I876" s="96" t="s">
        <v>3481</v>
      </c>
      <c r="J876" s="95" t="s">
        <v>3482</v>
      </c>
      <c r="K876" s="95" t="s">
        <v>3465</v>
      </c>
      <c r="L876" s="95" t="s">
        <v>3466</v>
      </c>
      <c r="M876" s="95"/>
      <c r="N876" s="95" t="s">
        <v>10561</v>
      </c>
      <c r="O876" s="95"/>
      <c r="P876" s="95"/>
      <c r="Q876" s="95" t="s">
        <v>178</v>
      </c>
      <c r="R876" s="95"/>
      <c r="S876" s="95"/>
      <c r="T876" s="95"/>
      <c r="U876" s="95"/>
      <c r="V876" s="95"/>
      <c r="W876" s="95"/>
      <c r="X876" s="95"/>
      <c r="Y876" s="95"/>
      <c r="Z876" s="95"/>
      <c r="AA876" s="95"/>
      <c r="AB876" s="95"/>
      <c r="AC876" s="95"/>
      <c r="AD876" s="95"/>
      <c r="AE876" s="95"/>
      <c r="AF876" s="95"/>
      <c r="AG876" s="95"/>
      <c r="AH876" s="95"/>
      <c r="AI876" s="95"/>
      <c r="AJ876" s="95"/>
      <c r="AK876" s="95"/>
    </row>
    <row r="877" spans="1:37" ht="17.25" customHeight="1" x14ac:dyDescent="0.2">
      <c r="A877" s="104" t="s">
        <v>22</v>
      </c>
      <c r="B877" s="104" t="s">
        <v>1425</v>
      </c>
      <c r="C877" s="104" t="s">
        <v>138</v>
      </c>
      <c r="D877" s="104" t="s">
        <v>147</v>
      </c>
      <c r="E877" s="104" t="s">
        <v>3462</v>
      </c>
      <c r="F877" s="95">
        <v>19</v>
      </c>
      <c r="G877" s="98" t="s">
        <v>733</v>
      </c>
      <c r="H877" s="95">
        <v>2002</v>
      </c>
      <c r="I877" s="96" t="s">
        <v>3483</v>
      </c>
      <c r="J877" s="95" t="s">
        <v>3484</v>
      </c>
      <c r="K877" s="95" t="s">
        <v>3465</v>
      </c>
      <c r="L877" s="95" t="s">
        <v>3466</v>
      </c>
      <c r="M877" s="95"/>
      <c r="N877" s="95" t="s">
        <v>10561</v>
      </c>
      <c r="O877" s="95"/>
      <c r="P877" s="95"/>
      <c r="Q877" s="95" t="s">
        <v>178</v>
      </c>
      <c r="R877" s="95"/>
      <c r="S877" s="95"/>
      <c r="T877" s="95"/>
      <c r="U877" s="95"/>
      <c r="V877" s="95"/>
      <c r="W877" s="95"/>
      <c r="X877" s="95"/>
      <c r="Y877" s="95"/>
      <c r="Z877" s="95"/>
      <c r="AA877" s="95"/>
      <c r="AB877" s="95"/>
      <c r="AC877" s="95"/>
      <c r="AD877" s="95"/>
      <c r="AE877" s="95"/>
      <c r="AF877" s="95"/>
      <c r="AG877" s="95"/>
      <c r="AH877" s="95"/>
      <c r="AI877" s="95"/>
      <c r="AJ877" s="95"/>
      <c r="AK877" s="95"/>
    </row>
    <row r="878" spans="1:37" ht="17.25" customHeight="1" x14ac:dyDescent="0.2">
      <c r="A878" s="104" t="s">
        <v>22</v>
      </c>
      <c r="B878" s="104" t="s">
        <v>1430</v>
      </c>
      <c r="C878" s="104" t="s">
        <v>138</v>
      </c>
      <c r="D878" s="104" t="s">
        <v>147</v>
      </c>
      <c r="E878" s="104" t="s">
        <v>3462</v>
      </c>
      <c r="F878" s="95">
        <v>20</v>
      </c>
      <c r="G878" s="98" t="s">
        <v>738</v>
      </c>
      <c r="H878" s="95">
        <v>2003</v>
      </c>
      <c r="I878" s="96" t="s">
        <v>3485</v>
      </c>
      <c r="J878" s="95" t="s">
        <v>3486</v>
      </c>
      <c r="K878" s="95" t="s">
        <v>3465</v>
      </c>
      <c r="L878" s="95" t="s">
        <v>3466</v>
      </c>
      <c r="M878" s="95"/>
      <c r="N878" s="95" t="s">
        <v>10561</v>
      </c>
      <c r="O878" s="95"/>
      <c r="P878" s="95"/>
      <c r="Q878" s="95" t="s">
        <v>178</v>
      </c>
      <c r="R878" s="95"/>
      <c r="S878" s="95"/>
      <c r="T878" s="95"/>
      <c r="U878" s="95"/>
      <c r="V878" s="95"/>
      <c r="W878" s="95"/>
      <c r="X878" s="95"/>
      <c r="Y878" s="95"/>
      <c r="Z878" s="95"/>
      <c r="AA878" s="95"/>
      <c r="AB878" s="95"/>
      <c r="AC878" s="95"/>
      <c r="AD878" s="95"/>
      <c r="AE878" s="95"/>
      <c r="AF878" s="95"/>
      <c r="AG878" s="95"/>
      <c r="AH878" s="95"/>
      <c r="AI878" s="95"/>
      <c r="AJ878" s="95"/>
      <c r="AK878" s="95"/>
    </row>
    <row r="879" spans="1:37" ht="17.25" customHeight="1" x14ac:dyDescent="0.2">
      <c r="A879" s="104" t="s">
        <v>22</v>
      </c>
      <c r="B879" s="104" t="s">
        <v>1433</v>
      </c>
      <c r="C879" s="104" t="s">
        <v>138</v>
      </c>
      <c r="D879" s="104" t="s">
        <v>147</v>
      </c>
      <c r="E879" s="104" t="s">
        <v>3462</v>
      </c>
      <c r="F879" s="95">
        <v>21</v>
      </c>
      <c r="G879" s="98" t="s">
        <v>742</v>
      </c>
      <c r="H879" s="95">
        <v>2004</v>
      </c>
      <c r="I879" s="96" t="s">
        <v>3487</v>
      </c>
      <c r="J879" s="95" t="s">
        <v>3488</v>
      </c>
      <c r="K879" s="95" t="s">
        <v>3465</v>
      </c>
      <c r="L879" s="95" t="s">
        <v>3466</v>
      </c>
      <c r="M879" s="95"/>
      <c r="N879" s="95" t="s">
        <v>10561</v>
      </c>
      <c r="O879" s="95"/>
      <c r="P879" s="95"/>
      <c r="Q879" s="95" t="s">
        <v>178</v>
      </c>
      <c r="R879" s="95"/>
      <c r="S879" s="95"/>
      <c r="T879" s="95"/>
      <c r="U879" s="95"/>
      <c r="V879" s="95"/>
      <c r="W879" s="95"/>
      <c r="X879" s="95"/>
      <c r="Y879" s="95"/>
      <c r="Z879" s="95"/>
      <c r="AA879" s="95"/>
      <c r="AB879" s="95"/>
      <c r="AC879" s="95"/>
      <c r="AD879" s="95"/>
      <c r="AE879" s="95"/>
      <c r="AF879" s="95"/>
      <c r="AG879" s="95"/>
      <c r="AH879" s="95"/>
      <c r="AI879" s="95"/>
      <c r="AJ879" s="95"/>
      <c r="AK879" s="95"/>
    </row>
    <row r="880" spans="1:37" ht="17.25" customHeight="1" x14ac:dyDescent="0.2">
      <c r="A880" s="104" t="s">
        <v>22</v>
      </c>
      <c r="B880" s="104" t="s">
        <v>1437</v>
      </c>
      <c r="C880" s="104" t="s">
        <v>138</v>
      </c>
      <c r="D880" s="104" t="s">
        <v>147</v>
      </c>
      <c r="E880" s="104" t="s">
        <v>3462</v>
      </c>
      <c r="F880" s="95">
        <v>22</v>
      </c>
      <c r="G880" s="98" t="s">
        <v>746</v>
      </c>
      <c r="H880" s="95">
        <v>2005</v>
      </c>
      <c r="I880" s="96" t="s">
        <v>3490</v>
      </c>
      <c r="J880" s="95" t="s">
        <v>3491</v>
      </c>
      <c r="K880" s="95" t="s">
        <v>3465</v>
      </c>
      <c r="L880" s="95" t="s">
        <v>3466</v>
      </c>
      <c r="M880" s="95"/>
      <c r="N880" s="95" t="s">
        <v>10561</v>
      </c>
      <c r="O880" s="95"/>
      <c r="P880" s="95"/>
      <c r="Q880" s="95" t="s">
        <v>178</v>
      </c>
      <c r="R880" s="95"/>
      <c r="S880" s="95"/>
      <c r="T880" s="95"/>
      <c r="U880" s="95"/>
      <c r="V880" s="95"/>
      <c r="W880" s="95"/>
      <c r="X880" s="95"/>
      <c r="Y880" s="95"/>
      <c r="Z880" s="95"/>
      <c r="AA880" s="95"/>
      <c r="AB880" s="95"/>
      <c r="AC880" s="95"/>
      <c r="AD880" s="95"/>
      <c r="AE880" s="95"/>
      <c r="AF880" s="95"/>
      <c r="AG880" s="95"/>
      <c r="AH880" s="95"/>
      <c r="AI880" s="95"/>
      <c r="AJ880" s="95"/>
      <c r="AK880" s="95"/>
    </row>
    <row r="881" spans="1:37" ht="17.25" customHeight="1" x14ac:dyDescent="0.2">
      <c r="A881" s="104" t="s">
        <v>22</v>
      </c>
      <c r="B881" s="104" t="s">
        <v>791</v>
      </c>
      <c r="C881" s="104" t="s">
        <v>138</v>
      </c>
      <c r="D881" s="104" t="s">
        <v>147</v>
      </c>
      <c r="E881" s="104" t="s">
        <v>3462</v>
      </c>
      <c r="F881" s="95">
        <v>23</v>
      </c>
      <c r="G881" s="98" t="s">
        <v>750</v>
      </c>
      <c r="H881" s="95">
        <v>2006</v>
      </c>
      <c r="I881" s="96" t="s">
        <v>3492</v>
      </c>
      <c r="J881" s="95" t="s">
        <v>3493</v>
      </c>
      <c r="K881" s="95" t="s">
        <v>3465</v>
      </c>
      <c r="L881" s="95" t="s">
        <v>3466</v>
      </c>
      <c r="M881" s="95"/>
      <c r="N881" s="95" t="s">
        <v>10561</v>
      </c>
      <c r="O881" s="95"/>
      <c r="P881" s="95"/>
      <c r="Q881" s="95" t="s">
        <v>178</v>
      </c>
      <c r="R881" s="95"/>
      <c r="S881" s="95"/>
      <c r="T881" s="95"/>
      <c r="U881" s="95"/>
      <c r="V881" s="95"/>
      <c r="W881" s="95"/>
      <c r="X881" s="95"/>
      <c r="Y881" s="95"/>
      <c r="Z881" s="95"/>
      <c r="AA881" s="95"/>
      <c r="AB881" s="95"/>
      <c r="AC881" s="95"/>
      <c r="AD881" s="95"/>
      <c r="AE881" s="95"/>
      <c r="AF881" s="95"/>
      <c r="AG881" s="95"/>
      <c r="AH881" s="95"/>
      <c r="AI881" s="95"/>
      <c r="AJ881" s="95"/>
      <c r="AK881" s="95"/>
    </row>
    <row r="882" spans="1:37" ht="17.25" customHeight="1" x14ac:dyDescent="0.2">
      <c r="A882" s="104" t="s">
        <v>22</v>
      </c>
      <c r="B882" s="104" t="s">
        <v>1442</v>
      </c>
      <c r="C882" s="104" t="s">
        <v>138</v>
      </c>
      <c r="D882" s="104" t="s">
        <v>147</v>
      </c>
      <c r="E882" s="104" t="s">
        <v>3462</v>
      </c>
      <c r="F882" s="95">
        <v>24</v>
      </c>
      <c r="G882" s="98" t="s">
        <v>754</v>
      </c>
      <c r="H882" s="95">
        <v>2007</v>
      </c>
      <c r="I882" s="96" t="s">
        <v>3494</v>
      </c>
      <c r="J882" s="95" t="s">
        <v>3495</v>
      </c>
      <c r="K882" s="95" t="s">
        <v>3465</v>
      </c>
      <c r="L882" s="95" t="s">
        <v>3466</v>
      </c>
      <c r="M882" s="95"/>
      <c r="N882" s="95" t="s">
        <v>10561</v>
      </c>
      <c r="O882" s="95"/>
      <c r="P882" s="95"/>
      <c r="Q882" s="95" t="s">
        <v>178</v>
      </c>
      <c r="R882" s="95"/>
      <c r="S882" s="95"/>
      <c r="T882" s="95"/>
      <c r="U882" s="95"/>
      <c r="V882" s="95"/>
      <c r="W882" s="95"/>
      <c r="X882" s="95"/>
      <c r="Y882" s="95"/>
      <c r="Z882" s="95"/>
      <c r="AA882" s="95"/>
      <c r="AB882" s="95"/>
      <c r="AC882" s="95"/>
      <c r="AD882" s="95"/>
      <c r="AE882" s="95"/>
      <c r="AF882" s="95"/>
      <c r="AG882" s="95"/>
      <c r="AH882" s="95"/>
      <c r="AI882" s="95"/>
      <c r="AJ882" s="95"/>
      <c r="AK882" s="95"/>
    </row>
    <row r="883" spans="1:37" ht="17.25" customHeight="1" x14ac:dyDescent="0.2">
      <c r="A883" s="104" t="s">
        <v>22</v>
      </c>
      <c r="B883" s="104" t="s">
        <v>797</v>
      </c>
      <c r="C883" s="104" t="s">
        <v>138</v>
      </c>
      <c r="D883" s="104" t="s">
        <v>147</v>
      </c>
      <c r="E883" s="104" t="s">
        <v>3462</v>
      </c>
      <c r="F883" s="95">
        <v>25</v>
      </c>
      <c r="G883" s="98" t="s">
        <v>758</v>
      </c>
      <c r="H883" s="95">
        <v>2008</v>
      </c>
      <c r="I883" s="96" t="s">
        <v>3496</v>
      </c>
      <c r="J883" s="95" t="s">
        <v>3497</v>
      </c>
      <c r="K883" s="95" t="s">
        <v>3465</v>
      </c>
      <c r="L883" s="95" t="s">
        <v>3466</v>
      </c>
      <c r="M883" s="95"/>
      <c r="N883" s="95" t="s">
        <v>10561</v>
      </c>
      <c r="O883" s="95"/>
      <c r="P883" s="95"/>
      <c r="Q883" s="95" t="s">
        <v>178</v>
      </c>
      <c r="R883" s="95"/>
      <c r="S883" s="95"/>
      <c r="T883" s="95"/>
      <c r="U883" s="95"/>
      <c r="V883" s="95"/>
      <c r="W883" s="95"/>
      <c r="X883" s="95"/>
      <c r="Y883" s="95"/>
      <c r="Z883" s="95"/>
      <c r="AA883" s="95"/>
      <c r="AB883" s="95"/>
      <c r="AC883" s="95"/>
      <c r="AD883" s="95"/>
      <c r="AE883" s="95"/>
      <c r="AF883" s="95"/>
      <c r="AG883" s="95"/>
      <c r="AH883" s="95"/>
      <c r="AI883" s="95"/>
      <c r="AJ883" s="95"/>
      <c r="AK883" s="95"/>
    </row>
    <row r="884" spans="1:37" ht="17.25" customHeight="1" x14ac:dyDescent="0.2">
      <c r="A884" s="104" t="s">
        <v>22</v>
      </c>
      <c r="B884" s="104" t="s">
        <v>1447</v>
      </c>
      <c r="C884" s="104" t="s">
        <v>138</v>
      </c>
      <c r="D884" s="104" t="s">
        <v>147</v>
      </c>
      <c r="E884" s="104" t="s">
        <v>3462</v>
      </c>
      <c r="F884" s="95">
        <v>26</v>
      </c>
      <c r="G884" s="98" t="s">
        <v>763</v>
      </c>
      <c r="H884" s="95">
        <v>2009</v>
      </c>
      <c r="I884" s="96" t="s">
        <v>3498</v>
      </c>
      <c r="J884" s="95" t="s">
        <v>3499</v>
      </c>
      <c r="K884" s="95" t="s">
        <v>3465</v>
      </c>
      <c r="L884" s="95" t="s">
        <v>3466</v>
      </c>
      <c r="M884" s="95"/>
      <c r="N884" s="95" t="s">
        <v>10561</v>
      </c>
      <c r="O884" s="95"/>
      <c r="P884" s="95"/>
      <c r="Q884" s="95" t="s">
        <v>178</v>
      </c>
      <c r="R884" s="95"/>
      <c r="S884" s="95"/>
      <c r="T884" s="95"/>
      <c r="U884" s="95"/>
      <c r="V884" s="95"/>
      <c r="W884" s="95"/>
      <c r="X884" s="95"/>
      <c r="Y884" s="95"/>
      <c r="Z884" s="95"/>
      <c r="AA884" s="95"/>
      <c r="AB884" s="95"/>
      <c r="AC884" s="95"/>
      <c r="AD884" s="95"/>
      <c r="AE884" s="95"/>
      <c r="AF884" s="95"/>
      <c r="AG884" s="95"/>
      <c r="AH884" s="95"/>
      <c r="AI884" s="95"/>
      <c r="AJ884" s="95"/>
      <c r="AK884" s="95"/>
    </row>
    <row r="885" spans="1:37" ht="17.25" customHeight="1" x14ac:dyDescent="0.2">
      <c r="A885" s="104" t="s">
        <v>22</v>
      </c>
      <c r="B885" s="104" t="s">
        <v>800</v>
      </c>
      <c r="C885" s="104" t="s">
        <v>138</v>
      </c>
      <c r="D885" s="104" t="s">
        <v>147</v>
      </c>
      <c r="E885" s="104" t="s">
        <v>3462</v>
      </c>
      <c r="F885" s="95">
        <v>27</v>
      </c>
      <c r="G885" s="98" t="s">
        <v>767</v>
      </c>
      <c r="H885" s="95">
        <v>2010</v>
      </c>
      <c r="I885" s="96" t="s">
        <v>3501</v>
      </c>
      <c r="J885" s="95" t="s">
        <v>3502</v>
      </c>
      <c r="K885" s="95" t="s">
        <v>3465</v>
      </c>
      <c r="L885" s="95" t="s">
        <v>3466</v>
      </c>
      <c r="M885" s="95"/>
      <c r="N885" s="95" t="s">
        <v>10561</v>
      </c>
      <c r="O885" s="95"/>
      <c r="P885" s="95"/>
      <c r="Q885" s="95" t="s">
        <v>178</v>
      </c>
      <c r="R885" s="95"/>
      <c r="S885" s="95"/>
      <c r="T885" s="95"/>
      <c r="U885" s="95"/>
      <c r="V885" s="95"/>
      <c r="W885" s="95"/>
      <c r="X885" s="95"/>
      <c r="Y885" s="95"/>
      <c r="Z885" s="95"/>
      <c r="AA885" s="95"/>
      <c r="AB885" s="95"/>
      <c r="AC885" s="95"/>
      <c r="AD885" s="95"/>
      <c r="AE885" s="95"/>
      <c r="AF885" s="95"/>
      <c r="AG885" s="95"/>
      <c r="AH885" s="95"/>
      <c r="AI885" s="95"/>
      <c r="AJ885" s="95"/>
      <c r="AK885" s="95"/>
    </row>
    <row r="886" spans="1:37" ht="17.25" customHeight="1" x14ac:dyDescent="0.2">
      <c r="A886" s="104" t="s">
        <v>22</v>
      </c>
      <c r="B886" s="104" t="s">
        <v>833</v>
      </c>
      <c r="C886" s="104" t="s">
        <v>138</v>
      </c>
      <c r="D886" s="104" t="s">
        <v>147</v>
      </c>
      <c r="E886" s="104" t="s">
        <v>3462</v>
      </c>
      <c r="F886" s="95">
        <v>28</v>
      </c>
      <c r="G886" s="98" t="s">
        <v>771</v>
      </c>
      <c r="H886" s="95">
        <v>2011</v>
      </c>
      <c r="I886" s="96" t="s">
        <v>3503</v>
      </c>
      <c r="J886" s="95" t="s">
        <v>3504</v>
      </c>
      <c r="K886" s="95" t="s">
        <v>3465</v>
      </c>
      <c r="L886" s="95" t="s">
        <v>3466</v>
      </c>
      <c r="M886" s="95"/>
      <c r="N886" s="95" t="s">
        <v>10561</v>
      </c>
      <c r="O886" s="95"/>
      <c r="P886" s="95"/>
      <c r="Q886" s="95" t="s">
        <v>178</v>
      </c>
      <c r="R886" s="95"/>
      <c r="S886" s="95"/>
      <c r="T886" s="95"/>
      <c r="U886" s="95"/>
      <c r="V886" s="95"/>
      <c r="W886" s="95"/>
      <c r="X886" s="95"/>
      <c r="Y886" s="95"/>
      <c r="Z886" s="95"/>
      <c r="AA886" s="95"/>
      <c r="AB886" s="95"/>
      <c r="AC886" s="95"/>
      <c r="AD886" s="95"/>
      <c r="AE886" s="95"/>
      <c r="AF886" s="95"/>
      <c r="AG886" s="95"/>
      <c r="AH886" s="95"/>
      <c r="AI886" s="95"/>
      <c r="AJ886" s="95"/>
      <c r="AK886" s="95"/>
    </row>
    <row r="887" spans="1:37" ht="17.25" customHeight="1" x14ac:dyDescent="0.2">
      <c r="A887" s="104" t="s">
        <v>22</v>
      </c>
      <c r="B887" s="104" t="s">
        <v>1459</v>
      </c>
      <c r="C887" s="104" t="s">
        <v>138</v>
      </c>
      <c r="D887" s="104" t="s">
        <v>147</v>
      </c>
      <c r="E887" s="104" t="s">
        <v>3462</v>
      </c>
      <c r="F887" s="95">
        <v>29</v>
      </c>
      <c r="G887" s="98" t="s">
        <v>775</v>
      </c>
      <c r="H887" s="95">
        <v>2012</v>
      </c>
      <c r="I887" s="96" t="s">
        <v>3505</v>
      </c>
      <c r="J887" s="95" t="s">
        <v>3506</v>
      </c>
      <c r="K887" s="95" t="s">
        <v>3465</v>
      </c>
      <c r="L887" s="95" t="s">
        <v>3466</v>
      </c>
      <c r="M887" s="95"/>
      <c r="N887" s="95" t="s">
        <v>10561</v>
      </c>
      <c r="O887" s="95"/>
      <c r="P887" s="95"/>
      <c r="Q887" s="95" t="s">
        <v>178</v>
      </c>
      <c r="R887" s="95"/>
      <c r="S887" s="95"/>
      <c r="T887" s="95"/>
      <c r="U887" s="95"/>
      <c r="V887" s="95"/>
      <c r="W887" s="95"/>
      <c r="X887" s="95"/>
      <c r="Y887" s="95"/>
      <c r="Z887" s="95"/>
      <c r="AA887" s="95"/>
      <c r="AB887" s="95"/>
      <c r="AC887" s="95"/>
      <c r="AD887" s="95"/>
      <c r="AE887" s="95"/>
      <c r="AF887" s="95"/>
      <c r="AG887" s="95"/>
      <c r="AH887" s="95"/>
      <c r="AI887" s="95"/>
      <c r="AJ887" s="95"/>
      <c r="AK887" s="95"/>
    </row>
    <row r="888" spans="1:37" ht="17.25" customHeight="1" x14ac:dyDescent="0.2">
      <c r="A888" s="104" t="s">
        <v>22</v>
      </c>
      <c r="B888" s="104" t="s">
        <v>1465</v>
      </c>
      <c r="C888" s="104" t="s">
        <v>138</v>
      </c>
      <c r="D888" s="104" t="s">
        <v>147</v>
      </c>
      <c r="E888" s="104" t="s">
        <v>3462</v>
      </c>
      <c r="F888" s="95">
        <v>30</v>
      </c>
      <c r="G888" s="98" t="s">
        <v>779</v>
      </c>
      <c r="H888" s="95">
        <v>2013</v>
      </c>
      <c r="I888" s="96" t="s">
        <v>3507</v>
      </c>
      <c r="J888" s="95" t="s">
        <v>3508</v>
      </c>
      <c r="K888" s="95" t="s">
        <v>3465</v>
      </c>
      <c r="L888" s="95" t="s">
        <v>3466</v>
      </c>
      <c r="M888" s="95"/>
      <c r="N888" s="95" t="s">
        <v>10561</v>
      </c>
      <c r="O888" s="95"/>
      <c r="P888" s="95"/>
      <c r="Q888" s="95" t="s">
        <v>178</v>
      </c>
      <c r="R888" s="95"/>
      <c r="S888" s="95"/>
      <c r="T888" s="95"/>
      <c r="U888" s="95"/>
      <c r="V888" s="95"/>
      <c r="W888" s="95"/>
      <c r="X888" s="95"/>
      <c r="Y888" s="95"/>
      <c r="Z888" s="95"/>
      <c r="AA888" s="95"/>
      <c r="AB888" s="95"/>
      <c r="AC888" s="95"/>
      <c r="AD888" s="95"/>
      <c r="AE888" s="95"/>
      <c r="AF888" s="95"/>
      <c r="AG888" s="95"/>
      <c r="AH888" s="95"/>
      <c r="AI888" s="95"/>
      <c r="AJ888" s="95"/>
      <c r="AK888" s="95"/>
    </row>
    <row r="889" spans="1:37" ht="17.25" customHeight="1" x14ac:dyDescent="0.2">
      <c r="A889" s="104" t="s">
        <v>22</v>
      </c>
      <c r="B889" s="104" t="s">
        <v>1471</v>
      </c>
      <c r="C889" s="104" t="s">
        <v>138</v>
      </c>
      <c r="D889" s="104" t="s">
        <v>147</v>
      </c>
      <c r="E889" s="104" t="s">
        <v>3462</v>
      </c>
      <c r="F889" s="95">
        <v>31</v>
      </c>
      <c r="G889" s="98" t="s">
        <v>783</v>
      </c>
      <c r="H889" s="95">
        <v>2014</v>
      </c>
      <c r="I889" s="96" t="s">
        <v>3509</v>
      </c>
      <c r="J889" s="95" t="s">
        <v>3510</v>
      </c>
      <c r="K889" s="95" t="s">
        <v>3465</v>
      </c>
      <c r="L889" s="95" t="s">
        <v>3466</v>
      </c>
      <c r="M889" s="95"/>
      <c r="N889" s="95" t="s">
        <v>10561</v>
      </c>
      <c r="O889" s="95"/>
      <c r="P889" s="95"/>
      <c r="Q889" s="95" t="s">
        <v>178</v>
      </c>
      <c r="R889" s="95"/>
      <c r="S889" s="95"/>
      <c r="T889" s="95"/>
      <c r="U889" s="95"/>
      <c r="V889" s="95"/>
      <c r="W889" s="95"/>
      <c r="X889" s="95"/>
      <c r="Y889" s="95"/>
      <c r="Z889" s="95"/>
      <c r="AA889" s="95"/>
      <c r="AB889" s="95"/>
      <c r="AC889" s="95"/>
      <c r="AD889" s="95"/>
      <c r="AE889" s="95"/>
      <c r="AF889" s="95"/>
      <c r="AG889" s="95"/>
      <c r="AH889" s="95"/>
      <c r="AI889" s="95"/>
      <c r="AJ889" s="95"/>
      <c r="AK889" s="95"/>
    </row>
    <row r="890" spans="1:37" ht="17.25" customHeight="1" x14ac:dyDescent="0.2">
      <c r="A890" s="104" t="s">
        <v>22</v>
      </c>
      <c r="B890" s="104" t="s">
        <v>1478</v>
      </c>
      <c r="C890" s="104" t="s">
        <v>138</v>
      </c>
      <c r="D890" s="104" t="s">
        <v>147</v>
      </c>
      <c r="E890" s="104" t="s">
        <v>3462</v>
      </c>
      <c r="F890" s="95">
        <v>32</v>
      </c>
      <c r="G890" s="98" t="s">
        <v>787</v>
      </c>
      <c r="H890" s="95">
        <v>2015</v>
      </c>
      <c r="I890" s="96" t="s">
        <v>3512</v>
      </c>
      <c r="J890" s="95" t="s">
        <v>3513</v>
      </c>
      <c r="K890" s="95" t="s">
        <v>3465</v>
      </c>
      <c r="L890" s="95" t="s">
        <v>3466</v>
      </c>
      <c r="M890" s="95"/>
      <c r="N890" s="95" t="s">
        <v>10561</v>
      </c>
      <c r="O890" s="95"/>
      <c r="P890" s="95"/>
      <c r="Q890" s="95" t="s">
        <v>178</v>
      </c>
      <c r="R890" s="95"/>
      <c r="S890" s="95"/>
      <c r="T890" s="95"/>
      <c r="U890" s="95"/>
      <c r="V890" s="95"/>
      <c r="W890" s="95"/>
      <c r="X890" s="95"/>
      <c r="Y890" s="95"/>
      <c r="Z890" s="95"/>
      <c r="AA890" s="95"/>
      <c r="AB890" s="95"/>
      <c r="AC890" s="95"/>
      <c r="AD890" s="95"/>
      <c r="AE890" s="95"/>
      <c r="AF890" s="95"/>
      <c r="AG890" s="95"/>
      <c r="AH890" s="95"/>
      <c r="AI890" s="95"/>
      <c r="AJ890" s="95"/>
      <c r="AK890" s="95"/>
    </row>
    <row r="891" spans="1:37" ht="17.25" customHeight="1" x14ac:dyDescent="0.2">
      <c r="A891" s="105" t="s">
        <v>22</v>
      </c>
      <c r="B891" s="105" t="s">
        <v>1767</v>
      </c>
      <c r="C891" s="105" t="s">
        <v>138</v>
      </c>
      <c r="D891" s="105" t="s">
        <v>139</v>
      </c>
      <c r="E891" s="105" t="s">
        <v>139</v>
      </c>
      <c r="F891" s="95">
        <v>1</v>
      </c>
      <c r="G891" s="98" t="s">
        <v>659</v>
      </c>
      <c r="H891" s="95">
        <v>1984</v>
      </c>
      <c r="I891" s="96" t="s">
        <v>3514</v>
      </c>
      <c r="J891" s="95" t="s">
        <v>3515</v>
      </c>
      <c r="K891" s="95" t="s">
        <v>116</v>
      </c>
      <c r="L891" s="98" t="s">
        <v>3516</v>
      </c>
      <c r="M891" s="95"/>
      <c r="N891" s="95" t="s">
        <v>10559</v>
      </c>
      <c r="O891" s="95"/>
      <c r="P891" s="95"/>
      <c r="Q891" s="95" t="s">
        <v>178</v>
      </c>
      <c r="R891" s="95"/>
      <c r="S891" s="95"/>
      <c r="T891" s="95"/>
      <c r="U891" s="95"/>
      <c r="V891" s="95"/>
      <c r="W891" s="95"/>
      <c r="X891" s="95"/>
      <c r="Y891" s="95"/>
      <c r="Z891" s="95"/>
      <c r="AA891" s="95"/>
      <c r="AB891" s="95"/>
      <c r="AC891" s="95"/>
      <c r="AD891" s="95"/>
      <c r="AE891" s="95"/>
      <c r="AF891" s="95"/>
      <c r="AG891" s="95"/>
      <c r="AH891" s="95"/>
      <c r="AI891" s="95"/>
      <c r="AJ891" s="95"/>
      <c r="AK891" s="95"/>
    </row>
    <row r="892" spans="1:37" ht="17.25" customHeight="1" x14ac:dyDescent="0.2">
      <c r="A892" s="105" t="s">
        <v>22</v>
      </c>
      <c r="B892" s="105" t="s">
        <v>1774</v>
      </c>
      <c r="C892" s="105" t="s">
        <v>138</v>
      </c>
      <c r="D892" s="105" t="s">
        <v>139</v>
      </c>
      <c r="E892" s="105" t="s">
        <v>139</v>
      </c>
      <c r="F892" s="95">
        <v>2</v>
      </c>
      <c r="G892" s="98" t="s">
        <v>541</v>
      </c>
      <c r="H892" s="95">
        <v>1985</v>
      </c>
      <c r="I892" s="96" t="s">
        <v>3517</v>
      </c>
      <c r="J892" s="95" t="s">
        <v>3518</v>
      </c>
      <c r="K892" s="95" t="s">
        <v>116</v>
      </c>
      <c r="L892" s="98" t="s">
        <v>3516</v>
      </c>
      <c r="M892" s="95"/>
      <c r="N892" s="95" t="s">
        <v>10559</v>
      </c>
      <c r="O892" s="95"/>
      <c r="P892" s="95"/>
      <c r="Q892" s="95" t="s">
        <v>178</v>
      </c>
      <c r="R892" s="95"/>
      <c r="S892" s="95"/>
      <c r="T892" s="95"/>
      <c r="U892" s="95"/>
      <c r="V892" s="95"/>
      <c r="W892" s="95"/>
      <c r="X892" s="95"/>
      <c r="Y892" s="95"/>
      <c r="Z892" s="95"/>
      <c r="AA892" s="95"/>
      <c r="AB892" s="95"/>
      <c r="AC892" s="95"/>
      <c r="AD892" s="95"/>
      <c r="AE892" s="95"/>
      <c r="AF892" s="95"/>
      <c r="AG892" s="95"/>
      <c r="AH892" s="95"/>
      <c r="AI892" s="95"/>
      <c r="AJ892" s="95"/>
      <c r="AK892" s="95"/>
    </row>
    <row r="893" spans="1:37" ht="17.25" customHeight="1" x14ac:dyDescent="0.2">
      <c r="A893" s="105" t="s">
        <v>22</v>
      </c>
      <c r="B893" s="105" t="s">
        <v>1778</v>
      </c>
      <c r="C893" s="105" t="s">
        <v>138</v>
      </c>
      <c r="D893" s="105" t="s">
        <v>139</v>
      </c>
      <c r="E893" s="105" t="s">
        <v>139</v>
      </c>
      <c r="F893" s="95">
        <v>3</v>
      </c>
      <c r="G893" s="98" t="s">
        <v>667</v>
      </c>
      <c r="H893" s="95">
        <v>1986</v>
      </c>
      <c r="I893" s="96" t="s">
        <v>3519</v>
      </c>
      <c r="J893" s="95" t="s">
        <v>3520</v>
      </c>
      <c r="K893" s="95" t="s">
        <v>116</v>
      </c>
      <c r="L893" s="98" t="s">
        <v>3516</v>
      </c>
      <c r="M893" s="95"/>
      <c r="N893" s="95" t="s">
        <v>10559</v>
      </c>
      <c r="O893" s="95"/>
      <c r="P893" s="95"/>
      <c r="Q893" s="95" t="s">
        <v>178</v>
      </c>
      <c r="R893" s="95"/>
      <c r="S893" s="95"/>
      <c r="T893" s="95"/>
      <c r="U893" s="95"/>
      <c r="V893" s="95"/>
      <c r="W893" s="95"/>
      <c r="X893" s="95"/>
      <c r="Y893" s="95"/>
      <c r="Z893" s="95"/>
      <c r="AA893" s="95"/>
      <c r="AB893" s="95"/>
      <c r="AC893" s="95"/>
      <c r="AD893" s="95"/>
      <c r="AE893" s="95"/>
      <c r="AF893" s="95"/>
      <c r="AG893" s="95"/>
      <c r="AH893" s="95"/>
      <c r="AI893" s="95"/>
      <c r="AJ893" s="95"/>
      <c r="AK893" s="95"/>
    </row>
    <row r="894" spans="1:37" ht="17.25" customHeight="1" x14ac:dyDescent="0.2">
      <c r="A894" s="105" t="s">
        <v>22</v>
      </c>
      <c r="B894" s="105" t="s">
        <v>1781</v>
      </c>
      <c r="C894" s="105" t="s">
        <v>138</v>
      </c>
      <c r="D894" s="105" t="s">
        <v>139</v>
      </c>
      <c r="E894" s="105" t="s">
        <v>139</v>
      </c>
      <c r="F894" s="95">
        <v>4</v>
      </c>
      <c r="G894" s="98" t="s">
        <v>672</v>
      </c>
      <c r="H894" s="95">
        <v>1987</v>
      </c>
      <c r="I894" s="96" t="s">
        <v>3521</v>
      </c>
      <c r="J894" s="95" t="s">
        <v>3522</v>
      </c>
      <c r="K894" s="95" t="s">
        <v>116</v>
      </c>
      <c r="L894" s="98" t="s">
        <v>3516</v>
      </c>
      <c r="M894" s="95"/>
      <c r="N894" s="95" t="s">
        <v>10559</v>
      </c>
      <c r="O894" s="95"/>
      <c r="P894" s="95"/>
      <c r="Q894" s="95" t="s">
        <v>178</v>
      </c>
      <c r="R894" s="95"/>
      <c r="S894" s="95"/>
      <c r="T894" s="95"/>
      <c r="U894" s="95"/>
      <c r="V894" s="95"/>
      <c r="W894" s="95"/>
      <c r="X894" s="95"/>
      <c r="Y894" s="95"/>
      <c r="Z894" s="95"/>
      <c r="AA894" s="95"/>
      <c r="AB894" s="95"/>
      <c r="AC894" s="95"/>
      <c r="AD894" s="95"/>
      <c r="AE894" s="95"/>
      <c r="AF894" s="95"/>
      <c r="AG894" s="95"/>
      <c r="AH894" s="95"/>
      <c r="AI894" s="95"/>
      <c r="AJ894" s="95"/>
      <c r="AK894" s="95"/>
    </row>
    <row r="895" spans="1:37" ht="17.25" customHeight="1" x14ac:dyDescent="0.2">
      <c r="A895" s="105" t="s">
        <v>22</v>
      </c>
      <c r="B895" s="105" t="s">
        <v>1784</v>
      </c>
      <c r="C895" s="105" t="s">
        <v>138</v>
      </c>
      <c r="D895" s="105" t="s">
        <v>139</v>
      </c>
      <c r="E895" s="105" t="s">
        <v>139</v>
      </c>
      <c r="F895" s="95">
        <v>5</v>
      </c>
      <c r="G895" s="98" t="s">
        <v>676</v>
      </c>
      <c r="H895" s="95">
        <v>1988</v>
      </c>
      <c r="I895" s="96" t="s">
        <v>3523</v>
      </c>
      <c r="J895" s="95" t="s">
        <v>3524</v>
      </c>
      <c r="K895" s="95" t="s">
        <v>116</v>
      </c>
      <c r="L895" s="98" t="s">
        <v>3516</v>
      </c>
      <c r="M895" s="95"/>
      <c r="N895" s="95" t="s">
        <v>10559</v>
      </c>
      <c r="O895" s="95"/>
      <c r="P895" s="95"/>
      <c r="Q895" s="95" t="s">
        <v>178</v>
      </c>
      <c r="R895" s="95"/>
      <c r="S895" s="95"/>
      <c r="T895" s="95"/>
      <c r="U895" s="95"/>
      <c r="V895" s="95"/>
      <c r="W895" s="95"/>
      <c r="X895" s="95"/>
      <c r="Y895" s="95"/>
      <c r="Z895" s="95"/>
      <c r="AA895" s="95"/>
      <c r="AB895" s="95"/>
      <c r="AC895" s="95"/>
      <c r="AD895" s="95"/>
      <c r="AE895" s="95"/>
      <c r="AF895" s="95"/>
      <c r="AG895" s="95"/>
      <c r="AH895" s="95"/>
      <c r="AI895" s="95"/>
      <c r="AJ895" s="95"/>
      <c r="AK895" s="95"/>
    </row>
    <row r="896" spans="1:37" ht="17.25" customHeight="1" x14ac:dyDescent="0.2">
      <c r="A896" s="105" t="s">
        <v>22</v>
      </c>
      <c r="B896" s="105" t="s">
        <v>1787</v>
      </c>
      <c r="C896" s="105" t="s">
        <v>138</v>
      </c>
      <c r="D896" s="105" t="s">
        <v>139</v>
      </c>
      <c r="E896" s="105" t="s">
        <v>139</v>
      </c>
      <c r="F896" s="95">
        <v>6</v>
      </c>
      <c r="G896" s="98" t="s">
        <v>680</v>
      </c>
      <c r="H896" s="95">
        <v>1989</v>
      </c>
      <c r="I896" s="96" t="s">
        <v>3526</v>
      </c>
      <c r="J896" s="95" t="s">
        <v>3527</v>
      </c>
      <c r="K896" s="95" t="s">
        <v>116</v>
      </c>
      <c r="L896" s="98" t="s">
        <v>3516</v>
      </c>
      <c r="M896" s="95"/>
      <c r="N896" s="95" t="s">
        <v>10559</v>
      </c>
      <c r="O896" s="95"/>
      <c r="P896" s="95"/>
      <c r="Q896" s="95" t="s">
        <v>178</v>
      </c>
      <c r="R896" s="95"/>
      <c r="S896" s="95"/>
      <c r="T896" s="95"/>
      <c r="U896" s="95"/>
      <c r="V896" s="95"/>
      <c r="W896" s="95"/>
      <c r="X896" s="95"/>
      <c r="Y896" s="95"/>
      <c r="Z896" s="95"/>
      <c r="AA896" s="95"/>
      <c r="AB896" s="95"/>
      <c r="AC896" s="95"/>
      <c r="AD896" s="95"/>
      <c r="AE896" s="95"/>
      <c r="AF896" s="95"/>
      <c r="AG896" s="95"/>
      <c r="AH896" s="95"/>
      <c r="AI896" s="95"/>
      <c r="AJ896" s="95"/>
      <c r="AK896" s="95"/>
    </row>
    <row r="897" spans="1:37" ht="17.25" customHeight="1" x14ac:dyDescent="0.2">
      <c r="A897" s="105" t="s">
        <v>22</v>
      </c>
      <c r="B897" s="105" t="s">
        <v>1376</v>
      </c>
      <c r="C897" s="105" t="s">
        <v>138</v>
      </c>
      <c r="D897" s="105" t="s">
        <v>139</v>
      </c>
      <c r="E897" s="105" t="s">
        <v>139</v>
      </c>
      <c r="F897" s="95">
        <v>7</v>
      </c>
      <c r="G897" s="98" t="s">
        <v>684</v>
      </c>
      <c r="H897" s="95">
        <v>1990</v>
      </c>
      <c r="I897" s="96" t="s">
        <v>3528</v>
      </c>
      <c r="J897" s="95" t="s">
        <v>3529</v>
      </c>
      <c r="K897" s="95" t="s">
        <v>116</v>
      </c>
      <c r="L897" s="98" t="s">
        <v>3516</v>
      </c>
      <c r="M897" s="95"/>
      <c r="N897" s="95" t="s">
        <v>10559</v>
      </c>
      <c r="O897" s="95"/>
      <c r="P897" s="95"/>
      <c r="Q897" s="95" t="s">
        <v>178</v>
      </c>
      <c r="R897" s="95"/>
      <c r="S897" s="95"/>
      <c r="T897" s="95"/>
      <c r="U897" s="95"/>
      <c r="V897" s="95"/>
      <c r="W897" s="95"/>
      <c r="X897" s="95"/>
      <c r="Y897" s="95"/>
      <c r="Z897" s="95"/>
      <c r="AA897" s="95"/>
      <c r="AB897" s="95"/>
      <c r="AC897" s="95"/>
      <c r="AD897" s="95"/>
      <c r="AE897" s="95"/>
      <c r="AF897" s="95"/>
      <c r="AG897" s="95"/>
      <c r="AH897" s="95"/>
      <c r="AI897" s="95"/>
      <c r="AJ897" s="95"/>
      <c r="AK897" s="95"/>
    </row>
    <row r="898" spans="1:37" ht="17.25" customHeight="1" x14ac:dyDescent="0.2">
      <c r="A898" s="105" t="s">
        <v>22</v>
      </c>
      <c r="B898" s="105" t="s">
        <v>1414</v>
      </c>
      <c r="C898" s="105" t="s">
        <v>138</v>
      </c>
      <c r="D898" s="105" t="s">
        <v>139</v>
      </c>
      <c r="E898" s="105" t="s">
        <v>139</v>
      </c>
      <c r="F898" s="95">
        <v>16</v>
      </c>
      <c r="G898" s="98" t="s">
        <v>721</v>
      </c>
      <c r="H898" s="95">
        <v>1999</v>
      </c>
      <c r="I898" s="96" t="s">
        <v>3532</v>
      </c>
      <c r="J898" s="95" t="s">
        <v>3533</v>
      </c>
      <c r="K898" s="95" t="s">
        <v>116</v>
      </c>
      <c r="L898" s="98" t="s">
        <v>3516</v>
      </c>
      <c r="M898" s="95"/>
      <c r="N898" s="95" t="s">
        <v>10559</v>
      </c>
      <c r="O898" s="95"/>
      <c r="P898" s="95"/>
      <c r="Q898" s="95" t="s">
        <v>178</v>
      </c>
      <c r="R898" s="95"/>
      <c r="S898" s="95"/>
      <c r="T898" s="95"/>
      <c r="U898" s="95"/>
      <c r="V898" s="95"/>
      <c r="W898" s="95"/>
      <c r="X898" s="95"/>
      <c r="Y898" s="95"/>
      <c r="Z898" s="95"/>
      <c r="AA898" s="95"/>
      <c r="AB898" s="95"/>
      <c r="AC898" s="95"/>
      <c r="AD898" s="95"/>
      <c r="AE898" s="95"/>
      <c r="AF898" s="95"/>
      <c r="AG898" s="95"/>
      <c r="AH898" s="95"/>
      <c r="AI898" s="95"/>
      <c r="AJ898" s="95"/>
      <c r="AK898" s="95"/>
    </row>
    <row r="899" spans="1:37" ht="17.25" customHeight="1" x14ac:dyDescent="0.2">
      <c r="A899" s="105" t="s">
        <v>22</v>
      </c>
      <c r="B899" s="105" t="s">
        <v>1418</v>
      </c>
      <c r="C899" s="105" t="s">
        <v>138</v>
      </c>
      <c r="D899" s="105" t="s">
        <v>139</v>
      </c>
      <c r="E899" s="105" t="s">
        <v>139</v>
      </c>
      <c r="F899" s="95">
        <v>17</v>
      </c>
      <c r="G899" s="98" t="s">
        <v>725</v>
      </c>
      <c r="H899" s="95">
        <v>2000</v>
      </c>
      <c r="I899" s="96" t="s">
        <v>3534</v>
      </c>
      <c r="J899" s="95" t="s">
        <v>3535</v>
      </c>
      <c r="K899" s="95" t="s">
        <v>116</v>
      </c>
      <c r="L899" s="98" t="s">
        <v>3516</v>
      </c>
      <c r="M899" s="95"/>
      <c r="N899" s="95" t="s">
        <v>10559</v>
      </c>
      <c r="O899" s="95"/>
      <c r="P899" s="95"/>
      <c r="Q899" s="95" t="s">
        <v>178</v>
      </c>
      <c r="R899" s="95"/>
      <c r="S899" s="95"/>
      <c r="T899" s="95"/>
      <c r="U899" s="95"/>
      <c r="V899" s="95"/>
      <c r="W899" s="95"/>
      <c r="X899" s="95"/>
      <c r="Y899" s="95"/>
      <c r="Z899" s="95"/>
      <c r="AA899" s="95"/>
      <c r="AB899" s="95"/>
      <c r="AC899" s="95"/>
      <c r="AD899" s="95"/>
      <c r="AE899" s="95"/>
      <c r="AF899" s="95"/>
      <c r="AG899" s="95"/>
      <c r="AH899" s="95"/>
      <c r="AI899" s="95"/>
      <c r="AJ899" s="95"/>
      <c r="AK899" s="95"/>
    </row>
    <row r="900" spans="1:37" ht="17.25" customHeight="1" x14ac:dyDescent="0.2">
      <c r="A900" s="105" t="s">
        <v>22</v>
      </c>
      <c r="B900" s="105" t="s">
        <v>844</v>
      </c>
      <c r="C900" s="105" t="s">
        <v>138</v>
      </c>
      <c r="D900" s="105" t="s">
        <v>139</v>
      </c>
      <c r="E900" s="105" t="s">
        <v>139</v>
      </c>
      <c r="F900" s="95">
        <v>18</v>
      </c>
      <c r="G900" s="98" t="s">
        <v>729</v>
      </c>
      <c r="H900" s="95">
        <v>2001</v>
      </c>
      <c r="I900" s="96" t="s">
        <v>3536</v>
      </c>
      <c r="J900" s="95" t="s">
        <v>3537</v>
      </c>
      <c r="K900" s="95" t="s">
        <v>116</v>
      </c>
      <c r="L900" s="98" t="s">
        <v>3516</v>
      </c>
      <c r="M900" s="95"/>
      <c r="N900" s="95" t="s">
        <v>10559</v>
      </c>
      <c r="O900" s="95"/>
      <c r="P900" s="95"/>
      <c r="Q900" s="95" t="s">
        <v>178</v>
      </c>
      <c r="R900" s="95"/>
      <c r="S900" s="95"/>
      <c r="T900" s="95"/>
      <c r="U900" s="95"/>
      <c r="V900" s="95"/>
      <c r="W900" s="95"/>
      <c r="X900" s="95"/>
      <c r="Y900" s="95"/>
      <c r="Z900" s="95"/>
      <c r="AA900" s="95"/>
      <c r="AB900" s="95"/>
      <c r="AC900" s="95"/>
      <c r="AD900" s="95"/>
      <c r="AE900" s="95"/>
      <c r="AF900" s="95"/>
      <c r="AG900" s="95"/>
      <c r="AH900" s="95"/>
      <c r="AI900" s="95"/>
      <c r="AJ900" s="95"/>
      <c r="AK900" s="95"/>
    </row>
    <row r="901" spans="1:37" ht="17.25" customHeight="1" x14ac:dyDescent="0.2">
      <c r="A901" s="105" t="s">
        <v>22</v>
      </c>
      <c r="B901" s="105" t="s">
        <v>1425</v>
      </c>
      <c r="C901" s="105" t="s">
        <v>138</v>
      </c>
      <c r="D901" s="105" t="s">
        <v>139</v>
      </c>
      <c r="E901" s="105" t="s">
        <v>139</v>
      </c>
      <c r="F901" s="95">
        <v>19</v>
      </c>
      <c r="G901" s="98" t="s">
        <v>733</v>
      </c>
      <c r="H901" s="95">
        <v>2002</v>
      </c>
      <c r="I901" s="96" t="s">
        <v>3538</v>
      </c>
      <c r="J901" s="95" t="s">
        <v>3539</v>
      </c>
      <c r="K901" s="95" t="s">
        <v>116</v>
      </c>
      <c r="L901" s="98" t="s">
        <v>3516</v>
      </c>
      <c r="M901" s="95"/>
      <c r="N901" s="95" t="s">
        <v>10559</v>
      </c>
      <c r="O901" s="95"/>
      <c r="P901" s="95"/>
      <c r="Q901" s="95" t="s">
        <v>178</v>
      </c>
      <c r="R901" s="95"/>
      <c r="S901" s="95"/>
      <c r="T901" s="95"/>
      <c r="U901" s="95"/>
      <c r="V901" s="95"/>
      <c r="W901" s="95"/>
      <c r="X901" s="95"/>
      <c r="Y901" s="95"/>
      <c r="Z901" s="95"/>
      <c r="AA901" s="95"/>
      <c r="AB901" s="95"/>
      <c r="AC901" s="95"/>
      <c r="AD901" s="95"/>
      <c r="AE901" s="95"/>
      <c r="AF901" s="95"/>
      <c r="AG901" s="95"/>
      <c r="AH901" s="95"/>
      <c r="AI901" s="95"/>
      <c r="AJ901" s="95"/>
      <c r="AK901" s="95"/>
    </row>
    <row r="902" spans="1:37" ht="17.25" customHeight="1" x14ac:dyDescent="0.2">
      <c r="A902" s="105" t="s">
        <v>22</v>
      </c>
      <c r="B902" s="105" t="s">
        <v>1430</v>
      </c>
      <c r="C902" s="105" t="s">
        <v>138</v>
      </c>
      <c r="D902" s="105" t="s">
        <v>139</v>
      </c>
      <c r="E902" s="105" t="s">
        <v>139</v>
      </c>
      <c r="F902" s="95">
        <v>20</v>
      </c>
      <c r="G902" s="98" t="s">
        <v>738</v>
      </c>
      <c r="H902" s="95">
        <v>2003</v>
      </c>
      <c r="I902" s="96" t="s">
        <v>3540</v>
      </c>
      <c r="J902" s="95" t="s">
        <v>3541</v>
      </c>
      <c r="K902" s="95" t="s">
        <v>116</v>
      </c>
      <c r="L902" s="98" t="s">
        <v>3516</v>
      </c>
      <c r="M902" s="95"/>
      <c r="N902" s="95" t="s">
        <v>10559</v>
      </c>
      <c r="O902" s="95"/>
      <c r="P902" s="95"/>
      <c r="Q902" s="95" t="s">
        <v>178</v>
      </c>
      <c r="R902" s="95"/>
      <c r="S902" s="95"/>
      <c r="T902" s="95"/>
      <c r="U902" s="95"/>
      <c r="V902" s="95"/>
      <c r="W902" s="95"/>
      <c r="X902" s="95"/>
      <c r="Y902" s="95"/>
      <c r="Z902" s="95"/>
      <c r="AA902" s="95"/>
      <c r="AB902" s="95"/>
      <c r="AC902" s="95"/>
      <c r="AD902" s="95"/>
      <c r="AE902" s="95"/>
      <c r="AF902" s="95"/>
      <c r="AG902" s="95"/>
      <c r="AH902" s="95"/>
      <c r="AI902" s="95"/>
      <c r="AJ902" s="95"/>
      <c r="AK902" s="95"/>
    </row>
    <row r="903" spans="1:37" ht="17.25" customHeight="1" x14ac:dyDescent="0.2">
      <c r="A903" s="105" t="s">
        <v>22</v>
      </c>
      <c r="B903" s="105" t="s">
        <v>1433</v>
      </c>
      <c r="C903" s="105" t="s">
        <v>138</v>
      </c>
      <c r="D903" s="105" t="s">
        <v>139</v>
      </c>
      <c r="E903" s="105" t="s">
        <v>139</v>
      </c>
      <c r="F903" s="95">
        <v>21</v>
      </c>
      <c r="G903" s="98" t="s">
        <v>742</v>
      </c>
      <c r="H903" s="95">
        <v>2004</v>
      </c>
      <c r="I903" s="96" t="s">
        <v>3542</v>
      </c>
      <c r="J903" s="95" t="s">
        <v>3543</v>
      </c>
      <c r="K903" s="95" t="s">
        <v>116</v>
      </c>
      <c r="L903" s="98" t="s">
        <v>3516</v>
      </c>
      <c r="M903" s="95"/>
      <c r="N903" s="95" t="s">
        <v>10559</v>
      </c>
      <c r="O903" s="95"/>
      <c r="P903" s="95"/>
      <c r="Q903" s="95" t="s">
        <v>178</v>
      </c>
      <c r="R903" s="95"/>
      <c r="S903" s="95"/>
      <c r="T903" s="95"/>
      <c r="U903" s="95"/>
      <c r="V903" s="95"/>
      <c r="W903" s="95"/>
      <c r="X903" s="95"/>
      <c r="Y903" s="95"/>
      <c r="Z903" s="95"/>
      <c r="AA903" s="95"/>
      <c r="AB903" s="95"/>
      <c r="AC903" s="95"/>
      <c r="AD903" s="95"/>
      <c r="AE903" s="95"/>
      <c r="AF903" s="95"/>
      <c r="AG903" s="95"/>
      <c r="AH903" s="95"/>
      <c r="AI903" s="95"/>
      <c r="AJ903" s="95"/>
      <c r="AK903" s="95"/>
    </row>
    <row r="904" spans="1:37" ht="17.25" customHeight="1" x14ac:dyDescent="0.2">
      <c r="A904" s="105" t="s">
        <v>22</v>
      </c>
      <c r="B904" s="105" t="s">
        <v>1437</v>
      </c>
      <c r="C904" s="105" t="s">
        <v>138</v>
      </c>
      <c r="D904" s="105" t="s">
        <v>139</v>
      </c>
      <c r="E904" s="105" t="s">
        <v>139</v>
      </c>
      <c r="F904" s="95">
        <v>22</v>
      </c>
      <c r="G904" s="98" t="s">
        <v>746</v>
      </c>
      <c r="H904" s="95">
        <v>2005</v>
      </c>
      <c r="I904" s="96" t="s">
        <v>3546</v>
      </c>
      <c r="J904" s="95" t="s">
        <v>3547</v>
      </c>
      <c r="K904" s="95" t="s">
        <v>116</v>
      </c>
      <c r="L904" s="98" t="s">
        <v>3516</v>
      </c>
      <c r="M904" s="95"/>
      <c r="N904" s="95" t="s">
        <v>10559</v>
      </c>
      <c r="O904" s="95"/>
      <c r="P904" s="95"/>
      <c r="Q904" s="95" t="s">
        <v>178</v>
      </c>
      <c r="R904" s="95"/>
      <c r="S904" s="95"/>
      <c r="T904" s="95"/>
      <c r="U904" s="95"/>
      <c r="V904" s="95"/>
      <c r="W904" s="95"/>
      <c r="X904" s="95"/>
      <c r="Y904" s="95"/>
      <c r="Z904" s="95"/>
      <c r="AA904" s="95"/>
      <c r="AB904" s="95"/>
      <c r="AC904" s="95"/>
      <c r="AD904" s="95"/>
      <c r="AE904" s="95"/>
      <c r="AF904" s="95"/>
      <c r="AG904" s="95"/>
      <c r="AH904" s="95"/>
      <c r="AI904" s="95"/>
      <c r="AJ904" s="95"/>
      <c r="AK904" s="95"/>
    </row>
    <row r="905" spans="1:37" ht="17.25" customHeight="1" x14ac:dyDescent="0.2">
      <c r="A905" s="105" t="s">
        <v>22</v>
      </c>
      <c r="B905" s="105" t="s">
        <v>791</v>
      </c>
      <c r="C905" s="105" t="s">
        <v>138</v>
      </c>
      <c r="D905" s="105" t="s">
        <v>139</v>
      </c>
      <c r="E905" s="105" t="s">
        <v>139</v>
      </c>
      <c r="F905" s="95">
        <v>23</v>
      </c>
      <c r="G905" s="98" t="s">
        <v>750</v>
      </c>
      <c r="H905" s="95">
        <v>2006</v>
      </c>
      <c r="I905" s="96" t="s">
        <v>3548</v>
      </c>
      <c r="J905" s="95" t="s">
        <v>3549</v>
      </c>
      <c r="K905" s="95" t="s">
        <v>116</v>
      </c>
      <c r="L905" s="98" t="s">
        <v>3516</v>
      </c>
      <c r="M905" s="95"/>
      <c r="N905" s="95" t="s">
        <v>10559</v>
      </c>
      <c r="O905" s="95"/>
      <c r="P905" s="95"/>
      <c r="Q905" s="95" t="s">
        <v>178</v>
      </c>
      <c r="R905" s="95"/>
      <c r="S905" s="95"/>
      <c r="T905" s="95"/>
      <c r="U905" s="95"/>
      <c r="V905" s="95"/>
      <c r="W905" s="95"/>
      <c r="X905" s="95"/>
      <c r="Y905" s="95"/>
      <c r="Z905" s="95"/>
      <c r="AA905" s="95"/>
      <c r="AB905" s="95"/>
      <c r="AC905" s="95"/>
      <c r="AD905" s="95"/>
      <c r="AE905" s="95"/>
      <c r="AF905" s="95"/>
      <c r="AG905" s="95"/>
      <c r="AH905" s="95"/>
      <c r="AI905" s="95"/>
      <c r="AJ905" s="95"/>
      <c r="AK905" s="95"/>
    </row>
    <row r="906" spans="1:37" ht="17.25" customHeight="1" x14ac:dyDescent="0.2">
      <c r="A906" s="105" t="s">
        <v>22</v>
      </c>
      <c r="B906" s="105" t="s">
        <v>1442</v>
      </c>
      <c r="C906" s="105" t="s">
        <v>138</v>
      </c>
      <c r="D906" s="105" t="s">
        <v>139</v>
      </c>
      <c r="E906" s="105" t="s">
        <v>139</v>
      </c>
      <c r="F906" s="95">
        <v>24</v>
      </c>
      <c r="G906" s="98" t="s">
        <v>754</v>
      </c>
      <c r="H906" s="95">
        <v>2007</v>
      </c>
      <c r="I906" s="96" t="s">
        <v>3550</v>
      </c>
      <c r="J906" s="95" t="s">
        <v>3551</v>
      </c>
      <c r="K906" s="95" t="s">
        <v>116</v>
      </c>
      <c r="L906" s="98" t="s">
        <v>3516</v>
      </c>
      <c r="M906" s="95"/>
      <c r="N906" s="95" t="s">
        <v>10559</v>
      </c>
      <c r="O906" s="95"/>
      <c r="P906" s="95"/>
      <c r="Q906" s="95" t="s">
        <v>178</v>
      </c>
      <c r="R906" s="95"/>
      <c r="S906" s="95"/>
      <c r="T906" s="95"/>
      <c r="U906" s="95"/>
      <c r="V906" s="95"/>
      <c r="W906" s="95"/>
      <c r="X906" s="95"/>
      <c r="Y906" s="95"/>
      <c r="Z906" s="95"/>
      <c r="AA906" s="95"/>
      <c r="AB906" s="95"/>
      <c r="AC906" s="95"/>
      <c r="AD906" s="95"/>
      <c r="AE906" s="95"/>
      <c r="AF906" s="95"/>
      <c r="AG906" s="95"/>
      <c r="AH906" s="95"/>
      <c r="AI906" s="95"/>
      <c r="AJ906" s="95"/>
      <c r="AK906" s="95"/>
    </row>
    <row r="907" spans="1:37" ht="17.25" customHeight="1" x14ac:dyDescent="0.2">
      <c r="A907" s="105" t="s">
        <v>22</v>
      </c>
      <c r="B907" s="105" t="s">
        <v>797</v>
      </c>
      <c r="C907" s="105" t="s">
        <v>138</v>
      </c>
      <c r="D907" s="105" t="s">
        <v>139</v>
      </c>
      <c r="E907" s="105" t="s">
        <v>139</v>
      </c>
      <c r="F907" s="95">
        <v>25</v>
      </c>
      <c r="G907" s="98" t="s">
        <v>758</v>
      </c>
      <c r="H907" s="95">
        <v>2008</v>
      </c>
      <c r="I907" s="96" t="s">
        <v>3552</v>
      </c>
      <c r="J907" s="95" t="s">
        <v>3553</v>
      </c>
      <c r="K907" s="95" t="s">
        <v>116</v>
      </c>
      <c r="L907" s="98" t="s">
        <v>3516</v>
      </c>
      <c r="M907" s="95"/>
      <c r="N907" s="95" t="s">
        <v>10559</v>
      </c>
      <c r="O907" s="95"/>
      <c r="P907" s="95"/>
      <c r="Q907" s="95" t="s">
        <v>178</v>
      </c>
      <c r="R907" s="95"/>
      <c r="S907" s="95"/>
      <c r="T907" s="95"/>
      <c r="U907" s="95"/>
      <c r="V907" s="95"/>
      <c r="W907" s="95"/>
      <c r="X907" s="95"/>
      <c r="Y907" s="95"/>
      <c r="Z907" s="95"/>
      <c r="AA907" s="95"/>
      <c r="AB907" s="95"/>
      <c r="AC907" s="95"/>
      <c r="AD907" s="95"/>
      <c r="AE907" s="95"/>
      <c r="AF907" s="95"/>
      <c r="AG907" s="95"/>
      <c r="AH907" s="95"/>
      <c r="AI907" s="95"/>
      <c r="AJ907" s="95"/>
      <c r="AK907" s="95"/>
    </row>
    <row r="908" spans="1:37" ht="17.25" customHeight="1" x14ac:dyDescent="0.2">
      <c r="A908" s="105" t="s">
        <v>22</v>
      </c>
      <c r="B908" s="105" t="s">
        <v>1447</v>
      </c>
      <c r="C908" s="105" t="s">
        <v>138</v>
      </c>
      <c r="D908" s="105" t="s">
        <v>139</v>
      </c>
      <c r="E908" s="105" t="s">
        <v>139</v>
      </c>
      <c r="F908" s="95">
        <v>26</v>
      </c>
      <c r="G908" s="98" t="s">
        <v>763</v>
      </c>
      <c r="H908" s="95">
        <v>2009</v>
      </c>
      <c r="I908" s="96" t="s">
        <v>3554</v>
      </c>
      <c r="J908" s="95" t="s">
        <v>3555</v>
      </c>
      <c r="K908" s="95" t="s">
        <v>116</v>
      </c>
      <c r="L908" s="98" t="s">
        <v>3516</v>
      </c>
      <c r="M908" s="95"/>
      <c r="N908" s="95" t="s">
        <v>10559</v>
      </c>
      <c r="O908" s="95"/>
      <c r="P908" s="95"/>
      <c r="Q908" s="95" t="s">
        <v>178</v>
      </c>
      <c r="R908" s="95"/>
      <c r="S908" s="95"/>
      <c r="T908" s="95"/>
      <c r="U908" s="95"/>
      <c r="V908" s="95"/>
      <c r="W908" s="95"/>
      <c r="X908" s="95"/>
      <c r="Y908" s="95"/>
      <c r="Z908" s="95"/>
      <c r="AA908" s="95"/>
      <c r="AB908" s="95"/>
      <c r="AC908" s="95"/>
      <c r="AD908" s="95"/>
      <c r="AE908" s="95"/>
      <c r="AF908" s="95"/>
      <c r="AG908" s="95"/>
      <c r="AH908" s="95"/>
      <c r="AI908" s="95"/>
      <c r="AJ908" s="95"/>
      <c r="AK908" s="95"/>
    </row>
    <row r="909" spans="1:37" ht="17.25" customHeight="1" x14ac:dyDescent="0.2">
      <c r="A909" s="105" t="s">
        <v>22</v>
      </c>
      <c r="B909" s="105" t="s">
        <v>800</v>
      </c>
      <c r="C909" s="105" t="s">
        <v>138</v>
      </c>
      <c r="D909" s="105" t="s">
        <v>139</v>
      </c>
      <c r="E909" s="105" t="s">
        <v>139</v>
      </c>
      <c r="F909" s="95">
        <v>27</v>
      </c>
      <c r="G909" s="98" t="s">
        <v>767</v>
      </c>
      <c r="H909" s="95">
        <v>2010</v>
      </c>
      <c r="I909" s="96" t="s">
        <v>3556</v>
      </c>
      <c r="J909" s="95" t="s">
        <v>3557</v>
      </c>
      <c r="K909" s="95" t="s">
        <v>116</v>
      </c>
      <c r="L909" s="98" t="s">
        <v>3516</v>
      </c>
      <c r="M909" s="95"/>
      <c r="N909" s="95" t="s">
        <v>10559</v>
      </c>
      <c r="O909" s="95"/>
      <c r="P909" s="95"/>
      <c r="Q909" s="95" t="s">
        <v>178</v>
      </c>
      <c r="R909" s="95"/>
      <c r="S909" s="95"/>
      <c r="T909" s="95"/>
      <c r="U909" s="95"/>
      <c r="V909" s="95"/>
      <c r="W909" s="95"/>
      <c r="X909" s="95"/>
      <c r="Y909" s="95"/>
      <c r="Z909" s="95"/>
      <c r="AA909" s="95"/>
      <c r="AB909" s="95"/>
      <c r="AC909" s="95"/>
      <c r="AD909" s="95"/>
      <c r="AE909" s="95"/>
      <c r="AF909" s="95"/>
      <c r="AG909" s="95"/>
      <c r="AH909" s="95"/>
      <c r="AI909" s="95"/>
      <c r="AJ909" s="95"/>
      <c r="AK909" s="95"/>
    </row>
    <row r="910" spans="1:37" ht="17.25" customHeight="1" x14ac:dyDescent="0.2">
      <c r="A910" s="105" t="s">
        <v>22</v>
      </c>
      <c r="B910" s="105" t="s">
        <v>833</v>
      </c>
      <c r="C910" s="105" t="s">
        <v>138</v>
      </c>
      <c r="D910" s="105" t="s">
        <v>139</v>
      </c>
      <c r="E910" s="105" t="s">
        <v>139</v>
      </c>
      <c r="F910" s="95">
        <v>28</v>
      </c>
      <c r="G910" s="98" t="s">
        <v>771</v>
      </c>
      <c r="H910" s="95">
        <v>2011</v>
      </c>
      <c r="I910" s="96" t="s">
        <v>3558</v>
      </c>
      <c r="J910" s="95" t="s">
        <v>3559</v>
      </c>
      <c r="K910" s="95" t="s">
        <v>116</v>
      </c>
      <c r="L910" s="98" t="s">
        <v>3516</v>
      </c>
      <c r="M910" s="95"/>
      <c r="N910" s="95" t="s">
        <v>10559</v>
      </c>
      <c r="O910" s="95"/>
      <c r="P910" s="95"/>
      <c r="Q910" s="95" t="s">
        <v>178</v>
      </c>
      <c r="R910" s="95"/>
      <c r="S910" s="95"/>
      <c r="T910" s="95"/>
      <c r="U910" s="95"/>
      <c r="V910" s="95"/>
      <c r="W910" s="95"/>
      <c r="X910" s="95"/>
      <c r="Y910" s="95"/>
      <c r="Z910" s="95"/>
      <c r="AA910" s="95"/>
      <c r="AB910" s="95"/>
      <c r="AC910" s="95"/>
      <c r="AD910" s="95"/>
      <c r="AE910" s="95"/>
      <c r="AF910" s="95"/>
      <c r="AG910" s="95"/>
      <c r="AH910" s="95"/>
      <c r="AI910" s="95"/>
      <c r="AJ910" s="95"/>
      <c r="AK910" s="95"/>
    </row>
    <row r="911" spans="1:37" ht="17.25" customHeight="1" x14ac:dyDescent="0.2">
      <c r="A911" s="105" t="s">
        <v>22</v>
      </c>
      <c r="B911" s="105" t="s">
        <v>1459</v>
      </c>
      <c r="C911" s="105" t="s">
        <v>138</v>
      </c>
      <c r="D911" s="105" t="s">
        <v>139</v>
      </c>
      <c r="E911" s="105" t="s">
        <v>139</v>
      </c>
      <c r="F911" s="95">
        <v>29</v>
      </c>
      <c r="G911" s="98" t="s">
        <v>775</v>
      </c>
      <c r="H911" s="95">
        <v>2012</v>
      </c>
      <c r="I911" s="96" t="s">
        <v>3561</v>
      </c>
      <c r="J911" s="95" t="s">
        <v>3562</v>
      </c>
      <c r="K911" s="95" t="s">
        <v>116</v>
      </c>
      <c r="L911" s="98" t="s">
        <v>3516</v>
      </c>
      <c r="M911" s="95"/>
      <c r="N911" s="95" t="s">
        <v>10559</v>
      </c>
      <c r="O911" s="95"/>
      <c r="P911" s="95"/>
      <c r="Q911" s="95" t="s">
        <v>178</v>
      </c>
      <c r="R911" s="95"/>
      <c r="S911" s="95"/>
      <c r="T911" s="95"/>
      <c r="U911" s="95"/>
      <c r="V911" s="95"/>
      <c r="W911" s="95"/>
      <c r="X911" s="95"/>
      <c r="Y911" s="95"/>
      <c r="Z911" s="95"/>
      <c r="AA911" s="95"/>
      <c r="AB911" s="95"/>
      <c r="AC911" s="95"/>
      <c r="AD911" s="95"/>
      <c r="AE911" s="95"/>
      <c r="AF911" s="95"/>
      <c r="AG911" s="95"/>
      <c r="AH911" s="95"/>
      <c r="AI911" s="95"/>
      <c r="AJ911" s="95"/>
      <c r="AK911" s="95"/>
    </row>
    <row r="912" spans="1:37" ht="17.25" customHeight="1" x14ac:dyDescent="0.2">
      <c r="A912" s="105" t="s">
        <v>22</v>
      </c>
      <c r="B912" s="105" t="s">
        <v>1465</v>
      </c>
      <c r="C912" s="105" t="s">
        <v>138</v>
      </c>
      <c r="D912" s="105" t="s">
        <v>139</v>
      </c>
      <c r="E912" s="105" t="s">
        <v>139</v>
      </c>
      <c r="F912" s="95">
        <v>30</v>
      </c>
      <c r="G912" s="98" t="s">
        <v>779</v>
      </c>
      <c r="H912" s="95">
        <v>2013</v>
      </c>
      <c r="I912" s="96" t="s">
        <v>3563</v>
      </c>
      <c r="J912" s="95" t="s">
        <v>3564</v>
      </c>
      <c r="K912" s="95" t="s">
        <v>116</v>
      </c>
      <c r="L912" s="98" t="s">
        <v>3516</v>
      </c>
      <c r="M912" s="95"/>
      <c r="N912" s="95" t="s">
        <v>10559</v>
      </c>
      <c r="O912" s="95"/>
      <c r="P912" s="95"/>
      <c r="Q912" s="95" t="s">
        <v>178</v>
      </c>
      <c r="R912" s="95"/>
      <c r="S912" s="95"/>
      <c r="T912" s="95"/>
      <c r="U912" s="95"/>
      <c r="V912" s="95"/>
      <c r="W912" s="95"/>
      <c r="X912" s="95"/>
      <c r="Y912" s="95"/>
      <c r="Z912" s="95"/>
      <c r="AA912" s="95"/>
      <c r="AB912" s="95"/>
      <c r="AC912" s="95"/>
      <c r="AD912" s="95"/>
      <c r="AE912" s="95"/>
      <c r="AF912" s="95"/>
      <c r="AG912" s="95"/>
      <c r="AH912" s="95"/>
      <c r="AI912" s="95"/>
      <c r="AJ912" s="95"/>
      <c r="AK912" s="95"/>
    </row>
    <row r="913" spans="1:37" ht="17.25" customHeight="1" x14ac:dyDescent="0.2">
      <c r="A913" s="105" t="s">
        <v>22</v>
      </c>
      <c r="B913" s="105" t="s">
        <v>1471</v>
      </c>
      <c r="C913" s="105" t="s">
        <v>138</v>
      </c>
      <c r="D913" s="105" t="s">
        <v>139</v>
      </c>
      <c r="E913" s="105" t="s">
        <v>139</v>
      </c>
      <c r="F913" s="95">
        <v>31</v>
      </c>
      <c r="G913" s="98" t="s">
        <v>783</v>
      </c>
      <c r="H913" s="95">
        <v>2014</v>
      </c>
      <c r="I913" s="96" t="s">
        <v>3565</v>
      </c>
      <c r="J913" s="95" t="s">
        <v>3566</v>
      </c>
      <c r="K913" s="95" t="s">
        <v>116</v>
      </c>
      <c r="L913" s="98" t="s">
        <v>3516</v>
      </c>
      <c r="M913" s="95"/>
      <c r="N913" s="95" t="s">
        <v>10559</v>
      </c>
      <c r="O913" s="95"/>
      <c r="P913" s="95"/>
      <c r="Q913" s="95" t="s">
        <v>178</v>
      </c>
      <c r="R913" s="95"/>
      <c r="S913" s="95"/>
      <c r="T913" s="95"/>
      <c r="U913" s="95"/>
      <c r="V913" s="95"/>
      <c r="W913" s="95"/>
      <c r="X913" s="95"/>
      <c r="Y913" s="95"/>
      <c r="Z913" s="95"/>
      <c r="AA913" s="95"/>
      <c r="AB913" s="95"/>
      <c r="AC913" s="95"/>
      <c r="AD913" s="95"/>
      <c r="AE913" s="95"/>
      <c r="AF913" s="95"/>
      <c r="AG913" s="95"/>
      <c r="AH913" s="95"/>
      <c r="AI913" s="95"/>
      <c r="AJ913" s="95"/>
      <c r="AK913" s="95"/>
    </row>
    <row r="914" spans="1:37" ht="17.25" customHeight="1" x14ac:dyDescent="0.2">
      <c r="A914" s="105" t="s">
        <v>22</v>
      </c>
      <c r="B914" s="105" t="s">
        <v>1478</v>
      </c>
      <c r="C914" s="105" t="s">
        <v>138</v>
      </c>
      <c r="D914" s="105" t="s">
        <v>139</v>
      </c>
      <c r="E914" s="105" t="s">
        <v>139</v>
      </c>
      <c r="F914" s="95">
        <v>32</v>
      </c>
      <c r="G914" s="98" t="s">
        <v>787</v>
      </c>
      <c r="H914" s="95">
        <v>2015</v>
      </c>
      <c r="I914" s="96" t="s">
        <v>3567</v>
      </c>
      <c r="J914" s="95" t="s">
        <v>3568</v>
      </c>
      <c r="K914" s="95" t="s">
        <v>116</v>
      </c>
      <c r="L914" s="98" t="s">
        <v>3516</v>
      </c>
      <c r="M914" s="95"/>
      <c r="N914" s="95" t="s">
        <v>10559</v>
      </c>
      <c r="O914" s="95"/>
      <c r="P914" s="95"/>
      <c r="Q914" s="95" t="s">
        <v>178</v>
      </c>
      <c r="R914" s="95"/>
      <c r="S914" s="95"/>
      <c r="T914" s="95"/>
      <c r="U914" s="95"/>
      <c r="V914" s="95"/>
      <c r="W914" s="95"/>
      <c r="X914" s="95"/>
      <c r="Y914" s="95"/>
      <c r="Z914" s="95"/>
      <c r="AA914" s="95"/>
      <c r="AB914" s="95"/>
      <c r="AC914" s="95"/>
      <c r="AD914" s="95"/>
      <c r="AE914" s="95"/>
      <c r="AF914" s="95"/>
      <c r="AG914" s="95"/>
      <c r="AH914" s="95"/>
      <c r="AI914" s="95"/>
      <c r="AJ914" s="95"/>
      <c r="AK914" s="95"/>
    </row>
    <row r="915" spans="1:37" ht="17.25" customHeight="1" x14ac:dyDescent="0.2">
      <c r="A915" s="104" t="s">
        <v>22</v>
      </c>
      <c r="B915" s="104" t="s">
        <v>1465</v>
      </c>
      <c r="C915" s="104" t="s">
        <v>138</v>
      </c>
      <c r="D915" s="104" t="s">
        <v>154</v>
      </c>
      <c r="E915" s="104" t="s">
        <v>3569</v>
      </c>
      <c r="F915" s="95">
        <v>26</v>
      </c>
      <c r="G915" s="98" t="s">
        <v>763</v>
      </c>
      <c r="H915" s="95">
        <v>2009</v>
      </c>
      <c r="I915" s="96" t="s">
        <v>3570</v>
      </c>
      <c r="J915" s="95" t="s">
        <v>3574</v>
      </c>
      <c r="K915" s="95" t="s">
        <v>3572</v>
      </c>
      <c r="L915" s="95"/>
      <c r="M915" s="95"/>
      <c r="N915" s="95" t="s">
        <v>10559</v>
      </c>
      <c r="O915" s="95"/>
      <c r="P915" s="95"/>
      <c r="Q915" s="95" t="s">
        <v>178</v>
      </c>
      <c r="R915" s="95"/>
      <c r="S915" s="95"/>
      <c r="T915" s="95"/>
      <c r="U915" s="95"/>
      <c r="V915" s="95"/>
      <c r="W915" s="95"/>
      <c r="X915" s="95"/>
      <c r="Y915" s="95"/>
      <c r="Z915" s="95"/>
      <c r="AA915" s="95"/>
      <c r="AB915" s="95"/>
      <c r="AC915" s="95"/>
      <c r="AD915" s="95"/>
      <c r="AE915" s="95"/>
      <c r="AF915" s="95"/>
      <c r="AG915" s="95"/>
      <c r="AH915" s="95"/>
      <c r="AI915" s="95"/>
      <c r="AJ915" s="95"/>
      <c r="AK915" s="95"/>
    </row>
    <row r="916" spans="1:37" ht="17.25" customHeight="1" x14ac:dyDescent="0.2">
      <c r="A916" s="104" t="s">
        <v>22</v>
      </c>
      <c r="B916" s="104" t="s">
        <v>1447</v>
      </c>
      <c r="C916" s="104" t="s">
        <v>138</v>
      </c>
      <c r="D916" s="104" t="s">
        <v>154</v>
      </c>
      <c r="E916" s="104" t="s">
        <v>3569</v>
      </c>
      <c r="F916" s="95">
        <v>28</v>
      </c>
      <c r="G916" s="98" t="s">
        <v>771</v>
      </c>
      <c r="H916" s="95">
        <v>2011</v>
      </c>
      <c r="I916" s="96" t="s">
        <v>3573</v>
      </c>
      <c r="J916" s="95" t="s">
        <v>3578</v>
      </c>
      <c r="K916" s="95" t="s">
        <v>3572</v>
      </c>
      <c r="L916" s="95"/>
      <c r="M916" s="95"/>
      <c r="N916" s="95" t="s">
        <v>10559</v>
      </c>
      <c r="O916" s="95"/>
      <c r="P916" s="95"/>
      <c r="Q916" s="95" t="s">
        <v>178</v>
      </c>
      <c r="R916" s="95"/>
      <c r="S916" s="95"/>
      <c r="T916" s="95"/>
      <c r="U916" s="95"/>
      <c r="V916" s="95"/>
      <c r="W916" s="95"/>
      <c r="X916" s="95"/>
      <c r="Y916" s="95"/>
      <c r="Z916" s="95"/>
      <c r="AA916" s="95"/>
      <c r="AB916" s="95"/>
      <c r="AC916" s="95"/>
      <c r="AD916" s="95"/>
      <c r="AE916" s="95"/>
      <c r="AF916" s="95"/>
      <c r="AG916" s="95"/>
      <c r="AH916" s="95"/>
      <c r="AI916" s="95"/>
      <c r="AJ916" s="95"/>
      <c r="AK916" s="95"/>
    </row>
    <row r="917" spans="1:37" ht="17.25" customHeight="1" x14ac:dyDescent="0.2">
      <c r="A917" s="104" t="s">
        <v>22</v>
      </c>
      <c r="B917" s="104" t="s">
        <v>1478</v>
      </c>
      <c r="C917" s="104" t="s">
        <v>138</v>
      </c>
      <c r="D917" s="104" t="s">
        <v>154</v>
      </c>
      <c r="E917" s="104" t="s">
        <v>3569</v>
      </c>
      <c r="F917" s="95">
        <v>30</v>
      </c>
      <c r="G917" s="98" t="s">
        <v>779</v>
      </c>
      <c r="H917" s="95">
        <v>2013</v>
      </c>
      <c r="I917" s="96" t="s">
        <v>3575</v>
      </c>
      <c r="J917" s="95" t="s">
        <v>3571</v>
      </c>
      <c r="K917" s="95" t="s">
        <v>3572</v>
      </c>
      <c r="M917" s="95"/>
      <c r="N917" s="95" t="s">
        <v>10559</v>
      </c>
      <c r="O917" s="95"/>
      <c r="P917" s="95"/>
      <c r="Q917" s="95" t="s">
        <v>178</v>
      </c>
      <c r="R917" s="95"/>
      <c r="S917" s="95"/>
      <c r="T917" s="95"/>
      <c r="U917" s="95"/>
      <c r="V917" s="95"/>
      <c r="W917" s="95"/>
      <c r="X917" s="95"/>
      <c r="Y917" s="95"/>
      <c r="Z917" s="95"/>
      <c r="AA917" s="95"/>
      <c r="AB917" s="95"/>
      <c r="AC917" s="95"/>
      <c r="AD917" s="95"/>
      <c r="AE917" s="95"/>
      <c r="AF917" s="95"/>
      <c r="AG917" s="95"/>
      <c r="AH917" s="95"/>
      <c r="AI917" s="95"/>
      <c r="AJ917" s="95"/>
      <c r="AK917" s="95"/>
    </row>
    <row r="918" spans="1:37" ht="17.25" customHeight="1" x14ac:dyDescent="0.2">
      <c r="A918" s="104" t="s">
        <v>22</v>
      </c>
      <c r="B918" s="104" t="s">
        <v>833</v>
      </c>
      <c r="C918" s="104" t="s">
        <v>138</v>
      </c>
      <c r="D918" s="104" t="s">
        <v>154</v>
      </c>
      <c r="E918" s="104" t="s">
        <v>3569</v>
      </c>
      <c r="F918" s="95">
        <v>32</v>
      </c>
      <c r="G918" s="98" t="s">
        <v>787</v>
      </c>
      <c r="H918" s="95">
        <v>2015</v>
      </c>
      <c r="I918" s="96" t="s">
        <v>3577</v>
      </c>
      <c r="J918" s="95" t="s">
        <v>3576</v>
      </c>
      <c r="K918" s="95" t="s">
        <v>3572</v>
      </c>
      <c r="M918" s="95"/>
      <c r="N918" s="95" t="s">
        <v>10559</v>
      </c>
      <c r="O918" s="95"/>
      <c r="P918" s="95"/>
      <c r="Q918" s="95" t="s">
        <v>178</v>
      </c>
      <c r="R918" s="95"/>
      <c r="S918" s="95"/>
      <c r="T918" s="95"/>
      <c r="U918" s="95"/>
      <c r="V918" s="95"/>
      <c r="W918" s="95"/>
      <c r="X918" s="95"/>
      <c r="Y918" s="95"/>
      <c r="Z918" s="95"/>
      <c r="AA918" s="95"/>
      <c r="AB918" s="95"/>
      <c r="AC918" s="95"/>
      <c r="AD918" s="95"/>
      <c r="AE918" s="95"/>
      <c r="AF918" s="95"/>
      <c r="AG918" s="95"/>
      <c r="AH918" s="95"/>
      <c r="AI918" s="95"/>
      <c r="AJ918" s="95"/>
      <c r="AK918" s="95"/>
    </row>
    <row r="919" spans="1:37" ht="17.25" customHeight="1" x14ac:dyDescent="0.2">
      <c r="A919" s="104" t="s">
        <v>22</v>
      </c>
      <c r="B919" s="104" t="s">
        <v>761</v>
      </c>
      <c r="C919" s="104" t="s">
        <v>138</v>
      </c>
      <c r="D919" s="104" t="s">
        <v>154</v>
      </c>
      <c r="E919" s="104" t="s">
        <v>3579</v>
      </c>
      <c r="F919" s="95">
        <v>1</v>
      </c>
      <c r="G919" s="98" t="s">
        <v>659</v>
      </c>
      <c r="H919" s="95">
        <v>1984</v>
      </c>
      <c r="I919" s="96" t="s">
        <v>3580</v>
      </c>
      <c r="J919" s="95" t="s">
        <v>3581</v>
      </c>
      <c r="K919" s="95" t="s">
        <v>3582</v>
      </c>
      <c r="M919" s="95"/>
      <c r="N919" s="95" t="s">
        <v>10559</v>
      </c>
      <c r="O919" s="95"/>
      <c r="P919" s="95"/>
      <c r="Q919" s="95" t="s">
        <v>178</v>
      </c>
      <c r="R919" s="95"/>
      <c r="S919" s="95"/>
      <c r="T919" s="95"/>
      <c r="U919" s="95"/>
      <c r="V919" s="95"/>
      <c r="W919" s="95"/>
      <c r="X919" s="95"/>
      <c r="Y919" s="95"/>
      <c r="Z919" s="95"/>
      <c r="AA919" s="95"/>
      <c r="AB919" s="95"/>
      <c r="AC919" s="95"/>
      <c r="AD919" s="95"/>
      <c r="AE919" s="95"/>
      <c r="AF919" s="95"/>
      <c r="AG919" s="95"/>
      <c r="AH919" s="95"/>
      <c r="AI919" s="95"/>
      <c r="AJ919" s="95"/>
      <c r="AK919" s="95"/>
    </row>
    <row r="920" spans="1:37" ht="17.25" customHeight="1" x14ac:dyDescent="0.2">
      <c r="A920" s="104" t="s">
        <v>22</v>
      </c>
      <c r="B920" s="104" t="s">
        <v>671</v>
      </c>
      <c r="C920" s="104" t="s">
        <v>138</v>
      </c>
      <c r="D920" s="104" t="s">
        <v>154</v>
      </c>
      <c r="E920" s="104" t="s">
        <v>3579</v>
      </c>
      <c r="F920" s="95">
        <v>2</v>
      </c>
      <c r="G920" s="98" t="s">
        <v>541</v>
      </c>
      <c r="H920" s="95">
        <v>1985</v>
      </c>
      <c r="I920" s="96" t="s">
        <v>3583</v>
      </c>
      <c r="J920" s="95" t="s">
        <v>3584</v>
      </c>
      <c r="K920" s="95" t="s">
        <v>3582</v>
      </c>
      <c r="M920" s="95"/>
      <c r="N920" s="95" t="s">
        <v>10559</v>
      </c>
      <c r="O920" s="95"/>
      <c r="P920" s="95"/>
      <c r="Q920" s="95" t="s">
        <v>178</v>
      </c>
      <c r="R920" s="95"/>
      <c r="S920" s="95"/>
      <c r="T920" s="95"/>
      <c r="U920" s="95"/>
      <c r="V920" s="95"/>
      <c r="W920" s="95"/>
      <c r="X920" s="95"/>
      <c r="Y920" s="95"/>
      <c r="Z920" s="95"/>
      <c r="AA920" s="95"/>
      <c r="AB920" s="95"/>
      <c r="AC920" s="95"/>
      <c r="AD920" s="95"/>
      <c r="AE920" s="95"/>
      <c r="AF920" s="95"/>
      <c r="AG920" s="95"/>
      <c r="AH920" s="95"/>
      <c r="AI920" s="95"/>
      <c r="AJ920" s="95"/>
      <c r="AK920" s="95"/>
    </row>
    <row r="921" spans="1:37" ht="17.25" customHeight="1" x14ac:dyDescent="0.2">
      <c r="A921" s="104" t="s">
        <v>22</v>
      </c>
      <c r="B921" s="104" t="s">
        <v>753</v>
      </c>
      <c r="C921" s="104" t="s">
        <v>138</v>
      </c>
      <c r="D921" s="104" t="s">
        <v>154</v>
      </c>
      <c r="E921" s="104" t="s">
        <v>3579</v>
      </c>
      <c r="F921" s="95">
        <v>3</v>
      </c>
      <c r="G921" s="98" t="s">
        <v>667</v>
      </c>
      <c r="H921" s="95">
        <v>1986</v>
      </c>
      <c r="I921" s="96" t="s">
        <v>3585</v>
      </c>
      <c r="J921" s="95" t="s">
        <v>3586</v>
      </c>
      <c r="K921" s="95" t="s">
        <v>3582</v>
      </c>
      <c r="L921" s="95"/>
      <c r="M921" s="95"/>
      <c r="N921" s="95" t="s">
        <v>10559</v>
      </c>
      <c r="O921" s="95"/>
      <c r="P921" s="95"/>
      <c r="Q921" s="95" t="s">
        <v>178</v>
      </c>
      <c r="R921" s="95"/>
      <c r="S921" s="95"/>
      <c r="T921" s="95"/>
      <c r="U921" s="95"/>
      <c r="V921" s="95"/>
      <c r="W921" s="95"/>
      <c r="X921" s="95"/>
      <c r="Y921" s="95"/>
      <c r="Z921" s="95"/>
      <c r="AA921" s="95"/>
      <c r="AB921" s="95"/>
      <c r="AC921" s="95"/>
      <c r="AD921" s="95"/>
      <c r="AE921" s="95"/>
      <c r="AF921" s="95"/>
      <c r="AG921" s="95"/>
      <c r="AH921" s="95"/>
      <c r="AI921" s="95"/>
      <c r="AJ921" s="95"/>
      <c r="AK921" s="95"/>
    </row>
    <row r="922" spans="1:37" ht="17.25" customHeight="1" x14ac:dyDescent="0.2">
      <c r="A922" s="104" t="s">
        <v>22</v>
      </c>
      <c r="B922" s="104" t="s">
        <v>732</v>
      </c>
      <c r="C922" s="104" t="s">
        <v>138</v>
      </c>
      <c r="D922" s="104" t="s">
        <v>154</v>
      </c>
      <c r="E922" s="104" t="s">
        <v>3579</v>
      </c>
      <c r="F922" s="95">
        <v>4</v>
      </c>
      <c r="G922" s="98" t="s">
        <v>672</v>
      </c>
      <c r="H922" s="95">
        <v>1987</v>
      </c>
      <c r="I922" s="96" t="s">
        <v>3587</v>
      </c>
      <c r="J922" s="95" t="s">
        <v>3588</v>
      </c>
      <c r="K922" s="95" t="s">
        <v>3582</v>
      </c>
      <c r="L922" s="95"/>
      <c r="M922" s="95"/>
      <c r="N922" s="95" t="s">
        <v>10559</v>
      </c>
      <c r="O922" s="95"/>
      <c r="P922" s="95"/>
      <c r="Q922" s="95" t="s">
        <v>178</v>
      </c>
      <c r="R922" s="95"/>
      <c r="S922" s="95"/>
      <c r="T922" s="95"/>
      <c r="U922" s="95"/>
      <c r="V922" s="95"/>
      <c r="W922" s="95"/>
      <c r="X922" s="95"/>
      <c r="Y922" s="95"/>
      <c r="Z922" s="95"/>
      <c r="AA922" s="95"/>
      <c r="AB922" s="95"/>
      <c r="AC922" s="95"/>
      <c r="AD922" s="95"/>
      <c r="AE922" s="95"/>
      <c r="AF922" s="95"/>
      <c r="AG922" s="95"/>
      <c r="AH922" s="95"/>
      <c r="AI922" s="95"/>
      <c r="AJ922" s="95"/>
      <c r="AK922" s="95"/>
    </row>
    <row r="923" spans="1:37" ht="17.25" customHeight="1" x14ac:dyDescent="0.2">
      <c r="A923" s="104" t="s">
        <v>22</v>
      </c>
      <c r="B923" s="104" t="s">
        <v>679</v>
      </c>
      <c r="C923" s="104" t="s">
        <v>138</v>
      </c>
      <c r="D923" s="104" t="s">
        <v>154</v>
      </c>
      <c r="E923" s="104" t="s">
        <v>3579</v>
      </c>
      <c r="F923" s="95">
        <v>5</v>
      </c>
      <c r="G923" s="98" t="s">
        <v>676</v>
      </c>
      <c r="H923" s="95">
        <v>1988</v>
      </c>
      <c r="I923" s="96" t="s">
        <v>3589</v>
      </c>
      <c r="J923" s="95" t="s">
        <v>3590</v>
      </c>
      <c r="K923" s="95" t="s">
        <v>3582</v>
      </c>
      <c r="L923" s="95"/>
      <c r="M923" s="95"/>
      <c r="N923" s="95" t="s">
        <v>10559</v>
      </c>
      <c r="O923" s="95"/>
      <c r="P923" s="95"/>
      <c r="Q923" s="95" t="s">
        <v>178</v>
      </c>
      <c r="R923" s="95"/>
      <c r="S923" s="95"/>
      <c r="T923" s="95"/>
      <c r="U923" s="95"/>
      <c r="V923" s="95"/>
      <c r="W923" s="95"/>
      <c r="X923" s="95"/>
      <c r="Y923" s="95"/>
      <c r="Z923" s="95"/>
      <c r="AA923" s="95"/>
      <c r="AB923" s="95"/>
      <c r="AC923" s="95"/>
      <c r="AD923" s="95"/>
      <c r="AE923" s="95"/>
      <c r="AF923" s="95"/>
      <c r="AG923" s="95"/>
      <c r="AH923" s="95"/>
      <c r="AI923" s="95"/>
      <c r="AJ923" s="95"/>
      <c r="AK923" s="95"/>
    </row>
    <row r="924" spans="1:37" ht="17.25" customHeight="1" x14ac:dyDescent="0.2">
      <c r="A924" s="104" t="s">
        <v>22</v>
      </c>
      <c r="B924" s="104" t="s">
        <v>774</v>
      </c>
      <c r="C924" s="104" t="s">
        <v>138</v>
      </c>
      <c r="D924" s="104" t="s">
        <v>154</v>
      </c>
      <c r="E924" s="104" t="s">
        <v>3579</v>
      </c>
      <c r="F924" s="95">
        <v>6</v>
      </c>
      <c r="G924" s="98" t="s">
        <v>680</v>
      </c>
      <c r="H924" s="95">
        <v>1989</v>
      </c>
      <c r="I924" s="96" t="s">
        <v>3593</v>
      </c>
      <c r="J924" s="95" t="s">
        <v>3594</v>
      </c>
      <c r="K924" s="95" t="s">
        <v>3582</v>
      </c>
      <c r="L924" s="95"/>
      <c r="M924" s="95"/>
      <c r="N924" s="95" t="s">
        <v>10559</v>
      </c>
      <c r="O924" s="95"/>
      <c r="P924" s="95"/>
      <c r="Q924" s="95" t="s">
        <v>178</v>
      </c>
      <c r="R924" s="95"/>
      <c r="S924" s="95"/>
      <c r="T924" s="95"/>
      <c r="U924" s="95"/>
      <c r="V924" s="95"/>
      <c r="W924" s="95"/>
      <c r="X924" s="95"/>
      <c r="Y924" s="95"/>
      <c r="Z924" s="95"/>
      <c r="AA924" s="95"/>
      <c r="AB924" s="95"/>
      <c r="AC924" s="95"/>
      <c r="AD924" s="95"/>
      <c r="AE924" s="95"/>
      <c r="AF924" s="95"/>
      <c r="AG924" s="95"/>
      <c r="AH924" s="95"/>
      <c r="AI924" s="95"/>
      <c r="AJ924" s="95"/>
      <c r="AK924" s="95"/>
    </row>
    <row r="925" spans="1:37" ht="17.25" customHeight="1" x14ac:dyDescent="0.2">
      <c r="A925" s="104" t="s">
        <v>22</v>
      </c>
      <c r="B925" s="104" t="s">
        <v>749</v>
      </c>
      <c r="C925" s="104" t="s">
        <v>138</v>
      </c>
      <c r="D925" s="104" t="s">
        <v>154</v>
      </c>
      <c r="E925" s="104" t="s">
        <v>3579</v>
      </c>
      <c r="F925" s="95">
        <v>7</v>
      </c>
      <c r="G925" s="98" t="s">
        <v>684</v>
      </c>
      <c r="H925" s="95">
        <v>1990</v>
      </c>
      <c r="I925" s="96" t="s">
        <v>3595</v>
      </c>
      <c r="J925" s="95" t="s">
        <v>3596</v>
      </c>
      <c r="K925" s="95" t="s">
        <v>3582</v>
      </c>
      <c r="L925" s="95"/>
      <c r="M925" s="95"/>
      <c r="N925" s="95" t="s">
        <v>10559</v>
      </c>
      <c r="O925" s="95"/>
      <c r="P925" s="95"/>
      <c r="Q925" s="95" t="s">
        <v>178</v>
      </c>
      <c r="R925" s="95"/>
      <c r="S925" s="95"/>
      <c r="T925" s="95"/>
      <c r="U925" s="95"/>
      <c r="V925" s="95"/>
      <c r="W925" s="95"/>
      <c r="X925" s="95"/>
      <c r="Y925" s="95"/>
      <c r="Z925" s="95"/>
      <c r="AA925" s="95"/>
      <c r="AB925" s="95"/>
      <c r="AC925" s="95"/>
      <c r="AD925" s="95"/>
      <c r="AE925" s="95"/>
      <c r="AF925" s="95"/>
      <c r="AG925" s="95"/>
      <c r="AH925" s="95"/>
      <c r="AI925" s="95"/>
      <c r="AJ925" s="95"/>
      <c r="AK925" s="95"/>
    </row>
    <row r="926" spans="1:37" ht="17.25" customHeight="1" x14ac:dyDescent="0.2">
      <c r="A926" s="104" t="s">
        <v>22</v>
      </c>
      <c r="B926" s="104" t="s">
        <v>720</v>
      </c>
      <c r="C926" s="104" t="s">
        <v>138</v>
      </c>
      <c r="D926" s="104" t="s">
        <v>154</v>
      </c>
      <c r="E926" s="104" t="s">
        <v>3579</v>
      </c>
      <c r="F926" s="95">
        <v>8</v>
      </c>
      <c r="G926" s="98" t="s">
        <v>688</v>
      </c>
      <c r="H926" s="95">
        <v>1991</v>
      </c>
      <c r="I926" s="96" t="s">
        <v>3597</v>
      </c>
      <c r="J926" s="95" t="s">
        <v>3598</v>
      </c>
      <c r="K926" s="95" t="s">
        <v>3582</v>
      </c>
      <c r="L926" s="95"/>
      <c r="M926" s="95"/>
      <c r="N926" s="95" t="s">
        <v>10559</v>
      </c>
      <c r="O926" s="95"/>
      <c r="P926" s="95"/>
      <c r="Q926" s="95" t="s">
        <v>178</v>
      </c>
      <c r="R926" s="95"/>
      <c r="S926" s="95"/>
      <c r="T926" s="95"/>
      <c r="U926" s="95"/>
      <c r="V926" s="95"/>
      <c r="W926" s="95"/>
      <c r="X926" s="95"/>
      <c r="Y926" s="95"/>
      <c r="Z926" s="95"/>
      <c r="AA926" s="95"/>
      <c r="AB926" s="95"/>
      <c r="AC926" s="95"/>
      <c r="AD926" s="95"/>
      <c r="AE926" s="95"/>
      <c r="AF926" s="95"/>
      <c r="AG926" s="95"/>
      <c r="AH926" s="95"/>
      <c r="AI926" s="95"/>
      <c r="AJ926" s="95"/>
      <c r="AK926" s="95"/>
    </row>
    <row r="927" spans="1:37" ht="17.25" customHeight="1" x14ac:dyDescent="0.2">
      <c r="A927" s="104" t="s">
        <v>22</v>
      </c>
      <c r="B927" s="104" t="s">
        <v>778</v>
      </c>
      <c r="C927" s="104" t="s">
        <v>138</v>
      </c>
      <c r="D927" s="104" t="s">
        <v>154</v>
      </c>
      <c r="E927" s="104" t="s">
        <v>3579</v>
      </c>
      <c r="F927" s="95">
        <v>9</v>
      </c>
      <c r="G927" s="98" t="s">
        <v>692</v>
      </c>
      <c r="H927" s="95">
        <v>1992</v>
      </c>
      <c r="I927" s="96" t="s">
        <v>3599</v>
      </c>
      <c r="J927" s="95" t="s">
        <v>3600</v>
      </c>
      <c r="K927" s="95" t="s">
        <v>3582</v>
      </c>
      <c r="L927" s="95"/>
      <c r="M927" s="95"/>
      <c r="N927" s="95" t="s">
        <v>10559</v>
      </c>
      <c r="O927" s="95"/>
      <c r="P927" s="95"/>
      <c r="Q927" s="95" t="s">
        <v>178</v>
      </c>
      <c r="R927" s="95"/>
      <c r="S927" s="95"/>
      <c r="T927" s="95"/>
      <c r="U927" s="95"/>
      <c r="V927" s="95"/>
      <c r="W927" s="95"/>
      <c r="X927" s="95"/>
      <c r="Y927" s="95"/>
      <c r="Z927" s="95"/>
      <c r="AA927" s="95"/>
      <c r="AB927" s="95"/>
      <c r="AC927" s="95"/>
      <c r="AD927" s="95"/>
      <c r="AE927" s="95"/>
      <c r="AF927" s="95"/>
      <c r="AG927" s="95"/>
      <c r="AH927" s="95"/>
      <c r="AI927" s="95"/>
      <c r="AJ927" s="95"/>
      <c r="AK927" s="95"/>
    </row>
    <row r="928" spans="1:37" ht="17.25" customHeight="1" x14ac:dyDescent="0.2">
      <c r="A928" s="104" t="s">
        <v>22</v>
      </c>
      <c r="B928" s="104" t="s">
        <v>770</v>
      </c>
      <c r="C928" s="104" t="s">
        <v>138</v>
      </c>
      <c r="D928" s="104" t="s">
        <v>154</v>
      </c>
      <c r="E928" s="104" t="s">
        <v>3579</v>
      </c>
      <c r="F928" s="95">
        <v>10</v>
      </c>
      <c r="G928" s="98" t="s">
        <v>696</v>
      </c>
      <c r="H928" s="95">
        <v>1993</v>
      </c>
      <c r="I928" s="96" t="s">
        <v>3601</v>
      </c>
      <c r="J928" s="95" t="s">
        <v>3602</v>
      </c>
      <c r="K928" s="95" t="s">
        <v>3582</v>
      </c>
      <c r="L928" s="95"/>
      <c r="M928" s="95"/>
      <c r="N928" s="95" t="s">
        <v>10559</v>
      </c>
      <c r="O928" s="95"/>
      <c r="P928" s="95"/>
      <c r="Q928" s="95" t="s">
        <v>178</v>
      </c>
      <c r="R928" s="95"/>
      <c r="S928" s="95"/>
      <c r="T928" s="95"/>
      <c r="U928" s="95"/>
      <c r="V928" s="95"/>
      <c r="W928" s="95"/>
      <c r="X928" s="95"/>
      <c r="Y928" s="95"/>
      <c r="Z928" s="95"/>
      <c r="AA928" s="95"/>
      <c r="AB928" s="95"/>
      <c r="AC928" s="95"/>
      <c r="AD928" s="95"/>
      <c r="AE928" s="95"/>
      <c r="AF928" s="95"/>
      <c r="AG928" s="95"/>
      <c r="AH928" s="95"/>
      <c r="AI928" s="95"/>
      <c r="AJ928" s="95"/>
      <c r="AK928" s="95"/>
    </row>
    <row r="929" spans="1:37" ht="17.25" customHeight="1" x14ac:dyDescent="0.2">
      <c r="A929" s="104" t="s">
        <v>22</v>
      </c>
      <c r="B929" s="104" t="s">
        <v>712</v>
      </c>
      <c r="C929" s="104" t="s">
        <v>138</v>
      </c>
      <c r="D929" s="104" t="s">
        <v>154</v>
      </c>
      <c r="E929" s="104" t="s">
        <v>3579</v>
      </c>
      <c r="F929" s="95">
        <v>11</v>
      </c>
      <c r="G929" s="98" t="s">
        <v>700</v>
      </c>
      <c r="H929" s="95">
        <v>1994</v>
      </c>
      <c r="I929" s="96" t="s">
        <v>3603</v>
      </c>
      <c r="J929" s="95" t="s">
        <v>3604</v>
      </c>
      <c r="K929" s="95" t="s">
        <v>3582</v>
      </c>
      <c r="L929" s="95"/>
      <c r="M929" s="95"/>
      <c r="N929" s="95" t="s">
        <v>10559</v>
      </c>
      <c r="O929" s="95"/>
      <c r="P929" s="95"/>
      <c r="Q929" s="95" t="s">
        <v>178</v>
      </c>
      <c r="R929" s="95"/>
      <c r="S929" s="95"/>
      <c r="T929" s="95"/>
      <c r="U929" s="95"/>
      <c r="V929" s="95"/>
      <c r="W929" s="95"/>
      <c r="X929" s="95"/>
      <c r="Y929" s="95"/>
      <c r="Z929" s="95"/>
      <c r="AA929" s="95"/>
      <c r="AB929" s="95"/>
      <c r="AC929" s="95"/>
      <c r="AD929" s="95"/>
      <c r="AE929" s="95"/>
      <c r="AF929" s="95"/>
      <c r="AG929" s="95"/>
      <c r="AH929" s="95"/>
      <c r="AI929" s="95"/>
      <c r="AJ929" s="95"/>
      <c r="AK929" s="95"/>
    </row>
    <row r="930" spans="1:37" ht="17.25" customHeight="1" x14ac:dyDescent="0.2">
      <c r="A930" s="104" t="s">
        <v>22</v>
      </c>
      <c r="B930" s="104" t="s">
        <v>737</v>
      </c>
      <c r="C930" s="104" t="s">
        <v>138</v>
      </c>
      <c r="D930" s="104" t="s">
        <v>154</v>
      </c>
      <c r="E930" s="104" t="s">
        <v>3579</v>
      </c>
      <c r="F930" s="95">
        <v>12</v>
      </c>
      <c r="G930" s="98" t="s">
        <v>705</v>
      </c>
      <c r="H930" s="95">
        <v>1995</v>
      </c>
      <c r="I930" s="96" t="s">
        <v>3605</v>
      </c>
      <c r="J930" s="95" t="s">
        <v>3607</v>
      </c>
      <c r="K930" s="95" t="s">
        <v>3582</v>
      </c>
      <c r="L930" s="95"/>
      <c r="M930" s="95"/>
      <c r="N930" s="95" t="s">
        <v>10559</v>
      </c>
      <c r="O930" s="95"/>
      <c r="P930" s="95"/>
      <c r="Q930" s="95" t="s">
        <v>178</v>
      </c>
      <c r="R930" s="95"/>
      <c r="S930" s="95"/>
      <c r="T930" s="95"/>
      <c r="U930" s="95"/>
      <c r="V930" s="95"/>
      <c r="W930" s="95"/>
      <c r="X930" s="95"/>
      <c r="Y930" s="95"/>
      <c r="Z930" s="95"/>
      <c r="AA930" s="95"/>
      <c r="AB930" s="95"/>
      <c r="AC930" s="95"/>
      <c r="AD930" s="95"/>
      <c r="AE930" s="95"/>
      <c r="AF930" s="95"/>
      <c r="AG930" s="95"/>
      <c r="AH930" s="95"/>
      <c r="AI930" s="95"/>
      <c r="AJ930" s="95"/>
      <c r="AK930" s="95"/>
    </row>
    <row r="931" spans="1:37" ht="17.25" customHeight="1" x14ac:dyDescent="0.2">
      <c r="A931" s="104" t="s">
        <v>22</v>
      </c>
      <c r="B931" s="104" t="s">
        <v>675</v>
      </c>
      <c r="C931" s="104" t="s">
        <v>138</v>
      </c>
      <c r="D931" s="104" t="s">
        <v>154</v>
      </c>
      <c r="E931" s="104" t="s">
        <v>3579</v>
      </c>
      <c r="F931" s="95">
        <v>13</v>
      </c>
      <c r="G931" s="98" t="s">
        <v>709</v>
      </c>
      <c r="H931" s="95">
        <v>1996</v>
      </c>
      <c r="I931" s="96" t="s">
        <v>3608</v>
      </c>
      <c r="J931" s="95" t="s">
        <v>3609</v>
      </c>
      <c r="K931" s="95" t="s">
        <v>3582</v>
      </c>
      <c r="L931" s="95"/>
      <c r="M931" s="95"/>
      <c r="N931" s="95" t="s">
        <v>10559</v>
      </c>
      <c r="O931" s="95"/>
      <c r="P931" s="95"/>
      <c r="Q931" s="95" t="s">
        <v>178</v>
      </c>
      <c r="R931" s="95"/>
      <c r="S931" s="95"/>
      <c r="T931" s="95"/>
      <c r="U931" s="95"/>
      <c r="V931" s="95"/>
      <c r="W931" s="95"/>
      <c r="X931" s="95"/>
      <c r="Y931" s="95"/>
      <c r="Z931" s="95"/>
      <c r="AA931" s="95"/>
      <c r="AB931" s="95"/>
      <c r="AC931" s="95"/>
      <c r="AD931" s="95"/>
      <c r="AE931" s="95"/>
      <c r="AF931" s="95"/>
      <c r="AG931" s="95"/>
      <c r="AH931" s="95"/>
      <c r="AI931" s="95"/>
      <c r="AJ931" s="95"/>
      <c r="AK931" s="95"/>
    </row>
    <row r="932" spans="1:37" ht="17.25" customHeight="1" x14ac:dyDescent="0.2">
      <c r="A932" s="104" t="s">
        <v>22</v>
      </c>
      <c r="B932" s="104" t="s">
        <v>704</v>
      </c>
      <c r="C932" s="104" t="s">
        <v>138</v>
      </c>
      <c r="D932" s="104" t="s">
        <v>154</v>
      </c>
      <c r="E932" s="104" t="s">
        <v>3579</v>
      </c>
      <c r="F932" s="95">
        <v>14</v>
      </c>
      <c r="G932" s="98" t="s">
        <v>713</v>
      </c>
      <c r="H932" s="95">
        <v>1997</v>
      </c>
      <c r="I932" s="96" t="s">
        <v>3610</v>
      </c>
      <c r="J932" s="95" t="s">
        <v>3611</v>
      </c>
      <c r="K932" s="95" t="s">
        <v>3582</v>
      </c>
      <c r="L932" s="95"/>
      <c r="M932" s="95"/>
      <c r="N932" s="95" t="s">
        <v>10559</v>
      </c>
      <c r="O932" s="95"/>
      <c r="P932" s="95"/>
      <c r="Q932" s="95" t="s">
        <v>178</v>
      </c>
      <c r="R932" s="95"/>
      <c r="S932" s="95"/>
      <c r="T932" s="95"/>
      <c r="U932" s="95"/>
      <c r="V932" s="95"/>
      <c r="W932" s="95"/>
      <c r="X932" s="95"/>
      <c r="Y932" s="95"/>
      <c r="Z932" s="95"/>
      <c r="AA932" s="95"/>
      <c r="AB932" s="95"/>
      <c r="AC932" s="95"/>
      <c r="AD932" s="95"/>
      <c r="AE932" s="95"/>
      <c r="AF932" s="95"/>
      <c r="AG932" s="95"/>
      <c r="AH932" s="95"/>
      <c r="AI932" s="95"/>
      <c r="AJ932" s="95"/>
      <c r="AK932" s="95"/>
    </row>
    <row r="933" spans="1:37" ht="17.25" customHeight="1" x14ac:dyDescent="0.2">
      <c r="A933" s="104" t="s">
        <v>22</v>
      </c>
      <c r="B933" s="104" t="s">
        <v>782</v>
      </c>
      <c r="C933" s="104" t="s">
        <v>138</v>
      </c>
      <c r="D933" s="104" t="s">
        <v>154</v>
      </c>
      <c r="E933" s="104" t="s">
        <v>3579</v>
      </c>
      <c r="F933" s="95">
        <v>15</v>
      </c>
      <c r="G933" s="98" t="s">
        <v>717</v>
      </c>
      <c r="H933" s="95">
        <v>1998</v>
      </c>
      <c r="I933" s="96" t="s">
        <v>3612</v>
      </c>
      <c r="J933" s="95" t="s">
        <v>3613</v>
      </c>
      <c r="K933" s="95" t="s">
        <v>3582</v>
      </c>
      <c r="L933" s="95"/>
      <c r="M933" s="95"/>
      <c r="N933" s="95" t="s">
        <v>10559</v>
      </c>
      <c r="O933" s="95"/>
      <c r="P933" s="95"/>
      <c r="Q933" s="95" t="s">
        <v>178</v>
      </c>
      <c r="R933" s="95"/>
      <c r="S933" s="95"/>
      <c r="T933" s="95"/>
      <c r="U933" s="95"/>
      <c r="V933" s="95"/>
      <c r="W933" s="95"/>
      <c r="X933" s="95"/>
      <c r="Y933" s="95"/>
      <c r="Z933" s="95"/>
      <c r="AA933" s="95"/>
      <c r="AB933" s="95"/>
      <c r="AC933" s="95"/>
      <c r="AD933" s="95"/>
      <c r="AE933" s="95"/>
      <c r="AF933" s="95"/>
      <c r="AG933" s="95"/>
      <c r="AH933" s="95"/>
      <c r="AI933" s="95"/>
      <c r="AJ933" s="95"/>
      <c r="AK933" s="95"/>
    </row>
    <row r="934" spans="1:37" ht="17.25" customHeight="1" x14ac:dyDescent="0.2">
      <c r="A934" s="104" t="s">
        <v>22</v>
      </c>
      <c r="B934" s="104" t="s">
        <v>687</v>
      </c>
      <c r="C934" s="104" t="s">
        <v>138</v>
      </c>
      <c r="D934" s="104" t="s">
        <v>154</v>
      </c>
      <c r="E934" s="104" t="s">
        <v>3579</v>
      </c>
      <c r="F934" s="95">
        <v>16</v>
      </c>
      <c r="G934" s="98" t="s">
        <v>721</v>
      </c>
      <c r="H934" s="95">
        <v>1999</v>
      </c>
      <c r="I934" s="96" t="s">
        <v>3614</v>
      </c>
      <c r="J934" s="95" t="s">
        <v>3615</v>
      </c>
      <c r="K934" s="95" t="s">
        <v>3582</v>
      </c>
      <c r="L934" s="95"/>
      <c r="M934" s="95"/>
      <c r="N934" s="95" t="s">
        <v>10559</v>
      </c>
      <c r="O934" s="95"/>
      <c r="P934" s="95"/>
      <c r="Q934" s="95" t="s">
        <v>178</v>
      </c>
      <c r="R934" s="95"/>
      <c r="S934" s="95"/>
      <c r="T934" s="95"/>
      <c r="U934" s="95"/>
      <c r="V934" s="95"/>
      <c r="W934" s="95"/>
      <c r="X934" s="95"/>
      <c r="Y934" s="95"/>
      <c r="Z934" s="95"/>
      <c r="AA934" s="95"/>
      <c r="AB934" s="95"/>
      <c r="AC934" s="95"/>
      <c r="AD934" s="95"/>
      <c r="AE934" s="95"/>
      <c r="AF934" s="95"/>
      <c r="AG934" s="95"/>
      <c r="AH934" s="95"/>
      <c r="AI934" s="95"/>
      <c r="AJ934" s="95"/>
      <c r="AK934" s="95"/>
    </row>
    <row r="935" spans="1:37" ht="17.25" customHeight="1" x14ac:dyDescent="0.2">
      <c r="A935" s="104" t="s">
        <v>22</v>
      </c>
      <c r="B935" s="104" t="s">
        <v>724</v>
      </c>
      <c r="C935" s="104" t="s">
        <v>138</v>
      </c>
      <c r="D935" s="104" t="s">
        <v>154</v>
      </c>
      <c r="E935" s="104" t="s">
        <v>3579</v>
      </c>
      <c r="F935" s="95">
        <v>17</v>
      </c>
      <c r="G935" s="98" t="s">
        <v>725</v>
      </c>
      <c r="H935" s="95">
        <v>2000</v>
      </c>
      <c r="I935" s="96" t="s">
        <v>3616</v>
      </c>
      <c r="J935" s="95" t="s">
        <v>3617</v>
      </c>
      <c r="K935" s="95" t="s">
        <v>3582</v>
      </c>
      <c r="L935" s="95"/>
      <c r="M935" s="95"/>
      <c r="N935" s="95" t="s">
        <v>10559</v>
      </c>
      <c r="O935" s="95"/>
      <c r="P935" s="95"/>
      <c r="Q935" s="95" t="s">
        <v>178</v>
      </c>
      <c r="R935" s="95"/>
      <c r="S935" s="95"/>
      <c r="T935" s="95"/>
      <c r="U935" s="95"/>
      <c r="V935" s="95"/>
      <c r="W935" s="95"/>
      <c r="X935" s="95"/>
      <c r="Y935" s="95"/>
      <c r="Z935" s="95"/>
      <c r="AA935" s="95"/>
      <c r="AB935" s="95"/>
      <c r="AC935" s="95"/>
      <c r="AD935" s="95"/>
      <c r="AE935" s="95"/>
      <c r="AF935" s="95"/>
      <c r="AG935" s="95"/>
      <c r="AH935" s="95"/>
      <c r="AI935" s="95"/>
      <c r="AJ935" s="95"/>
      <c r="AK935" s="95"/>
    </row>
    <row r="936" spans="1:37" ht="17.25" customHeight="1" x14ac:dyDescent="0.2">
      <c r="A936" s="104" t="s">
        <v>22</v>
      </c>
      <c r="B936" s="104" t="s">
        <v>708</v>
      </c>
      <c r="C936" s="104" t="s">
        <v>138</v>
      </c>
      <c r="D936" s="104" t="s">
        <v>154</v>
      </c>
      <c r="E936" s="104" t="s">
        <v>3579</v>
      </c>
      <c r="F936" s="95">
        <v>18</v>
      </c>
      <c r="G936" s="98" t="s">
        <v>729</v>
      </c>
      <c r="H936" s="95">
        <v>2001</v>
      </c>
      <c r="I936" s="96" t="s">
        <v>3619</v>
      </c>
      <c r="J936" s="95" t="s">
        <v>3620</v>
      </c>
      <c r="K936" s="95" t="s">
        <v>3582</v>
      </c>
      <c r="L936" s="95"/>
      <c r="M936" s="95"/>
      <c r="N936" s="95" t="s">
        <v>10559</v>
      </c>
      <c r="O936" s="95"/>
      <c r="P936" s="95"/>
      <c r="Q936" s="95" t="s">
        <v>178</v>
      </c>
      <c r="R936" s="95"/>
      <c r="S936" s="95"/>
      <c r="T936" s="95"/>
      <c r="U936" s="95"/>
      <c r="V936" s="95"/>
      <c r="W936" s="95"/>
      <c r="X936" s="95"/>
      <c r="Y936" s="95"/>
      <c r="Z936" s="95"/>
      <c r="AA936" s="95"/>
      <c r="AB936" s="95"/>
      <c r="AC936" s="95"/>
      <c r="AD936" s="95"/>
      <c r="AE936" s="95"/>
      <c r="AF936" s="95"/>
      <c r="AG936" s="95"/>
      <c r="AH936" s="95"/>
      <c r="AI936" s="95"/>
      <c r="AJ936" s="95"/>
      <c r="AK936" s="95"/>
    </row>
    <row r="937" spans="1:37" ht="17.25" customHeight="1" x14ac:dyDescent="0.2">
      <c r="A937" s="104" t="s">
        <v>22</v>
      </c>
      <c r="B937" s="104" t="s">
        <v>741</v>
      </c>
      <c r="C937" s="104" t="s">
        <v>138</v>
      </c>
      <c r="D937" s="104" t="s">
        <v>154</v>
      </c>
      <c r="E937" s="104" t="s">
        <v>3579</v>
      </c>
      <c r="F937" s="95">
        <v>19</v>
      </c>
      <c r="G937" s="98" t="s">
        <v>733</v>
      </c>
      <c r="H937" s="95">
        <v>2002</v>
      </c>
      <c r="I937" s="96" t="s">
        <v>3622</v>
      </c>
      <c r="J937" s="95" t="s">
        <v>3623</v>
      </c>
      <c r="K937" s="95" t="s">
        <v>3582</v>
      </c>
      <c r="L937" s="95"/>
      <c r="M937" s="95"/>
      <c r="N937" s="95" t="s">
        <v>10559</v>
      </c>
      <c r="O937" s="95"/>
      <c r="P937" s="95"/>
      <c r="Q937" s="95" t="s">
        <v>178</v>
      </c>
      <c r="R937" s="95"/>
      <c r="S937" s="95"/>
      <c r="T937" s="95"/>
      <c r="U937" s="95"/>
      <c r="V937" s="95"/>
      <c r="W937" s="95"/>
      <c r="X937" s="95"/>
      <c r="Y937" s="95"/>
      <c r="Z937" s="95"/>
      <c r="AA937" s="95"/>
      <c r="AB937" s="95"/>
      <c r="AC937" s="95"/>
      <c r="AD937" s="95"/>
      <c r="AE937" s="95"/>
      <c r="AF937" s="95"/>
      <c r="AG937" s="95"/>
      <c r="AH937" s="95"/>
      <c r="AI937" s="95"/>
      <c r="AJ937" s="95"/>
      <c r="AK937" s="95"/>
    </row>
    <row r="938" spans="1:37" ht="17.25" customHeight="1" x14ac:dyDescent="0.2">
      <c r="A938" s="104" t="s">
        <v>22</v>
      </c>
      <c r="B938" s="104" t="s">
        <v>695</v>
      </c>
      <c r="C938" s="104" t="s">
        <v>138</v>
      </c>
      <c r="D938" s="104" t="s">
        <v>154</v>
      </c>
      <c r="E938" s="104" t="s">
        <v>3579</v>
      </c>
      <c r="F938" s="95">
        <v>20</v>
      </c>
      <c r="G938" s="98" t="s">
        <v>738</v>
      </c>
      <c r="H938" s="95">
        <v>2003</v>
      </c>
      <c r="I938" s="96" t="s">
        <v>3624</v>
      </c>
      <c r="J938" s="95" t="s">
        <v>3625</v>
      </c>
      <c r="K938" s="95" t="s">
        <v>3582</v>
      </c>
      <c r="L938" s="95"/>
      <c r="M938" s="95"/>
      <c r="N938" s="95" t="s">
        <v>10559</v>
      </c>
      <c r="O938" s="95"/>
      <c r="P938" s="95"/>
      <c r="Q938" s="95" t="s">
        <v>178</v>
      </c>
      <c r="R938" s="95"/>
      <c r="S938" s="95"/>
      <c r="T938" s="95"/>
      <c r="U938" s="95"/>
      <c r="V938" s="95"/>
      <c r="W938" s="95"/>
      <c r="X938" s="95"/>
      <c r="Y938" s="95"/>
      <c r="Z938" s="95"/>
      <c r="AA938" s="95"/>
      <c r="AB938" s="95"/>
      <c r="AC938" s="95"/>
      <c r="AD938" s="95"/>
      <c r="AE938" s="95"/>
      <c r="AF938" s="95"/>
      <c r="AG938" s="95"/>
      <c r="AH938" s="95"/>
      <c r="AI938" s="95"/>
      <c r="AJ938" s="95"/>
      <c r="AK938" s="95"/>
    </row>
    <row r="939" spans="1:37" ht="17.25" customHeight="1" x14ac:dyDescent="0.2">
      <c r="A939" s="104" t="s">
        <v>22</v>
      </c>
      <c r="B939" s="104" t="s">
        <v>757</v>
      </c>
      <c r="C939" s="104" t="s">
        <v>138</v>
      </c>
      <c r="D939" s="104" t="s">
        <v>154</v>
      </c>
      <c r="E939" s="104" t="s">
        <v>3579</v>
      </c>
      <c r="F939" s="95">
        <v>21</v>
      </c>
      <c r="G939" s="98" t="s">
        <v>742</v>
      </c>
      <c r="H939" s="95">
        <v>2004</v>
      </c>
      <c r="I939" s="96" t="s">
        <v>3626</v>
      </c>
      <c r="J939" s="95" t="s">
        <v>3627</v>
      </c>
      <c r="K939" s="95" t="s">
        <v>3582</v>
      </c>
      <c r="L939" s="95"/>
      <c r="M939" s="95"/>
      <c r="N939" s="95" t="s">
        <v>10559</v>
      </c>
      <c r="O939" s="95"/>
      <c r="P939" s="95"/>
      <c r="Q939" s="95" t="s">
        <v>178</v>
      </c>
      <c r="R939" s="95"/>
      <c r="S939" s="95"/>
      <c r="T939" s="95"/>
      <c r="U939" s="95"/>
      <c r="V939" s="95"/>
      <c r="W939" s="95"/>
      <c r="X939" s="95"/>
      <c r="Y939" s="95"/>
      <c r="Z939" s="95"/>
      <c r="AA939" s="95"/>
      <c r="AB939" s="95"/>
      <c r="AC939" s="95"/>
      <c r="AD939" s="95"/>
      <c r="AE939" s="95"/>
      <c r="AF939" s="95"/>
      <c r="AG939" s="95"/>
      <c r="AH939" s="95"/>
      <c r="AI939" s="95"/>
      <c r="AJ939" s="95"/>
      <c r="AK939" s="95"/>
    </row>
    <row r="940" spans="1:37" ht="17.25" customHeight="1" x14ac:dyDescent="0.2">
      <c r="A940" s="104" t="s">
        <v>22</v>
      </c>
      <c r="B940" s="104" t="s">
        <v>683</v>
      </c>
      <c r="C940" s="104" t="s">
        <v>138</v>
      </c>
      <c r="D940" s="104" t="s">
        <v>154</v>
      </c>
      <c r="E940" s="104" t="s">
        <v>3579</v>
      </c>
      <c r="F940" s="95">
        <v>22</v>
      </c>
      <c r="G940" s="98" t="s">
        <v>746</v>
      </c>
      <c r="H940" s="95">
        <v>2005</v>
      </c>
      <c r="I940" s="96" t="s">
        <v>3628</v>
      </c>
      <c r="J940" s="95" t="s">
        <v>3629</v>
      </c>
      <c r="K940" s="95" t="s">
        <v>3582</v>
      </c>
      <c r="L940" s="95"/>
      <c r="M940" s="95"/>
      <c r="N940" s="95" t="s">
        <v>10559</v>
      </c>
      <c r="O940" s="95"/>
      <c r="P940" s="95"/>
      <c r="Q940" s="95" t="s">
        <v>178</v>
      </c>
      <c r="R940" s="95"/>
      <c r="S940" s="95"/>
      <c r="T940" s="95"/>
      <c r="U940" s="95"/>
      <c r="V940" s="95"/>
      <c r="W940" s="95"/>
      <c r="X940" s="95"/>
      <c r="Y940" s="95"/>
      <c r="Z940" s="95"/>
      <c r="AA940" s="95"/>
      <c r="AB940" s="95"/>
      <c r="AC940" s="95"/>
      <c r="AD940" s="95"/>
      <c r="AE940" s="95"/>
      <c r="AF940" s="95"/>
      <c r="AG940" s="95"/>
      <c r="AH940" s="95"/>
      <c r="AI940" s="95"/>
      <c r="AJ940" s="95"/>
      <c r="AK940" s="95"/>
    </row>
    <row r="941" spans="1:37" ht="17.25" customHeight="1" x14ac:dyDescent="0.2">
      <c r="A941" s="104" t="s">
        <v>22</v>
      </c>
      <c r="B941" s="104" t="s">
        <v>666</v>
      </c>
      <c r="C941" s="104" t="s">
        <v>138</v>
      </c>
      <c r="D941" s="104" t="s">
        <v>154</v>
      </c>
      <c r="E941" s="104" t="s">
        <v>3579</v>
      </c>
      <c r="F941" s="95">
        <v>23</v>
      </c>
      <c r="G941" s="98" t="s">
        <v>750</v>
      </c>
      <c r="H941" s="95">
        <v>2006</v>
      </c>
      <c r="I941" s="96" t="s">
        <v>3630</v>
      </c>
      <c r="J941" s="95" t="s">
        <v>3631</v>
      </c>
      <c r="K941" s="95" t="s">
        <v>3582</v>
      </c>
      <c r="L941" s="95"/>
      <c r="M941" s="95"/>
      <c r="N941" s="95" t="s">
        <v>10559</v>
      </c>
      <c r="O941" s="95"/>
      <c r="P941" s="95"/>
      <c r="Q941" s="95" t="s">
        <v>178</v>
      </c>
      <c r="R941" s="95"/>
      <c r="S941" s="95"/>
      <c r="T941" s="95"/>
      <c r="U941" s="95"/>
      <c r="V941" s="95"/>
      <c r="W941" s="95"/>
      <c r="X941" s="95"/>
      <c r="Y941" s="95"/>
      <c r="Z941" s="95"/>
      <c r="AA941" s="95"/>
      <c r="AB941" s="95"/>
      <c r="AC941" s="95"/>
      <c r="AD941" s="95"/>
      <c r="AE941" s="95"/>
      <c r="AF941" s="95"/>
      <c r="AG941" s="95"/>
      <c r="AH941" s="95"/>
      <c r="AI941" s="95"/>
      <c r="AJ941" s="95"/>
      <c r="AK941" s="95"/>
    </row>
    <row r="942" spans="1:37" ht="17.25" customHeight="1" x14ac:dyDescent="0.2">
      <c r="A942" s="104" t="s">
        <v>22</v>
      </c>
      <c r="B942" s="104" t="s">
        <v>658</v>
      </c>
      <c r="C942" s="104" t="s">
        <v>138</v>
      </c>
      <c r="D942" s="104" t="s">
        <v>154</v>
      </c>
      <c r="E942" s="104" t="s">
        <v>3579</v>
      </c>
      <c r="F942" s="95">
        <v>24</v>
      </c>
      <c r="G942" s="98" t="s">
        <v>754</v>
      </c>
      <c r="H942" s="95">
        <v>2007</v>
      </c>
      <c r="I942" s="96" t="s">
        <v>3632</v>
      </c>
      <c r="J942" s="95" t="s">
        <v>3633</v>
      </c>
      <c r="K942" s="95" t="s">
        <v>3582</v>
      </c>
      <c r="L942" s="95"/>
      <c r="M942" s="95"/>
      <c r="N942" s="95" t="s">
        <v>10559</v>
      </c>
      <c r="O942" s="95"/>
      <c r="P942" s="95"/>
      <c r="Q942" s="95" t="s">
        <v>178</v>
      </c>
      <c r="R942" s="95"/>
      <c r="S942" s="95"/>
      <c r="T942" s="95"/>
      <c r="U942" s="95"/>
      <c r="V942" s="95"/>
      <c r="W942" s="95"/>
      <c r="X942" s="95"/>
      <c r="Y942" s="95"/>
      <c r="Z942" s="95"/>
      <c r="AA942" s="95"/>
      <c r="AB942" s="95"/>
      <c r="AC942" s="95"/>
      <c r="AD942" s="95"/>
      <c r="AE942" s="95"/>
      <c r="AF942" s="95"/>
      <c r="AG942" s="95"/>
      <c r="AH942" s="95"/>
      <c r="AI942" s="95"/>
      <c r="AJ942" s="95"/>
      <c r="AK942" s="95"/>
    </row>
    <row r="943" spans="1:37" ht="17.25" customHeight="1" x14ac:dyDescent="0.2">
      <c r="A943" s="104" t="s">
        <v>22</v>
      </c>
      <c r="B943" s="104" t="s">
        <v>663</v>
      </c>
      <c r="C943" s="104" t="s">
        <v>138</v>
      </c>
      <c r="D943" s="104" t="s">
        <v>154</v>
      </c>
      <c r="E943" s="104" t="s">
        <v>3579</v>
      </c>
      <c r="F943" s="95">
        <v>25</v>
      </c>
      <c r="G943" s="98" t="s">
        <v>758</v>
      </c>
      <c r="H943" s="95">
        <v>2008</v>
      </c>
      <c r="I943" s="96" t="s">
        <v>3636</v>
      </c>
      <c r="J943" s="95" t="s">
        <v>3637</v>
      </c>
      <c r="K943" s="95" t="s">
        <v>3582</v>
      </c>
      <c r="L943" s="95"/>
      <c r="M943" s="95"/>
      <c r="N943" s="95" t="s">
        <v>10559</v>
      </c>
      <c r="O943" s="95"/>
      <c r="P943" s="95"/>
      <c r="Q943" s="95" t="s">
        <v>178</v>
      </c>
      <c r="R943" s="95"/>
      <c r="S943" s="95"/>
      <c r="T943" s="95"/>
      <c r="U943" s="95"/>
      <c r="V943" s="95"/>
      <c r="W943" s="95"/>
      <c r="X943" s="95"/>
      <c r="Y943" s="95"/>
      <c r="Z943" s="95"/>
      <c r="AA943" s="95"/>
      <c r="AB943" s="95"/>
      <c r="AC943" s="95"/>
      <c r="AD943" s="95"/>
      <c r="AE943" s="95"/>
      <c r="AF943" s="95"/>
      <c r="AG943" s="95"/>
      <c r="AH943" s="95"/>
      <c r="AI943" s="95"/>
      <c r="AJ943" s="95"/>
      <c r="AK943" s="95"/>
    </row>
    <row r="944" spans="1:37" ht="17.25" customHeight="1" x14ac:dyDescent="0.2">
      <c r="A944" s="104" t="s">
        <v>22</v>
      </c>
      <c r="B944" s="104" t="s">
        <v>745</v>
      </c>
      <c r="C944" s="104" t="s">
        <v>138</v>
      </c>
      <c r="D944" s="104" t="s">
        <v>154</v>
      </c>
      <c r="E944" s="104" t="s">
        <v>3579</v>
      </c>
      <c r="F944" s="95">
        <v>26</v>
      </c>
      <c r="G944" s="98" t="s">
        <v>763</v>
      </c>
      <c r="H944" s="95">
        <v>2009</v>
      </c>
      <c r="I944" s="96" t="s">
        <v>3638</v>
      </c>
      <c r="J944" s="95" t="s">
        <v>3639</v>
      </c>
      <c r="K944" s="95" t="s">
        <v>3582</v>
      </c>
      <c r="L944" s="95"/>
      <c r="M944" s="95"/>
      <c r="N944" s="95" t="s">
        <v>10559</v>
      </c>
      <c r="O944" s="95"/>
      <c r="P944" s="95"/>
      <c r="Q944" s="95" t="s">
        <v>178</v>
      </c>
      <c r="R944" s="95"/>
      <c r="S944" s="95"/>
      <c r="T944" s="95"/>
      <c r="U944" s="95"/>
      <c r="V944" s="95"/>
      <c r="W944" s="95"/>
      <c r="X944" s="95"/>
      <c r="Y944" s="95"/>
      <c r="Z944" s="95"/>
      <c r="AA944" s="95"/>
      <c r="AB944" s="95"/>
      <c r="AC944" s="95"/>
      <c r="AD944" s="95"/>
      <c r="AE944" s="95"/>
      <c r="AF944" s="95"/>
      <c r="AG944" s="95"/>
      <c r="AH944" s="95"/>
      <c r="AI944" s="95"/>
      <c r="AJ944" s="95"/>
      <c r="AK944" s="95"/>
    </row>
    <row r="945" spans="1:37" ht="17.25" customHeight="1" x14ac:dyDescent="0.2">
      <c r="A945" s="104" t="s">
        <v>22</v>
      </c>
      <c r="B945" s="104" t="s">
        <v>699</v>
      </c>
      <c r="C945" s="104" t="s">
        <v>138</v>
      </c>
      <c r="D945" s="104" t="s">
        <v>154</v>
      </c>
      <c r="E945" s="104" t="s">
        <v>3579</v>
      </c>
      <c r="F945" s="95">
        <v>27</v>
      </c>
      <c r="G945" s="98" t="s">
        <v>767</v>
      </c>
      <c r="H945" s="95">
        <v>2010</v>
      </c>
      <c r="I945" s="96" t="s">
        <v>3640</v>
      </c>
      <c r="J945" s="95" t="s">
        <v>3641</v>
      </c>
      <c r="K945" s="95" t="s">
        <v>3582</v>
      </c>
      <c r="L945" s="95"/>
      <c r="M945" s="95"/>
      <c r="N945" s="95" t="s">
        <v>10559</v>
      </c>
      <c r="O945" s="95"/>
      <c r="P945" s="95"/>
      <c r="Q945" s="95" t="s">
        <v>178</v>
      </c>
      <c r="R945" s="95"/>
      <c r="S945" s="95"/>
      <c r="T945" s="95"/>
      <c r="U945" s="95"/>
      <c r="V945" s="95"/>
      <c r="W945" s="95"/>
      <c r="X945" s="95"/>
      <c r="Y945" s="95"/>
      <c r="Z945" s="95"/>
      <c r="AA945" s="95"/>
      <c r="AB945" s="95"/>
      <c r="AC945" s="95"/>
      <c r="AD945" s="95"/>
      <c r="AE945" s="95"/>
      <c r="AF945" s="95"/>
      <c r="AG945" s="95"/>
      <c r="AH945" s="95"/>
      <c r="AI945" s="95"/>
      <c r="AJ945" s="95"/>
      <c r="AK945" s="95"/>
    </row>
    <row r="946" spans="1:37" ht="17.25" customHeight="1" x14ac:dyDescent="0.2">
      <c r="A946" s="104" t="s">
        <v>22</v>
      </c>
      <c r="B946" s="104" t="s">
        <v>766</v>
      </c>
      <c r="C946" s="104" t="s">
        <v>138</v>
      </c>
      <c r="D946" s="104" t="s">
        <v>154</v>
      </c>
      <c r="E946" s="104" t="s">
        <v>3579</v>
      </c>
      <c r="F946" s="95">
        <v>28</v>
      </c>
      <c r="G946" s="98" t="s">
        <v>771</v>
      </c>
      <c r="H946" s="95">
        <v>2011</v>
      </c>
      <c r="I946" s="96" t="s">
        <v>3642</v>
      </c>
      <c r="J946" s="95" t="s">
        <v>3643</v>
      </c>
      <c r="K946" s="95" t="s">
        <v>3582</v>
      </c>
      <c r="L946" s="95"/>
      <c r="M946" s="95"/>
      <c r="N946" s="95" t="s">
        <v>10559</v>
      </c>
      <c r="O946" s="95"/>
      <c r="P946" s="95"/>
      <c r="Q946" s="95" t="s">
        <v>178</v>
      </c>
      <c r="R946" s="95"/>
      <c r="S946" s="95"/>
      <c r="T946" s="95"/>
      <c r="U946" s="95"/>
      <c r="V946" s="95"/>
      <c r="W946" s="95"/>
      <c r="X946" s="95"/>
      <c r="Y946" s="95"/>
      <c r="Z946" s="95"/>
      <c r="AA946" s="95"/>
      <c r="AB946" s="95"/>
      <c r="AC946" s="95"/>
      <c r="AD946" s="95"/>
      <c r="AE946" s="95"/>
      <c r="AF946" s="95"/>
      <c r="AG946" s="95"/>
      <c r="AH946" s="95"/>
      <c r="AI946" s="95"/>
      <c r="AJ946" s="95"/>
      <c r="AK946" s="95"/>
    </row>
    <row r="947" spans="1:37" ht="17.25" customHeight="1" x14ac:dyDescent="0.2">
      <c r="A947" s="104" t="s">
        <v>22</v>
      </c>
      <c r="B947" s="104" t="s">
        <v>786</v>
      </c>
      <c r="C947" s="104" t="s">
        <v>138</v>
      </c>
      <c r="D947" s="104" t="s">
        <v>154</v>
      </c>
      <c r="E947" s="104" t="s">
        <v>3579</v>
      </c>
      <c r="F947" s="95">
        <v>29</v>
      </c>
      <c r="G947" s="98" t="s">
        <v>775</v>
      </c>
      <c r="H947" s="95">
        <v>2012</v>
      </c>
      <c r="I947" s="96" t="s">
        <v>3644</v>
      </c>
      <c r="J947" s="95" t="s">
        <v>3645</v>
      </c>
      <c r="K947" s="95" t="s">
        <v>3582</v>
      </c>
      <c r="L947" s="95"/>
      <c r="M947" s="95"/>
      <c r="N947" s="95" t="s">
        <v>10559</v>
      </c>
      <c r="O947" s="95"/>
      <c r="P947" s="95"/>
      <c r="Q947" s="95" t="s">
        <v>178</v>
      </c>
      <c r="R947" s="95"/>
      <c r="S947" s="95"/>
      <c r="T947" s="95"/>
      <c r="U947" s="95"/>
      <c r="V947" s="95"/>
      <c r="W947" s="95"/>
      <c r="X947" s="95"/>
      <c r="Y947" s="95"/>
      <c r="Z947" s="95"/>
      <c r="AA947" s="95"/>
      <c r="AB947" s="95"/>
      <c r="AC947" s="95"/>
      <c r="AD947" s="95"/>
      <c r="AE947" s="95"/>
      <c r="AF947" s="95"/>
      <c r="AG947" s="95"/>
      <c r="AH947" s="95"/>
      <c r="AI947" s="95"/>
      <c r="AJ947" s="95"/>
      <c r="AK947" s="95"/>
    </row>
    <row r="948" spans="1:37" ht="17.25" customHeight="1" x14ac:dyDescent="0.2">
      <c r="A948" s="104" t="s">
        <v>22</v>
      </c>
      <c r="B948" s="104" t="s">
        <v>691</v>
      </c>
      <c r="C948" s="104" t="s">
        <v>138</v>
      </c>
      <c r="D948" s="104" t="s">
        <v>154</v>
      </c>
      <c r="E948" s="104" t="s">
        <v>3579</v>
      </c>
      <c r="F948" s="95">
        <v>30</v>
      </c>
      <c r="G948" s="98" t="s">
        <v>779</v>
      </c>
      <c r="H948" s="95">
        <v>2013</v>
      </c>
      <c r="I948" s="96" t="s">
        <v>3646</v>
      </c>
      <c r="J948" s="95" t="s">
        <v>3647</v>
      </c>
      <c r="K948" s="95" t="s">
        <v>3582</v>
      </c>
      <c r="L948" s="95"/>
      <c r="M948" s="95"/>
      <c r="N948" s="95" t="s">
        <v>10559</v>
      </c>
      <c r="O948" s="95"/>
      <c r="P948" s="95"/>
      <c r="Q948" s="95" t="s">
        <v>178</v>
      </c>
      <c r="R948" s="95"/>
      <c r="S948" s="95"/>
      <c r="T948" s="95"/>
      <c r="U948" s="95"/>
      <c r="V948" s="95"/>
      <c r="W948" s="95"/>
      <c r="X948" s="95"/>
      <c r="Y948" s="95"/>
      <c r="Z948" s="95"/>
      <c r="AA948" s="95"/>
      <c r="AB948" s="95"/>
      <c r="AC948" s="95"/>
      <c r="AD948" s="95"/>
      <c r="AE948" s="95"/>
      <c r="AF948" s="95"/>
      <c r="AG948" s="95"/>
      <c r="AH948" s="95"/>
      <c r="AI948" s="95"/>
      <c r="AJ948" s="95"/>
      <c r="AK948" s="95"/>
    </row>
    <row r="949" spans="1:37" ht="17.25" customHeight="1" x14ac:dyDescent="0.2">
      <c r="A949" s="104" t="s">
        <v>22</v>
      </c>
      <c r="B949" s="104" t="s">
        <v>728</v>
      </c>
      <c r="C949" s="104" t="s">
        <v>138</v>
      </c>
      <c r="D949" s="104" t="s">
        <v>154</v>
      </c>
      <c r="E949" s="104" t="s">
        <v>3579</v>
      </c>
      <c r="F949" s="95">
        <v>31</v>
      </c>
      <c r="G949" s="98" t="s">
        <v>783</v>
      </c>
      <c r="H949" s="95">
        <v>2014</v>
      </c>
      <c r="I949" s="96" t="s">
        <v>3650</v>
      </c>
      <c r="J949" s="95" t="s">
        <v>3651</v>
      </c>
      <c r="K949" s="95" t="s">
        <v>3582</v>
      </c>
      <c r="L949" s="95"/>
      <c r="M949" s="95"/>
      <c r="N949" s="95" t="s">
        <v>10559</v>
      </c>
      <c r="O949" s="95"/>
      <c r="P949" s="95"/>
      <c r="Q949" s="95" t="s">
        <v>178</v>
      </c>
      <c r="R949" s="95"/>
      <c r="S949" s="95"/>
      <c r="T949" s="95"/>
      <c r="U949" s="95"/>
      <c r="V949" s="95"/>
      <c r="W949" s="95"/>
      <c r="X949" s="95"/>
      <c r="Y949" s="95"/>
      <c r="Z949" s="95"/>
      <c r="AA949" s="95"/>
      <c r="AB949" s="95"/>
      <c r="AC949" s="95"/>
      <c r="AD949" s="95"/>
      <c r="AE949" s="95"/>
      <c r="AF949" s="95"/>
      <c r="AG949" s="95"/>
      <c r="AH949" s="95"/>
      <c r="AI949" s="95"/>
      <c r="AJ949" s="95"/>
      <c r="AK949" s="95"/>
    </row>
    <row r="950" spans="1:37" ht="17.25" customHeight="1" x14ac:dyDescent="0.2">
      <c r="A950" s="104" t="s">
        <v>22</v>
      </c>
      <c r="B950" s="104" t="s">
        <v>716</v>
      </c>
      <c r="C950" s="104" t="s">
        <v>138</v>
      </c>
      <c r="D950" s="104" t="s">
        <v>154</v>
      </c>
      <c r="E950" s="104" t="s">
        <v>3579</v>
      </c>
      <c r="F950" s="95">
        <v>32</v>
      </c>
      <c r="G950" s="98" t="s">
        <v>787</v>
      </c>
      <c r="H950" s="95">
        <v>2015</v>
      </c>
      <c r="I950" s="96" t="s">
        <v>3652</v>
      </c>
      <c r="J950" s="95" t="s">
        <v>3653</v>
      </c>
      <c r="K950" s="95" t="s">
        <v>3582</v>
      </c>
      <c r="L950" s="95"/>
      <c r="M950" s="95"/>
      <c r="N950" s="95" t="s">
        <v>10559</v>
      </c>
      <c r="O950" s="95"/>
      <c r="P950" s="95"/>
      <c r="Q950" s="95" t="s">
        <v>178</v>
      </c>
      <c r="R950" s="95"/>
      <c r="S950" s="95"/>
      <c r="T950" s="95"/>
      <c r="U950" s="95"/>
      <c r="V950" s="95"/>
      <c r="W950" s="95"/>
      <c r="X950" s="95"/>
      <c r="Y950" s="95"/>
      <c r="Z950" s="95"/>
      <c r="AA950" s="95"/>
      <c r="AB950" s="95"/>
      <c r="AC950" s="95"/>
      <c r="AD950" s="95"/>
      <c r="AE950" s="95"/>
      <c r="AF950" s="95"/>
      <c r="AG950" s="95"/>
      <c r="AH950" s="95"/>
      <c r="AI950" s="95"/>
      <c r="AJ950" s="95"/>
      <c r="AK950" s="95"/>
    </row>
    <row r="951" spans="1:37" ht="17.25" customHeight="1" x14ac:dyDescent="0.2">
      <c r="A951" s="104" t="s">
        <v>22</v>
      </c>
      <c r="B951" s="104" t="s">
        <v>1226</v>
      </c>
      <c r="C951" s="104" t="s">
        <v>138</v>
      </c>
      <c r="D951" s="104" t="s">
        <v>154</v>
      </c>
      <c r="E951" s="104" t="s">
        <v>3579</v>
      </c>
      <c r="F951" s="95">
        <v>33</v>
      </c>
      <c r="G951" s="98" t="s">
        <v>1227</v>
      </c>
      <c r="H951" s="95">
        <v>2016</v>
      </c>
      <c r="I951" s="96" t="s">
        <v>3654</v>
      </c>
      <c r="J951" s="95" t="s">
        <v>3655</v>
      </c>
      <c r="K951" s="95" t="s">
        <v>3582</v>
      </c>
      <c r="L951" s="95"/>
      <c r="M951" s="95"/>
      <c r="N951" s="95" t="s">
        <v>10559</v>
      </c>
      <c r="O951" s="95"/>
      <c r="P951" s="95"/>
      <c r="Q951" s="95" t="s">
        <v>178</v>
      </c>
      <c r="R951" s="95"/>
      <c r="S951" s="95"/>
      <c r="T951" s="95"/>
      <c r="U951" s="95"/>
      <c r="V951" s="95"/>
      <c r="W951" s="95"/>
      <c r="X951" s="95"/>
      <c r="Y951" s="95"/>
      <c r="Z951" s="95"/>
      <c r="AA951" s="95"/>
      <c r="AB951" s="95"/>
      <c r="AC951" s="95"/>
      <c r="AD951" s="95"/>
      <c r="AE951" s="95"/>
      <c r="AF951" s="95"/>
      <c r="AG951" s="95"/>
      <c r="AH951" s="95"/>
      <c r="AI951" s="95"/>
      <c r="AJ951" s="95"/>
      <c r="AK951" s="95"/>
    </row>
    <row r="952" spans="1:37" ht="17.25" customHeight="1" x14ac:dyDescent="0.2">
      <c r="A952" s="105" t="s">
        <v>22</v>
      </c>
      <c r="B952" s="105" t="s">
        <v>3656</v>
      </c>
      <c r="C952" s="105" t="s">
        <v>138</v>
      </c>
      <c r="D952" s="105" t="s">
        <v>145</v>
      </c>
      <c r="E952" s="105" t="s">
        <v>145</v>
      </c>
      <c r="F952" s="95"/>
      <c r="G952" s="98"/>
      <c r="H952" s="95">
        <v>0</v>
      </c>
      <c r="I952" s="96" t="s">
        <v>3657</v>
      </c>
      <c r="J952" s="95" t="s">
        <v>3658</v>
      </c>
      <c r="K952" s="95" t="s">
        <v>3659</v>
      </c>
      <c r="L952" s="95" t="s">
        <v>1091</v>
      </c>
      <c r="M952" s="95"/>
      <c r="N952" s="95" t="s">
        <v>9047</v>
      </c>
      <c r="O952" s="95"/>
      <c r="P952" s="95"/>
      <c r="Q952" s="95" t="s">
        <v>6569</v>
      </c>
      <c r="R952" s="95"/>
      <c r="S952" s="95"/>
      <c r="T952" s="95"/>
      <c r="U952" s="95"/>
      <c r="V952" s="95"/>
      <c r="W952" s="95"/>
      <c r="X952" s="95"/>
      <c r="Y952" s="95"/>
      <c r="Z952" s="95"/>
      <c r="AA952" s="95"/>
      <c r="AB952" s="95"/>
      <c r="AC952" s="95"/>
      <c r="AD952" s="95"/>
      <c r="AE952" s="95"/>
      <c r="AF952" s="95"/>
      <c r="AG952" s="95"/>
      <c r="AH952" s="95"/>
      <c r="AI952" s="95"/>
      <c r="AJ952" s="95"/>
      <c r="AK952" s="95"/>
    </row>
    <row r="953" spans="1:37" ht="17.25" customHeight="1" x14ac:dyDescent="0.2">
      <c r="A953" s="104" t="s">
        <v>22</v>
      </c>
      <c r="B953" s="104" t="s">
        <v>1414</v>
      </c>
      <c r="C953" s="104" t="s">
        <v>138</v>
      </c>
      <c r="D953" s="104" t="s">
        <v>142</v>
      </c>
      <c r="E953" s="104" t="s">
        <v>142</v>
      </c>
      <c r="F953" s="95">
        <v>16</v>
      </c>
      <c r="G953" s="98" t="s">
        <v>721</v>
      </c>
      <c r="H953" s="95">
        <v>1999</v>
      </c>
      <c r="I953" s="96" t="s">
        <v>3660</v>
      </c>
      <c r="J953" s="95" t="s">
        <v>3661</v>
      </c>
      <c r="K953" s="95" t="s">
        <v>3662</v>
      </c>
      <c r="L953" s="98" t="s">
        <v>3516</v>
      </c>
      <c r="M953" s="95"/>
      <c r="N953" s="95" t="s">
        <v>3153</v>
      </c>
      <c r="O953" s="95"/>
      <c r="P953" s="95"/>
      <c r="Q953" s="95" t="s">
        <v>178</v>
      </c>
      <c r="R953" s="95"/>
      <c r="S953" s="95"/>
      <c r="T953" s="95"/>
      <c r="U953" s="95"/>
      <c r="V953" s="95"/>
      <c r="W953" s="95"/>
      <c r="X953" s="95"/>
      <c r="Y953" s="95"/>
      <c r="Z953" s="95"/>
      <c r="AA953" s="95"/>
      <c r="AB953" s="95"/>
      <c r="AC953" s="95"/>
      <c r="AD953" s="95"/>
      <c r="AE953" s="95"/>
      <c r="AF953" s="95"/>
      <c r="AG953" s="95"/>
      <c r="AH953" s="95"/>
      <c r="AI953" s="95"/>
      <c r="AJ953" s="95"/>
      <c r="AK953" s="95"/>
    </row>
    <row r="954" spans="1:37" ht="17.25" customHeight="1" x14ac:dyDescent="0.2">
      <c r="A954" s="104" t="s">
        <v>22</v>
      </c>
      <c r="B954" s="104" t="s">
        <v>1418</v>
      </c>
      <c r="C954" s="104" t="s">
        <v>138</v>
      </c>
      <c r="D954" s="104" t="s">
        <v>142</v>
      </c>
      <c r="E954" s="104" t="s">
        <v>142</v>
      </c>
      <c r="F954" s="95">
        <v>17</v>
      </c>
      <c r="G954" s="98" t="s">
        <v>725</v>
      </c>
      <c r="H954" s="95">
        <v>2000</v>
      </c>
      <c r="I954" s="96" t="s">
        <v>3663</v>
      </c>
      <c r="J954" s="95" t="s">
        <v>3664</v>
      </c>
      <c r="K954" s="95" t="s">
        <v>3662</v>
      </c>
      <c r="L954" s="98" t="s">
        <v>3516</v>
      </c>
      <c r="M954" s="95"/>
      <c r="N954" s="95" t="s">
        <v>3153</v>
      </c>
      <c r="O954" s="95"/>
      <c r="P954" s="95"/>
      <c r="Q954" s="95" t="s">
        <v>178</v>
      </c>
      <c r="R954" s="95"/>
      <c r="S954" s="95"/>
      <c r="T954" s="95"/>
      <c r="U954" s="95"/>
      <c r="V954" s="95"/>
      <c r="W954" s="95"/>
      <c r="X954" s="95"/>
      <c r="Y954" s="95"/>
      <c r="Z954" s="95"/>
      <c r="AA954" s="95"/>
      <c r="AB954" s="95"/>
      <c r="AC954" s="95"/>
      <c r="AD954" s="95"/>
      <c r="AE954" s="95"/>
      <c r="AF954" s="95"/>
      <c r="AG954" s="95"/>
      <c r="AH954" s="95"/>
      <c r="AI954" s="95"/>
      <c r="AJ954" s="95"/>
      <c r="AK954" s="95"/>
    </row>
    <row r="955" spans="1:37" ht="17.25" customHeight="1" x14ac:dyDescent="0.2">
      <c r="A955" s="104" t="s">
        <v>22</v>
      </c>
      <c r="B955" s="104" t="s">
        <v>844</v>
      </c>
      <c r="C955" s="104" t="s">
        <v>138</v>
      </c>
      <c r="D955" s="104" t="s">
        <v>142</v>
      </c>
      <c r="E955" s="104" t="s">
        <v>142</v>
      </c>
      <c r="F955" s="95">
        <v>18</v>
      </c>
      <c r="G955" s="98" t="s">
        <v>729</v>
      </c>
      <c r="H955" s="95">
        <v>2001</v>
      </c>
      <c r="I955" s="96" t="s">
        <v>3667</v>
      </c>
      <c r="J955" s="95" t="s">
        <v>3668</v>
      </c>
      <c r="K955" s="95" t="s">
        <v>3662</v>
      </c>
      <c r="L955" s="98" t="s">
        <v>3516</v>
      </c>
      <c r="M955" s="95"/>
      <c r="N955" s="95" t="s">
        <v>3153</v>
      </c>
      <c r="O955" s="95"/>
      <c r="P955" s="95"/>
      <c r="Q955" s="95" t="s">
        <v>178</v>
      </c>
      <c r="R955" s="95"/>
      <c r="S955" s="95"/>
      <c r="T955" s="95"/>
      <c r="U955" s="95"/>
      <c r="V955" s="95"/>
      <c r="W955" s="95"/>
      <c r="X955" s="95"/>
      <c r="Y955" s="95"/>
      <c r="Z955" s="95"/>
      <c r="AA955" s="95"/>
      <c r="AB955" s="95"/>
      <c r="AC955" s="95"/>
      <c r="AD955" s="95"/>
      <c r="AE955" s="95"/>
      <c r="AF955" s="95"/>
      <c r="AG955" s="95"/>
      <c r="AH955" s="95"/>
      <c r="AI955" s="95"/>
      <c r="AJ955" s="95"/>
      <c r="AK955" s="95"/>
    </row>
    <row r="956" spans="1:37" ht="17.25" customHeight="1" x14ac:dyDescent="0.2">
      <c r="A956" s="104" t="s">
        <v>22</v>
      </c>
      <c r="B956" s="104" t="s">
        <v>1425</v>
      </c>
      <c r="C956" s="104" t="s">
        <v>138</v>
      </c>
      <c r="D956" s="104" t="s">
        <v>142</v>
      </c>
      <c r="E956" s="104" t="s">
        <v>142</v>
      </c>
      <c r="F956" s="95">
        <v>19</v>
      </c>
      <c r="G956" s="98" t="s">
        <v>733</v>
      </c>
      <c r="H956" s="95">
        <v>2002</v>
      </c>
      <c r="I956" s="96" t="s">
        <v>3669</v>
      </c>
      <c r="J956" s="95" t="s">
        <v>3670</v>
      </c>
      <c r="K956" s="95" t="s">
        <v>3662</v>
      </c>
      <c r="L956" s="98" t="s">
        <v>3516</v>
      </c>
      <c r="M956" s="95"/>
      <c r="N956" s="95" t="s">
        <v>3153</v>
      </c>
      <c r="O956" s="95"/>
      <c r="P956" s="95"/>
      <c r="Q956" s="95" t="s">
        <v>178</v>
      </c>
      <c r="R956" s="95"/>
      <c r="S956" s="95"/>
      <c r="T956" s="95"/>
      <c r="U956" s="95"/>
      <c r="V956" s="95"/>
      <c r="W956" s="95"/>
      <c r="X956" s="95"/>
      <c r="Y956" s="95"/>
      <c r="Z956" s="95"/>
      <c r="AA956" s="95"/>
      <c r="AB956" s="95"/>
      <c r="AC956" s="95"/>
      <c r="AD956" s="95"/>
      <c r="AE956" s="95"/>
      <c r="AF956" s="95"/>
      <c r="AG956" s="95"/>
      <c r="AH956" s="95"/>
      <c r="AI956" s="95"/>
      <c r="AJ956" s="95"/>
      <c r="AK956" s="95"/>
    </row>
    <row r="957" spans="1:37" ht="17.25" customHeight="1" x14ac:dyDescent="0.2">
      <c r="A957" s="104" t="s">
        <v>22</v>
      </c>
      <c r="B957" s="104" t="s">
        <v>1430</v>
      </c>
      <c r="C957" s="104" t="s">
        <v>138</v>
      </c>
      <c r="D957" s="104" t="s">
        <v>142</v>
      </c>
      <c r="E957" s="104" t="s">
        <v>142</v>
      </c>
      <c r="F957" s="95">
        <v>20</v>
      </c>
      <c r="G957" s="98" t="s">
        <v>738</v>
      </c>
      <c r="H957" s="95">
        <v>2003</v>
      </c>
      <c r="I957" s="96" t="s">
        <v>3671</v>
      </c>
      <c r="J957" s="95" t="s">
        <v>3672</v>
      </c>
      <c r="K957" s="95" t="s">
        <v>3662</v>
      </c>
      <c r="L957" s="98" t="s">
        <v>3516</v>
      </c>
      <c r="M957" s="95"/>
      <c r="N957" s="95" t="s">
        <v>3153</v>
      </c>
      <c r="O957" s="95"/>
      <c r="P957" s="95"/>
      <c r="Q957" s="95" t="s">
        <v>178</v>
      </c>
      <c r="R957" s="95"/>
      <c r="S957" s="95"/>
      <c r="T957" s="95"/>
      <c r="U957" s="95"/>
      <c r="V957" s="95"/>
      <c r="W957" s="95"/>
      <c r="X957" s="95"/>
      <c r="Y957" s="95"/>
      <c r="Z957" s="95"/>
      <c r="AA957" s="95"/>
      <c r="AB957" s="95"/>
      <c r="AC957" s="95"/>
      <c r="AD957" s="95"/>
      <c r="AE957" s="95"/>
      <c r="AF957" s="95"/>
      <c r="AG957" s="95"/>
      <c r="AH957" s="95"/>
      <c r="AI957" s="95"/>
      <c r="AJ957" s="95"/>
      <c r="AK957" s="95"/>
    </row>
    <row r="958" spans="1:37" ht="17.25" customHeight="1" x14ac:dyDescent="0.2">
      <c r="A958" s="104" t="s">
        <v>22</v>
      </c>
      <c r="B958" s="104" t="s">
        <v>1433</v>
      </c>
      <c r="C958" s="104" t="s">
        <v>138</v>
      </c>
      <c r="D958" s="104" t="s">
        <v>142</v>
      </c>
      <c r="E958" s="104" t="s">
        <v>142</v>
      </c>
      <c r="F958" s="95">
        <v>21</v>
      </c>
      <c r="G958" s="98" t="s">
        <v>742</v>
      </c>
      <c r="H958" s="95">
        <v>2004</v>
      </c>
      <c r="I958" s="96" t="s">
        <v>3673</v>
      </c>
      <c r="J958" s="95" t="s">
        <v>3674</v>
      </c>
      <c r="K958" s="95" t="s">
        <v>3662</v>
      </c>
      <c r="L958" s="98" t="s">
        <v>3516</v>
      </c>
      <c r="M958" s="95"/>
      <c r="N958" s="95" t="s">
        <v>3153</v>
      </c>
      <c r="O958" s="95"/>
      <c r="P958" s="95"/>
      <c r="Q958" s="95" t="s">
        <v>178</v>
      </c>
      <c r="R958" s="95"/>
      <c r="S958" s="95"/>
      <c r="T958" s="95"/>
      <c r="U958" s="95"/>
      <c r="V958" s="95"/>
      <c r="W958" s="95"/>
      <c r="X958" s="95"/>
      <c r="Y958" s="95"/>
      <c r="Z958" s="95"/>
      <c r="AA958" s="95"/>
      <c r="AB958" s="95"/>
      <c r="AC958" s="95"/>
      <c r="AD958" s="95"/>
      <c r="AE958" s="95"/>
      <c r="AF958" s="95"/>
      <c r="AG958" s="95"/>
      <c r="AH958" s="95"/>
      <c r="AI958" s="95"/>
      <c r="AJ958" s="95"/>
      <c r="AK958" s="95"/>
    </row>
    <row r="959" spans="1:37" ht="17.25" customHeight="1" x14ac:dyDescent="0.2">
      <c r="A959" s="104" t="s">
        <v>22</v>
      </c>
      <c r="B959" s="104" t="s">
        <v>1437</v>
      </c>
      <c r="C959" s="104" t="s">
        <v>138</v>
      </c>
      <c r="D959" s="104" t="s">
        <v>142</v>
      </c>
      <c r="E959" s="104" t="s">
        <v>142</v>
      </c>
      <c r="F959" s="95">
        <v>22</v>
      </c>
      <c r="G959" s="98" t="s">
        <v>746</v>
      </c>
      <c r="H959" s="95">
        <v>2005</v>
      </c>
      <c r="I959" s="96" t="s">
        <v>3675</v>
      </c>
      <c r="J959" s="95" t="s">
        <v>3676</v>
      </c>
      <c r="K959" s="95" t="s">
        <v>3662</v>
      </c>
      <c r="L959" s="98" t="s">
        <v>3516</v>
      </c>
      <c r="M959" s="95"/>
      <c r="N959" s="95" t="s">
        <v>3153</v>
      </c>
      <c r="O959" s="95"/>
      <c r="P959" s="95"/>
      <c r="Q959" s="95" t="s">
        <v>178</v>
      </c>
      <c r="R959" s="95"/>
      <c r="S959" s="95"/>
      <c r="T959" s="95"/>
      <c r="U959" s="95"/>
      <c r="V959" s="95"/>
      <c r="W959" s="95"/>
      <c r="X959" s="95"/>
      <c r="Y959" s="95"/>
      <c r="Z959" s="95"/>
      <c r="AA959" s="95"/>
      <c r="AB959" s="95"/>
      <c r="AC959" s="95"/>
      <c r="AD959" s="95"/>
      <c r="AE959" s="95"/>
      <c r="AF959" s="95"/>
      <c r="AG959" s="95"/>
      <c r="AH959" s="95"/>
      <c r="AI959" s="95"/>
      <c r="AJ959" s="95"/>
      <c r="AK959" s="95"/>
    </row>
    <row r="960" spans="1:37" ht="17.25" customHeight="1" x14ac:dyDescent="0.2">
      <c r="A960" s="104" t="s">
        <v>22</v>
      </c>
      <c r="B960" s="104" t="s">
        <v>791</v>
      </c>
      <c r="C960" s="104" t="s">
        <v>138</v>
      </c>
      <c r="D960" s="104" t="s">
        <v>142</v>
      </c>
      <c r="E960" s="104" t="s">
        <v>142</v>
      </c>
      <c r="F960" s="95">
        <v>23</v>
      </c>
      <c r="G960" s="98" t="s">
        <v>750</v>
      </c>
      <c r="H960" s="95">
        <v>2006</v>
      </c>
      <c r="I960" s="96" t="s">
        <v>3677</v>
      </c>
      <c r="J960" s="95" t="s">
        <v>3678</v>
      </c>
      <c r="K960" s="95" t="s">
        <v>3662</v>
      </c>
      <c r="L960" s="98" t="s">
        <v>3516</v>
      </c>
      <c r="M960" s="95"/>
      <c r="N960" s="95" t="s">
        <v>3153</v>
      </c>
      <c r="O960" s="95"/>
      <c r="P960" s="95"/>
      <c r="Q960" s="95" t="s">
        <v>178</v>
      </c>
      <c r="R960" s="95"/>
      <c r="S960" s="95"/>
      <c r="T960" s="95"/>
      <c r="U960" s="95"/>
      <c r="V960" s="95"/>
      <c r="W960" s="95"/>
      <c r="X960" s="95"/>
      <c r="Y960" s="95"/>
      <c r="Z960" s="95"/>
      <c r="AA960" s="95"/>
      <c r="AB960" s="95"/>
      <c r="AC960" s="95"/>
      <c r="AD960" s="95"/>
      <c r="AE960" s="95"/>
      <c r="AF960" s="95"/>
      <c r="AG960" s="95"/>
      <c r="AH960" s="95"/>
      <c r="AI960" s="95"/>
      <c r="AJ960" s="95"/>
      <c r="AK960" s="95"/>
    </row>
    <row r="961" spans="1:37" ht="17.25" customHeight="1" x14ac:dyDescent="0.2">
      <c r="A961" s="104" t="s">
        <v>22</v>
      </c>
      <c r="B961" s="104" t="s">
        <v>1442</v>
      </c>
      <c r="C961" s="104" t="s">
        <v>138</v>
      </c>
      <c r="D961" s="104" t="s">
        <v>142</v>
      </c>
      <c r="E961" s="104" t="s">
        <v>142</v>
      </c>
      <c r="F961" s="95">
        <v>24</v>
      </c>
      <c r="G961" s="98" t="s">
        <v>754</v>
      </c>
      <c r="H961" s="95">
        <v>2007</v>
      </c>
      <c r="I961" s="96" t="s">
        <v>3680</v>
      </c>
      <c r="J961" s="95" t="s">
        <v>3681</v>
      </c>
      <c r="K961" s="95" t="s">
        <v>3662</v>
      </c>
      <c r="L961" s="98" t="s">
        <v>3516</v>
      </c>
      <c r="M961" s="95"/>
      <c r="N961" s="95" t="s">
        <v>3153</v>
      </c>
      <c r="O961" s="95"/>
      <c r="P961" s="95"/>
      <c r="Q961" s="95" t="s">
        <v>178</v>
      </c>
      <c r="R961" s="95"/>
      <c r="S961" s="95"/>
      <c r="T961" s="95"/>
      <c r="U961" s="95"/>
      <c r="V961" s="95"/>
      <c r="W961" s="95"/>
      <c r="X961" s="95"/>
      <c r="Y961" s="95"/>
      <c r="Z961" s="95"/>
      <c r="AA961" s="95"/>
      <c r="AB961" s="95"/>
      <c r="AC961" s="95"/>
      <c r="AD961" s="95"/>
      <c r="AE961" s="95"/>
      <c r="AF961" s="95"/>
      <c r="AG961" s="95"/>
      <c r="AH961" s="95"/>
      <c r="AI961" s="95"/>
      <c r="AJ961" s="95"/>
      <c r="AK961" s="95"/>
    </row>
    <row r="962" spans="1:37" ht="17.25" customHeight="1" x14ac:dyDescent="0.2">
      <c r="A962" s="104" t="s">
        <v>22</v>
      </c>
      <c r="B962" s="104" t="s">
        <v>797</v>
      </c>
      <c r="C962" s="104" t="s">
        <v>138</v>
      </c>
      <c r="D962" s="104" t="s">
        <v>142</v>
      </c>
      <c r="E962" s="104" t="s">
        <v>142</v>
      </c>
      <c r="F962" s="95">
        <v>25</v>
      </c>
      <c r="G962" s="98" t="s">
        <v>758</v>
      </c>
      <c r="H962" s="95">
        <v>2008</v>
      </c>
      <c r="I962" s="96" t="s">
        <v>3682</v>
      </c>
      <c r="J962" s="95" t="s">
        <v>3683</v>
      </c>
      <c r="K962" s="95" t="s">
        <v>3662</v>
      </c>
      <c r="L962" s="98" t="s">
        <v>3516</v>
      </c>
      <c r="M962" s="95"/>
      <c r="N962" s="95" t="s">
        <v>3153</v>
      </c>
      <c r="O962" s="95"/>
      <c r="P962" s="95"/>
      <c r="Q962" s="95" t="s">
        <v>178</v>
      </c>
      <c r="R962" s="95"/>
      <c r="S962" s="95"/>
      <c r="T962" s="95"/>
      <c r="U962" s="95"/>
      <c r="V962" s="95"/>
      <c r="W962" s="95"/>
      <c r="X962" s="95"/>
      <c r="Y962" s="95"/>
      <c r="Z962" s="95"/>
      <c r="AA962" s="95"/>
      <c r="AB962" s="95"/>
      <c r="AC962" s="95"/>
      <c r="AD962" s="95"/>
      <c r="AE962" s="95"/>
      <c r="AF962" s="95"/>
      <c r="AG962" s="95"/>
      <c r="AH962" s="95"/>
      <c r="AI962" s="95"/>
      <c r="AJ962" s="95"/>
      <c r="AK962" s="95"/>
    </row>
    <row r="963" spans="1:37" ht="17.25" customHeight="1" x14ac:dyDescent="0.2">
      <c r="A963" s="104" t="s">
        <v>22</v>
      </c>
      <c r="B963" s="104" t="s">
        <v>1447</v>
      </c>
      <c r="C963" s="104" t="s">
        <v>138</v>
      </c>
      <c r="D963" s="104" t="s">
        <v>142</v>
      </c>
      <c r="E963" s="104" t="s">
        <v>142</v>
      </c>
      <c r="F963" s="95">
        <v>26</v>
      </c>
      <c r="G963" s="98" t="s">
        <v>763</v>
      </c>
      <c r="H963" s="95">
        <v>2009</v>
      </c>
      <c r="I963" s="96" t="s">
        <v>3684</v>
      </c>
      <c r="J963" s="95" t="s">
        <v>3685</v>
      </c>
      <c r="K963" s="95" t="s">
        <v>3662</v>
      </c>
      <c r="L963" s="98" t="s">
        <v>3516</v>
      </c>
      <c r="M963" s="95"/>
      <c r="N963" s="95" t="s">
        <v>3153</v>
      </c>
      <c r="O963" s="95"/>
      <c r="P963" s="95"/>
      <c r="Q963" s="95" t="s">
        <v>178</v>
      </c>
      <c r="R963" s="95"/>
      <c r="S963" s="95"/>
      <c r="T963" s="95"/>
      <c r="U963" s="95"/>
      <c r="V963" s="95"/>
      <c r="W963" s="95"/>
      <c r="X963" s="95"/>
      <c r="Y963" s="95"/>
      <c r="Z963" s="95"/>
      <c r="AA963" s="95"/>
      <c r="AB963" s="95"/>
      <c r="AC963" s="95"/>
      <c r="AD963" s="95"/>
      <c r="AE963" s="95"/>
      <c r="AF963" s="95"/>
      <c r="AG963" s="95"/>
      <c r="AH963" s="95"/>
      <c r="AI963" s="95"/>
      <c r="AJ963" s="95"/>
      <c r="AK963" s="95"/>
    </row>
    <row r="964" spans="1:37" ht="17.25" customHeight="1" x14ac:dyDescent="0.2">
      <c r="A964" s="104" t="s">
        <v>22</v>
      </c>
      <c r="B964" s="104" t="s">
        <v>800</v>
      </c>
      <c r="C964" s="104" t="s">
        <v>138</v>
      </c>
      <c r="D964" s="104" t="s">
        <v>142</v>
      </c>
      <c r="E964" s="104" t="s">
        <v>142</v>
      </c>
      <c r="F964" s="95">
        <v>27</v>
      </c>
      <c r="G964" s="98" t="s">
        <v>767</v>
      </c>
      <c r="H964" s="95">
        <v>2010</v>
      </c>
      <c r="I964" s="96" t="s">
        <v>3686</v>
      </c>
      <c r="J964" s="95" t="s">
        <v>3687</v>
      </c>
      <c r="K964" s="95" t="s">
        <v>3662</v>
      </c>
      <c r="L964" s="98" t="s">
        <v>3516</v>
      </c>
      <c r="M964" s="95"/>
      <c r="N964" s="95" t="s">
        <v>3153</v>
      </c>
      <c r="O964" s="95"/>
      <c r="P964" s="95"/>
      <c r="Q964" s="95" t="s">
        <v>178</v>
      </c>
      <c r="R964" s="95"/>
      <c r="S964" s="95"/>
      <c r="T964" s="95"/>
      <c r="U964" s="95"/>
      <c r="V964" s="95"/>
      <c r="W964" s="95"/>
      <c r="X964" s="95"/>
      <c r="Y964" s="95"/>
      <c r="Z964" s="95"/>
      <c r="AA964" s="95"/>
      <c r="AB964" s="95"/>
      <c r="AC964" s="95"/>
      <c r="AD964" s="95"/>
      <c r="AE964" s="95"/>
      <c r="AF964" s="95"/>
      <c r="AG964" s="95"/>
      <c r="AH964" s="95"/>
      <c r="AI964" s="95"/>
      <c r="AJ964" s="95"/>
      <c r="AK964" s="95"/>
    </row>
    <row r="965" spans="1:37" ht="17.25" customHeight="1" x14ac:dyDescent="0.2">
      <c r="A965" s="104" t="s">
        <v>22</v>
      </c>
      <c r="B965" s="104" t="s">
        <v>833</v>
      </c>
      <c r="C965" s="104" t="s">
        <v>138</v>
      </c>
      <c r="D965" s="104" t="s">
        <v>142</v>
      </c>
      <c r="E965" s="104" t="s">
        <v>142</v>
      </c>
      <c r="F965" s="95">
        <v>28</v>
      </c>
      <c r="G965" s="98" t="s">
        <v>771</v>
      </c>
      <c r="H965" s="95">
        <v>2011</v>
      </c>
      <c r="I965" s="96" t="s">
        <v>3688</v>
      </c>
      <c r="J965" s="95" t="s">
        <v>3689</v>
      </c>
      <c r="K965" s="95" t="s">
        <v>3662</v>
      </c>
      <c r="L965" s="98" t="s">
        <v>3516</v>
      </c>
      <c r="M965" s="95"/>
      <c r="N965" s="95" t="s">
        <v>3153</v>
      </c>
      <c r="O965" s="95"/>
      <c r="P965" s="95"/>
      <c r="Q965" s="95" t="s">
        <v>178</v>
      </c>
      <c r="R965" s="95"/>
      <c r="S965" s="95"/>
      <c r="T965" s="95"/>
      <c r="U965" s="95"/>
      <c r="V965" s="95"/>
      <c r="W965" s="95"/>
      <c r="X965" s="95"/>
      <c r="Y965" s="95"/>
      <c r="Z965" s="95"/>
      <c r="AA965" s="95"/>
      <c r="AB965" s="95"/>
      <c r="AC965" s="95"/>
      <c r="AD965" s="95"/>
      <c r="AE965" s="95"/>
      <c r="AF965" s="95"/>
      <c r="AG965" s="95"/>
      <c r="AH965" s="95"/>
      <c r="AI965" s="95"/>
      <c r="AJ965" s="95"/>
      <c r="AK965" s="95"/>
    </row>
    <row r="966" spans="1:37" ht="17.25" customHeight="1" x14ac:dyDescent="0.2">
      <c r="A966" s="104" t="s">
        <v>22</v>
      </c>
      <c r="B966" s="104" t="s">
        <v>1459</v>
      </c>
      <c r="C966" s="104" t="s">
        <v>138</v>
      </c>
      <c r="D966" s="104" t="s">
        <v>142</v>
      </c>
      <c r="E966" s="104" t="s">
        <v>142</v>
      </c>
      <c r="F966" s="95">
        <v>29</v>
      </c>
      <c r="G966" s="98" t="s">
        <v>775</v>
      </c>
      <c r="H966" s="95">
        <v>2012</v>
      </c>
      <c r="I966" s="96" t="s">
        <v>3690</v>
      </c>
      <c r="J966" s="95" t="s">
        <v>3691</v>
      </c>
      <c r="K966" s="95" t="s">
        <v>3662</v>
      </c>
      <c r="L966" s="98" t="s">
        <v>3516</v>
      </c>
      <c r="M966" s="95"/>
      <c r="N966" s="95" t="s">
        <v>3153</v>
      </c>
      <c r="O966" s="95"/>
      <c r="P966" s="95"/>
      <c r="Q966" s="95" t="s">
        <v>178</v>
      </c>
      <c r="R966" s="95"/>
      <c r="S966" s="95"/>
      <c r="T966" s="95"/>
      <c r="U966" s="95"/>
      <c r="V966" s="95"/>
      <c r="W966" s="95"/>
      <c r="X966" s="95"/>
      <c r="Y966" s="95"/>
      <c r="Z966" s="95"/>
      <c r="AA966" s="95"/>
      <c r="AB966" s="95"/>
      <c r="AC966" s="95"/>
      <c r="AD966" s="95"/>
      <c r="AE966" s="95"/>
      <c r="AF966" s="95"/>
      <c r="AG966" s="95"/>
      <c r="AH966" s="95"/>
      <c r="AI966" s="95"/>
      <c r="AJ966" s="95"/>
      <c r="AK966" s="95"/>
    </row>
    <row r="967" spans="1:37" ht="17.25" customHeight="1" x14ac:dyDescent="0.2">
      <c r="A967" s="104" t="s">
        <v>22</v>
      </c>
      <c r="B967" s="104" t="s">
        <v>1465</v>
      </c>
      <c r="C967" s="104" t="s">
        <v>138</v>
      </c>
      <c r="D967" s="104" t="s">
        <v>142</v>
      </c>
      <c r="E967" s="104" t="s">
        <v>142</v>
      </c>
      <c r="F967" s="95">
        <v>30</v>
      </c>
      <c r="G967" s="98" t="s">
        <v>779</v>
      </c>
      <c r="H967" s="95">
        <v>2013</v>
      </c>
      <c r="I967" s="96" t="s">
        <v>3694</v>
      </c>
      <c r="J967" s="95" t="s">
        <v>3695</v>
      </c>
      <c r="K967" s="95" t="s">
        <v>3662</v>
      </c>
      <c r="L967" s="98" t="s">
        <v>3516</v>
      </c>
      <c r="M967" s="95"/>
      <c r="N967" s="95" t="s">
        <v>3153</v>
      </c>
      <c r="O967" s="95"/>
      <c r="P967" s="95"/>
      <c r="Q967" s="95" t="s">
        <v>178</v>
      </c>
      <c r="R967" s="95"/>
      <c r="S967" s="95"/>
      <c r="T967" s="95"/>
      <c r="U967" s="95"/>
      <c r="V967" s="95"/>
      <c r="W967" s="95"/>
      <c r="X967" s="95"/>
      <c r="Y967" s="95"/>
      <c r="Z967" s="95"/>
      <c r="AA967" s="95"/>
      <c r="AB967" s="95"/>
      <c r="AC967" s="95"/>
      <c r="AD967" s="95"/>
      <c r="AE967" s="95"/>
      <c r="AF967" s="95"/>
      <c r="AG967" s="95"/>
      <c r="AH967" s="95"/>
      <c r="AI967" s="95"/>
      <c r="AJ967" s="95"/>
      <c r="AK967" s="95"/>
    </row>
    <row r="968" spans="1:37" ht="17.25" customHeight="1" x14ac:dyDescent="0.2">
      <c r="A968" s="104" t="s">
        <v>22</v>
      </c>
      <c r="B968" s="104" t="s">
        <v>1471</v>
      </c>
      <c r="C968" s="104" t="s">
        <v>138</v>
      </c>
      <c r="D968" s="104" t="s">
        <v>142</v>
      </c>
      <c r="E968" s="104" t="s">
        <v>142</v>
      </c>
      <c r="F968" s="95">
        <v>31</v>
      </c>
      <c r="G968" s="98" t="s">
        <v>783</v>
      </c>
      <c r="H968" s="95">
        <v>2014</v>
      </c>
      <c r="I968" s="96" t="s">
        <v>3696</v>
      </c>
      <c r="J968" s="95" t="s">
        <v>3697</v>
      </c>
      <c r="K968" s="95" t="s">
        <v>3662</v>
      </c>
      <c r="L968" s="98" t="s">
        <v>3516</v>
      </c>
      <c r="M968" s="95"/>
      <c r="N968" s="95" t="s">
        <v>3153</v>
      </c>
      <c r="O968" s="95"/>
      <c r="P968" s="95"/>
      <c r="Q968" s="95" t="s">
        <v>178</v>
      </c>
      <c r="R968" s="95"/>
      <c r="S968" s="95"/>
      <c r="T968" s="95"/>
      <c r="U968" s="95"/>
      <c r="V968" s="95"/>
      <c r="W968" s="95"/>
      <c r="X968" s="95"/>
      <c r="Y968" s="95"/>
      <c r="Z968" s="95"/>
      <c r="AA968" s="95"/>
      <c r="AB968" s="95"/>
      <c r="AC968" s="95"/>
      <c r="AD968" s="95"/>
      <c r="AE968" s="95"/>
      <c r="AF968" s="95"/>
      <c r="AG968" s="95"/>
      <c r="AH968" s="95"/>
      <c r="AI968" s="95"/>
      <c r="AJ968" s="95"/>
      <c r="AK968" s="95"/>
    </row>
    <row r="969" spans="1:37" ht="17.25" customHeight="1" x14ac:dyDescent="0.2">
      <c r="A969" s="104" t="s">
        <v>22</v>
      </c>
      <c r="B969" s="104" t="s">
        <v>1478</v>
      </c>
      <c r="C969" s="104" t="s">
        <v>138</v>
      </c>
      <c r="D969" s="104" t="s">
        <v>142</v>
      </c>
      <c r="E969" s="104" t="s">
        <v>142</v>
      </c>
      <c r="F969" s="95">
        <v>32</v>
      </c>
      <c r="G969" s="98" t="s">
        <v>787</v>
      </c>
      <c r="H969" s="95">
        <v>2015</v>
      </c>
      <c r="I969" s="96" t="s">
        <v>3698</v>
      </c>
      <c r="J969" s="95" t="s">
        <v>3699</v>
      </c>
      <c r="K969" s="95" t="s">
        <v>3662</v>
      </c>
      <c r="L969" s="98" t="s">
        <v>3516</v>
      </c>
      <c r="M969" s="95"/>
      <c r="N969" s="95" t="s">
        <v>3153</v>
      </c>
      <c r="O969" s="95"/>
      <c r="P969" s="95"/>
      <c r="Q969" s="95" t="s">
        <v>178</v>
      </c>
      <c r="R969" s="95"/>
      <c r="S969" s="95"/>
      <c r="T969" s="95"/>
      <c r="U969" s="95"/>
      <c r="V969" s="95"/>
      <c r="W969" s="95"/>
      <c r="X969" s="95"/>
      <c r="Y969" s="95"/>
      <c r="Z969" s="95"/>
      <c r="AA969" s="95"/>
      <c r="AB969" s="95"/>
      <c r="AC969" s="95"/>
      <c r="AD969" s="95"/>
      <c r="AE969" s="95"/>
      <c r="AF969" s="95"/>
      <c r="AG969" s="95"/>
      <c r="AH969" s="95"/>
      <c r="AI969" s="95"/>
      <c r="AJ969" s="95"/>
      <c r="AK969" s="95"/>
    </row>
    <row r="970" spans="1:37" ht="17.25" customHeight="1" x14ac:dyDescent="0.2">
      <c r="A970" s="105" t="s">
        <v>22</v>
      </c>
      <c r="B970" s="105" t="s">
        <v>761</v>
      </c>
      <c r="C970" s="105" t="s">
        <v>138</v>
      </c>
      <c r="D970" s="105" t="s">
        <v>153</v>
      </c>
      <c r="E970" s="105" t="s">
        <v>3634</v>
      </c>
      <c r="F970" s="95">
        <v>1</v>
      </c>
      <c r="G970" s="98" t="s">
        <v>659</v>
      </c>
      <c r="H970" s="95">
        <v>1984</v>
      </c>
      <c r="I970" s="96" t="s">
        <v>3700</v>
      </c>
      <c r="J970" s="95" t="s">
        <v>3701</v>
      </c>
      <c r="K970" s="95" t="s">
        <v>3702</v>
      </c>
      <c r="L970" s="95"/>
      <c r="M970" s="95"/>
      <c r="N970" s="95" t="s">
        <v>3153</v>
      </c>
      <c r="O970" s="95"/>
      <c r="P970" s="95"/>
      <c r="Q970" s="95" t="s">
        <v>178</v>
      </c>
      <c r="R970" s="95"/>
      <c r="S970" s="95"/>
      <c r="T970" s="95"/>
      <c r="U970" s="95"/>
      <c r="V970" s="95"/>
      <c r="W970" s="95"/>
      <c r="X970" s="95"/>
      <c r="Y970" s="95"/>
      <c r="Z970" s="95"/>
      <c r="AA970" s="95"/>
      <c r="AB970" s="95"/>
      <c r="AC970" s="95"/>
      <c r="AD970" s="95"/>
      <c r="AE970" s="95"/>
      <c r="AF970" s="95"/>
      <c r="AG970" s="95"/>
      <c r="AH970" s="95"/>
      <c r="AI970" s="95"/>
      <c r="AJ970" s="95"/>
      <c r="AK970" s="95"/>
    </row>
    <row r="971" spans="1:37" ht="17.25" customHeight="1" x14ac:dyDescent="0.2">
      <c r="A971" s="105" t="s">
        <v>22</v>
      </c>
      <c r="B971" s="105" t="s">
        <v>671</v>
      </c>
      <c r="C971" s="105" t="s">
        <v>138</v>
      </c>
      <c r="D971" s="105" t="s">
        <v>153</v>
      </c>
      <c r="E971" s="105" t="s">
        <v>3634</v>
      </c>
      <c r="F971" s="95">
        <v>2</v>
      </c>
      <c r="G971" s="98" t="s">
        <v>541</v>
      </c>
      <c r="H971" s="95">
        <v>1985</v>
      </c>
      <c r="I971" s="96" t="s">
        <v>3703</v>
      </c>
      <c r="J971" s="95" t="s">
        <v>3704</v>
      </c>
      <c r="K971" s="95" t="s">
        <v>3702</v>
      </c>
      <c r="L971" s="95"/>
      <c r="M971" s="95"/>
      <c r="N971" s="95" t="s">
        <v>3153</v>
      </c>
      <c r="O971" s="95"/>
      <c r="P971" s="95"/>
      <c r="Q971" s="95" t="s">
        <v>178</v>
      </c>
      <c r="R971" s="95"/>
      <c r="S971" s="95"/>
      <c r="T971" s="95"/>
      <c r="U971" s="95"/>
      <c r="V971" s="95"/>
      <c r="W971" s="95"/>
      <c r="X971" s="95"/>
      <c r="Y971" s="95"/>
      <c r="Z971" s="95"/>
      <c r="AA971" s="95"/>
      <c r="AB971" s="95"/>
      <c r="AC971" s="95"/>
      <c r="AD971" s="95"/>
      <c r="AE971" s="95"/>
      <c r="AF971" s="95"/>
      <c r="AG971" s="95"/>
      <c r="AH971" s="95"/>
      <c r="AI971" s="95"/>
      <c r="AJ971" s="95"/>
      <c r="AK971" s="95"/>
    </row>
    <row r="972" spans="1:37" ht="17.25" customHeight="1" x14ac:dyDescent="0.2">
      <c r="A972" s="105" t="s">
        <v>22</v>
      </c>
      <c r="B972" s="105" t="s">
        <v>753</v>
      </c>
      <c r="C972" s="105" t="s">
        <v>138</v>
      </c>
      <c r="D972" s="105" t="s">
        <v>153</v>
      </c>
      <c r="E972" s="105" t="s">
        <v>3634</v>
      </c>
      <c r="F972" s="95">
        <v>3</v>
      </c>
      <c r="G972" s="98" t="s">
        <v>667</v>
      </c>
      <c r="H972" s="95">
        <v>1986</v>
      </c>
      <c r="I972" s="96" t="s">
        <v>3705</v>
      </c>
      <c r="J972" s="95" t="s">
        <v>3706</v>
      </c>
      <c r="K972" s="95" t="s">
        <v>3702</v>
      </c>
      <c r="L972" s="95"/>
      <c r="M972" s="95"/>
      <c r="N972" s="95" t="s">
        <v>3153</v>
      </c>
      <c r="O972" s="95"/>
      <c r="P972" s="95"/>
      <c r="Q972" s="95" t="s">
        <v>178</v>
      </c>
      <c r="R972" s="95"/>
      <c r="S972" s="95"/>
      <c r="T972" s="95"/>
      <c r="U972" s="95"/>
      <c r="V972" s="95"/>
      <c r="W972" s="95"/>
      <c r="X972" s="95"/>
      <c r="Y972" s="95"/>
      <c r="Z972" s="95"/>
      <c r="AA972" s="95"/>
      <c r="AB972" s="95"/>
      <c r="AC972" s="95"/>
      <c r="AD972" s="95"/>
      <c r="AE972" s="95"/>
      <c r="AF972" s="95"/>
      <c r="AG972" s="95"/>
      <c r="AH972" s="95"/>
      <c r="AI972" s="95"/>
      <c r="AJ972" s="95"/>
      <c r="AK972" s="95"/>
    </row>
    <row r="973" spans="1:37" ht="17.25" customHeight="1" x14ac:dyDescent="0.2">
      <c r="A973" s="105" t="s">
        <v>22</v>
      </c>
      <c r="B973" s="105" t="s">
        <v>732</v>
      </c>
      <c r="C973" s="105" t="s">
        <v>138</v>
      </c>
      <c r="D973" s="105" t="s">
        <v>153</v>
      </c>
      <c r="E973" s="105" t="s">
        <v>3634</v>
      </c>
      <c r="F973" s="95">
        <v>4</v>
      </c>
      <c r="G973" s="98" t="s">
        <v>672</v>
      </c>
      <c r="H973" s="95">
        <v>1987</v>
      </c>
      <c r="I973" s="96" t="s">
        <v>3707</v>
      </c>
      <c r="J973" s="95" t="s">
        <v>3708</v>
      </c>
      <c r="K973" s="95" t="s">
        <v>3702</v>
      </c>
      <c r="L973" s="95"/>
      <c r="M973" s="95"/>
      <c r="N973" s="95" t="s">
        <v>3153</v>
      </c>
      <c r="O973" s="95"/>
      <c r="P973" s="95"/>
      <c r="Q973" s="95" t="s">
        <v>178</v>
      </c>
      <c r="R973" s="95"/>
      <c r="S973" s="95"/>
      <c r="T973" s="95"/>
      <c r="U973" s="95"/>
      <c r="V973" s="95"/>
      <c r="W973" s="95"/>
      <c r="X973" s="95"/>
      <c r="Y973" s="95"/>
      <c r="Z973" s="95"/>
      <c r="AA973" s="95"/>
      <c r="AB973" s="95"/>
      <c r="AC973" s="95"/>
      <c r="AD973" s="95"/>
      <c r="AE973" s="95"/>
      <c r="AF973" s="95"/>
      <c r="AG973" s="95"/>
      <c r="AH973" s="95"/>
      <c r="AI973" s="95"/>
      <c r="AJ973" s="95"/>
      <c r="AK973" s="95"/>
    </row>
    <row r="974" spans="1:37" ht="17.25" customHeight="1" x14ac:dyDescent="0.2">
      <c r="A974" s="105" t="s">
        <v>22</v>
      </c>
      <c r="B974" s="105" t="s">
        <v>679</v>
      </c>
      <c r="C974" s="105" t="s">
        <v>138</v>
      </c>
      <c r="D974" s="105" t="s">
        <v>153</v>
      </c>
      <c r="E974" s="105" t="s">
        <v>3634</v>
      </c>
      <c r="F974" s="95">
        <v>5</v>
      </c>
      <c r="G974" s="98" t="s">
        <v>676</v>
      </c>
      <c r="H974" s="95">
        <v>1988</v>
      </c>
      <c r="I974" s="96" t="s">
        <v>3710</v>
      </c>
      <c r="J974" s="95" t="s">
        <v>3711</v>
      </c>
      <c r="K974" s="95" t="s">
        <v>3702</v>
      </c>
      <c r="L974" s="95"/>
      <c r="M974" s="95"/>
      <c r="N974" s="95" t="s">
        <v>3153</v>
      </c>
      <c r="O974" s="95"/>
      <c r="P974" s="95"/>
      <c r="Q974" s="95" t="s">
        <v>178</v>
      </c>
      <c r="R974" s="95"/>
      <c r="S974" s="95"/>
      <c r="T974" s="95"/>
      <c r="U974" s="95"/>
      <c r="V974" s="95"/>
      <c r="W974" s="95"/>
      <c r="X974" s="95"/>
      <c r="Y974" s="95"/>
      <c r="Z974" s="95"/>
      <c r="AA974" s="95"/>
      <c r="AB974" s="95"/>
      <c r="AC974" s="95"/>
      <c r="AD974" s="95"/>
      <c r="AE974" s="95"/>
      <c r="AF974" s="95"/>
      <c r="AG974" s="95"/>
      <c r="AH974" s="95"/>
      <c r="AI974" s="95"/>
      <c r="AJ974" s="95"/>
      <c r="AK974" s="95"/>
    </row>
    <row r="975" spans="1:37" ht="17.25" customHeight="1" x14ac:dyDescent="0.2">
      <c r="A975" s="105" t="s">
        <v>22</v>
      </c>
      <c r="B975" s="105" t="s">
        <v>774</v>
      </c>
      <c r="C975" s="105" t="s">
        <v>138</v>
      </c>
      <c r="D975" s="105" t="s">
        <v>153</v>
      </c>
      <c r="E975" s="105" t="s">
        <v>3634</v>
      </c>
      <c r="F975" s="95">
        <v>6</v>
      </c>
      <c r="G975" s="98" t="s">
        <v>680</v>
      </c>
      <c r="H975" s="95">
        <v>1989</v>
      </c>
      <c r="I975" s="96" t="s">
        <v>3712</v>
      </c>
      <c r="J975" s="95" t="s">
        <v>3713</v>
      </c>
      <c r="K975" s="95" t="s">
        <v>3702</v>
      </c>
      <c r="L975" s="95"/>
      <c r="M975" s="95"/>
      <c r="N975" s="95" t="s">
        <v>3153</v>
      </c>
      <c r="O975" s="95"/>
      <c r="P975" s="95"/>
      <c r="Q975" s="95" t="s">
        <v>178</v>
      </c>
      <c r="R975" s="95"/>
      <c r="S975" s="95"/>
      <c r="T975" s="95"/>
      <c r="U975" s="95"/>
      <c r="V975" s="95"/>
      <c r="W975" s="95"/>
      <c r="X975" s="95"/>
      <c r="Y975" s="95"/>
      <c r="Z975" s="95"/>
      <c r="AA975" s="95"/>
      <c r="AB975" s="95"/>
      <c r="AC975" s="95"/>
      <c r="AD975" s="95"/>
      <c r="AE975" s="95"/>
      <c r="AF975" s="95"/>
      <c r="AG975" s="95"/>
      <c r="AH975" s="95"/>
      <c r="AI975" s="95"/>
      <c r="AJ975" s="95"/>
      <c r="AK975" s="95"/>
    </row>
    <row r="976" spans="1:37" ht="17.25" customHeight="1" x14ac:dyDescent="0.2">
      <c r="A976" s="105" t="s">
        <v>22</v>
      </c>
      <c r="B976" s="105" t="s">
        <v>749</v>
      </c>
      <c r="C976" s="105" t="s">
        <v>138</v>
      </c>
      <c r="D976" s="105" t="s">
        <v>153</v>
      </c>
      <c r="E976" s="105" t="s">
        <v>3634</v>
      </c>
      <c r="F976" s="95">
        <v>7</v>
      </c>
      <c r="G976" s="98" t="s">
        <v>684</v>
      </c>
      <c r="H976" s="95">
        <v>1990</v>
      </c>
      <c r="I976" s="96" t="s">
        <v>3714</v>
      </c>
      <c r="J976" s="95" t="s">
        <v>3715</v>
      </c>
      <c r="K976" s="95" t="s">
        <v>3702</v>
      </c>
      <c r="L976" s="95"/>
      <c r="M976" s="95"/>
      <c r="N976" s="95" t="s">
        <v>3153</v>
      </c>
      <c r="O976" s="95"/>
      <c r="P976" s="95"/>
      <c r="Q976" s="95" t="s">
        <v>178</v>
      </c>
      <c r="R976" s="95"/>
      <c r="S976" s="95"/>
      <c r="T976" s="95"/>
      <c r="U976" s="95"/>
      <c r="V976" s="95"/>
      <c r="W976" s="95"/>
      <c r="X976" s="95"/>
      <c r="Y976" s="95"/>
      <c r="Z976" s="95"/>
      <c r="AA976" s="95"/>
      <c r="AB976" s="95"/>
      <c r="AC976" s="95"/>
      <c r="AD976" s="95"/>
      <c r="AE976" s="95"/>
      <c r="AF976" s="95"/>
      <c r="AG976" s="95"/>
      <c r="AH976" s="95"/>
      <c r="AI976" s="95"/>
      <c r="AJ976" s="95"/>
      <c r="AK976" s="95"/>
    </row>
    <row r="977" spans="1:37" ht="17.25" customHeight="1" x14ac:dyDescent="0.2">
      <c r="A977" s="105" t="s">
        <v>22</v>
      </c>
      <c r="B977" s="105" t="s">
        <v>720</v>
      </c>
      <c r="C977" s="105" t="s">
        <v>138</v>
      </c>
      <c r="D977" s="105" t="s">
        <v>153</v>
      </c>
      <c r="E977" s="105" t="s">
        <v>3634</v>
      </c>
      <c r="F977" s="95">
        <v>8</v>
      </c>
      <c r="G977" s="98" t="s">
        <v>688</v>
      </c>
      <c r="H977" s="95">
        <v>1991</v>
      </c>
      <c r="I977" s="96" t="s">
        <v>3716</v>
      </c>
      <c r="J977" s="95" t="s">
        <v>3717</v>
      </c>
      <c r="K977" s="95" t="s">
        <v>3702</v>
      </c>
      <c r="L977" s="95"/>
      <c r="M977" s="95"/>
      <c r="N977" s="95" t="s">
        <v>3153</v>
      </c>
      <c r="O977" s="95"/>
      <c r="P977" s="95"/>
      <c r="Q977" s="95" t="s">
        <v>178</v>
      </c>
      <c r="R977" s="95"/>
      <c r="S977" s="95"/>
      <c r="T977" s="95"/>
      <c r="U977" s="95"/>
      <c r="V977" s="95"/>
      <c r="W977" s="95"/>
      <c r="X977" s="95"/>
      <c r="Y977" s="95"/>
      <c r="Z977" s="95"/>
      <c r="AA977" s="95"/>
      <c r="AB977" s="95"/>
      <c r="AC977" s="95"/>
      <c r="AD977" s="95"/>
      <c r="AE977" s="95"/>
      <c r="AF977" s="95"/>
      <c r="AG977" s="95"/>
      <c r="AH977" s="95"/>
      <c r="AI977" s="95"/>
      <c r="AJ977" s="95"/>
      <c r="AK977" s="95"/>
    </row>
    <row r="978" spans="1:37" ht="17.25" customHeight="1" x14ac:dyDescent="0.2">
      <c r="A978" s="105" t="s">
        <v>22</v>
      </c>
      <c r="B978" s="105" t="s">
        <v>778</v>
      </c>
      <c r="C978" s="105" t="s">
        <v>138</v>
      </c>
      <c r="D978" s="105" t="s">
        <v>153</v>
      </c>
      <c r="E978" s="105" t="s">
        <v>3634</v>
      </c>
      <c r="F978" s="95">
        <v>9</v>
      </c>
      <c r="G978" s="98" t="s">
        <v>692</v>
      </c>
      <c r="H978" s="95">
        <v>1992</v>
      </c>
      <c r="I978" s="96" t="s">
        <v>3718</v>
      </c>
      <c r="J978" s="95" t="s">
        <v>3719</v>
      </c>
      <c r="K978" s="95" t="s">
        <v>3702</v>
      </c>
      <c r="L978" s="95"/>
      <c r="M978" s="95"/>
      <c r="N978" s="95" t="s">
        <v>3153</v>
      </c>
      <c r="O978" s="95"/>
      <c r="P978" s="95"/>
      <c r="Q978" s="95" t="s">
        <v>178</v>
      </c>
      <c r="R978" s="95"/>
      <c r="S978" s="95"/>
      <c r="T978" s="95"/>
      <c r="U978" s="95"/>
      <c r="V978" s="95"/>
      <c r="W978" s="95"/>
      <c r="X978" s="95"/>
      <c r="Y978" s="95"/>
      <c r="Z978" s="95"/>
      <c r="AA978" s="95"/>
      <c r="AB978" s="95"/>
      <c r="AC978" s="95"/>
      <c r="AD978" s="95"/>
      <c r="AE978" s="95"/>
      <c r="AF978" s="95"/>
      <c r="AG978" s="95"/>
      <c r="AH978" s="95"/>
      <c r="AI978" s="95"/>
      <c r="AJ978" s="95"/>
      <c r="AK978" s="95"/>
    </row>
    <row r="979" spans="1:37" ht="17.25" customHeight="1" x14ac:dyDescent="0.2">
      <c r="A979" s="105" t="s">
        <v>22</v>
      </c>
      <c r="B979" s="105" t="s">
        <v>770</v>
      </c>
      <c r="C979" s="105" t="s">
        <v>138</v>
      </c>
      <c r="D979" s="105" t="s">
        <v>153</v>
      </c>
      <c r="E979" s="105" t="s">
        <v>3634</v>
      </c>
      <c r="F979" s="95">
        <v>10</v>
      </c>
      <c r="G979" s="98" t="s">
        <v>696</v>
      </c>
      <c r="H979" s="95">
        <v>1993</v>
      </c>
      <c r="I979" s="96" t="s">
        <v>3720</v>
      </c>
      <c r="J979" s="95" t="s">
        <v>3722</v>
      </c>
      <c r="K979" s="95" t="s">
        <v>3702</v>
      </c>
      <c r="L979" s="95"/>
      <c r="M979" s="95"/>
      <c r="N979" s="95" t="s">
        <v>3153</v>
      </c>
      <c r="O979" s="95"/>
      <c r="P979" s="95"/>
      <c r="Q979" s="95" t="s">
        <v>178</v>
      </c>
      <c r="R979" s="95"/>
      <c r="S979" s="95"/>
      <c r="T979" s="95"/>
      <c r="U979" s="95"/>
      <c r="V979" s="95"/>
      <c r="W979" s="95"/>
      <c r="X979" s="95"/>
      <c r="Y979" s="95"/>
      <c r="Z979" s="95"/>
      <c r="AA979" s="95"/>
      <c r="AB979" s="95"/>
      <c r="AC979" s="95"/>
      <c r="AD979" s="95"/>
      <c r="AE979" s="95"/>
      <c r="AF979" s="95"/>
      <c r="AG979" s="95"/>
      <c r="AH979" s="95"/>
      <c r="AI979" s="95"/>
      <c r="AJ979" s="95"/>
      <c r="AK979" s="95"/>
    </row>
    <row r="980" spans="1:37" ht="17.25" customHeight="1" x14ac:dyDescent="0.2">
      <c r="A980" s="105" t="s">
        <v>22</v>
      </c>
      <c r="B980" s="105" t="s">
        <v>712</v>
      </c>
      <c r="C980" s="105" t="s">
        <v>138</v>
      </c>
      <c r="D980" s="105" t="s">
        <v>153</v>
      </c>
      <c r="E980" s="105" t="s">
        <v>3634</v>
      </c>
      <c r="F980" s="95">
        <v>11</v>
      </c>
      <c r="G980" s="98" t="s">
        <v>700</v>
      </c>
      <c r="H980" s="95">
        <v>1994</v>
      </c>
      <c r="I980" s="96" t="s">
        <v>3724</v>
      </c>
      <c r="J980" s="95" t="s">
        <v>3725</v>
      </c>
      <c r="K980" s="95" t="s">
        <v>3702</v>
      </c>
      <c r="L980" s="95"/>
      <c r="M980" s="95"/>
      <c r="N980" s="95" t="s">
        <v>3153</v>
      </c>
      <c r="O980" s="95"/>
      <c r="P980" s="95"/>
      <c r="Q980" s="95" t="s">
        <v>178</v>
      </c>
      <c r="R980" s="95"/>
      <c r="S980" s="95"/>
      <c r="T980" s="95"/>
      <c r="U980" s="95"/>
      <c r="V980" s="95"/>
      <c r="W980" s="95"/>
      <c r="X980" s="95"/>
      <c r="Y980" s="95"/>
      <c r="Z980" s="95"/>
      <c r="AA980" s="95"/>
      <c r="AB980" s="95"/>
      <c r="AC980" s="95"/>
      <c r="AD980" s="95"/>
      <c r="AE980" s="95"/>
      <c r="AF980" s="95"/>
      <c r="AG980" s="95"/>
      <c r="AH980" s="95"/>
      <c r="AI980" s="95"/>
      <c r="AJ980" s="95"/>
      <c r="AK980" s="95"/>
    </row>
    <row r="981" spans="1:37" ht="17.25" customHeight="1" x14ac:dyDescent="0.2">
      <c r="A981" s="105" t="s">
        <v>22</v>
      </c>
      <c r="B981" s="105" t="s">
        <v>737</v>
      </c>
      <c r="C981" s="105" t="s">
        <v>138</v>
      </c>
      <c r="D981" s="105" t="s">
        <v>153</v>
      </c>
      <c r="E981" s="105" t="s">
        <v>3634</v>
      </c>
      <c r="F981" s="95">
        <v>12</v>
      </c>
      <c r="G981" s="98" t="s">
        <v>705</v>
      </c>
      <c r="H981" s="95">
        <v>1995</v>
      </c>
      <c r="I981" s="96" t="s">
        <v>3726</v>
      </c>
      <c r="J981" s="95" t="s">
        <v>3727</v>
      </c>
      <c r="K981" s="95" t="s">
        <v>3702</v>
      </c>
      <c r="L981" s="95"/>
      <c r="M981" s="95"/>
      <c r="N981" s="95" t="s">
        <v>3153</v>
      </c>
      <c r="O981" s="95"/>
      <c r="P981" s="95"/>
      <c r="Q981" s="95" t="s">
        <v>178</v>
      </c>
      <c r="R981" s="95"/>
      <c r="S981" s="95"/>
      <c r="T981" s="95"/>
      <c r="U981" s="95"/>
      <c r="V981" s="95"/>
      <c r="W981" s="95"/>
      <c r="X981" s="95"/>
      <c r="Y981" s="95"/>
      <c r="Z981" s="95"/>
      <c r="AA981" s="95"/>
      <c r="AB981" s="95"/>
      <c r="AC981" s="95"/>
      <c r="AD981" s="95"/>
      <c r="AE981" s="95"/>
      <c r="AF981" s="95"/>
      <c r="AG981" s="95"/>
      <c r="AH981" s="95"/>
      <c r="AI981" s="95"/>
      <c r="AJ981" s="95"/>
      <c r="AK981" s="95"/>
    </row>
    <row r="982" spans="1:37" ht="17.25" customHeight="1" x14ac:dyDescent="0.2">
      <c r="A982" s="105" t="s">
        <v>22</v>
      </c>
      <c r="B982" s="105" t="s">
        <v>675</v>
      </c>
      <c r="C982" s="105" t="s">
        <v>138</v>
      </c>
      <c r="D982" s="105" t="s">
        <v>153</v>
      </c>
      <c r="E982" s="105" t="s">
        <v>3634</v>
      </c>
      <c r="F982" s="95">
        <v>13</v>
      </c>
      <c r="G982" s="98" t="s">
        <v>709</v>
      </c>
      <c r="H982" s="95">
        <v>1996</v>
      </c>
      <c r="I982" s="96" t="s">
        <v>3728</v>
      </c>
      <c r="J982" s="95" t="s">
        <v>3729</v>
      </c>
      <c r="K982" s="95" t="s">
        <v>3702</v>
      </c>
      <c r="L982" s="95"/>
      <c r="M982" s="95"/>
      <c r="N982" s="95" t="s">
        <v>3153</v>
      </c>
      <c r="O982" s="95"/>
      <c r="P982" s="95"/>
      <c r="Q982" s="95" t="s">
        <v>178</v>
      </c>
      <c r="R982" s="95"/>
      <c r="S982" s="95"/>
      <c r="T982" s="95"/>
      <c r="U982" s="95"/>
      <c r="V982" s="95"/>
      <c r="W982" s="95"/>
      <c r="X982" s="95"/>
      <c r="Y982" s="95"/>
      <c r="Z982" s="95"/>
      <c r="AA982" s="95"/>
      <c r="AB982" s="95"/>
      <c r="AC982" s="95"/>
      <c r="AD982" s="95"/>
      <c r="AE982" s="95"/>
      <c r="AF982" s="95"/>
      <c r="AG982" s="95"/>
      <c r="AH982" s="95"/>
      <c r="AI982" s="95"/>
      <c r="AJ982" s="95"/>
      <c r="AK982" s="95"/>
    </row>
    <row r="983" spans="1:37" ht="17.25" customHeight="1" x14ac:dyDescent="0.2">
      <c r="A983" s="105" t="s">
        <v>22</v>
      </c>
      <c r="B983" s="105" t="s">
        <v>704</v>
      </c>
      <c r="C983" s="105" t="s">
        <v>138</v>
      </c>
      <c r="D983" s="105" t="s">
        <v>153</v>
      </c>
      <c r="E983" s="105" t="s">
        <v>3634</v>
      </c>
      <c r="F983" s="95">
        <v>14</v>
      </c>
      <c r="G983" s="98" t="s">
        <v>713</v>
      </c>
      <c r="H983" s="95">
        <v>1997</v>
      </c>
      <c r="I983" s="96" t="s">
        <v>3730</v>
      </c>
      <c r="J983" s="95" t="s">
        <v>3731</v>
      </c>
      <c r="K983" s="95" t="s">
        <v>3702</v>
      </c>
      <c r="L983" s="95"/>
      <c r="M983" s="95"/>
      <c r="N983" s="95" t="s">
        <v>3153</v>
      </c>
      <c r="O983" s="95"/>
      <c r="P983" s="95"/>
      <c r="Q983" s="95" t="s">
        <v>178</v>
      </c>
      <c r="R983" s="95"/>
      <c r="S983" s="95"/>
      <c r="T983" s="95"/>
      <c r="U983" s="95"/>
      <c r="V983" s="95"/>
      <c r="W983" s="95"/>
      <c r="X983" s="95"/>
      <c r="Y983" s="95"/>
      <c r="Z983" s="95"/>
      <c r="AA983" s="95"/>
      <c r="AB983" s="95"/>
      <c r="AC983" s="95"/>
      <c r="AD983" s="95"/>
      <c r="AE983" s="95"/>
      <c r="AF983" s="95"/>
      <c r="AG983" s="95"/>
      <c r="AH983" s="95"/>
      <c r="AI983" s="95"/>
      <c r="AJ983" s="95"/>
      <c r="AK983" s="95"/>
    </row>
    <row r="984" spans="1:37" ht="17.25" customHeight="1" x14ac:dyDescent="0.2">
      <c r="A984" s="105" t="s">
        <v>22</v>
      </c>
      <c r="B984" s="105" t="s">
        <v>782</v>
      </c>
      <c r="C984" s="105" t="s">
        <v>138</v>
      </c>
      <c r="D984" s="105" t="s">
        <v>153</v>
      </c>
      <c r="E984" s="105" t="s">
        <v>3634</v>
      </c>
      <c r="F984" s="95">
        <v>15</v>
      </c>
      <c r="G984" s="98" t="s">
        <v>717</v>
      </c>
      <c r="H984" s="95">
        <v>1998</v>
      </c>
      <c r="I984" s="96" t="s">
        <v>3732</v>
      </c>
      <c r="J984" s="95" t="s">
        <v>3733</v>
      </c>
      <c r="K984" s="95" t="s">
        <v>3702</v>
      </c>
      <c r="L984" s="95"/>
      <c r="M984" s="95"/>
      <c r="N984" s="95" t="s">
        <v>3153</v>
      </c>
      <c r="O984" s="95"/>
      <c r="P984" s="95"/>
      <c r="Q984" s="95" t="s">
        <v>178</v>
      </c>
      <c r="R984" s="95"/>
      <c r="S984" s="95"/>
      <c r="T984" s="95"/>
      <c r="U984" s="95"/>
      <c r="V984" s="95"/>
      <c r="W984" s="95"/>
      <c r="X984" s="95"/>
      <c r="Y984" s="95"/>
      <c r="Z984" s="95"/>
      <c r="AA984" s="95"/>
      <c r="AB984" s="95"/>
      <c r="AC984" s="95"/>
      <c r="AD984" s="95"/>
      <c r="AE984" s="95"/>
      <c r="AF984" s="95"/>
      <c r="AG984" s="95"/>
      <c r="AH984" s="95"/>
      <c r="AI984" s="95"/>
      <c r="AJ984" s="95"/>
      <c r="AK984" s="95"/>
    </row>
    <row r="985" spans="1:37" ht="17.25" customHeight="1" x14ac:dyDescent="0.2">
      <c r="A985" s="105" t="s">
        <v>22</v>
      </c>
      <c r="B985" s="105" t="s">
        <v>687</v>
      </c>
      <c r="C985" s="105" t="s">
        <v>138</v>
      </c>
      <c r="D985" s="105" t="s">
        <v>153</v>
      </c>
      <c r="E985" s="105" t="s">
        <v>3634</v>
      </c>
      <c r="F985" s="95">
        <v>16</v>
      </c>
      <c r="G985" s="98" t="s">
        <v>721</v>
      </c>
      <c r="H985" s="95">
        <v>1999</v>
      </c>
      <c r="I985" s="96" t="s">
        <v>3734</v>
      </c>
      <c r="J985" s="95" t="s">
        <v>3735</v>
      </c>
      <c r="K985" s="95" t="s">
        <v>3702</v>
      </c>
      <c r="L985" s="95"/>
      <c r="M985" s="95"/>
      <c r="N985" s="95" t="s">
        <v>3153</v>
      </c>
      <c r="O985" s="95"/>
      <c r="P985" s="95"/>
      <c r="Q985" s="95" t="s">
        <v>178</v>
      </c>
      <c r="R985" s="95"/>
      <c r="S985" s="95"/>
      <c r="T985" s="95"/>
      <c r="U985" s="95"/>
      <c r="V985" s="95"/>
      <c r="W985" s="95"/>
      <c r="X985" s="95"/>
      <c r="Y985" s="95"/>
      <c r="Z985" s="95"/>
      <c r="AA985" s="95"/>
      <c r="AB985" s="95"/>
      <c r="AC985" s="95"/>
      <c r="AD985" s="95"/>
      <c r="AE985" s="95"/>
      <c r="AF985" s="95"/>
      <c r="AG985" s="95"/>
      <c r="AH985" s="95"/>
      <c r="AI985" s="95"/>
      <c r="AJ985" s="95"/>
      <c r="AK985" s="95"/>
    </row>
    <row r="986" spans="1:37" ht="17.25" customHeight="1" x14ac:dyDescent="0.2">
      <c r="A986" s="105" t="s">
        <v>22</v>
      </c>
      <c r="B986" s="105" t="s">
        <v>724</v>
      </c>
      <c r="C986" s="105" t="s">
        <v>138</v>
      </c>
      <c r="D986" s="105" t="s">
        <v>153</v>
      </c>
      <c r="E986" s="105" t="s">
        <v>3634</v>
      </c>
      <c r="F986" s="95">
        <v>17</v>
      </c>
      <c r="G986" s="98" t="s">
        <v>725</v>
      </c>
      <c r="H986" s="95">
        <v>2000</v>
      </c>
      <c r="I986" s="96" t="s">
        <v>3738</v>
      </c>
      <c r="J986" s="95" t="s">
        <v>3739</v>
      </c>
      <c r="K986" s="95" t="s">
        <v>3702</v>
      </c>
      <c r="L986" s="95"/>
      <c r="M986" s="95"/>
      <c r="N986" s="95" t="s">
        <v>3153</v>
      </c>
      <c r="O986" s="95"/>
      <c r="P986" s="95"/>
      <c r="Q986" s="95" t="s">
        <v>178</v>
      </c>
      <c r="R986" s="95"/>
      <c r="S986" s="95"/>
      <c r="T986" s="95"/>
      <c r="U986" s="95"/>
      <c r="V986" s="95"/>
      <c r="W986" s="95"/>
      <c r="X986" s="95"/>
      <c r="Y986" s="95"/>
      <c r="Z986" s="95"/>
      <c r="AA986" s="95"/>
      <c r="AB986" s="95"/>
      <c r="AC986" s="95"/>
      <c r="AD986" s="95"/>
      <c r="AE986" s="95"/>
      <c r="AF986" s="95"/>
      <c r="AG986" s="95"/>
      <c r="AH986" s="95"/>
      <c r="AI986" s="95"/>
      <c r="AJ986" s="95"/>
      <c r="AK986" s="95"/>
    </row>
    <row r="987" spans="1:37" ht="17.25" customHeight="1" x14ac:dyDescent="0.2">
      <c r="A987" s="105" t="s">
        <v>22</v>
      </c>
      <c r="B987" s="105" t="s">
        <v>708</v>
      </c>
      <c r="C987" s="105" t="s">
        <v>138</v>
      </c>
      <c r="D987" s="105" t="s">
        <v>153</v>
      </c>
      <c r="E987" s="105" t="s">
        <v>3634</v>
      </c>
      <c r="F987" s="95">
        <v>18</v>
      </c>
      <c r="G987" s="98" t="s">
        <v>729</v>
      </c>
      <c r="H987" s="95">
        <v>2001</v>
      </c>
      <c r="I987" s="96" t="s">
        <v>3740</v>
      </c>
      <c r="J987" s="95" t="s">
        <v>3741</v>
      </c>
      <c r="K987" s="95" t="s">
        <v>3702</v>
      </c>
      <c r="L987" s="95"/>
      <c r="M987" s="95"/>
      <c r="N987" s="95" t="s">
        <v>3153</v>
      </c>
      <c r="O987" s="95"/>
      <c r="P987" s="95"/>
      <c r="Q987" s="95" t="s">
        <v>178</v>
      </c>
      <c r="R987" s="95"/>
      <c r="S987" s="95"/>
      <c r="T987" s="95"/>
      <c r="U987" s="95"/>
      <c r="V987" s="95"/>
      <c r="W987" s="95"/>
      <c r="X987" s="95"/>
      <c r="Y987" s="95"/>
      <c r="Z987" s="95"/>
      <c r="AA987" s="95"/>
      <c r="AB987" s="95"/>
      <c r="AC987" s="95"/>
      <c r="AD987" s="95"/>
      <c r="AE987" s="95"/>
      <c r="AF987" s="95"/>
      <c r="AG987" s="95"/>
      <c r="AH987" s="95"/>
      <c r="AI987" s="95"/>
      <c r="AJ987" s="95"/>
      <c r="AK987" s="95"/>
    </row>
    <row r="988" spans="1:37" ht="17.25" customHeight="1" x14ac:dyDescent="0.2">
      <c r="A988" s="105" t="s">
        <v>22</v>
      </c>
      <c r="B988" s="105" t="s">
        <v>741</v>
      </c>
      <c r="C988" s="105" t="s">
        <v>138</v>
      </c>
      <c r="D988" s="105" t="s">
        <v>153</v>
      </c>
      <c r="E988" s="105" t="s">
        <v>3634</v>
      </c>
      <c r="F988" s="95">
        <v>19</v>
      </c>
      <c r="G988" s="98" t="s">
        <v>733</v>
      </c>
      <c r="H988" s="95">
        <v>2002</v>
      </c>
      <c r="I988" s="96" t="s">
        <v>3742</v>
      </c>
      <c r="J988" s="95" t="s">
        <v>3743</v>
      </c>
      <c r="K988" s="95" t="s">
        <v>3702</v>
      </c>
      <c r="L988" s="95"/>
      <c r="M988" s="95"/>
      <c r="N988" s="95" t="s">
        <v>3153</v>
      </c>
      <c r="O988" s="95"/>
      <c r="P988" s="95"/>
      <c r="Q988" s="95" t="s">
        <v>178</v>
      </c>
      <c r="R988" s="95"/>
      <c r="S988" s="95"/>
      <c r="T988" s="95"/>
      <c r="U988" s="95"/>
      <c r="V988" s="95"/>
      <c r="W988" s="95"/>
      <c r="X988" s="95"/>
      <c r="Y988" s="95"/>
      <c r="Z988" s="95"/>
      <c r="AA988" s="95"/>
      <c r="AB988" s="95"/>
      <c r="AC988" s="95"/>
      <c r="AD988" s="95"/>
      <c r="AE988" s="95"/>
      <c r="AF988" s="95"/>
      <c r="AG988" s="95"/>
      <c r="AH988" s="95"/>
      <c r="AI988" s="95"/>
      <c r="AJ988" s="95"/>
      <c r="AK988" s="95"/>
    </row>
    <row r="989" spans="1:37" ht="17.25" customHeight="1" x14ac:dyDescent="0.2">
      <c r="A989" s="105" t="s">
        <v>22</v>
      </c>
      <c r="B989" s="105" t="s">
        <v>695</v>
      </c>
      <c r="C989" s="105" t="s">
        <v>138</v>
      </c>
      <c r="D989" s="105" t="s">
        <v>153</v>
      </c>
      <c r="E989" s="105" t="s">
        <v>3634</v>
      </c>
      <c r="F989" s="95">
        <v>20</v>
      </c>
      <c r="G989" s="98" t="s">
        <v>738</v>
      </c>
      <c r="H989" s="95">
        <v>2003</v>
      </c>
      <c r="I989" s="96" t="s">
        <v>3744</v>
      </c>
      <c r="J989" s="95" t="s">
        <v>3745</v>
      </c>
      <c r="K989" s="95" t="s">
        <v>3702</v>
      </c>
      <c r="L989" s="95"/>
      <c r="M989" s="95"/>
      <c r="N989" s="95" t="s">
        <v>3153</v>
      </c>
      <c r="O989" s="95"/>
      <c r="P989" s="95"/>
      <c r="Q989" s="95" t="s">
        <v>178</v>
      </c>
      <c r="R989" s="95"/>
      <c r="S989" s="95"/>
      <c r="T989" s="95"/>
      <c r="U989" s="95"/>
      <c r="V989" s="95"/>
      <c r="W989" s="95"/>
      <c r="X989" s="95"/>
      <c r="Y989" s="95"/>
      <c r="Z989" s="95"/>
      <c r="AA989" s="95"/>
      <c r="AB989" s="95"/>
      <c r="AC989" s="95"/>
      <c r="AD989" s="95"/>
      <c r="AE989" s="95"/>
      <c r="AF989" s="95"/>
      <c r="AG989" s="95"/>
      <c r="AH989" s="95"/>
      <c r="AI989" s="95"/>
      <c r="AJ989" s="95"/>
      <c r="AK989" s="95"/>
    </row>
    <row r="990" spans="1:37" ht="17.25" customHeight="1" x14ac:dyDescent="0.2">
      <c r="A990" s="105" t="s">
        <v>22</v>
      </c>
      <c r="B990" s="105" t="s">
        <v>757</v>
      </c>
      <c r="C990" s="105" t="s">
        <v>138</v>
      </c>
      <c r="D990" s="105" t="s">
        <v>153</v>
      </c>
      <c r="E990" s="105" t="s">
        <v>3634</v>
      </c>
      <c r="F990" s="95">
        <v>21</v>
      </c>
      <c r="G990" s="98" t="s">
        <v>742</v>
      </c>
      <c r="H990" s="95">
        <v>2004</v>
      </c>
      <c r="I990" s="96" t="s">
        <v>3746</v>
      </c>
      <c r="J990" s="95" t="s">
        <v>3747</v>
      </c>
      <c r="K990" s="95" t="s">
        <v>3702</v>
      </c>
      <c r="L990" s="95"/>
      <c r="M990" s="95"/>
      <c r="N990" s="95" t="s">
        <v>3153</v>
      </c>
      <c r="O990" s="95"/>
      <c r="P990" s="95"/>
      <c r="Q990" s="95" t="s">
        <v>178</v>
      </c>
      <c r="R990" s="95"/>
      <c r="S990" s="95"/>
      <c r="T990" s="95"/>
      <c r="U990" s="95"/>
      <c r="V990" s="95"/>
      <c r="W990" s="95"/>
      <c r="X990" s="95"/>
      <c r="Y990" s="95"/>
      <c r="Z990" s="95"/>
      <c r="AA990" s="95"/>
      <c r="AB990" s="95"/>
      <c r="AC990" s="95"/>
      <c r="AD990" s="95"/>
      <c r="AE990" s="95"/>
      <c r="AF990" s="95"/>
      <c r="AG990" s="95"/>
      <c r="AH990" s="95"/>
      <c r="AI990" s="95"/>
      <c r="AJ990" s="95"/>
      <c r="AK990" s="95"/>
    </row>
    <row r="991" spans="1:37" ht="17.25" customHeight="1" x14ac:dyDescent="0.2">
      <c r="A991" s="105" t="s">
        <v>22</v>
      </c>
      <c r="B991" s="105" t="s">
        <v>683</v>
      </c>
      <c r="C991" s="105" t="s">
        <v>138</v>
      </c>
      <c r="D991" s="105" t="s">
        <v>153</v>
      </c>
      <c r="E991" s="105" t="s">
        <v>3634</v>
      </c>
      <c r="F991" s="95">
        <v>22</v>
      </c>
      <c r="G991" s="98" t="s">
        <v>746</v>
      </c>
      <c r="H991" s="95">
        <v>2005</v>
      </c>
      <c r="I991" s="96" t="s">
        <v>3748</v>
      </c>
      <c r="J991" s="95" t="s">
        <v>3749</v>
      </c>
      <c r="K991" s="95" t="s">
        <v>3702</v>
      </c>
      <c r="L991" s="95"/>
      <c r="M991" s="95"/>
      <c r="N991" s="95" t="s">
        <v>3153</v>
      </c>
      <c r="O991" s="95"/>
      <c r="P991" s="95"/>
      <c r="Q991" s="95" t="s">
        <v>178</v>
      </c>
      <c r="R991" s="95"/>
      <c r="S991" s="95"/>
      <c r="T991" s="95"/>
      <c r="U991" s="95"/>
      <c r="V991" s="95"/>
      <c r="W991" s="95"/>
      <c r="X991" s="95"/>
      <c r="Y991" s="95"/>
      <c r="Z991" s="95"/>
      <c r="AA991" s="95"/>
      <c r="AB991" s="95"/>
      <c r="AC991" s="95"/>
      <c r="AD991" s="95"/>
      <c r="AE991" s="95"/>
      <c r="AF991" s="95"/>
      <c r="AG991" s="95"/>
      <c r="AH991" s="95"/>
      <c r="AI991" s="95"/>
      <c r="AJ991" s="95"/>
      <c r="AK991" s="95"/>
    </row>
    <row r="992" spans="1:37" ht="17.25" customHeight="1" x14ac:dyDescent="0.2">
      <c r="A992" s="105" t="s">
        <v>22</v>
      </c>
      <c r="B992" s="105" t="s">
        <v>666</v>
      </c>
      <c r="C992" s="105" t="s">
        <v>138</v>
      </c>
      <c r="D992" s="105" t="s">
        <v>153</v>
      </c>
      <c r="E992" s="105" t="s">
        <v>3634</v>
      </c>
      <c r="F992" s="95">
        <v>23</v>
      </c>
      <c r="G992" s="98" t="s">
        <v>750</v>
      </c>
      <c r="H992" s="95">
        <v>2006</v>
      </c>
      <c r="I992" s="96" t="s">
        <v>3752</v>
      </c>
      <c r="J992" s="95" t="s">
        <v>3753</v>
      </c>
      <c r="K992" s="95" t="s">
        <v>3702</v>
      </c>
      <c r="L992" s="95"/>
      <c r="M992" s="95"/>
      <c r="N992" s="95" t="s">
        <v>3153</v>
      </c>
      <c r="O992" s="95"/>
      <c r="P992" s="95"/>
      <c r="Q992" s="95" t="s">
        <v>178</v>
      </c>
      <c r="R992" s="95"/>
      <c r="S992" s="95"/>
      <c r="T992" s="95"/>
      <c r="U992" s="95"/>
      <c r="V992" s="95"/>
      <c r="W992" s="95"/>
      <c r="X992" s="95"/>
      <c r="Y992" s="95"/>
      <c r="Z992" s="95"/>
      <c r="AA992" s="95"/>
      <c r="AB992" s="95"/>
      <c r="AC992" s="95"/>
      <c r="AD992" s="95"/>
      <c r="AE992" s="95"/>
      <c r="AF992" s="95"/>
      <c r="AG992" s="95"/>
      <c r="AH992" s="95"/>
      <c r="AI992" s="95"/>
      <c r="AJ992" s="95"/>
      <c r="AK992" s="95"/>
    </row>
    <row r="993" spans="1:37" ht="17.25" customHeight="1" x14ac:dyDescent="0.2">
      <c r="A993" s="105" t="s">
        <v>22</v>
      </c>
      <c r="B993" s="105" t="s">
        <v>658</v>
      </c>
      <c r="C993" s="105" t="s">
        <v>138</v>
      </c>
      <c r="D993" s="105" t="s">
        <v>153</v>
      </c>
      <c r="E993" s="105" t="s">
        <v>3634</v>
      </c>
      <c r="F993" s="95">
        <v>24</v>
      </c>
      <c r="G993" s="98" t="s">
        <v>754</v>
      </c>
      <c r="H993" s="95">
        <v>2007</v>
      </c>
      <c r="I993" s="96" t="s">
        <v>3754</v>
      </c>
      <c r="J993" s="95" t="s">
        <v>3755</v>
      </c>
      <c r="K993" s="95" t="s">
        <v>3702</v>
      </c>
      <c r="L993" s="95"/>
      <c r="M993" s="95"/>
      <c r="N993" s="95" t="s">
        <v>3153</v>
      </c>
      <c r="O993" s="95"/>
      <c r="P993" s="95"/>
      <c r="Q993" s="95" t="s">
        <v>178</v>
      </c>
      <c r="R993" s="95"/>
      <c r="S993" s="95"/>
      <c r="T993" s="95"/>
      <c r="U993" s="95"/>
      <c r="V993" s="95"/>
      <c r="W993" s="95"/>
      <c r="X993" s="95"/>
      <c r="Y993" s="95"/>
      <c r="Z993" s="95"/>
      <c r="AA993" s="95"/>
      <c r="AB993" s="95"/>
      <c r="AC993" s="95"/>
      <c r="AD993" s="95"/>
      <c r="AE993" s="95"/>
      <c r="AF993" s="95"/>
      <c r="AG993" s="95"/>
      <c r="AH993" s="95"/>
      <c r="AI993" s="95"/>
      <c r="AJ993" s="95"/>
      <c r="AK993" s="95"/>
    </row>
    <row r="994" spans="1:37" ht="17.25" customHeight="1" x14ac:dyDescent="0.2">
      <c r="A994" s="105" t="s">
        <v>22</v>
      </c>
      <c r="B994" s="105" t="s">
        <v>663</v>
      </c>
      <c r="C994" s="105" t="s">
        <v>138</v>
      </c>
      <c r="D994" s="105" t="s">
        <v>153</v>
      </c>
      <c r="E994" s="105" t="s">
        <v>3634</v>
      </c>
      <c r="F994" s="95">
        <v>25</v>
      </c>
      <c r="G994" s="98" t="s">
        <v>758</v>
      </c>
      <c r="H994" s="95">
        <v>2008</v>
      </c>
      <c r="I994" s="96" t="s">
        <v>3756</v>
      </c>
      <c r="J994" s="95" t="s">
        <v>3757</v>
      </c>
      <c r="K994" s="95" t="s">
        <v>3702</v>
      </c>
      <c r="L994" s="95"/>
      <c r="M994" s="95"/>
      <c r="N994" s="95" t="s">
        <v>3153</v>
      </c>
      <c r="O994" s="95"/>
      <c r="P994" s="95"/>
      <c r="Q994" s="95" t="s">
        <v>178</v>
      </c>
      <c r="R994" s="95"/>
      <c r="S994" s="95"/>
      <c r="T994" s="95"/>
      <c r="U994" s="95"/>
      <c r="V994" s="95"/>
      <c r="W994" s="95"/>
      <c r="X994" s="95"/>
      <c r="Y994" s="95"/>
      <c r="Z994" s="95"/>
      <c r="AA994" s="95"/>
      <c r="AB994" s="95"/>
      <c r="AC994" s="95"/>
      <c r="AD994" s="95"/>
      <c r="AE994" s="95"/>
      <c r="AF994" s="95"/>
      <c r="AG994" s="95"/>
      <c r="AH994" s="95"/>
      <c r="AI994" s="95"/>
      <c r="AJ994" s="95"/>
      <c r="AK994" s="95"/>
    </row>
    <row r="995" spans="1:37" ht="17.25" customHeight="1" x14ac:dyDescent="0.2">
      <c r="A995" s="105" t="s">
        <v>22</v>
      </c>
      <c r="B995" s="105" t="s">
        <v>745</v>
      </c>
      <c r="C995" s="105" t="s">
        <v>138</v>
      </c>
      <c r="D995" s="105" t="s">
        <v>153</v>
      </c>
      <c r="E995" s="105" t="s">
        <v>3634</v>
      </c>
      <c r="F995" s="95">
        <v>26</v>
      </c>
      <c r="G995" s="98" t="s">
        <v>763</v>
      </c>
      <c r="H995" s="95">
        <v>2009</v>
      </c>
      <c r="I995" s="96" t="s">
        <v>3758</v>
      </c>
      <c r="J995" s="95" t="s">
        <v>3759</v>
      </c>
      <c r="K995" s="95" t="s">
        <v>3702</v>
      </c>
      <c r="L995" s="95"/>
      <c r="M995" s="95"/>
      <c r="N995" s="95" t="s">
        <v>3153</v>
      </c>
      <c r="O995" s="95"/>
      <c r="P995" s="95"/>
      <c r="Q995" s="95" t="s">
        <v>178</v>
      </c>
      <c r="R995" s="95"/>
      <c r="S995" s="95"/>
      <c r="T995" s="95"/>
      <c r="U995" s="95"/>
      <c r="V995" s="95"/>
      <c r="W995" s="95"/>
      <c r="X995" s="95"/>
      <c r="Y995" s="95"/>
      <c r="Z995" s="95"/>
      <c r="AA995" s="95"/>
      <c r="AB995" s="95"/>
      <c r="AC995" s="95"/>
      <c r="AD995" s="95"/>
      <c r="AE995" s="95"/>
      <c r="AF995" s="95"/>
      <c r="AG995" s="95"/>
      <c r="AH995" s="95"/>
      <c r="AI995" s="95"/>
      <c r="AJ995" s="95"/>
      <c r="AK995" s="95"/>
    </row>
    <row r="996" spans="1:37" ht="17.25" customHeight="1" x14ac:dyDescent="0.2">
      <c r="A996" s="105" t="s">
        <v>22</v>
      </c>
      <c r="B996" s="105" t="s">
        <v>699</v>
      </c>
      <c r="C996" s="105" t="s">
        <v>138</v>
      </c>
      <c r="D996" s="105" t="s">
        <v>153</v>
      </c>
      <c r="E996" s="105" t="s">
        <v>3634</v>
      </c>
      <c r="F996" s="95">
        <v>27</v>
      </c>
      <c r="G996" s="98" t="s">
        <v>767</v>
      </c>
      <c r="H996" s="95">
        <v>2010</v>
      </c>
      <c r="I996" s="96" t="s">
        <v>3760</v>
      </c>
      <c r="J996" s="95" t="s">
        <v>3761</v>
      </c>
      <c r="K996" s="95" t="s">
        <v>3702</v>
      </c>
      <c r="L996" s="95"/>
      <c r="M996" s="95"/>
      <c r="N996" s="95" t="s">
        <v>3153</v>
      </c>
      <c r="O996" s="95"/>
      <c r="P996" s="95"/>
      <c r="Q996" s="95" t="s">
        <v>178</v>
      </c>
      <c r="R996" s="95"/>
      <c r="S996" s="95"/>
      <c r="T996" s="95"/>
      <c r="U996" s="95"/>
      <c r="V996" s="95"/>
      <c r="W996" s="95"/>
      <c r="X996" s="95"/>
      <c r="Y996" s="95"/>
      <c r="Z996" s="95"/>
      <c r="AA996" s="95"/>
      <c r="AB996" s="95"/>
      <c r="AC996" s="95"/>
      <c r="AD996" s="95"/>
      <c r="AE996" s="95"/>
      <c r="AF996" s="95"/>
      <c r="AG996" s="95"/>
      <c r="AH996" s="95"/>
      <c r="AI996" s="95"/>
      <c r="AJ996" s="95"/>
      <c r="AK996" s="95"/>
    </row>
    <row r="997" spans="1:37" ht="17.25" customHeight="1" x14ac:dyDescent="0.2">
      <c r="A997" s="105" t="s">
        <v>22</v>
      </c>
      <c r="B997" s="105" t="s">
        <v>766</v>
      </c>
      <c r="C997" s="105" t="s">
        <v>138</v>
      </c>
      <c r="D997" s="105" t="s">
        <v>153</v>
      </c>
      <c r="E997" s="105" t="s">
        <v>3634</v>
      </c>
      <c r="F997" s="95">
        <v>28</v>
      </c>
      <c r="G997" s="98" t="s">
        <v>771</v>
      </c>
      <c r="H997" s="95">
        <v>2011</v>
      </c>
      <c r="I997" s="96" t="s">
        <v>3762</v>
      </c>
      <c r="J997" s="95" t="s">
        <v>3763</v>
      </c>
      <c r="K997" s="95" t="s">
        <v>3702</v>
      </c>
      <c r="L997" s="95"/>
      <c r="M997" s="95"/>
      <c r="N997" s="95" t="s">
        <v>3153</v>
      </c>
      <c r="O997" s="95"/>
      <c r="P997" s="95"/>
      <c r="Q997" s="95" t="s">
        <v>178</v>
      </c>
      <c r="R997" s="95"/>
      <c r="S997" s="95"/>
      <c r="T997" s="95"/>
      <c r="U997" s="95"/>
      <c r="V997" s="95"/>
      <c r="W997" s="95"/>
      <c r="X997" s="95"/>
      <c r="Y997" s="95"/>
      <c r="Z997" s="95"/>
      <c r="AA997" s="95"/>
      <c r="AB997" s="95"/>
      <c r="AC997" s="95"/>
      <c r="AD997" s="95"/>
      <c r="AE997" s="95"/>
      <c r="AF997" s="95"/>
      <c r="AG997" s="95"/>
      <c r="AH997" s="95"/>
      <c r="AI997" s="95"/>
      <c r="AJ997" s="95"/>
      <c r="AK997" s="95"/>
    </row>
    <row r="998" spans="1:37" ht="17.25" customHeight="1" x14ac:dyDescent="0.2">
      <c r="A998" s="105" t="s">
        <v>22</v>
      </c>
      <c r="B998" s="105" t="s">
        <v>786</v>
      </c>
      <c r="C998" s="105" t="s">
        <v>138</v>
      </c>
      <c r="D998" s="105" t="s">
        <v>153</v>
      </c>
      <c r="E998" s="105" t="s">
        <v>3634</v>
      </c>
      <c r="F998" s="95">
        <v>29</v>
      </c>
      <c r="G998" s="98" t="s">
        <v>775</v>
      </c>
      <c r="H998" s="95">
        <v>2012</v>
      </c>
      <c r="I998" s="96" t="s">
        <v>3766</v>
      </c>
      <c r="J998" s="95" t="s">
        <v>3767</v>
      </c>
      <c r="K998" s="95" t="s">
        <v>3702</v>
      </c>
      <c r="L998" s="95"/>
      <c r="M998" s="95"/>
      <c r="N998" s="95" t="s">
        <v>3153</v>
      </c>
      <c r="O998" s="95"/>
      <c r="P998" s="95"/>
      <c r="Q998" s="95" t="s">
        <v>178</v>
      </c>
      <c r="R998" s="95"/>
      <c r="S998" s="95"/>
      <c r="T998" s="95"/>
      <c r="U998" s="95"/>
      <c r="V998" s="95"/>
      <c r="W998" s="95"/>
      <c r="X998" s="95"/>
      <c r="Y998" s="95"/>
      <c r="Z998" s="95"/>
      <c r="AA998" s="95"/>
      <c r="AB998" s="95"/>
      <c r="AC998" s="95"/>
      <c r="AD998" s="95"/>
      <c r="AE998" s="95"/>
      <c r="AF998" s="95"/>
      <c r="AG998" s="95"/>
      <c r="AH998" s="95"/>
      <c r="AI998" s="95"/>
      <c r="AJ998" s="95"/>
      <c r="AK998" s="95"/>
    </row>
    <row r="999" spans="1:37" ht="17.25" customHeight="1" x14ac:dyDescent="0.2">
      <c r="A999" s="105" t="s">
        <v>22</v>
      </c>
      <c r="B999" s="105" t="s">
        <v>691</v>
      </c>
      <c r="C999" s="105" t="s">
        <v>138</v>
      </c>
      <c r="D999" s="105" t="s">
        <v>153</v>
      </c>
      <c r="E999" s="105" t="s">
        <v>3634</v>
      </c>
      <c r="F999" s="95">
        <v>30</v>
      </c>
      <c r="G999" s="98" t="s">
        <v>779</v>
      </c>
      <c r="H999" s="95">
        <v>2013</v>
      </c>
      <c r="I999" s="96" t="s">
        <v>3768</v>
      </c>
      <c r="J999" s="95" t="s">
        <v>3769</v>
      </c>
      <c r="K999" s="95" t="s">
        <v>3702</v>
      </c>
      <c r="L999" s="95"/>
      <c r="M999" s="95"/>
      <c r="N999" s="95" t="s">
        <v>3153</v>
      </c>
      <c r="O999" s="95"/>
      <c r="P999" s="95"/>
      <c r="Q999" s="95" t="s">
        <v>178</v>
      </c>
      <c r="R999" s="95"/>
      <c r="S999" s="95"/>
      <c r="T999" s="95"/>
      <c r="U999" s="95"/>
      <c r="V999" s="95"/>
      <c r="W999" s="95"/>
      <c r="X999" s="95"/>
      <c r="Y999" s="95"/>
      <c r="Z999" s="95"/>
      <c r="AA999" s="95"/>
      <c r="AB999" s="95"/>
      <c r="AC999" s="95"/>
      <c r="AD999" s="95"/>
      <c r="AE999" s="95"/>
      <c r="AF999" s="95"/>
      <c r="AG999" s="95"/>
      <c r="AH999" s="95"/>
      <c r="AI999" s="95"/>
      <c r="AJ999" s="95"/>
      <c r="AK999" s="95"/>
    </row>
    <row r="1000" spans="1:37" ht="17.25" customHeight="1" x14ac:dyDescent="0.2">
      <c r="A1000" s="105" t="s">
        <v>22</v>
      </c>
      <c r="B1000" s="105" t="s">
        <v>728</v>
      </c>
      <c r="C1000" s="105" t="s">
        <v>138</v>
      </c>
      <c r="D1000" s="105" t="s">
        <v>153</v>
      </c>
      <c r="E1000" s="105" t="s">
        <v>3634</v>
      </c>
      <c r="F1000" s="95">
        <v>31</v>
      </c>
      <c r="G1000" s="98" t="s">
        <v>783</v>
      </c>
      <c r="H1000" s="95">
        <v>2014</v>
      </c>
      <c r="I1000" s="96" t="s">
        <v>3770</v>
      </c>
      <c r="J1000" s="95" t="s">
        <v>3771</v>
      </c>
      <c r="K1000" s="95" t="s">
        <v>3702</v>
      </c>
      <c r="L1000" s="95"/>
      <c r="M1000" s="95"/>
      <c r="N1000" s="95" t="s">
        <v>3153</v>
      </c>
      <c r="O1000" s="95"/>
      <c r="P1000" s="95"/>
      <c r="Q1000" s="95" t="s">
        <v>178</v>
      </c>
      <c r="R1000" s="95"/>
      <c r="S1000" s="95"/>
      <c r="T1000" s="95"/>
      <c r="U1000" s="95"/>
      <c r="V1000" s="95"/>
      <c r="W1000" s="95"/>
      <c r="X1000" s="95"/>
      <c r="Y1000" s="95"/>
      <c r="Z1000" s="95"/>
      <c r="AA1000" s="95"/>
      <c r="AB1000" s="95"/>
      <c r="AC1000" s="95"/>
      <c r="AD1000" s="95"/>
      <c r="AE1000" s="95"/>
      <c r="AF1000" s="95"/>
      <c r="AG1000" s="95"/>
      <c r="AH1000" s="95"/>
      <c r="AI1000" s="95"/>
      <c r="AJ1000" s="95"/>
      <c r="AK1000" s="95"/>
    </row>
    <row r="1001" spans="1:37" ht="17.25" customHeight="1" x14ac:dyDescent="0.2">
      <c r="A1001" s="105" t="s">
        <v>22</v>
      </c>
      <c r="B1001" s="105" t="s">
        <v>716</v>
      </c>
      <c r="C1001" s="105" t="s">
        <v>138</v>
      </c>
      <c r="D1001" s="105" t="s">
        <v>153</v>
      </c>
      <c r="E1001" s="105" t="s">
        <v>3634</v>
      </c>
      <c r="F1001" s="95">
        <v>32</v>
      </c>
      <c r="G1001" s="98" t="s">
        <v>787</v>
      </c>
      <c r="H1001" s="95">
        <v>2015</v>
      </c>
      <c r="I1001" s="96" t="s">
        <v>3772</v>
      </c>
      <c r="J1001" s="95" t="s">
        <v>3773</v>
      </c>
      <c r="K1001" s="95" t="s">
        <v>3702</v>
      </c>
      <c r="L1001" s="95"/>
      <c r="M1001" s="95"/>
      <c r="N1001" s="95" t="s">
        <v>3153</v>
      </c>
      <c r="O1001" s="95"/>
      <c r="P1001" s="95"/>
      <c r="Q1001" s="95" t="s">
        <v>178</v>
      </c>
      <c r="R1001" s="95"/>
      <c r="S1001" s="95"/>
      <c r="T1001" s="95"/>
      <c r="U1001" s="95"/>
      <c r="V1001" s="95"/>
      <c r="W1001" s="95"/>
      <c r="X1001" s="95"/>
      <c r="Y1001" s="95"/>
      <c r="Z1001" s="95"/>
      <c r="AA1001" s="95"/>
      <c r="AB1001" s="95"/>
      <c r="AC1001" s="95"/>
      <c r="AD1001" s="95"/>
      <c r="AE1001" s="95"/>
      <c r="AF1001" s="95"/>
      <c r="AG1001" s="95"/>
      <c r="AH1001" s="95"/>
      <c r="AI1001" s="95"/>
      <c r="AJ1001" s="95"/>
      <c r="AK1001" s="95"/>
    </row>
    <row r="1002" spans="1:37" ht="17.25" customHeight="1" x14ac:dyDescent="0.2">
      <c r="A1002" s="105" t="s">
        <v>22</v>
      </c>
      <c r="B1002" s="105" t="s">
        <v>1226</v>
      </c>
      <c r="C1002" s="105" t="s">
        <v>138</v>
      </c>
      <c r="D1002" s="105" t="s">
        <v>153</v>
      </c>
      <c r="E1002" s="105" t="s">
        <v>3634</v>
      </c>
      <c r="F1002" s="95">
        <v>33</v>
      </c>
      <c r="G1002" s="98" t="s">
        <v>1227</v>
      </c>
      <c r="H1002" s="95">
        <v>2016</v>
      </c>
      <c r="I1002" s="96" t="s">
        <v>3774</v>
      </c>
      <c r="J1002" s="95" t="s">
        <v>3775</v>
      </c>
      <c r="K1002" s="95" t="s">
        <v>3702</v>
      </c>
      <c r="L1002" s="95"/>
      <c r="M1002" s="95"/>
      <c r="N1002" s="95" t="s">
        <v>3153</v>
      </c>
      <c r="O1002" s="95"/>
      <c r="P1002" s="95"/>
      <c r="Q1002" s="95" t="s">
        <v>178</v>
      </c>
      <c r="R1002" s="95"/>
      <c r="S1002" s="95"/>
      <c r="T1002" s="95"/>
      <c r="U1002" s="95"/>
      <c r="V1002" s="95"/>
      <c r="W1002" s="95"/>
      <c r="X1002" s="95"/>
      <c r="Y1002" s="95"/>
      <c r="Z1002" s="95"/>
      <c r="AA1002" s="95"/>
      <c r="AB1002" s="95"/>
      <c r="AC1002" s="95"/>
      <c r="AD1002" s="95"/>
      <c r="AE1002" s="95"/>
      <c r="AF1002" s="95"/>
      <c r="AG1002" s="95"/>
      <c r="AH1002" s="95"/>
      <c r="AI1002" s="95"/>
      <c r="AJ1002" s="95"/>
      <c r="AK1002" s="95"/>
    </row>
    <row r="1003" spans="1:37" ht="17.25" customHeight="1" x14ac:dyDescent="0.2">
      <c r="A1003" s="105" t="s">
        <v>22</v>
      </c>
      <c r="B1003" s="105" t="s">
        <v>761</v>
      </c>
      <c r="C1003" s="105" t="s">
        <v>138</v>
      </c>
      <c r="D1003" s="105" t="s">
        <v>153</v>
      </c>
      <c r="E1003" s="105" t="s">
        <v>503</v>
      </c>
      <c r="F1003" s="95">
        <v>1</v>
      </c>
      <c r="G1003" s="98" t="s">
        <v>659</v>
      </c>
      <c r="H1003" s="95">
        <v>1984</v>
      </c>
      <c r="I1003" s="96" t="s">
        <v>3776</v>
      </c>
      <c r="J1003" s="95" t="s">
        <v>3777</v>
      </c>
      <c r="K1003" s="95" t="s">
        <v>3778</v>
      </c>
      <c r="L1003" s="95"/>
      <c r="M1003" s="95"/>
      <c r="N1003" s="95" t="s">
        <v>3153</v>
      </c>
      <c r="O1003" s="95"/>
      <c r="P1003" s="95"/>
      <c r="Q1003" s="95" t="s">
        <v>178</v>
      </c>
      <c r="R1003" s="95"/>
      <c r="S1003" s="95"/>
      <c r="T1003" s="95"/>
      <c r="U1003" s="95"/>
      <c r="V1003" s="95"/>
      <c r="W1003" s="95"/>
      <c r="X1003" s="95"/>
      <c r="Y1003" s="95"/>
      <c r="Z1003" s="95"/>
      <c r="AA1003" s="95"/>
      <c r="AB1003" s="95"/>
      <c r="AC1003" s="95"/>
      <c r="AD1003" s="95"/>
      <c r="AE1003" s="95"/>
      <c r="AF1003" s="95"/>
      <c r="AG1003" s="95"/>
      <c r="AH1003" s="95"/>
      <c r="AI1003" s="95"/>
      <c r="AJ1003" s="95"/>
      <c r="AK1003" s="95"/>
    </row>
    <row r="1004" spans="1:37" ht="17.25" customHeight="1" x14ac:dyDescent="0.2">
      <c r="A1004" s="105" t="s">
        <v>22</v>
      </c>
      <c r="B1004" s="105" t="s">
        <v>671</v>
      </c>
      <c r="C1004" s="105" t="s">
        <v>138</v>
      </c>
      <c r="D1004" s="105" t="s">
        <v>153</v>
      </c>
      <c r="E1004" s="105" t="s">
        <v>503</v>
      </c>
      <c r="F1004" s="95">
        <v>2</v>
      </c>
      <c r="G1004" s="98" t="s">
        <v>541</v>
      </c>
      <c r="H1004" s="95">
        <v>1985</v>
      </c>
      <c r="I1004" s="96" t="s">
        <v>3781</v>
      </c>
      <c r="J1004" s="95" t="s">
        <v>3782</v>
      </c>
      <c r="K1004" s="95" t="s">
        <v>3778</v>
      </c>
      <c r="L1004" s="95"/>
      <c r="M1004" s="95"/>
      <c r="N1004" s="95" t="s">
        <v>3153</v>
      </c>
      <c r="O1004" s="95"/>
      <c r="P1004" s="95"/>
      <c r="Q1004" s="95" t="s">
        <v>178</v>
      </c>
      <c r="R1004" s="95"/>
      <c r="S1004" s="95"/>
      <c r="T1004" s="95"/>
      <c r="U1004" s="95"/>
      <c r="V1004" s="95"/>
      <c r="W1004" s="95"/>
      <c r="X1004" s="95"/>
      <c r="Y1004" s="95"/>
      <c r="Z1004" s="95"/>
      <c r="AA1004" s="95"/>
      <c r="AB1004" s="95"/>
      <c r="AC1004" s="95"/>
      <c r="AD1004" s="95"/>
      <c r="AE1004" s="95"/>
      <c r="AF1004" s="95"/>
      <c r="AG1004" s="95"/>
      <c r="AH1004" s="95"/>
      <c r="AI1004" s="95"/>
      <c r="AJ1004" s="95"/>
      <c r="AK1004" s="95"/>
    </row>
    <row r="1005" spans="1:37" ht="17.25" customHeight="1" x14ac:dyDescent="0.2">
      <c r="A1005" s="105" t="s">
        <v>22</v>
      </c>
      <c r="B1005" s="105" t="s">
        <v>753</v>
      </c>
      <c r="C1005" s="105" t="s">
        <v>138</v>
      </c>
      <c r="D1005" s="105" t="s">
        <v>153</v>
      </c>
      <c r="E1005" s="105" t="s">
        <v>503</v>
      </c>
      <c r="F1005" s="95">
        <v>3</v>
      </c>
      <c r="G1005" s="98" t="s">
        <v>667</v>
      </c>
      <c r="H1005" s="95">
        <v>1986</v>
      </c>
      <c r="I1005" s="96" t="s">
        <v>3783</v>
      </c>
      <c r="J1005" s="95" t="s">
        <v>3784</v>
      </c>
      <c r="K1005" s="95" t="s">
        <v>3778</v>
      </c>
      <c r="L1005" s="95"/>
      <c r="M1005" s="95"/>
      <c r="N1005" s="95" t="s">
        <v>3153</v>
      </c>
      <c r="O1005" s="95"/>
      <c r="P1005" s="95"/>
      <c r="Q1005" s="95" t="s">
        <v>178</v>
      </c>
      <c r="R1005" s="95"/>
      <c r="S1005" s="95"/>
      <c r="T1005" s="95"/>
      <c r="U1005" s="95"/>
      <c r="V1005" s="95"/>
      <c r="W1005" s="95"/>
      <c r="X1005" s="95"/>
      <c r="Y1005" s="95"/>
      <c r="Z1005" s="95"/>
      <c r="AA1005" s="95"/>
      <c r="AB1005" s="95"/>
      <c r="AC1005" s="95"/>
      <c r="AD1005" s="95"/>
      <c r="AE1005" s="95"/>
      <c r="AF1005" s="95"/>
      <c r="AG1005" s="95"/>
      <c r="AH1005" s="95"/>
      <c r="AI1005" s="95"/>
      <c r="AJ1005" s="95"/>
      <c r="AK1005" s="95"/>
    </row>
    <row r="1006" spans="1:37" ht="17.25" customHeight="1" x14ac:dyDescent="0.2">
      <c r="A1006" s="105" t="s">
        <v>22</v>
      </c>
      <c r="B1006" s="105" t="s">
        <v>732</v>
      </c>
      <c r="C1006" s="105" t="s">
        <v>138</v>
      </c>
      <c r="D1006" s="105" t="s">
        <v>153</v>
      </c>
      <c r="E1006" s="105" t="s">
        <v>503</v>
      </c>
      <c r="F1006" s="95">
        <v>4</v>
      </c>
      <c r="G1006" s="98" t="s">
        <v>672</v>
      </c>
      <c r="H1006" s="95">
        <v>1987</v>
      </c>
      <c r="I1006" s="96" t="s">
        <v>3785</v>
      </c>
      <c r="J1006" s="95" t="s">
        <v>3786</v>
      </c>
      <c r="K1006" s="95" t="s">
        <v>3778</v>
      </c>
      <c r="L1006" s="95"/>
      <c r="M1006" s="95"/>
      <c r="N1006" s="95" t="s">
        <v>3153</v>
      </c>
      <c r="O1006" s="95"/>
      <c r="P1006" s="95"/>
      <c r="Q1006" s="95" t="s">
        <v>178</v>
      </c>
      <c r="R1006" s="95"/>
      <c r="S1006" s="95"/>
      <c r="T1006" s="95"/>
      <c r="U1006" s="95"/>
      <c r="V1006" s="95"/>
      <c r="W1006" s="95"/>
      <c r="X1006" s="95"/>
      <c r="Y1006" s="95"/>
      <c r="Z1006" s="95"/>
      <c r="AA1006" s="95"/>
      <c r="AB1006" s="95"/>
      <c r="AC1006" s="95"/>
      <c r="AD1006" s="95"/>
      <c r="AE1006" s="95"/>
      <c r="AF1006" s="95"/>
      <c r="AG1006" s="95"/>
      <c r="AH1006" s="95"/>
      <c r="AI1006" s="95"/>
      <c r="AJ1006" s="95"/>
      <c r="AK1006" s="95"/>
    </row>
    <row r="1007" spans="1:37" ht="17.25" customHeight="1" x14ac:dyDescent="0.2">
      <c r="A1007" s="105" t="s">
        <v>22</v>
      </c>
      <c r="B1007" s="105" t="s">
        <v>679</v>
      </c>
      <c r="C1007" s="105" t="s">
        <v>138</v>
      </c>
      <c r="D1007" s="105" t="s">
        <v>153</v>
      </c>
      <c r="E1007" s="105" t="s">
        <v>503</v>
      </c>
      <c r="F1007" s="95">
        <v>5</v>
      </c>
      <c r="G1007" s="98" t="s">
        <v>676</v>
      </c>
      <c r="H1007" s="95">
        <v>1988</v>
      </c>
      <c r="I1007" s="96" t="s">
        <v>3787</v>
      </c>
      <c r="J1007" s="95" t="s">
        <v>3788</v>
      </c>
      <c r="K1007" s="95" t="s">
        <v>3778</v>
      </c>
      <c r="L1007" s="95"/>
      <c r="M1007" s="95"/>
      <c r="N1007" s="95" t="s">
        <v>3153</v>
      </c>
      <c r="O1007" s="95"/>
      <c r="P1007" s="95"/>
      <c r="Q1007" s="95" t="s">
        <v>178</v>
      </c>
      <c r="R1007" s="95"/>
      <c r="S1007" s="95"/>
      <c r="T1007" s="95"/>
      <c r="U1007" s="95"/>
      <c r="V1007" s="95"/>
      <c r="W1007" s="95"/>
      <c r="X1007" s="95"/>
      <c r="Y1007" s="95"/>
      <c r="Z1007" s="95"/>
      <c r="AA1007" s="95"/>
      <c r="AB1007" s="95"/>
      <c r="AC1007" s="95"/>
      <c r="AD1007" s="95"/>
      <c r="AE1007" s="95"/>
      <c r="AF1007" s="95"/>
      <c r="AG1007" s="95"/>
      <c r="AH1007" s="95"/>
      <c r="AI1007" s="95"/>
      <c r="AJ1007" s="95"/>
      <c r="AK1007" s="95"/>
    </row>
    <row r="1008" spans="1:37" ht="17.25" customHeight="1" x14ac:dyDescent="0.2">
      <c r="A1008" s="105" t="s">
        <v>22</v>
      </c>
      <c r="B1008" s="105" t="s">
        <v>774</v>
      </c>
      <c r="C1008" s="105" t="s">
        <v>138</v>
      </c>
      <c r="D1008" s="105" t="s">
        <v>153</v>
      </c>
      <c r="E1008" s="105" t="s">
        <v>503</v>
      </c>
      <c r="F1008" s="95">
        <v>6</v>
      </c>
      <c r="G1008" s="98" t="s">
        <v>680</v>
      </c>
      <c r="H1008" s="95">
        <v>1989</v>
      </c>
      <c r="I1008" s="96" t="s">
        <v>3789</v>
      </c>
      <c r="J1008" s="95" t="s">
        <v>3790</v>
      </c>
      <c r="K1008" s="95" t="s">
        <v>3778</v>
      </c>
      <c r="L1008" s="95"/>
      <c r="M1008" s="95"/>
      <c r="N1008" s="95" t="s">
        <v>3153</v>
      </c>
      <c r="O1008" s="95"/>
      <c r="P1008" s="95"/>
      <c r="Q1008" s="95" t="s">
        <v>178</v>
      </c>
      <c r="R1008" s="95"/>
      <c r="S1008" s="95"/>
      <c r="T1008" s="95"/>
      <c r="U1008" s="95"/>
      <c r="V1008" s="95"/>
      <c r="W1008" s="95"/>
      <c r="X1008" s="95"/>
      <c r="Y1008" s="95"/>
      <c r="Z1008" s="95"/>
      <c r="AA1008" s="95"/>
      <c r="AB1008" s="95"/>
      <c r="AC1008" s="95"/>
      <c r="AD1008" s="95"/>
      <c r="AE1008" s="95"/>
      <c r="AF1008" s="95"/>
      <c r="AG1008" s="95"/>
      <c r="AH1008" s="95"/>
      <c r="AI1008" s="95"/>
      <c r="AJ1008" s="95"/>
      <c r="AK1008" s="95"/>
    </row>
    <row r="1009" spans="1:37" ht="17.25" customHeight="1" x14ac:dyDescent="0.2">
      <c r="A1009" s="105" t="s">
        <v>22</v>
      </c>
      <c r="B1009" s="105" t="s">
        <v>749</v>
      </c>
      <c r="C1009" s="105" t="s">
        <v>138</v>
      </c>
      <c r="D1009" s="105" t="s">
        <v>153</v>
      </c>
      <c r="E1009" s="105" t="s">
        <v>503</v>
      </c>
      <c r="F1009" s="95">
        <v>7</v>
      </c>
      <c r="G1009" s="98" t="s">
        <v>684</v>
      </c>
      <c r="H1009" s="95">
        <v>1990</v>
      </c>
      <c r="I1009" s="96" t="s">
        <v>3791</v>
      </c>
      <c r="J1009" s="95" t="s">
        <v>3792</v>
      </c>
      <c r="K1009" s="95" t="s">
        <v>3778</v>
      </c>
      <c r="L1009" s="95"/>
      <c r="M1009" s="95"/>
      <c r="N1009" s="95" t="s">
        <v>3153</v>
      </c>
      <c r="O1009" s="95"/>
      <c r="P1009" s="95"/>
      <c r="Q1009" s="95" t="s">
        <v>178</v>
      </c>
      <c r="R1009" s="95"/>
      <c r="S1009" s="95"/>
      <c r="T1009" s="95"/>
      <c r="U1009" s="95"/>
      <c r="V1009" s="95"/>
      <c r="W1009" s="95"/>
      <c r="X1009" s="95"/>
      <c r="Y1009" s="95"/>
      <c r="Z1009" s="95"/>
      <c r="AA1009" s="95"/>
      <c r="AB1009" s="95"/>
      <c r="AC1009" s="95"/>
      <c r="AD1009" s="95"/>
      <c r="AE1009" s="95"/>
      <c r="AF1009" s="95"/>
      <c r="AG1009" s="95"/>
      <c r="AH1009" s="95"/>
      <c r="AI1009" s="95"/>
      <c r="AJ1009" s="95"/>
      <c r="AK1009" s="95"/>
    </row>
    <row r="1010" spans="1:37" ht="17.25" customHeight="1" x14ac:dyDescent="0.2">
      <c r="A1010" s="105" t="s">
        <v>22</v>
      </c>
      <c r="B1010" s="105" t="s">
        <v>720</v>
      </c>
      <c r="C1010" s="105" t="s">
        <v>138</v>
      </c>
      <c r="D1010" s="105" t="s">
        <v>153</v>
      </c>
      <c r="E1010" s="105" t="s">
        <v>503</v>
      </c>
      <c r="F1010" s="95">
        <v>8</v>
      </c>
      <c r="G1010" s="98" t="s">
        <v>688</v>
      </c>
      <c r="H1010" s="95">
        <v>1991</v>
      </c>
      <c r="I1010" s="96" t="s">
        <v>3795</v>
      </c>
      <c r="J1010" s="95" t="s">
        <v>3796</v>
      </c>
      <c r="K1010" s="95" t="s">
        <v>3778</v>
      </c>
      <c r="L1010" s="95"/>
      <c r="M1010" s="95"/>
      <c r="N1010" s="95" t="s">
        <v>3153</v>
      </c>
      <c r="O1010" s="95"/>
      <c r="P1010" s="95"/>
      <c r="Q1010" s="95" t="s">
        <v>178</v>
      </c>
      <c r="R1010" s="95"/>
      <c r="S1010" s="95"/>
      <c r="T1010" s="95"/>
      <c r="U1010" s="95"/>
      <c r="V1010" s="95"/>
      <c r="W1010" s="95"/>
      <c r="X1010" s="95"/>
      <c r="Y1010" s="95"/>
      <c r="Z1010" s="95"/>
      <c r="AA1010" s="95"/>
      <c r="AB1010" s="95"/>
      <c r="AC1010" s="95"/>
      <c r="AD1010" s="95"/>
      <c r="AE1010" s="95"/>
      <c r="AF1010" s="95"/>
      <c r="AG1010" s="95"/>
      <c r="AH1010" s="95"/>
      <c r="AI1010" s="95"/>
      <c r="AJ1010" s="95"/>
      <c r="AK1010" s="95"/>
    </row>
    <row r="1011" spans="1:37" ht="17.25" customHeight="1" x14ac:dyDescent="0.2">
      <c r="A1011" s="105" t="s">
        <v>22</v>
      </c>
      <c r="B1011" s="105" t="s">
        <v>778</v>
      </c>
      <c r="C1011" s="105" t="s">
        <v>138</v>
      </c>
      <c r="D1011" s="105" t="s">
        <v>153</v>
      </c>
      <c r="E1011" s="105" t="s">
        <v>503</v>
      </c>
      <c r="F1011" s="95">
        <v>9</v>
      </c>
      <c r="G1011" s="98" t="s">
        <v>692</v>
      </c>
      <c r="H1011" s="95">
        <v>1992</v>
      </c>
      <c r="I1011" s="96" t="s">
        <v>3797</v>
      </c>
      <c r="J1011" s="95" t="s">
        <v>3798</v>
      </c>
      <c r="K1011" s="95" t="s">
        <v>3778</v>
      </c>
      <c r="L1011" s="95"/>
      <c r="M1011" s="95"/>
      <c r="N1011" s="95" t="s">
        <v>3153</v>
      </c>
      <c r="O1011" s="95"/>
      <c r="P1011" s="95"/>
      <c r="Q1011" s="95" t="s">
        <v>178</v>
      </c>
      <c r="R1011" s="95"/>
      <c r="S1011" s="95"/>
      <c r="T1011" s="95"/>
      <c r="U1011" s="95"/>
      <c r="V1011" s="95"/>
      <c r="W1011" s="95"/>
      <c r="X1011" s="95"/>
      <c r="Y1011" s="95"/>
      <c r="Z1011" s="95"/>
      <c r="AA1011" s="95"/>
      <c r="AB1011" s="95"/>
      <c r="AC1011" s="95"/>
      <c r="AD1011" s="95"/>
      <c r="AE1011" s="95"/>
      <c r="AF1011" s="95"/>
      <c r="AG1011" s="95"/>
      <c r="AH1011" s="95"/>
      <c r="AI1011" s="95"/>
      <c r="AJ1011" s="95"/>
      <c r="AK1011" s="95"/>
    </row>
    <row r="1012" spans="1:37" ht="17.25" customHeight="1" x14ac:dyDescent="0.2">
      <c r="A1012" s="105" t="s">
        <v>22</v>
      </c>
      <c r="B1012" s="105" t="s">
        <v>770</v>
      </c>
      <c r="C1012" s="105" t="s">
        <v>138</v>
      </c>
      <c r="D1012" s="105" t="s">
        <v>153</v>
      </c>
      <c r="E1012" s="105" t="s">
        <v>503</v>
      </c>
      <c r="F1012" s="95">
        <v>10</v>
      </c>
      <c r="G1012" s="98" t="s">
        <v>696</v>
      </c>
      <c r="H1012" s="95">
        <v>1993</v>
      </c>
      <c r="I1012" s="96" t="s">
        <v>3799</v>
      </c>
      <c r="J1012" s="95" t="s">
        <v>3800</v>
      </c>
      <c r="K1012" s="95" t="s">
        <v>3778</v>
      </c>
      <c r="L1012" s="95"/>
      <c r="M1012" s="95"/>
      <c r="N1012" s="95" t="s">
        <v>3153</v>
      </c>
      <c r="O1012" s="95"/>
      <c r="P1012" s="95"/>
      <c r="Q1012" s="95" t="s">
        <v>178</v>
      </c>
      <c r="R1012" s="95"/>
      <c r="S1012" s="95"/>
      <c r="T1012" s="95"/>
      <c r="U1012" s="95"/>
      <c r="V1012" s="95"/>
      <c r="W1012" s="95"/>
      <c r="X1012" s="95"/>
      <c r="Y1012" s="95"/>
      <c r="Z1012" s="95"/>
      <c r="AA1012" s="95"/>
      <c r="AB1012" s="95"/>
      <c r="AC1012" s="95"/>
      <c r="AD1012" s="95"/>
      <c r="AE1012" s="95"/>
      <c r="AF1012" s="95"/>
      <c r="AG1012" s="95"/>
      <c r="AH1012" s="95"/>
      <c r="AI1012" s="95"/>
      <c r="AJ1012" s="95"/>
      <c r="AK1012" s="95"/>
    </row>
    <row r="1013" spans="1:37" ht="17.25" customHeight="1" x14ac:dyDescent="0.2">
      <c r="A1013" s="105" t="s">
        <v>22</v>
      </c>
      <c r="B1013" s="105" t="s">
        <v>712</v>
      </c>
      <c r="C1013" s="105" t="s">
        <v>138</v>
      </c>
      <c r="D1013" s="105" t="s">
        <v>153</v>
      </c>
      <c r="E1013" s="105" t="s">
        <v>503</v>
      </c>
      <c r="F1013" s="95">
        <v>11</v>
      </c>
      <c r="G1013" s="98" t="s">
        <v>700</v>
      </c>
      <c r="H1013" s="95">
        <v>1994</v>
      </c>
      <c r="I1013" s="96" t="s">
        <v>3801</v>
      </c>
      <c r="J1013" s="95" t="s">
        <v>3802</v>
      </c>
      <c r="K1013" s="95" t="s">
        <v>3778</v>
      </c>
      <c r="L1013" s="95"/>
      <c r="M1013" s="95"/>
      <c r="N1013" s="95" t="s">
        <v>3153</v>
      </c>
      <c r="O1013" s="95"/>
      <c r="P1013" s="95"/>
      <c r="Q1013" s="95" t="s">
        <v>178</v>
      </c>
      <c r="R1013" s="95"/>
      <c r="S1013" s="95"/>
      <c r="T1013" s="95"/>
      <c r="U1013" s="95"/>
      <c r="V1013" s="95"/>
      <c r="W1013" s="95"/>
      <c r="X1013" s="95"/>
      <c r="Y1013" s="95"/>
      <c r="Z1013" s="95"/>
      <c r="AA1013" s="95"/>
      <c r="AB1013" s="95"/>
      <c r="AC1013" s="95"/>
      <c r="AD1013" s="95"/>
      <c r="AE1013" s="95"/>
      <c r="AF1013" s="95"/>
      <c r="AG1013" s="95"/>
      <c r="AH1013" s="95"/>
      <c r="AI1013" s="95"/>
      <c r="AJ1013" s="95"/>
      <c r="AK1013" s="95"/>
    </row>
    <row r="1014" spans="1:37" ht="17.25" customHeight="1" x14ac:dyDescent="0.2">
      <c r="A1014" s="105" t="s">
        <v>22</v>
      </c>
      <c r="B1014" s="105" t="s">
        <v>737</v>
      </c>
      <c r="C1014" s="105" t="s">
        <v>138</v>
      </c>
      <c r="D1014" s="105" t="s">
        <v>153</v>
      </c>
      <c r="E1014" s="105" t="s">
        <v>503</v>
      </c>
      <c r="F1014" s="95">
        <v>12</v>
      </c>
      <c r="G1014" s="98" t="s">
        <v>705</v>
      </c>
      <c r="H1014" s="95">
        <v>1995</v>
      </c>
      <c r="I1014" s="96" t="s">
        <v>3803</v>
      </c>
      <c r="J1014" s="95" t="s">
        <v>3804</v>
      </c>
      <c r="K1014" s="95" t="s">
        <v>3778</v>
      </c>
      <c r="L1014" s="95"/>
      <c r="M1014" s="95"/>
      <c r="N1014" s="95" t="s">
        <v>3153</v>
      </c>
      <c r="O1014" s="95"/>
      <c r="P1014" s="95"/>
      <c r="Q1014" s="95" t="s">
        <v>178</v>
      </c>
      <c r="R1014" s="95"/>
      <c r="S1014" s="95"/>
      <c r="T1014" s="95"/>
      <c r="U1014" s="95"/>
      <c r="V1014" s="95"/>
      <c r="W1014" s="95"/>
      <c r="X1014" s="95"/>
      <c r="Y1014" s="95"/>
      <c r="Z1014" s="95"/>
      <c r="AA1014" s="95"/>
      <c r="AB1014" s="95"/>
      <c r="AC1014" s="95"/>
      <c r="AD1014" s="95"/>
      <c r="AE1014" s="95"/>
      <c r="AF1014" s="95"/>
      <c r="AG1014" s="95"/>
      <c r="AH1014" s="95"/>
      <c r="AI1014" s="95"/>
      <c r="AJ1014" s="95"/>
      <c r="AK1014" s="95"/>
    </row>
    <row r="1015" spans="1:37" ht="17.25" customHeight="1" x14ac:dyDescent="0.2">
      <c r="A1015" s="105" t="s">
        <v>22</v>
      </c>
      <c r="B1015" s="105" t="s">
        <v>675</v>
      </c>
      <c r="C1015" s="105" t="s">
        <v>138</v>
      </c>
      <c r="D1015" s="105" t="s">
        <v>153</v>
      </c>
      <c r="E1015" s="105" t="s">
        <v>503</v>
      </c>
      <c r="F1015" s="95">
        <v>13</v>
      </c>
      <c r="G1015" s="98" t="s">
        <v>709</v>
      </c>
      <c r="H1015" s="95">
        <v>1996</v>
      </c>
      <c r="I1015" s="96" t="s">
        <v>3805</v>
      </c>
      <c r="J1015" s="95" t="s">
        <v>3806</v>
      </c>
      <c r="K1015" s="95" t="s">
        <v>3778</v>
      </c>
      <c r="L1015" s="95"/>
      <c r="M1015" s="95"/>
      <c r="N1015" s="95" t="s">
        <v>3153</v>
      </c>
      <c r="O1015" s="95"/>
      <c r="P1015" s="95"/>
      <c r="Q1015" s="95" t="s">
        <v>178</v>
      </c>
      <c r="R1015" s="95"/>
      <c r="S1015" s="95"/>
      <c r="T1015" s="95"/>
      <c r="U1015" s="95"/>
      <c r="V1015" s="95"/>
      <c r="W1015" s="95"/>
      <c r="X1015" s="95"/>
      <c r="Y1015" s="95"/>
      <c r="Z1015" s="95"/>
      <c r="AA1015" s="95"/>
      <c r="AB1015" s="95"/>
      <c r="AC1015" s="95"/>
      <c r="AD1015" s="95"/>
      <c r="AE1015" s="95"/>
      <c r="AF1015" s="95"/>
      <c r="AG1015" s="95"/>
      <c r="AH1015" s="95"/>
      <c r="AI1015" s="95"/>
      <c r="AJ1015" s="95"/>
      <c r="AK1015" s="95"/>
    </row>
    <row r="1016" spans="1:37" ht="17.25" customHeight="1" x14ac:dyDescent="0.2">
      <c r="A1016" s="105" t="s">
        <v>22</v>
      </c>
      <c r="B1016" s="105" t="s">
        <v>704</v>
      </c>
      <c r="C1016" s="105" t="s">
        <v>138</v>
      </c>
      <c r="D1016" s="105" t="s">
        <v>153</v>
      </c>
      <c r="E1016" s="105" t="s">
        <v>503</v>
      </c>
      <c r="F1016" s="95">
        <v>14</v>
      </c>
      <c r="G1016" s="98" t="s">
        <v>713</v>
      </c>
      <c r="H1016" s="95">
        <v>1997</v>
      </c>
      <c r="I1016" s="96" t="s">
        <v>3807</v>
      </c>
      <c r="J1016" s="95" t="s">
        <v>3808</v>
      </c>
      <c r="K1016" s="95" t="s">
        <v>3778</v>
      </c>
      <c r="L1016" s="95"/>
      <c r="M1016" s="95"/>
      <c r="N1016" s="95" t="s">
        <v>3153</v>
      </c>
      <c r="O1016" s="95"/>
      <c r="P1016" s="95"/>
      <c r="Q1016" s="95" t="s">
        <v>178</v>
      </c>
      <c r="R1016" s="95"/>
      <c r="S1016" s="95"/>
      <c r="T1016" s="95"/>
      <c r="U1016" s="95"/>
      <c r="V1016" s="95"/>
      <c r="W1016" s="95"/>
      <c r="X1016" s="95"/>
      <c r="Y1016" s="95"/>
      <c r="Z1016" s="95"/>
      <c r="AA1016" s="95"/>
      <c r="AB1016" s="95"/>
      <c r="AC1016" s="95"/>
      <c r="AD1016" s="95"/>
      <c r="AE1016" s="95"/>
      <c r="AF1016" s="95"/>
      <c r="AG1016" s="95"/>
      <c r="AH1016" s="95"/>
      <c r="AI1016" s="95"/>
      <c r="AJ1016" s="95"/>
      <c r="AK1016" s="95"/>
    </row>
    <row r="1017" spans="1:37" ht="17.25" customHeight="1" x14ac:dyDescent="0.2">
      <c r="A1017" s="105" t="s">
        <v>22</v>
      </c>
      <c r="B1017" s="105" t="s">
        <v>782</v>
      </c>
      <c r="C1017" s="105" t="s">
        <v>138</v>
      </c>
      <c r="D1017" s="105" t="s">
        <v>153</v>
      </c>
      <c r="E1017" s="105" t="s">
        <v>503</v>
      </c>
      <c r="F1017" s="95">
        <v>15</v>
      </c>
      <c r="G1017" s="98" t="s">
        <v>717</v>
      </c>
      <c r="H1017" s="95">
        <v>1998</v>
      </c>
      <c r="I1017" s="96" t="s">
        <v>3811</v>
      </c>
      <c r="J1017" s="95" t="s">
        <v>3812</v>
      </c>
      <c r="K1017" s="95" t="s">
        <v>3778</v>
      </c>
      <c r="L1017" s="95"/>
      <c r="M1017" s="95"/>
      <c r="N1017" s="95" t="s">
        <v>3153</v>
      </c>
      <c r="O1017" s="95"/>
      <c r="P1017" s="95"/>
      <c r="Q1017" s="95" t="s">
        <v>178</v>
      </c>
      <c r="R1017" s="95"/>
      <c r="S1017" s="95"/>
      <c r="T1017" s="95"/>
      <c r="U1017" s="95"/>
      <c r="V1017" s="95"/>
      <c r="W1017" s="95"/>
      <c r="X1017" s="95"/>
      <c r="Y1017" s="95"/>
      <c r="Z1017" s="95"/>
      <c r="AA1017" s="95"/>
      <c r="AB1017" s="95"/>
      <c r="AC1017" s="95"/>
      <c r="AD1017" s="95"/>
      <c r="AE1017" s="95"/>
      <c r="AF1017" s="95"/>
      <c r="AG1017" s="95"/>
      <c r="AH1017" s="95"/>
      <c r="AI1017" s="95"/>
      <c r="AJ1017" s="95"/>
      <c r="AK1017" s="95"/>
    </row>
    <row r="1018" spans="1:37" ht="17.25" customHeight="1" x14ac:dyDescent="0.2">
      <c r="A1018" s="105" t="s">
        <v>22</v>
      </c>
      <c r="B1018" s="105" t="s">
        <v>687</v>
      </c>
      <c r="C1018" s="105" t="s">
        <v>138</v>
      </c>
      <c r="D1018" s="105" t="s">
        <v>153</v>
      </c>
      <c r="E1018" s="105" t="s">
        <v>503</v>
      </c>
      <c r="F1018" s="95">
        <v>16</v>
      </c>
      <c r="G1018" s="98" t="s">
        <v>721</v>
      </c>
      <c r="H1018" s="95">
        <v>1999</v>
      </c>
      <c r="I1018" s="96" t="s">
        <v>3813</v>
      </c>
      <c r="J1018" s="95" t="s">
        <v>3814</v>
      </c>
      <c r="K1018" s="95" t="s">
        <v>3778</v>
      </c>
      <c r="L1018" s="95"/>
      <c r="M1018" s="95"/>
      <c r="N1018" s="95" t="s">
        <v>3153</v>
      </c>
      <c r="O1018" s="95"/>
      <c r="P1018" s="95"/>
      <c r="Q1018" s="95" t="s">
        <v>178</v>
      </c>
      <c r="R1018" s="95"/>
      <c r="S1018" s="95"/>
      <c r="T1018" s="95"/>
      <c r="U1018" s="95"/>
      <c r="V1018" s="95"/>
      <c r="W1018" s="95"/>
      <c r="X1018" s="95"/>
      <c r="Y1018" s="95"/>
      <c r="Z1018" s="95"/>
      <c r="AA1018" s="95"/>
      <c r="AB1018" s="95"/>
      <c r="AC1018" s="95"/>
      <c r="AD1018" s="95"/>
      <c r="AE1018" s="95"/>
      <c r="AF1018" s="95"/>
      <c r="AG1018" s="95"/>
      <c r="AH1018" s="95"/>
      <c r="AI1018" s="95"/>
      <c r="AJ1018" s="95"/>
      <c r="AK1018" s="95"/>
    </row>
    <row r="1019" spans="1:37" ht="17.25" customHeight="1" x14ac:dyDescent="0.2">
      <c r="A1019" s="105" t="s">
        <v>22</v>
      </c>
      <c r="B1019" s="105" t="s">
        <v>724</v>
      </c>
      <c r="C1019" s="105" t="s">
        <v>138</v>
      </c>
      <c r="D1019" s="105" t="s">
        <v>153</v>
      </c>
      <c r="E1019" s="105" t="s">
        <v>503</v>
      </c>
      <c r="F1019" s="95">
        <v>17</v>
      </c>
      <c r="G1019" s="98" t="s">
        <v>725</v>
      </c>
      <c r="H1019" s="95">
        <v>2000</v>
      </c>
      <c r="I1019" s="96" t="s">
        <v>3815</v>
      </c>
      <c r="J1019" s="95" t="s">
        <v>3816</v>
      </c>
      <c r="K1019" s="95" t="s">
        <v>3778</v>
      </c>
      <c r="L1019" s="95"/>
      <c r="M1019" s="95"/>
      <c r="N1019" s="95" t="s">
        <v>3153</v>
      </c>
      <c r="O1019" s="95"/>
      <c r="P1019" s="95"/>
      <c r="Q1019" s="95" t="s">
        <v>178</v>
      </c>
      <c r="R1019" s="95"/>
      <c r="S1019" s="95"/>
      <c r="T1019" s="95"/>
      <c r="U1019" s="95"/>
      <c r="V1019" s="95"/>
      <c r="W1019" s="95"/>
      <c r="X1019" s="95"/>
      <c r="Y1019" s="95"/>
      <c r="Z1019" s="95"/>
      <c r="AA1019" s="95"/>
      <c r="AB1019" s="95"/>
      <c r="AC1019" s="95"/>
      <c r="AD1019" s="95"/>
      <c r="AE1019" s="95"/>
      <c r="AF1019" s="95"/>
      <c r="AG1019" s="95"/>
      <c r="AH1019" s="95"/>
      <c r="AI1019" s="95"/>
      <c r="AJ1019" s="95"/>
      <c r="AK1019" s="95"/>
    </row>
    <row r="1020" spans="1:37" ht="17.25" customHeight="1" x14ac:dyDescent="0.2">
      <c r="A1020" s="105" t="s">
        <v>22</v>
      </c>
      <c r="B1020" s="105" t="s">
        <v>708</v>
      </c>
      <c r="C1020" s="105" t="s">
        <v>138</v>
      </c>
      <c r="D1020" s="105" t="s">
        <v>153</v>
      </c>
      <c r="E1020" s="105" t="s">
        <v>503</v>
      </c>
      <c r="F1020" s="95">
        <v>18</v>
      </c>
      <c r="G1020" s="98" t="s">
        <v>729</v>
      </c>
      <c r="H1020" s="95">
        <v>2001</v>
      </c>
      <c r="I1020" s="96" t="s">
        <v>3817</v>
      </c>
      <c r="J1020" s="95" t="s">
        <v>3818</v>
      </c>
      <c r="K1020" s="95" t="s">
        <v>3778</v>
      </c>
      <c r="L1020" s="95"/>
      <c r="M1020" s="95"/>
      <c r="N1020" s="95" t="s">
        <v>3153</v>
      </c>
      <c r="O1020" s="95"/>
      <c r="P1020" s="95"/>
      <c r="Q1020" s="95" t="s">
        <v>178</v>
      </c>
      <c r="R1020" s="95"/>
      <c r="S1020" s="95"/>
      <c r="T1020" s="95"/>
      <c r="U1020" s="95"/>
      <c r="V1020" s="95"/>
      <c r="W1020" s="95"/>
      <c r="X1020" s="95"/>
      <c r="Y1020" s="95"/>
      <c r="Z1020" s="95"/>
      <c r="AA1020" s="95"/>
      <c r="AB1020" s="95"/>
      <c r="AC1020" s="95"/>
      <c r="AD1020" s="95"/>
      <c r="AE1020" s="95"/>
      <c r="AF1020" s="95"/>
      <c r="AG1020" s="95"/>
      <c r="AH1020" s="95"/>
      <c r="AI1020" s="95"/>
      <c r="AJ1020" s="95"/>
      <c r="AK1020" s="95"/>
    </row>
    <row r="1021" spans="1:37" ht="17.25" customHeight="1" x14ac:dyDescent="0.2">
      <c r="A1021" s="105" t="s">
        <v>22</v>
      </c>
      <c r="B1021" s="105" t="s">
        <v>741</v>
      </c>
      <c r="C1021" s="105" t="s">
        <v>138</v>
      </c>
      <c r="D1021" s="105" t="s">
        <v>153</v>
      </c>
      <c r="E1021" s="105" t="s">
        <v>503</v>
      </c>
      <c r="F1021" s="95">
        <v>19</v>
      </c>
      <c r="G1021" s="98" t="s">
        <v>733</v>
      </c>
      <c r="H1021" s="95">
        <v>2002</v>
      </c>
      <c r="I1021" s="96" t="s">
        <v>3819</v>
      </c>
      <c r="J1021" s="95" t="s">
        <v>3820</v>
      </c>
      <c r="K1021" s="95" t="s">
        <v>3778</v>
      </c>
      <c r="L1021" s="95"/>
      <c r="M1021" s="95"/>
      <c r="N1021" s="95" t="s">
        <v>3153</v>
      </c>
      <c r="O1021" s="95"/>
      <c r="P1021" s="95"/>
      <c r="Q1021" s="95" t="s">
        <v>178</v>
      </c>
      <c r="R1021" s="95"/>
      <c r="S1021" s="95"/>
      <c r="T1021" s="95"/>
      <c r="U1021" s="95"/>
      <c r="V1021" s="95"/>
      <c r="W1021" s="95"/>
      <c r="X1021" s="95"/>
      <c r="Y1021" s="95"/>
      <c r="Z1021" s="95"/>
      <c r="AA1021" s="95"/>
      <c r="AB1021" s="95"/>
      <c r="AC1021" s="95"/>
      <c r="AD1021" s="95"/>
      <c r="AE1021" s="95"/>
      <c r="AF1021" s="95"/>
      <c r="AG1021" s="95"/>
      <c r="AH1021" s="95"/>
      <c r="AI1021" s="95"/>
      <c r="AJ1021" s="95"/>
      <c r="AK1021" s="95"/>
    </row>
    <row r="1022" spans="1:37" ht="17.25" customHeight="1" x14ac:dyDescent="0.2">
      <c r="A1022" s="105" t="s">
        <v>22</v>
      </c>
      <c r="B1022" s="105" t="s">
        <v>695</v>
      </c>
      <c r="C1022" s="105" t="s">
        <v>138</v>
      </c>
      <c r="D1022" s="105" t="s">
        <v>153</v>
      </c>
      <c r="E1022" s="105" t="s">
        <v>503</v>
      </c>
      <c r="F1022" s="95">
        <v>20</v>
      </c>
      <c r="G1022" s="98" t="s">
        <v>738</v>
      </c>
      <c r="H1022" s="95">
        <v>2003</v>
      </c>
      <c r="I1022" s="96" t="s">
        <v>3821</v>
      </c>
      <c r="J1022" s="95" t="s">
        <v>3822</v>
      </c>
      <c r="K1022" s="95" t="s">
        <v>3778</v>
      </c>
      <c r="L1022" s="95"/>
      <c r="M1022" s="95"/>
      <c r="N1022" s="95" t="s">
        <v>3153</v>
      </c>
      <c r="O1022" s="95"/>
      <c r="P1022" s="95"/>
      <c r="Q1022" s="95" t="s">
        <v>178</v>
      </c>
      <c r="R1022" s="95"/>
      <c r="S1022" s="95"/>
      <c r="T1022" s="95"/>
      <c r="U1022" s="95"/>
      <c r="V1022" s="95"/>
      <c r="W1022" s="95"/>
      <c r="X1022" s="95"/>
      <c r="Y1022" s="95"/>
      <c r="Z1022" s="95"/>
      <c r="AA1022" s="95"/>
      <c r="AB1022" s="95"/>
      <c r="AC1022" s="95"/>
      <c r="AD1022" s="95"/>
      <c r="AE1022" s="95"/>
      <c r="AF1022" s="95"/>
      <c r="AG1022" s="95"/>
      <c r="AH1022" s="95"/>
      <c r="AI1022" s="95"/>
      <c r="AJ1022" s="95"/>
      <c r="AK1022" s="95"/>
    </row>
    <row r="1023" spans="1:37" ht="17.25" customHeight="1" x14ac:dyDescent="0.2">
      <c r="A1023" s="105" t="s">
        <v>22</v>
      </c>
      <c r="B1023" s="105" t="s">
        <v>757</v>
      </c>
      <c r="C1023" s="105" t="s">
        <v>138</v>
      </c>
      <c r="D1023" s="105" t="s">
        <v>153</v>
      </c>
      <c r="E1023" s="105" t="s">
        <v>503</v>
      </c>
      <c r="F1023" s="95">
        <v>21</v>
      </c>
      <c r="G1023" s="98" t="s">
        <v>742</v>
      </c>
      <c r="H1023" s="95">
        <v>2004</v>
      </c>
      <c r="I1023" s="96" t="s">
        <v>3823</v>
      </c>
      <c r="J1023" s="95" t="s">
        <v>3824</v>
      </c>
      <c r="K1023" s="95" t="s">
        <v>3778</v>
      </c>
      <c r="L1023" s="95"/>
      <c r="M1023" s="95"/>
      <c r="N1023" s="95" t="s">
        <v>3153</v>
      </c>
      <c r="O1023" s="95"/>
      <c r="P1023" s="95"/>
      <c r="Q1023" s="95" t="s">
        <v>178</v>
      </c>
      <c r="R1023" s="95"/>
      <c r="S1023" s="95"/>
      <c r="T1023" s="95"/>
      <c r="U1023" s="95"/>
      <c r="V1023" s="95"/>
      <c r="W1023" s="95"/>
      <c r="X1023" s="95"/>
      <c r="Y1023" s="95"/>
      <c r="Z1023" s="95"/>
      <c r="AA1023" s="95"/>
      <c r="AB1023" s="95"/>
      <c r="AC1023" s="95"/>
      <c r="AD1023" s="95"/>
      <c r="AE1023" s="95"/>
      <c r="AF1023" s="95"/>
      <c r="AG1023" s="95"/>
      <c r="AH1023" s="95"/>
      <c r="AI1023" s="95"/>
      <c r="AJ1023" s="95"/>
      <c r="AK1023" s="95"/>
    </row>
    <row r="1024" spans="1:37" ht="17.25" customHeight="1" x14ac:dyDescent="0.2">
      <c r="A1024" s="105" t="s">
        <v>22</v>
      </c>
      <c r="B1024" s="105" t="s">
        <v>683</v>
      </c>
      <c r="C1024" s="105" t="s">
        <v>138</v>
      </c>
      <c r="D1024" s="105" t="s">
        <v>153</v>
      </c>
      <c r="E1024" s="105" t="s">
        <v>503</v>
      </c>
      <c r="F1024" s="95">
        <v>22</v>
      </c>
      <c r="G1024" s="98" t="s">
        <v>746</v>
      </c>
      <c r="H1024" s="95">
        <v>2005</v>
      </c>
      <c r="I1024" s="96" t="s">
        <v>3827</v>
      </c>
      <c r="J1024" s="95" t="s">
        <v>3828</v>
      </c>
      <c r="K1024" s="95" t="s">
        <v>3778</v>
      </c>
      <c r="L1024" s="95"/>
      <c r="M1024" s="95"/>
      <c r="N1024" s="95" t="s">
        <v>3153</v>
      </c>
      <c r="O1024" s="95"/>
      <c r="P1024" s="95"/>
      <c r="Q1024" s="95" t="s">
        <v>178</v>
      </c>
      <c r="R1024" s="95"/>
      <c r="S1024" s="95"/>
      <c r="T1024" s="95"/>
      <c r="U1024" s="95"/>
      <c r="V1024" s="95"/>
      <c r="W1024" s="95"/>
      <c r="X1024" s="95"/>
      <c r="Y1024" s="95"/>
      <c r="Z1024" s="95"/>
      <c r="AA1024" s="95"/>
      <c r="AB1024" s="95"/>
      <c r="AC1024" s="95"/>
      <c r="AD1024" s="95"/>
      <c r="AE1024" s="95"/>
      <c r="AF1024" s="95"/>
      <c r="AG1024" s="95"/>
      <c r="AH1024" s="95"/>
      <c r="AI1024" s="95"/>
      <c r="AJ1024" s="95"/>
      <c r="AK1024" s="95"/>
    </row>
    <row r="1025" spans="1:37" ht="17.25" customHeight="1" x14ac:dyDescent="0.2">
      <c r="A1025" s="105" t="s">
        <v>22</v>
      </c>
      <c r="B1025" s="105" t="s">
        <v>666</v>
      </c>
      <c r="C1025" s="105" t="s">
        <v>138</v>
      </c>
      <c r="D1025" s="105" t="s">
        <v>153</v>
      </c>
      <c r="E1025" s="105" t="s">
        <v>503</v>
      </c>
      <c r="F1025" s="95">
        <v>23</v>
      </c>
      <c r="G1025" s="98" t="s">
        <v>750</v>
      </c>
      <c r="H1025" s="95">
        <v>2006</v>
      </c>
      <c r="I1025" s="96" t="s">
        <v>3829</v>
      </c>
      <c r="J1025" s="95" t="s">
        <v>3830</v>
      </c>
      <c r="K1025" s="95" t="s">
        <v>3778</v>
      </c>
      <c r="L1025" s="95"/>
      <c r="M1025" s="95"/>
      <c r="N1025" s="95" t="s">
        <v>3153</v>
      </c>
      <c r="O1025" s="95"/>
      <c r="P1025" s="95"/>
      <c r="Q1025" s="95" t="s">
        <v>178</v>
      </c>
      <c r="R1025" s="95"/>
      <c r="S1025" s="95"/>
      <c r="T1025" s="95"/>
      <c r="U1025" s="95"/>
      <c r="V1025" s="95"/>
      <c r="W1025" s="95"/>
      <c r="X1025" s="95"/>
      <c r="Y1025" s="95"/>
      <c r="Z1025" s="95"/>
      <c r="AA1025" s="95"/>
      <c r="AB1025" s="95"/>
      <c r="AC1025" s="95"/>
      <c r="AD1025" s="95"/>
      <c r="AE1025" s="95"/>
      <c r="AF1025" s="95"/>
      <c r="AG1025" s="95"/>
      <c r="AH1025" s="95"/>
      <c r="AI1025" s="95"/>
      <c r="AJ1025" s="95"/>
      <c r="AK1025" s="95"/>
    </row>
    <row r="1026" spans="1:37" ht="17.25" customHeight="1" x14ac:dyDescent="0.2">
      <c r="A1026" s="105" t="s">
        <v>22</v>
      </c>
      <c r="B1026" s="105" t="s">
        <v>658</v>
      </c>
      <c r="C1026" s="105" t="s">
        <v>138</v>
      </c>
      <c r="D1026" s="105" t="s">
        <v>153</v>
      </c>
      <c r="E1026" s="105" t="s">
        <v>503</v>
      </c>
      <c r="F1026" s="95">
        <v>24</v>
      </c>
      <c r="G1026" s="98" t="s">
        <v>754</v>
      </c>
      <c r="H1026" s="95">
        <v>2007</v>
      </c>
      <c r="I1026" s="96" t="s">
        <v>3831</v>
      </c>
      <c r="J1026" s="95" t="s">
        <v>3832</v>
      </c>
      <c r="K1026" s="95" t="s">
        <v>3778</v>
      </c>
      <c r="L1026" s="95"/>
      <c r="M1026" s="95"/>
      <c r="N1026" s="95" t="s">
        <v>3153</v>
      </c>
      <c r="O1026" s="95"/>
      <c r="P1026" s="95"/>
      <c r="Q1026" s="95" t="s">
        <v>178</v>
      </c>
      <c r="R1026" s="95"/>
      <c r="S1026" s="95"/>
      <c r="T1026" s="95"/>
      <c r="U1026" s="95"/>
      <c r="V1026" s="95"/>
      <c r="W1026" s="95"/>
      <c r="X1026" s="95"/>
      <c r="Y1026" s="95"/>
      <c r="Z1026" s="95"/>
      <c r="AA1026" s="95"/>
      <c r="AB1026" s="95"/>
      <c r="AC1026" s="95"/>
      <c r="AD1026" s="95"/>
      <c r="AE1026" s="95"/>
      <c r="AF1026" s="95"/>
      <c r="AG1026" s="95"/>
      <c r="AH1026" s="95"/>
      <c r="AI1026" s="95"/>
      <c r="AJ1026" s="95"/>
      <c r="AK1026" s="95"/>
    </row>
    <row r="1027" spans="1:37" ht="17.25" customHeight="1" x14ac:dyDescent="0.2">
      <c r="A1027" s="105" t="s">
        <v>22</v>
      </c>
      <c r="B1027" s="105" t="s">
        <v>663</v>
      </c>
      <c r="C1027" s="105" t="s">
        <v>138</v>
      </c>
      <c r="D1027" s="105" t="s">
        <v>153</v>
      </c>
      <c r="E1027" s="105" t="s">
        <v>503</v>
      </c>
      <c r="F1027" s="95">
        <v>25</v>
      </c>
      <c r="G1027" s="98" t="s">
        <v>758</v>
      </c>
      <c r="H1027" s="95">
        <v>2008</v>
      </c>
      <c r="I1027" s="96" t="s">
        <v>3833</v>
      </c>
      <c r="J1027" s="95" t="s">
        <v>3834</v>
      </c>
      <c r="K1027" s="95" t="s">
        <v>3778</v>
      </c>
      <c r="L1027" s="95"/>
      <c r="M1027" s="95"/>
      <c r="N1027" s="95" t="s">
        <v>3153</v>
      </c>
      <c r="O1027" s="95"/>
      <c r="P1027" s="95"/>
      <c r="Q1027" s="95" t="s">
        <v>178</v>
      </c>
      <c r="R1027" s="95"/>
      <c r="S1027" s="95"/>
      <c r="T1027" s="95"/>
      <c r="U1027" s="95"/>
      <c r="V1027" s="95"/>
      <c r="W1027" s="95"/>
      <c r="X1027" s="95"/>
      <c r="Y1027" s="95"/>
      <c r="Z1027" s="95"/>
      <c r="AA1027" s="95"/>
      <c r="AB1027" s="95"/>
      <c r="AC1027" s="95"/>
      <c r="AD1027" s="95"/>
      <c r="AE1027" s="95"/>
      <c r="AF1027" s="95"/>
      <c r="AG1027" s="95"/>
      <c r="AH1027" s="95"/>
      <c r="AI1027" s="95"/>
      <c r="AJ1027" s="95"/>
      <c r="AK1027" s="95"/>
    </row>
    <row r="1028" spans="1:37" ht="17.25" customHeight="1" x14ac:dyDescent="0.2">
      <c r="A1028" s="105" t="s">
        <v>22</v>
      </c>
      <c r="B1028" s="105" t="s">
        <v>745</v>
      </c>
      <c r="C1028" s="105" t="s">
        <v>138</v>
      </c>
      <c r="D1028" s="105" t="s">
        <v>153</v>
      </c>
      <c r="E1028" s="105" t="s">
        <v>503</v>
      </c>
      <c r="F1028" s="95">
        <v>26</v>
      </c>
      <c r="G1028" s="98" t="s">
        <v>763</v>
      </c>
      <c r="H1028" s="95">
        <v>2009</v>
      </c>
      <c r="I1028" s="96" t="s">
        <v>3835</v>
      </c>
      <c r="J1028" s="95" t="s">
        <v>3836</v>
      </c>
      <c r="K1028" s="95" t="s">
        <v>3778</v>
      </c>
      <c r="L1028" s="95"/>
      <c r="M1028" s="95"/>
      <c r="N1028" s="95" t="s">
        <v>3153</v>
      </c>
      <c r="O1028" s="95"/>
      <c r="P1028" s="95"/>
      <c r="Q1028" s="95" t="s">
        <v>178</v>
      </c>
      <c r="R1028" s="95"/>
      <c r="S1028" s="95"/>
      <c r="T1028" s="95"/>
      <c r="U1028" s="95"/>
      <c r="V1028" s="95"/>
      <c r="W1028" s="95"/>
      <c r="X1028" s="95"/>
      <c r="Y1028" s="95"/>
      <c r="Z1028" s="95"/>
      <c r="AA1028" s="95"/>
      <c r="AB1028" s="95"/>
      <c r="AC1028" s="95"/>
      <c r="AD1028" s="95"/>
      <c r="AE1028" s="95"/>
      <c r="AF1028" s="95"/>
      <c r="AG1028" s="95"/>
      <c r="AH1028" s="95"/>
      <c r="AI1028" s="95"/>
      <c r="AJ1028" s="95"/>
      <c r="AK1028" s="95"/>
    </row>
    <row r="1029" spans="1:37" ht="17.25" customHeight="1" x14ac:dyDescent="0.2">
      <c r="A1029" s="105" t="s">
        <v>22</v>
      </c>
      <c r="B1029" s="105" t="s">
        <v>699</v>
      </c>
      <c r="C1029" s="105" t="s">
        <v>138</v>
      </c>
      <c r="D1029" s="105" t="s">
        <v>153</v>
      </c>
      <c r="E1029" s="105" t="s">
        <v>503</v>
      </c>
      <c r="F1029" s="95">
        <v>27</v>
      </c>
      <c r="G1029" s="98" t="s">
        <v>767</v>
      </c>
      <c r="H1029" s="95">
        <v>2010</v>
      </c>
      <c r="I1029" s="96" t="s">
        <v>3837</v>
      </c>
      <c r="J1029" s="95" t="s">
        <v>3838</v>
      </c>
      <c r="K1029" s="95" t="s">
        <v>3778</v>
      </c>
      <c r="L1029" s="95"/>
      <c r="M1029" s="95"/>
      <c r="N1029" s="95" t="s">
        <v>3153</v>
      </c>
      <c r="O1029" s="95"/>
      <c r="P1029" s="95"/>
      <c r="Q1029" s="95" t="s">
        <v>178</v>
      </c>
      <c r="R1029" s="95"/>
      <c r="S1029" s="95"/>
      <c r="T1029" s="95"/>
      <c r="U1029" s="95"/>
      <c r="V1029" s="95"/>
      <c r="W1029" s="95"/>
      <c r="X1029" s="95"/>
      <c r="Y1029" s="95"/>
      <c r="Z1029" s="95"/>
      <c r="AA1029" s="95"/>
      <c r="AB1029" s="95"/>
      <c r="AC1029" s="95"/>
      <c r="AD1029" s="95"/>
      <c r="AE1029" s="95"/>
      <c r="AF1029" s="95"/>
      <c r="AG1029" s="95"/>
      <c r="AH1029" s="95"/>
      <c r="AI1029" s="95"/>
      <c r="AJ1029" s="95"/>
      <c r="AK1029" s="95"/>
    </row>
    <row r="1030" spans="1:37" ht="17.25" customHeight="1" x14ac:dyDescent="0.2">
      <c r="A1030" s="105" t="s">
        <v>22</v>
      </c>
      <c r="B1030" s="105" t="s">
        <v>766</v>
      </c>
      <c r="C1030" s="105" t="s">
        <v>138</v>
      </c>
      <c r="D1030" s="105" t="s">
        <v>153</v>
      </c>
      <c r="E1030" s="105" t="s">
        <v>503</v>
      </c>
      <c r="F1030" s="95">
        <v>28</v>
      </c>
      <c r="G1030" s="98" t="s">
        <v>771</v>
      </c>
      <c r="H1030" s="95">
        <v>2011</v>
      </c>
      <c r="I1030" s="96" t="s">
        <v>3840</v>
      </c>
      <c r="J1030" s="95" t="s">
        <v>3841</v>
      </c>
      <c r="K1030" s="95" t="s">
        <v>3778</v>
      </c>
      <c r="L1030" s="95"/>
      <c r="M1030" s="95"/>
      <c r="N1030" s="95" t="s">
        <v>3153</v>
      </c>
      <c r="O1030" s="95"/>
      <c r="P1030" s="95"/>
      <c r="Q1030" s="95" t="s">
        <v>178</v>
      </c>
      <c r="R1030" s="95"/>
      <c r="S1030" s="95"/>
      <c r="T1030" s="95"/>
      <c r="U1030" s="95"/>
      <c r="V1030" s="95"/>
      <c r="W1030" s="95"/>
      <c r="X1030" s="95"/>
      <c r="Y1030" s="95"/>
      <c r="Z1030" s="95"/>
      <c r="AA1030" s="95"/>
      <c r="AB1030" s="95"/>
      <c r="AC1030" s="95"/>
      <c r="AD1030" s="95"/>
      <c r="AE1030" s="95"/>
      <c r="AF1030" s="95"/>
      <c r="AG1030" s="95"/>
      <c r="AH1030" s="95"/>
      <c r="AI1030" s="95"/>
      <c r="AJ1030" s="95"/>
      <c r="AK1030" s="95"/>
    </row>
    <row r="1031" spans="1:37" ht="17.25" customHeight="1" x14ac:dyDescent="0.2">
      <c r="A1031" s="105" t="s">
        <v>22</v>
      </c>
      <c r="B1031" s="105" t="s">
        <v>786</v>
      </c>
      <c r="C1031" s="105" t="s">
        <v>138</v>
      </c>
      <c r="D1031" s="105" t="s">
        <v>153</v>
      </c>
      <c r="E1031" s="105" t="s">
        <v>503</v>
      </c>
      <c r="F1031" s="95">
        <v>29</v>
      </c>
      <c r="G1031" s="98" t="s">
        <v>775</v>
      </c>
      <c r="H1031" s="95">
        <v>2012</v>
      </c>
      <c r="I1031" s="96" t="s">
        <v>3845</v>
      </c>
      <c r="J1031" s="95" t="s">
        <v>3846</v>
      </c>
      <c r="K1031" s="95" t="s">
        <v>3778</v>
      </c>
      <c r="L1031" s="95"/>
      <c r="M1031" s="95"/>
      <c r="N1031" s="95" t="s">
        <v>3153</v>
      </c>
      <c r="O1031" s="95"/>
      <c r="P1031" s="95"/>
      <c r="Q1031" s="95" t="s">
        <v>178</v>
      </c>
      <c r="R1031" s="95"/>
      <c r="S1031" s="95"/>
      <c r="T1031" s="95"/>
      <c r="U1031" s="95"/>
      <c r="V1031" s="95"/>
      <c r="W1031" s="95"/>
      <c r="X1031" s="95"/>
      <c r="Y1031" s="95"/>
      <c r="Z1031" s="95"/>
      <c r="AA1031" s="95"/>
      <c r="AB1031" s="95"/>
      <c r="AC1031" s="95"/>
      <c r="AD1031" s="95"/>
      <c r="AE1031" s="95"/>
      <c r="AF1031" s="95"/>
      <c r="AG1031" s="95"/>
      <c r="AH1031" s="95"/>
      <c r="AI1031" s="95"/>
      <c r="AJ1031" s="95"/>
      <c r="AK1031" s="95"/>
    </row>
    <row r="1032" spans="1:37" ht="17.25" customHeight="1" x14ac:dyDescent="0.2">
      <c r="A1032" s="105" t="s">
        <v>22</v>
      </c>
      <c r="B1032" s="105" t="s">
        <v>691</v>
      </c>
      <c r="C1032" s="105" t="s">
        <v>138</v>
      </c>
      <c r="D1032" s="105" t="s">
        <v>153</v>
      </c>
      <c r="E1032" s="105" t="s">
        <v>503</v>
      </c>
      <c r="F1032" s="95">
        <v>30</v>
      </c>
      <c r="G1032" s="98" t="s">
        <v>779</v>
      </c>
      <c r="H1032" s="95">
        <v>2013</v>
      </c>
      <c r="I1032" s="96" t="s">
        <v>3847</v>
      </c>
      <c r="J1032" s="95" t="s">
        <v>3848</v>
      </c>
      <c r="K1032" s="95" t="s">
        <v>3778</v>
      </c>
      <c r="L1032" s="95"/>
      <c r="M1032" s="95"/>
      <c r="N1032" s="95" t="s">
        <v>3153</v>
      </c>
      <c r="O1032" s="95"/>
      <c r="P1032" s="95"/>
      <c r="Q1032" s="95" t="s">
        <v>178</v>
      </c>
      <c r="R1032" s="95"/>
      <c r="S1032" s="95"/>
      <c r="T1032" s="95"/>
      <c r="U1032" s="95"/>
      <c r="V1032" s="95"/>
      <c r="W1032" s="95"/>
      <c r="X1032" s="95"/>
      <c r="Y1032" s="95"/>
      <c r="Z1032" s="95"/>
      <c r="AA1032" s="95"/>
      <c r="AB1032" s="95"/>
      <c r="AC1032" s="95"/>
      <c r="AD1032" s="95"/>
      <c r="AE1032" s="95"/>
      <c r="AF1032" s="95"/>
      <c r="AG1032" s="95"/>
      <c r="AH1032" s="95"/>
      <c r="AI1032" s="95"/>
      <c r="AJ1032" s="95"/>
      <c r="AK1032" s="95"/>
    </row>
    <row r="1033" spans="1:37" ht="17.25" customHeight="1" x14ac:dyDescent="0.2">
      <c r="A1033" s="105" t="s">
        <v>22</v>
      </c>
      <c r="B1033" s="105" t="s">
        <v>728</v>
      </c>
      <c r="C1033" s="105" t="s">
        <v>138</v>
      </c>
      <c r="D1033" s="105" t="s">
        <v>153</v>
      </c>
      <c r="E1033" s="105" t="s">
        <v>503</v>
      </c>
      <c r="F1033" s="95">
        <v>31</v>
      </c>
      <c r="G1033" s="98" t="s">
        <v>783</v>
      </c>
      <c r="H1033" s="95">
        <v>2014</v>
      </c>
      <c r="I1033" s="96" t="s">
        <v>3849</v>
      </c>
      <c r="J1033" s="95" t="s">
        <v>3850</v>
      </c>
      <c r="K1033" s="95" t="s">
        <v>3778</v>
      </c>
      <c r="L1033" s="95"/>
      <c r="M1033" s="95"/>
      <c r="N1033" s="95" t="s">
        <v>3153</v>
      </c>
      <c r="O1033" s="95"/>
      <c r="P1033" s="95"/>
      <c r="Q1033" s="95" t="s">
        <v>178</v>
      </c>
      <c r="R1033" s="95"/>
      <c r="S1033" s="95"/>
      <c r="T1033" s="95"/>
      <c r="U1033" s="95"/>
      <c r="V1033" s="95"/>
      <c r="W1033" s="95"/>
      <c r="X1033" s="95"/>
      <c r="Y1033" s="95"/>
      <c r="Z1033" s="95"/>
      <c r="AA1033" s="95"/>
      <c r="AB1033" s="95"/>
      <c r="AC1033" s="95"/>
      <c r="AD1033" s="95"/>
      <c r="AE1033" s="95"/>
      <c r="AF1033" s="95"/>
      <c r="AG1033" s="95"/>
      <c r="AH1033" s="95"/>
      <c r="AI1033" s="95"/>
      <c r="AJ1033" s="95"/>
      <c r="AK1033" s="95"/>
    </row>
    <row r="1034" spans="1:37" ht="17.25" customHeight="1" x14ac:dyDescent="0.2">
      <c r="A1034" s="105" t="s">
        <v>22</v>
      </c>
      <c r="B1034" s="105" t="s">
        <v>716</v>
      </c>
      <c r="C1034" s="105" t="s">
        <v>138</v>
      </c>
      <c r="D1034" s="105" t="s">
        <v>153</v>
      </c>
      <c r="E1034" s="105" t="s">
        <v>503</v>
      </c>
      <c r="F1034" s="95">
        <v>32</v>
      </c>
      <c r="G1034" s="98" t="s">
        <v>787</v>
      </c>
      <c r="H1034" s="95">
        <v>2015</v>
      </c>
      <c r="I1034" s="96" t="s">
        <v>3851</v>
      </c>
      <c r="J1034" s="95" t="s">
        <v>3852</v>
      </c>
      <c r="K1034" s="95" t="s">
        <v>3778</v>
      </c>
      <c r="L1034" s="95"/>
      <c r="M1034" s="95"/>
      <c r="N1034" s="95" t="s">
        <v>3153</v>
      </c>
      <c r="O1034" s="95"/>
      <c r="P1034" s="95"/>
      <c r="Q1034" s="95" t="s">
        <v>178</v>
      </c>
      <c r="R1034" s="95"/>
      <c r="S1034" s="95"/>
      <c r="T1034" s="95"/>
      <c r="U1034" s="95"/>
      <c r="V1034" s="95"/>
      <c r="W1034" s="95"/>
      <c r="X1034" s="95"/>
      <c r="Y1034" s="95"/>
      <c r="Z1034" s="95"/>
      <c r="AA1034" s="95"/>
      <c r="AB1034" s="95"/>
      <c r="AC1034" s="95"/>
      <c r="AD1034" s="95"/>
      <c r="AE1034" s="95"/>
      <c r="AF1034" s="95"/>
      <c r="AG1034" s="95"/>
      <c r="AH1034" s="95"/>
      <c r="AI1034" s="95"/>
      <c r="AJ1034" s="95"/>
      <c r="AK1034" s="95"/>
    </row>
    <row r="1035" spans="1:37" ht="17.25" customHeight="1" x14ac:dyDescent="0.2">
      <c r="A1035" s="105" t="s">
        <v>22</v>
      </c>
      <c r="B1035" s="105" t="s">
        <v>1226</v>
      </c>
      <c r="C1035" s="105" t="s">
        <v>138</v>
      </c>
      <c r="D1035" s="105" t="s">
        <v>153</v>
      </c>
      <c r="E1035" s="105" t="s">
        <v>503</v>
      </c>
      <c r="F1035" s="95">
        <v>33</v>
      </c>
      <c r="G1035" s="98" t="s">
        <v>1227</v>
      </c>
      <c r="H1035" s="95">
        <v>2016</v>
      </c>
      <c r="I1035" s="96" t="s">
        <v>3853</v>
      </c>
      <c r="J1035" s="95" t="s">
        <v>3854</v>
      </c>
      <c r="K1035" s="95" t="s">
        <v>3778</v>
      </c>
      <c r="L1035" s="95"/>
      <c r="M1035" s="95"/>
      <c r="N1035" s="95" t="s">
        <v>3153</v>
      </c>
      <c r="O1035" s="95"/>
      <c r="P1035" s="95"/>
      <c r="Q1035" s="95" t="s">
        <v>178</v>
      </c>
      <c r="R1035" s="95"/>
      <c r="S1035" s="95"/>
      <c r="T1035" s="95"/>
      <c r="U1035" s="95"/>
      <c r="V1035" s="95"/>
      <c r="W1035" s="95"/>
      <c r="X1035" s="95"/>
      <c r="Y1035" s="95"/>
      <c r="Z1035" s="95"/>
      <c r="AA1035" s="95"/>
      <c r="AB1035" s="95"/>
      <c r="AC1035" s="95"/>
      <c r="AD1035" s="95"/>
      <c r="AE1035" s="95"/>
      <c r="AF1035" s="95"/>
      <c r="AG1035" s="95"/>
      <c r="AH1035" s="95"/>
      <c r="AI1035" s="95"/>
      <c r="AJ1035" s="95"/>
      <c r="AK1035" s="95"/>
    </row>
    <row r="1036" spans="1:37" ht="17.25" customHeight="1" x14ac:dyDescent="0.2">
      <c r="A1036" s="105" t="s">
        <v>22</v>
      </c>
      <c r="B1036" s="105" t="s">
        <v>1447</v>
      </c>
      <c r="C1036" s="105" t="s">
        <v>138</v>
      </c>
      <c r="D1036" s="105" t="s">
        <v>153</v>
      </c>
      <c r="E1036" s="105" t="s">
        <v>3856</v>
      </c>
      <c r="F1036" s="95">
        <v>26</v>
      </c>
      <c r="G1036" s="98" t="s">
        <v>763</v>
      </c>
      <c r="H1036" s="95">
        <v>2009</v>
      </c>
      <c r="I1036" s="96" t="s">
        <v>3857</v>
      </c>
      <c r="J1036" s="95" t="s">
        <v>3858</v>
      </c>
      <c r="K1036" s="95" t="s">
        <v>3859</v>
      </c>
      <c r="L1036" s="95" t="s">
        <v>3860</v>
      </c>
      <c r="M1036" s="95"/>
      <c r="N1036" s="95" t="s">
        <v>3153</v>
      </c>
      <c r="O1036" s="95"/>
      <c r="P1036" s="95"/>
      <c r="Q1036" s="95" t="s">
        <v>178</v>
      </c>
      <c r="R1036" s="95"/>
      <c r="S1036" s="95"/>
      <c r="T1036" s="95"/>
      <c r="U1036" s="95"/>
      <c r="V1036" s="95"/>
      <c r="W1036" s="95"/>
      <c r="X1036" s="95"/>
      <c r="Y1036" s="95"/>
      <c r="Z1036" s="95"/>
      <c r="AA1036" s="95"/>
      <c r="AB1036" s="95"/>
      <c r="AC1036" s="95"/>
      <c r="AD1036" s="95"/>
      <c r="AE1036" s="95"/>
      <c r="AF1036" s="95"/>
      <c r="AG1036" s="95"/>
      <c r="AH1036" s="95"/>
      <c r="AI1036" s="95"/>
      <c r="AJ1036" s="95"/>
      <c r="AK1036" s="95"/>
    </row>
    <row r="1037" spans="1:37" ht="17.25" customHeight="1" x14ac:dyDescent="0.2">
      <c r="A1037" s="105" t="s">
        <v>22</v>
      </c>
      <c r="B1037" s="105" t="s">
        <v>833</v>
      </c>
      <c r="C1037" s="105" t="s">
        <v>138</v>
      </c>
      <c r="D1037" s="105" t="s">
        <v>153</v>
      </c>
      <c r="E1037" s="105" t="s">
        <v>3856</v>
      </c>
      <c r="F1037" s="95">
        <v>28</v>
      </c>
      <c r="G1037" s="98" t="s">
        <v>771</v>
      </c>
      <c r="H1037" s="95">
        <v>2011</v>
      </c>
      <c r="I1037" s="96" t="s">
        <v>3861</v>
      </c>
      <c r="J1037" s="95" t="s">
        <v>3862</v>
      </c>
      <c r="K1037" s="95" t="s">
        <v>3859</v>
      </c>
      <c r="L1037" s="95" t="s">
        <v>3860</v>
      </c>
      <c r="M1037" s="95"/>
      <c r="N1037" s="95" t="s">
        <v>3153</v>
      </c>
      <c r="O1037" s="95"/>
      <c r="P1037" s="95"/>
      <c r="Q1037" s="95" t="s">
        <v>178</v>
      </c>
      <c r="R1037" s="95"/>
      <c r="S1037" s="95"/>
      <c r="T1037" s="95"/>
      <c r="U1037" s="95"/>
      <c r="V1037" s="95"/>
      <c r="W1037" s="95"/>
      <c r="X1037" s="95"/>
      <c r="Y1037" s="95"/>
      <c r="Z1037" s="95"/>
      <c r="AA1037" s="95"/>
      <c r="AB1037" s="95"/>
      <c r="AC1037" s="95"/>
      <c r="AD1037" s="95"/>
      <c r="AE1037" s="95"/>
      <c r="AF1037" s="95"/>
      <c r="AG1037" s="95"/>
      <c r="AH1037" s="95"/>
      <c r="AI1037" s="95"/>
      <c r="AJ1037" s="95"/>
      <c r="AK1037" s="95"/>
    </row>
    <row r="1038" spans="1:37" ht="17.25" customHeight="1" x14ac:dyDescent="0.2">
      <c r="A1038" s="105" t="s">
        <v>22</v>
      </c>
      <c r="B1038" s="105" t="s">
        <v>1465</v>
      </c>
      <c r="C1038" s="105" t="s">
        <v>138</v>
      </c>
      <c r="D1038" s="105" t="s">
        <v>153</v>
      </c>
      <c r="E1038" s="105" t="s">
        <v>3856</v>
      </c>
      <c r="F1038" s="95">
        <v>30</v>
      </c>
      <c r="G1038" s="98" t="s">
        <v>779</v>
      </c>
      <c r="H1038" s="95">
        <v>2013</v>
      </c>
      <c r="I1038" s="96" t="s">
        <v>3863</v>
      </c>
      <c r="J1038" s="95" t="s">
        <v>3864</v>
      </c>
      <c r="K1038" s="95" t="s">
        <v>3859</v>
      </c>
      <c r="L1038" s="95" t="s">
        <v>3860</v>
      </c>
      <c r="M1038" s="95"/>
      <c r="N1038" s="95" t="s">
        <v>3153</v>
      </c>
      <c r="O1038" s="95"/>
      <c r="P1038" s="95"/>
      <c r="Q1038" s="95" t="s">
        <v>178</v>
      </c>
      <c r="R1038" s="95"/>
      <c r="S1038" s="95"/>
      <c r="T1038" s="95"/>
      <c r="U1038" s="95"/>
      <c r="V1038" s="95"/>
      <c r="W1038" s="95"/>
      <c r="X1038" s="95"/>
      <c r="Y1038" s="95"/>
      <c r="Z1038" s="95"/>
      <c r="AA1038" s="95"/>
      <c r="AB1038" s="95"/>
      <c r="AC1038" s="95"/>
      <c r="AD1038" s="95"/>
      <c r="AE1038" s="95"/>
      <c r="AF1038" s="95"/>
      <c r="AG1038" s="95"/>
      <c r="AH1038" s="95"/>
      <c r="AI1038" s="95"/>
      <c r="AJ1038" s="95"/>
      <c r="AK1038" s="95"/>
    </row>
    <row r="1039" spans="1:37" ht="17.25" customHeight="1" x14ac:dyDescent="0.2">
      <c r="A1039" s="105" t="s">
        <v>22</v>
      </c>
      <c r="B1039" s="105" t="s">
        <v>1478</v>
      </c>
      <c r="C1039" s="105" t="s">
        <v>138</v>
      </c>
      <c r="D1039" s="105" t="s">
        <v>153</v>
      </c>
      <c r="E1039" s="105" t="s">
        <v>3856</v>
      </c>
      <c r="F1039" s="95">
        <v>32</v>
      </c>
      <c r="G1039" s="98" t="s">
        <v>787</v>
      </c>
      <c r="H1039" s="95">
        <v>2015</v>
      </c>
      <c r="I1039" s="96" t="s">
        <v>3865</v>
      </c>
      <c r="J1039" s="95" t="s">
        <v>3866</v>
      </c>
      <c r="K1039" s="95" t="s">
        <v>3859</v>
      </c>
      <c r="L1039" s="95" t="s">
        <v>3860</v>
      </c>
      <c r="M1039" s="95"/>
      <c r="N1039" s="95" t="s">
        <v>3153</v>
      </c>
      <c r="O1039" s="95"/>
      <c r="P1039" s="95"/>
      <c r="Q1039" s="95" t="s">
        <v>178</v>
      </c>
      <c r="R1039" s="95"/>
      <c r="S1039" s="95"/>
      <c r="T1039" s="95"/>
      <c r="U1039" s="95"/>
      <c r="V1039" s="95"/>
      <c r="W1039" s="95"/>
      <c r="X1039" s="95"/>
      <c r="Y1039" s="95"/>
      <c r="Z1039" s="95"/>
      <c r="AA1039" s="95"/>
      <c r="AB1039" s="95"/>
      <c r="AC1039" s="95"/>
      <c r="AD1039" s="95"/>
      <c r="AE1039" s="95"/>
      <c r="AF1039" s="95"/>
      <c r="AG1039" s="95"/>
      <c r="AH1039" s="95"/>
      <c r="AI1039" s="95"/>
      <c r="AJ1039" s="95"/>
      <c r="AK1039" s="95"/>
    </row>
    <row r="1040" spans="1:37" ht="17.25" customHeight="1" x14ac:dyDescent="0.2">
      <c r="A1040" s="105" t="s">
        <v>22</v>
      </c>
      <c r="B1040" s="105" t="s">
        <v>1767</v>
      </c>
      <c r="C1040" s="105" t="s">
        <v>138</v>
      </c>
      <c r="D1040" s="105" t="s">
        <v>153</v>
      </c>
      <c r="E1040" s="105" t="s">
        <v>3867</v>
      </c>
      <c r="F1040" s="95">
        <v>1</v>
      </c>
      <c r="G1040" s="98" t="s">
        <v>659</v>
      </c>
      <c r="H1040" s="95">
        <v>1984</v>
      </c>
      <c r="I1040" s="96" t="s">
        <v>3868</v>
      </c>
      <c r="J1040" s="95" t="s">
        <v>3869</v>
      </c>
      <c r="K1040" s="95" t="s">
        <v>3870</v>
      </c>
      <c r="L1040" s="95"/>
      <c r="M1040" s="95"/>
      <c r="N1040" s="95" t="s">
        <v>3153</v>
      </c>
      <c r="O1040" s="95"/>
      <c r="P1040" s="95"/>
      <c r="Q1040" s="95" t="s">
        <v>178</v>
      </c>
      <c r="R1040" s="95"/>
      <c r="S1040" s="95"/>
      <c r="T1040" s="95"/>
      <c r="U1040" s="95"/>
      <c r="V1040" s="95"/>
      <c r="W1040" s="95"/>
      <c r="X1040" s="95"/>
      <c r="Y1040" s="95"/>
      <c r="Z1040" s="95"/>
      <c r="AA1040" s="95"/>
      <c r="AB1040" s="95"/>
      <c r="AC1040" s="95"/>
      <c r="AD1040" s="95"/>
      <c r="AE1040" s="95"/>
      <c r="AF1040" s="95"/>
      <c r="AG1040" s="95"/>
      <c r="AH1040" s="95"/>
      <c r="AI1040" s="95"/>
      <c r="AJ1040" s="95"/>
      <c r="AK1040" s="95"/>
    </row>
    <row r="1041" spans="1:37" ht="17.25" customHeight="1" x14ac:dyDescent="0.2">
      <c r="A1041" s="105" t="s">
        <v>22</v>
      </c>
      <c r="B1041" s="105" t="s">
        <v>1774</v>
      </c>
      <c r="C1041" s="105" t="s">
        <v>138</v>
      </c>
      <c r="D1041" s="105" t="s">
        <v>153</v>
      </c>
      <c r="E1041" s="105" t="s">
        <v>3867</v>
      </c>
      <c r="F1041" s="95">
        <v>2</v>
      </c>
      <c r="G1041" s="98" t="s">
        <v>541</v>
      </c>
      <c r="H1041" s="95">
        <v>1985</v>
      </c>
      <c r="I1041" s="96" t="s">
        <v>3871</v>
      </c>
      <c r="J1041" s="95" t="s">
        <v>3872</v>
      </c>
      <c r="K1041" s="95" t="s">
        <v>3870</v>
      </c>
      <c r="L1041" s="95"/>
      <c r="M1041" s="95"/>
      <c r="N1041" s="95" t="s">
        <v>3153</v>
      </c>
      <c r="O1041" s="95"/>
      <c r="P1041" s="95"/>
      <c r="Q1041" s="95" t="s">
        <v>178</v>
      </c>
      <c r="R1041" s="95"/>
      <c r="S1041" s="95"/>
      <c r="T1041" s="95"/>
      <c r="U1041" s="95"/>
      <c r="V1041" s="95"/>
      <c r="W1041" s="95"/>
      <c r="X1041" s="95"/>
      <c r="Y1041" s="95"/>
      <c r="Z1041" s="95"/>
      <c r="AA1041" s="95"/>
      <c r="AB1041" s="95"/>
      <c r="AC1041" s="95"/>
      <c r="AD1041" s="95"/>
      <c r="AE1041" s="95"/>
      <c r="AF1041" s="95"/>
      <c r="AG1041" s="95"/>
      <c r="AH1041" s="95"/>
      <c r="AI1041" s="95"/>
      <c r="AJ1041" s="95"/>
      <c r="AK1041" s="95"/>
    </row>
    <row r="1042" spans="1:37" ht="17.25" customHeight="1" x14ac:dyDescent="0.2">
      <c r="A1042" s="105" t="s">
        <v>22</v>
      </c>
      <c r="B1042" s="105" t="s">
        <v>1778</v>
      </c>
      <c r="C1042" s="105" t="s">
        <v>138</v>
      </c>
      <c r="D1042" s="105" t="s">
        <v>153</v>
      </c>
      <c r="E1042" s="105" t="s">
        <v>3867</v>
      </c>
      <c r="F1042" s="95">
        <v>3</v>
      </c>
      <c r="G1042" s="98" t="s">
        <v>667</v>
      </c>
      <c r="H1042" s="95">
        <v>1986</v>
      </c>
      <c r="I1042" s="96" t="s">
        <v>3874</v>
      </c>
      <c r="J1042" s="95" t="s">
        <v>3875</v>
      </c>
      <c r="K1042" s="95" t="s">
        <v>3870</v>
      </c>
      <c r="L1042" s="95"/>
      <c r="M1042" s="95"/>
      <c r="N1042" s="95" t="s">
        <v>3153</v>
      </c>
      <c r="O1042" s="95"/>
      <c r="P1042" s="95"/>
      <c r="Q1042" s="95" t="s">
        <v>178</v>
      </c>
      <c r="R1042" s="95"/>
      <c r="S1042" s="95"/>
      <c r="T1042" s="95"/>
      <c r="U1042" s="95"/>
      <c r="V1042" s="95"/>
      <c r="W1042" s="95"/>
      <c r="X1042" s="95"/>
      <c r="Y1042" s="95"/>
      <c r="Z1042" s="95"/>
      <c r="AA1042" s="95"/>
      <c r="AB1042" s="95"/>
      <c r="AC1042" s="95"/>
      <c r="AD1042" s="95"/>
      <c r="AE1042" s="95"/>
      <c r="AF1042" s="95"/>
      <c r="AG1042" s="95"/>
      <c r="AH1042" s="95"/>
      <c r="AI1042" s="95"/>
      <c r="AJ1042" s="95"/>
      <c r="AK1042" s="95"/>
    </row>
    <row r="1043" spans="1:37" ht="17.25" customHeight="1" x14ac:dyDescent="0.2">
      <c r="A1043" s="105" t="s">
        <v>22</v>
      </c>
      <c r="B1043" s="105" t="s">
        <v>1781</v>
      </c>
      <c r="C1043" s="105" t="s">
        <v>138</v>
      </c>
      <c r="D1043" s="105" t="s">
        <v>153</v>
      </c>
      <c r="E1043" s="105" t="s">
        <v>3867</v>
      </c>
      <c r="F1043" s="95">
        <v>4</v>
      </c>
      <c r="G1043" s="98" t="s">
        <v>672</v>
      </c>
      <c r="H1043" s="95">
        <v>1987</v>
      </c>
      <c r="I1043" s="96" t="s">
        <v>3876</v>
      </c>
      <c r="J1043" s="95" t="s">
        <v>3877</v>
      </c>
      <c r="K1043" s="95" t="s">
        <v>3870</v>
      </c>
      <c r="L1043" s="95"/>
      <c r="M1043" s="95"/>
      <c r="N1043" s="95" t="s">
        <v>3153</v>
      </c>
      <c r="O1043" s="95"/>
      <c r="P1043" s="95"/>
      <c r="Q1043" s="95" t="s">
        <v>178</v>
      </c>
      <c r="R1043" s="95"/>
      <c r="S1043" s="95"/>
      <c r="T1043" s="95"/>
      <c r="U1043" s="95"/>
      <c r="V1043" s="95"/>
      <c r="W1043" s="95"/>
      <c r="X1043" s="95"/>
      <c r="Y1043" s="95"/>
      <c r="Z1043" s="95"/>
      <c r="AA1043" s="95"/>
      <c r="AB1043" s="95"/>
      <c r="AC1043" s="95"/>
      <c r="AD1043" s="95"/>
      <c r="AE1043" s="95"/>
      <c r="AF1043" s="95"/>
      <c r="AG1043" s="95"/>
      <c r="AH1043" s="95"/>
      <c r="AI1043" s="95"/>
      <c r="AJ1043" s="95"/>
      <c r="AK1043" s="95"/>
    </row>
    <row r="1044" spans="1:37" ht="17.25" customHeight="1" x14ac:dyDescent="0.2">
      <c r="A1044" s="105" t="s">
        <v>22</v>
      </c>
      <c r="B1044" s="105" t="s">
        <v>1784</v>
      </c>
      <c r="C1044" s="105" t="s">
        <v>138</v>
      </c>
      <c r="D1044" s="105" t="s">
        <v>153</v>
      </c>
      <c r="E1044" s="105" t="s">
        <v>3867</v>
      </c>
      <c r="F1044" s="95">
        <v>5</v>
      </c>
      <c r="G1044" s="98" t="s">
        <v>676</v>
      </c>
      <c r="H1044" s="95">
        <v>1988</v>
      </c>
      <c r="I1044" s="96" t="s">
        <v>3878</v>
      </c>
      <c r="J1044" s="95" t="s">
        <v>3879</v>
      </c>
      <c r="K1044" s="95" t="s">
        <v>3870</v>
      </c>
      <c r="L1044" s="95"/>
      <c r="M1044" s="95"/>
      <c r="N1044" s="95" t="s">
        <v>3153</v>
      </c>
      <c r="O1044" s="95"/>
      <c r="P1044" s="95"/>
      <c r="Q1044" s="95" t="s">
        <v>178</v>
      </c>
      <c r="R1044" s="95"/>
      <c r="S1044" s="95"/>
      <c r="T1044" s="95"/>
      <c r="U1044" s="95"/>
      <c r="V1044" s="95"/>
      <c r="W1044" s="95"/>
      <c r="X1044" s="95"/>
      <c r="Y1044" s="95"/>
      <c r="Z1044" s="95"/>
      <c r="AA1044" s="95"/>
      <c r="AB1044" s="95"/>
      <c r="AC1044" s="95"/>
      <c r="AD1044" s="95"/>
      <c r="AE1044" s="95"/>
      <c r="AF1044" s="95"/>
      <c r="AG1044" s="95"/>
      <c r="AH1044" s="95"/>
      <c r="AI1044" s="95"/>
      <c r="AJ1044" s="95"/>
      <c r="AK1044" s="95"/>
    </row>
    <row r="1045" spans="1:37" ht="17.25" customHeight="1" x14ac:dyDescent="0.2">
      <c r="A1045" s="105" t="s">
        <v>22</v>
      </c>
      <c r="B1045" s="105" t="s">
        <v>1787</v>
      </c>
      <c r="C1045" s="105" t="s">
        <v>138</v>
      </c>
      <c r="D1045" s="105" t="s">
        <v>153</v>
      </c>
      <c r="E1045" s="105" t="s">
        <v>3867</v>
      </c>
      <c r="F1045" s="95">
        <v>6</v>
      </c>
      <c r="G1045" s="98" t="s">
        <v>680</v>
      </c>
      <c r="H1045" s="95">
        <v>1989</v>
      </c>
      <c r="I1045" s="96" t="s">
        <v>3880</v>
      </c>
      <c r="J1045" s="95" t="s">
        <v>3881</v>
      </c>
      <c r="K1045" s="95" t="s">
        <v>3870</v>
      </c>
      <c r="L1045" s="95"/>
      <c r="M1045" s="95"/>
      <c r="N1045" s="95" t="s">
        <v>3153</v>
      </c>
      <c r="O1045" s="95"/>
      <c r="P1045" s="95"/>
      <c r="Q1045" s="95" t="s">
        <v>178</v>
      </c>
      <c r="R1045" s="95"/>
      <c r="S1045" s="95"/>
      <c r="T1045" s="95"/>
      <c r="U1045" s="95"/>
      <c r="V1045" s="95"/>
      <c r="W1045" s="95"/>
      <c r="X1045" s="95"/>
      <c r="Y1045" s="95"/>
      <c r="Z1045" s="95"/>
      <c r="AA1045" s="95"/>
      <c r="AB1045" s="95"/>
      <c r="AC1045" s="95"/>
      <c r="AD1045" s="95"/>
      <c r="AE1045" s="95"/>
      <c r="AF1045" s="95"/>
      <c r="AG1045" s="95"/>
      <c r="AH1045" s="95"/>
      <c r="AI1045" s="95"/>
      <c r="AJ1045" s="95"/>
      <c r="AK1045" s="95"/>
    </row>
    <row r="1046" spans="1:37" ht="17.25" customHeight="1" x14ac:dyDescent="0.2">
      <c r="A1046" s="105" t="s">
        <v>22</v>
      </c>
      <c r="B1046" s="105" t="s">
        <v>836</v>
      </c>
      <c r="C1046" s="105" t="s">
        <v>138</v>
      </c>
      <c r="D1046" s="105" t="s">
        <v>153</v>
      </c>
      <c r="E1046" s="105" t="s">
        <v>3867</v>
      </c>
      <c r="F1046" s="95">
        <v>8</v>
      </c>
      <c r="G1046" s="98" t="s">
        <v>688</v>
      </c>
      <c r="H1046" s="95">
        <v>1991</v>
      </c>
      <c r="I1046" s="96" t="s">
        <v>3882</v>
      </c>
      <c r="J1046" s="95" t="s">
        <v>3883</v>
      </c>
      <c r="K1046" s="95" t="s">
        <v>3870</v>
      </c>
      <c r="L1046" s="95"/>
      <c r="M1046" s="95"/>
      <c r="N1046" s="95" t="s">
        <v>3153</v>
      </c>
      <c r="O1046" s="95"/>
      <c r="P1046" s="95"/>
      <c r="Q1046" s="95" t="s">
        <v>178</v>
      </c>
      <c r="R1046" s="95"/>
      <c r="S1046" s="95"/>
      <c r="T1046" s="95"/>
      <c r="U1046" s="95"/>
      <c r="V1046" s="95"/>
      <c r="W1046" s="95"/>
      <c r="X1046" s="95"/>
      <c r="Y1046" s="95"/>
      <c r="Z1046" s="95"/>
      <c r="AA1046" s="95"/>
      <c r="AB1046" s="95"/>
      <c r="AC1046" s="95"/>
      <c r="AD1046" s="95"/>
      <c r="AE1046" s="95"/>
      <c r="AF1046" s="95"/>
      <c r="AG1046" s="95"/>
      <c r="AH1046" s="95"/>
      <c r="AI1046" s="95"/>
      <c r="AJ1046" s="95"/>
      <c r="AK1046" s="95"/>
    </row>
    <row r="1047" spans="1:37" ht="17.25" customHeight="1" x14ac:dyDescent="0.2">
      <c r="A1047" s="105" t="s">
        <v>22</v>
      </c>
      <c r="B1047" s="105" t="s">
        <v>1447</v>
      </c>
      <c r="C1047" s="105" t="s">
        <v>138</v>
      </c>
      <c r="D1047" s="105" t="s">
        <v>153</v>
      </c>
      <c r="E1047" s="105" t="s">
        <v>3867</v>
      </c>
      <c r="F1047" s="95">
        <v>26</v>
      </c>
      <c r="G1047" s="98" t="s">
        <v>763</v>
      </c>
      <c r="H1047" s="95">
        <v>2009</v>
      </c>
      <c r="I1047" s="96" t="s">
        <v>3884</v>
      </c>
      <c r="J1047" s="95" t="s">
        <v>3885</v>
      </c>
      <c r="K1047" s="95" t="s">
        <v>3886</v>
      </c>
      <c r="L1047" s="95"/>
      <c r="M1047" s="95"/>
      <c r="N1047" s="95" t="s">
        <v>3153</v>
      </c>
      <c r="O1047" s="95"/>
      <c r="P1047" s="95"/>
      <c r="Q1047" s="95" t="s">
        <v>178</v>
      </c>
      <c r="R1047" s="95"/>
      <c r="S1047" s="95"/>
      <c r="T1047" s="95"/>
      <c r="U1047" s="95"/>
      <c r="V1047" s="95"/>
      <c r="W1047" s="95"/>
      <c r="X1047" s="95"/>
      <c r="Y1047" s="95"/>
      <c r="Z1047" s="95"/>
      <c r="AA1047" s="95"/>
      <c r="AB1047" s="95"/>
      <c r="AC1047" s="95"/>
      <c r="AD1047" s="95"/>
      <c r="AE1047" s="95"/>
      <c r="AF1047" s="95"/>
      <c r="AG1047" s="95"/>
      <c r="AH1047" s="95"/>
      <c r="AI1047" s="95"/>
      <c r="AJ1047" s="95"/>
      <c r="AK1047" s="95"/>
    </row>
    <row r="1048" spans="1:37" ht="17.25" customHeight="1" x14ac:dyDescent="0.2">
      <c r="A1048" s="105" t="s">
        <v>22</v>
      </c>
      <c r="B1048" s="105" t="s">
        <v>800</v>
      </c>
      <c r="C1048" s="105" t="s">
        <v>138</v>
      </c>
      <c r="D1048" s="105" t="s">
        <v>153</v>
      </c>
      <c r="E1048" s="105" t="s">
        <v>3867</v>
      </c>
      <c r="F1048" s="95">
        <v>27</v>
      </c>
      <c r="G1048" s="98" t="s">
        <v>767</v>
      </c>
      <c r="H1048" s="95">
        <v>2010</v>
      </c>
      <c r="I1048" s="96" t="s">
        <v>3888</v>
      </c>
      <c r="J1048" s="95" t="s">
        <v>3889</v>
      </c>
      <c r="K1048" s="95" t="s">
        <v>3886</v>
      </c>
      <c r="L1048" s="95"/>
      <c r="M1048" s="95"/>
      <c r="N1048" s="95" t="s">
        <v>3153</v>
      </c>
      <c r="O1048" s="95"/>
      <c r="P1048" s="95"/>
      <c r="Q1048" s="95" t="s">
        <v>178</v>
      </c>
      <c r="R1048" s="95"/>
      <c r="S1048" s="95"/>
      <c r="T1048" s="95"/>
      <c r="U1048" s="95"/>
      <c r="V1048" s="95"/>
      <c r="W1048" s="95"/>
      <c r="X1048" s="95"/>
      <c r="Y1048" s="95"/>
      <c r="Z1048" s="95"/>
      <c r="AA1048" s="95"/>
      <c r="AB1048" s="95"/>
      <c r="AC1048" s="95"/>
      <c r="AD1048" s="95"/>
      <c r="AE1048" s="95"/>
      <c r="AF1048" s="95"/>
      <c r="AG1048" s="95"/>
      <c r="AH1048" s="95"/>
      <c r="AI1048" s="95"/>
      <c r="AJ1048" s="95"/>
      <c r="AK1048" s="95"/>
    </row>
    <row r="1049" spans="1:37" ht="17.25" customHeight="1" x14ac:dyDescent="0.2">
      <c r="A1049" s="105" t="s">
        <v>22</v>
      </c>
      <c r="B1049" s="105" t="s">
        <v>833</v>
      </c>
      <c r="C1049" s="105" t="s">
        <v>138</v>
      </c>
      <c r="D1049" s="105" t="s">
        <v>153</v>
      </c>
      <c r="E1049" s="105" t="s">
        <v>3867</v>
      </c>
      <c r="F1049" s="95">
        <v>28</v>
      </c>
      <c r="G1049" s="98" t="s">
        <v>771</v>
      </c>
      <c r="H1049" s="95">
        <v>2011</v>
      </c>
      <c r="I1049" s="96" t="s">
        <v>3890</v>
      </c>
      <c r="J1049" s="95" t="s">
        <v>3891</v>
      </c>
      <c r="K1049" s="95" t="s">
        <v>3892</v>
      </c>
      <c r="L1049" s="95"/>
      <c r="M1049" s="95"/>
      <c r="N1049" s="95" t="s">
        <v>3153</v>
      </c>
      <c r="O1049" s="95"/>
      <c r="P1049" s="95"/>
      <c r="Q1049" s="95" t="s">
        <v>178</v>
      </c>
      <c r="R1049" s="95"/>
      <c r="S1049" s="95"/>
      <c r="T1049" s="95"/>
      <c r="U1049" s="95"/>
      <c r="V1049" s="95"/>
      <c r="W1049" s="95"/>
      <c r="X1049" s="95"/>
      <c r="Y1049" s="95"/>
      <c r="Z1049" s="95"/>
      <c r="AA1049" s="95"/>
      <c r="AB1049" s="95"/>
      <c r="AC1049" s="95"/>
      <c r="AD1049" s="95"/>
      <c r="AE1049" s="95"/>
      <c r="AF1049" s="95"/>
      <c r="AG1049" s="95"/>
      <c r="AH1049" s="95"/>
      <c r="AI1049" s="95"/>
      <c r="AJ1049" s="95"/>
      <c r="AK1049" s="95"/>
    </row>
    <row r="1050" spans="1:37" ht="17.25" customHeight="1" x14ac:dyDescent="0.2">
      <c r="A1050" s="105" t="s">
        <v>22</v>
      </c>
      <c r="B1050" s="105" t="s">
        <v>1459</v>
      </c>
      <c r="C1050" s="105" t="s">
        <v>138</v>
      </c>
      <c r="D1050" s="105" t="s">
        <v>153</v>
      </c>
      <c r="E1050" s="105" t="s">
        <v>3867</v>
      </c>
      <c r="F1050" s="95">
        <v>29</v>
      </c>
      <c r="G1050" s="98" t="s">
        <v>775</v>
      </c>
      <c r="H1050" s="95">
        <v>2012</v>
      </c>
      <c r="I1050" s="96" t="s">
        <v>3893</v>
      </c>
      <c r="J1050" s="95" t="s">
        <v>3894</v>
      </c>
      <c r="K1050" s="95" t="s">
        <v>3886</v>
      </c>
      <c r="L1050" s="95"/>
      <c r="M1050" s="95"/>
      <c r="N1050" s="95" t="s">
        <v>3153</v>
      </c>
      <c r="O1050" s="95"/>
      <c r="P1050" s="95"/>
      <c r="Q1050" s="95" t="s">
        <v>178</v>
      </c>
      <c r="R1050" s="95"/>
      <c r="S1050" s="95"/>
      <c r="T1050" s="95"/>
      <c r="U1050" s="95"/>
      <c r="V1050" s="95"/>
      <c r="W1050" s="95"/>
      <c r="X1050" s="95"/>
      <c r="Y1050" s="95"/>
      <c r="Z1050" s="95"/>
      <c r="AA1050" s="95"/>
      <c r="AB1050" s="95"/>
      <c r="AC1050" s="95"/>
      <c r="AD1050" s="95"/>
      <c r="AE1050" s="95"/>
      <c r="AF1050" s="95"/>
      <c r="AG1050" s="95"/>
      <c r="AH1050" s="95"/>
      <c r="AI1050" s="95"/>
      <c r="AJ1050" s="95"/>
      <c r="AK1050" s="95"/>
    </row>
    <row r="1051" spans="1:37" ht="17.25" customHeight="1" x14ac:dyDescent="0.2">
      <c r="A1051" s="105" t="s">
        <v>22</v>
      </c>
      <c r="B1051" s="105" t="s">
        <v>1465</v>
      </c>
      <c r="C1051" s="105" t="s">
        <v>138</v>
      </c>
      <c r="D1051" s="105" t="s">
        <v>153</v>
      </c>
      <c r="E1051" s="105" t="s">
        <v>3867</v>
      </c>
      <c r="F1051" s="95">
        <v>30</v>
      </c>
      <c r="G1051" s="98" t="s">
        <v>779</v>
      </c>
      <c r="H1051" s="95">
        <v>2013</v>
      </c>
      <c r="I1051" s="96" t="s">
        <v>3895</v>
      </c>
      <c r="J1051" s="95" t="s">
        <v>3896</v>
      </c>
      <c r="K1051" s="95" t="s">
        <v>3892</v>
      </c>
      <c r="L1051" s="95"/>
      <c r="M1051" s="95"/>
      <c r="N1051" s="95" t="s">
        <v>3153</v>
      </c>
      <c r="O1051" s="95"/>
      <c r="P1051" s="95"/>
      <c r="Q1051" s="95" t="s">
        <v>178</v>
      </c>
      <c r="R1051" s="95"/>
      <c r="S1051" s="95"/>
      <c r="T1051" s="95"/>
      <c r="U1051" s="95"/>
      <c r="V1051" s="95"/>
      <c r="W1051" s="95"/>
      <c r="X1051" s="95"/>
      <c r="Y1051" s="95"/>
      <c r="Z1051" s="95"/>
      <c r="AA1051" s="95"/>
      <c r="AB1051" s="95"/>
      <c r="AC1051" s="95"/>
      <c r="AD1051" s="95"/>
      <c r="AE1051" s="95"/>
      <c r="AF1051" s="95"/>
      <c r="AG1051" s="95"/>
      <c r="AH1051" s="95"/>
      <c r="AI1051" s="95"/>
      <c r="AJ1051" s="95"/>
      <c r="AK1051" s="95"/>
    </row>
    <row r="1052" spans="1:37" ht="17.25" customHeight="1" x14ac:dyDescent="0.2">
      <c r="A1052" s="105" t="s">
        <v>22</v>
      </c>
      <c r="B1052" s="105" t="s">
        <v>1471</v>
      </c>
      <c r="C1052" s="105" t="s">
        <v>138</v>
      </c>
      <c r="D1052" s="105" t="s">
        <v>153</v>
      </c>
      <c r="E1052" s="105" t="s">
        <v>3867</v>
      </c>
      <c r="F1052" s="95">
        <v>31</v>
      </c>
      <c r="G1052" s="98" t="s">
        <v>783</v>
      </c>
      <c r="H1052" s="95">
        <v>2014</v>
      </c>
      <c r="I1052" s="96" t="s">
        <v>3897</v>
      </c>
      <c r="J1052" s="95" t="s">
        <v>3898</v>
      </c>
      <c r="K1052" s="95" t="s">
        <v>3886</v>
      </c>
      <c r="L1052" s="95"/>
      <c r="M1052" s="95"/>
      <c r="N1052" s="95" t="s">
        <v>3153</v>
      </c>
      <c r="O1052" s="95"/>
      <c r="P1052" s="95"/>
      <c r="Q1052" s="95" t="s">
        <v>178</v>
      </c>
      <c r="R1052" s="95"/>
      <c r="S1052" s="95"/>
      <c r="T1052" s="95"/>
      <c r="U1052" s="95"/>
      <c r="V1052" s="95"/>
      <c r="W1052" s="95"/>
      <c r="X1052" s="95"/>
      <c r="Y1052" s="95"/>
      <c r="Z1052" s="95"/>
      <c r="AA1052" s="95"/>
      <c r="AB1052" s="95"/>
      <c r="AC1052" s="95"/>
      <c r="AD1052" s="95"/>
      <c r="AE1052" s="95"/>
      <c r="AF1052" s="95"/>
      <c r="AG1052" s="95"/>
      <c r="AH1052" s="95"/>
      <c r="AI1052" s="95"/>
      <c r="AJ1052" s="95"/>
      <c r="AK1052" s="95"/>
    </row>
    <row r="1053" spans="1:37" ht="17.25" customHeight="1" x14ac:dyDescent="0.2">
      <c r="A1053" s="105" t="s">
        <v>22</v>
      </c>
      <c r="B1053" s="105" t="s">
        <v>2648</v>
      </c>
      <c r="C1053" s="105" t="s">
        <v>138</v>
      </c>
      <c r="D1053" s="105" t="s">
        <v>153</v>
      </c>
      <c r="E1053" s="105" t="s">
        <v>3867</v>
      </c>
      <c r="F1053" s="95">
        <v>33</v>
      </c>
      <c r="G1053" s="98" t="s">
        <v>1227</v>
      </c>
      <c r="H1053" s="95">
        <v>2016</v>
      </c>
      <c r="I1053" s="96" t="s">
        <v>3900</v>
      </c>
      <c r="J1053" s="95" t="s">
        <v>3901</v>
      </c>
      <c r="K1053" s="95" t="s">
        <v>3886</v>
      </c>
      <c r="L1053" s="95"/>
      <c r="M1053" s="95"/>
      <c r="N1053" s="95" t="s">
        <v>3153</v>
      </c>
      <c r="O1053" s="95"/>
      <c r="P1053" s="95"/>
      <c r="Q1053" s="95" t="s">
        <v>178</v>
      </c>
      <c r="R1053" s="95"/>
      <c r="S1053" s="95"/>
      <c r="T1053" s="95"/>
      <c r="U1053" s="95"/>
      <c r="V1053" s="95"/>
      <c r="W1053" s="95"/>
      <c r="X1053" s="95"/>
      <c r="Y1053" s="95"/>
      <c r="Z1053" s="95"/>
      <c r="AA1053" s="95"/>
      <c r="AB1053" s="95"/>
      <c r="AC1053" s="95"/>
      <c r="AD1053" s="95"/>
      <c r="AE1053" s="95"/>
      <c r="AF1053" s="95"/>
      <c r="AG1053" s="95"/>
      <c r="AH1053" s="95"/>
      <c r="AI1053" s="95"/>
      <c r="AJ1053" s="95"/>
      <c r="AK1053" s="95"/>
    </row>
    <row r="1054" spans="1:37" ht="17.25" customHeight="1" x14ac:dyDescent="0.2">
      <c r="A1054" s="105" t="s">
        <v>22</v>
      </c>
      <c r="B1054" s="105" t="s">
        <v>1447</v>
      </c>
      <c r="C1054" s="105" t="s">
        <v>138</v>
      </c>
      <c r="D1054" s="105" t="s">
        <v>153</v>
      </c>
      <c r="E1054" s="105" t="s">
        <v>3692</v>
      </c>
      <c r="F1054" s="95">
        <v>26</v>
      </c>
      <c r="G1054" s="98" t="s">
        <v>763</v>
      </c>
      <c r="H1054" s="95">
        <v>2009</v>
      </c>
      <c r="I1054" s="96" t="s">
        <v>3902</v>
      </c>
      <c r="J1054" s="95" t="s">
        <v>3903</v>
      </c>
      <c r="K1054" s="95" t="s">
        <v>3904</v>
      </c>
      <c r="L1054" s="95"/>
      <c r="M1054" s="95"/>
      <c r="N1054" s="95" t="s">
        <v>3153</v>
      </c>
      <c r="O1054" s="95"/>
      <c r="P1054" s="95"/>
      <c r="Q1054" s="95" t="s">
        <v>178</v>
      </c>
      <c r="R1054" s="95"/>
      <c r="S1054" s="95"/>
      <c r="T1054" s="95"/>
      <c r="U1054" s="95"/>
      <c r="V1054" s="95"/>
      <c r="W1054" s="95"/>
      <c r="X1054" s="95"/>
      <c r="Y1054" s="95"/>
      <c r="Z1054" s="95"/>
      <c r="AA1054" s="95"/>
      <c r="AB1054" s="95"/>
      <c r="AC1054" s="95"/>
      <c r="AD1054" s="95"/>
      <c r="AE1054" s="95"/>
      <c r="AF1054" s="95"/>
      <c r="AG1054" s="95"/>
      <c r="AH1054" s="95"/>
      <c r="AI1054" s="95"/>
      <c r="AJ1054" s="95"/>
      <c r="AK1054" s="95"/>
    </row>
    <row r="1055" spans="1:37" ht="17.25" customHeight="1" x14ac:dyDescent="0.2">
      <c r="A1055" s="105" t="s">
        <v>22</v>
      </c>
      <c r="B1055" s="105" t="s">
        <v>833</v>
      </c>
      <c r="C1055" s="105" t="s">
        <v>138</v>
      </c>
      <c r="D1055" s="105" t="s">
        <v>153</v>
      </c>
      <c r="E1055" s="105" t="s">
        <v>3692</v>
      </c>
      <c r="F1055" s="95">
        <v>28</v>
      </c>
      <c r="G1055" s="98" t="s">
        <v>771</v>
      </c>
      <c r="H1055" s="95">
        <v>2011</v>
      </c>
      <c r="I1055" s="96" t="s">
        <v>3905</v>
      </c>
      <c r="J1055" s="95" t="s">
        <v>3906</v>
      </c>
      <c r="K1055" s="95" t="s">
        <v>3904</v>
      </c>
      <c r="L1055" s="95"/>
      <c r="M1055" s="95"/>
      <c r="N1055" s="95" t="s">
        <v>3153</v>
      </c>
      <c r="O1055" s="95"/>
      <c r="P1055" s="95"/>
      <c r="Q1055" s="95" t="s">
        <v>178</v>
      </c>
      <c r="R1055" s="95"/>
      <c r="S1055" s="95"/>
      <c r="T1055" s="95"/>
      <c r="U1055" s="95"/>
      <c r="V1055" s="95"/>
      <c r="W1055" s="95"/>
      <c r="X1055" s="95"/>
      <c r="Y1055" s="95"/>
      <c r="Z1055" s="95"/>
      <c r="AA1055" s="95"/>
      <c r="AB1055" s="95"/>
      <c r="AC1055" s="95"/>
      <c r="AD1055" s="95"/>
      <c r="AE1055" s="95"/>
      <c r="AF1055" s="95"/>
      <c r="AG1055" s="95"/>
      <c r="AH1055" s="95"/>
      <c r="AI1055" s="95"/>
      <c r="AJ1055" s="95"/>
      <c r="AK1055" s="95"/>
    </row>
    <row r="1056" spans="1:37" ht="17.25" customHeight="1" x14ac:dyDescent="0.2">
      <c r="A1056" s="105" t="s">
        <v>22</v>
      </c>
      <c r="B1056" s="105" t="s">
        <v>1465</v>
      </c>
      <c r="C1056" s="105" t="s">
        <v>138</v>
      </c>
      <c r="D1056" s="105" t="s">
        <v>153</v>
      </c>
      <c r="E1056" s="105" t="s">
        <v>3692</v>
      </c>
      <c r="F1056" s="95">
        <v>30</v>
      </c>
      <c r="G1056" s="98" t="s">
        <v>779</v>
      </c>
      <c r="H1056" s="95">
        <v>2013</v>
      </c>
      <c r="I1056" s="96" t="s">
        <v>3907</v>
      </c>
      <c r="J1056" s="95" t="s">
        <v>3908</v>
      </c>
      <c r="K1056" s="95" t="s">
        <v>3904</v>
      </c>
      <c r="L1056" s="95"/>
      <c r="M1056" s="95"/>
      <c r="N1056" s="95" t="s">
        <v>3153</v>
      </c>
      <c r="O1056" s="95"/>
      <c r="P1056" s="95"/>
      <c r="Q1056" s="95" t="s">
        <v>178</v>
      </c>
      <c r="R1056" s="95"/>
      <c r="S1056" s="95"/>
      <c r="T1056" s="95"/>
      <c r="U1056" s="95"/>
      <c r="V1056" s="95"/>
      <c r="W1056" s="95"/>
      <c r="X1056" s="95"/>
      <c r="Y1056" s="95"/>
      <c r="Z1056" s="95"/>
      <c r="AA1056" s="95"/>
      <c r="AB1056" s="95"/>
      <c r="AC1056" s="95"/>
      <c r="AD1056" s="95"/>
      <c r="AE1056" s="95"/>
      <c r="AF1056" s="95"/>
      <c r="AG1056" s="95"/>
      <c r="AH1056" s="95"/>
      <c r="AI1056" s="95"/>
      <c r="AJ1056" s="95"/>
      <c r="AK1056" s="95"/>
    </row>
    <row r="1057" spans="1:37" ht="17.25" customHeight="1" x14ac:dyDescent="0.2">
      <c r="A1057" s="105" t="s">
        <v>22</v>
      </c>
      <c r="B1057" s="105" t="s">
        <v>1478</v>
      </c>
      <c r="C1057" s="105" t="s">
        <v>138</v>
      </c>
      <c r="D1057" s="105" t="s">
        <v>153</v>
      </c>
      <c r="E1057" s="105" t="s">
        <v>3692</v>
      </c>
      <c r="F1057" s="95">
        <v>32</v>
      </c>
      <c r="G1057" s="98" t="s">
        <v>787</v>
      </c>
      <c r="H1057" s="95">
        <v>2015</v>
      </c>
      <c r="I1057" s="96" t="s">
        <v>3909</v>
      </c>
      <c r="J1057" s="95" t="s">
        <v>3910</v>
      </c>
      <c r="K1057" s="95" t="s">
        <v>3904</v>
      </c>
      <c r="L1057" s="95"/>
      <c r="M1057" s="95"/>
      <c r="N1057" s="95" t="s">
        <v>3153</v>
      </c>
      <c r="O1057" s="95"/>
      <c r="P1057" s="95"/>
      <c r="Q1057" s="95" t="s">
        <v>178</v>
      </c>
      <c r="R1057" s="95"/>
      <c r="S1057" s="95"/>
      <c r="T1057" s="95"/>
      <c r="U1057" s="95"/>
      <c r="V1057" s="95"/>
      <c r="W1057" s="95"/>
      <c r="X1057" s="95"/>
      <c r="Y1057" s="95"/>
      <c r="Z1057" s="95"/>
      <c r="AA1057" s="95"/>
      <c r="AB1057" s="95"/>
      <c r="AC1057" s="95"/>
      <c r="AD1057" s="95"/>
      <c r="AE1057" s="95"/>
      <c r="AF1057" s="95"/>
      <c r="AG1057" s="95"/>
      <c r="AH1057" s="95"/>
      <c r="AI1057" s="95"/>
      <c r="AJ1057" s="95"/>
      <c r="AK1057" s="95"/>
    </row>
    <row r="1058" spans="1:37" ht="17.25" customHeight="1" x14ac:dyDescent="0.2">
      <c r="A1058" s="105" t="s">
        <v>22</v>
      </c>
      <c r="B1058" s="105" t="s">
        <v>1447</v>
      </c>
      <c r="C1058" s="105" t="s">
        <v>138</v>
      </c>
      <c r="D1058" s="105" t="s">
        <v>153</v>
      </c>
      <c r="E1058" s="105" t="s">
        <v>504</v>
      </c>
      <c r="F1058" s="95">
        <v>26</v>
      </c>
      <c r="G1058" s="98" t="s">
        <v>763</v>
      </c>
      <c r="H1058" s="95">
        <v>2009</v>
      </c>
      <c r="I1058" s="96" t="s">
        <v>3911</v>
      </c>
      <c r="J1058" s="95" t="s">
        <v>3912</v>
      </c>
      <c r="K1058" s="95" t="s">
        <v>3913</v>
      </c>
      <c r="L1058" s="95" t="s">
        <v>3860</v>
      </c>
      <c r="M1058" s="95"/>
      <c r="N1058" s="95" t="s">
        <v>3153</v>
      </c>
      <c r="O1058" s="95"/>
      <c r="P1058" s="95"/>
      <c r="Q1058" s="95" t="s">
        <v>178</v>
      </c>
      <c r="R1058" s="95"/>
      <c r="S1058" s="95"/>
      <c r="T1058" s="95"/>
      <c r="U1058" s="95"/>
      <c r="V1058" s="95"/>
      <c r="W1058" s="95"/>
      <c r="X1058" s="95"/>
      <c r="Y1058" s="95"/>
      <c r="Z1058" s="95"/>
      <c r="AA1058" s="95"/>
      <c r="AB1058" s="95"/>
      <c r="AC1058" s="95"/>
      <c r="AD1058" s="95"/>
      <c r="AE1058" s="95"/>
      <c r="AF1058" s="95"/>
      <c r="AG1058" s="95"/>
      <c r="AH1058" s="95"/>
      <c r="AI1058" s="95"/>
      <c r="AJ1058" s="95"/>
      <c r="AK1058" s="95"/>
    </row>
    <row r="1059" spans="1:37" ht="17.25" customHeight="1" x14ac:dyDescent="0.2">
      <c r="A1059" s="105" t="s">
        <v>22</v>
      </c>
      <c r="B1059" s="105" t="s">
        <v>833</v>
      </c>
      <c r="C1059" s="105" t="s">
        <v>138</v>
      </c>
      <c r="D1059" s="105" t="s">
        <v>153</v>
      </c>
      <c r="E1059" s="105" t="s">
        <v>504</v>
      </c>
      <c r="F1059" s="95">
        <v>28</v>
      </c>
      <c r="G1059" s="98" t="s">
        <v>771</v>
      </c>
      <c r="H1059" s="95">
        <v>2011</v>
      </c>
      <c r="I1059" s="96" t="s">
        <v>3915</v>
      </c>
      <c r="J1059" s="95" t="s">
        <v>3916</v>
      </c>
      <c r="K1059" s="95" t="s">
        <v>3913</v>
      </c>
      <c r="L1059" s="95" t="s">
        <v>3860</v>
      </c>
      <c r="M1059" s="95"/>
      <c r="N1059" s="95" t="s">
        <v>3153</v>
      </c>
      <c r="O1059" s="95"/>
      <c r="P1059" s="95"/>
      <c r="Q1059" s="95" t="s">
        <v>178</v>
      </c>
      <c r="R1059" s="95"/>
      <c r="S1059" s="95"/>
      <c r="T1059" s="95"/>
      <c r="U1059" s="95"/>
      <c r="V1059" s="95"/>
      <c r="W1059" s="95"/>
      <c r="X1059" s="95"/>
      <c r="Y1059" s="95"/>
      <c r="Z1059" s="95"/>
      <c r="AA1059" s="95"/>
      <c r="AB1059" s="95"/>
      <c r="AC1059" s="95"/>
      <c r="AD1059" s="95"/>
      <c r="AE1059" s="95"/>
      <c r="AF1059" s="95"/>
      <c r="AG1059" s="95"/>
      <c r="AH1059" s="95"/>
      <c r="AI1059" s="95"/>
      <c r="AJ1059" s="95"/>
      <c r="AK1059" s="95"/>
    </row>
    <row r="1060" spans="1:37" ht="17.25" customHeight="1" x14ac:dyDescent="0.2">
      <c r="A1060" s="105" t="s">
        <v>22</v>
      </c>
      <c r="B1060" s="105" t="s">
        <v>1465</v>
      </c>
      <c r="C1060" s="105" t="s">
        <v>138</v>
      </c>
      <c r="D1060" s="105" t="s">
        <v>153</v>
      </c>
      <c r="E1060" s="105" t="s">
        <v>504</v>
      </c>
      <c r="F1060" s="95">
        <v>30</v>
      </c>
      <c r="G1060" s="98" t="s">
        <v>779</v>
      </c>
      <c r="H1060" s="95">
        <v>2013</v>
      </c>
      <c r="I1060" s="96" t="s">
        <v>3917</v>
      </c>
      <c r="J1060" s="95" t="s">
        <v>3918</v>
      </c>
      <c r="K1060" s="95" t="s">
        <v>3913</v>
      </c>
      <c r="L1060" s="95" t="s">
        <v>3860</v>
      </c>
      <c r="M1060" s="95"/>
      <c r="N1060" s="95" t="s">
        <v>3153</v>
      </c>
      <c r="O1060" s="95"/>
      <c r="P1060" s="95"/>
      <c r="Q1060" s="95" t="s">
        <v>178</v>
      </c>
      <c r="R1060" s="95"/>
      <c r="S1060" s="95"/>
      <c r="T1060" s="95"/>
      <c r="U1060" s="95"/>
      <c r="V1060" s="95"/>
      <c r="W1060" s="95"/>
      <c r="X1060" s="95"/>
      <c r="Y1060" s="95"/>
      <c r="Z1060" s="95"/>
      <c r="AA1060" s="95"/>
      <c r="AB1060" s="95"/>
      <c r="AC1060" s="95"/>
      <c r="AD1060" s="95"/>
      <c r="AE1060" s="95"/>
      <c r="AF1060" s="95"/>
      <c r="AG1060" s="95"/>
      <c r="AH1060" s="95"/>
      <c r="AI1060" s="95"/>
      <c r="AJ1060" s="95"/>
      <c r="AK1060" s="95"/>
    </row>
    <row r="1061" spans="1:37" ht="17.25" customHeight="1" x14ac:dyDescent="0.2">
      <c r="A1061" s="105" t="s">
        <v>22</v>
      </c>
      <c r="B1061" s="105" t="s">
        <v>1478</v>
      </c>
      <c r="C1061" s="105" t="s">
        <v>138</v>
      </c>
      <c r="D1061" s="105" t="s">
        <v>153</v>
      </c>
      <c r="E1061" s="105" t="s">
        <v>504</v>
      </c>
      <c r="F1061" s="95">
        <v>32</v>
      </c>
      <c r="G1061" s="98" t="s">
        <v>787</v>
      </c>
      <c r="H1061" s="95">
        <v>2015</v>
      </c>
      <c r="I1061" s="96" t="s">
        <v>3919</v>
      </c>
      <c r="J1061" s="95" t="s">
        <v>3920</v>
      </c>
      <c r="K1061" s="95" t="s">
        <v>3913</v>
      </c>
      <c r="L1061" s="95" t="s">
        <v>3860</v>
      </c>
      <c r="M1061" s="95"/>
      <c r="N1061" s="95" t="s">
        <v>3153</v>
      </c>
      <c r="O1061" s="95"/>
      <c r="P1061" s="95"/>
      <c r="Q1061" s="95" t="s">
        <v>178</v>
      </c>
      <c r="R1061" s="95"/>
      <c r="S1061" s="95"/>
      <c r="T1061" s="95"/>
      <c r="U1061" s="95"/>
      <c r="V1061" s="95"/>
      <c r="W1061" s="95"/>
      <c r="X1061" s="95"/>
      <c r="Y1061" s="95"/>
      <c r="Z1061" s="95"/>
      <c r="AA1061" s="95"/>
      <c r="AB1061" s="95"/>
      <c r="AC1061" s="95"/>
      <c r="AD1061" s="95"/>
      <c r="AE1061" s="95"/>
      <c r="AF1061" s="95"/>
      <c r="AG1061" s="95"/>
      <c r="AH1061" s="95"/>
      <c r="AI1061" s="95"/>
      <c r="AJ1061" s="95"/>
      <c r="AK1061" s="95"/>
    </row>
    <row r="1062" spans="1:37" ht="17.25" customHeight="1" x14ac:dyDescent="0.2">
      <c r="A1062" s="105" t="s">
        <v>22</v>
      </c>
      <c r="B1062" s="105" t="s">
        <v>761</v>
      </c>
      <c r="C1062" s="105" t="s">
        <v>138</v>
      </c>
      <c r="D1062" s="105" t="s">
        <v>153</v>
      </c>
      <c r="E1062" s="105" t="s">
        <v>504</v>
      </c>
      <c r="F1062" s="95">
        <v>1</v>
      </c>
      <c r="G1062" s="98" t="s">
        <v>659</v>
      </c>
      <c r="H1062" s="95">
        <v>1984</v>
      </c>
      <c r="I1062" s="96" t="s">
        <v>3921</v>
      </c>
      <c r="J1062" s="95" t="s">
        <v>3922</v>
      </c>
      <c r="K1062" s="95" t="s">
        <v>3923</v>
      </c>
      <c r="L1062" s="95"/>
      <c r="M1062" s="95"/>
      <c r="N1062" s="95" t="s">
        <v>3153</v>
      </c>
      <c r="O1062" s="95"/>
      <c r="P1062" s="95"/>
      <c r="Q1062" s="95" t="s">
        <v>178</v>
      </c>
      <c r="R1062" s="95"/>
      <c r="S1062" s="95"/>
      <c r="T1062" s="95"/>
      <c r="U1062" s="95"/>
      <c r="V1062" s="95"/>
      <c r="W1062" s="95"/>
      <c r="X1062" s="95"/>
      <c r="Y1062" s="95"/>
      <c r="Z1062" s="95"/>
      <c r="AA1062" s="95"/>
      <c r="AB1062" s="95"/>
      <c r="AC1062" s="95"/>
      <c r="AD1062" s="95"/>
      <c r="AE1062" s="95"/>
      <c r="AF1062" s="95"/>
      <c r="AG1062" s="95"/>
      <c r="AH1062" s="95"/>
      <c r="AI1062" s="95"/>
      <c r="AJ1062" s="95"/>
      <c r="AK1062" s="95"/>
    </row>
    <row r="1063" spans="1:37" ht="17.25" customHeight="1" x14ac:dyDescent="0.2">
      <c r="A1063" s="105" t="s">
        <v>22</v>
      </c>
      <c r="B1063" s="105" t="s">
        <v>671</v>
      </c>
      <c r="C1063" s="105" t="s">
        <v>138</v>
      </c>
      <c r="D1063" s="105" t="s">
        <v>153</v>
      </c>
      <c r="E1063" s="105" t="s">
        <v>504</v>
      </c>
      <c r="F1063" s="95">
        <v>2</v>
      </c>
      <c r="G1063" s="98" t="s">
        <v>541</v>
      </c>
      <c r="H1063" s="95">
        <v>1985</v>
      </c>
      <c r="I1063" s="96" t="s">
        <v>3924</v>
      </c>
      <c r="J1063" s="95" t="s">
        <v>3925</v>
      </c>
      <c r="K1063" s="95" t="s">
        <v>3923</v>
      </c>
      <c r="L1063" s="95"/>
      <c r="M1063" s="95"/>
      <c r="N1063" s="95" t="s">
        <v>3153</v>
      </c>
      <c r="O1063" s="95"/>
      <c r="P1063" s="95"/>
      <c r="Q1063" s="95" t="s">
        <v>178</v>
      </c>
      <c r="R1063" s="95"/>
      <c r="S1063" s="95"/>
      <c r="T1063" s="95"/>
      <c r="U1063" s="95"/>
      <c r="V1063" s="95"/>
      <c r="W1063" s="95"/>
      <c r="X1063" s="95"/>
      <c r="Y1063" s="95"/>
      <c r="Z1063" s="95"/>
      <c r="AA1063" s="95"/>
      <c r="AB1063" s="95"/>
      <c r="AC1063" s="95"/>
      <c r="AD1063" s="95"/>
      <c r="AE1063" s="95"/>
      <c r="AF1063" s="95"/>
      <c r="AG1063" s="95"/>
      <c r="AH1063" s="95"/>
      <c r="AI1063" s="95"/>
      <c r="AJ1063" s="95"/>
      <c r="AK1063" s="95"/>
    </row>
    <row r="1064" spans="1:37" ht="17.25" customHeight="1" x14ac:dyDescent="0.2">
      <c r="A1064" s="105" t="s">
        <v>22</v>
      </c>
      <c r="B1064" s="105" t="s">
        <v>753</v>
      </c>
      <c r="C1064" s="105" t="s">
        <v>138</v>
      </c>
      <c r="D1064" s="105" t="s">
        <v>153</v>
      </c>
      <c r="E1064" s="105" t="s">
        <v>504</v>
      </c>
      <c r="F1064" s="95">
        <v>3</v>
      </c>
      <c r="G1064" s="98" t="s">
        <v>667</v>
      </c>
      <c r="H1064" s="95">
        <v>1986</v>
      </c>
      <c r="I1064" s="96" t="s">
        <v>3926</v>
      </c>
      <c r="J1064" s="95" t="s">
        <v>3927</v>
      </c>
      <c r="K1064" s="95" t="s">
        <v>3923</v>
      </c>
      <c r="L1064" s="95"/>
      <c r="M1064" s="95"/>
      <c r="N1064" s="95" t="s">
        <v>3153</v>
      </c>
      <c r="O1064" s="95"/>
      <c r="P1064" s="95"/>
      <c r="Q1064" s="95" t="s">
        <v>178</v>
      </c>
      <c r="R1064" s="95"/>
      <c r="S1064" s="95"/>
      <c r="T1064" s="95"/>
      <c r="U1064" s="95"/>
      <c r="V1064" s="95"/>
      <c r="W1064" s="95"/>
      <c r="X1064" s="95"/>
      <c r="Y1064" s="95"/>
      <c r="Z1064" s="95"/>
      <c r="AA1064" s="95"/>
      <c r="AB1064" s="95"/>
      <c r="AC1064" s="95"/>
      <c r="AD1064" s="95"/>
      <c r="AE1064" s="95"/>
      <c r="AF1064" s="95"/>
      <c r="AG1064" s="95"/>
      <c r="AH1064" s="95"/>
      <c r="AI1064" s="95"/>
      <c r="AJ1064" s="95"/>
      <c r="AK1064" s="95"/>
    </row>
    <row r="1065" spans="1:37" ht="17.25" customHeight="1" x14ac:dyDescent="0.2">
      <c r="A1065" s="105" t="s">
        <v>22</v>
      </c>
      <c r="B1065" s="105" t="s">
        <v>732</v>
      </c>
      <c r="C1065" s="105" t="s">
        <v>138</v>
      </c>
      <c r="D1065" s="105" t="s">
        <v>153</v>
      </c>
      <c r="E1065" s="105" t="s">
        <v>504</v>
      </c>
      <c r="F1065" s="95">
        <v>4</v>
      </c>
      <c r="G1065" s="98" t="s">
        <v>672</v>
      </c>
      <c r="H1065" s="95">
        <v>1987</v>
      </c>
      <c r="I1065" s="96" t="s">
        <v>3929</v>
      </c>
      <c r="J1065" s="95" t="s">
        <v>3930</v>
      </c>
      <c r="K1065" s="95" t="s">
        <v>3923</v>
      </c>
      <c r="L1065" s="95"/>
      <c r="M1065" s="95"/>
      <c r="N1065" s="95" t="s">
        <v>3153</v>
      </c>
      <c r="O1065" s="95"/>
      <c r="P1065" s="95"/>
      <c r="Q1065" s="95" t="s">
        <v>178</v>
      </c>
      <c r="R1065" s="95"/>
      <c r="S1065" s="95"/>
      <c r="T1065" s="95"/>
      <c r="U1065" s="95"/>
      <c r="V1065" s="95"/>
      <c r="W1065" s="95"/>
      <c r="X1065" s="95"/>
      <c r="Y1065" s="95"/>
      <c r="Z1065" s="95"/>
      <c r="AA1065" s="95"/>
      <c r="AB1065" s="95"/>
      <c r="AC1065" s="95"/>
      <c r="AD1065" s="95"/>
      <c r="AE1065" s="95"/>
      <c r="AF1065" s="95"/>
      <c r="AG1065" s="95"/>
      <c r="AH1065" s="95"/>
      <c r="AI1065" s="95"/>
      <c r="AJ1065" s="95"/>
      <c r="AK1065" s="95"/>
    </row>
    <row r="1066" spans="1:37" ht="17.25" customHeight="1" x14ac:dyDescent="0.2">
      <c r="A1066" s="105" t="s">
        <v>22</v>
      </c>
      <c r="B1066" s="105" t="s">
        <v>679</v>
      </c>
      <c r="C1066" s="105" t="s">
        <v>138</v>
      </c>
      <c r="D1066" s="105" t="s">
        <v>153</v>
      </c>
      <c r="E1066" s="105" t="s">
        <v>504</v>
      </c>
      <c r="F1066" s="95">
        <v>5</v>
      </c>
      <c r="G1066" s="98" t="s">
        <v>676</v>
      </c>
      <c r="H1066" s="95">
        <v>1988</v>
      </c>
      <c r="I1066" s="96" t="s">
        <v>3931</v>
      </c>
      <c r="J1066" s="95" t="s">
        <v>3932</v>
      </c>
      <c r="K1066" s="95" t="s">
        <v>3923</v>
      </c>
      <c r="L1066" s="95"/>
      <c r="M1066" s="95"/>
      <c r="N1066" s="95" t="s">
        <v>3153</v>
      </c>
      <c r="O1066" s="95"/>
      <c r="P1066" s="95"/>
      <c r="Q1066" s="95" t="s">
        <v>178</v>
      </c>
      <c r="R1066" s="95"/>
      <c r="S1066" s="95"/>
      <c r="T1066" s="95"/>
      <c r="U1066" s="95"/>
      <c r="V1066" s="95"/>
      <c r="W1066" s="95"/>
      <c r="X1066" s="95"/>
      <c r="Y1066" s="95"/>
      <c r="Z1066" s="95"/>
      <c r="AA1066" s="95"/>
      <c r="AB1066" s="95"/>
      <c r="AC1066" s="95"/>
      <c r="AD1066" s="95"/>
      <c r="AE1066" s="95"/>
      <c r="AF1066" s="95"/>
      <c r="AG1066" s="95"/>
      <c r="AH1066" s="95"/>
      <c r="AI1066" s="95"/>
      <c r="AJ1066" s="95"/>
      <c r="AK1066" s="95"/>
    </row>
    <row r="1067" spans="1:37" ht="17.25" customHeight="1" x14ac:dyDescent="0.2">
      <c r="A1067" s="105" t="s">
        <v>22</v>
      </c>
      <c r="B1067" s="105" t="s">
        <v>774</v>
      </c>
      <c r="C1067" s="105" t="s">
        <v>138</v>
      </c>
      <c r="D1067" s="105" t="s">
        <v>153</v>
      </c>
      <c r="E1067" s="105" t="s">
        <v>504</v>
      </c>
      <c r="F1067" s="95">
        <v>6</v>
      </c>
      <c r="G1067" s="98" t="s">
        <v>680</v>
      </c>
      <c r="H1067" s="95">
        <v>1989</v>
      </c>
      <c r="I1067" s="96" t="s">
        <v>3933</v>
      </c>
      <c r="J1067" s="95" t="s">
        <v>3934</v>
      </c>
      <c r="K1067" s="95" t="s">
        <v>3923</v>
      </c>
      <c r="L1067" s="95"/>
      <c r="M1067" s="95"/>
      <c r="N1067" s="95" t="s">
        <v>3153</v>
      </c>
      <c r="O1067" s="95"/>
      <c r="P1067" s="95"/>
      <c r="Q1067" s="95" t="s">
        <v>178</v>
      </c>
      <c r="R1067" s="95"/>
      <c r="S1067" s="95"/>
      <c r="T1067" s="95"/>
      <c r="U1067" s="95"/>
      <c r="V1067" s="95"/>
      <c r="W1067" s="95"/>
      <c r="X1067" s="95"/>
      <c r="Y1067" s="95"/>
      <c r="Z1067" s="95"/>
      <c r="AA1067" s="95"/>
      <c r="AB1067" s="95"/>
      <c r="AC1067" s="95"/>
      <c r="AD1067" s="95"/>
      <c r="AE1067" s="95"/>
      <c r="AF1067" s="95"/>
      <c r="AG1067" s="95"/>
      <c r="AH1067" s="95"/>
      <c r="AI1067" s="95"/>
      <c r="AJ1067" s="95"/>
      <c r="AK1067" s="95"/>
    </row>
    <row r="1068" spans="1:37" ht="17.25" customHeight="1" x14ac:dyDescent="0.2">
      <c r="A1068" s="105" t="s">
        <v>22</v>
      </c>
      <c r="B1068" s="105" t="s">
        <v>749</v>
      </c>
      <c r="C1068" s="105" t="s">
        <v>138</v>
      </c>
      <c r="D1068" s="105" t="s">
        <v>153</v>
      </c>
      <c r="E1068" s="105" t="s">
        <v>504</v>
      </c>
      <c r="F1068" s="95">
        <v>7</v>
      </c>
      <c r="G1068" s="98" t="s">
        <v>684</v>
      </c>
      <c r="H1068" s="95">
        <v>1990</v>
      </c>
      <c r="I1068" s="96" t="s">
        <v>3935</v>
      </c>
      <c r="J1068" s="95" t="s">
        <v>3936</v>
      </c>
      <c r="K1068" s="95" t="s">
        <v>3923</v>
      </c>
      <c r="L1068" s="95"/>
      <c r="M1068" s="95"/>
      <c r="N1068" s="95" t="s">
        <v>3153</v>
      </c>
      <c r="O1068" s="95"/>
      <c r="P1068" s="95"/>
      <c r="Q1068" s="95" t="s">
        <v>178</v>
      </c>
      <c r="R1068" s="95"/>
      <c r="S1068" s="95"/>
      <c r="T1068" s="95"/>
      <c r="U1068" s="95"/>
      <c r="V1068" s="95"/>
      <c r="W1068" s="95"/>
      <c r="X1068" s="95"/>
      <c r="Y1068" s="95"/>
      <c r="Z1068" s="95"/>
      <c r="AA1068" s="95"/>
      <c r="AB1068" s="95"/>
      <c r="AC1068" s="95"/>
      <c r="AD1068" s="95"/>
      <c r="AE1068" s="95"/>
      <c r="AF1068" s="95"/>
      <c r="AG1068" s="95"/>
      <c r="AH1068" s="95"/>
      <c r="AI1068" s="95"/>
      <c r="AJ1068" s="95"/>
      <c r="AK1068" s="95"/>
    </row>
    <row r="1069" spans="1:37" ht="17.25" customHeight="1" x14ac:dyDescent="0.2">
      <c r="A1069" s="105" t="s">
        <v>22</v>
      </c>
      <c r="B1069" s="105" t="s">
        <v>720</v>
      </c>
      <c r="C1069" s="105" t="s">
        <v>138</v>
      </c>
      <c r="D1069" s="105" t="s">
        <v>153</v>
      </c>
      <c r="E1069" s="105" t="s">
        <v>504</v>
      </c>
      <c r="F1069" s="95">
        <v>8</v>
      </c>
      <c r="G1069" s="98" t="s">
        <v>688</v>
      </c>
      <c r="H1069" s="95">
        <v>1991</v>
      </c>
      <c r="I1069" s="96" t="s">
        <v>3937</v>
      </c>
      <c r="J1069" s="95" t="s">
        <v>3938</v>
      </c>
      <c r="K1069" s="95" t="s">
        <v>3923</v>
      </c>
      <c r="L1069" s="95"/>
      <c r="M1069" s="95"/>
      <c r="N1069" s="95" t="s">
        <v>3153</v>
      </c>
      <c r="O1069" s="95"/>
      <c r="P1069" s="95"/>
      <c r="Q1069" s="95" t="s">
        <v>178</v>
      </c>
      <c r="R1069" s="95"/>
      <c r="S1069" s="95"/>
      <c r="T1069" s="95"/>
      <c r="U1069" s="95"/>
      <c r="V1069" s="95"/>
      <c r="W1069" s="95"/>
      <c r="X1069" s="95"/>
      <c r="Y1069" s="95"/>
      <c r="Z1069" s="95"/>
      <c r="AA1069" s="95"/>
      <c r="AB1069" s="95"/>
      <c r="AC1069" s="95"/>
      <c r="AD1069" s="95"/>
      <c r="AE1069" s="95"/>
      <c r="AF1069" s="95"/>
      <c r="AG1069" s="95"/>
      <c r="AH1069" s="95"/>
      <c r="AI1069" s="95"/>
      <c r="AJ1069" s="95"/>
      <c r="AK1069" s="95"/>
    </row>
    <row r="1070" spans="1:37" ht="17.25" customHeight="1" x14ac:dyDescent="0.2">
      <c r="A1070" s="105" t="s">
        <v>22</v>
      </c>
      <c r="B1070" s="105" t="s">
        <v>778</v>
      </c>
      <c r="C1070" s="105" t="s">
        <v>138</v>
      </c>
      <c r="D1070" s="105" t="s">
        <v>153</v>
      </c>
      <c r="E1070" s="105" t="s">
        <v>504</v>
      </c>
      <c r="F1070" s="95">
        <v>9</v>
      </c>
      <c r="G1070" s="98" t="s">
        <v>692</v>
      </c>
      <c r="H1070" s="95">
        <v>1992</v>
      </c>
      <c r="I1070" s="96" t="s">
        <v>3939</v>
      </c>
      <c r="J1070" s="95" t="s">
        <v>3940</v>
      </c>
      <c r="K1070" s="95" t="s">
        <v>3923</v>
      </c>
      <c r="L1070" s="95"/>
      <c r="M1070" s="95"/>
      <c r="N1070" s="95" t="s">
        <v>3153</v>
      </c>
      <c r="O1070" s="95"/>
      <c r="P1070" s="95"/>
      <c r="Q1070" s="95" t="s">
        <v>178</v>
      </c>
      <c r="R1070" s="95"/>
      <c r="S1070" s="95"/>
      <c r="T1070" s="95"/>
      <c r="U1070" s="95"/>
      <c r="V1070" s="95"/>
      <c r="W1070" s="95"/>
      <c r="X1070" s="95"/>
      <c r="Y1070" s="95"/>
      <c r="Z1070" s="95"/>
      <c r="AA1070" s="95"/>
      <c r="AB1070" s="95"/>
      <c r="AC1070" s="95"/>
      <c r="AD1070" s="95"/>
      <c r="AE1070" s="95"/>
      <c r="AF1070" s="95"/>
      <c r="AG1070" s="95"/>
      <c r="AH1070" s="95"/>
      <c r="AI1070" s="95"/>
      <c r="AJ1070" s="95"/>
      <c r="AK1070" s="95"/>
    </row>
    <row r="1071" spans="1:37" ht="17.25" customHeight="1" x14ac:dyDescent="0.2">
      <c r="A1071" s="105" t="s">
        <v>22</v>
      </c>
      <c r="B1071" s="105" t="s">
        <v>770</v>
      </c>
      <c r="C1071" s="105" t="s">
        <v>138</v>
      </c>
      <c r="D1071" s="105" t="s">
        <v>153</v>
      </c>
      <c r="E1071" s="105" t="s">
        <v>504</v>
      </c>
      <c r="F1071" s="95">
        <v>10</v>
      </c>
      <c r="G1071" s="98" t="s">
        <v>696</v>
      </c>
      <c r="H1071" s="95">
        <v>1993</v>
      </c>
      <c r="I1071" s="96" t="s">
        <v>3942</v>
      </c>
      <c r="J1071" s="95" t="s">
        <v>3943</v>
      </c>
      <c r="K1071" s="95" t="s">
        <v>3923</v>
      </c>
      <c r="L1071" s="95"/>
      <c r="M1071" s="95"/>
      <c r="N1071" s="95" t="s">
        <v>3153</v>
      </c>
      <c r="O1071" s="95"/>
      <c r="P1071" s="95"/>
      <c r="Q1071" s="95" t="s">
        <v>178</v>
      </c>
      <c r="R1071" s="95"/>
      <c r="S1071" s="95"/>
      <c r="T1071" s="95"/>
      <c r="U1071" s="95"/>
      <c r="V1071" s="95"/>
      <c r="W1071" s="95"/>
      <c r="X1071" s="95"/>
      <c r="Y1071" s="95"/>
      <c r="Z1071" s="95"/>
      <c r="AA1071" s="95"/>
      <c r="AB1071" s="95"/>
      <c r="AC1071" s="95"/>
      <c r="AD1071" s="95"/>
      <c r="AE1071" s="95"/>
      <c r="AF1071" s="95"/>
      <c r="AG1071" s="95"/>
      <c r="AH1071" s="95"/>
      <c r="AI1071" s="95"/>
      <c r="AJ1071" s="95"/>
      <c r="AK1071" s="95"/>
    </row>
    <row r="1072" spans="1:37" ht="17.25" customHeight="1" x14ac:dyDescent="0.2">
      <c r="A1072" s="105" t="s">
        <v>22</v>
      </c>
      <c r="B1072" s="105" t="s">
        <v>712</v>
      </c>
      <c r="C1072" s="105" t="s">
        <v>138</v>
      </c>
      <c r="D1072" s="105" t="s">
        <v>153</v>
      </c>
      <c r="E1072" s="105" t="s">
        <v>504</v>
      </c>
      <c r="F1072" s="95">
        <v>11</v>
      </c>
      <c r="G1072" s="98" t="s">
        <v>700</v>
      </c>
      <c r="H1072" s="95">
        <v>1994</v>
      </c>
      <c r="I1072" s="96" t="s">
        <v>3944</v>
      </c>
      <c r="J1072" s="95" t="s">
        <v>3945</v>
      </c>
      <c r="K1072" s="95" t="s">
        <v>3923</v>
      </c>
      <c r="L1072" s="95"/>
      <c r="M1072" s="95"/>
      <c r="N1072" s="95" t="s">
        <v>3153</v>
      </c>
      <c r="O1072" s="95"/>
      <c r="P1072" s="95"/>
      <c r="Q1072" s="95" t="s">
        <v>178</v>
      </c>
      <c r="R1072" s="95"/>
      <c r="S1072" s="95"/>
      <c r="T1072" s="95"/>
      <c r="U1072" s="95"/>
      <c r="V1072" s="95"/>
      <c r="W1072" s="95"/>
      <c r="X1072" s="95"/>
      <c r="Y1072" s="95"/>
      <c r="Z1072" s="95"/>
      <c r="AA1072" s="95"/>
      <c r="AB1072" s="95"/>
      <c r="AC1072" s="95"/>
      <c r="AD1072" s="95"/>
      <c r="AE1072" s="95"/>
      <c r="AF1072" s="95"/>
      <c r="AG1072" s="95"/>
      <c r="AH1072" s="95"/>
      <c r="AI1072" s="95"/>
      <c r="AJ1072" s="95"/>
      <c r="AK1072" s="95"/>
    </row>
    <row r="1073" spans="1:37" ht="17.25" customHeight="1" x14ac:dyDescent="0.2">
      <c r="A1073" s="105" t="s">
        <v>22</v>
      </c>
      <c r="B1073" s="105" t="s">
        <v>737</v>
      </c>
      <c r="C1073" s="105" t="s">
        <v>138</v>
      </c>
      <c r="D1073" s="105" t="s">
        <v>153</v>
      </c>
      <c r="E1073" s="105" t="s">
        <v>504</v>
      </c>
      <c r="F1073" s="95">
        <v>12</v>
      </c>
      <c r="G1073" s="98" t="s">
        <v>705</v>
      </c>
      <c r="H1073" s="95">
        <v>1995</v>
      </c>
      <c r="I1073" s="96" t="s">
        <v>3946</v>
      </c>
      <c r="J1073" s="95" t="s">
        <v>3947</v>
      </c>
      <c r="K1073" s="95" t="s">
        <v>3923</v>
      </c>
      <c r="L1073" s="95"/>
      <c r="M1073" s="95"/>
      <c r="N1073" s="95" t="s">
        <v>3153</v>
      </c>
      <c r="O1073" s="95"/>
      <c r="P1073" s="95"/>
      <c r="Q1073" s="95" t="s">
        <v>178</v>
      </c>
      <c r="R1073" s="95"/>
      <c r="S1073" s="95"/>
      <c r="T1073" s="95"/>
      <c r="U1073" s="95"/>
      <c r="V1073" s="95"/>
      <c r="W1073" s="95"/>
      <c r="X1073" s="95"/>
      <c r="Y1073" s="95"/>
      <c r="Z1073" s="95"/>
      <c r="AA1073" s="95"/>
      <c r="AB1073" s="95"/>
      <c r="AC1073" s="95"/>
      <c r="AD1073" s="95"/>
      <c r="AE1073" s="95"/>
      <c r="AF1073" s="95"/>
      <c r="AG1073" s="95"/>
      <c r="AH1073" s="95"/>
      <c r="AI1073" s="95"/>
      <c r="AJ1073" s="95"/>
      <c r="AK1073" s="95"/>
    </row>
    <row r="1074" spans="1:37" ht="17.25" customHeight="1" x14ac:dyDescent="0.2">
      <c r="A1074" s="105" t="s">
        <v>22</v>
      </c>
      <c r="B1074" s="105" t="s">
        <v>675</v>
      </c>
      <c r="C1074" s="105" t="s">
        <v>138</v>
      </c>
      <c r="D1074" s="105" t="s">
        <v>153</v>
      </c>
      <c r="E1074" s="105" t="s">
        <v>504</v>
      </c>
      <c r="F1074" s="95">
        <v>13</v>
      </c>
      <c r="G1074" s="98" t="s">
        <v>709</v>
      </c>
      <c r="H1074" s="95">
        <v>1996</v>
      </c>
      <c r="I1074" s="96" t="s">
        <v>3948</v>
      </c>
      <c r="J1074" s="95" t="s">
        <v>3949</v>
      </c>
      <c r="K1074" s="95" t="s">
        <v>3923</v>
      </c>
      <c r="L1074" s="95"/>
      <c r="M1074" s="95"/>
      <c r="N1074" s="95" t="s">
        <v>3153</v>
      </c>
      <c r="O1074" s="95"/>
      <c r="P1074" s="95"/>
      <c r="Q1074" s="95" t="s">
        <v>178</v>
      </c>
      <c r="R1074" s="95"/>
      <c r="S1074" s="95"/>
      <c r="T1074" s="95"/>
      <c r="U1074" s="95"/>
      <c r="V1074" s="95"/>
      <c r="W1074" s="95"/>
      <c r="X1074" s="95"/>
      <c r="Y1074" s="95"/>
      <c r="Z1074" s="95"/>
      <c r="AA1074" s="95"/>
      <c r="AB1074" s="95"/>
      <c r="AC1074" s="95"/>
      <c r="AD1074" s="95"/>
      <c r="AE1074" s="95"/>
      <c r="AF1074" s="95"/>
      <c r="AG1074" s="95"/>
      <c r="AH1074" s="95"/>
      <c r="AI1074" s="95"/>
      <c r="AJ1074" s="95"/>
      <c r="AK1074" s="95"/>
    </row>
    <row r="1075" spans="1:37" ht="17.25" customHeight="1" x14ac:dyDescent="0.2">
      <c r="A1075" s="105" t="s">
        <v>22</v>
      </c>
      <c r="B1075" s="105" t="s">
        <v>704</v>
      </c>
      <c r="C1075" s="105" t="s">
        <v>138</v>
      </c>
      <c r="D1075" s="105" t="s">
        <v>153</v>
      </c>
      <c r="E1075" s="105" t="s">
        <v>504</v>
      </c>
      <c r="F1075" s="95">
        <v>14</v>
      </c>
      <c r="G1075" s="98" t="s">
        <v>713</v>
      </c>
      <c r="H1075" s="95">
        <v>1997</v>
      </c>
      <c r="I1075" s="96" t="s">
        <v>3950</v>
      </c>
      <c r="J1075" s="95" t="s">
        <v>3951</v>
      </c>
      <c r="K1075" s="95" t="s">
        <v>3923</v>
      </c>
      <c r="L1075" s="95"/>
      <c r="M1075" s="95"/>
      <c r="N1075" s="95" t="s">
        <v>3153</v>
      </c>
      <c r="O1075" s="95"/>
      <c r="P1075" s="95"/>
      <c r="Q1075" s="95" t="s">
        <v>178</v>
      </c>
      <c r="R1075" s="95"/>
      <c r="S1075" s="95"/>
      <c r="T1075" s="95"/>
      <c r="U1075" s="95"/>
      <c r="V1075" s="95"/>
      <c r="W1075" s="95"/>
      <c r="X1075" s="95"/>
      <c r="Y1075" s="95"/>
      <c r="Z1075" s="95"/>
      <c r="AA1075" s="95"/>
      <c r="AB1075" s="95"/>
      <c r="AC1075" s="95"/>
      <c r="AD1075" s="95"/>
      <c r="AE1075" s="95"/>
      <c r="AF1075" s="95"/>
      <c r="AG1075" s="95"/>
      <c r="AH1075" s="95"/>
      <c r="AI1075" s="95"/>
      <c r="AJ1075" s="95"/>
      <c r="AK1075" s="95"/>
    </row>
    <row r="1076" spans="1:37" ht="17.25" customHeight="1" x14ac:dyDescent="0.2">
      <c r="A1076" s="105" t="s">
        <v>22</v>
      </c>
      <c r="B1076" s="105" t="s">
        <v>782</v>
      </c>
      <c r="C1076" s="105" t="s">
        <v>138</v>
      </c>
      <c r="D1076" s="105" t="s">
        <v>153</v>
      </c>
      <c r="E1076" s="105" t="s">
        <v>504</v>
      </c>
      <c r="F1076" s="95">
        <v>15</v>
      </c>
      <c r="G1076" s="98" t="s">
        <v>717</v>
      </c>
      <c r="H1076" s="95">
        <v>1998</v>
      </c>
      <c r="I1076" s="96" t="s">
        <v>3953</v>
      </c>
      <c r="J1076" s="95" t="s">
        <v>3954</v>
      </c>
      <c r="K1076" s="95" t="s">
        <v>3923</v>
      </c>
      <c r="L1076" s="95"/>
      <c r="M1076" s="95"/>
      <c r="N1076" s="95" t="s">
        <v>3153</v>
      </c>
      <c r="O1076" s="95"/>
      <c r="P1076" s="95"/>
      <c r="Q1076" s="95" t="s">
        <v>178</v>
      </c>
      <c r="R1076" s="95"/>
      <c r="S1076" s="95"/>
      <c r="T1076" s="95"/>
      <c r="U1076" s="95"/>
      <c r="V1076" s="95"/>
      <c r="W1076" s="95"/>
      <c r="X1076" s="95"/>
      <c r="Y1076" s="95"/>
      <c r="Z1076" s="95"/>
      <c r="AA1076" s="95"/>
      <c r="AB1076" s="95"/>
      <c r="AC1076" s="95"/>
      <c r="AD1076" s="95"/>
      <c r="AE1076" s="95"/>
      <c r="AF1076" s="95"/>
      <c r="AG1076" s="95"/>
      <c r="AH1076" s="95"/>
      <c r="AI1076" s="95"/>
      <c r="AJ1076" s="95"/>
      <c r="AK1076" s="95"/>
    </row>
    <row r="1077" spans="1:37" ht="17.25" customHeight="1" x14ac:dyDescent="0.2">
      <c r="A1077" s="105" t="s">
        <v>22</v>
      </c>
      <c r="B1077" s="105" t="s">
        <v>687</v>
      </c>
      <c r="C1077" s="105" t="s">
        <v>138</v>
      </c>
      <c r="D1077" s="105" t="s">
        <v>153</v>
      </c>
      <c r="E1077" s="105" t="s">
        <v>504</v>
      </c>
      <c r="F1077" s="95">
        <v>16</v>
      </c>
      <c r="G1077" s="98" t="s">
        <v>721</v>
      </c>
      <c r="H1077" s="95">
        <v>1999</v>
      </c>
      <c r="I1077" s="96" t="s">
        <v>3955</v>
      </c>
      <c r="J1077" s="95" t="s">
        <v>3956</v>
      </c>
      <c r="K1077" s="95" t="s">
        <v>3923</v>
      </c>
      <c r="L1077" s="95"/>
      <c r="M1077" s="95"/>
      <c r="N1077" s="95" t="s">
        <v>3153</v>
      </c>
      <c r="O1077" s="95"/>
      <c r="P1077" s="95"/>
      <c r="Q1077" s="95" t="s">
        <v>178</v>
      </c>
      <c r="R1077" s="95"/>
      <c r="S1077" s="95"/>
      <c r="T1077" s="95"/>
      <c r="U1077" s="95"/>
      <c r="V1077" s="95"/>
      <c r="W1077" s="95"/>
      <c r="X1077" s="95"/>
      <c r="Y1077" s="95"/>
      <c r="Z1077" s="95"/>
      <c r="AA1077" s="95"/>
      <c r="AB1077" s="95"/>
      <c r="AC1077" s="95"/>
      <c r="AD1077" s="95"/>
      <c r="AE1077" s="95"/>
      <c r="AF1077" s="95"/>
      <c r="AG1077" s="95"/>
      <c r="AH1077" s="95"/>
      <c r="AI1077" s="95"/>
      <c r="AJ1077" s="95"/>
      <c r="AK1077" s="95"/>
    </row>
    <row r="1078" spans="1:37" ht="17.25" customHeight="1" x14ac:dyDescent="0.2">
      <c r="A1078" s="105" t="s">
        <v>22</v>
      </c>
      <c r="B1078" s="105" t="s">
        <v>724</v>
      </c>
      <c r="C1078" s="105" t="s">
        <v>138</v>
      </c>
      <c r="D1078" s="105" t="s">
        <v>153</v>
      </c>
      <c r="E1078" s="105" t="s">
        <v>504</v>
      </c>
      <c r="F1078" s="95">
        <v>17</v>
      </c>
      <c r="G1078" s="98" t="s">
        <v>725</v>
      </c>
      <c r="H1078" s="95">
        <v>2000</v>
      </c>
      <c r="I1078" s="96" t="s">
        <v>3957</v>
      </c>
      <c r="J1078" s="95" t="s">
        <v>3958</v>
      </c>
      <c r="K1078" s="95" t="s">
        <v>3923</v>
      </c>
      <c r="L1078" s="95"/>
      <c r="M1078" s="95"/>
      <c r="N1078" s="95" t="s">
        <v>3153</v>
      </c>
      <c r="O1078" s="95"/>
      <c r="P1078" s="95"/>
      <c r="Q1078" s="95" t="s">
        <v>178</v>
      </c>
      <c r="R1078" s="95"/>
      <c r="S1078" s="95"/>
      <c r="T1078" s="95"/>
      <c r="U1078" s="95"/>
      <c r="V1078" s="95"/>
      <c r="W1078" s="95"/>
      <c r="X1078" s="95"/>
      <c r="Y1078" s="95"/>
      <c r="Z1078" s="95"/>
      <c r="AA1078" s="95"/>
      <c r="AB1078" s="95"/>
      <c r="AC1078" s="95"/>
      <c r="AD1078" s="95"/>
      <c r="AE1078" s="95"/>
      <c r="AF1078" s="95"/>
      <c r="AG1078" s="95"/>
      <c r="AH1078" s="95"/>
      <c r="AI1078" s="95"/>
      <c r="AJ1078" s="95"/>
      <c r="AK1078" s="95"/>
    </row>
    <row r="1079" spans="1:37" ht="17.25" customHeight="1" x14ac:dyDescent="0.2">
      <c r="A1079" s="105" t="s">
        <v>22</v>
      </c>
      <c r="B1079" s="105" t="s">
        <v>708</v>
      </c>
      <c r="C1079" s="105" t="s">
        <v>138</v>
      </c>
      <c r="D1079" s="105" t="s">
        <v>153</v>
      </c>
      <c r="E1079" s="105" t="s">
        <v>504</v>
      </c>
      <c r="F1079" s="95">
        <v>18</v>
      </c>
      <c r="G1079" s="98" t="s">
        <v>729</v>
      </c>
      <c r="H1079" s="95">
        <v>2001</v>
      </c>
      <c r="I1079" s="96" t="s">
        <v>3959</v>
      </c>
      <c r="J1079" s="95" t="s">
        <v>3960</v>
      </c>
      <c r="K1079" s="95" t="s">
        <v>3923</v>
      </c>
      <c r="L1079" s="95"/>
      <c r="M1079" s="95"/>
      <c r="N1079" s="95" t="s">
        <v>3153</v>
      </c>
      <c r="O1079" s="95"/>
      <c r="P1079" s="95"/>
      <c r="Q1079" s="95" t="s">
        <v>178</v>
      </c>
      <c r="R1079" s="95"/>
      <c r="S1079" s="95"/>
      <c r="T1079" s="95"/>
      <c r="U1079" s="95"/>
      <c r="V1079" s="95"/>
      <c r="W1079" s="95"/>
      <c r="X1079" s="95"/>
      <c r="Y1079" s="95"/>
      <c r="Z1079" s="95"/>
      <c r="AA1079" s="95"/>
      <c r="AB1079" s="95"/>
      <c r="AC1079" s="95"/>
      <c r="AD1079" s="95"/>
      <c r="AE1079" s="95"/>
      <c r="AF1079" s="95"/>
      <c r="AG1079" s="95"/>
      <c r="AH1079" s="95"/>
      <c r="AI1079" s="95"/>
      <c r="AJ1079" s="95"/>
      <c r="AK1079" s="95"/>
    </row>
    <row r="1080" spans="1:37" ht="17.25" customHeight="1" x14ac:dyDescent="0.2">
      <c r="A1080" s="105" t="s">
        <v>22</v>
      </c>
      <c r="B1080" s="105" t="s">
        <v>741</v>
      </c>
      <c r="C1080" s="105" t="s">
        <v>138</v>
      </c>
      <c r="D1080" s="105" t="s">
        <v>153</v>
      </c>
      <c r="E1080" s="105" t="s">
        <v>504</v>
      </c>
      <c r="F1080" s="95">
        <v>19</v>
      </c>
      <c r="G1080" s="98" t="s">
        <v>733</v>
      </c>
      <c r="H1080" s="95">
        <v>2002</v>
      </c>
      <c r="I1080" s="96" t="s">
        <v>3961</v>
      </c>
      <c r="J1080" s="95" t="s">
        <v>3962</v>
      </c>
      <c r="K1080" s="95" t="s">
        <v>3923</v>
      </c>
      <c r="L1080" s="95"/>
      <c r="M1080" s="95"/>
      <c r="N1080" s="95" t="s">
        <v>3153</v>
      </c>
      <c r="O1080" s="95"/>
      <c r="P1080" s="95"/>
      <c r="Q1080" s="95" t="s">
        <v>178</v>
      </c>
      <c r="R1080" s="95"/>
      <c r="S1080" s="95"/>
      <c r="T1080" s="95"/>
      <c r="U1080" s="95"/>
      <c r="V1080" s="95"/>
      <c r="W1080" s="95"/>
      <c r="X1080" s="95"/>
      <c r="Y1080" s="95"/>
      <c r="Z1080" s="95"/>
      <c r="AA1080" s="95"/>
      <c r="AB1080" s="95"/>
      <c r="AC1080" s="95"/>
      <c r="AD1080" s="95"/>
      <c r="AE1080" s="95"/>
      <c r="AF1080" s="95"/>
      <c r="AG1080" s="95"/>
      <c r="AH1080" s="95"/>
      <c r="AI1080" s="95"/>
      <c r="AJ1080" s="95"/>
      <c r="AK1080" s="95"/>
    </row>
    <row r="1081" spans="1:37" ht="17.25" customHeight="1" x14ac:dyDescent="0.2">
      <c r="A1081" s="105" t="s">
        <v>22</v>
      </c>
      <c r="B1081" s="105" t="s">
        <v>695</v>
      </c>
      <c r="C1081" s="105" t="s">
        <v>138</v>
      </c>
      <c r="D1081" s="105" t="s">
        <v>153</v>
      </c>
      <c r="E1081" s="105" t="s">
        <v>504</v>
      </c>
      <c r="F1081" s="95">
        <v>20</v>
      </c>
      <c r="G1081" s="98" t="s">
        <v>738</v>
      </c>
      <c r="H1081" s="95">
        <v>2003</v>
      </c>
      <c r="I1081" s="96" t="s">
        <v>3963</v>
      </c>
      <c r="J1081" s="95" t="s">
        <v>3964</v>
      </c>
      <c r="K1081" s="95" t="s">
        <v>3923</v>
      </c>
      <c r="L1081" s="95"/>
      <c r="M1081" s="95"/>
      <c r="N1081" s="95" t="s">
        <v>3153</v>
      </c>
      <c r="O1081" s="95"/>
      <c r="P1081" s="95"/>
      <c r="Q1081" s="95" t="s">
        <v>178</v>
      </c>
      <c r="R1081" s="95"/>
      <c r="S1081" s="95"/>
      <c r="T1081" s="95"/>
      <c r="U1081" s="95"/>
      <c r="V1081" s="95"/>
      <c r="W1081" s="95"/>
      <c r="X1081" s="95"/>
      <c r="Y1081" s="95"/>
      <c r="Z1081" s="95"/>
      <c r="AA1081" s="95"/>
      <c r="AB1081" s="95"/>
      <c r="AC1081" s="95"/>
      <c r="AD1081" s="95"/>
      <c r="AE1081" s="95"/>
      <c r="AF1081" s="95"/>
      <c r="AG1081" s="95"/>
      <c r="AH1081" s="95"/>
      <c r="AI1081" s="95"/>
      <c r="AJ1081" s="95"/>
      <c r="AK1081" s="95"/>
    </row>
    <row r="1082" spans="1:37" ht="17.25" customHeight="1" x14ac:dyDescent="0.2">
      <c r="A1082" s="105" t="s">
        <v>22</v>
      </c>
      <c r="B1082" s="105" t="s">
        <v>757</v>
      </c>
      <c r="C1082" s="105" t="s">
        <v>138</v>
      </c>
      <c r="D1082" s="105" t="s">
        <v>153</v>
      </c>
      <c r="E1082" s="105" t="s">
        <v>504</v>
      </c>
      <c r="F1082" s="95">
        <v>21</v>
      </c>
      <c r="G1082" s="98" t="s">
        <v>742</v>
      </c>
      <c r="H1082" s="95">
        <v>2004</v>
      </c>
      <c r="I1082" s="96" t="s">
        <v>3966</v>
      </c>
      <c r="J1082" s="95" t="s">
        <v>3967</v>
      </c>
      <c r="K1082" s="95" t="s">
        <v>3923</v>
      </c>
      <c r="L1082" s="95"/>
      <c r="M1082" s="95"/>
      <c r="N1082" s="95" t="s">
        <v>3153</v>
      </c>
      <c r="O1082" s="95"/>
      <c r="P1082" s="95"/>
      <c r="Q1082" s="95" t="s">
        <v>178</v>
      </c>
      <c r="R1082" s="95"/>
      <c r="S1082" s="95"/>
      <c r="T1082" s="95"/>
      <c r="U1082" s="95"/>
      <c r="V1082" s="95"/>
      <c r="W1082" s="95"/>
      <c r="X1082" s="95"/>
      <c r="Y1082" s="95"/>
      <c r="Z1082" s="95"/>
      <c r="AA1082" s="95"/>
      <c r="AB1082" s="95"/>
      <c r="AC1082" s="95"/>
      <c r="AD1082" s="95"/>
      <c r="AE1082" s="95"/>
      <c r="AF1082" s="95"/>
      <c r="AG1082" s="95"/>
      <c r="AH1082" s="95"/>
      <c r="AI1082" s="95"/>
      <c r="AJ1082" s="95"/>
      <c r="AK1082" s="95"/>
    </row>
    <row r="1083" spans="1:37" ht="17.25" customHeight="1" x14ac:dyDescent="0.2">
      <c r="A1083" s="105" t="s">
        <v>22</v>
      </c>
      <c r="B1083" s="105" t="s">
        <v>683</v>
      </c>
      <c r="C1083" s="105" t="s">
        <v>138</v>
      </c>
      <c r="D1083" s="105" t="s">
        <v>153</v>
      </c>
      <c r="E1083" s="105" t="s">
        <v>504</v>
      </c>
      <c r="F1083" s="95">
        <v>22</v>
      </c>
      <c r="G1083" s="98" t="s">
        <v>746</v>
      </c>
      <c r="H1083" s="95">
        <v>2005</v>
      </c>
      <c r="I1083" s="96" t="s">
        <v>3968</v>
      </c>
      <c r="J1083" s="95" t="s">
        <v>3969</v>
      </c>
      <c r="K1083" s="95" t="s">
        <v>3923</v>
      </c>
      <c r="L1083" s="95"/>
      <c r="M1083" s="95"/>
      <c r="N1083" s="95" t="s">
        <v>3153</v>
      </c>
      <c r="O1083" s="95"/>
      <c r="P1083" s="95"/>
      <c r="Q1083" s="95" t="s">
        <v>178</v>
      </c>
      <c r="R1083" s="95"/>
      <c r="S1083" s="95"/>
      <c r="T1083" s="95"/>
      <c r="U1083" s="95"/>
      <c r="V1083" s="95"/>
      <c r="W1083" s="95"/>
      <c r="X1083" s="95"/>
      <c r="Y1083" s="95"/>
      <c r="Z1083" s="95"/>
      <c r="AA1083" s="95"/>
      <c r="AB1083" s="95"/>
      <c r="AC1083" s="95"/>
      <c r="AD1083" s="95"/>
      <c r="AE1083" s="95"/>
      <c r="AF1083" s="95"/>
      <c r="AG1083" s="95"/>
      <c r="AH1083" s="95"/>
      <c r="AI1083" s="95"/>
      <c r="AJ1083" s="95"/>
      <c r="AK1083" s="95"/>
    </row>
    <row r="1084" spans="1:37" ht="17.25" customHeight="1" x14ac:dyDescent="0.2">
      <c r="A1084" s="105" t="s">
        <v>22</v>
      </c>
      <c r="B1084" s="105" t="s">
        <v>666</v>
      </c>
      <c r="C1084" s="105" t="s">
        <v>138</v>
      </c>
      <c r="D1084" s="105" t="s">
        <v>153</v>
      </c>
      <c r="E1084" s="105" t="s">
        <v>504</v>
      </c>
      <c r="F1084" s="95">
        <v>23</v>
      </c>
      <c r="G1084" s="98" t="s">
        <v>750</v>
      </c>
      <c r="H1084" s="95">
        <v>2006</v>
      </c>
      <c r="I1084" s="96" t="s">
        <v>3970</v>
      </c>
      <c r="J1084" s="95" t="s">
        <v>3971</v>
      </c>
      <c r="K1084" s="95" t="s">
        <v>3923</v>
      </c>
      <c r="L1084" s="95"/>
      <c r="M1084" s="95"/>
      <c r="N1084" s="95" t="s">
        <v>3153</v>
      </c>
      <c r="O1084" s="95"/>
      <c r="P1084" s="95"/>
      <c r="Q1084" s="95" t="s">
        <v>178</v>
      </c>
      <c r="R1084" s="95"/>
      <c r="S1084" s="95"/>
      <c r="T1084" s="95"/>
      <c r="U1084" s="95"/>
      <c r="V1084" s="95"/>
      <c r="W1084" s="95"/>
      <c r="X1084" s="95"/>
      <c r="Y1084" s="95"/>
      <c r="Z1084" s="95"/>
      <c r="AA1084" s="95"/>
      <c r="AB1084" s="95"/>
      <c r="AC1084" s="95"/>
      <c r="AD1084" s="95"/>
      <c r="AE1084" s="95"/>
      <c r="AF1084" s="95"/>
      <c r="AG1084" s="95"/>
      <c r="AH1084" s="95"/>
      <c r="AI1084" s="95"/>
      <c r="AJ1084" s="95"/>
      <c r="AK1084" s="95"/>
    </row>
    <row r="1085" spans="1:37" ht="17.25" customHeight="1" x14ac:dyDescent="0.2">
      <c r="A1085" s="105" t="s">
        <v>22</v>
      </c>
      <c r="B1085" s="105" t="s">
        <v>658</v>
      </c>
      <c r="C1085" s="105" t="s">
        <v>138</v>
      </c>
      <c r="D1085" s="105" t="s">
        <v>153</v>
      </c>
      <c r="E1085" s="105" t="s">
        <v>504</v>
      </c>
      <c r="F1085" s="95">
        <v>24</v>
      </c>
      <c r="G1085" s="98" t="s">
        <v>754</v>
      </c>
      <c r="H1085" s="95">
        <v>2007</v>
      </c>
      <c r="I1085" s="96" t="s">
        <v>3972</v>
      </c>
      <c r="J1085" s="95" t="s">
        <v>3973</v>
      </c>
      <c r="K1085" s="95" t="s">
        <v>3923</v>
      </c>
      <c r="L1085" s="95"/>
      <c r="M1085" s="95"/>
      <c r="N1085" s="95" t="s">
        <v>3153</v>
      </c>
      <c r="O1085" s="95"/>
      <c r="P1085" s="95"/>
      <c r="Q1085" s="95" t="s">
        <v>178</v>
      </c>
      <c r="R1085" s="95"/>
      <c r="S1085" s="95"/>
      <c r="T1085" s="95"/>
      <c r="U1085" s="95"/>
      <c r="V1085" s="95"/>
      <c r="W1085" s="95"/>
      <c r="X1085" s="95"/>
      <c r="Y1085" s="95"/>
      <c r="Z1085" s="95"/>
      <c r="AA1085" s="95"/>
      <c r="AB1085" s="95"/>
      <c r="AC1085" s="95"/>
      <c r="AD1085" s="95"/>
      <c r="AE1085" s="95"/>
      <c r="AF1085" s="95"/>
      <c r="AG1085" s="95"/>
      <c r="AH1085" s="95"/>
      <c r="AI1085" s="95"/>
      <c r="AJ1085" s="95"/>
      <c r="AK1085" s="95"/>
    </row>
    <row r="1086" spans="1:37" ht="17.25" customHeight="1" x14ac:dyDescent="0.2">
      <c r="A1086" s="105" t="s">
        <v>22</v>
      </c>
      <c r="B1086" s="105" t="s">
        <v>663</v>
      </c>
      <c r="C1086" s="105" t="s">
        <v>138</v>
      </c>
      <c r="D1086" s="105" t="s">
        <v>153</v>
      </c>
      <c r="E1086" s="105" t="s">
        <v>504</v>
      </c>
      <c r="F1086" s="95">
        <v>25</v>
      </c>
      <c r="G1086" s="98" t="s">
        <v>758</v>
      </c>
      <c r="H1086" s="95">
        <v>2008</v>
      </c>
      <c r="I1086" s="96" t="s">
        <v>3974</v>
      </c>
      <c r="J1086" s="95" t="s">
        <v>3975</v>
      </c>
      <c r="K1086" s="95" t="s">
        <v>3923</v>
      </c>
      <c r="L1086" s="95"/>
      <c r="M1086" s="95"/>
      <c r="N1086" s="95" t="s">
        <v>3153</v>
      </c>
      <c r="O1086" s="95"/>
      <c r="P1086" s="95"/>
      <c r="Q1086" s="95" t="s">
        <v>178</v>
      </c>
      <c r="R1086" s="95"/>
      <c r="S1086" s="95"/>
      <c r="T1086" s="95"/>
      <c r="U1086" s="95"/>
      <c r="V1086" s="95"/>
      <c r="W1086" s="95"/>
      <c r="X1086" s="95"/>
      <c r="Y1086" s="95"/>
      <c r="Z1086" s="95"/>
      <c r="AA1086" s="95"/>
      <c r="AB1086" s="95"/>
      <c r="AC1086" s="95"/>
      <c r="AD1086" s="95"/>
      <c r="AE1086" s="95"/>
      <c r="AF1086" s="95"/>
      <c r="AG1086" s="95"/>
      <c r="AH1086" s="95"/>
      <c r="AI1086" s="95"/>
      <c r="AJ1086" s="95"/>
      <c r="AK1086" s="95"/>
    </row>
    <row r="1087" spans="1:37" ht="17.25" customHeight="1" x14ac:dyDescent="0.2">
      <c r="A1087" s="105" t="s">
        <v>22</v>
      </c>
      <c r="B1087" s="105" t="s">
        <v>745</v>
      </c>
      <c r="C1087" s="105" t="s">
        <v>138</v>
      </c>
      <c r="D1087" s="105" t="s">
        <v>153</v>
      </c>
      <c r="E1087" s="105" t="s">
        <v>504</v>
      </c>
      <c r="F1087" s="95">
        <v>26</v>
      </c>
      <c r="G1087" s="98" t="s">
        <v>763</v>
      </c>
      <c r="H1087" s="95">
        <v>2009</v>
      </c>
      <c r="I1087" s="96" t="s">
        <v>3911</v>
      </c>
      <c r="J1087" s="95" t="s">
        <v>3976</v>
      </c>
      <c r="K1087" s="95" t="s">
        <v>3923</v>
      </c>
      <c r="L1087" s="95"/>
      <c r="M1087" s="95"/>
      <c r="N1087" s="95" t="s">
        <v>3153</v>
      </c>
      <c r="O1087" s="95"/>
      <c r="P1087" s="95"/>
      <c r="Q1087" s="95" t="s">
        <v>178</v>
      </c>
      <c r="R1087" s="95"/>
      <c r="S1087" s="95"/>
      <c r="T1087" s="95"/>
      <c r="U1087" s="95"/>
      <c r="V1087" s="95"/>
      <c r="W1087" s="95"/>
      <c r="X1087" s="95"/>
      <c r="Y1087" s="95"/>
      <c r="Z1087" s="95"/>
      <c r="AA1087" s="95"/>
      <c r="AB1087" s="95"/>
      <c r="AC1087" s="95"/>
      <c r="AD1087" s="95"/>
      <c r="AE1087" s="95"/>
      <c r="AF1087" s="95"/>
      <c r="AG1087" s="95"/>
      <c r="AH1087" s="95"/>
      <c r="AI1087" s="95"/>
      <c r="AJ1087" s="95"/>
      <c r="AK1087" s="95"/>
    </row>
    <row r="1088" spans="1:37" ht="17.25" customHeight="1" x14ac:dyDescent="0.2">
      <c r="A1088" s="105" t="s">
        <v>22</v>
      </c>
      <c r="B1088" s="105" t="s">
        <v>699</v>
      </c>
      <c r="C1088" s="105" t="s">
        <v>138</v>
      </c>
      <c r="D1088" s="105" t="s">
        <v>153</v>
      </c>
      <c r="E1088" s="105" t="s">
        <v>504</v>
      </c>
      <c r="F1088" s="95">
        <v>27</v>
      </c>
      <c r="G1088" s="98" t="s">
        <v>767</v>
      </c>
      <c r="H1088" s="95">
        <v>2010</v>
      </c>
      <c r="I1088" s="96" t="s">
        <v>3978</v>
      </c>
      <c r="J1088" s="95" t="s">
        <v>3979</v>
      </c>
      <c r="K1088" s="95" t="s">
        <v>3923</v>
      </c>
      <c r="L1088" s="95"/>
      <c r="M1088" s="95"/>
      <c r="N1088" s="95" t="s">
        <v>3153</v>
      </c>
      <c r="O1088" s="95"/>
      <c r="P1088" s="95"/>
      <c r="Q1088" s="95" t="s">
        <v>178</v>
      </c>
      <c r="R1088" s="95"/>
      <c r="S1088" s="95"/>
      <c r="T1088" s="95"/>
      <c r="U1088" s="95"/>
      <c r="V1088" s="95"/>
      <c r="W1088" s="95"/>
      <c r="X1088" s="95"/>
      <c r="Y1088" s="95"/>
      <c r="Z1088" s="95"/>
      <c r="AA1088" s="95"/>
      <c r="AB1088" s="95"/>
      <c r="AC1088" s="95"/>
      <c r="AD1088" s="95"/>
      <c r="AE1088" s="95"/>
      <c r="AF1088" s="95"/>
      <c r="AG1088" s="95"/>
      <c r="AH1088" s="95"/>
      <c r="AI1088" s="95"/>
      <c r="AJ1088" s="95"/>
      <c r="AK1088" s="95"/>
    </row>
    <row r="1089" spans="1:37" ht="17.25" customHeight="1" x14ac:dyDescent="0.2">
      <c r="A1089" s="105" t="s">
        <v>22</v>
      </c>
      <c r="B1089" s="105" t="s">
        <v>766</v>
      </c>
      <c r="C1089" s="105" t="s">
        <v>138</v>
      </c>
      <c r="D1089" s="105" t="s">
        <v>153</v>
      </c>
      <c r="E1089" s="105" t="s">
        <v>504</v>
      </c>
      <c r="F1089" s="95">
        <v>28</v>
      </c>
      <c r="G1089" s="98" t="s">
        <v>771</v>
      </c>
      <c r="H1089" s="95">
        <v>2011</v>
      </c>
      <c r="I1089" s="96" t="s">
        <v>3915</v>
      </c>
      <c r="J1089" s="95" t="s">
        <v>3980</v>
      </c>
      <c r="K1089" s="95" t="s">
        <v>3923</v>
      </c>
      <c r="L1089" s="95"/>
      <c r="M1089" s="95"/>
      <c r="N1089" s="95" t="s">
        <v>3153</v>
      </c>
      <c r="O1089" s="95"/>
      <c r="P1089" s="95"/>
      <c r="Q1089" s="95" t="s">
        <v>178</v>
      </c>
      <c r="R1089" s="95"/>
      <c r="S1089" s="95"/>
      <c r="T1089" s="95"/>
      <c r="U1089" s="95"/>
      <c r="V1089" s="95"/>
      <c r="W1089" s="95"/>
      <c r="X1089" s="95"/>
      <c r="Y1089" s="95"/>
      <c r="Z1089" s="95"/>
      <c r="AA1089" s="95"/>
      <c r="AB1089" s="95"/>
      <c r="AC1089" s="95"/>
      <c r="AD1089" s="95"/>
      <c r="AE1089" s="95"/>
      <c r="AF1089" s="95"/>
      <c r="AG1089" s="95"/>
      <c r="AH1089" s="95"/>
      <c r="AI1089" s="95"/>
      <c r="AJ1089" s="95"/>
      <c r="AK1089" s="95"/>
    </row>
    <row r="1090" spans="1:37" ht="17.25" customHeight="1" x14ac:dyDescent="0.2">
      <c r="A1090" s="105" t="s">
        <v>22</v>
      </c>
      <c r="B1090" s="105" t="s">
        <v>786</v>
      </c>
      <c r="C1090" s="105" t="s">
        <v>138</v>
      </c>
      <c r="D1090" s="105" t="s">
        <v>153</v>
      </c>
      <c r="E1090" s="105" t="s">
        <v>504</v>
      </c>
      <c r="F1090" s="95">
        <v>29</v>
      </c>
      <c r="G1090" s="98" t="s">
        <v>775</v>
      </c>
      <c r="H1090" s="95">
        <v>2012</v>
      </c>
      <c r="I1090" s="96" t="s">
        <v>3981</v>
      </c>
      <c r="J1090" s="95" t="s">
        <v>3982</v>
      </c>
      <c r="K1090" s="95" t="s">
        <v>3923</v>
      </c>
      <c r="L1090" s="95"/>
      <c r="M1090" s="95"/>
      <c r="N1090" s="95" t="s">
        <v>3153</v>
      </c>
      <c r="O1090" s="95"/>
      <c r="P1090" s="95"/>
      <c r="Q1090" s="95" t="s">
        <v>178</v>
      </c>
      <c r="R1090" s="95"/>
      <c r="S1090" s="95"/>
      <c r="T1090" s="95"/>
      <c r="U1090" s="95"/>
      <c r="V1090" s="95"/>
      <c r="W1090" s="95"/>
      <c r="X1090" s="95"/>
      <c r="Y1090" s="95"/>
      <c r="Z1090" s="95"/>
      <c r="AA1090" s="95"/>
      <c r="AB1090" s="95"/>
      <c r="AC1090" s="95"/>
      <c r="AD1090" s="95"/>
      <c r="AE1090" s="95"/>
      <c r="AF1090" s="95"/>
      <c r="AG1090" s="95"/>
      <c r="AH1090" s="95"/>
      <c r="AI1090" s="95"/>
      <c r="AJ1090" s="95"/>
      <c r="AK1090" s="95"/>
    </row>
    <row r="1091" spans="1:37" ht="17.25" customHeight="1" x14ac:dyDescent="0.2">
      <c r="A1091" s="105" t="s">
        <v>22</v>
      </c>
      <c r="B1091" s="105" t="s">
        <v>691</v>
      </c>
      <c r="C1091" s="105" t="s">
        <v>138</v>
      </c>
      <c r="D1091" s="105" t="s">
        <v>153</v>
      </c>
      <c r="E1091" s="105" t="s">
        <v>504</v>
      </c>
      <c r="F1091" s="95">
        <v>30</v>
      </c>
      <c r="G1091" s="98" t="s">
        <v>779</v>
      </c>
      <c r="H1091" s="95">
        <v>2013</v>
      </c>
      <c r="I1091" s="96" t="s">
        <v>3917</v>
      </c>
      <c r="J1091" s="95" t="s">
        <v>3983</v>
      </c>
      <c r="K1091" s="95" t="s">
        <v>3923</v>
      </c>
      <c r="L1091" s="95"/>
      <c r="M1091" s="95"/>
      <c r="N1091" s="95" t="s">
        <v>3153</v>
      </c>
      <c r="O1091" s="95"/>
      <c r="P1091" s="95"/>
      <c r="Q1091" s="95" t="s">
        <v>178</v>
      </c>
      <c r="R1091" s="95"/>
      <c r="S1091" s="95"/>
      <c r="T1091" s="95"/>
      <c r="U1091" s="95"/>
      <c r="V1091" s="95"/>
      <c r="W1091" s="95"/>
      <c r="X1091" s="95"/>
      <c r="Y1091" s="95"/>
      <c r="Z1091" s="95"/>
      <c r="AA1091" s="95"/>
      <c r="AB1091" s="95"/>
      <c r="AC1091" s="95"/>
      <c r="AD1091" s="95"/>
      <c r="AE1091" s="95"/>
      <c r="AF1091" s="95"/>
      <c r="AG1091" s="95"/>
      <c r="AH1091" s="95"/>
      <c r="AI1091" s="95"/>
      <c r="AJ1091" s="95"/>
      <c r="AK1091" s="95"/>
    </row>
    <row r="1092" spans="1:37" ht="17.25" customHeight="1" x14ac:dyDescent="0.2">
      <c r="A1092" s="105" t="s">
        <v>22</v>
      </c>
      <c r="B1092" s="105" t="s">
        <v>728</v>
      </c>
      <c r="C1092" s="105" t="s">
        <v>138</v>
      </c>
      <c r="D1092" s="105" t="s">
        <v>153</v>
      </c>
      <c r="E1092" s="105" t="s">
        <v>504</v>
      </c>
      <c r="F1092" s="95">
        <v>31</v>
      </c>
      <c r="G1092" s="98" t="s">
        <v>783</v>
      </c>
      <c r="H1092" s="95">
        <v>2014</v>
      </c>
      <c r="I1092" s="96" t="s">
        <v>3984</v>
      </c>
      <c r="J1092" s="95" t="s">
        <v>3985</v>
      </c>
      <c r="K1092" s="95" t="s">
        <v>3923</v>
      </c>
      <c r="L1092" s="95"/>
      <c r="M1092" s="95"/>
      <c r="N1092" s="95" t="s">
        <v>3153</v>
      </c>
      <c r="O1092" s="95"/>
      <c r="P1092" s="95"/>
      <c r="Q1092" s="95" t="s">
        <v>178</v>
      </c>
      <c r="R1092" s="95"/>
      <c r="S1092" s="95"/>
      <c r="T1092" s="95"/>
      <c r="U1092" s="95"/>
      <c r="V1092" s="95"/>
      <c r="W1092" s="95"/>
      <c r="X1092" s="95"/>
      <c r="Y1092" s="95"/>
      <c r="Z1092" s="95"/>
      <c r="AA1092" s="95"/>
      <c r="AB1092" s="95"/>
      <c r="AC1092" s="95"/>
      <c r="AD1092" s="95"/>
      <c r="AE1092" s="95"/>
      <c r="AF1092" s="95"/>
      <c r="AG1092" s="95"/>
      <c r="AH1092" s="95"/>
      <c r="AI1092" s="95"/>
      <c r="AJ1092" s="95"/>
      <c r="AK1092" s="95"/>
    </row>
    <row r="1093" spans="1:37" ht="17.25" customHeight="1" x14ac:dyDescent="0.2">
      <c r="A1093" s="105" t="s">
        <v>22</v>
      </c>
      <c r="B1093" s="105" t="s">
        <v>716</v>
      </c>
      <c r="C1093" s="105" t="s">
        <v>138</v>
      </c>
      <c r="D1093" s="105" t="s">
        <v>153</v>
      </c>
      <c r="E1093" s="105" t="s">
        <v>504</v>
      </c>
      <c r="F1093" s="95">
        <v>32</v>
      </c>
      <c r="G1093" s="98" t="s">
        <v>787</v>
      </c>
      <c r="H1093" s="95">
        <v>2015</v>
      </c>
      <c r="I1093" s="96" t="s">
        <v>3919</v>
      </c>
      <c r="J1093" s="95" t="s">
        <v>3986</v>
      </c>
      <c r="K1093" s="95" t="s">
        <v>3923</v>
      </c>
      <c r="L1093" s="95"/>
      <c r="M1093" s="95"/>
      <c r="N1093" s="95" t="s">
        <v>3153</v>
      </c>
      <c r="O1093" s="95"/>
      <c r="P1093" s="95"/>
      <c r="Q1093" s="95" t="s">
        <v>178</v>
      </c>
      <c r="R1093" s="95"/>
      <c r="S1093" s="95"/>
      <c r="T1093" s="95"/>
      <c r="U1093" s="95"/>
      <c r="V1093" s="95"/>
      <c r="W1093" s="95"/>
      <c r="X1093" s="95"/>
      <c r="Y1093" s="95"/>
      <c r="Z1093" s="95"/>
      <c r="AA1093" s="95"/>
      <c r="AB1093" s="95"/>
      <c r="AC1093" s="95"/>
      <c r="AD1093" s="95"/>
      <c r="AE1093" s="95"/>
      <c r="AF1093" s="95"/>
      <c r="AG1093" s="95"/>
      <c r="AH1093" s="95"/>
      <c r="AI1093" s="95"/>
      <c r="AJ1093" s="95"/>
      <c r="AK1093" s="95"/>
    </row>
    <row r="1094" spans="1:37" ht="17.25" customHeight="1" x14ac:dyDescent="0.2">
      <c r="A1094" s="105" t="s">
        <v>22</v>
      </c>
      <c r="B1094" s="105" t="s">
        <v>1226</v>
      </c>
      <c r="C1094" s="105" t="s">
        <v>138</v>
      </c>
      <c r="D1094" s="105" t="s">
        <v>153</v>
      </c>
      <c r="E1094" s="105" t="s">
        <v>504</v>
      </c>
      <c r="F1094" s="95">
        <v>33</v>
      </c>
      <c r="G1094" s="98" t="s">
        <v>1227</v>
      </c>
      <c r="H1094" s="95">
        <v>2016</v>
      </c>
      <c r="I1094" s="96" t="s">
        <v>3987</v>
      </c>
      <c r="J1094" s="95" t="s">
        <v>3988</v>
      </c>
      <c r="K1094" s="95" t="s">
        <v>3923</v>
      </c>
      <c r="L1094" s="95"/>
      <c r="M1094" s="95"/>
      <c r="N1094" s="95" t="s">
        <v>3153</v>
      </c>
      <c r="O1094" s="95"/>
      <c r="P1094" s="95"/>
      <c r="Q1094" s="95" t="s">
        <v>178</v>
      </c>
      <c r="R1094" s="95"/>
      <c r="S1094" s="95"/>
      <c r="T1094" s="95"/>
      <c r="U1094" s="95"/>
      <c r="V1094" s="95"/>
      <c r="W1094" s="95"/>
      <c r="X1094" s="95"/>
      <c r="Y1094" s="95"/>
      <c r="Z1094" s="95"/>
      <c r="AA1094" s="95"/>
      <c r="AB1094" s="95"/>
      <c r="AC1094" s="95"/>
      <c r="AD1094" s="95"/>
      <c r="AE1094" s="95"/>
      <c r="AF1094" s="95"/>
      <c r="AG1094" s="95"/>
      <c r="AH1094" s="95"/>
      <c r="AI1094" s="95"/>
      <c r="AJ1094" s="95"/>
      <c r="AK1094" s="95"/>
    </row>
    <row r="1095" spans="1:37" ht="17.25" customHeight="1" x14ac:dyDescent="0.2">
      <c r="A1095" s="105" t="s">
        <v>22</v>
      </c>
      <c r="B1095" s="105" t="s">
        <v>1465</v>
      </c>
      <c r="C1095" s="105" t="s">
        <v>138</v>
      </c>
      <c r="D1095" s="105" t="s">
        <v>153</v>
      </c>
      <c r="E1095" s="105" t="s">
        <v>3736</v>
      </c>
      <c r="F1095" s="95">
        <v>26</v>
      </c>
      <c r="G1095" s="98" t="s">
        <v>763</v>
      </c>
      <c r="H1095" s="95">
        <v>2009</v>
      </c>
      <c r="I1095" s="96" t="s">
        <v>3989</v>
      </c>
      <c r="J1095" s="95" t="s">
        <v>3994</v>
      </c>
      <c r="K1095" s="95" t="s">
        <v>3991</v>
      </c>
      <c r="M1095" s="95"/>
      <c r="N1095" s="95" t="s">
        <v>3153</v>
      </c>
      <c r="O1095" s="95"/>
      <c r="P1095" s="95"/>
      <c r="Q1095" s="95" t="s">
        <v>178</v>
      </c>
      <c r="R1095" s="95"/>
      <c r="S1095" s="95"/>
      <c r="T1095" s="95"/>
      <c r="U1095" s="95"/>
      <c r="V1095" s="95"/>
      <c r="W1095" s="95"/>
      <c r="X1095" s="95"/>
      <c r="Y1095" s="95"/>
      <c r="Z1095" s="95"/>
      <c r="AA1095" s="95"/>
      <c r="AB1095" s="95"/>
      <c r="AC1095" s="95"/>
      <c r="AD1095" s="95"/>
      <c r="AE1095" s="95"/>
      <c r="AF1095" s="95"/>
      <c r="AG1095" s="95"/>
      <c r="AH1095" s="95"/>
      <c r="AI1095" s="95"/>
      <c r="AJ1095" s="95"/>
      <c r="AK1095" s="95"/>
    </row>
    <row r="1096" spans="1:37" ht="17.25" customHeight="1" x14ac:dyDescent="0.2">
      <c r="A1096" s="105" t="s">
        <v>22</v>
      </c>
      <c r="B1096" s="105" t="s">
        <v>1447</v>
      </c>
      <c r="C1096" s="105" t="s">
        <v>138</v>
      </c>
      <c r="D1096" s="105" t="s">
        <v>153</v>
      </c>
      <c r="E1096" s="105" t="s">
        <v>3736</v>
      </c>
      <c r="F1096" s="95">
        <v>28</v>
      </c>
      <c r="G1096" s="98" t="s">
        <v>771</v>
      </c>
      <c r="H1096" s="95">
        <v>2011</v>
      </c>
      <c r="I1096" s="96" t="s">
        <v>3993</v>
      </c>
      <c r="J1096" s="95" t="s">
        <v>3998</v>
      </c>
      <c r="K1096" s="95" t="s">
        <v>3991</v>
      </c>
      <c r="M1096" s="95"/>
      <c r="N1096" s="95" t="s">
        <v>3153</v>
      </c>
      <c r="O1096" s="95"/>
      <c r="P1096" s="95"/>
      <c r="Q1096" s="95" t="s">
        <v>178</v>
      </c>
      <c r="R1096" s="95"/>
      <c r="S1096" s="95"/>
      <c r="T1096" s="95"/>
      <c r="U1096" s="95"/>
      <c r="V1096" s="95"/>
      <c r="W1096" s="95"/>
      <c r="X1096" s="95"/>
      <c r="Y1096" s="95"/>
      <c r="Z1096" s="95"/>
      <c r="AA1096" s="95"/>
      <c r="AB1096" s="95"/>
      <c r="AC1096" s="95"/>
      <c r="AD1096" s="95"/>
      <c r="AE1096" s="95"/>
      <c r="AF1096" s="95"/>
      <c r="AG1096" s="95"/>
      <c r="AH1096" s="95"/>
      <c r="AI1096" s="95"/>
      <c r="AJ1096" s="95"/>
      <c r="AK1096" s="95"/>
    </row>
    <row r="1097" spans="1:37" ht="17.25" customHeight="1" x14ac:dyDescent="0.2">
      <c r="A1097" s="105" t="s">
        <v>22</v>
      </c>
      <c r="B1097" s="105" t="s">
        <v>1478</v>
      </c>
      <c r="C1097" s="105" t="s">
        <v>138</v>
      </c>
      <c r="D1097" s="105" t="s">
        <v>153</v>
      </c>
      <c r="E1097" s="105" t="s">
        <v>3736</v>
      </c>
      <c r="F1097" s="95">
        <v>30</v>
      </c>
      <c r="G1097" s="98" t="s">
        <v>779</v>
      </c>
      <c r="H1097" s="95">
        <v>2013</v>
      </c>
      <c r="I1097" s="96" t="s">
        <v>3995</v>
      </c>
      <c r="J1097" s="95" t="s">
        <v>3990</v>
      </c>
      <c r="K1097" s="95" t="s">
        <v>3991</v>
      </c>
      <c r="M1097" s="95"/>
      <c r="N1097" s="95" t="s">
        <v>3153</v>
      </c>
      <c r="O1097" s="95"/>
      <c r="P1097" s="95"/>
      <c r="Q1097" s="95" t="s">
        <v>178</v>
      </c>
      <c r="R1097" s="95"/>
      <c r="S1097" s="95"/>
      <c r="T1097" s="95"/>
      <c r="U1097" s="95"/>
      <c r="V1097" s="95"/>
      <c r="W1097" s="95"/>
      <c r="X1097" s="95"/>
      <c r="Y1097" s="95"/>
      <c r="Z1097" s="95"/>
      <c r="AA1097" s="95"/>
      <c r="AB1097" s="95"/>
      <c r="AC1097" s="95"/>
      <c r="AD1097" s="95"/>
      <c r="AE1097" s="95"/>
      <c r="AF1097" s="95"/>
      <c r="AG1097" s="95"/>
      <c r="AH1097" s="95"/>
      <c r="AI1097" s="95"/>
      <c r="AJ1097" s="95"/>
      <c r="AK1097" s="95"/>
    </row>
    <row r="1098" spans="1:37" ht="17.25" customHeight="1" x14ac:dyDescent="0.2">
      <c r="A1098" s="105" t="s">
        <v>22</v>
      </c>
      <c r="B1098" s="105" t="s">
        <v>833</v>
      </c>
      <c r="C1098" s="105" t="s">
        <v>138</v>
      </c>
      <c r="D1098" s="105" t="s">
        <v>153</v>
      </c>
      <c r="E1098" s="105" t="s">
        <v>3736</v>
      </c>
      <c r="F1098" s="95">
        <v>32</v>
      </c>
      <c r="G1098" s="98" t="s">
        <v>787</v>
      </c>
      <c r="H1098" s="95">
        <v>2015</v>
      </c>
      <c r="I1098" s="96" t="s">
        <v>3997</v>
      </c>
      <c r="J1098" s="95" t="s">
        <v>3996</v>
      </c>
      <c r="K1098" s="95" t="s">
        <v>3991</v>
      </c>
      <c r="M1098" s="95"/>
      <c r="N1098" s="95" t="s">
        <v>3153</v>
      </c>
      <c r="O1098" s="95"/>
      <c r="P1098" s="95"/>
      <c r="Q1098" s="95" t="s">
        <v>178</v>
      </c>
      <c r="R1098" s="95"/>
      <c r="S1098" s="95"/>
      <c r="T1098" s="95"/>
      <c r="U1098" s="95"/>
      <c r="V1098" s="95"/>
      <c r="W1098" s="95"/>
      <c r="X1098" s="95"/>
      <c r="Y1098" s="95"/>
      <c r="Z1098" s="95"/>
      <c r="AA1098" s="95"/>
      <c r="AB1098" s="95"/>
      <c r="AC1098" s="95"/>
      <c r="AD1098" s="95"/>
      <c r="AE1098" s="95"/>
      <c r="AF1098" s="95"/>
      <c r="AG1098" s="95"/>
      <c r="AH1098" s="95"/>
      <c r="AI1098" s="95"/>
      <c r="AJ1098" s="95"/>
      <c r="AK1098" s="95"/>
    </row>
    <row r="1099" spans="1:37" ht="17.25" customHeight="1" x14ac:dyDescent="0.2">
      <c r="A1099" s="105" t="s">
        <v>22</v>
      </c>
      <c r="B1099" s="105" t="s">
        <v>761</v>
      </c>
      <c r="C1099" s="105" t="s">
        <v>138</v>
      </c>
      <c r="D1099" s="105" t="s">
        <v>153</v>
      </c>
      <c r="E1099" s="105" t="s">
        <v>3736</v>
      </c>
      <c r="F1099" s="95">
        <v>1</v>
      </c>
      <c r="G1099" s="98" t="s">
        <v>659</v>
      </c>
      <c r="H1099" s="95">
        <v>1984</v>
      </c>
      <c r="I1099" s="96" t="s">
        <v>3999</v>
      </c>
      <c r="J1099" s="95" t="s">
        <v>4000</v>
      </c>
      <c r="K1099" s="95" t="s">
        <v>4001</v>
      </c>
      <c r="L1099" s="95"/>
      <c r="M1099" s="95"/>
      <c r="N1099" s="95" t="s">
        <v>3153</v>
      </c>
      <c r="O1099" s="95"/>
      <c r="P1099" s="95"/>
      <c r="Q1099" s="95" t="s">
        <v>178</v>
      </c>
      <c r="R1099" s="95"/>
      <c r="S1099" s="95"/>
      <c r="T1099" s="95"/>
      <c r="U1099" s="95"/>
      <c r="V1099" s="95"/>
      <c r="W1099" s="95"/>
      <c r="X1099" s="95"/>
      <c r="Y1099" s="95"/>
      <c r="Z1099" s="95"/>
      <c r="AA1099" s="95"/>
      <c r="AB1099" s="95"/>
      <c r="AC1099" s="95"/>
      <c r="AD1099" s="95"/>
      <c r="AE1099" s="95"/>
      <c r="AF1099" s="95"/>
      <c r="AG1099" s="95"/>
      <c r="AH1099" s="95"/>
      <c r="AI1099" s="95"/>
      <c r="AJ1099" s="95"/>
      <c r="AK1099" s="95"/>
    </row>
    <row r="1100" spans="1:37" ht="17.25" customHeight="1" x14ac:dyDescent="0.2">
      <c r="A1100" s="105" t="s">
        <v>22</v>
      </c>
      <c r="B1100" s="105" t="s">
        <v>671</v>
      </c>
      <c r="C1100" s="105" t="s">
        <v>138</v>
      </c>
      <c r="D1100" s="105" t="s">
        <v>153</v>
      </c>
      <c r="E1100" s="105" t="s">
        <v>3736</v>
      </c>
      <c r="F1100" s="95">
        <v>2</v>
      </c>
      <c r="G1100" s="98" t="s">
        <v>541</v>
      </c>
      <c r="H1100" s="95">
        <v>1985</v>
      </c>
      <c r="I1100" s="96" t="s">
        <v>4002</v>
      </c>
      <c r="J1100" s="95" t="s">
        <v>4003</v>
      </c>
      <c r="K1100" s="95" t="s">
        <v>4001</v>
      </c>
      <c r="L1100" s="95"/>
      <c r="M1100" s="95"/>
      <c r="N1100" s="95" t="s">
        <v>3153</v>
      </c>
      <c r="O1100" s="95"/>
      <c r="P1100" s="95"/>
      <c r="Q1100" s="95" t="s">
        <v>178</v>
      </c>
      <c r="R1100" s="95"/>
      <c r="S1100" s="95"/>
      <c r="T1100" s="95"/>
      <c r="U1100" s="95"/>
      <c r="V1100" s="95"/>
      <c r="W1100" s="95"/>
      <c r="X1100" s="95"/>
      <c r="Y1100" s="95"/>
      <c r="Z1100" s="95"/>
      <c r="AA1100" s="95"/>
      <c r="AB1100" s="95"/>
      <c r="AC1100" s="95"/>
      <c r="AD1100" s="95"/>
      <c r="AE1100" s="95"/>
      <c r="AF1100" s="95"/>
      <c r="AG1100" s="95"/>
      <c r="AH1100" s="95"/>
      <c r="AI1100" s="95"/>
      <c r="AJ1100" s="95"/>
      <c r="AK1100" s="95"/>
    </row>
    <row r="1101" spans="1:37" ht="17.25" customHeight="1" x14ac:dyDescent="0.2">
      <c r="A1101" s="105" t="s">
        <v>22</v>
      </c>
      <c r="B1101" s="105" t="s">
        <v>753</v>
      </c>
      <c r="C1101" s="105" t="s">
        <v>138</v>
      </c>
      <c r="D1101" s="105" t="s">
        <v>153</v>
      </c>
      <c r="E1101" s="105" t="s">
        <v>3736</v>
      </c>
      <c r="F1101" s="95">
        <v>3</v>
      </c>
      <c r="G1101" s="98" t="s">
        <v>667</v>
      </c>
      <c r="H1101" s="95">
        <v>1986</v>
      </c>
      <c r="I1101" s="96" t="s">
        <v>4004</v>
      </c>
      <c r="J1101" s="95" t="s">
        <v>4005</v>
      </c>
      <c r="K1101" s="95" t="s">
        <v>4001</v>
      </c>
      <c r="L1101" s="95"/>
      <c r="M1101" s="95"/>
      <c r="N1101" s="95" t="s">
        <v>3153</v>
      </c>
      <c r="O1101" s="95"/>
      <c r="P1101" s="95"/>
      <c r="Q1101" s="95" t="s">
        <v>178</v>
      </c>
      <c r="R1101" s="95"/>
      <c r="S1101" s="95"/>
      <c r="T1101" s="95"/>
      <c r="U1101" s="95"/>
      <c r="V1101" s="95"/>
      <c r="W1101" s="95"/>
      <c r="X1101" s="95"/>
      <c r="Y1101" s="95"/>
      <c r="Z1101" s="95"/>
      <c r="AA1101" s="95"/>
      <c r="AB1101" s="95"/>
      <c r="AC1101" s="95"/>
      <c r="AD1101" s="95"/>
      <c r="AE1101" s="95"/>
      <c r="AF1101" s="95"/>
      <c r="AG1101" s="95"/>
      <c r="AH1101" s="95"/>
      <c r="AI1101" s="95"/>
      <c r="AJ1101" s="95"/>
      <c r="AK1101" s="95"/>
    </row>
    <row r="1102" spans="1:37" ht="17.25" customHeight="1" x14ac:dyDescent="0.2">
      <c r="A1102" s="105" t="s">
        <v>22</v>
      </c>
      <c r="B1102" s="105" t="s">
        <v>732</v>
      </c>
      <c r="C1102" s="105" t="s">
        <v>138</v>
      </c>
      <c r="D1102" s="105" t="s">
        <v>153</v>
      </c>
      <c r="E1102" s="105" t="s">
        <v>3736</v>
      </c>
      <c r="F1102" s="95">
        <v>4</v>
      </c>
      <c r="G1102" s="98" t="s">
        <v>672</v>
      </c>
      <c r="H1102" s="95">
        <v>1987</v>
      </c>
      <c r="I1102" s="96" t="s">
        <v>4006</v>
      </c>
      <c r="J1102" s="95" t="s">
        <v>4007</v>
      </c>
      <c r="K1102" s="95" t="s">
        <v>4001</v>
      </c>
      <c r="L1102" s="95"/>
      <c r="M1102" s="95"/>
      <c r="N1102" s="95" t="s">
        <v>3153</v>
      </c>
      <c r="O1102" s="95"/>
      <c r="P1102" s="95"/>
      <c r="Q1102" s="95" t="s">
        <v>178</v>
      </c>
      <c r="R1102" s="95"/>
      <c r="S1102" s="95"/>
      <c r="T1102" s="95"/>
      <c r="U1102" s="95"/>
      <c r="V1102" s="95"/>
      <c r="W1102" s="95"/>
      <c r="X1102" s="95"/>
      <c r="Y1102" s="95"/>
      <c r="Z1102" s="95"/>
      <c r="AA1102" s="95"/>
      <c r="AB1102" s="95"/>
      <c r="AC1102" s="95"/>
      <c r="AD1102" s="95"/>
      <c r="AE1102" s="95"/>
      <c r="AF1102" s="95"/>
      <c r="AG1102" s="95"/>
      <c r="AH1102" s="95"/>
      <c r="AI1102" s="95"/>
      <c r="AJ1102" s="95"/>
      <c r="AK1102" s="95"/>
    </row>
    <row r="1103" spans="1:37" ht="17.25" customHeight="1" x14ac:dyDescent="0.2">
      <c r="A1103" s="105" t="s">
        <v>22</v>
      </c>
      <c r="B1103" s="105" t="s">
        <v>679</v>
      </c>
      <c r="C1103" s="105" t="s">
        <v>138</v>
      </c>
      <c r="D1103" s="105" t="s">
        <v>153</v>
      </c>
      <c r="E1103" s="105" t="s">
        <v>3736</v>
      </c>
      <c r="F1103" s="95">
        <v>5</v>
      </c>
      <c r="G1103" s="98" t="s">
        <v>676</v>
      </c>
      <c r="H1103" s="95">
        <v>1988</v>
      </c>
      <c r="I1103" s="96" t="s">
        <v>4008</v>
      </c>
      <c r="J1103" s="95" t="s">
        <v>4009</v>
      </c>
      <c r="K1103" s="95" t="s">
        <v>4001</v>
      </c>
      <c r="L1103" s="95"/>
      <c r="M1103" s="95"/>
      <c r="N1103" s="95" t="s">
        <v>3153</v>
      </c>
      <c r="O1103" s="95"/>
      <c r="P1103" s="95"/>
      <c r="Q1103" s="95" t="s">
        <v>178</v>
      </c>
      <c r="R1103" s="95"/>
      <c r="S1103" s="95"/>
      <c r="T1103" s="95"/>
      <c r="U1103" s="95"/>
      <c r="V1103" s="95"/>
      <c r="W1103" s="95"/>
      <c r="X1103" s="95"/>
      <c r="Y1103" s="95"/>
      <c r="Z1103" s="95"/>
      <c r="AA1103" s="95"/>
      <c r="AB1103" s="95"/>
      <c r="AC1103" s="95"/>
      <c r="AD1103" s="95"/>
      <c r="AE1103" s="95"/>
      <c r="AF1103" s="95"/>
      <c r="AG1103" s="95"/>
      <c r="AH1103" s="95"/>
      <c r="AI1103" s="95"/>
      <c r="AJ1103" s="95"/>
      <c r="AK1103" s="95"/>
    </row>
    <row r="1104" spans="1:37" ht="17.25" customHeight="1" x14ac:dyDescent="0.2">
      <c r="A1104" s="105" t="s">
        <v>22</v>
      </c>
      <c r="B1104" s="105" t="s">
        <v>774</v>
      </c>
      <c r="C1104" s="105" t="s">
        <v>138</v>
      </c>
      <c r="D1104" s="105" t="s">
        <v>153</v>
      </c>
      <c r="E1104" s="105" t="s">
        <v>3736</v>
      </c>
      <c r="F1104" s="95">
        <v>6</v>
      </c>
      <c r="G1104" s="98" t="s">
        <v>680</v>
      </c>
      <c r="H1104" s="95">
        <v>1989</v>
      </c>
      <c r="I1104" s="96" t="s">
        <v>4010</v>
      </c>
      <c r="J1104" s="95" t="s">
        <v>4011</v>
      </c>
      <c r="K1104" s="95" t="s">
        <v>4001</v>
      </c>
      <c r="L1104" s="95"/>
      <c r="M1104" s="95"/>
      <c r="N1104" s="95" t="s">
        <v>3153</v>
      </c>
      <c r="O1104" s="95"/>
      <c r="P1104" s="95"/>
      <c r="Q1104" s="95" t="s">
        <v>178</v>
      </c>
      <c r="R1104" s="95"/>
      <c r="S1104" s="95"/>
      <c r="T1104" s="95"/>
      <c r="U1104" s="95"/>
      <c r="V1104" s="95"/>
      <c r="W1104" s="95"/>
      <c r="X1104" s="95"/>
      <c r="Y1104" s="95"/>
      <c r="Z1104" s="95"/>
      <c r="AA1104" s="95"/>
      <c r="AB1104" s="95"/>
      <c r="AC1104" s="95"/>
      <c r="AD1104" s="95"/>
      <c r="AE1104" s="95"/>
      <c r="AF1104" s="95"/>
      <c r="AG1104" s="95"/>
      <c r="AH1104" s="95"/>
      <c r="AI1104" s="95"/>
      <c r="AJ1104" s="95"/>
      <c r="AK1104" s="95"/>
    </row>
    <row r="1105" spans="1:37" ht="17.25" customHeight="1" x14ac:dyDescent="0.2">
      <c r="A1105" s="105" t="s">
        <v>22</v>
      </c>
      <c r="B1105" s="105" t="s">
        <v>749</v>
      </c>
      <c r="C1105" s="105" t="s">
        <v>138</v>
      </c>
      <c r="D1105" s="105" t="s">
        <v>153</v>
      </c>
      <c r="E1105" s="105" t="s">
        <v>3736</v>
      </c>
      <c r="F1105" s="95">
        <v>7</v>
      </c>
      <c r="G1105" s="98" t="s">
        <v>684</v>
      </c>
      <c r="H1105" s="95">
        <v>1990</v>
      </c>
      <c r="I1105" s="96" t="s">
        <v>4012</v>
      </c>
      <c r="J1105" s="95" t="s">
        <v>4013</v>
      </c>
      <c r="K1105" s="95" t="s">
        <v>4001</v>
      </c>
      <c r="L1105" s="95"/>
      <c r="M1105" s="95"/>
      <c r="N1105" s="95" t="s">
        <v>3153</v>
      </c>
      <c r="O1105" s="95"/>
      <c r="P1105" s="95"/>
      <c r="Q1105" s="95" t="s">
        <v>178</v>
      </c>
      <c r="R1105" s="95"/>
      <c r="S1105" s="95"/>
      <c r="T1105" s="95"/>
      <c r="U1105" s="95"/>
      <c r="V1105" s="95"/>
      <c r="W1105" s="95"/>
      <c r="X1105" s="95"/>
      <c r="Y1105" s="95"/>
      <c r="Z1105" s="95"/>
      <c r="AA1105" s="95"/>
      <c r="AB1105" s="95"/>
      <c r="AC1105" s="95"/>
      <c r="AD1105" s="95"/>
      <c r="AE1105" s="95"/>
      <c r="AF1105" s="95"/>
      <c r="AG1105" s="95"/>
      <c r="AH1105" s="95"/>
      <c r="AI1105" s="95"/>
      <c r="AJ1105" s="95"/>
      <c r="AK1105" s="95"/>
    </row>
    <row r="1106" spans="1:37" ht="17.25" customHeight="1" x14ac:dyDescent="0.2">
      <c r="A1106" s="105" t="s">
        <v>22</v>
      </c>
      <c r="B1106" s="105" t="s">
        <v>720</v>
      </c>
      <c r="C1106" s="105" t="s">
        <v>138</v>
      </c>
      <c r="D1106" s="105" t="s">
        <v>153</v>
      </c>
      <c r="E1106" s="105" t="s">
        <v>3736</v>
      </c>
      <c r="F1106" s="95">
        <v>8</v>
      </c>
      <c r="G1106" s="98" t="s">
        <v>688</v>
      </c>
      <c r="H1106" s="95">
        <v>1991</v>
      </c>
      <c r="I1106" s="96" t="s">
        <v>4014</v>
      </c>
      <c r="J1106" s="95" t="s">
        <v>4015</v>
      </c>
      <c r="K1106" s="95" t="s">
        <v>4001</v>
      </c>
      <c r="L1106" s="95"/>
      <c r="M1106" s="95"/>
      <c r="N1106" s="95" t="s">
        <v>3153</v>
      </c>
      <c r="O1106" s="95"/>
      <c r="P1106" s="95"/>
      <c r="Q1106" s="95" t="s">
        <v>178</v>
      </c>
      <c r="R1106" s="95"/>
      <c r="S1106" s="95"/>
      <c r="T1106" s="95"/>
      <c r="U1106" s="95"/>
      <c r="V1106" s="95"/>
      <c r="W1106" s="95"/>
      <c r="X1106" s="95"/>
      <c r="Y1106" s="95"/>
      <c r="Z1106" s="95"/>
      <c r="AA1106" s="95"/>
      <c r="AB1106" s="95"/>
      <c r="AC1106" s="95"/>
      <c r="AD1106" s="95"/>
      <c r="AE1106" s="95"/>
      <c r="AF1106" s="95"/>
      <c r="AG1106" s="95"/>
      <c r="AH1106" s="95"/>
      <c r="AI1106" s="95"/>
      <c r="AJ1106" s="95"/>
      <c r="AK1106" s="95"/>
    </row>
    <row r="1107" spans="1:37" ht="17.25" customHeight="1" x14ac:dyDescent="0.2">
      <c r="A1107" s="105" t="s">
        <v>22</v>
      </c>
      <c r="B1107" s="105" t="s">
        <v>778</v>
      </c>
      <c r="C1107" s="105" t="s">
        <v>138</v>
      </c>
      <c r="D1107" s="105" t="s">
        <v>153</v>
      </c>
      <c r="E1107" s="105" t="s">
        <v>3736</v>
      </c>
      <c r="F1107" s="95">
        <v>9</v>
      </c>
      <c r="G1107" s="98" t="s">
        <v>692</v>
      </c>
      <c r="H1107" s="95">
        <v>1992</v>
      </c>
      <c r="I1107" s="96" t="s">
        <v>4018</v>
      </c>
      <c r="J1107" s="95" t="s">
        <v>4019</v>
      </c>
      <c r="K1107" s="95" t="s">
        <v>4001</v>
      </c>
      <c r="L1107" s="95"/>
      <c r="M1107" s="95"/>
      <c r="N1107" s="95" t="s">
        <v>3153</v>
      </c>
      <c r="O1107" s="95"/>
      <c r="P1107" s="95"/>
      <c r="Q1107" s="95" t="s">
        <v>178</v>
      </c>
      <c r="R1107" s="95"/>
      <c r="S1107" s="95"/>
      <c r="T1107" s="95"/>
      <c r="U1107" s="95"/>
      <c r="V1107" s="95"/>
      <c r="W1107" s="95"/>
      <c r="X1107" s="95"/>
      <c r="Y1107" s="95"/>
      <c r="Z1107" s="95"/>
      <c r="AA1107" s="95"/>
      <c r="AB1107" s="95"/>
      <c r="AC1107" s="95"/>
      <c r="AD1107" s="95"/>
      <c r="AE1107" s="95"/>
      <c r="AF1107" s="95"/>
      <c r="AG1107" s="95"/>
      <c r="AH1107" s="95"/>
      <c r="AI1107" s="95"/>
      <c r="AJ1107" s="95"/>
      <c r="AK1107" s="95"/>
    </row>
    <row r="1108" spans="1:37" ht="17.25" customHeight="1" x14ac:dyDescent="0.2">
      <c r="A1108" s="105" t="s">
        <v>22</v>
      </c>
      <c r="B1108" s="105" t="s">
        <v>770</v>
      </c>
      <c r="C1108" s="105" t="s">
        <v>138</v>
      </c>
      <c r="D1108" s="105" t="s">
        <v>153</v>
      </c>
      <c r="E1108" s="105" t="s">
        <v>3736</v>
      </c>
      <c r="F1108" s="95">
        <v>10</v>
      </c>
      <c r="G1108" s="98" t="s">
        <v>696</v>
      </c>
      <c r="H1108" s="95">
        <v>1993</v>
      </c>
      <c r="I1108" s="96" t="s">
        <v>4020</v>
      </c>
      <c r="J1108" s="95" t="s">
        <v>4021</v>
      </c>
      <c r="K1108" s="95" t="s">
        <v>4001</v>
      </c>
      <c r="L1108" s="95"/>
      <c r="M1108" s="95"/>
      <c r="N1108" s="95" t="s">
        <v>3153</v>
      </c>
      <c r="O1108" s="95"/>
      <c r="P1108" s="95"/>
      <c r="Q1108" s="95" t="s">
        <v>178</v>
      </c>
      <c r="R1108" s="95"/>
      <c r="S1108" s="95"/>
      <c r="T1108" s="95"/>
      <c r="U1108" s="95"/>
      <c r="V1108" s="95"/>
      <c r="W1108" s="95"/>
      <c r="X1108" s="95"/>
      <c r="Y1108" s="95"/>
      <c r="Z1108" s="95"/>
      <c r="AA1108" s="95"/>
      <c r="AB1108" s="95"/>
      <c r="AC1108" s="95"/>
      <c r="AD1108" s="95"/>
      <c r="AE1108" s="95"/>
      <c r="AF1108" s="95"/>
      <c r="AG1108" s="95"/>
      <c r="AH1108" s="95"/>
      <c r="AI1108" s="95"/>
      <c r="AJ1108" s="95"/>
      <c r="AK1108" s="95"/>
    </row>
    <row r="1109" spans="1:37" ht="17.25" customHeight="1" x14ac:dyDescent="0.2">
      <c r="A1109" s="105" t="s">
        <v>22</v>
      </c>
      <c r="B1109" s="105" t="s">
        <v>712</v>
      </c>
      <c r="C1109" s="105" t="s">
        <v>138</v>
      </c>
      <c r="D1109" s="105" t="s">
        <v>153</v>
      </c>
      <c r="E1109" s="105" t="s">
        <v>3736</v>
      </c>
      <c r="F1109" s="95">
        <v>11</v>
      </c>
      <c r="G1109" s="98" t="s">
        <v>700</v>
      </c>
      <c r="H1109" s="95">
        <v>1994</v>
      </c>
      <c r="I1109" s="96" t="s">
        <v>4022</v>
      </c>
      <c r="J1109" s="95" t="s">
        <v>4023</v>
      </c>
      <c r="K1109" s="95" t="s">
        <v>4001</v>
      </c>
      <c r="L1109" s="95"/>
      <c r="M1109" s="95"/>
      <c r="N1109" s="95" t="s">
        <v>3153</v>
      </c>
      <c r="O1109" s="95"/>
      <c r="P1109" s="95"/>
      <c r="Q1109" s="95" t="s">
        <v>178</v>
      </c>
      <c r="R1109" s="95"/>
      <c r="S1109" s="95"/>
      <c r="T1109" s="95"/>
      <c r="U1109" s="95"/>
      <c r="V1109" s="95"/>
      <c r="W1109" s="95"/>
      <c r="X1109" s="95"/>
      <c r="Y1109" s="95"/>
      <c r="Z1109" s="95"/>
      <c r="AA1109" s="95"/>
      <c r="AB1109" s="95"/>
      <c r="AC1109" s="95"/>
      <c r="AD1109" s="95"/>
      <c r="AE1109" s="95"/>
      <c r="AF1109" s="95"/>
      <c r="AG1109" s="95"/>
      <c r="AH1109" s="95"/>
      <c r="AI1109" s="95"/>
      <c r="AJ1109" s="95"/>
      <c r="AK1109" s="95"/>
    </row>
    <row r="1110" spans="1:37" ht="17.25" customHeight="1" x14ac:dyDescent="0.2">
      <c r="A1110" s="105" t="s">
        <v>22</v>
      </c>
      <c r="B1110" s="105" t="s">
        <v>737</v>
      </c>
      <c r="C1110" s="105" t="s">
        <v>138</v>
      </c>
      <c r="D1110" s="105" t="s">
        <v>153</v>
      </c>
      <c r="E1110" s="105" t="s">
        <v>3736</v>
      </c>
      <c r="F1110" s="95">
        <v>12</v>
      </c>
      <c r="G1110" s="98" t="s">
        <v>705</v>
      </c>
      <c r="H1110" s="95">
        <v>1995</v>
      </c>
      <c r="I1110" s="96" t="s">
        <v>4024</v>
      </c>
      <c r="J1110" s="95" t="s">
        <v>4025</v>
      </c>
      <c r="K1110" s="95" t="s">
        <v>4001</v>
      </c>
      <c r="L1110" s="95"/>
      <c r="M1110" s="95"/>
      <c r="N1110" s="95" t="s">
        <v>3153</v>
      </c>
      <c r="O1110" s="95"/>
      <c r="P1110" s="95"/>
      <c r="Q1110" s="95" t="s">
        <v>178</v>
      </c>
      <c r="R1110" s="95"/>
      <c r="S1110" s="95"/>
      <c r="T1110" s="95"/>
      <c r="U1110" s="95"/>
      <c r="V1110" s="95"/>
      <c r="W1110" s="95"/>
      <c r="X1110" s="95"/>
      <c r="Y1110" s="95"/>
      <c r="Z1110" s="95"/>
      <c r="AA1110" s="95"/>
      <c r="AB1110" s="95"/>
      <c r="AC1110" s="95"/>
      <c r="AD1110" s="95"/>
      <c r="AE1110" s="95"/>
      <c r="AF1110" s="95"/>
      <c r="AG1110" s="95"/>
      <c r="AH1110" s="95"/>
      <c r="AI1110" s="95"/>
      <c r="AJ1110" s="95"/>
      <c r="AK1110" s="95"/>
    </row>
    <row r="1111" spans="1:37" ht="17.25" customHeight="1" x14ac:dyDescent="0.2">
      <c r="A1111" s="105" t="s">
        <v>22</v>
      </c>
      <c r="B1111" s="105" t="s">
        <v>675</v>
      </c>
      <c r="C1111" s="105" t="s">
        <v>138</v>
      </c>
      <c r="D1111" s="105" t="s">
        <v>153</v>
      </c>
      <c r="E1111" s="105" t="s">
        <v>3736</v>
      </c>
      <c r="F1111" s="95">
        <v>13</v>
      </c>
      <c r="G1111" s="98" t="s">
        <v>709</v>
      </c>
      <c r="H1111" s="95">
        <v>1996</v>
      </c>
      <c r="I1111" s="96" t="s">
        <v>4026</v>
      </c>
      <c r="J1111" s="95" t="s">
        <v>4027</v>
      </c>
      <c r="K1111" s="95" t="s">
        <v>4001</v>
      </c>
      <c r="L1111" s="95"/>
      <c r="M1111" s="95"/>
      <c r="N1111" s="95" t="s">
        <v>3153</v>
      </c>
      <c r="O1111" s="95"/>
      <c r="P1111" s="95"/>
      <c r="Q1111" s="95" t="s">
        <v>178</v>
      </c>
      <c r="R1111" s="95"/>
      <c r="S1111" s="95"/>
      <c r="T1111" s="95"/>
      <c r="U1111" s="95"/>
      <c r="V1111" s="95"/>
      <c r="W1111" s="95"/>
      <c r="X1111" s="95"/>
      <c r="Y1111" s="95"/>
      <c r="Z1111" s="95"/>
      <c r="AA1111" s="95"/>
      <c r="AB1111" s="95"/>
      <c r="AC1111" s="95"/>
      <c r="AD1111" s="95"/>
      <c r="AE1111" s="95"/>
      <c r="AF1111" s="95"/>
      <c r="AG1111" s="95"/>
      <c r="AH1111" s="95"/>
      <c r="AI1111" s="95"/>
      <c r="AJ1111" s="95"/>
      <c r="AK1111" s="95"/>
    </row>
    <row r="1112" spans="1:37" ht="17.25" customHeight="1" x14ac:dyDescent="0.2">
      <c r="A1112" s="105" t="s">
        <v>22</v>
      </c>
      <c r="B1112" s="105" t="s">
        <v>704</v>
      </c>
      <c r="C1112" s="105" t="s">
        <v>138</v>
      </c>
      <c r="D1112" s="105" t="s">
        <v>153</v>
      </c>
      <c r="E1112" s="105" t="s">
        <v>3736</v>
      </c>
      <c r="F1112" s="95">
        <v>14</v>
      </c>
      <c r="G1112" s="98" t="s">
        <v>713</v>
      </c>
      <c r="H1112" s="95">
        <v>1997</v>
      </c>
      <c r="I1112" s="96" t="s">
        <v>4028</v>
      </c>
      <c r="J1112" s="95" t="s">
        <v>4029</v>
      </c>
      <c r="K1112" s="95" t="s">
        <v>4001</v>
      </c>
      <c r="L1112" s="95"/>
      <c r="M1112" s="95"/>
      <c r="N1112" s="95" t="s">
        <v>3153</v>
      </c>
      <c r="O1112" s="95"/>
      <c r="P1112" s="95"/>
      <c r="Q1112" s="95" t="s">
        <v>178</v>
      </c>
      <c r="R1112" s="95"/>
      <c r="S1112" s="95"/>
      <c r="T1112" s="95"/>
      <c r="U1112" s="95"/>
      <c r="V1112" s="95"/>
      <c r="W1112" s="95"/>
      <c r="X1112" s="95"/>
      <c r="Y1112" s="95"/>
      <c r="Z1112" s="95"/>
      <c r="AA1112" s="95"/>
      <c r="AB1112" s="95"/>
      <c r="AC1112" s="95"/>
      <c r="AD1112" s="95"/>
      <c r="AE1112" s="95"/>
      <c r="AF1112" s="95"/>
      <c r="AG1112" s="95"/>
      <c r="AH1112" s="95"/>
      <c r="AI1112" s="95"/>
      <c r="AJ1112" s="95"/>
      <c r="AK1112" s="95"/>
    </row>
    <row r="1113" spans="1:37" ht="17.25" customHeight="1" x14ac:dyDescent="0.2">
      <c r="A1113" s="105" t="s">
        <v>22</v>
      </c>
      <c r="B1113" s="105" t="s">
        <v>782</v>
      </c>
      <c r="C1113" s="105" t="s">
        <v>138</v>
      </c>
      <c r="D1113" s="105" t="s">
        <v>153</v>
      </c>
      <c r="E1113" s="105" t="s">
        <v>3736</v>
      </c>
      <c r="F1113" s="95">
        <v>15</v>
      </c>
      <c r="G1113" s="98" t="s">
        <v>717</v>
      </c>
      <c r="H1113" s="95">
        <v>1998</v>
      </c>
      <c r="I1113" s="96" t="s">
        <v>4030</v>
      </c>
      <c r="J1113" s="95" t="s">
        <v>4031</v>
      </c>
      <c r="K1113" s="95" t="s">
        <v>4001</v>
      </c>
      <c r="L1113" s="95"/>
      <c r="M1113" s="95"/>
      <c r="N1113" s="95" t="s">
        <v>3153</v>
      </c>
      <c r="O1113" s="95"/>
      <c r="P1113" s="95"/>
      <c r="Q1113" s="95" t="s">
        <v>178</v>
      </c>
      <c r="R1113" s="95"/>
      <c r="S1113" s="95"/>
      <c r="T1113" s="95"/>
      <c r="U1113" s="95"/>
      <c r="V1113" s="95"/>
      <c r="W1113" s="95"/>
      <c r="X1113" s="95"/>
      <c r="Y1113" s="95"/>
      <c r="Z1113" s="95"/>
      <c r="AA1113" s="95"/>
      <c r="AB1113" s="95"/>
      <c r="AC1113" s="95"/>
      <c r="AD1113" s="95"/>
      <c r="AE1113" s="95"/>
      <c r="AF1113" s="95"/>
      <c r="AG1113" s="95"/>
      <c r="AH1113" s="95"/>
      <c r="AI1113" s="95"/>
      <c r="AJ1113" s="95"/>
      <c r="AK1113" s="95"/>
    </row>
    <row r="1114" spans="1:37" ht="17.25" customHeight="1" x14ac:dyDescent="0.2">
      <c r="A1114" s="105" t="s">
        <v>22</v>
      </c>
      <c r="B1114" s="105" t="s">
        <v>687</v>
      </c>
      <c r="C1114" s="105" t="s">
        <v>138</v>
      </c>
      <c r="D1114" s="105" t="s">
        <v>153</v>
      </c>
      <c r="E1114" s="105" t="s">
        <v>3736</v>
      </c>
      <c r="F1114" s="95">
        <v>16</v>
      </c>
      <c r="G1114" s="98" t="s">
        <v>721</v>
      </c>
      <c r="H1114" s="95">
        <v>1999</v>
      </c>
      <c r="I1114" s="96" t="s">
        <v>4032</v>
      </c>
      <c r="J1114" s="95" t="s">
        <v>4033</v>
      </c>
      <c r="K1114" s="95" t="s">
        <v>4001</v>
      </c>
      <c r="L1114" s="95"/>
      <c r="M1114" s="95"/>
      <c r="N1114" s="95" t="s">
        <v>3153</v>
      </c>
      <c r="O1114" s="95"/>
      <c r="P1114" s="95"/>
      <c r="Q1114" s="95" t="s">
        <v>178</v>
      </c>
      <c r="R1114" s="95"/>
      <c r="S1114" s="95"/>
      <c r="T1114" s="95"/>
      <c r="U1114" s="95"/>
      <c r="V1114" s="95"/>
      <c r="W1114" s="95"/>
      <c r="X1114" s="95"/>
      <c r="Y1114" s="95"/>
      <c r="Z1114" s="95"/>
      <c r="AA1114" s="95"/>
      <c r="AB1114" s="95"/>
      <c r="AC1114" s="95"/>
      <c r="AD1114" s="95"/>
      <c r="AE1114" s="95"/>
      <c r="AF1114" s="95"/>
      <c r="AG1114" s="95"/>
      <c r="AH1114" s="95"/>
      <c r="AI1114" s="95"/>
      <c r="AJ1114" s="95"/>
      <c r="AK1114" s="95"/>
    </row>
    <row r="1115" spans="1:37" ht="17.25" customHeight="1" x14ac:dyDescent="0.2">
      <c r="A1115" s="105" t="s">
        <v>22</v>
      </c>
      <c r="B1115" s="105" t="s">
        <v>724</v>
      </c>
      <c r="C1115" s="105" t="s">
        <v>138</v>
      </c>
      <c r="D1115" s="105" t="s">
        <v>153</v>
      </c>
      <c r="E1115" s="105" t="s">
        <v>3736</v>
      </c>
      <c r="F1115" s="95">
        <v>17</v>
      </c>
      <c r="G1115" s="98" t="s">
        <v>725</v>
      </c>
      <c r="H1115" s="95">
        <v>2000</v>
      </c>
      <c r="I1115" s="96" t="s">
        <v>4034</v>
      </c>
      <c r="J1115" s="95" t="s">
        <v>4035</v>
      </c>
      <c r="K1115" s="95" t="s">
        <v>4001</v>
      </c>
      <c r="L1115" s="95"/>
      <c r="M1115" s="95"/>
      <c r="N1115" s="95" t="s">
        <v>3153</v>
      </c>
      <c r="O1115" s="95"/>
      <c r="P1115" s="95"/>
      <c r="Q1115" s="95" t="s">
        <v>178</v>
      </c>
      <c r="R1115" s="95"/>
      <c r="S1115" s="95"/>
      <c r="T1115" s="95"/>
      <c r="U1115" s="95"/>
      <c r="V1115" s="95"/>
      <c r="W1115" s="95"/>
      <c r="X1115" s="95"/>
      <c r="Y1115" s="95"/>
      <c r="Z1115" s="95"/>
      <c r="AA1115" s="95"/>
      <c r="AB1115" s="95"/>
      <c r="AC1115" s="95"/>
      <c r="AD1115" s="95"/>
      <c r="AE1115" s="95"/>
      <c r="AF1115" s="95"/>
      <c r="AG1115" s="95"/>
      <c r="AH1115" s="95"/>
      <c r="AI1115" s="95"/>
      <c r="AJ1115" s="95"/>
      <c r="AK1115" s="95"/>
    </row>
    <row r="1116" spans="1:37" ht="17.25" customHeight="1" x14ac:dyDescent="0.2">
      <c r="A1116" s="105" t="s">
        <v>22</v>
      </c>
      <c r="B1116" s="105" t="s">
        <v>708</v>
      </c>
      <c r="C1116" s="105" t="s">
        <v>138</v>
      </c>
      <c r="D1116" s="105" t="s">
        <v>153</v>
      </c>
      <c r="E1116" s="105" t="s">
        <v>3736</v>
      </c>
      <c r="F1116" s="95">
        <v>18</v>
      </c>
      <c r="G1116" s="98" t="s">
        <v>729</v>
      </c>
      <c r="H1116" s="95">
        <v>2001</v>
      </c>
      <c r="I1116" s="96" t="s">
        <v>4036</v>
      </c>
      <c r="J1116" s="95" t="s">
        <v>4037</v>
      </c>
      <c r="K1116" s="95" t="s">
        <v>4001</v>
      </c>
      <c r="L1116" s="95"/>
      <c r="M1116" s="95"/>
      <c r="N1116" s="95" t="s">
        <v>3153</v>
      </c>
      <c r="O1116" s="95"/>
      <c r="P1116" s="95"/>
      <c r="Q1116" s="95" t="s">
        <v>178</v>
      </c>
      <c r="R1116" s="95"/>
      <c r="S1116" s="95"/>
      <c r="T1116" s="95"/>
      <c r="U1116" s="95"/>
      <c r="V1116" s="95"/>
      <c r="W1116" s="95"/>
      <c r="X1116" s="95"/>
      <c r="Y1116" s="95"/>
      <c r="Z1116" s="95"/>
      <c r="AA1116" s="95"/>
      <c r="AB1116" s="95"/>
      <c r="AC1116" s="95"/>
      <c r="AD1116" s="95"/>
      <c r="AE1116" s="95"/>
      <c r="AF1116" s="95"/>
      <c r="AG1116" s="95"/>
      <c r="AH1116" s="95"/>
      <c r="AI1116" s="95"/>
      <c r="AJ1116" s="95"/>
      <c r="AK1116" s="95"/>
    </row>
    <row r="1117" spans="1:37" ht="17.25" customHeight="1" x14ac:dyDescent="0.2">
      <c r="A1117" s="105" t="s">
        <v>22</v>
      </c>
      <c r="B1117" s="105" t="s">
        <v>741</v>
      </c>
      <c r="C1117" s="105" t="s">
        <v>138</v>
      </c>
      <c r="D1117" s="105" t="s">
        <v>153</v>
      </c>
      <c r="E1117" s="105" t="s">
        <v>3736</v>
      </c>
      <c r="F1117" s="95">
        <v>19</v>
      </c>
      <c r="G1117" s="98" t="s">
        <v>733</v>
      </c>
      <c r="H1117" s="95">
        <v>2002</v>
      </c>
      <c r="I1117" s="96" t="s">
        <v>4038</v>
      </c>
      <c r="J1117" s="95" t="s">
        <v>4039</v>
      </c>
      <c r="K1117" s="95" t="s">
        <v>4001</v>
      </c>
      <c r="L1117" s="95"/>
      <c r="M1117" s="95"/>
      <c r="N1117" s="95" t="s">
        <v>3153</v>
      </c>
      <c r="O1117" s="95"/>
      <c r="P1117" s="95"/>
      <c r="Q1117" s="95" t="s">
        <v>178</v>
      </c>
      <c r="R1117" s="95"/>
      <c r="S1117" s="95"/>
      <c r="T1117" s="95"/>
      <c r="U1117" s="95"/>
      <c r="V1117" s="95"/>
      <c r="W1117" s="95"/>
      <c r="X1117" s="95"/>
      <c r="Y1117" s="95"/>
      <c r="Z1117" s="95"/>
      <c r="AA1117" s="95"/>
      <c r="AB1117" s="95"/>
      <c r="AC1117" s="95"/>
      <c r="AD1117" s="95"/>
      <c r="AE1117" s="95"/>
      <c r="AF1117" s="95"/>
      <c r="AG1117" s="95"/>
      <c r="AH1117" s="95"/>
      <c r="AI1117" s="95"/>
      <c r="AJ1117" s="95"/>
      <c r="AK1117" s="95"/>
    </row>
    <row r="1118" spans="1:37" ht="17.25" customHeight="1" x14ac:dyDescent="0.2">
      <c r="A1118" s="105" t="s">
        <v>22</v>
      </c>
      <c r="B1118" s="105" t="s">
        <v>695</v>
      </c>
      <c r="C1118" s="105" t="s">
        <v>138</v>
      </c>
      <c r="D1118" s="105" t="s">
        <v>153</v>
      </c>
      <c r="E1118" s="105" t="s">
        <v>3736</v>
      </c>
      <c r="F1118" s="95">
        <v>20</v>
      </c>
      <c r="G1118" s="98" t="s">
        <v>738</v>
      </c>
      <c r="H1118" s="95">
        <v>2003</v>
      </c>
      <c r="I1118" s="96" t="s">
        <v>4042</v>
      </c>
      <c r="J1118" s="95" t="s">
        <v>4043</v>
      </c>
      <c r="K1118" s="95" t="s">
        <v>4001</v>
      </c>
      <c r="L1118" s="95"/>
      <c r="M1118" s="95"/>
      <c r="N1118" s="95" t="s">
        <v>3153</v>
      </c>
      <c r="O1118" s="95"/>
      <c r="P1118" s="95"/>
      <c r="Q1118" s="95" t="s">
        <v>178</v>
      </c>
      <c r="R1118" s="95"/>
      <c r="S1118" s="95"/>
      <c r="T1118" s="95"/>
      <c r="U1118" s="95"/>
      <c r="V1118" s="95"/>
      <c r="W1118" s="95"/>
      <c r="X1118" s="95"/>
      <c r="Y1118" s="95"/>
      <c r="Z1118" s="95"/>
      <c r="AA1118" s="95"/>
      <c r="AB1118" s="95"/>
      <c r="AC1118" s="95"/>
      <c r="AD1118" s="95"/>
      <c r="AE1118" s="95"/>
      <c r="AF1118" s="95"/>
      <c r="AG1118" s="95"/>
      <c r="AH1118" s="95"/>
      <c r="AI1118" s="95"/>
      <c r="AJ1118" s="95"/>
      <c r="AK1118" s="95"/>
    </row>
    <row r="1119" spans="1:37" ht="17.25" customHeight="1" x14ac:dyDescent="0.2">
      <c r="A1119" s="105" t="s">
        <v>22</v>
      </c>
      <c r="B1119" s="105" t="s">
        <v>757</v>
      </c>
      <c r="C1119" s="105" t="s">
        <v>138</v>
      </c>
      <c r="D1119" s="105" t="s">
        <v>153</v>
      </c>
      <c r="E1119" s="105" t="s">
        <v>3736</v>
      </c>
      <c r="F1119" s="95">
        <v>21</v>
      </c>
      <c r="G1119" s="98" t="s">
        <v>742</v>
      </c>
      <c r="H1119" s="95">
        <v>2004</v>
      </c>
      <c r="I1119" s="96" t="s">
        <v>4044</v>
      </c>
      <c r="J1119" s="95" t="s">
        <v>4045</v>
      </c>
      <c r="K1119" s="95" t="s">
        <v>4001</v>
      </c>
      <c r="L1119" s="95"/>
      <c r="M1119" s="95"/>
      <c r="N1119" s="95" t="s">
        <v>3153</v>
      </c>
      <c r="O1119" s="95"/>
      <c r="P1119" s="95"/>
      <c r="Q1119" s="95" t="s">
        <v>178</v>
      </c>
      <c r="R1119" s="95"/>
      <c r="S1119" s="95"/>
      <c r="T1119" s="95"/>
      <c r="U1119" s="95"/>
      <c r="V1119" s="95"/>
      <c r="W1119" s="95"/>
      <c r="X1119" s="95"/>
      <c r="Y1119" s="95"/>
      <c r="Z1119" s="95"/>
      <c r="AA1119" s="95"/>
      <c r="AB1119" s="95"/>
      <c r="AC1119" s="95"/>
      <c r="AD1119" s="95"/>
      <c r="AE1119" s="95"/>
      <c r="AF1119" s="95"/>
      <c r="AG1119" s="95"/>
      <c r="AH1119" s="95"/>
      <c r="AI1119" s="95"/>
      <c r="AJ1119" s="95"/>
      <c r="AK1119" s="95"/>
    </row>
    <row r="1120" spans="1:37" ht="17.25" customHeight="1" x14ac:dyDescent="0.2">
      <c r="A1120" s="105" t="s">
        <v>22</v>
      </c>
      <c r="B1120" s="105" t="s">
        <v>683</v>
      </c>
      <c r="C1120" s="105" t="s">
        <v>138</v>
      </c>
      <c r="D1120" s="105" t="s">
        <v>153</v>
      </c>
      <c r="E1120" s="105" t="s">
        <v>3736</v>
      </c>
      <c r="F1120" s="95">
        <v>22</v>
      </c>
      <c r="G1120" s="98" t="s">
        <v>746</v>
      </c>
      <c r="H1120" s="95">
        <v>2005</v>
      </c>
      <c r="I1120" s="96" t="s">
        <v>4046</v>
      </c>
      <c r="J1120" s="95" t="s">
        <v>4047</v>
      </c>
      <c r="K1120" s="95" t="s">
        <v>4001</v>
      </c>
      <c r="L1120" s="95"/>
      <c r="M1120" s="95"/>
      <c r="N1120" s="95" t="s">
        <v>3153</v>
      </c>
      <c r="O1120" s="95"/>
      <c r="P1120" s="95"/>
      <c r="Q1120" s="95" t="s">
        <v>178</v>
      </c>
      <c r="R1120" s="95"/>
      <c r="S1120" s="95"/>
      <c r="T1120" s="95"/>
      <c r="U1120" s="95"/>
      <c r="V1120" s="95"/>
      <c r="W1120" s="95"/>
      <c r="X1120" s="95"/>
      <c r="Y1120" s="95"/>
      <c r="Z1120" s="95"/>
      <c r="AA1120" s="95"/>
      <c r="AB1120" s="95"/>
      <c r="AC1120" s="95"/>
      <c r="AD1120" s="95"/>
      <c r="AE1120" s="95"/>
      <c r="AF1120" s="95"/>
      <c r="AG1120" s="95"/>
      <c r="AH1120" s="95"/>
      <c r="AI1120" s="95"/>
      <c r="AJ1120" s="95"/>
      <c r="AK1120" s="95"/>
    </row>
    <row r="1121" spans="1:37" ht="17.25" customHeight="1" x14ac:dyDescent="0.2">
      <c r="A1121" s="105" t="s">
        <v>22</v>
      </c>
      <c r="B1121" s="105" t="s">
        <v>666</v>
      </c>
      <c r="C1121" s="105" t="s">
        <v>138</v>
      </c>
      <c r="D1121" s="105" t="s">
        <v>153</v>
      </c>
      <c r="E1121" s="105" t="s">
        <v>3736</v>
      </c>
      <c r="F1121" s="95">
        <v>23</v>
      </c>
      <c r="G1121" s="98" t="s">
        <v>750</v>
      </c>
      <c r="H1121" s="95">
        <v>2006</v>
      </c>
      <c r="I1121" s="96" t="s">
        <v>4048</v>
      </c>
      <c r="J1121" s="95" t="s">
        <v>4049</v>
      </c>
      <c r="K1121" s="95" t="s">
        <v>4001</v>
      </c>
      <c r="L1121" s="95"/>
      <c r="M1121" s="95"/>
      <c r="N1121" s="95" t="s">
        <v>3153</v>
      </c>
      <c r="O1121" s="95"/>
      <c r="P1121" s="95"/>
      <c r="Q1121" s="95" t="s">
        <v>178</v>
      </c>
      <c r="R1121" s="95"/>
      <c r="S1121" s="95"/>
      <c r="T1121" s="95"/>
      <c r="U1121" s="95"/>
      <c r="V1121" s="95"/>
      <c r="W1121" s="95"/>
      <c r="X1121" s="95"/>
      <c r="Y1121" s="95"/>
      <c r="Z1121" s="95"/>
      <c r="AA1121" s="95"/>
      <c r="AB1121" s="95"/>
      <c r="AC1121" s="95"/>
      <c r="AD1121" s="95"/>
      <c r="AE1121" s="95"/>
      <c r="AF1121" s="95"/>
      <c r="AG1121" s="95"/>
      <c r="AH1121" s="95"/>
      <c r="AI1121" s="95"/>
      <c r="AJ1121" s="95"/>
      <c r="AK1121" s="95"/>
    </row>
    <row r="1122" spans="1:37" ht="17.25" customHeight="1" x14ac:dyDescent="0.2">
      <c r="A1122" s="105" t="s">
        <v>22</v>
      </c>
      <c r="B1122" s="105" t="s">
        <v>658</v>
      </c>
      <c r="C1122" s="105" t="s">
        <v>138</v>
      </c>
      <c r="D1122" s="105" t="s">
        <v>153</v>
      </c>
      <c r="E1122" s="105" t="s">
        <v>3736</v>
      </c>
      <c r="F1122" s="95">
        <v>24</v>
      </c>
      <c r="G1122" s="98" t="s">
        <v>754</v>
      </c>
      <c r="H1122" s="95">
        <v>2007</v>
      </c>
      <c r="I1122" s="96" t="s">
        <v>4050</v>
      </c>
      <c r="J1122" s="95" t="s">
        <v>4051</v>
      </c>
      <c r="K1122" s="95" t="s">
        <v>4001</v>
      </c>
      <c r="L1122" s="95"/>
      <c r="M1122" s="95"/>
      <c r="N1122" s="95" t="s">
        <v>3153</v>
      </c>
      <c r="O1122" s="95"/>
      <c r="P1122" s="95"/>
      <c r="Q1122" s="95" t="s">
        <v>178</v>
      </c>
      <c r="R1122" s="95"/>
      <c r="S1122" s="95"/>
      <c r="T1122" s="95"/>
      <c r="U1122" s="95"/>
      <c r="V1122" s="95"/>
      <c r="W1122" s="95"/>
      <c r="X1122" s="95"/>
      <c r="Y1122" s="95"/>
      <c r="Z1122" s="95"/>
      <c r="AA1122" s="95"/>
      <c r="AB1122" s="95"/>
      <c r="AC1122" s="95"/>
      <c r="AD1122" s="95"/>
      <c r="AE1122" s="95"/>
      <c r="AF1122" s="95"/>
      <c r="AG1122" s="95"/>
      <c r="AH1122" s="95"/>
      <c r="AI1122" s="95"/>
      <c r="AJ1122" s="95"/>
      <c r="AK1122" s="95"/>
    </row>
    <row r="1123" spans="1:37" ht="17.25" customHeight="1" x14ac:dyDescent="0.2">
      <c r="A1123" s="105" t="s">
        <v>22</v>
      </c>
      <c r="B1123" s="105" t="s">
        <v>663</v>
      </c>
      <c r="C1123" s="105" t="s">
        <v>138</v>
      </c>
      <c r="D1123" s="105" t="s">
        <v>153</v>
      </c>
      <c r="E1123" s="105" t="s">
        <v>3736</v>
      </c>
      <c r="F1123" s="95">
        <v>25</v>
      </c>
      <c r="G1123" s="98" t="s">
        <v>758</v>
      </c>
      <c r="H1123" s="95">
        <v>2008</v>
      </c>
      <c r="I1123" s="96" t="s">
        <v>4052</v>
      </c>
      <c r="J1123" s="95" t="s">
        <v>4053</v>
      </c>
      <c r="K1123" s="95" t="s">
        <v>4001</v>
      </c>
      <c r="L1123" s="95"/>
      <c r="M1123" s="95"/>
      <c r="N1123" s="95" t="s">
        <v>3153</v>
      </c>
      <c r="O1123" s="95"/>
      <c r="P1123" s="95"/>
      <c r="Q1123" s="95" t="s">
        <v>178</v>
      </c>
      <c r="R1123" s="95"/>
      <c r="S1123" s="95"/>
      <c r="T1123" s="95"/>
      <c r="U1123" s="95"/>
      <c r="V1123" s="95"/>
      <c r="W1123" s="95"/>
      <c r="X1123" s="95"/>
      <c r="Y1123" s="95"/>
      <c r="Z1123" s="95"/>
      <c r="AA1123" s="95"/>
      <c r="AB1123" s="95"/>
      <c r="AC1123" s="95"/>
      <c r="AD1123" s="95"/>
      <c r="AE1123" s="95"/>
      <c r="AF1123" s="95"/>
      <c r="AG1123" s="95"/>
      <c r="AH1123" s="95"/>
      <c r="AI1123" s="95"/>
      <c r="AJ1123" s="95"/>
      <c r="AK1123" s="95"/>
    </row>
    <row r="1124" spans="1:37" ht="17.25" customHeight="1" x14ac:dyDescent="0.2">
      <c r="A1124" s="105" t="s">
        <v>22</v>
      </c>
      <c r="B1124" s="105" t="s">
        <v>745</v>
      </c>
      <c r="C1124" s="105" t="s">
        <v>138</v>
      </c>
      <c r="D1124" s="105" t="s">
        <v>153</v>
      </c>
      <c r="E1124" s="105" t="s">
        <v>3736</v>
      </c>
      <c r="F1124" s="95">
        <v>26</v>
      </c>
      <c r="G1124" s="98" t="s">
        <v>763</v>
      </c>
      <c r="H1124" s="95">
        <v>2009</v>
      </c>
      <c r="I1124" s="96" t="s">
        <v>3989</v>
      </c>
      <c r="J1124" s="95" t="s">
        <v>4054</v>
      </c>
      <c r="K1124" s="95" t="s">
        <v>4001</v>
      </c>
      <c r="L1124" s="95"/>
      <c r="M1124" s="95"/>
      <c r="N1124" s="95" t="s">
        <v>3153</v>
      </c>
      <c r="O1124" s="95"/>
      <c r="P1124" s="95"/>
      <c r="Q1124" s="95" t="s">
        <v>178</v>
      </c>
      <c r="R1124" s="95"/>
      <c r="S1124" s="95"/>
      <c r="T1124" s="95"/>
      <c r="U1124" s="95"/>
      <c r="V1124" s="95"/>
      <c r="W1124" s="95"/>
      <c r="X1124" s="95"/>
      <c r="Y1124" s="95"/>
      <c r="Z1124" s="95"/>
      <c r="AA1124" s="95"/>
      <c r="AB1124" s="95"/>
      <c r="AC1124" s="95"/>
      <c r="AD1124" s="95"/>
      <c r="AE1124" s="95"/>
      <c r="AF1124" s="95"/>
      <c r="AG1124" s="95"/>
      <c r="AH1124" s="95"/>
      <c r="AI1124" s="95"/>
      <c r="AJ1124" s="95"/>
      <c r="AK1124" s="95"/>
    </row>
    <row r="1125" spans="1:37" ht="17.25" customHeight="1" x14ac:dyDescent="0.2">
      <c r="A1125" s="105" t="s">
        <v>22</v>
      </c>
      <c r="B1125" s="105" t="s">
        <v>699</v>
      </c>
      <c r="C1125" s="105" t="s">
        <v>138</v>
      </c>
      <c r="D1125" s="105" t="s">
        <v>153</v>
      </c>
      <c r="E1125" s="105" t="s">
        <v>3736</v>
      </c>
      <c r="F1125" s="95">
        <v>27</v>
      </c>
      <c r="G1125" s="98" t="s">
        <v>767</v>
      </c>
      <c r="H1125" s="95">
        <v>2010</v>
      </c>
      <c r="I1125" s="96" t="s">
        <v>4055</v>
      </c>
      <c r="J1125" s="95" t="s">
        <v>4056</v>
      </c>
      <c r="K1125" s="95" t="s">
        <v>4001</v>
      </c>
      <c r="L1125" s="95"/>
      <c r="M1125" s="95"/>
      <c r="N1125" s="95" t="s">
        <v>3153</v>
      </c>
      <c r="O1125" s="95"/>
      <c r="P1125" s="95"/>
      <c r="Q1125" s="95" t="s">
        <v>178</v>
      </c>
      <c r="R1125" s="95"/>
      <c r="S1125" s="95"/>
      <c r="T1125" s="95"/>
      <c r="U1125" s="95"/>
      <c r="V1125" s="95"/>
      <c r="W1125" s="95"/>
      <c r="X1125" s="95"/>
      <c r="Y1125" s="95"/>
      <c r="Z1125" s="95"/>
      <c r="AA1125" s="95"/>
      <c r="AB1125" s="95"/>
      <c r="AC1125" s="95"/>
      <c r="AD1125" s="95"/>
      <c r="AE1125" s="95"/>
      <c r="AF1125" s="95"/>
      <c r="AG1125" s="95"/>
      <c r="AH1125" s="95"/>
      <c r="AI1125" s="95"/>
      <c r="AJ1125" s="95"/>
      <c r="AK1125" s="95"/>
    </row>
    <row r="1126" spans="1:37" ht="17.25" customHeight="1" x14ac:dyDescent="0.2">
      <c r="A1126" s="105" t="s">
        <v>22</v>
      </c>
      <c r="B1126" s="105" t="s">
        <v>766</v>
      </c>
      <c r="C1126" s="105" t="s">
        <v>138</v>
      </c>
      <c r="D1126" s="105" t="s">
        <v>153</v>
      </c>
      <c r="E1126" s="105" t="s">
        <v>3736</v>
      </c>
      <c r="F1126" s="95">
        <v>28</v>
      </c>
      <c r="G1126" s="98" t="s">
        <v>771</v>
      </c>
      <c r="H1126" s="95">
        <v>2011</v>
      </c>
      <c r="I1126" s="96" t="s">
        <v>3993</v>
      </c>
      <c r="J1126" s="95" t="s">
        <v>4057</v>
      </c>
      <c r="K1126" s="95" t="s">
        <v>4001</v>
      </c>
      <c r="L1126" s="95"/>
      <c r="M1126" s="95"/>
      <c r="N1126" s="95" t="s">
        <v>3153</v>
      </c>
      <c r="O1126" s="95"/>
      <c r="P1126" s="95"/>
      <c r="Q1126" s="95" t="s">
        <v>178</v>
      </c>
      <c r="R1126" s="95"/>
      <c r="S1126" s="95"/>
      <c r="T1126" s="95"/>
      <c r="U1126" s="95"/>
      <c r="V1126" s="95"/>
      <c r="W1126" s="95"/>
      <c r="X1126" s="95"/>
      <c r="Y1126" s="95"/>
      <c r="Z1126" s="95"/>
      <c r="AA1126" s="95"/>
      <c r="AB1126" s="95"/>
      <c r="AC1126" s="95"/>
      <c r="AD1126" s="95"/>
      <c r="AE1126" s="95"/>
      <c r="AF1126" s="95"/>
      <c r="AG1126" s="95"/>
      <c r="AH1126" s="95"/>
      <c r="AI1126" s="95"/>
      <c r="AJ1126" s="95"/>
      <c r="AK1126" s="95"/>
    </row>
    <row r="1127" spans="1:37" ht="17.25" customHeight="1" x14ac:dyDescent="0.2">
      <c r="A1127" s="105" t="s">
        <v>22</v>
      </c>
      <c r="B1127" s="105" t="s">
        <v>786</v>
      </c>
      <c r="C1127" s="105" t="s">
        <v>138</v>
      </c>
      <c r="D1127" s="105" t="s">
        <v>153</v>
      </c>
      <c r="E1127" s="105" t="s">
        <v>3736</v>
      </c>
      <c r="F1127" s="95">
        <v>29</v>
      </c>
      <c r="G1127" s="98" t="s">
        <v>775</v>
      </c>
      <c r="H1127" s="95">
        <v>2012</v>
      </c>
      <c r="I1127" s="96" t="s">
        <v>4059</v>
      </c>
      <c r="J1127" s="95" t="s">
        <v>4060</v>
      </c>
      <c r="K1127" s="95" t="s">
        <v>4001</v>
      </c>
      <c r="L1127" s="95"/>
      <c r="M1127" s="95"/>
      <c r="N1127" s="95" t="s">
        <v>3153</v>
      </c>
      <c r="O1127" s="95"/>
      <c r="P1127" s="95"/>
      <c r="Q1127" s="95" t="s">
        <v>178</v>
      </c>
      <c r="R1127" s="95"/>
      <c r="S1127" s="95"/>
      <c r="T1127" s="95"/>
      <c r="U1127" s="95"/>
      <c r="V1127" s="95"/>
      <c r="W1127" s="95"/>
      <c r="X1127" s="95"/>
      <c r="Y1127" s="95"/>
      <c r="Z1127" s="95"/>
      <c r="AA1127" s="95"/>
      <c r="AB1127" s="95"/>
      <c r="AC1127" s="95"/>
      <c r="AD1127" s="95"/>
      <c r="AE1127" s="95"/>
      <c r="AF1127" s="95"/>
      <c r="AG1127" s="95"/>
      <c r="AH1127" s="95"/>
      <c r="AI1127" s="95"/>
      <c r="AJ1127" s="95"/>
      <c r="AK1127" s="95"/>
    </row>
    <row r="1128" spans="1:37" ht="17.25" customHeight="1" x14ac:dyDescent="0.2">
      <c r="A1128" s="105" t="s">
        <v>22</v>
      </c>
      <c r="B1128" s="105" t="s">
        <v>691</v>
      </c>
      <c r="C1128" s="105" t="s">
        <v>138</v>
      </c>
      <c r="D1128" s="105" t="s">
        <v>153</v>
      </c>
      <c r="E1128" s="105" t="s">
        <v>3736</v>
      </c>
      <c r="F1128" s="95">
        <v>30</v>
      </c>
      <c r="G1128" s="98" t="s">
        <v>779</v>
      </c>
      <c r="H1128" s="95">
        <v>2013</v>
      </c>
      <c r="I1128" s="96" t="s">
        <v>3995</v>
      </c>
      <c r="J1128" s="95" t="s">
        <v>4064</v>
      </c>
      <c r="K1128" s="95" t="s">
        <v>4001</v>
      </c>
      <c r="L1128" s="95"/>
      <c r="M1128" s="95"/>
      <c r="N1128" s="95" t="s">
        <v>3153</v>
      </c>
      <c r="O1128" s="95"/>
      <c r="P1128" s="95"/>
      <c r="Q1128" s="95" t="s">
        <v>178</v>
      </c>
      <c r="R1128" s="95"/>
      <c r="S1128" s="95"/>
      <c r="T1128" s="95"/>
      <c r="U1128" s="95"/>
      <c r="V1128" s="95"/>
      <c r="W1128" s="95"/>
      <c r="X1128" s="95"/>
      <c r="Y1128" s="95"/>
      <c r="Z1128" s="95"/>
      <c r="AA1128" s="95"/>
      <c r="AB1128" s="95"/>
      <c r="AC1128" s="95"/>
      <c r="AD1128" s="95"/>
      <c r="AE1128" s="95"/>
      <c r="AF1128" s="95"/>
      <c r="AG1128" s="95"/>
      <c r="AH1128" s="95"/>
      <c r="AI1128" s="95"/>
      <c r="AJ1128" s="95"/>
      <c r="AK1128" s="95"/>
    </row>
    <row r="1129" spans="1:37" ht="17.25" customHeight="1" x14ac:dyDescent="0.2">
      <c r="A1129" s="105" t="s">
        <v>22</v>
      </c>
      <c r="B1129" s="105" t="s">
        <v>728</v>
      </c>
      <c r="C1129" s="105" t="s">
        <v>138</v>
      </c>
      <c r="D1129" s="105" t="s">
        <v>153</v>
      </c>
      <c r="E1129" s="105" t="s">
        <v>3736</v>
      </c>
      <c r="F1129" s="95">
        <v>31</v>
      </c>
      <c r="G1129" s="98" t="s">
        <v>783</v>
      </c>
      <c r="H1129" s="95">
        <v>2014</v>
      </c>
      <c r="I1129" s="96" t="s">
        <v>4066</v>
      </c>
      <c r="J1129" s="95" t="s">
        <v>4067</v>
      </c>
      <c r="K1129" s="95" t="s">
        <v>4001</v>
      </c>
      <c r="L1129" s="95"/>
      <c r="M1129" s="95"/>
      <c r="N1129" s="95" t="s">
        <v>3153</v>
      </c>
      <c r="O1129" s="95"/>
      <c r="P1129" s="95"/>
      <c r="Q1129" s="95" t="s">
        <v>178</v>
      </c>
      <c r="R1129" s="95"/>
      <c r="S1129" s="95"/>
      <c r="T1129" s="95"/>
      <c r="U1129" s="95"/>
      <c r="V1129" s="95"/>
      <c r="W1129" s="95"/>
      <c r="X1129" s="95"/>
      <c r="Y1129" s="95"/>
      <c r="Z1129" s="95"/>
      <c r="AA1129" s="95"/>
      <c r="AB1129" s="95"/>
      <c r="AC1129" s="95"/>
      <c r="AD1129" s="95"/>
      <c r="AE1129" s="95"/>
      <c r="AF1129" s="95"/>
      <c r="AG1129" s="95"/>
      <c r="AH1129" s="95"/>
      <c r="AI1129" s="95"/>
      <c r="AJ1129" s="95"/>
      <c r="AK1129" s="95"/>
    </row>
    <row r="1130" spans="1:37" ht="17.25" customHeight="1" x14ac:dyDescent="0.2">
      <c r="A1130" s="105" t="s">
        <v>22</v>
      </c>
      <c r="B1130" s="105" t="s">
        <v>716</v>
      </c>
      <c r="C1130" s="105" t="s">
        <v>138</v>
      </c>
      <c r="D1130" s="105" t="s">
        <v>153</v>
      </c>
      <c r="E1130" s="105" t="s">
        <v>3736</v>
      </c>
      <c r="F1130" s="95">
        <v>32</v>
      </c>
      <c r="G1130" s="98" t="s">
        <v>787</v>
      </c>
      <c r="H1130" s="95">
        <v>2015</v>
      </c>
      <c r="I1130" s="96" t="s">
        <v>3997</v>
      </c>
      <c r="J1130" s="95" t="s">
        <v>4069</v>
      </c>
      <c r="K1130" s="95" t="s">
        <v>4001</v>
      </c>
      <c r="L1130" s="95"/>
      <c r="M1130" s="95"/>
      <c r="N1130" s="95" t="s">
        <v>3153</v>
      </c>
      <c r="O1130" s="95"/>
      <c r="P1130" s="95"/>
      <c r="Q1130" s="95" t="s">
        <v>178</v>
      </c>
      <c r="R1130" s="95"/>
      <c r="S1130" s="95"/>
      <c r="T1130" s="95"/>
      <c r="U1130" s="95"/>
      <c r="V1130" s="95"/>
      <c r="W1130" s="95"/>
      <c r="X1130" s="95"/>
      <c r="Y1130" s="95"/>
      <c r="Z1130" s="95"/>
      <c r="AA1130" s="95"/>
      <c r="AB1130" s="95"/>
      <c r="AC1130" s="95"/>
      <c r="AD1130" s="95"/>
      <c r="AE1130" s="95"/>
      <c r="AF1130" s="95"/>
      <c r="AG1130" s="95"/>
      <c r="AH1130" s="95"/>
      <c r="AI1130" s="95"/>
      <c r="AJ1130" s="95"/>
      <c r="AK1130" s="95"/>
    </row>
    <row r="1131" spans="1:37" ht="17.25" customHeight="1" x14ac:dyDescent="0.2">
      <c r="A1131" s="105" t="s">
        <v>22</v>
      </c>
      <c r="B1131" s="105" t="s">
        <v>1226</v>
      </c>
      <c r="C1131" s="105" t="s">
        <v>138</v>
      </c>
      <c r="D1131" s="105" t="s">
        <v>153</v>
      </c>
      <c r="E1131" s="105" t="s">
        <v>3736</v>
      </c>
      <c r="F1131" s="95">
        <v>33</v>
      </c>
      <c r="G1131" s="98" t="s">
        <v>1227</v>
      </c>
      <c r="H1131" s="95">
        <v>2016</v>
      </c>
      <c r="I1131" s="96" t="s">
        <v>4071</v>
      </c>
      <c r="J1131" s="95" t="s">
        <v>4072</v>
      </c>
      <c r="K1131" s="95" t="s">
        <v>4001</v>
      </c>
      <c r="L1131" s="95"/>
      <c r="M1131" s="95"/>
      <c r="N1131" s="95" t="s">
        <v>3153</v>
      </c>
      <c r="O1131" s="95"/>
      <c r="P1131" s="95"/>
      <c r="Q1131" s="95" t="s">
        <v>178</v>
      </c>
      <c r="R1131" s="95"/>
      <c r="S1131" s="95"/>
      <c r="T1131" s="95"/>
      <c r="U1131" s="95"/>
      <c r="V1131" s="95"/>
      <c r="W1131" s="95"/>
      <c r="X1131" s="95"/>
      <c r="Y1131" s="95"/>
      <c r="Z1131" s="95"/>
      <c r="AA1131" s="95"/>
      <c r="AB1131" s="95"/>
      <c r="AC1131" s="95"/>
      <c r="AD1131" s="95"/>
      <c r="AE1131" s="95"/>
      <c r="AF1131" s="95"/>
      <c r="AG1131" s="95"/>
      <c r="AH1131" s="95"/>
      <c r="AI1131" s="95"/>
      <c r="AJ1131" s="95"/>
      <c r="AK1131" s="95"/>
    </row>
    <row r="1132" spans="1:37" ht="17.25" customHeight="1" x14ac:dyDescent="0.2">
      <c r="A1132" s="105" t="s">
        <v>22</v>
      </c>
      <c r="B1132" s="105" t="s">
        <v>1447</v>
      </c>
      <c r="C1132" s="105" t="s">
        <v>138</v>
      </c>
      <c r="D1132" s="105" t="s">
        <v>153</v>
      </c>
      <c r="E1132" s="105" t="s">
        <v>4074</v>
      </c>
      <c r="F1132" s="95">
        <v>26</v>
      </c>
      <c r="G1132" s="98" t="s">
        <v>763</v>
      </c>
      <c r="H1132" s="95">
        <v>2009</v>
      </c>
      <c r="I1132" s="96" t="s">
        <v>4075</v>
      </c>
      <c r="J1132" s="95" t="s">
        <v>4076</v>
      </c>
      <c r="K1132" s="95" t="s">
        <v>4077</v>
      </c>
      <c r="L1132" s="95"/>
      <c r="M1132" s="95"/>
      <c r="N1132" s="95" t="s">
        <v>3153</v>
      </c>
      <c r="O1132" s="95"/>
      <c r="P1132" s="95"/>
      <c r="Q1132" s="95" t="s">
        <v>178</v>
      </c>
      <c r="R1132" s="95"/>
      <c r="S1132" s="95"/>
      <c r="T1132" s="95"/>
      <c r="U1132" s="95"/>
      <c r="V1132" s="95"/>
      <c r="W1132" s="95"/>
      <c r="X1132" s="95"/>
      <c r="Y1132" s="95"/>
      <c r="Z1132" s="95"/>
      <c r="AA1132" s="95"/>
      <c r="AB1132" s="95"/>
      <c r="AC1132" s="95"/>
      <c r="AD1132" s="95"/>
      <c r="AE1132" s="95"/>
      <c r="AF1132" s="95"/>
      <c r="AG1132" s="95"/>
      <c r="AH1132" s="95"/>
      <c r="AI1132" s="95"/>
      <c r="AJ1132" s="95"/>
      <c r="AK1132" s="95"/>
    </row>
    <row r="1133" spans="1:37" ht="17.25" customHeight="1" x14ac:dyDescent="0.2">
      <c r="A1133" s="105" t="s">
        <v>22</v>
      </c>
      <c r="B1133" s="105" t="s">
        <v>833</v>
      </c>
      <c r="C1133" s="105" t="s">
        <v>138</v>
      </c>
      <c r="D1133" s="105" t="s">
        <v>153</v>
      </c>
      <c r="E1133" s="105" t="s">
        <v>4074</v>
      </c>
      <c r="F1133" s="95">
        <v>28</v>
      </c>
      <c r="G1133" s="98" t="s">
        <v>771</v>
      </c>
      <c r="H1133" s="95">
        <v>2011</v>
      </c>
      <c r="I1133" s="96" t="s">
        <v>4079</v>
      </c>
      <c r="J1133" s="95" t="s">
        <v>4080</v>
      </c>
      <c r="K1133" s="95" t="s">
        <v>4077</v>
      </c>
      <c r="L1133" s="95"/>
      <c r="M1133" s="95"/>
      <c r="N1133" s="95" t="s">
        <v>3153</v>
      </c>
      <c r="O1133" s="95"/>
      <c r="P1133" s="95"/>
      <c r="Q1133" s="95" t="s">
        <v>178</v>
      </c>
      <c r="R1133" s="95"/>
      <c r="S1133" s="95"/>
      <c r="T1133" s="95"/>
      <c r="U1133" s="95"/>
      <c r="V1133" s="95"/>
      <c r="W1133" s="95"/>
      <c r="X1133" s="95"/>
      <c r="Y1133" s="95"/>
      <c r="Z1133" s="95"/>
      <c r="AA1133" s="95"/>
      <c r="AB1133" s="95"/>
      <c r="AC1133" s="95"/>
      <c r="AD1133" s="95"/>
      <c r="AE1133" s="95"/>
      <c r="AF1133" s="95"/>
      <c r="AG1133" s="95"/>
      <c r="AH1133" s="95"/>
      <c r="AI1133" s="95"/>
      <c r="AJ1133" s="95"/>
      <c r="AK1133" s="95"/>
    </row>
    <row r="1134" spans="1:37" ht="17.25" customHeight="1" x14ac:dyDescent="0.2">
      <c r="A1134" s="105" t="s">
        <v>22</v>
      </c>
      <c r="B1134" s="105" t="s">
        <v>1465</v>
      </c>
      <c r="C1134" s="105" t="s">
        <v>138</v>
      </c>
      <c r="D1134" s="105" t="s">
        <v>153</v>
      </c>
      <c r="E1134" s="105" t="s">
        <v>4074</v>
      </c>
      <c r="F1134" s="95">
        <v>30</v>
      </c>
      <c r="G1134" s="98" t="s">
        <v>779</v>
      </c>
      <c r="H1134" s="95">
        <v>2013</v>
      </c>
      <c r="I1134" s="96" t="s">
        <v>4082</v>
      </c>
      <c r="J1134" s="95" t="s">
        <v>4083</v>
      </c>
      <c r="K1134" s="95" t="s">
        <v>4077</v>
      </c>
      <c r="L1134" s="95"/>
      <c r="M1134" s="95"/>
      <c r="N1134" s="95" t="s">
        <v>3153</v>
      </c>
      <c r="O1134" s="95"/>
      <c r="P1134" s="95"/>
      <c r="Q1134" s="95" t="s">
        <v>178</v>
      </c>
      <c r="R1134" s="95"/>
      <c r="S1134" s="95"/>
      <c r="T1134" s="95"/>
      <c r="U1134" s="95"/>
      <c r="V1134" s="95"/>
      <c r="W1134" s="95"/>
      <c r="X1134" s="95"/>
      <c r="Y1134" s="95"/>
      <c r="Z1134" s="95"/>
      <c r="AA1134" s="95"/>
      <c r="AB1134" s="95"/>
      <c r="AC1134" s="95"/>
      <c r="AD1134" s="95"/>
      <c r="AE1134" s="95"/>
      <c r="AF1134" s="95"/>
      <c r="AG1134" s="95"/>
      <c r="AH1134" s="95"/>
      <c r="AI1134" s="95"/>
      <c r="AJ1134" s="95"/>
      <c r="AK1134" s="95"/>
    </row>
    <row r="1135" spans="1:37" ht="17.25" customHeight="1" x14ac:dyDescent="0.2">
      <c r="A1135" s="105" t="s">
        <v>22</v>
      </c>
      <c r="B1135" s="105" t="s">
        <v>1478</v>
      </c>
      <c r="C1135" s="105" t="s">
        <v>138</v>
      </c>
      <c r="D1135" s="105" t="s">
        <v>153</v>
      </c>
      <c r="E1135" s="105" t="s">
        <v>4074</v>
      </c>
      <c r="F1135" s="95">
        <v>32</v>
      </c>
      <c r="G1135" s="98" t="s">
        <v>787</v>
      </c>
      <c r="H1135" s="95">
        <v>2015</v>
      </c>
      <c r="I1135" s="96" t="s">
        <v>4085</v>
      </c>
      <c r="J1135" s="95" t="s">
        <v>4086</v>
      </c>
      <c r="K1135" s="95" t="s">
        <v>4077</v>
      </c>
      <c r="L1135" s="95"/>
      <c r="M1135" s="95"/>
      <c r="N1135" s="95" t="s">
        <v>3153</v>
      </c>
      <c r="O1135" s="95"/>
      <c r="P1135" s="95"/>
      <c r="Q1135" s="95" t="s">
        <v>178</v>
      </c>
      <c r="R1135" s="95"/>
      <c r="S1135" s="95"/>
      <c r="T1135" s="95"/>
      <c r="U1135" s="95"/>
      <c r="V1135" s="95"/>
      <c r="W1135" s="95"/>
      <c r="X1135" s="95"/>
      <c r="Y1135" s="95"/>
      <c r="Z1135" s="95"/>
      <c r="AA1135" s="95"/>
      <c r="AB1135" s="95"/>
      <c r="AC1135" s="95"/>
      <c r="AD1135" s="95"/>
      <c r="AE1135" s="95"/>
      <c r="AF1135" s="95"/>
      <c r="AG1135" s="95"/>
      <c r="AH1135" s="95"/>
      <c r="AI1135" s="95"/>
      <c r="AJ1135" s="95"/>
      <c r="AK1135" s="95"/>
    </row>
    <row r="1136" spans="1:37" ht="17.25" customHeight="1" x14ac:dyDescent="0.2">
      <c r="A1136" s="105" t="s">
        <v>22</v>
      </c>
      <c r="B1136" s="105" t="s">
        <v>761</v>
      </c>
      <c r="C1136" s="105" t="s">
        <v>138</v>
      </c>
      <c r="D1136" s="105" t="s">
        <v>153</v>
      </c>
      <c r="E1136" s="105" t="s">
        <v>3779</v>
      </c>
      <c r="F1136" s="95">
        <v>1</v>
      </c>
      <c r="G1136" s="98" t="s">
        <v>659</v>
      </c>
      <c r="H1136" s="95">
        <v>1984</v>
      </c>
      <c r="I1136" s="96" t="s">
        <v>4089</v>
      </c>
      <c r="J1136" s="95" t="s">
        <v>4090</v>
      </c>
      <c r="K1136" s="95" t="s">
        <v>4091</v>
      </c>
      <c r="L1136" s="95"/>
      <c r="M1136" s="95"/>
      <c r="N1136" s="95" t="s">
        <v>3153</v>
      </c>
      <c r="O1136" s="95"/>
      <c r="P1136" s="95"/>
      <c r="Q1136" s="95" t="s">
        <v>178</v>
      </c>
      <c r="R1136" s="95"/>
      <c r="S1136" s="95"/>
      <c r="T1136" s="95"/>
      <c r="U1136" s="95"/>
      <c r="V1136" s="95"/>
      <c r="W1136" s="95"/>
      <c r="X1136" s="95"/>
      <c r="Y1136" s="95"/>
      <c r="Z1136" s="95"/>
      <c r="AA1136" s="95"/>
      <c r="AB1136" s="95"/>
      <c r="AC1136" s="95"/>
      <c r="AD1136" s="95"/>
      <c r="AE1136" s="95"/>
      <c r="AF1136" s="95"/>
      <c r="AG1136" s="95"/>
      <c r="AH1136" s="95"/>
      <c r="AI1136" s="95"/>
      <c r="AJ1136" s="95"/>
      <c r="AK1136" s="95"/>
    </row>
    <row r="1137" spans="1:37" ht="17.25" customHeight="1" x14ac:dyDescent="0.2">
      <c r="A1137" s="105" t="s">
        <v>22</v>
      </c>
      <c r="B1137" s="105" t="s">
        <v>671</v>
      </c>
      <c r="C1137" s="105" t="s">
        <v>138</v>
      </c>
      <c r="D1137" s="105" t="s">
        <v>153</v>
      </c>
      <c r="E1137" s="105" t="s">
        <v>3779</v>
      </c>
      <c r="F1137" s="95">
        <v>2</v>
      </c>
      <c r="G1137" s="98" t="s">
        <v>541</v>
      </c>
      <c r="H1137" s="95">
        <v>1985</v>
      </c>
      <c r="I1137" s="96" t="s">
        <v>4095</v>
      </c>
      <c r="J1137" s="95" t="s">
        <v>4096</v>
      </c>
      <c r="K1137" s="95" t="s">
        <v>4091</v>
      </c>
      <c r="L1137" s="95"/>
      <c r="M1137" s="95"/>
      <c r="N1137" s="95" t="s">
        <v>3153</v>
      </c>
      <c r="O1137" s="95"/>
      <c r="P1137" s="95"/>
      <c r="Q1137" s="95" t="s">
        <v>178</v>
      </c>
      <c r="R1137" s="95"/>
      <c r="S1137" s="95"/>
      <c r="T1137" s="95"/>
      <c r="U1137" s="95"/>
      <c r="V1137" s="95"/>
      <c r="W1137" s="95"/>
      <c r="X1137" s="95"/>
      <c r="Y1137" s="95"/>
      <c r="Z1137" s="95"/>
      <c r="AA1137" s="95"/>
      <c r="AB1137" s="95"/>
      <c r="AC1137" s="95"/>
      <c r="AD1137" s="95"/>
      <c r="AE1137" s="95"/>
      <c r="AF1137" s="95"/>
      <c r="AG1137" s="95"/>
      <c r="AH1137" s="95"/>
      <c r="AI1137" s="95"/>
      <c r="AJ1137" s="95"/>
      <c r="AK1137" s="95"/>
    </row>
    <row r="1138" spans="1:37" ht="17.25" customHeight="1" x14ac:dyDescent="0.2">
      <c r="A1138" s="105" t="s">
        <v>22</v>
      </c>
      <c r="B1138" s="105" t="s">
        <v>753</v>
      </c>
      <c r="C1138" s="105" t="s">
        <v>138</v>
      </c>
      <c r="D1138" s="105" t="s">
        <v>153</v>
      </c>
      <c r="E1138" s="105" t="s">
        <v>3779</v>
      </c>
      <c r="F1138" s="95">
        <v>3</v>
      </c>
      <c r="G1138" s="98" t="s">
        <v>667</v>
      </c>
      <c r="H1138" s="95">
        <v>1986</v>
      </c>
      <c r="I1138" s="96" t="s">
        <v>4098</v>
      </c>
      <c r="J1138" s="95" t="s">
        <v>4099</v>
      </c>
      <c r="K1138" s="95" t="s">
        <v>4091</v>
      </c>
      <c r="L1138" s="95"/>
      <c r="M1138" s="95"/>
      <c r="N1138" s="95" t="s">
        <v>3153</v>
      </c>
      <c r="O1138" s="95"/>
      <c r="P1138" s="95"/>
      <c r="Q1138" s="95" t="s">
        <v>178</v>
      </c>
      <c r="R1138" s="95"/>
      <c r="S1138" s="95"/>
      <c r="T1138" s="95"/>
      <c r="U1138" s="95"/>
      <c r="V1138" s="95"/>
      <c r="W1138" s="95"/>
      <c r="X1138" s="95"/>
      <c r="Y1138" s="95"/>
      <c r="Z1138" s="95"/>
      <c r="AA1138" s="95"/>
      <c r="AB1138" s="95"/>
      <c r="AC1138" s="95"/>
      <c r="AD1138" s="95"/>
      <c r="AE1138" s="95"/>
      <c r="AF1138" s="95"/>
      <c r="AG1138" s="95"/>
      <c r="AH1138" s="95"/>
      <c r="AI1138" s="95"/>
      <c r="AJ1138" s="95"/>
      <c r="AK1138" s="95"/>
    </row>
    <row r="1139" spans="1:37" ht="17.25" customHeight="1" x14ac:dyDescent="0.2">
      <c r="A1139" s="105" t="s">
        <v>22</v>
      </c>
      <c r="B1139" s="105" t="s">
        <v>732</v>
      </c>
      <c r="C1139" s="105" t="s">
        <v>138</v>
      </c>
      <c r="D1139" s="105" t="s">
        <v>153</v>
      </c>
      <c r="E1139" s="105" t="s">
        <v>3779</v>
      </c>
      <c r="F1139" s="95">
        <v>4</v>
      </c>
      <c r="G1139" s="98" t="s">
        <v>672</v>
      </c>
      <c r="H1139" s="95">
        <v>1987</v>
      </c>
      <c r="I1139" s="96" t="s">
        <v>4101</v>
      </c>
      <c r="J1139" s="95" t="s">
        <v>4102</v>
      </c>
      <c r="K1139" s="95" t="s">
        <v>4091</v>
      </c>
      <c r="L1139" s="95"/>
      <c r="M1139" s="95"/>
      <c r="N1139" s="95" t="s">
        <v>3153</v>
      </c>
      <c r="O1139" s="95"/>
      <c r="P1139" s="95"/>
      <c r="Q1139" s="95" t="s">
        <v>178</v>
      </c>
      <c r="R1139" s="95"/>
      <c r="S1139" s="95"/>
      <c r="T1139" s="95"/>
      <c r="U1139" s="95"/>
      <c r="V1139" s="95"/>
      <c r="W1139" s="95"/>
      <c r="X1139" s="95"/>
      <c r="Y1139" s="95"/>
      <c r="Z1139" s="95"/>
      <c r="AA1139" s="95"/>
      <c r="AB1139" s="95"/>
      <c r="AC1139" s="95"/>
      <c r="AD1139" s="95"/>
      <c r="AE1139" s="95"/>
      <c r="AF1139" s="95"/>
      <c r="AG1139" s="95"/>
      <c r="AH1139" s="95"/>
      <c r="AI1139" s="95"/>
      <c r="AJ1139" s="95"/>
      <c r="AK1139" s="95"/>
    </row>
    <row r="1140" spans="1:37" ht="17.25" customHeight="1" x14ac:dyDescent="0.2">
      <c r="A1140" s="105" t="s">
        <v>22</v>
      </c>
      <c r="B1140" s="105" t="s">
        <v>679</v>
      </c>
      <c r="C1140" s="105" t="s">
        <v>138</v>
      </c>
      <c r="D1140" s="105" t="s">
        <v>153</v>
      </c>
      <c r="E1140" s="105" t="s">
        <v>3779</v>
      </c>
      <c r="F1140" s="95">
        <v>5</v>
      </c>
      <c r="G1140" s="98" t="s">
        <v>676</v>
      </c>
      <c r="H1140" s="95">
        <v>1988</v>
      </c>
      <c r="I1140" s="96" t="s">
        <v>4105</v>
      </c>
      <c r="J1140" s="95" t="s">
        <v>4106</v>
      </c>
      <c r="K1140" s="95" t="s">
        <v>4091</v>
      </c>
      <c r="L1140" s="95"/>
      <c r="M1140" s="95"/>
      <c r="N1140" s="95" t="s">
        <v>3153</v>
      </c>
      <c r="O1140" s="95"/>
      <c r="P1140" s="95"/>
      <c r="Q1140" s="95" t="s">
        <v>178</v>
      </c>
      <c r="R1140" s="95"/>
      <c r="S1140" s="95"/>
      <c r="T1140" s="95"/>
      <c r="U1140" s="95"/>
      <c r="V1140" s="95"/>
      <c r="W1140" s="95"/>
      <c r="X1140" s="95"/>
      <c r="Y1140" s="95"/>
      <c r="Z1140" s="95"/>
      <c r="AA1140" s="95"/>
      <c r="AB1140" s="95"/>
      <c r="AC1140" s="95"/>
      <c r="AD1140" s="95"/>
      <c r="AE1140" s="95"/>
      <c r="AF1140" s="95"/>
      <c r="AG1140" s="95"/>
      <c r="AH1140" s="95"/>
      <c r="AI1140" s="95"/>
      <c r="AJ1140" s="95"/>
      <c r="AK1140" s="95"/>
    </row>
    <row r="1141" spans="1:37" ht="17.25" customHeight="1" x14ac:dyDescent="0.2">
      <c r="A1141" s="105" t="s">
        <v>22</v>
      </c>
      <c r="B1141" s="105" t="s">
        <v>774</v>
      </c>
      <c r="C1141" s="105" t="s">
        <v>138</v>
      </c>
      <c r="D1141" s="105" t="s">
        <v>153</v>
      </c>
      <c r="E1141" s="105" t="s">
        <v>3779</v>
      </c>
      <c r="F1141" s="95">
        <v>6</v>
      </c>
      <c r="G1141" s="98" t="s">
        <v>680</v>
      </c>
      <c r="H1141" s="95">
        <v>1989</v>
      </c>
      <c r="I1141" s="96" t="s">
        <v>4108</v>
      </c>
      <c r="J1141" s="95" t="s">
        <v>4110</v>
      </c>
      <c r="K1141" s="95" t="s">
        <v>4091</v>
      </c>
      <c r="L1141" s="95"/>
      <c r="M1141" s="95"/>
      <c r="N1141" s="95" t="s">
        <v>3153</v>
      </c>
      <c r="O1141" s="95"/>
      <c r="P1141" s="95"/>
      <c r="Q1141" s="95" t="s">
        <v>178</v>
      </c>
      <c r="R1141" s="95"/>
      <c r="S1141" s="95"/>
      <c r="T1141" s="95"/>
      <c r="U1141" s="95"/>
      <c r="V1141" s="95"/>
      <c r="W1141" s="95"/>
      <c r="X1141" s="95"/>
      <c r="Y1141" s="95"/>
      <c r="Z1141" s="95"/>
      <c r="AA1141" s="95"/>
      <c r="AB1141" s="95"/>
      <c r="AC1141" s="95"/>
      <c r="AD1141" s="95"/>
      <c r="AE1141" s="95"/>
      <c r="AF1141" s="95"/>
      <c r="AG1141" s="95"/>
      <c r="AH1141" s="95"/>
      <c r="AI1141" s="95"/>
      <c r="AJ1141" s="95"/>
      <c r="AK1141" s="95"/>
    </row>
    <row r="1142" spans="1:37" ht="17.25" customHeight="1" x14ac:dyDescent="0.2">
      <c r="A1142" s="105" t="s">
        <v>22</v>
      </c>
      <c r="B1142" s="105" t="s">
        <v>749</v>
      </c>
      <c r="C1142" s="105" t="s">
        <v>138</v>
      </c>
      <c r="D1142" s="105" t="s">
        <v>153</v>
      </c>
      <c r="E1142" s="105" t="s">
        <v>3779</v>
      </c>
      <c r="F1142" s="95">
        <v>7</v>
      </c>
      <c r="G1142" s="98" t="s">
        <v>684</v>
      </c>
      <c r="H1142" s="95">
        <v>1990</v>
      </c>
      <c r="I1142" s="96" t="s">
        <v>4112</v>
      </c>
      <c r="J1142" s="95" t="s">
        <v>4113</v>
      </c>
      <c r="K1142" s="95" t="s">
        <v>4091</v>
      </c>
      <c r="L1142" s="95"/>
      <c r="M1142" s="95"/>
      <c r="N1142" s="95" t="s">
        <v>3153</v>
      </c>
      <c r="O1142" s="95"/>
      <c r="P1142" s="95"/>
      <c r="Q1142" s="95" t="s">
        <v>178</v>
      </c>
      <c r="R1142" s="95"/>
      <c r="S1142" s="95"/>
      <c r="T1142" s="95"/>
      <c r="U1142" s="95"/>
      <c r="V1142" s="95"/>
      <c r="W1142" s="95"/>
      <c r="X1142" s="95"/>
      <c r="Y1142" s="95"/>
      <c r="Z1142" s="95"/>
      <c r="AA1142" s="95"/>
      <c r="AB1142" s="95"/>
      <c r="AC1142" s="95"/>
      <c r="AD1142" s="95"/>
      <c r="AE1142" s="95"/>
      <c r="AF1142" s="95"/>
      <c r="AG1142" s="95"/>
      <c r="AH1142" s="95"/>
      <c r="AI1142" s="95"/>
      <c r="AJ1142" s="95"/>
      <c r="AK1142" s="95"/>
    </row>
    <row r="1143" spans="1:37" ht="17.25" customHeight="1" x14ac:dyDescent="0.2">
      <c r="A1143" s="105" t="s">
        <v>22</v>
      </c>
      <c r="B1143" s="105" t="s">
        <v>720</v>
      </c>
      <c r="C1143" s="105" t="s">
        <v>138</v>
      </c>
      <c r="D1143" s="105" t="s">
        <v>153</v>
      </c>
      <c r="E1143" s="105" t="s">
        <v>3779</v>
      </c>
      <c r="F1143" s="95">
        <v>8</v>
      </c>
      <c r="G1143" s="98" t="s">
        <v>688</v>
      </c>
      <c r="H1143" s="95">
        <v>1991</v>
      </c>
      <c r="I1143" s="96" t="s">
        <v>4117</v>
      </c>
      <c r="J1143" s="95" t="s">
        <v>4118</v>
      </c>
      <c r="K1143" s="95" t="s">
        <v>4091</v>
      </c>
      <c r="L1143" s="95"/>
      <c r="M1143" s="95"/>
      <c r="N1143" s="95" t="s">
        <v>3153</v>
      </c>
      <c r="O1143" s="95"/>
      <c r="P1143" s="95"/>
      <c r="Q1143" s="95" t="s">
        <v>178</v>
      </c>
      <c r="R1143" s="95"/>
      <c r="S1143" s="95"/>
      <c r="T1143" s="95"/>
      <c r="U1143" s="95"/>
      <c r="V1143" s="95"/>
      <c r="W1143" s="95"/>
      <c r="X1143" s="95"/>
      <c r="Y1143" s="95"/>
      <c r="Z1143" s="95"/>
      <c r="AA1143" s="95"/>
      <c r="AB1143" s="95"/>
      <c r="AC1143" s="95"/>
      <c r="AD1143" s="95"/>
      <c r="AE1143" s="95"/>
      <c r="AF1143" s="95"/>
      <c r="AG1143" s="95"/>
      <c r="AH1143" s="95"/>
      <c r="AI1143" s="95"/>
      <c r="AJ1143" s="95"/>
      <c r="AK1143" s="95"/>
    </row>
    <row r="1144" spans="1:37" ht="17.25" customHeight="1" x14ac:dyDescent="0.2">
      <c r="A1144" s="105" t="s">
        <v>22</v>
      </c>
      <c r="B1144" s="105" t="s">
        <v>778</v>
      </c>
      <c r="C1144" s="105" t="s">
        <v>138</v>
      </c>
      <c r="D1144" s="105" t="s">
        <v>153</v>
      </c>
      <c r="E1144" s="105" t="s">
        <v>3779</v>
      </c>
      <c r="F1144" s="95">
        <v>9</v>
      </c>
      <c r="G1144" s="98" t="s">
        <v>692</v>
      </c>
      <c r="H1144" s="95">
        <v>1992</v>
      </c>
      <c r="I1144" s="96" t="s">
        <v>4122</v>
      </c>
      <c r="J1144" s="95" t="s">
        <v>4123</v>
      </c>
      <c r="K1144" s="95" t="s">
        <v>4091</v>
      </c>
      <c r="L1144" s="95"/>
      <c r="M1144" s="95"/>
      <c r="N1144" s="95" t="s">
        <v>3153</v>
      </c>
      <c r="O1144" s="95"/>
      <c r="P1144" s="95"/>
      <c r="Q1144" s="95" t="s">
        <v>178</v>
      </c>
      <c r="R1144" s="95"/>
      <c r="S1144" s="95"/>
      <c r="T1144" s="95"/>
      <c r="U1144" s="95"/>
      <c r="V1144" s="95"/>
      <c r="W1144" s="95"/>
      <c r="X1144" s="95"/>
      <c r="Y1144" s="95"/>
      <c r="Z1144" s="95"/>
      <c r="AA1144" s="95"/>
      <c r="AB1144" s="95"/>
      <c r="AC1144" s="95"/>
      <c r="AD1144" s="95"/>
      <c r="AE1144" s="95"/>
      <c r="AF1144" s="95"/>
      <c r="AG1144" s="95"/>
      <c r="AH1144" s="95"/>
      <c r="AI1144" s="95"/>
      <c r="AJ1144" s="95"/>
      <c r="AK1144" s="95"/>
    </row>
    <row r="1145" spans="1:37" ht="17.25" customHeight="1" x14ac:dyDescent="0.2">
      <c r="A1145" s="105" t="s">
        <v>22</v>
      </c>
      <c r="B1145" s="105" t="s">
        <v>770</v>
      </c>
      <c r="C1145" s="105" t="s">
        <v>138</v>
      </c>
      <c r="D1145" s="105" t="s">
        <v>153</v>
      </c>
      <c r="E1145" s="105" t="s">
        <v>3779</v>
      </c>
      <c r="F1145" s="95">
        <v>10</v>
      </c>
      <c r="G1145" s="98" t="s">
        <v>696</v>
      </c>
      <c r="H1145" s="95">
        <v>1993</v>
      </c>
      <c r="I1145" s="96" t="s">
        <v>4126</v>
      </c>
      <c r="J1145" s="95" t="s">
        <v>4127</v>
      </c>
      <c r="K1145" s="95" t="s">
        <v>4091</v>
      </c>
      <c r="L1145" s="95"/>
      <c r="M1145" s="95"/>
      <c r="N1145" s="95" t="s">
        <v>3153</v>
      </c>
      <c r="O1145" s="95"/>
      <c r="P1145" s="95"/>
      <c r="Q1145" s="95" t="s">
        <v>178</v>
      </c>
      <c r="R1145" s="95"/>
      <c r="S1145" s="95"/>
      <c r="T1145" s="95"/>
      <c r="U1145" s="95"/>
      <c r="V1145" s="95"/>
      <c r="W1145" s="95"/>
      <c r="X1145" s="95"/>
      <c r="Y1145" s="95"/>
      <c r="Z1145" s="95"/>
      <c r="AA1145" s="95"/>
      <c r="AB1145" s="95"/>
      <c r="AC1145" s="95"/>
      <c r="AD1145" s="95"/>
      <c r="AE1145" s="95"/>
      <c r="AF1145" s="95"/>
      <c r="AG1145" s="95"/>
      <c r="AH1145" s="95"/>
      <c r="AI1145" s="95"/>
      <c r="AJ1145" s="95"/>
      <c r="AK1145" s="95"/>
    </row>
    <row r="1146" spans="1:37" ht="17.25" customHeight="1" x14ac:dyDescent="0.2">
      <c r="A1146" s="105" t="s">
        <v>22</v>
      </c>
      <c r="B1146" s="105" t="s">
        <v>712</v>
      </c>
      <c r="C1146" s="105" t="s">
        <v>138</v>
      </c>
      <c r="D1146" s="105" t="s">
        <v>153</v>
      </c>
      <c r="E1146" s="105" t="s">
        <v>3779</v>
      </c>
      <c r="F1146" s="95">
        <v>11</v>
      </c>
      <c r="G1146" s="98" t="s">
        <v>700</v>
      </c>
      <c r="H1146" s="95">
        <v>1994</v>
      </c>
      <c r="I1146" s="96" t="s">
        <v>4130</v>
      </c>
      <c r="J1146" s="95" t="s">
        <v>4131</v>
      </c>
      <c r="K1146" s="95" t="s">
        <v>4091</v>
      </c>
      <c r="L1146" s="95"/>
      <c r="M1146" s="95"/>
      <c r="N1146" s="95" t="s">
        <v>3153</v>
      </c>
      <c r="O1146" s="95"/>
      <c r="P1146" s="95"/>
      <c r="Q1146" s="95" t="s">
        <v>178</v>
      </c>
      <c r="R1146" s="95"/>
      <c r="S1146" s="95"/>
      <c r="T1146" s="95"/>
      <c r="U1146" s="95"/>
      <c r="V1146" s="95"/>
      <c r="W1146" s="95"/>
      <c r="X1146" s="95"/>
      <c r="Y1146" s="95"/>
      <c r="Z1146" s="95"/>
      <c r="AA1146" s="95"/>
      <c r="AB1146" s="95"/>
      <c r="AC1146" s="95"/>
      <c r="AD1146" s="95"/>
      <c r="AE1146" s="95"/>
      <c r="AF1146" s="95"/>
      <c r="AG1146" s="95"/>
      <c r="AH1146" s="95"/>
      <c r="AI1146" s="95"/>
      <c r="AJ1146" s="95"/>
      <c r="AK1146" s="95"/>
    </row>
    <row r="1147" spans="1:37" ht="17.25" customHeight="1" x14ac:dyDescent="0.2">
      <c r="A1147" s="105" t="s">
        <v>22</v>
      </c>
      <c r="B1147" s="105" t="s">
        <v>737</v>
      </c>
      <c r="C1147" s="105" t="s">
        <v>138</v>
      </c>
      <c r="D1147" s="105" t="s">
        <v>153</v>
      </c>
      <c r="E1147" s="105" t="s">
        <v>3779</v>
      </c>
      <c r="F1147" s="95">
        <v>12</v>
      </c>
      <c r="G1147" s="98" t="s">
        <v>705</v>
      </c>
      <c r="H1147" s="95">
        <v>1995</v>
      </c>
      <c r="I1147" s="96" t="s">
        <v>4134</v>
      </c>
      <c r="J1147" s="95" t="s">
        <v>4135</v>
      </c>
      <c r="K1147" s="95" t="s">
        <v>4091</v>
      </c>
      <c r="L1147" s="95"/>
      <c r="M1147" s="95"/>
      <c r="N1147" s="95" t="s">
        <v>3153</v>
      </c>
      <c r="O1147" s="95"/>
      <c r="P1147" s="95"/>
      <c r="Q1147" s="95" t="s">
        <v>178</v>
      </c>
      <c r="R1147" s="95"/>
      <c r="S1147" s="95"/>
      <c r="T1147" s="95"/>
      <c r="U1147" s="95"/>
      <c r="V1147" s="95"/>
      <c r="W1147" s="95"/>
      <c r="X1147" s="95"/>
      <c r="Y1147" s="95"/>
      <c r="Z1147" s="95"/>
      <c r="AA1147" s="95"/>
      <c r="AB1147" s="95"/>
      <c r="AC1147" s="95"/>
      <c r="AD1147" s="95"/>
      <c r="AE1147" s="95"/>
      <c r="AF1147" s="95"/>
      <c r="AG1147" s="95"/>
      <c r="AH1147" s="95"/>
      <c r="AI1147" s="95"/>
      <c r="AJ1147" s="95"/>
      <c r="AK1147" s="95"/>
    </row>
    <row r="1148" spans="1:37" ht="17.25" customHeight="1" x14ac:dyDescent="0.2">
      <c r="A1148" s="105" t="s">
        <v>22</v>
      </c>
      <c r="B1148" s="105" t="s">
        <v>675</v>
      </c>
      <c r="C1148" s="105" t="s">
        <v>138</v>
      </c>
      <c r="D1148" s="105" t="s">
        <v>153</v>
      </c>
      <c r="E1148" s="105" t="s">
        <v>3779</v>
      </c>
      <c r="F1148" s="95">
        <v>13</v>
      </c>
      <c r="G1148" s="98" t="s">
        <v>709</v>
      </c>
      <c r="H1148" s="95">
        <v>1996</v>
      </c>
      <c r="I1148" s="96" t="s">
        <v>4137</v>
      </c>
      <c r="J1148" s="95" t="s">
        <v>4138</v>
      </c>
      <c r="K1148" s="95" t="s">
        <v>4091</v>
      </c>
      <c r="L1148" s="95"/>
      <c r="M1148" s="95"/>
      <c r="N1148" s="95" t="s">
        <v>3153</v>
      </c>
      <c r="O1148" s="95"/>
      <c r="P1148" s="95"/>
      <c r="Q1148" s="95" t="s">
        <v>178</v>
      </c>
      <c r="R1148" s="95"/>
      <c r="S1148" s="95"/>
      <c r="T1148" s="95"/>
      <c r="U1148" s="95"/>
      <c r="V1148" s="95"/>
      <c r="W1148" s="95"/>
      <c r="X1148" s="95"/>
      <c r="Y1148" s="95"/>
      <c r="Z1148" s="95"/>
      <c r="AA1148" s="95"/>
      <c r="AB1148" s="95"/>
      <c r="AC1148" s="95"/>
      <c r="AD1148" s="95"/>
      <c r="AE1148" s="95"/>
      <c r="AF1148" s="95"/>
      <c r="AG1148" s="95"/>
      <c r="AH1148" s="95"/>
      <c r="AI1148" s="95"/>
      <c r="AJ1148" s="95"/>
      <c r="AK1148" s="95"/>
    </row>
    <row r="1149" spans="1:37" ht="17.25" customHeight="1" x14ac:dyDescent="0.2">
      <c r="A1149" s="105" t="s">
        <v>22</v>
      </c>
      <c r="B1149" s="105" t="s">
        <v>704</v>
      </c>
      <c r="C1149" s="105" t="s">
        <v>138</v>
      </c>
      <c r="D1149" s="105" t="s">
        <v>153</v>
      </c>
      <c r="E1149" s="105" t="s">
        <v>3779</v>
      </c>
      <c r="F1149" s="95">
        <v>14</v>
      </c>
      <c r="G1149" s="98" t="s">
        <v>713</v>
      </c>
      <c r="H1149" s="95">
        <v>1997</v>
      </c>
      <c r="I1149" s="96" t="s">
        <v>4143</v>
      </c>
      <c r="J1149" s="95" t="s">
        <v>4144</v>
      </c>
      <c r="K1149" s="95" t="s">
        <v>4091</v>
      </c>
      <c r="L1149" s="95"/>
      <c r="M1149" s="95"/>
      <c r="N1149" s="95" t="s">
        <v>3153</v>
      </c>
      <c r="O1149" s="95"/>
      <c r="P1149" s="95"/>
      <c r="Q1149" s="95" t="s">
        <v>178</v>
      </c>
      <c r="R1149" s="95"/>
      <c r="S1149" s="95"/>
      <c r="T1149" s="95"/>
      <c r="U1149" s="95"/>
      <c r="V1149" s="95"/>
      <c r="W1149" s="95"/>
      <c r="X1149" s="95"/>
      <c r="Y1149" s="95"/>
      <c r="Z1149" s="95"/>
      <c r="AA1149" s="95"/>
      <c r="AB1149" s="95"/>
      <c r="AC1149" s="95"/>
      <c r="AD1149" s="95"/>
      <c r="AE1149" s="95"/>
      <c r="AF1149" s="95"/>
      <c r="AG1149" s="95"/>
      <c r="AH1149" s="95"/>
      <c r="AI1149" s="95"/>
      <c r="AJ1149" s="95"/>
      <c r="AK1149" s="95"/>
    </row>
    <row r="1150" spans="1:37" ht="17.25" customHeight="1" x14ac:dyDescent="0.2">
      <c r="A1150" s="105" t="s">
        <v>22</v>
      </c>
      <c r="B1150" s="105" t="s">
        <v>782</v>
      </c>
      <c r="C1150" s="105" t="s">
        <v>138</v>
      </c>
      <c r="D1150" s="105" t="s">
        <v>153</v>
      </c>
      <c r="E1150" s="105" t="s">
        <v>3779</v>
      </c>
      <c r="F1150" s="95">
        <v>15</v>
      </c>
      <c r="G1150" s="98" t="s">
        <v>717</v>
      </c>
      <c r="H1150" s="95">
        <v>1998</v>
      </c>
      <c r="I1150" s="96" t="s">
        <v>4147</v>
      </c>
      <c r="J1150" s="95" t="s">
        <v>4148</v>
      </c>
      <c r="K1150" s="95" t="s">
        <v>4091</v>
      </c>
      <c r="L1150" s="95"/>
      <c r="M1150" s="95"/>
      <c r="N1150" s="95" t="s">
        <v>3153</v>
      </c>
      <c r="O1150" s="95"/>
      <c r="P1150" s="95"/>
      <c r="Q1150" s="95" t="s">
        <v>178</v>
      </c>
      <c r="R1150" s="95"/>
      <c r="S1150" s="95"/>
      <c r="T1150" s="95"/>
      <c r="U1150" s="95"/>
      <c r="V1150" s="95"/>
      <c r="W1150" s="95"/>
      <c r="X1150" s="95"/>
      <c r="Y1150" s="95"/>
      <c r="Z1150" s="95"/>
      <c r="AA1150" s="95"/>
      <c r="AB1150" s="95"/>
      <c r="AC1150" s="95"/>
      <c r="AD1150" s="95"/>
      <c r="AE1150" s="95"/>
      <c r="AF1150" s="95"/>
      <c r="AG1150" s="95"/>
      <c r="AH1150" s="95"/>
      <c r="AI1150" s="95"/>
      <c r="AJ1150" s="95"/>
      <c r="AK1150" s="95"/>
    </row>
    <row r="1151" spans="1:37" ht="17.25" customHeight="1" x14ac:dyDescent="0.2">
      <c r="A1151" s="105" t="s">
        <v>22</v>
      </c>
      <c r="B1151" s="105" t="s">
        <v>687</v>
      </c>
      <c r="C1151" s="105" t="s">
        <v>138</v>
      </c>
      <c r="D1151" s="105" t="s">
        <v>153</v>
      </c>
      <c r="E1151" s="105" t="s">
        <v>3779</v>
      </c>
      <c r="F1151" s="95">
        <v>16</v>
      </c>
      <c r="G1151" s="98" t="s">
        <v>721</v>
      </c>
      <c r="H1151" s="95">
        <v>1999</v>
      </c>
      <c r="I1151" s="96" t="s">
        <v>4151</v>
      </c>
      <c r="J1151" s="95" t="s">
        <v>4152</v>
      </c>
      <c r="K1151" s="95" t="s">
        <v>4091</v>
      </c>
      <c r="L1151" s="95"/>
      <c r="M1151" s="95"/>
      <c r="N1151" s="95" t="s">
        <v>3153</v>
      </c>
      <c r="O1151" s="95"/>
      <c r="P1151" s="95"/>
      <c r="Q1151" s="95" t="s">
        <v>178</v>
      </c>
      <c r="R1151" s="95"/>
      <c r="S1151" s="95"/>
      <c r="T1151" s="95"/>
      <c r="U1151" s="95"/>
      <c r="V1151" s="95"/>
      <c r="W1151" s="95"/>
      <c r="X1151" s="95"/>
      <c r="Y1151" s="95"/>
      <c r="Z1151" s="95"/>
      <c r="AA1151" s="95"/>
      <c r="AB1151" s="95"/>
      <c r="AC1151" s="95"/>
      <c r="AD1151" s="95"/>
      <c r="AE1151" s="95"/>
      <c r="AF1151" s="95"/>
      <c r="AG1151" s="95"/>
      <c r="AH1151" s="95"/>
      <c r="AI1151" s="95"/>
      <c r="AJ1151" s="95"/>
      <c r="AK1151" s="95"/>
    </row>
    <row r="1152" spans="1:37" ht="17.25" customHeight="1" x14ac:dyDescent="0.2">
      <c r="A1152" s="105" t="s">
        <v>22</v>
      </c>
      <c r="B1152" s="105" t="s">
        <v>724</v>
      </c>
      <c r="C1152" s="105" t="s">
        <v>138</v>
      </c>
      <c r="D1152" s="105" t="s">
        <v>153</v>
      </c>
      <c r="E1152" s="105" t="s">
        <v>3779</v>
      </c>
      <c r="F1152" s="95">
        <v>17</v>
      </c>
      <c r="G1152" s="98" t="s">
        <v>725</v>
      </c>
      <c r="H1152" s="95">
        <v>2000</v>
      </c>
      <c r="I1152" s="96" t="s">
        <v>4155</v>
      </c>
      <c r="J1152" s="95" t="s">
        <v>4156</v>
      </c>
      <c r="K1152" s="95" t="s">
        <v>4091</v>
      </c>
      <c r="L1152" s="95"/>
      <c r="M1152" s="95"/>
      <c r="N1152" s="95" t="s">
        <v>3153</v>
      </c>
      <c r="O1152" s="95"/>
      <c r="P1152" s="95"/>
      <c r="Q1152" s="95" t="s">
        <v>178</v>
      </c>
      <c r="R1152" s="95"/>
      <c r="S1152" s="95"/>
      <c r="T1152" s="95"/>
      <c r="U1152" s="95"/>
      <c r="V1152" s="95"/>
      <c r="W1152" s="95"/>
      <c r="X1152" s="95"/>
      <c r="Y1152" s="95"/>
      <c r="Z1152" s="95"/>
      <c r="AA1152" s="95"/>
      <c r="AB1152" s="95"/>
      <c r="AC1152" s="95"/>
      <c r="AD1152" s="95"/>
      <c r="AE1152" s="95"/>
      <c r="AF1152" s="95"/>
      <c r="AG1152" s="95"/>
      <c r="AH1152" s="95"/>
      <c r="AI1152" s="95"/>
      <c r="AJ1152" s="95"/>
      <c r="AK1152" s="95"/>
    </row>
    <row r="1153" spans="1:37" ht="17.25" customHeight="1" x14ac:dyDescent="0.2">
      <c r="A1153" s="105" t="s">
        <v>22</v>
      </c>
      <c r="B1153" s="105" t="s">
        <v>708</v>
      </c>
      <c r="C1153" s="105" t="s">
        <v>138</v>
      </c>
      <c r="D1153" s="105" t="s">
        <v>153</v>
      </c>
      <c r="E1153" s="105" t="s">
        <v>3779</v>
      </c>
      <c r="F1153" s="95">
        <v>18</v>
      </c>
      <c r="G1153" s="98" t="s">
        <v>729</v>
      </c>
      <c r="H1153" s="95">
        <v>2001</v>
      </c>
      <c r="I1153" s="96" t="s">
        <v>4158</v>
      </c>
      <c r="J1153" s="95" t="s">
        <v>4160</v>
      </c>
      <c r="K1153" s="95" t="s">
        <v>4091</v>
      </c>
      <c r="L1153" s="95"/>
      <c r="M1153" s="95"/>
      <c r="N1153" s="95" t="s">
        <v>3153</v>
      </c>
      <c r="O1153" s="95"/>
      <c r="P1153" s="95"/>
      <c r="Q1153" s="95" t="s">
        <v>178</v>
      </c>
      <c r="R1153" s="95"/>
      <c r="S1153" s="95"/>
      <c r="T1153" s="95"/>
      <c r="U1153" s="95"/>
      <c r="V1153" s="95"/>
      <c r="W1153" s="95"/>
      <c r="X1153" s="95"/>
      <c r="Y1153" s="95"/>
      <c r="Z1153" s="95"/>
      <c r="AA1153" s="95"/>
      <c r="AB1153" s="95"/>
      <c r="AC1153" s="95"/>
      <c r="AD1153" s="95"/>
      <c r="AE1153" s="95"/>
      <c r="AF1153" s="95"/>
      <c r="AG1153" s="95"/>
      <c r="AH1153" s="95"/>
      <c r="AI1153" s="95"/>
      <c r="AJ1153" s="95"/>
      <c r="AK1153" s="95"/>
    </row>
    <row r="1154" spans="1:37" ht="17.25" customHeight="1" x14ac:dyDescent="0.2">
      <c r="A1154" s="105" t="s">
        <v>22</v>
      </c>
      <c r="B1154" s="105" t="s">
        <v>741</v>
      </c>
      <c r="C1154" s="105" t="s">
        <v>138</v>
      </c>
      <c r="D1154" s="105" t="s">
        <v>153</v>
      </c>
      <c r="E1154" s="105" t="s">
        <v>3779</v>
      </c>
      <c r="F1154" s="95">
        <v>19</v>
      </c>
      <c r="G1154" s="98" t="s">
        <v>733</v>
      </c>
      <c r="H1154" s="95">
        <v>2002</v>
      </c>
      <c r="I1154" s="96" t="s">
        <v>4162</v>
      </c>
      <c r="J1154" s="95" t="s">
        <v>4163</v>
      </c>
      <c r="K1154" s="95" t="s">
        <v>4091</v>
      </c>
      <c r="L1154" s="95"/>
      <c r="M1154" s="95"/>
      <c r="N1154" s="95" t="s">
        <v>3153</v>
      </c>
      <c r="O1154" s="95"/>
      <c r="P1154" s="95"/>
      <c r="Q1154" s="95" t="s">
        <v>178</v>
      </c>
      <c r="R1154" s="95"/>
      <c r="S1154" s="95"/>
      <c r="T1154" s="95"/>
      <c r="U1154" s="95"/>
      <c r="V1154" s="95"/>
      <c r="W1154" s="95"/>
      <c r="X1154" s="95"/>
      <c r="Y1154" s="95"/>
      <c r="Z1154" s="95"/>
      <c r="AA1154" s="95"/>
      <c r="AB1154" s="95"/>
      <c r="AC1154" s="95"/>
      <c r="AD1154" s="95"/>
      <c r="AE1154" s="95"/>
      <c r="AF1154" s="95"/>
      <c r="AG1154" s="95"/>
      <c r="AH1154" s="95"/>
      <c r="AI1154" s="95"/>
      <c r="AJ1154" s="95"/>
      <c r="AK1154" s="95"/>
    </row>
    <row r="1155" spans="1:37" ht="17.25" customHeight="1" x14ac:dyDescent="0.2">
      <c r="A1155" s="105" t="s">
        <v>22</v>
      </c>
      <c r="B1155" s="105" t="s">
        <v>695</v>
      </c>
      <c r="C1155" s="105" t="s">
        <v>138</v>
      </c>
      <c r="D1155" s="105" t="s">
        <v>153</v>
      </c>
      <c r="E1155" s="105" t="s">
        <v>3779</v>
      </c>
      <c r="F1155" s="95">
        <v>20</v>
      </c>
      <c r="G1155" s="98" t="s">
        <v>738</v>
      </c>
      <c r="H1155" s="95">
        <v>2003</v>
      </c>
      <c r="I1155" s="96" t="s">
        <v>4168</v>
      </c>
      <c r="J1155" s="95" t="s">
        <v>4169</v>
      </c>
      <c r="K1155" s="95" t="s">
        <v>4091</v>
      </c>
      <c r="L1155" s="95"/>
      <c r="M1155" s="95"/>
      <c r="N1155" s="95" t="s">
        <v>3153</v>
      </c>
      <c r="O1155" s="95"/>
      <c r="P1155" s="95"/>
      <c r="Q1155" s="95" t="s">
        <v>178</v>
      </c>
      <c r="R1155" s="95"/>
      <c r="S1155" s="95"/>
      <c r="T1155" s="95"/>
      <c r="U1155" s="95"/>
      <c r="V1155" s="95"/>
      <c r="W1155" s="95"/>
      <c r="X1155" s="95"/>
      <c r="Y1155" s="95"/>
      <c r="Z1155" s="95"/>
      <c r="AA1155" s="95"/>
      <c r="AB1155" s="95"/>
      <c r="AC1155" s="95"/>
      <c r="AD1155" s="95"/>
      <c r="AE1155" s="95"/>
      <c r="AF1155" s="95"/>
      <c r="AG1155" s="95"/>
      <c r="AH1155" s="95"/>
      <c r="AI1155" s="95"/>
      <c r="AJ1155" s="95"/>
      <c r="AK1155" s="95"/>
    </row>
    <row r="1156" spans="1:37" ht="17.25" customHeight="1" x14ac:dyDescent="0.2">
      <c r="A1156" s="105" t="s">
        <v>22</v>
      </c>
      <c r="B1156" s="105" t="s">
        <v>757</v>
      </c>
      <c r="C1156" s="105" t="s">
        <v>138</v>
      </c>
      <c r="D1156" s="105" t="s">
        <v>153</v>
      </c>
      <c r="E1156" s="105" t="s">
        <v>3779</v>
      </c>
      <c r="F1156" s="95">
        <v>21</v>
      </c>
      <c r="G1156" s="98" t="s">
        <v>742</v>
      </c>
      <c r="H1156" s="95">
        <v>2004</v>
      </c>
      <c r="I1156" s="96" t="s">
        <v>4172</v>
      </c>
      <c r="J1156" s="95" t="s">
        <v>4173</v>
      </c>
      <c r="K1156" s="95" t="s">
        <v>4091</v>
      </c>
      <c r="L1156" s="95"/>
      <c r="M1156" s="95"/>
      <c r="N1156" s="95" t="s">
        <v>3153</v>
      </c>
      <c r="O1156" s="95"/>
      <c r="P1156" s="95"/>
      <c r="Q1156" s="95" t="s">
        <v>178</v>
      </c>
      <c r="R1156" s="95"/>
      <c r="S1156" s="95"/>
      <c r="T1156" s="95"/>
      <c r="U1156" s="95"/>
      <c r="V1156" s="95"/>
      <c r="W1156" s="95"/>
      <c r="X1156" s="95"/>
      <c r="Y1156" s="95"/>
      <c r="Z1156" s="95"/>
      <c r="AA1156" s="95"/>
      <c r="AB1156" s="95"/>
      <c r="AC1156" s="95"/>
      <c r="AD1156" s="95"/>
      <c r="AE1156" s="95"/>
      <c r="AF1156" s="95"/>
      <c r="AG1156" s="95"/>
      <c r="AH1156" s="95"/>
      <c r="AI1156" s="95"/>
      <c r="AJ1156" s="95"/>
      <c r="AK1156" s="95"/>
    </row>
    <row r="1157" spans="1:37" ht="17.25" customHeight="1" x14ac:dyDescent="0.2">
      <c r="A1157" s="105" t="s">
        <v>22</v>
      </c>
      <c r="B1157" s="105" t="s">
        <v>683</v>
      </c>
      <c r="C1157" s="105" t="s">
        <v>138</v>
      </c>
      <c r="D1157" s="105" t="s">
        <v>153</v>
      </c>
      <c r="E1157" s="105" t="s">
        <v>3779</v>
      </c>
      <c r="F1157" s="95">
        <v>22</v>
      </c>
      <c r="G1157" s="98" t="s">
        <v>746</v>
      </c>
      <c r="H1157" s="95">
        <v>2005</v>
      </c>
      <c r="I1157" s="96" t="s">
        <v>4176</v>
      </c>
      <c r="J1157" s="95" t="s">
        <v>4177</v>
      </c>
      <c r="K1157" s="95" t="s">
        <v>4091</v>
      </c>
      <c r="L1157" s="95"/>
      <c r="M1157" s="95"/>
      <c r="N1157" s="95" t="s">
        <v>3153</v>
      </c>
      <c r="O1157" s="95"/>
      <c r="P1157" s="95"/>
      <c r="Q1157" s="95" t="s">
        <v>178</v>
      </c>
      <c r="R1157" s="95"/>
      <c r="S1157" s="95"/>
      <c r="T1157" s="95"/>
      <c r="U1157" s="95"/>
      <c r="V1157" s="95"/>
      <c r="W1157" s="95"/>
      <c r="X1157" s="95"/>
      <c r="Y1157" s="95"/>
      <c r="Z1157" s="95"/>
      <c r="AA1157" s="95"/>
      <c r="AB1157" s="95"/>
      <c r="AC1157" s="95"/>
      <c r="AD1157" s="95"/>
      <c r="AE1157" s="95"/>
      <c r="AF1157" s="95"/>
      <c r="AG1157" s="95"/>
      <c r="AH1157" s="95"/>
      <c r="AI1157" s="95"/>
      <c r="AJ1157" s="95"/>
      <c r="AK1157" s="95"/>
    </row>
    <row r="1158" spans="1:37" ht="17.25" customHeight="1" x14ac:dyDescent="0.2">
      <c r="A1158" s="105" t="s">
        <v>22</v>
      </c>
      <c r="B1158" s="105" t="s">
        <v>666</v>
      </c>
      <c r="C1158" s="105" t="s">
        <v>138</v>
      </c>
      <c r="D1158" s="105" t="s">
        <v>153</v>
      </c>
      <c r="E1158" s="105" t="s">
        <v>3779</v>
      </c>
      <c r="F1158" s="95">
        <v>23</v>
      </c>
      <c r="G1158" s="98" t="s">
        <v>750</v>
      </c>
      <c r="H1158" s="95">
        <v>2006</v>
      </c>
      <c r="I1158" s="96" t="s">
        <v>4179</v>
      </c>
      <c r="J1158" s="95" t="s">
        <v>4180</v>
      </c>
      <c r="K1158" s="95" t="s">
        <v>4091</v>
      </c>
      <c r="L1158" s="95"/>
      <c r="M1158" s="95"/>
      <c r="N1158" s="95" t="s">
        <v>3153</v>
      </c>
      <c r="O1158" s="95"/>
      <c r="P1158" s="95"/>
      <c r="Q1158" s="95" t="s">
        <v>178</v>
      </c>
      <c r="R1158" s="95"/>
      <c r="S1158" s="95"/>
      <c r="T1158" s="95"/>
      <c r="U1158" s="95"/>
      <c r="V1158" s="95"/>
      <c r="W1158" s="95"/>
      <c r="X1158" s="95"/>
      <c r="Y1158" s="95"/>
      <c r="Z1158" s="95"/>
      <c r="AA1158" s="95"/>
      <c r="AB1158" s="95"/>
      <c r="AC1158" s="95"/>
      <c r="AD1158" s="95"/>
      <c r="AE1158" s="95"/>
      <c r="AF1158" s="95"/>
      <c r="AG1158" s="95"/>
      <c r="AH1158" s="95"/>
      <c r="AI1158" s="95"/>
      <c r="AJ1158" s="95"/>
      <c r="AK1158" s="95"/>
    </row>
    <row r="1159" spans="1:37" ht="17.25" customHeight="1" x14ac:dyDescent="0.2">
      <c r="A1159" s="105" t="s">
        <v>22</v>
      </c>
      <c r="B1159" s="105" t="s">
        <v>658</v>
      </c>
      <c r="C1159" s="105" t="s">
        <v>138</v>
      </c>
      <c r="D1159" s="105" t="s">
        <v>153</v>
      </c>
      <c r="E1159" s="105" t="s">
        <v>3779</v>
      </c>
      <c r="F1159" s="95">
        <v>24</v>
      </c>
      <c r="G1159" s="98" t="s">
        <v>754</v>
      </c>
      <c r="H1159" s="95">
        <v>2007</v>
      </c>
      <c r="I1159" s="96" t="s">
        <v>4183</v>
      </c>
      <c r="J1159" s="95" t="s">
        <v>4184</v>
      </c>
      <c r="K1159" s="95" t="s">
        <v>4091</v>
      </c>
      <c r="L1159" s="95"/>
      <c r="M1159" s="95"/>
      <c r="N1159" s="95" t="s">
        <v>3153</v>
      </c>
      <c r="O1159" s="95"/>
      <c r="P1159" s="95"/>
      <c r="Q1159" s="95" t="s">
        <v>178</v>
      </c>
      <c r="R1159" s="95"/>
      <c r="S1159" s="95"/>
      <c r="T1159" s="95"/>
      <c r="U1159" s="95"/>
      <c r="V1159" s="95"/>
      <c r="W1159" s="95"/>
      <c r="X1159" s="95"/>
      <c r="Y1159" s="95"/>
      <c r="Z1159" s="95"/>
      <c r="AA1159" s="95"/>
      <c r="AB1159" s="95"/>
      <c r="AC1159" s="95"/>
      <c r="AD1159" s="95"/>
      <c r="AE1159" s="95"/>
      <c r="AF1159" s="95"/>
      <c r="AG1159" s="95"/>
      <c r="AH1159" s="95"/>
      <c r="AI1159" s="95"/>
      <c r="AJ1159" s="95"/>
      <c r="AK1159" s="95"/>
    </row>
    <row r="1160" spans="1:37" ht="17.25" customHeight="1" x14ac:dyDescent="0.2">
      <c r="A1160" s="105" t="s">
        <v>22</v>
      </c>
      <c r="B1160" s="105" t="s">
        <v>663</v>
      </c>
      <c r="C1160" s="105" t="s">
        <v>138</v>
      </c>
      <c r="D1160" s="105" t="s">
        <v>153</v>
      </c>
      <c r="E1160" s="105" t="s">
        <v>3779</v>
      </c>
      <c r="F1160" s="95">
        <v>25</v>
      </c>
      <c r="G1160" s="98" t="s">
        <v>758</v>
      </c>
      <c r="H1160" s="95">
        <v>2008</v>
      </c>
      <c r="I1160" s="96" t="s">
        <v>4189</v>
      </c>
      <c r="J1160" s="95" t="s">
        <v>4190</v>
      </c>
      <c r="K1160" s="95" t="s">
        <v>4091</v>
      </c>
      <c r="L1160" s="95"/>
      <c r="M1160" s="95"/>
      <c r="N1160" s="95" t="s">
        <v>3153</v>
      </c>
      <c r="O1160" s="95"/>
      <c r="P1160" s="95"/>
      <c r="Q1160" s="95" t="s">
        <v>178</v>
      </c>
      <c r="R1160" s="95"/>
      <c r="S1160" s="95"/>
      <c r="T1160" s="95"/>
      <c r="U1160" s="95"/>
      <c r="V1160" s="95"/>
      <c r="W1160" s="95"/>
      <c r="X1160" s="95"/>
      <c r="Y1160" s="95"/>
      <c r="Z1160" s="95"/>
      <c r="AA1160" s="95"/>
      <c r="AB1160" s="95"/>
      <c r="AC1160" s="95"/>
      <c r="AD1160" s="95"/>
      <c r="AE1160" s="95"/>
      <c r="AF1160" s="95"/>
      <c r="AG1160" s="95"/>
      <c r="AH1160" s="95"/>
      <c r="AI1160" s="95"/>
      <c r="AJ1160" s="95"/>
      <c r="AK1160" s="95"/>
    </row>
    <row r="1161" spans="1:37" ht="17.25" customHeight="1" x14ac:dyDescent="0.2">
      <c r="A1161" s="105" t="s">
        <v>22</v>
      </c>
      <c r="B1161" s="105" t="s">
        <v>745</v>
      </c>
      <c r="C1161" s="105" t="s">
        <v>138</v>
      </c>
      <c r="D1161" s="105" t="s">
        <v>153</v>
      </c>
      <c r="E1161" s="105" t="s">
        <v>3779</v>
      </c>
      <c r="F1161" s="95">
        <v>26</v>
      </c>
      <c r="G1161" s="98" t="s">
        <v>763</v>
      </c>
      <c r="H1161" s="95">
        <v>2009</v>
      </c>
      <c r="I1161" s="96" t="s">
        <v>4193</v>
      </c>
      <c r="J1161" s="95" t="s">
        <v>4194</v>
      </c>
      <c r="K1161" s="95" t="s">
        <v>4091</v>
      </c>
      <c r="L1161" s="95"/>
      <c r="M1161" s="95"/>
      <c r="N1161" s="95" t="s">
        <v>3153</v>
      </c>
      <c r="O1161" s="95"/>
      <c r="P1161" s="95"/>
      <c r="Q1161" s="95" t="s">
        <v>178</v>
      </c>
      <c r="R1161" s="95"/>
      <c r="S1161" s="95"/>
      <c r="T1161" s="95"/>
      <c r="U1161" s="95"/>
      <c r="V1161" s="95"/>
      <c r="W1161" s="95"/>
      <c r="X1161" s="95"/>
      <c r="Y1161" s="95"/>
      <c r="Z1161" s="95"/>
      <c r="AA1161" s="95"/>
      <c r="AB1161" s="95"/>
      <c r="AC1161" s="95"/>
      <c r="AD1161" s="95"/>
      <c r="AE1161" s="95"/>
      <c r="AF1161" s="95"/>
      <c r="AG1161" s="95"/>
      <c r="AH1161" s="95"/>
      <c r="AI1161" s="95"/>
      <c r="AJ1161" s="95"/>
      <c r="AK1161" s="95"/>
    </row>
    <row r="1162" spans="1:37" ht="17.25" customHeight="1" x14ac:dyDescent="0.2">
      <c r="A1162" s="105" t="s">
        <v>22</v>
      </c>
      <c r="B1162" s="105" t="s">
        <v>699</v>
      </c>
      <c r="C1162" s="105" t="s">
        <v>138</v>
      </c>
      <c r="D1162" s="105" t="s">
        <v>153</v>
      </c>
      <c r="E1162" s="105" t="s">
        <v>3779</v>
      </c>
      <c r="F1162" s="95">
        <v>27</v>
      </c>
      <c r="G1162" s="98" t="s">
        <v>767</v>
      </c>
      <c r="H1162" s="95">
        <v>2010</v>
      </c>
      <c r="I1162" s="96" t="s">
        <v>4197</v>
      </c>
      <c r="J1162" s="95" t="s">
        <v>4198</v>
      </c>
      <c r="K1162" s="95" t="s">
        <v>4091</v>
      </c>
      <c r="L1162" s="95"/>
      <c r="M1162" s="95"/>
      <c r="N1162" s="95" t="s">
        <v>3153</v>
      </c>
      <c r="O1162" s="95"/>
      <c r="P1162" s="95"/>
      <c r="Q1162" s="95" t="s">
        <v>178</v>
      </c>
      <c r="R1162" s="95"/>
      <c r="S1162" s="95"/>
      <c r="T1162" s="95"/>
      <c r="U1162" s="95"/>
      <c r="V1162" s="95"/>
      <c r="W1162" s="95"/>
      <c r="X1162" s="95"/>
      <c r="Y1162" s="95"/>
      <c r="Z1162" s="95"/>
      <c r="AA1162" s="95"/>
      <c r="AB1162" s="95"/>
      <c r="AC1162" s="95"/>
      <c r="AD1162" s="95"/>
      <c r="AE1162" s="95"/>
      <c r="AF1162" s="95"/>
      <c r="AG1162" s="95"/>
      <c r="AH1162" s="95"/>
      <c r="AI1162" s="95"/>
      <c r="AJ1162" s="95"/>
      <c r="AK1162" s="95"/>
    </row>
    <row r="1163" spans="1:37" ht="17.25" customHeight="1" x14ac:dyDescent="0.2">
      <c r="A1163" s="105" t="s">
        <v>22</v>
      </c>
      <c r="B1163" s="105" t="s">
        <v>766</v>
      </c>
      <c r="C1163" s="105" t="s">
        <v>138</v>
      </c>
      <c r="D1163" s="105" t="s">
        <v>153</v>
      </c>
      <c r="E1163" s="105" t="s">
        <v>3779</v>
      </c>
      <c r="F1163" s="95">
        <v>28</v>
      </c>
      <c r="G1163" s="98" t="s">
        <v>771</v>
      </c>
      <c r="H1163" s="95">
        <v>2011</v>
      </c>
      <c r="I1163" s="96" t="s">
        <v>4201</v>
      </c>
      <c r="J1163" s="95" t="s">
        <v>4202</v>
      </c>
      <c r="K1163" s="95" t="s">
        <v>4091</v>
      </c>
      <c r="L1163" s="95"/>
      <c r="M1163" s="95"/>
      <c r="N1163" s="95" t="s">
        <v>3153</v>
      </c>
      <c r="O1163" s="95"/>
      <c r="P1163" s="95"/>
      <c r="Q1163" s="95" t="s">
        <v>178</v>
      </c>
      <c r="R1163" s="95"/>
      <c r="S1163" s="95"/>
      <c r="T1163" s="95"/>
      <c r="U1163" s="95"/>
      <c r="V1163" s="95"/>
      <c r="W1163" s="95"/>
      <c r="X1163" s="95"/>
      <c r="Y1163" s="95"/>
      <c r="Z1163" s="95"/>
      <c r="AA1163" s="95"/>
      <c r="AB1163" s="95"/>
      <c r="AC1163" s="95"/>
      <c r="AD1163" s="95"/>
      <c r="AE1163" s="95"/>
      <c r="AF1163" s="95"/>
      <c r="AG1163" s="95"/>
      <c r="AH1163" s="95"/>
      <c r="AI1163" s="95"/>
      <c r="AJ1163" s="95"/>
      <c r="AK1163" s="95"/>
    </row>
    <row r="1164" spans="1:37" ht="17.25" customHeight="1" x14ac:dyDescent="0.2">
      <c r="A1164" s="105" t="s">
        <v>22</v>
      </c>
      <c r="B1164" s="105" t="s">
        <v>786</v>
      </c>
      <c r="C1164" s="105" t="s">
        <v>138</v>
      </c>
      <c r="D1164" s="105" t="s">
        <v>153</v>
      </c>
      <c r="E1164" s="105" t="s">
        <v>3779</v>
      </c>
      <c r="F1164" s="95">
        <v>29</v>
      </c>
      <c r="G1164" s="98" t="s">
        <v>775</v>
      </c>
      <c r="H1164" s="95">
        <v>2012</v>
      </c>
      <c r="I1164" s="96" t="s">
        <v>4204</v>
      </c>
      <c r="J1164" s="95" t="s">
        <v>4205</v>
      </c>
      <c r="K1164" s="95" t="s">
        <v>4091</v>
      </c>
      <c r="L1164" s="95"/>
      <c r="M1164" s="95"/>
      <c r="N1164" s="95" t="s">
        <v>3153</v>
      </c>
      <c r="O1164" s="95"/>
      <c r="P1164" s="95"/>
      <c r="Q1164" s="95" t="s">
        <v>178</v>
      </c>
      <c r="R1164" s="95"/>
      <c r="S1164" s="95"/>
      <c r="T1164" s="95"/>
      <c r="U1164" s="95"/>
      <c r="V1164" s="95"/>
      <c r="W1164" s="95"/>
      <c r="X1164" s="95"/>
      <c r="Y1164" s="95"/>
      <c r="Z1164" s="95"/>
      <c r="AA1164" s="95"/>
      <c r="AB1164" s="95"/>
      <c r="AC1164" s="95"/>
      <c r="AD1164" s="95"/>
      <c r="AE1164" s="95"/>
      <c r="AF1164" s="95"/>
      <c r="AG1164" s="95"/>
      <c r="AH1164" s="95"/>
      <c r="AI1164" s="95"/>
      <c r="AJ1164" s="95"/>
      <c r="AK1164" s="95"/>
    </row>
    <row r="1165" spans="1:37" ht="17.25" customHeight="1" x14ac:dyDescent="0.2">
      <c r="A1165" s="105" t="s">
        <v>22</v>
      </c>
      <c r="B1165" s="105" t="s">
        <v>691</v>
      </c>
      <c r="C1165" s="105" t="s">
        <v>138</v>
      </c>
      <c r="D1165" s="105" t="s">
        <v>153</v>
      </c>
      <c r="E1165" s="105" t="s">
        <v>3779</v>
      </c>
      <c r="F1165" s="95">
        <v>30</v>
      </c>
      <c r="G1165" s="98" t="s">
        <v>779</v>
      </c>
      <c r="H1165" s="95">
        <v>2013</v>
      </c>
      <c r="I1165" s="96" t="s">
        <v>4208</v>
      </c>
      <c r="J1165" s="95" t="s">
        <v>4209</v>
      </c>
      <c r="K1165" s="95" t="s">
        <v>4091</v>
      </c>
      <c r="L1165" s="95"/>
      <c r="M1165" s="95"/>
      <c r="N1165" s="95" t="s">
        <v>3153</v>
      </c>
      <c r="O1165" s="95"/>
      <c r="P1165" s="95"/>
      <c r="Q1165" s="95" t="s">
        <v>178</v>
      </c>
      <c r="R1165" s="95"/>
      <c r="S1165" s="95"/>
      <c r="T1165" s="95"/>
      <c r="U1165" s="95"/>
      <c r="V1165" s="95"/>
      <c r="W1165" s="95"/>
      <c r="X1165" s="95"/>
      <c r="Y1165" s="95"/>
      <c r="Z1165" s="95"/>
      <c r="AA1165" s="95"/>
      <c r="AB1165" s="95"/>
      <c r="AC1165" s="95"/>
      <c r="AD1165" s="95"/>
      <c r="AE1165" s="95"/>
      <c r="AF1165" s="95"/>
      <c r="AG1165" s="95"/>
      <c r="AH1165" s="95"/>
      <c r="AI1165" s="95"/>
      <c r="AJ1165" s="95"/>
      <c r="AK1165" s="95"/>
    </row>
    <row r="1166" spans="1:37" ht="17.25" customHeight="1" x14ac:dyDescent="0.2">
      <c r="A1166" s="105" t="s">
        <v>22</v>
      </c>
      <c r="B1166" s="105" t="s">
        <v>728</v>
      </c>
      <c r="C1166" s="105" t="s">
        <v>138</v>
      </c>
      <c r="D1166" s="105" t="s">
        <v>153</v>
      </c>
      <c r="E1166" s="105" t="s">
        <v>3779</v>
      </c>
      <c r="F1166" s="95">
        <v>31</v>
      </c>
      <c r="G1166" s="98" t="s">
        <v>783</v>
      </c>
      <c r="H1166" s="95">
        <v>2014</v>
      </c>
      <c r="I1166" s="96" t="s">
        <v>4214</v>
      </c>
      <c r="J1166" s="95" t="s">
        <v>4215</v>
      </c>
      <c r="K1166" s="95" t="s">
        <v>4091</v>
      </c>
      <c r="L1166" s="95"/>
      <c r="M1166" s="95"/>
      <c r="N1166" s="95" t="s">
        <v>3153</v>
      </c>
      <c r="O1166" s="95"/>
      <c r="P1166" s="95"/>
      <c r="Q1166" s="95" t="s">
        <v>178</v>
      </c>
      <c r="R1166" s="95"/>
      <c r="S1166" s="95"/>
      <c r="T1166" s="95"/>
      <c r="U1166" s="95"/>
      <c r="V1166" s="95"/>
      <c r="W1166" s="95"/>
      <c r="X1166" s="95"/>
      <c r="Y1166" s="95"/>
      <c r="Z1166" s="95"/>
      <c r="AA1166" s="95"/>
      <c r="AB1166" s="95"/>
      <c r="AC1166" s="95"/>
      <c r="AD1166" s="95"/>
      <c r="AE1166" s="95"/>
      <c r="AF1166" s="95"/>
      <c r="AG1166" s="95"/>
      <c r="AH1166" s="95"/>
      <c r="AI1166" s="95"/>
      <c r="AJ1166" s="95"/>
      <c r="AK1166" s="95"/>
    </row>
    <row r="1167" spans="1:37" ht="17.25" customHeight="1" x14ac:dyDescent="0.2">
      <c r="A1167" s="105" t="s">
        <v>22</v>
      </c>
      <c r="B1167" s="105" t="s">
        <v>716</v>
      </c>
      <c r="C1167" s="105" t="s">
        <v>138</v>
      </c>
      <c r="D1167" s="105" t="s">
        <v>153</v>
      </c>
      <c r="E1167" s="105" t="s">
        <v>3779</v>
      </c>
      <c r="F1167" s="95">
        <v>32</v>
      </c>
      <c r="G1167" s="98" t="s">
        <v>787</v>
      </c>
      <c r="H1167" s="95">
        <v>2015</v>
      </c>
      <c r="I1167" s="96" t="s">
        <v>4217</v>
      </c>
      <c r="J1167" s="95" t="s">
        <v>4218</v>
      </c>
      <c r="K1167" s="95" t="s">
        <v>4091</v>
      </c>
      <c r="L1167" s="95"/>
      <c r="M1167" s="95"/>
      <c r="N1167" s="95" t="s">
        <v>3153</v>
      </c>
      <c r="O1167" s="95"/>
      <c r="P1167" s="95"/>
      <c r="Q1167" s="95" t="s">
        <v>178</v>
      </c>
      <c r="R1167" s="95"/>
      <c r="S1167" s="95"/>
      <c r="T1167" s="95"/>
      <c r="U1167" s="95"/>
      <c r="V1167" s="95"/>
      <c r="W1167" s="95"/>
      <c r="X1167" s="95"/>
      <c r="Y1167" s="95"/>
      <c r="Z1167" s="95"/>
      <c r="AA1167" s="95"/>
      <c r="AB1167" s="95"/>
      <c r="AC1167" s="95"/>
      <c r="AD1167" s="95"/>
      <c r="AE1167" s="95"/>
      <c r="AF1167" s="95"/>
      <c r="AG1167" s="95"/>
      <c r="AH1167" s="95"/>
      <c r="AI1167" s="95"/>
      <c r="AJ1167" s="95"/>
      <c r="AK1167" s="95"/>
    </row>
    <row r="1168" spans="1:37" ht="17.25" customHeight="1" x14ac:dyDescent="0.2">
      <c r="A1168" s="105" t="s">
        <v>22</v>
      </c>
      <c r="B1168" s="105" t="s">
        <v>1226</v>
      </c>
      <c r="C1168" s="105" t="s">
        <v>138</v>
      </c>
      <c r="D1168" s="105" t="s">
        <v>153</v>
      </c>
      <c r="E1168" s="105" t="s">
        <v>3779</v>
      </c>
      <c r="F1168" s="95">
        <v>33</v>
      </c>
      <c r="G1168" s="98" t="s">
        <v>1227</v>
      </c>
      <c r="H1168" s="95">
        <v>2016</v>
      </c>
      <c r="I1168" s="96" t="s">
        <v>4221</v>
      </c>
      <c r="J1168" s="95" t="s">
        <v>4222</v>
      </c>
      <c r="K1168" s="95" t="s">
        <v>4091</v>
      </c>
      <c r="L1168" s="95"/>
      <c r="M1168" s="95"/>
      <c r="N1168" s="95" t="s">
        <v>3153</v>
      </c>
      <c r="O1168" s="95"/>
      <c r="P1168" s="95"/>
      <c r="Q1168" s="95" t="s">
        <v>178</v>
      </c>
      <c r="R1168" s="95"/>
      <c r="S1168" s="95"/>
      <c r="T1168" s="95"/>
      <c r="U1168" s="95"/>
      <c r="V1168" s="95"/>
      <c r="W1168" s="95"/>
      <c r="X1168" s="95"/>
      <c r="Y1168" s="95"/>
      <c r="Z1168" s="95"/>
      <c r="AA1168" s="95"/>
      <c r="AB1168" s="95"/>
      <c r="AC1168" s="95"/>
      <c r="AD1168" s="95"/>
      <c r="AE1168" s="95"/>
      <c r="AF1168" s="95"/>
      <c r="AG1168" s="95"/>
      <c r="AH1168" s="95"/>
      <c r="AI1168" s="95"/>
      <c r="AJ1168" s="95"/>
      <c r="AK1168" s="95"/>
    </row>
    <row r="1169" spans="1:37" ht="17.25" customHeight="1" x14ac:dyDescent="0.2">
      <c r="A1169" s="104" t="s">
        <v>22</v>
      </c>
      <c r="B1169" s="104" t="s">
        <v>1392</v>
      </c>
      <c r="C1169" s="104" t="s">
        <v>138</v>
      </c>
      <c r="D1169" s="104" t="s">
        <v>148</v>
      </c>
      <c r="E1169" s="104" t="s">
        <v>148</v>
      </c>
      <c r="F1169" s="95">
        <v>11</v>
      </c>
      <c r="G1169" s="98" t="s">
        <v>700</v>
      </c>
      <c r="H1169" s="95">
        <v>1994</v>
      </c>
      <c r="I1169" s="96" t="s">
        <v>4225</v>
      </c>
      <c r="J1169" s="95" t="s">
        <v>4226</v>
      </c>
      <c r="K1169" s="95" t="s">
        <v>4227</v>
      </c>
      <c r="L1169" s="106" t="s">
        <v>9048</v>
      </c>
      <c r="M1169" s="95"/>
      <c r="N1169" s="95" t="s">
        <v>252</v>
      </c>
      <c r="O1169" s="95"/>
      <c r="P1169" s="95"/>
      <c r="Q1169" s="95" t="s">
        <v>178</v>
      </c>
      <c r="R1169" s="95"/>
      <c r="S1169" s="95"/>
      <c r="T1169" s="95"/>
      <c r="U1169" s="95"/>
      <c r="V1169" s="95"/>
      <c r="W1169" s="95"/>
      <c r="X1169" s="95"/>
      <c r="Y1169" s="95"/>
      <c r="Z1169" s="95"/>
      <c r="AA1169" s="95"/>
      <c r="AB1169" s="95"/>
      <c r="AC1169" s="95"/>
      <c r="AD1169" s="95"/>
      <c r="AE1169" s="95"/>
      <c r="AF1169" s="95"/>
      <c r="AG1169" s="95"/>
      <c r="AH1169" s="95"/>
      <c r="AI1169" s="95"/>
      <c r="AJ1169" s="95"/>
      <c r="AK1169" s="95"/>
    </row>
    <row r="1170" spans="1:37" ht="17.25" customHeight="1" x14ac:dyDescent="0.2">
      <c r="A1170" s="104" t="s">
        <v>22</v>
      </c>
      <c r="B1170" s="104" t="s">
        <v>1397</v>
      </c>
      <c r="C1170" s="104" t="s">
        <v>138</v>
      </c>
      <c r="D1170" s="104" t="s">
        <v>148</v>
      </c>
      <c r="E1170" s="104" t="s">
        <v>148</v>
      </c>
      <c r="F1170" s="95">
        <v>12</v>
      </c>
      <c r="G1170" s="98" t="s">
        <v>705</v>
      </c>
      <c r="H1170" s="95">
        <v>1995</v>
      </c>
      <c r="I1170" s="96" t="s">
        <v>4230</v>
      </c>
      <c r="J1170" s="95" t="s">
        <v>4231</v>
      </c>
      <c r="K1170" s="95" t="s">
        <v>4227</v>
      </c>
      <c r="L1170" s="106" t="s">
        <v>9048</v>
      </c>
      <c r="M1170" s="95"/>
      <c r="N1170" s="95" t="s">
        <v>252</v>
      </c>
      <c r="O1170" s="95"/>
      <c r="P1170" s="95"/>
      <c r="Q1170" s="95" t="s">
        <v>178</v>
      </c>
      <c r="R1170" s="95"/>
      <c r="S1170" s="95"/>
      <c r="T1170" s="95"/>
      <c r="U1170" s="95"/>
      <c r="V1170" s="95"/>
      <c r="W1170" s="95"/>
      <c r="X1170" s="95"/>
      <c r="Y1170" s="95"/>
      <c r="Z1170" s="95"/>
      <c r="AA1170" s="95"/>
      <c r="AB1170" s="95"/>
      <c r="AC1170" s="95"/>
      <c r="AD1170" s="95"/>
      <c r="AE1170" s="95"/>
      <c r="AF1170" s="95"/>
      <c r="AG1170" s="95"/>
      <c r="AH1170" s="95"/>
      <c r="AI1170" s="95"/>
      <c r="AJ1170" s="95"/>
      <c r="AK1170" s="95"/>
    </row>
    <row r="1171" spans="1:37" ht="17.25" customHeight="1" x14ac:dyDescent="0.2">
      <c r="A1171" s="104" t="s">
        <v>22</v>
      </c>
      <c r="B1171" s="104" t="s">
        <v>841</v>
      </c>
      <c r="C1171" s="104" t="s">
        <v>138</v>
      </c>
      <c r="D1171" s="104" t="s">
        <v>148</v>
      </c>
      <c r="E1171" s="104" t="s">
        <v>148</v>
      </c>
      <c r="F1171" s="95">
        <v>13</v>
      </c>
      <c r="G1171" s="98" t="s">
        <v>709</v>
      </c>
      <c r="H1171" s="95">
        <v>1996</v>
      </c>
      <c r="I1171" s="96" t="s">
        <v>4236</v>
      </c>
      <c r="J1171" s="95" t="s">
        <v>4237</v>
      </c>
      <c r="K1171" s="95" t="s">
        <v>4227</v>
      </c>
      <c r="L1171" s="106" t="s">
        <v>9048</v>
      </c>
      <c r="M1171" s="95"/>
      <c r="N1171" s="95" t="s">
        <v>252</v>
      </c>
      <c r="O1171" s="95"/>
      <c r="P1171" s="95"/>
      <c r="Q1171" s="95" t="s">
        <v>178</v>
      </c>
      <c r="R1171" s="95"/>
      <c r="S1171" s="95"/>
      <c r="T1171" s="95"/>
      <c r="U1171" s="95"/>
      <c r="V1171" s="95"/>
      <c r="W1171" s="95"/>
      <c r="X1171" s="95"/>
      <c r="Y1171" s="95"/>
      <c r="Z1171" s="95"/>
      <c r="AA1171" s="95"/>
      <c r="AB1171" s="95"/>
      <c r="AC1171" s="95"/>
      <c r="AD1171" s="95"/>
      <c r="AE1171" s="95"/>
      <c r="AF1171" s="95"/>
      <c r="AG1171" s="95"/>
      <c r="AH1171" s="95"/>
      <c r="AI1171" s="95"/>
      <c r="AJ1171" s="95"/>
      <c r="AK1171" s="95"/>
    </row>
    <row r="1172" spans="1:37" ht="17.25" customHeight="1" x14ac:dyDescent="0.2">
      <c r="A1172" s="104" t="s">
        <v>22</v>
      </c>
      <c r="B1172" s="104" t="s">
        <v>1405</v>
      </c>
      <c r="C1172" s="104" t="s">
        <v>138</v>
      </c>
      <c r="D1172" s="104" t="s">
        <v>148</v>
      </c>
      <c r="E1172" s="104" t="s">
        <v>148</v>
      </c>
      <c r="F1172" s="95">
        <v>14</v>
      </c>
      <c r="G1172" s="98" t="s">
        <v>713</v>
      </c>
      <c r="H1172" s="95">
        <v>1997</v>
      </c>
      <c r="I1172" s="96" t="s">
        <v>4240</v>
      </c>
      <c r="J1172" s="95" t="s">
        <v>4241</v>
      </c>
      <c r="K1172" s="95" t="s">
        <v>4227</v>
      </c>
      <c r="L1172" s="106" t="s">
        <v>9048</v>
      </c>
      <c r="M1172" s="95"/>
      <c r="N1172" s="95" t="s">
        <v>252</v>
      </c>
      <c r="O1172" s="95"/>
      <c r="P1172" s="95"/>
      <c r="Q1172" s="95" t="s">
        <v>178</v>
      </c>
      <c r="R1172" s="95"/>
      <c r="S1172" s="95"/>
      <c r="T1172" s="95"/>
      <c r="U1172" s="95"/>
      <c r="V1172" s="95"/>
      <c r="W1172" s="95"/>
      <c r="X1172" s="95"/>
      <c r="Y1172" s="95"/>
      <c r="Z1172" s="95"/>
      <c r="AA1172" s="95"/>
      <c r="AB1172" s="95"/>
      <c r="AC1172" s="95"/>
      <c r="AD1172" s="95"/>
      <c r="AE1172" s="95"/>
      <c r="AF1172" s="95"/>
      <c r="AG1172" s="95"/>
      <c r="AH1172" s="95"/>
      <c r="AI1172" s="95"/>
      <c r="AJ1172" s="95"/>
      <c r="AK1172" s="95"/>
    </row>
    <row r="1173" spans="1:37" ht="17.25" customHeight="1" x14ac:dyDescent="0.2">
      <c r="A1173" s="104" t="s">
        <v>22</v>
      </c>
      <c r="B1173" s="104" t="s">
        <v>1409</v>
      </c>
      <c r="C1173" s="104" t="s">
        <v>138</v>
      </c>
      <c r="D1173" s="104" t="s">
        <v>148</v>
      </c>
      <c r="E1173" s="104" t="s">
        <v>148</v>
      </c>
      <c r="F1173" s="95">
        <v>15</v>
      </c>
      <c r="G1173" s="98" t="s">
        <v>717</v>
      </c>
      <c r="H1173" s="95">
        <v>1998</v>
      </c>
      <c r="I1173" s="96" t="s">
        <v>4244</v>
      </c>
      <c r="J1173" s="95" t="s">
        <v>4245</v>
      </c>
      <c r="K1173" s="95" t="s">
        <v>4227</v>
      </c>
      <c r="L1173" s="106" t="s">
        <v>9048</v>
      </c>
      <c r="M1173" s="95"/>
      <c r="N1173" s="95" t="s">
        <v>252</v>
      </c>
      <c r="O1173" s="95"/>
      <c r="P1173" s="95"/>
      <c r="Q1173" s="95" t="s">
        <v>178</v>
      </c>
      <c r="R1173" s="95"/>
      <c r="S1173" s="95"/>
      <c r="T1173" s="95"/>
      <c r="U1173" s="95"/>
      <c r="V1173" s="95"/>
      <c r="W1173" s="95"/>
      <c r="X1173" s="95"/>
      <c r="Y1173" s="95"/>
      <c r="Z1173" s="95"/>
      <c r="AA1173" s="95"/>
      <c r="AB1173" s="95"/>
      <c r="AC1173" s="95"/>
      <c r="AD1173" s="95"/>
      <c r="AE1173" s="95"/>
      <c r="AF1173" s="95"/>
      <c r="AG1173" s="95"/>
      <c r="AH1173" s="95"/>
      <c r="AI1173" s="95"/>
      <c r="AJ1173" s="95"/>
      <c r="AK1173" s="95"/>
    </row>
    <row r="1174" spans="1:37" ht="17.25" customHeight="1" x14ac:dyDescent="0.2">
      <c r="A1174" s="104" t="s">
        <v>22</v>
      </c>
      <c r="B1174" s="104" t="s">
        <v>1414</v>
      </c>
      <c r="C1174" s="104" t="s">
        <v>138</v>
      </c>
      <c r="D1174" s="104" t="s">
        <v>148</v>
      </c>
      <c r="E1174" s="104" t="s">
        <v>148</v>
      </c>
      <c r="F1174" s="95">
        <v>16</v>
      </c>
      <c r="G1174" s="98" t="s">
        <v>721</v>
      </c>
      <c r="H1174" s="95">
        <v>1999</v>
      </c>
      <c r="I1174" s="96" t="s">
        <v>4248</v>
      </c>
      <c r="J1174" s="95" t="s">
        <v>4249</v>
      </c>
      <c r="K1174" s="95" t="s">
        <v>4227</v>
      </c>
      <c r="L1174" s="106" t="s">
        <v>9048</v>
      </c>
      <c r="M1174" s="95"/>
      <c r="N1174" s="95" t="s">
        <v>252</v>
      </c>
      <c r="O1174" s="95"/>
      <c r="P1174" s="95"/>
      <c r="Q1174" s="95" t="s">
        <v>178</v>
      </c>
      <c r="R1174" s="95"/>
      <c r="S1174" s="95"/>
      <c r="T1174" s="95"/>
      <c r="U1174" s="95"/>
      <c r="V1174" s="95"/>
      <c r="W1174" s="95"/>
      <c r="X1174" s="95"/>
      <c r="Y1174" s="95"/>
      <c r="Z1174" s="95"/>
      <c r="AA1174" s="95"/>
      <c r="AB1174" s="95"/>
      <c r="AC1174" s="95"/>
      <c r="AD1174" s="95"/>
      <c r="AE1174" s="95"/>
      <c r="AF1174" s="95"/>
      <c r="AG1174" s="95"/>
      <c r="AH1174" s="95"/>
      <c r="AI1174" s="95"/>
      <c r="AJ1174" s="95"/>
      <c r="AK1174" s="95"/>
    </row>
    <row r="1175" spans="1:37" ht="17.25" customHeight="1" x14ac:dyDescent="0.2">
      <c r="A1175" s="104" t="s">
        <v>22</v>
      </c>
      <c r="B1175" s="104" t="s">
        <v>1418</v>
      </c>
      <c r="C1175" s="104" t="s">
        <v>138</v>
      </c>
      <c r="D1175" s="104" t="s">
        <v>148</v>
      </c>
      <c r="E1175" s="104" t="s">
        <v>148</v>
      </c>
      <c r="F1175" s="95">
        <v>17</v>
      </c>
      <c r="G1175" s="98" t="s">
        <v>725</v>
      </c>
      <c r="H1175" s="95">
        <v>2000</v>
      </c>
      <c r="I1175" s="96" t="s">
        <v>4252</v>
      </c>
      <c r="J1175" s="95" t="s">
        <v>4253</v>
      </c>
      <c r="K1175" s="95" t="s">
        <v>4227</v>
      </c>
      <c r="L1175" s="106" t="s">
        <v>9048</v>
      </c>
      <c r="M1175" s="95"/>
      <c r="N1175" s="95" t="s">
        <v>252</v>
      </c>
      <c r="O1175" s="95"/>
      <c r="P1175" s="95"/>
      <c r="Q1175" s="95" t="s">
        <v>178</v>
      </c>
      <c r="R1175" s="95"/>
      <c r="S1175" s="95"/>
      <c r="T1175" s="95"/>
      <c r="U1175" s="95"/>
      <c r="V1175" s="95"/>
      <c r="W1175" s="95"/>
      <c r="X1175" s="95"/>
      <c r="Y1175" s="95"/>
      <c r="Z1175" s="95"/>
      <c r="AA1175" s="95"/>
      <c r="AB1175" s="95"/>
      <c r="AC1175" s="95"/>
      <c r="AD1175" s="95"/>
      <c r="AE1175" s="95"/>
      <c r="AF1175" s="95"/>
      <c r="AG1175" s="95"/>
      <c r="AH1175" s="95"/>
      <c r="AI1175" s="95"/>
      <c r="AJ1175" s="95"/>
      <c r="AK1175" s="95"/>
    </row>
    <row r="1176" spans="1:37" ht="17.25" customHeight="1" x14ac:dyDescent="0.2">
      <c r="A1176" s="104" t="s">
        <v>22</v>
      </c>
      <c r="B1176" s="104" t="s">
        <v>844</v>
      </c>
      <c r="C1176" s="104" t="s">
        <v>138</v>
      </c>
      <c r="D1176" s="104" t="s">
        <v>148</v>
      </c>
      <c r="E1176" s="104" t="s">
        <v>148</v>
      </c>
      <c r="F1176" s="95">
        <v>18</v>
      </c>
      <c r="G1176" s="98" t="s">
        <v>729</v>
      </c>
      <c r="H1176" s="95">
        <v>2001</v>
      </c>
      <c r="I1176" s="96" t="s">
        <v>4256</v>
      </c>
      <c r="J1176" s="95" t="s">
        <v>4257</v>
      </c>
      <c r="K1176" s="95" t="s">
        <v>4227</v>
      </c>
      <c r="L1176" s="106" t="s">
        <v>9048</v>
      </c>
      <c r="M1176" s="95"/>
      <c r="N1176" s="95" t="s">
        <v>252</v>
      </c>
      <c r="O1176" s="95"/>
      <c r="P1176" s="95"/>
      <c r="Q1176" s="95" t="s">
        <v>178</v>
      </c>
      <c r="R1176" s="95"/>
      <c r="S1176" s="95"/>
      <c r="T1176" s="95"/>
      <c r="U1176" s="95"/>
      <c r="V1176" s="95"/>
      <c r="W1176" s="95"/>
      <c r="X1176" s="95"/>
      <c r="Y1176" s="95"/>
      <c r="Z1176" s="95"/>
      <c r="AA1176" s="95"/>
      <c r="AB1176" s="95"/>
      <c r="AC1176" s="95"/>
      <c r="AD1176" s="95"/>
      <c r="AE1176" s="95"/>
      <c r="AF1176" s="95"/>
      <c r="AG1176" s="95"/>
      <c r="AH1176" s="95"/>
      <c r="AI1176" s="95"/>
      <c r="AJ1176" s="95"/>
      <c r="AK1176" s="95"/>
    </row>
    <row r="1177" spans="1:37" ht="17.25" customHeight="1" x14ac:dyDescent="0.2">
      <c r="A1177" s="104" t="s">
        <v>22</v>
      </c>
      <c r="B1177" s="104" t="s">
        <v>1425</v>
      </c>
      <c r="C1177" s="104" t="s">
        <v>138</v>
      </c>
      <c r="D1177" s="104" t="s">
        <v>148</v>
      </c>
      <c r="E1177" s="104" t="s">
        <v>148</v>
      </c>
      <c r="F1177" s="95">
        <v>19</v>
      </c>
      <c r="G1177" s="98" t="s">
        <v>733</v>
      </c>
      <c r="H1177" s="95">
        <v>2002</v>
      </c>
      <c r="I1177" s="96" t="s">
        <v>4261</v>
      </c>
      <c r="J1177" s="95" t="s">
        <v>4262</v>
      </c>
      <c r="K1177" s="95" t="s">
        <v>4227</v>
      </c>
      <c r="L1177" s="106" t="s">
        <v>9048</v>
      </c>
      <c r="M1177" s="95"/>
      <c r="N1177" s="95" t="s">
        <v>252</v>
      </c>
      <c r="O1177" s="95"/>
      <c r="P1177" s="95"/>
      <c r="Q1177" s="95" t="s">
        <v>178</v>
      </c>
      <c r="R1177" s="95"/>
      <c r="S1177" s="95"/>
      <c r="T1177" s="95"/>
      <c r="U1177" s="95"/>
      <c r="V1177" s="95"/>
      <c r="W1177" s="95"/>
      <c r="X1177" s="95"/>
      <c r="Y1177" s="95"/>
      <c r="Z1177" s="95"/>
      <c r="AA1177" s="95"/>
      <c r="AB1177" s="95"/>
      <c r="AC1177" s="95"/>
      <c r="AD1177" s="95"/>
      <c r="AE1177" s="95"/>
      <c r="AF1177" s="95"/>
      <c r="AG1177" s="95"/>
      <c r="AH1177" s="95"/>
      <c r="AI1177" s="95"/>
      <c r="AJ1177" s="95"/>
      <c r="AK1177" s="95"/>
    </row>
    <row r="1178" spans="1:37" ht="17.25" customHeight="1" x14ac:dyDescent="0.2">
      <c r="A1178" s="104" t="s">
        <v>22</v>
      </c>
      <c r="B1178" s="104" t="s">
        <v>1430</v>
      </c>
      <c r="C1178" s="104" t="s">
        <v>138</v>
      </c>
      <c r="D1178" s="104" t="s">
        <v>148</v>
      </c>
      <c r="E1178" s="104" t="s">
        <v>148</v>
      </c>
      <c r="F1178" s="95">
        <v>20</v>
      </c>
      <c r="G1178" s="98" t="s">
        <v>738</v>
      </c>
      <c r="H1178" s="95">
        <v>2003</v>
      </c>
      <c r="I1178" s="96" t="s">
        <v>4265</v>
      </c>
      <c r="J1178" s="95" t="s">
        <v>4266</v>
      </c>
      <c r="K1178" s="95" t="s">
        <v>4227</v>
      </c>
      <c r="L1178" s="106" t="s">
        <v>9048</v>
      </c>
      <c r="M1178" s="95"/>
      <c r="N1178" s="95" t="s">
        <v>252</v>
      </c>
      <c r="O1178" s="95"/>
      <c r="P1178" s="95"/>
      <c r="Q1178" s="95" t="s">
        <v>178</v>
      </c>
      <c r="R1178" s="95"/>
      <c r="S1178" s="95"/>
      <c r="T1178" s="95"/>
      <c r="U1178" s="95"/>
      <c r="V1178" s="95"/>
      <c r="W1178" s="95"/>
      <c r="X1178" s="95"/>
      <c r="Y1178" s="95"/>
      <c r="Z1178" s="95"/>
      <c r="AA1178" s="95"/>
      <c r="AB1178" s="95"/>
      <c r="AC1178" s="95"/>
      <c r="AD1178" s="95"/>
      <c r="AE1178" s="95"/>
      <c r="AF1178" s="95"/>
      <c r="AG1178" s="95"/>
      <c r="AH1178" s="95"/>
      <c r="AI1178" s="95"/>
      <c r="AJ1178" s="95"/>
      <c r="AK1178" s="95"/>
    </row>
    <row r="1179" spans="1:37" ht="17.25" customHeight="1" x14ac:dyDescent="0.2">
      <c r="A1179" s="104" t="s">
        <v>22</v>
      </c>
      <c r="B1179" s="104" t="s">
        <v>1433</v>
      </c>
      <c r="C1179" s="104" t="s">
        <v>138</v>
      </c>
      <c r="D1179" s="104" t="s">
        <v>148</v>
      </c>
      <c r="E1179" s="104" t="s">
        <v>148</v>
      </c>
      <c r="F1179" s="95">
        <v>21</v>
      </c>
      <c r="G1179" s="98" t="s">
        <v>742</v>
      </c>
      <c r="H1179" s="95">
        <v>2004</v>
      </c>
      <c r="I1179" s="96" t="s">
        <v>4269</v>
      </c>
      <c r="J1179" s="95" t="s">
        <v>4270</v>
      </c>
      <c r="K1179" s="95" t="s">
        <v>4227</v>
      </c>
      <c r="L1179" s="106" t="s">
        <v>9048</v>
      </c>
      <c r="M1179" s="95"/>
      <c r="N1179" s="95" t="s">
        <v>252</v>
      </c>
      <c r="O1179" s="95"/>
      <c r="P1179" s="95"/>
      <c r="Q1179" s="95" t="s">
        <v>178</v>
      </c>
      <c r="R1179" s="95"/>
      <c r="S1179" s="95"/>
      <c r="T1179" s="95"/>
      <c r="U1179" s="95"/>
      <c r="V1179" s="95"/>
      <c r="W1179" s="95"/>
      <c r="X1179" s="95"/>
      <c r="Y1179" s="95"/>
      <c r="Z1179" s="95"/>
      <c r="AA1179" s="95"/>
      <c r="AB1179" s="95"/>
      <c r="AC1179" s="95"/>
      <c r="AD1179" s="95"/>
      <c r="AE1179" s="95"/>
      <c r="AF1179" s="95"/>
      <c r="AG1179" s="95"/>
      <c r="AH1179" s="95"/>
      <c r="AI1179" s="95"/>
      <c r="AJ1179" s="95"/>
      <c r="AK1179" s="95"/>
    </row>
    <row r="1180" spans="1:37" ht="17.25" customHeight="1" x14ac:dyDescent="0.2">
      <c r="A1180" s="104" t="s">
        <v>22</v>
      </c>
      <c r="B1180" s="104" t="s">
        <v>1437</v>
      </c>
      <c r="C1180" s="104" t="s">
        <v>138</v>
      </c>
      <c r="D1180" s="104" t="s">
        <v>148</v>
      </c>
      <c r="E1180" s="104" t="s">
        <v>148</v>
      </c>
      <c r="F1180" s="95">
        <v>22</v>
      </c>
      <c r="G1180" s="98" t="s">
        <v>746</v>
      </c>
      <c r="H1180" s="95">
        <v>2005</v>
      </c>
      <c r="I1180" s="96" t="s">
        <v>4273</v>
      </c>
      <c r="J1180" s="95" t="s">
        <v>4274</v>
      </c>
      <c r="K1180" s="95" t="s">
        <v>4227</v>
      </c>
      <c r="L1180" s="106" t="s">
        <v>9048</v>
      </c>
      <c r="M1180" s="95"/>
      <c r="N1180" s="95" t="s">
        <v>252</v>
      </c>
      <c r="O1180" s="95"/>
      <c r="P1180" s="95"/>
      <c r="Q1180" s="95" t="s">
        <v>178</v>
      </c>
      <c r="R1180" s="95"/>
      <c r="S1180" s="95"/>
      <c r="T1180" s="95"/>
      <c r="U1180" s="95"/>
      <c r="V1180" s="95"/>
      <c r="W1180" s="95"/>
      <c r="X1180" s="95"/>
      <c r="Y1180" s="95"/>
      <c r="Z1180" s="95"/>
      <c r="AA1180" s="95"/>
      <c r="AB1180" s="95"/>
      <c r="AC1180" s="95"/>
      <c r="AD1180" s="95"/>
      <c r="AE1180" s="95"/>
      <c r="AF1180" s="95"/>
      <c r="AG1180" s="95"/>
      <c r="AH1180" s="95"/>
      <c r="AI1180" s="95"/>
      <c r="AJ1180" s="95"/>
      <c r="AK1180" s="95"/>
    </row>
    <row r="1181" spans="1:37" ht="17.25" customHeight="1" x14ac:dyDescent="0.2">
      <c r="A1181" s="104" t="s">
        <v>22</v>
      </c>
      <c r="B1181" s="104" t="s">
        <v>791</v>
      </c>
      <c r="C1181" s="104" t="s">
        <v>138</v>
      </c>
      <c r="D1181" s="104" t="s">
        <v>148</v>
      </c>
      <c r="E1181" s="104" t="s">
        <v>148</v>
      </c>
      <c r="F1181" s="95">
        <v>23</v>
      </c>
      <c r="G1181" s="98" t="s">
        <v>750</v>
      </c>
      <c r="H1181" s="95">
        <v>2006</v>
      </c>
      <c r="I1181" s="96" t="s">
        <v>4277</v>
      </c>
      <c r="J1181" s="95" t="s">
        <v>4278</v>
      </c>
      <c r="K1181" s="95" t="s">
        <v>4227</v>
      </c>
      <c r="L1181" s="106" t="s">
        <v>9048</v>
      </c>
      <c r="M1181" s="95"/>
      <c r="N1181" s="95" t="s">
        <v>252</v>
      </c>
      <c r="O1181" s="95"/>
      <c r="P1181" s="95"/>
      <c r="Q1181" s="95" t="s">
        <v>178</v>
      </c>
      <c r="R1181" s="95"/>
      <c r="S1181" s="95"/>
      <c r="T1181" s="95"/>
      <c r="U1181" s="95"/>
      <c r="V1181" s="95"/>
      <c r="W1181" s="95"/>
      <c r="X1181" s="95"/>
      <c r="Y1181" s="95"/>
      <c r="Z1181" s="95"/>
      <c r="AA1181" s="95"/>
      <c r="AB1181" s="95"/>
      <c r="AC1181" s="95"/>
      <c r="AD1181" s="95"/>
      <c r="AE1181" s="95"/>
      <c r="AF1181" s="95"/>
      <c r="AG1181" s="95"/>
      <c r="AH1181" s="95"/>
      <c r="AI1181" s="95"/>
      <c r="AJ1181" s="95"/>
      <c r="AK1181" s="95"/>
    </row>
    <row r="1182" spans="1:37" ht="17.25" customHeight="1" x14ac:dyDescent="0.2">
      <c r="A1182" s="104" t="s">
        <v>22</v>
      </c>
      <c r="B1182" s="104" t="s">
        <v>1442</v>
      </c>
      <c r="C1182" s="104" t="s">
        <v>138</v>
      </c>
      <c r="D1182" s="104" t="s">
        <v>148</v>
      </c>
      <c r="E1182" s="104" t="s">
        <v>148</v>
      </c>
      <c r="F1182" s="95">
        <v>24</v>
      </c>
      <c r="G1182" s="98" t="s">
        <v>754</v>
      </c>
      <c r="H1182" s="95">
        <v>2007</v>
      </c>
      <c r="I1182" s="96" t="s">
        <v>4282</v>
      </c>
      <c r="J1182" s="95" t="s">
        <v>4284</v>
      </c>
      <c r="K1182" s="95" t="s">
        <v>4227</v>
      </c>
      <c r="L1182" s="106" t="s">
        <v>9048</v>
      </c>
      <c r="M1182" s="95"/>
      <c r="N1182" s="95" t="s">
        <v>252</v>
      </c>
      <c r="O1182" s="95"/>
      <c r="P1182" s="95"/>
      <c r="Q1182" s="95" t="s">
        <v>178</v>
      </c>
      <c r="R1182" s="95"/>
      <c r="S1182" s="95"/>
      <c r="T1182" s="95"/>
      <c r="U1182" s="95"/>
      <c r="V1182" s="95"/>
      <c r="W1182" s="95"/>
      <c r="X1182" s="95"/>
      <c r="Y1182" s="95"/>
      <c r="Z1182" s="95"/>
      <c r="AA1182" s="95"/>
      <c r="AB1182" s="95"/>
      <c r="AC1182" s="95"/>
      <c r="AD1182" s="95"/>
      <c r="AE1182" s="95"/>
      <c r="AF1182" s="95"/>
      <c r="AG1182" s="95"/>
      <c r="AH1182" s="95"/>
      <c r="AI1182" s="95"/>
      <c r="AJ1182" s="95"/>
      <c r="AK1182" s="95"/>
    </row>
    <row r="1183" spans="1:37" ht="17.25" customHeight="1" x14ac:dyDescent="0.2">
      <c r="A1183" s="104" t="s">
        <v>22</v>
      </c>
      <c r="B1183" s="104" t="s">
        <v>797</v>
      </c>
      <c r="C1183" s="104" t="s">
        <v>138</v>
      </c>
      <c r="D1183" s="104" t="s">
        <v>148</v>
      </c>
      <c r="E1183" s="104" t="s">
        <v>148</v>
      </c>
      <c r="F1183" s="95">
        <v>25</v>
      </c>
      <c r="G1183" s="98" t="s">
        <v>758</v>
      </c>
      <c r="H1183" s="95">
        <v>2008</v>
      </c>
      <c r="I1183" s="96" t="s">
        <v>4286</v>
      </c>
      <c r="J1183" s="95" t="s">
        <v>4287</v>
      </c>
      <c r="K1183" s="95" t="s">
        <v>4227</v>
      </c>
      <c r="L1183" s="106" t="s">
        <v>9048</v>
      </c>
      <c r="M1183" s="95"/>
      <c r="N1183" s="95" t="s">
        <v>252</v>
      </c>
      <c r="O1183" s="95"/>
      <c r="P1183" s="95"/>
      <c r="Q1183" s="95" t="s">
        <v>178</v>
      </c>
      <c r="R1183" s="95"/>
      <c r="S1183" s="95"/>
      <c r="T1183" s="95"/>
      <c r="U1183" s="95"/>
      <c r="V1183" s="95"/>
      <c r="W1183" s="95"/>
      <c r="X1183" s="95"/>
      <c r="Y1183" s="95"/>
      <c r="Z1183" s="95"/>
      <c r="AA1183" s="95"/>
      <c r="AB1183" s="95"/>
      <c r="AC1183" s="95"/>
      <c r="AD1183" s="95"/>
      <c r="AE1183" s="95"/>
      <c r="AF1183" s="95"/>
      <c r="AG1183" s="95"/>
      <c r="AH1183" s="95"/>
      <c r="AI1183" s="95"/>
      <c r="AJ1183" s="95"/>
      <c r="AK1183" s="95"/>
    </row>
    <row r="1184" spans="1:37" ht="17.25" customHeight="1" x14ac:dyDescent="0.2">
      <c r="A1184" s="104" t="s">
        <v>22</v>
      </c>
      <c r="B1184" s="104" t="s">
        <v>1447</v>
      </c>
      <c r="C1184" s="104" t="s">
        <v>138</v>
      </c>
      <c r="D1184" s="104" t="s">
        <v>148</v>
      </c>
      <c r="E1184" s="104" t="s">
        <v>148</v>
      </c>
      <c r="F1184" s="95">
        <v>26</v>
      </c>
      <c r="G1184" s="98" t="s">
        <v>763</v>
      </c>
      <c r="H1184" s="95">
        <v>2009</v>
      </c>
      <c r="I1184" s="96" t="s">
        <v>4290</v>
      </c>
      <c r="J1184" s="95" t="s">
        <v>4291</v>
      </c>
      <c r="K1184" s="95" t="s">
        <v>4227</v>
      </c>
      <c r="L1184" s="106" t="s">
        <v>9048</v>
      </c>
      <c r="M1184" s="95"/>
      <c r="N1184" s="95" t="s">
        <v>252</v>
      </c>
      <c r="O1184" s="95"/>
      <c r="P1184" s="95"/>
      <c r="Q1184" s="95" t="s">
        <v>178</v>
      </c>
      <c r="R1184" s="95"/>
      <c r="S1184" s="95"/>
      <c r="T1184" s="95"/>
      <c r="U1184" s="95"/>
      <c r="V1184" s="95"/>
      <c r="W1184" s="95"/>
      <c r="X1184" s="95"/>
      <c r="Y1184" s="95"/>
      <c r="Z1184" s="95"/>
      <c r="AA1184" s="95"/>
      <c r="AB1184" s="95"/>
      <c r="AC1184" s="95"/>
      <c r="AD1184" s="95"/>
      <c r="AE1184" s="95"/>
      <c r="AF1184" s="95"/>
      <c r="AG1184" s="95"/>
      <c r="AH1184" s="95"/>
      <c r="AI1184" s="95"/>
      <c r="AJ1184" s="95"/>
      <c r="AK1184" s="95"/>
    </row>
    <row r="1185" spans="1:37" ht="17.25" customHeight="1" x14ac:dyDescent="0.2">
      <c r="A1185" s="104" t="s">
        <v>22</v>
      </c>
      <c r="B1185" s="104" t="s">
        <v>800</v>
      </c>
      <c r="C1185" s="104" t="s">
        <v>138</v>
      </c>
      <c r="D1185" s="104" t="s">
        <v>148</v>
      </c>
      <c r="E1185" s="104" t="s">
        <v>148</v>
      </c>
      <c r="F1185" s="95">
        <v>27</v>
      </c>
      <c r="G1185" s="98" t="s">
        <v>767</v>
      </c>
      <c r="H1185" s="95">
        <v>2010</v>
      </c>
      <c r="I1185" s="96" t="s">
        <v>4294</v>
      </c>
      <c r="J1185" s="95" t="s">
        <v>4295</v>
      </c>
      <c r="K1185" s="95" t="s">
        <v>4227</v>
      </c>
      <c r="L1185" s="106" t="s">
        <v>9048</v>
      </c>
      <c r="M1185" s="95"/>
      <c r="N1185" s="95" t="s">
        <v>252</v>
      </c>
      <c r="O1185" s="95"/>
      <c r="P1185" s="95"/>
      <c r="Q1185" s="95" t="s">
        <v>178</v>
      </c>
      <c r="R1185" s="95"/>
      <c r="S1185" s="95"/>
      <c r="T1185" s="95"/>
      <c r="U1185" s="95"/>
      <c r="V1185" s="95"/>
      <c r="W1185" s="95"/>
      <c r="X1185" s="95"/>
      <c r="Y1185" s="95"/>
      <c r="Z1185" s="95"/>
      <c r="AA1185" s="95"/>
      <c r="AB1185" s="95"/>
      <c r="AC1185" s="95"/>
      <c r="AD1185" s="95"/>
      <c r="AE1185" s="95"/>
      <c r="AF1185" s="95"/>
      <c r="AG1185" s="95"/>
      <c r="AH1185" s="95"/>
      <c r="AI1185" s="95"/>
      <c r="AJ1185" s="95"/>
      <c r="AK1185" s="95"/>
    </row>
    <row r="1186" spans="1:37" ht="17.25" customHeight="1" x14ac:dyDescent="0.2">
      <c r="A1186" s="104" t="s">
        <v>22</v>
      </c>
      <c r="B1186" s="104" t="s">
        <v>833</v>
      </c>
      <c r="C1186" s="104" t="s">
        <v>138</v>
      </c>
      <c r="D1186" s="104" t="s">
        <v>148</v>
      </c>
      <c r="E1186" s="104" t="s">
        <v>148</v>
      </c>
      <c r="F1186" s="95">
        <v>28</v>
      </c>
      <c r="G1186" s="98" t="s">
        <v>771</v>
      </c>
      <c r="H1186" s="95">
        <v>2011</v>
      </c>
      <c r="I1186" s="96" t="s">
        <v>4297</v>
      </c>
      <c r="J1186" s="95" t="s">
        <v>4298</v>
      </c>
      <c r="K1186" s="95" t="s">
        <v>4227</v>
      </c>
      <c r="L1186" s="106" t="s">
        <v>9048</v>
      </c>
      <c r="M1186" s="95"/>
      <c r="N1186" s="95" t="s">
        <v>252</v>
      </c>
      <c r="O1186" s="95"/>
      <c r="P1186" s="95"/>
      <c r="Q1186" s="95" t="s">
        <v>178</v>
      </c>
      <c r="R1186" s="95"/>
      <c r="S1186" s="95"/>
      <c r="T1186" s="95"/>
      <c r="U1186" s="95"/>
      <c r="V1186" s="95"/>
      <c r="W1186" s="95"/>
      <c r="X1186" s="95"/>
      <c r="Y1186" s="95"/>
      <c r="Z1186" s="95"/>
      <c r="AA1186" s="95"/>
      <c r="AB1186" s="95"/>
      <c r="AC1186" s="95"/>
      <c r="AD1186" s="95"/>
      <c r="AE1186" s="95"/>
      <c r="AF1186" s="95"/>
      <c r="AG1186" s="95"/>
      <c r="AH1186" s="95"/>
      <c r="AI1186" s="95"/>
      <c r="AJ1186" s="95"/>
      <c r="AK1186" s="95"/>
    </row>
    <row r="1187" spans="1:37" ht="17.25" customHeight="1" x14ac:dyDescent="0.2">
      <c r="A1187" s="104" t="s">
        <v>22</v>
      </c>
      <c r="B1187" s="104" t="s">
        <v>1459</v>
      </c>
      <c r="C1187" s="104" t="s">
        <v>138</v>
      </c>
      <c r="D1187" s="104" t="s">
        <v>148</v>
      </c>
      <c r="E1187" s="104" t="s">
        <v>148</v>
      </c>
      <c r="F1187" s="95">
        <v>29</v>
      </c>
      <c r="G1187" s="98" t="s">
        <v>775</v>
      </c>
      <c r="H1187" s="95">
        <v>2012</v>
      </c>
      <c r="I1187" s="96" t="s">
        <v>4302</v>
      </c>
      <c r="J1187" s="95" t="s">
        <v>4303</v>
      </c>
      <c r="K1187" s="95" t="s">
        <v>4227</v>
      </c>
      <c r="L1187" s="106" t="s">
        <v>9048</v>
      </c>
      <c r="M1187" s="95"/>
      <c r="N1187" s="95" t="s">
        <v>252</v>
      </c>
      <c r="O1187" s="95"/>
      <c r="P1187" s="95"/>
      <c r="Q1187" s="95" t="s">
        <v>178</v>
      </c>
      <c r="R1187" s="95"/>
      <c r="S1187" s="95"/>
      <c r="T1187" s="95"/>
      <c r="U1187" s="95"/>
      <c r="V1187" s="95"/>
      <c r="W1187" s="95"/>
      <c r="X1187" s="95"/>
      <c r="Y1187" s="95"/>
      <c r="Z1187" s="95"/>
      <c r="AA1187" s="95"/>
      <c r="AB1187" s="95"/>
      <c r="AC1187" s="95"/>
      <c r="AD1187" s="95"/>
      <c r="AE1187" s="95"/>
      <c r="AF1187" s="95"/>
      <c r="AG1187" s="95"/>
      <c r="AH1187" s="95"/>
      <c r="AI1187" s="95"/>
      <c r="AJ1187" s="95"/>
      <c r="AK1187" s="95"/>
    </row>
    <row r="1188" spans="1:37" ht="17.25" customHeight="1" x14ac:dyDescent="0.2">
      <c r="A1188" s="104" t="s">
        <v>22</v>
      </c>
      <c r="B1188" s="104" t="s">
        <v>1465</v>
      </c>
      <c r="C1188" s="104" t="s">
        <v>138</v>
      </c>
      <c r="D1188" s="104" t="s">
        <v>148</v>
      </c>
      <c r="E1188" s="104" t="s">
        <v>148</v>
      </c>
      <c r="F1188" s="95">
        <v>30</v>
      </c>
      <c r="G1188" s="98" t="s">
        <v>779</v>
      </c>
      <c r="H1188" s="95">
        <v>2013</v>
      </c>
      <c r="I1188" s="96" t="s">
        <v>4307</v>
      </c>
      <c r="J1188" s="95" t="s">
        <v>4308</v>
      </c>
      <c r="K1188" s="95" t="s">
        <v>4227</v>
      </c>
      <c r="L1188" s="106" t="s">
        <v>9048</v>
      </c>
      <c r="M1188" s="95"/>
      <c r="N1188" s="95" t="s">
        <v>252</v>
      </c>
      <c r="O1188" s="95"/>
      <c r="P1188" s="95"/>
      <c r="Q1188" s="95" t="s">
        <v>178</v>
      </c>
      <c r="R1188" s="95"/>
      <c r="S1188" s="95"/>
      <c r="T1188" s="95"/>
      <c r="U1188" s="95"/>
      <c r="V1188" s="95"/>
      <c r="W1188" s="95"/>
      <c r="X1188" s="95"/>
      <c r="Y1188" s="95"/>
      <c r="Z1188" s="95"/>
      <c r="AA1188" s="95"/>
      <c r="AB1188" s="95"/>
      <c r="AC1188" s="95"/>
      <c r="AD1188" s="95"/>
      <c r="AE1188" s="95"/>
      <c r="AF1188" s="95"/>
      <c r="AG1188" s="95"/>
      <c r="AH1188" s="95"/>
      <c r="AI1188" s="95"/>
      <c r="AJ1188" s="95"/>
      <c r="AK1188" s="95"/>
    </row>
    <row r="1189" spans="1:37" ht="17.25" customHeight="1" x14ac:dyDescent="0.2">
      <c r="A1189" s="104" t="s">
        <v>22</v>
      </c>
      <c r="B1189" s="104" t="s">
        <v>1471</v>
      </c>
      <c r="C1189" s="104" t="s">
        <v>138</v>
      </c>
      <c r="D1189" s="104" t="s">
        <v>148</v>
      </c>
      <c r="E1189" s="104" t="s">
        <v>148</v>
      </c>
      <c r="F1189" s="95">
        <v>31</v>
      </c>
      <c r="G1189" s="98" t="s">
        <v>783</v>
      </c>
      <c r="H1189" s="95">
        <v>2014</v>
      </c>
      <c r="I1189" s="96" t="s">
        <v>4311</v>
      </c>
      <c r="J1189" s="95" t="s">
        <v>4312</v>
      </c>
      <c r="K1189" s="95" t="s">
        <v>4227</v>
      </c>
      <c r="L1189" s="106" t="s">
        <v>9048</v>
      </c>
      <c r="M1189" s="95"/>
      <c r="N1189" s="95" t="s">
        <v>252</v>
      </c>
      <c r="O1189" s="95"/>
      <c r="P1189" s="95"/>
      <c r="Q1189" s="95" t="s">
        <v>178</v>
      </c>
      <c r="R1189" s="95"/>
      <c r="S1189" s="95"/>
      <c r="T1189" s="95"/>
      <c r="U1189" s="95"/>
      <c r="V1189" s="95"/>
      <c r="W1189" s="95"/>
      <c r="X1189" s="95"/>
      <c r="Y1189" s="95"/>
      <c r="Z1189" s="95"/>
      <c r="AA1189" s="95"/>
      <c r="AB1189" s="95"/>
      <c r="AC1189" s="95"/>
      <c r="AD1189" s="95"/>
      <c r="AE1189" s="95"/>
      <c r="AF1189" s="95"/>
      <c r="AG1189" s="95"/>
      <c r="AH1189" s="95"/>
      <c r="AI1189" s="95"/>
      <c r="AJ1189" s="95"/>
      <c r="AK1189" s="95"/>
    </row>
    <row r="1190" spans="1:37" ht="17.25" customHeight="1" x14ac:dyDescent="0.2">
      <c r="A1190" s="104" t="s">
        <v>22</v>
      </c>
      <c r="B1190" s="104" t="s">
        <v>1478</v>
      </c>
      <c r="C1190" s="104" t="s">
        <v>138</v>
      </c>
      <c r="D1190" s="104" t="s">
        <v>148</v>
      </c>
      <c r="E1190" s="104" t="s">
        <v>148</v>
      </c>
      <c r="F1190" s="95">
        <v>32</v>
      </c>
      <c r="G1190" s="98" t="s">
        <v>787</v>
      </c>
      <c r="H1190" s="95">
        <v>2015</v>
      </c>
      <c r="I1190" s="96" t="s">
        <v>4315</v>
      </c>
      <c r="J1190" s="95" t="s">
        <v>4316</v>
      </c>
      <c r="K1190" s="95" t="s">
        <v>4227</v>
      </c>
      <c r="L1190" s="106" t="s">
        <v>9048</v>
      </c>
      <c r="M1190" s="95"/>
      <c r="N1190" s="95" t="s">
        <v>252</v>
      </c>
      <c r="O1190" s="95"/>
      <c r="P1190" s="95"/>
      <c r="Q1190" s="95" t="s">
        <v>178</v>
      </c>
      <c r="R1190" s="95"/>
      <c r="S1190" s="95"/>
      <c r="T1190" s="95"/>
      <c r="U1190" s="95"/>
      <c r="V1190" s="95"/>
      <c r="W1190" s="95"/>
      <c r="X1190" s="95"/>
      <c r="Y1190" s="95"/>
      <c r="Z1190" s="95"/>
      <c r="AA1190" s="95"/>
      <c r="AB1190" s="95"/>
      <c r="AC1190" s="95"/>
      <c r="AD1190" s="95"/>
      <c r="AE1190" s="95"/>
      <c r="AF1190" s="95"/>
      <c r="AG1190" s="95"/>
      <c r="AH1190" s="95"/>
      <c r="AI1190" s="95"/>
      <c r="AJ1190" s="95"/>
      <c r="AK1190" s="95"/>
    </row>
    <row r="1191" spans="1:37" ht="17.25" customHeight="1" x14ac:dyDescent="0.2">
      <c r="A1191" s="105" t="s">
        <v>22</v>
      </c>
      <c r="B1191" s="105" t="s">
        <v>1414</v>
      </c>
      <c r="C1191" s="105" t="s">
        <v>138</v>
      </c>
      <c r="D1191" s="105" t="s">
        <v>4319</v>
      </c>
      <c r="E1191" s="105" t="s">
        <v>4319</v>
      </c>
      <c r="F1191" s="95">
        <v>16</v>
      </c>
      <c r="G1191" s="98" t="s">
        <v>721</v>
      </c>
      <c r="H1191" s="95">
        <v>1999</v>
      </c>
      <c r="I1191" s="96" t="s">
        <v>4320</v>
      </c>
      <c r="J1191" s="95" t="s">
        <v>4321</v>
      </c>
      <c r="K1191" s="95" t="s">
        <v>4322</v>
      </c>
      <c r="L1191" s="98" t="s">
        <v>3516</v>
      </c>
      <c r="M1191" s="95"/>
      <c r="N1191" s="95" t="s">
        <v>3153</v>
      </c>
      <c r="O1191" s="95"/>
      <c r="P1191" s="95"/>
      <c r="Q1191" s="95" t="s">
        <v>178</v>
      </c>
      <c r="R1191" s="95"/>
      <c r="S1191" s="95"/>
      <c r="T1191" s="95"/>
      <c r="U1191" s="95"/>
      <c r="V1191" s="95"/>
      <c r="W1191" s="95"/>
      <c r="X1191" s="95"/>
      <c r="Y1191" s="95"/>
      <c r="Z1191" s="95"/>
      <c r="AA1191" s="95"/>
      <c r="AB1191" s="95"/>
      <c r="AC1191" s="95"/>
      <c r="AD1191" s="95"/>
      <c r="AE1191" s="95"/>
      <c r="AF1191" s="95"/>
      <c r="AG1191" s="95"/>
      <c r="AH1191" s="95"/>
      <c r="AI1191" s="95"/>
      <c r="AJ1191" s="95"/>
      <c r="AK1191" s="95"/>
    </row>
    <row r="1192" spans="1:37" ht="17.25" customHeight="1" x14ac:dyDescent="0.2">
      <c r="A1192" s="105" t="s">
        <v>22</v>
      </c>
      <c r="B1192" s="105" t="s">
        <v>1418</v>
      </c>
      <c r="C1192" s="105" t="s">
        <v>138</v>
      </c>
      <c r="D1192" s="105" t="s">
        <v>4319</v>
      </c>
      <c r="E1192" s="105" t="s">
        <v>4319</v>
      </c>
      <c r="F1192" s="95">
        <v>17</v>
      </c>
      <c r="G1192" s="98" t="s">
        <v>725</v>
      </c>
      <c r="H1192" s="95">
        <v>2000</v>
      </c>
      <c r="I1192" s="96" t="s">
        <v>4325</v>
      </c>
      <c r="J1192" s="95" t="s">
        <v>4326</v>
      </c>
      <c r="K1192" s="95" t="s">
        <v>4322</v>
      </c>
      <c r="L1192" s="98" t="s">
        <v>3516</v>
      </c>
      <c r="M1192" s="95"/>
      <c r="N1192" s="95" t="s">
        <v>3153</v>
      </c>
      <c r="O1192" s="95"/>
      <c r="P1192" s="95"/>
      <c r="Q1192" s="95" t="s">
        <v>178</v>
      </c>
      <c r="R1192" s="95"/>
      <c r="S1192" s="95"/>
      <c r="T1192" s="95"/>
      <c r="U1192" s="95"/>
      <c r="V1192" s="95"/>
      <c r="W1192" s="95"/>
      <c r="X1192" s="95"/>
      <c r="Y1192" s="95"/>
      <c r="Z1192" s="95"/>
      <c r="AA1192" s="95"/>
      <c r="AB1192" s="95"/>
      <c r="AC1192" s="95"/>
      <c r="AD1192" s="95"/>
      <c r="AE1192" s="95"/>
      <c r="AF1192" s="95"/>
      <c r="AG1192" s="95"/>
      <c r="AH1192" s="95"/>
      <c r="AI1192" s="95"/>
      <c r="AJ1192" s="95"/>
      <c r="AK1192" s="95"/>
    </row>
    <row r="1193" spans="1:37" ht="17.25" customHeight="1" x14ac:dyDescent="0.2">
      <c r="A1193" s="105" t="s">
        <v>22</v>
      </c>
      <c r="B1193" s="105" t="s">
        <v>844</v>
      </c>
      <c r="C1193" s="105" t="s">
        <v>138</v>
      </c>
      <c r="D1193" s="105" t="s">
        <v>4319</v>
      </c>
      <c r="E1193" s="105" t="s">
        <v>4319</v>
      </c>
      <c r="F1193" s="95">
        <v>18</v>
      </c>
      <c r="G1193" s="98" t="s">
        <v>729</v>
      </c>
      <c r="H1193" s="95">
        <v>2001</v>
      </c>
      <c r="I1193" s="96" t="s">
        <v>4330</v>
      </c>
      <c r="J1193" s="95" t="s">
        <v>4331</v>
      </c>
      <c r="K1193" s="95" t="s">
        <v>4322</v>
      </c>
      <c r="L1193" s="98" t="s">
        <v>3516</v>
      </c>
      <c r="M1193" s="95"/>
      <c r="N1193" s="95" t="s">
        <v>3153</v>
      </c>
      <c r="O1193" s="95"/>
      <c r="P1193" s="95"/>
      <c r="Q1193" s="95" t="s">
        <v>178</v>
      </c>
      <c r="R1193" s="95"/>
      <c r="S1193" s="95"/>
      <c r="T1193" s="95"/>
      <c r="U1193" s="95"/>
      <c r="V1193" s="95"/>
      <c r="W1193" s="95"/>
      <c r="X1193" s="95"/>
      <c r="Y1193" s="95"/>
      <c r="Z1193" s="95"/>
      <c r="AA1193" s="95"/>
      <c r="AB1193" s="95"/>
      <c r="AC1193" s="95"/>
      <c r="AD1193" s="95"/>
      <c r="AE1193" s="95"/>
      <c r="AF1193" s="95"/>
      <c r="AG1193" s="95"/>
      <c r="AH1193" s="95"/>
      <c r="AI1193" s="95"/>
      <c r="AJ1193" s="95"/>
      <c r="AK1193" s="95"/>
    </row>
    <row r="1194" spans="1:37" ht="17.25" customHeight="1" x14ac:dyDescent="0.2">
      <c r="A1194" s="105" t="s">
        <v>22</v>
      </c>
      <c r="B1194" s="105" t="s">
        <v>1425</v>
      </c>
      <c r="C1194" s="105" t="s">
        <v>138</v>
      </c>
      <c r="D1194" s="105" t="s">
        <v>4319</v>
      </c>
      <c r="E1194" s="105" t="s">
        <v>4319</v>
      </c>
      <c r="F1194" s="95">
        <v>19</v>
      </c>
      <c r="G1194" s="98" t="s">
        <v>733</v>
      </c>
      <c r="H1194" s="95">
        <v>2002</v>
      </c>
      <c r="I1194" s="96" t="s">
        <v>4334</v>
      </c>
      <c r="J1194" s="95" t="s">
        <v>4335</v>
      </c>
      <c r="K1194" s="95" t="s">
        <v>4322</v>
      </c>
      <c r="L1194" s="98" t="s">
        <v>3516</v>
      </c>
      <c r="M1194" s="95"/>
      <c r="N1194" s="95" t="s">
        <v>3153</v>
      </c>
      <c r="O1194" s="95"/>
      <c r="P1194" s="95"/>
      <c r="Q1194" s="95" t="s">
        <v>178</v>
      </c>
      <c r="R1194" s="95"/>
      <c r="S1194" s="95"/>
      <c r="T1194" s="95"/>
      <c r="U1194" s="95"/>
      <c r="V1194" s="95"/>
      <c r="W1194" s="95"/>
      <c r="X1194" s="95"/>
      <c r="Y1194" s="95"/>
      <c r="Z1194" s="95"/>
      <c r="AA1194" s="95"/>
      <c r="AB1194" s="95"/>
      <c r="AC1194" s="95"/>
      <c r="AD1194" s="95"/>
      <c r="AE1194" s="95"/>
      <c r="AF1194" s="95"/>
      <c r="AG1194" s="95"/>
      <c r="AH1194" s="95"/>
      <c r="AI1194" s="95"/>
      <c r="AJ1194" s="95"/>
      <c r="AK1194" s="95"/>
    </row>
    <row r="1195" spans="1:37" ht="17.25" customHeight="1" x14ac:dyDescent="0.2">
      <c r="A1195" s="105" t="s">
        <v>22</v>
      </c>
      <c r="B1195" s="105" t="s">
        <v>1430</v>
      </c>
      <c r="C1195" s="105" t="s">
        <v>138</v>
      </c>
      <c r="D1195" s="105" t="s">
        <v>4319</v>
      </c>
      <c r="E1195" s="105" t="s">
        <v>4319</v>
      </c>
      <c r="F1195" s="95">
        <v>20</v>
      </c>
      <c r="G1195" s="98" t="s">
        <v>738</v>
      </c>
      <c r="H1195" s="95">
        <v>2003</v>
      </c>
      <c r="I1195" s="96" t="s">
        <v>4338</v>
      </c>
      <c r="J1195" s="95" t="s">
        <v>4339</v>
      </c>
      <c r="K1195" s="95" t="s">
        <v>4322</v>
      </c>
      <c r="L1195" s="98" t="s">
        <v>3516</v>
      </c>
      <c r="M1195" s="95"/>
      <c r="N1195" s="95" t="s">
        <v>3153</v>
      </c>
      <c r="O1195" s="95"/>
      <c r="P1195" s="95"/>
      <c r="Q1195" s="95" t="s">
        <v>178</v>
      </c>
      <c r="R1195" s="95"/>
      <c r="S1195" s="95"/>
      <c r="T1195" s="95"/>
      <c r="U1195" s="95"/>
      <c r="V1195" s="95"/>
      <c r="W1195" s="95"/>
      <c r="X1195" s="95"/>
      <c r="Y1195" s="95"/>
      <c r="Z1195" s="95"/>
      <c r="AA1195" s="95"/>
      <c r="AB1195" s="95"/>
      <c r="AC1195" s="95"/>
      <c r="AD1195" s="95"/>
      <c r="AE1195" s="95"/>
      <c r="AF1195" s="95"/>
      <c r="AG1195" s="95"/>
      <c r="AH1195" s="95"/>
      <c r="AI1195" s="95"/>
      <c r="AJ1195" s="95"/>
      <c r="AK1195" s="95"/>
    </row>
    <row r="1196" spans="1:37" ht="17.25" customHeight="1" x14ac:dyDescent="0.2">
      <c r="A1196" s="105" t="s">
        <v>22</v>
      </c>
      <c r="B1196" s="105" t="s">
        <v>1433</v>
      </c>
      <c r="C1196" s="105" t="s">
        <v>138</v>
      </c>
      <c r="D1196" s="105" t="s">
        <v>4319</v>
      </c>
      <c r="E1196" s="105" t="s">
        <v>4319</v>
      </c>
      <c r="F1196" s="95">
        <v>21</v>
      </c>
      <c r="G1196" s="98" t="s">
        <v>742</v>
      </c>
      <c r="H1196" s="95">
        <v>2004</v>
      </c>
      <c r="I1196" s="96" t="s">
        <v>4342</v>
      </c>
      <c r="J1196" s="95" t="s">
        <v>4343</v>
      </c>
      <c r="K1196" s="95" t="s">
        <v>4322</v>
      </c>
      <c r="L1196" s="98" t="s">
        <v>3516</v>
      </c>
      <c r="M1196" s="95"/>
      <c r="N1196" s="95" t="s">
        <v>3153</v>
      </c>
      <c r="O1196" s="95"/>
      <c r="P1196" s="95"/>
      <c r="Q1196" s="95" t="s">
        <v>178</v>
      </c>
      <c r="R1196" s="95"/>
      <c r="S1196" s="95"/>
      <c r="T1196" s="95"/>
      <c r="U1196" s="95"/>
      <c r="V1196" s="95"/>
      <c r="W1196" s="95"/>
      <c r="X1196" s="95"/>
      <c r="Y1196" s="95"/>
      <c r="Z1196" s="95"/>
      <c r="AA1196" s="95"/>
      <c r="AB1196" s="95"/>
      <c r="AC1196" s="95"/>
      <c r="AD1196" s="95"/>
      <c r="AE1196" s="95"/>
      <c r="AF1196" s="95"/>
      <c r="AG1196" s="95"/>
      <c r="AH1196" s="95"/>
      <c r="AI1196" s="95"/>
      <c r="AJ1196" s="95"/>
      <c r="AK1196" s="95"/>
    </row>
    <row r="1197" spans="1:37" ht="17.25" customHeight="1" x14ac:dyDescent="0.2">
      <c r="A1197" s="105" t="s">
        <v>22</v>
      </c>
      <c r="B1197" s="105" t="s">
        <v>1437</v>
      </c>
      <c r="C1197" s="105" t="s">
        <v>138</v>
      </c>
      <c r="D1197" s="105" t="s">
        <v>4319</v>
      </c>
      <c r="E1197" s="105" t="s">
        <v>4319</v>
      </c>
      <c r="F1197" s="95">
        <v>22</v>
      </c>
      <c r="G1197" s="98" t="s">
        <v>746</v>
      </c>
      <c r="H1197" s="95">
        <v>2005</v>
      </c>
      <c r="I1197" s="96" t="s">
        <v>4346</v>
      </c>
      <c r="J1197" s="95" t="s">
        <v>4347</v>
      </c>
      <c r="K1197" s="95" t="s">
        <v>4322</v>
      </c>
      <c r="L1197" s="98" t="s">
        <v>3516</v>
      </c>
      <c r="M1197" s="95"/>
      <c r="N1197" s="95" t="s">
        <v>3153</v>
      </c>
      <c r="O1197" s="95"/>
      <c r="P1197" s="95"/>
      <c r="Q1197" s="95" t="s">
        <v>178</v>
      </c>
      <c r="R1197" s="95"/>
      <c r="S1197" s="95"/>
      <c r="T1197" s="95"/>
      <c r="U1197" s="95"/>
      <c r="V1197" s="95"/>
      <c r="W1197" s="95"/>
      <c r="X1197" s="95"/>
      <c r="Y1197" s="95"/>
      <c r="Z1197" s="95"/>
      <c r="AA1197" s="95"/>
      <c r="AB1197" s="95"/>
      <c r="AC1197" s="95"/>
      <c r="AD1197" s="95"/>
      <c r="AE1197" s="95"/>
      <c r="AF1197" s="95"/>
      <c r="AG1197" s="95"/>
      <c r="AH1197" s="95"/>
      <c r="AI1197" s="95"/>
      <c r="AJ1197" s="95"/>
      <c r="AK1197" s="95"/>
    </row>
    <row r="1198" spans="1:37" ht="17.25" customHeight="1" x14ac:dyDescent="0.2">
      <c r="A1198" s="105" t="s">
        <v>22</v>
      </c>
      <c r="B1198" s="105" t="s">
        <v>791</v>
      </c>
      <c r="C1198" s="105" t="s">
        <v>138</v>
      </c>
      <c r="D1198" s="105" t="s">
        <v>4319</v>
      </c>
      <c r="E1198" s="105" t="s">
        <v>4319</v>
      </c>
      <c r="F1198" s="95">
        <v>23</v>
      </c>
      <c r="G1198" s="98" t="s">
        <v>750</v>
      </c>
      <c r="H1198" s="95">
        <v>2006</v>
      </c>
      <c r="I1198" s="96" t="s">
        <v>4352</v>
      </c>
      <c r="J1198" s="95" t="s">
        <v>4353</v>
      </c>
      <c r="K1198" s="95" t="s">
        <v>4322</v>
      </c>
      <c r="L1198" s="98" t="s">
        <v>3516</v>
      </c>
      <c r="M1198" s="95"/>
      <c r="N1198" s="95" t="s">
        <v>3153</v>
      </c>
      <c r="O1198" s="95"/>
      <c r="P1198" s="95"/>
      <c r="Q1198" s="95" t="s">
        <v>178</v>
      </c>
      <c r="R1198" s="95"/>
      <c r="S1198" s="95"/>
      <c r="T1198" s="95"/>
      <c r="U1198" s="95"/>
      <c r="V1198" s="95"/>
      <c r="W1198" s="95"/>
      <c r="X1198" s="95"/>
      <c r="Y1198" s="95"/>
      <c r="Z1198" s="95"/>
      <c r="AA1198" s="95"/>
      <c r="AB1198" s="95"/>
      <c r="AC1198" s="95"/>
      <c r="AD1198" s="95"/>
      <c r="AE1198" s="95"/>
      <c r="AF1198" s="95"/>
      <c r="AG1198" s="95"/>
      <c r="AH1198" s="95"/>
      <c r="AI1198" s="95"/>
      <c r="AJ1198" s="95"/>
      <c r="AK1198" s="95"/>
    </row>
    <row r="1199" spans="1:37" ht="17.25" customHeight="1" x14ac:dyDescent="0.2">
      <c r="A1199" s="105" t="s">
        <v>22</v>
      </c>
      <c r="B1199" s="105" t="s">
        <v>1442</v>
      </c>
      <c r="C1199" s="105" t="s">
        <v>138</v>
      </c>
      <c r="D1199" s="105" t="s">
        <v>4319</v>
      </c>
      <c r="E1199" s="105" t="s">
        <v>4319</v>
      </c>
      <c r="F1199" s="95">
        <v>24</v>
      </c>
      <c r="G1199" s="98" t="s">
        <v>754</v>
      </c>
      <c r="H1199" s="95">
        <v>2007</v>
      </c>
      <c r="I1199" s="96" t="s">
        <v>4356</v>
      </c>
      <c r="J1199" s="95" t="s">
        <v>4357</v>
      </c>
      <c r="K1199" s="95" t="s">
        <v>4322</v>
      </c>
      <c r="L1199" s="98" t="s">
        <v>3516</v>
      </c>
      <c r="M1199" s="95"/>
      <c r="N1199" s="95" t="s">
        <v>3153</v>
      </c>
      <c r="O1199" s="95"/>
      <c r="P1199" s="95"/>
      <c r="Q1199" s="95" t="s">
        <v>178</v>
      </c>
      <c r="R1199" s="95"/>
      <c r="S1199" s="95"/>
      <c r="T1199" s="95"/>
      <c r="U1199" s="95"/>
      <c r="V1199" s="95"/>
      <c r="W1199" s="95"/>
      <c r="X1199" s="95"/>
      <c r="Y1199" s="95"/>
      <c r="Z1199" s="95"/>
      <c r="AA1199" s="95"/>
      <c r="AB1199" s="95"/>
      <c r="AC1199" s="95"/>
      <c r="AD1199" s="95"/>
      <c r="AE1199" s="95"/>
      <c r="AF1199" s="95"/>
      <c r="AG1199" s="95"/>
      <c r="AH1199" s="95"/>
      <c r="AI1199" s="95"/>
      <c r="AJ1199" s="95"/>
      <c r="AK1199" s="95"/>
    </row>
    <row r="1200" spans="1:37" ht="17.25" customHeight="1" x14ac:dyDescent="0.2">
      <c r="A1200" s="105" t="s">
        <v>22</v>
      </c>
      <c r="B1200" s="105" t="s">
        <v>797</v>
      </c>
      <c r="C1200" s="105" t="s">
        <v>138</v>
      </c>
      <c r="D1200" s="105" t="s">
        <v>4319</v>
      </c>
      <c r="E1200" s="105" t="s">
        <v>4319</v>
      </c>
      <c r="F1200" s="95">
        <v>25</v>
      </c>
      <c r="G1200" s="98" t="s">
        <v>758</v>
      </c>
      <c r="H1200" s="95">
        <v>2008</v>
      </c>
      <c r="I1200" s="96" t="s">
        <v>4359</v>
      </c>
      <c r="J1200" s="95" t="s">
        <v>4360</v>
      </c>
      <c r="K1200" s="95" t="s">
        <v>4322</v>
      </c>
      <c r="L1200" s="98" t="s">
        <v>3516</v>
      </c>
      <c r="M1200" s="95"/>
      <c r="N1200" s="95" t="s">
        <v>3153</v>
      </c>
      <c r="O1200" s="95"/>
      <c r="P1200" s="95"/>
      <c r="Q1200" s="95" t="s">
        <v>178</v>
      </c>
      <c r="R1200" s="95"/>
      <c r="S1200" s="95"/>
      <c r="T1200" s="95"/>
      <c r="U1200" s="95"/>
      <c r="V1200" s="95"/>
      <c r="W1200" s="95"/>
      <c r="X1200" s="95"/>
      <c r="Y1200" s="95"/>
      <c r="Z1200" s="95"/>
      <c r="AA1200" s="95"/>
      <c r="AB1200" s="95"/>
      <c r="AC1200" s="95"/>
      <c r="AD1200" s="95"/>
      <c r="AE1200" s="95"/>
      <c r="AF1200" s="95"/>
      <c r="AG1200" s="95"/>
      <c r="AH1200" s="95"/>
      <c r="AI1200" s="95"/>
      <c r="AJ1200" s="95"/>
      <c r="AK1200" s="95"/>
    </row>
    <row r="1201" spans="1:37" ht="17.25" customHeight="1" x14ac:dyDescent="0.2">
      <c r="A1201" s="105" t="s">
        <v>22</v>
      </c>
      <c r="B1201" s="105" t="s">
        <v>1447</v>
      </c>
      <c r="C1201" s="105" t="s">
        <v>138</v>
      </c>
      <c r="D1201" s="105" t="s">
        <v>4319</v>
      </c>
      <c r="E1201" s="105" t="s">
        <v>4319</v>
      </c>
      <c r="F1201" s="95">
        <v>26</v>
      </c>
      <c r="G1201" s="98" t="s">
        <v>763</v>
      </c>
      <c r="H1201" s="95">
        <v>2009</v>
      </c>
      <c r="I1201" s="96" t="s">
        <v>4363</v>
      </c>
      <c r="J1201" s="95" t="s">
        <v>4364</v>
      </c>
      <c r="K1201" s="95" t="s">
        <v>4322</v>
      </c>
      <c r="L1201" s="98" t="s">
        <v>3516</v>
      </c>
      <c r="M1201" s="95"/>
      <c r="N1201" s="95" t="s">
        <v>3153</v>
      </c>
      <c r="O1201" s="95"/>
      <c r="P1201" s="95"/>
      <c r="Q1201" s="95" t="s">
        <v>178</v>
      </c>
      <c r="R1201" s="95"/>
      <c r="S1201" s="95"/>
      <c r="T1201" s="95"/>
      <c r="U1201" s="95"/>
      <c r="V1201" s="95"/>
      <c r="W1201" s="95"/>
      <c r="X1201" s="95"/>
      <c r="Y1201" s="95"/>
      <c r="Z1201" s="95"/>
      <c r="AA1201" s="95"/>
      <c r="AB1201" s="95"/>
      <c r="AC1201" s="95"/>
      <c r="AD1201" s="95"/>
      <c r="AE1201" s="95"/>
      <c r="AF1201" s="95"/>
      <c r="AG1201" s="95"/>
      <c r="AH1201" s="95"/>
      <c r="AI1201" s="95"/>
      <c r="AJ1201" s="95"/>
      <c r="AK1201" s="95"/>
    </row>
    <row r="1202" spans="1:37" ht="17.25" customHeight="1" x14ac:dyDescent="0.2">
      <c r="A1202" s="105" t="s">
        <v>22</v>
      </c>
      <c r="B1202" s="105" t="s">
        <v>800</v>
      </c>
      <c r="C1202" s="105" t="s">
        <v>138</v>
      </c>
      <c r="D1202" s="105" t="s">
        <v>4319</v>
      </c>
      <c r="E1202" s="105" t="s">
        <v>4319</v>
      </c>
      <c r="F1202" s="95">
        <v>27</v>
      </c>
      <c r="G1202" s="98" t="s">
        <v>767</v>
      </c>
      <c r="H1202" s="95">
        <v>2010</v>
      </c>
      <c r="I1202" s="96" t="s">
        <v>4367</v>
      </c>
      <c r="J1202" s="95" t="s">
        <v>4368</v>
      </c>
      <c r="K1202" s="95" t="s">
        <v>4322</v>
      </c>
      <c r="L1202" s="98" t="s">
        <v>3516</v>
      </c>
      <c r="M1202" s="95"/>
      <c r="N1202" s="95" t="s">
        <v>3153</v>
      </c>
      <c r="O1202" s="95"/>
      <c r="P1202" s="95"/>
      <c r="Q1202" s="95" t="s">
        <v>178</v>
      </c>
      <c r="R1202" s="95"/>
      <c r="S1202" s="95"/>
      <c r="T1202" s="95"/>
      <c r="U1202" s="95"/>
      <c r="V1202" s="95"/>
      <c r="W1202" s="95"/>
      <c r="X1202" s="95"/>
      <c r="Y1202" s="95"/>
      <c r="Z1202" s="95"/>
      <c r="AA1202" s="95"/>
      <c r="AB1202" s="95"/>
      <c r="AC1202" s="95"/>
      <c r="AD1202" s="95"/>
      <c r="AE1202" s="95"/>
      <c r="AF1202" s="95"/>
      <c r="AG1202" s="95"/>
      <c r="AH1202" s="95"/>
      <c r="AI1202" s="95"/>
      <c r="AJ1202" s="95"/>
      <c r="AK1202" s="95"/>
    </row>
    <row r="1203" spans="1:37" ht="17.25" customHeight="1" x14ac:dyDescent="0.2">
      <c r="A1203" s="105" t="s">
        <v>22</v>
      </c>
      <c r="B1203" s="105" t="s">
        <v>833</v>
      </c>
      <c r="C1203" s="105" t="s">
        <v>138</v>
      </c>
      <c r="D1203" s="105" t="s">
        <v>4319</v>
      </c>
      <c r="E1203" s="105" t="s">
        <v>4319</v>
      </c>
      <c r="F1203" s="95">
        <v>28</v>
      </c>
      <c r="G1203" s="98" t="s">
        <v>771</v>
      </c>
      <c r="H1203" s="95">
        <v>2011</v>
      </c>
      <c r="I1203" s="96" t="s">
        <v>4373</v>
      </c>
      <c r="J1203" s="95" t="s">
        <v>4374</v>
      </c>
      <c r="K1203" s="95" t="s">
        <v>4322</v>
      </c>
      <c r="L1203" s="98" t="s">
        <v>3516</v>
      </c>
      <c r="M1203" s="95"/>
      <c r="N1203" s="95" t="s">
        <v>3153</v>
      </c>
      <c r="O1203" s="95"/>
      <c r="P1203" s="95"/>
      <c r="Q1203" s="95" t="s">
        <v>178</v>
      </c>
      <c r="R1203" s="95"/>
      <c r="S1203" s="95"/>
      <c r="T1203" s="95"/>
      <c r="U1203" s="95"/>
      <c r="V1203" s="95"/>
      <c r="W1203" s="95"/>
      <c r="X1203" s="95"/>
      <c r="Y1203" s="95"/>
      <c r="Z1203" s="95"/>
      <c r="AA1203" s="95"/>
      <c r="AB1203" s="95"/>
      <c r="AC1203" s="95"/>
      <c r="AD1203" s="95"/>
      <c r="AE1203" s="95"/>
      <c r="AF1203" s="95"/>
      <c r="AG1203" s="95"/>
      <c r="AH1203" s="95"/>
      <c r="AI1203" s="95"/>
      <c r="AJ1203" s="95"/>
      <c r="AK1203" s="95"/>
    </row>
    <row r="1204" spans="1:37" ht="17.25" customHeight="1" x14ac:dyDescent="0.2">
      <c r="A1204" s="105" t="s">
        <v>22</v>
      </c>
      <c r="B1204" s="105" t="s">
        <v>1459</v>
      </c>
      <c r="C1204" s="105" t="s">
        <v>138</v>
      </c>
      <c r="D1204" s="105" t="s">
        <v>4319</v>
      </c>
      <c r="E1204" s="105" t="s">
        <v>4319</v>
      </c>
      <c r="F1204" s="95">
        <v>29</v>
      </c>
      <c r="G1204" s="98" t="s">
        <v>775</v>
      </c>
      <c r="H1204" s="95">
        <v>2012</v>
      </c>
      <c r="I1204" s="96" t="s">
        <v>4376</v>
      </c>
      <c r="J1204" s="95" t="s">
        <v>4377</v>
      </c>
      <c r="K1204" s="95" t="s">
        <v>4322</v>
      </c>
      <c r="L1204" s="98" t="s">
        <v>3516</v>
      </c>
      <c r="M1204" s="95"/>
      <c r="N1204" s="95" t="s">
        <v>3153</v>
      </c>
      <c r="O1204" s="95"/>
      <c r="P1204" s="95"/>
      <c r="Q1204" s="95" t="s">
        <v>178</v>
      </c>
      <c r="R1204" s="95"/>
      <c r="S1204" s="95"/>
      <c r="T1204" s="95"/>
      <c r="U1204" s="95"/>
      <c r="V1204" s="95"/>
      <c r="W1204" s="95"/>
      <c r="X1204" s="95"/>
      <c r="Y1204" s="95"/>
      <c r="Z1204" s="95"/>
      <c r="AA1204" s="95"/>
      <c r="AB1204" s="95"/>
      <c r="AC1204" s="95"/>
      <c r="AD1204" s="95"/>
      <c r="AE1204" s="95"/>
      <c r="AF1204" s="95"/>
      <c r="AG1204" s="95"/>
      <c r="AH1204" s="95"/>
      <c r="AI1204" s="95"/>
      <c r="AJ1204" s="95"/>
      <c r="AK1204" s="95"/>
    </row>
    <row r="1205" spans="1:37" ht="17.25" customHeight="1" x14ac:dyDescent="0.2">
      <c r="A1205" s="105" t="s">
        <v>22</v>
      </c>
      <c r="B1205" s="105" t="s">
        <v>1465</v>
      </c>
      <c r="C1205" s="105" t="s">
        <v>138</v>
      </c>
      <c r="D1205" s="105" t="s">
        <v>4319</v>
      </c>
      <c r="E1205" s="105" t="s">
        <v>4319</v>
      </c>
      <c r="F1205" s="95">
        <v>30</v>
      </c>
      <c r="G1205" s="98" t="s">
        <v>779</v>
      </c>
      <c r="H1205" s="95">
        <v>2013</v>
      </c>
      <c r="I1205" s="96" t="s">
        <v>4380</v>
      </c>
      <c r="J1205" s="95" t="s">
        <v>4381</v>
      </c>
      <c r="K1205" s="95" t="s">
        <v>4322</v>
      </c>
      <c r="L1205" s="98" t="s">
        <v>3516</v>
      </c>
      <c r="M1205" s="95"/>
      <c r="N1205" s="95" t="s">
        <v>3153</v>
      </c>
      <c r="O1205" s="95"/>
      <c r="P1205" s="95"/>
      <c r="Q1205" s="95" t="s">
        <v>178</v>
      </c>
      <c r="R1205" s="95"/>
      <c r="S1205" s="95"/>
      <c r="T1205" s="95"/>
      <c r="U1205" s="95"/>
      <c r="V1205" s="95"/>
      <c r="W1205" s="95"/>
      <c r="X1205" s="95"/>
      <c r="Y1205" s="95"/>
      <c r="Z1205" s="95"/>
      <c r="AA1205" s="95"/>
      <c r="AB1205" s="95"/>
      <c r="AC1205" s="95"/>
      <c r="AD1205" s="95"/>
      <c r="AE1205" s="95"/>
      <c r="AF1205" s="95"/>
      <c r="AG1205" s="95"/>
      <c r="AH1205" s="95"/>
      <c r="AI1205" s="95"/>
      <c r="AJ1205" s="95"/>
      <c r="AK1205" s="95"/>
    </row>
    <row r="1206" spans="1:37" ht="17.25" customHeight="1" x14ac:dyDescent="0.2">
      <c r="A1206" s="105" t="s">
        <v>22</v>
      </c>
      <c r="B1206" s="105" t="s">
        <v>1471</v>
      </c>
      <c r="C1206" s="105" t="s">
        <v>138</v>
      </c>
      <c r="D1206" s="105" t="s">
        <v>4319</v>
      </c>
      <c r="E1206" s="105" t="s">
        <v>4319</v>
      </c>
      <c r="F1206" s="95">
        <v>31</v>
      </c>
      <c r="G1206" s="98" t="s">
        <v>783</v>
      </c>
      <c r="H1206" s="95">
        <v>2014</v>
      </c>
      <c r="I1206" s="96" t="s">
        <v>4384</v>
      </c>
      <c r="J1206" s="95" t="s">
        <v>4385</v>
      </c>
      <c r="K1206" s="95" t="s">
        <v>4322</v>
      </c>
      <c r="L1206" s="98" t="s">
        <v>3516</v>
      </c>
      <c r="M1206" s="95"/>
      <c r="N1206" s="95" t="s">
        <v>3153</v>
      </c>
      <c r="O1206" s="95"/>
      <c r="P1206" s="95"/>
      <c r="Q1206" s="95" t="s">
        <v>178</v>
      </c>
      <c r="R1206" s="95"/>
      <c r="S1206" s="95"/>
      <c r="T1206" s="95"/>
      <c r="U1206" s="95"/>
      <c r="V1206" s="95"/>
      <c r="W1206" s="95"/>
      <c r="X1206" s="95"/>
      <c r="Y1206" s="95"/>
      <c r="Z1206" s="95"/>
      <c r="AA1206" s="95"/>
      <c r="AB1206" s="95"/>
      <c r="AC1206" s="95"/>
      <c r="AD1206" s="95"/>
      <c r="AE1206" s="95"/>
      <c r="AF1206" s="95"/>
      <c r="AG1206" s="95"/>
      <c r="AH1206" s="95"/>
      <c r="AI1206" s="95"/>
      <c r="AJ1206" s="95"/>
      <c r="AK1206" s="95"/>
    </row>
    <row r="1207" spans="1:37" ht="17.25" customHeight="1" x14ac:dyDescent="0.2">
      <c r="A1207" s="105" t="s">
        <v>22</v>
      </c>
      <c r="B1207" s="105" t="s">
        <v>1478</v>
      </c>
      <c r="C1207" s="105" t="s">
        <v>138</v>
      </c>
      <c r="D1207" s="105" t="s">
        <v>4319</v>
      </c>
      <c r="E1207" s="105" t="s">
        <v>4319</v>
      </c>
      <c r="F1207" s="95">
        <v>32</v>
      </c>
      <c r="G1207" s="98" t="s">
        <v>787</v>
      </c>
      <c r="H1207" s="95">
        <v>2015</v>
      </c>
      <c r="I1207" s="96" t="s">
        <v>4388</v>
      </c>
      <c r="J1207" s="95" t="s">
        <v>4389</v>
      </c>
      <c r="K1207" s="95" t="s">
        <v>4322</v>
      </c>
      <c r="L1207" s="98" t="s">
        <v>3516</v>
      </c>
      <c r="M1207" s="95"/>
      <c r="N1207" s="95" t="s">
        <v>3153</v>
      </c>
      <c r="O1207" s="95"/>
      <c r="P1207" s="95"/>
      <c r="Q1207" s="95" t="s">
        <v>178</v>
      </c>
      <c r="R1207" s="95"/>
      <c r="S1207" s="95"/>
      <c r="T1207" s="95"/>
      <c r="U1207" s="95"/>
      <c r="V1207" s="95"/>
      <c r="W1207" s="95"/>
      <c r="X1207" s="95"/>
      <c r="Y1207" s="95"/>
      <c r="Z1207" s="95"/>
      <c r="AA1207" s="95"/>
      <c r="AB1207" s="95"/>
      <c r="AC1207" s="95"/>
      <c r="AD1207" s="95"/>
      <c r="AE1207" s="95"/>
      <c r="AF1207" s="95"/>
      <c r="AG1207" s="95"/>
      <c r="AH1207" s="95"/>
      <c r="AI1207" s="95"/>
      <c r="AJ1207" s="95"/>
      <c r="AK1207" s="95"/>
    </row>
    <row r="1208" spans="1:37" ht="17.25" customHeight="1" x14ac:dyDescent="0.2">
      <c r="A1208" s="104" t="s">
        <v>22</v>
      </c>
      <c r="B1208" s="104" t="s">
        <v>1392</v>
      </c>
      <c r="C1208" s="104" t="s">
        <v>138</v>
      </c>
      <c r="D1208" s="104" t="s">
        <v>149</v>
      </c>
      <c r="E1208" s="104" t="s">
        <v>149</v>
      </c>
      <c r="F1208" s="95">
        <v>11</v>
      </c>
      <c r="G1208" s="98" t="s">
        <v>700</v>
      </c>
      <c r="H1208" s="95">
        <v>1994</v>
      </c>
      <c r="I1208" s="96" t="s">
        <v>4391</v>
      </c>
      <c r="J1208" s="95" t="s">
        <v>4392</v>
      </c>
      <c r="K1208" s="95" t="s">
        <v>4393</v>
      </c>
      <c r="L1208" s="106" t="s">
        <v>9048</v>
      </c>
      <c r="M1208" s="95"/>
      <c r="N1208" s="95" t="s">
        <v>252</v>
      </c>
      <c r="O1208" s="95"/>
      <c r="P1208" s="95"/>
      <c r="Q1208" s="95" t="s">
        <v>178</v>
      </c>
      <c r="R1208" s="95"/>
      <c r="S1208" s="95"/>
      <c r="T1208" s="95"/>
      <c r="U1208" s="95"/>
      <c r="V1208" s="95"/>
      <c r="W1208" s="95"/>
      <c r="X1208" s="95"/>
      <c r="Y1208" s="95"/>
      <c r="Z1208" s="95"/>
      <c r="AA1208" s="95"/>
      <c r="AB1208" s="95"/>
      <c r="AC1208" s="95"/>
      <c r="AD1208" s="95"/>
      <c r="AE1208" s="95"/>
      <c r="AF1208" s="95"/>
      <c r="AG1208" s="95"/>
      <c r="AH1208" s="95"/>
      <c r="AI1208" s="95"/>
      <c r="AJ1208" s="95"/>
      <c r="AK1208" s="95"/>
    </row>
    <row r="1209" spans="1:37" ht="17.25" customHeight="1" x14ac:dyDescent="0.2">
      <c r="A1209" s="104" t="s">
        <v>22</v>
      </c>
      <c r="B1209" s="104" t="s">
        <v>1397</v>
      </c>
      <c r="C1209" s="104" t="s">
        <v>138</v>
      </c>
      <c r="D1209" s="104" t="s">
        <v>149</v>
      </c>
      <c r="E1209" s="104" t="s">
        <v>149</v>
      </c>
      <c r="F1209" s="95">
        <v>12</v>
      </c>
      <c r="G1209" s="98" t="s">
        <v>705</v>
      </c>
      <c r="H1209" s="95">
        <v>1995</v>
      </c>
      <c r="I1209" s="96" t="s">
        <v>4398</v>
      </c>
      <c r="J1209" s="95" t="s">
        <v>4399</v>
      </c>
      <c r="K1209" s="95" t="s">
        <v>4393</v>
      </c>
      <c r="L1209" s="106" t="s">
        <v>9048</v>
      </c>
      <c r="M1209" s="95"/>
      <c r="N1209" s="95" t="s">
        <v>252</v>
      </c>
      <c r="O1209" s="95"/>
      <c r="P1209" s="95"/>
      <c r="Q1209" s="95" t="s">
        <v>178</v>
      </c>
      <c r="R1209" s="95"/>
      <c r="S1209" s="95"/>
      <c r="T1209" s="95"/>
      <c r="U1209" s="95"/>
      <c r="V1209" s="95"/>
      <c r="W1209" s="95"/>
      <c r="X1209" s="95"/>
      <c r="Y1209" s="95"/>
      <c r="Z1209" s="95"/>
      <c r="AA1209" s="95"/>
      <c r="AB1209" s="95"/>
      <c r="AC1209" s="95"/>
      <c r="AD1209" s="95"/>
      <c r="AE1209" s="95"/>
      <c r="AF1209" s="95"/>
      <c r="AG1209" s="95"/>
      <c r="AH1209" s="95"/>
      <c r="AI1209" s="95"/>
      <c r="AJ1209" s="95"/>
      <c r="AK1209" s="95"/>
    </row>
    <row r="1210" spans="1:37" ht="17.25" customHeight="1" x14ac:dyDescent="0.2">
      <c r="A1210" s="104" t="s">
        <v>22</v>
      </c>
      <c r="B1210" s="104" t="s">
        <v>841</v>
      </c>
      <c r="C1210" s="104" t="s">
        <v>138</v>
      </c>
      <c r="D1210" s="104" t="s">
        <v>149</v>
      </c>
      <c r="E1210" s="104" t="s">
        <v>149</v>
      </c>
      <c r="F1210" s="95">
        <v>13</v>
      </c>
      <c r="G1210" s="98" t="s">
        <v>709</v>
      </c>
      <c r="H1210" s="95">
        <v>1996</v>
      </c>
      <c r="I1210" s="96" t="s">
        <v>4402</v>
      </c>
      <c r="J1210" s="95" t="s">
        <v>4403</v>
      </c>
      <c r="K1210" s="95" t="s">
        <v>4393</v>
      </c>
      <c r="L1210" s="106" t="s">
        <v>9048</v>
      </c>
      <c r="M1210" s="95"/>
      <c r="N1210" s="95" t="s">
        <v>252</v>
      </c>
      <c r="O1210" s="95"/>
      <c r="P1210" s="95"/>
      <c r="Q1210" s="95" t="s">
        <v>178</v>
      </c>
      <c r="R1210" s="95"/>
      <c r="S1210" s="95"/>
      <c r="T1210" s="95"/>
      <c r="U1210" s="95"/>
      <c r="V1210" s="95"/>
      <c r="W1210" s="95"/>
      <c r="X1210" s="95"/>
      <c r="Y1210" s="95"/>
      <c r="Z1210" s="95"/>
      <c r="AA1210" s="95"/>
      <c r="AB1210" s="95"/>
      <c r="AC1210" s="95"/>
      <c r="AD1210" s="95"/>
      <c r="AE1210" s="95"/>
      <c r="AF1210" s="95"/>
      <c r="AG1210" s="95"/>
      <c r="AH1210" s="95"/>
      <c r="AI1210" s="95"/>
      <c r="AJ1210" s="95"/>
      <c r="AK1210" s="95"/>
    </row>
    <row r="1211" spans="1:37" ht="17.25" customHeight="1" x14ac:dyDescent="0.2">
      <c r="A1211" s="104" t="s">
        <v>22</v>
      </c>
      <c r="B1211" s="104" t="s">
        <v>1405</v>
      </c>
      <c r="C1211" s="104" t="s">
        <v>138</v>
      </c>
      <c r="D1211" s="104" t="s">
        <v>149</v>
      </c>
      <c r="E1211" s="104" t="s">
        <v>149</v>
      </c>
      <c r="F1211" s="95">
        <v>14</v>
      </c>
      <c r="G1211" s="98" t="s">
        <v>713</v>
      </c>
      <c r="H1211" s="95">
        <v>1997</v>
      </c>
      <c r="I1211" s="96" t="s">
        <v>4406</v>
      </c>
      <c r="J1211" s="95" t="s">
        <v>4407</v>
      </c>
      <c r="K1211" s="95" t="s">
        <v>4393</v>
      </c>
      <c r="L1211" s="106" t="s">
        <v>9048</v>
      </c>
      <c r="M1211" s="95"/>
      <c r="N1211" s="95" t="s">
        <v>252</v>
      </c>
      <c r="O1211" s="95"/>
      <c r="P1211" s="95"/>
      <c r="Q1211" s="95" t="s">
        <v>178</v>
      </c>
      <c r="R1211" s="95"/>
      <c r="S1211" s="95"/>
      <c r="T1211" s="95"/>
      <c r="U1211" s="95"/>
      <c r="V1211" s="95"/>
      <c r="W1211" s="95"/>
      <c r="X1211" s="95"/>
      <c r="Y1211" s="95"/>
      <c r="Z1211" s="95"/>
      <c r="AA1211" s="95"/>
      <c r="AB1211" s="95"/>
      <c r="AC1211" s="95"/>
      <c r="AD1211" s="95"/>
      <c r="AE1211" s="95"/>
      <c r="AF1211" s="95"/>
      <c r="AG1211" s="95"/>
      <c r="AH1211" s="95"/>
      <c r="AI1211" s="95"/>
      <c r="AJ1211" s="95"/>
      <c r="AK1211" s="95"/>
    </row>
    <row r="1212" spans="1:37" ht="17.25" customHeight="1" x14ac:dyDescent="0.2">
      <c r="A1212" s="104" t="s">
        <v>22</v>
      </c>
      <c r="B1212" s="104" t="s">
        <v>1409</v>
      </c>
      <c r="C1212" s="104" t="s">
        <v>138</v>
      </c>
      <c r="D1212" s="104" t="s">
        <v>149</v>
      </c>
      <c r="E1212" s="104" t="s">
        <v>149</v>
      </c>
      <c r="F1212" s="95">
        <v>15</v>
      </c>
      <c r="G1212" s="98" t="s">
        <v>717</v>
      </c>
      <c r="H1212" s="95">
        <v>1998</v>
      </c>
      <c r="I1212" s="96" t="s">
        <v>4410</v>
      </c>
      <c r="J1212" s="95" t="s">
        <v>4411</v>
      </c>
      <c r="K1212" s="95" t="s">
        <v>4393</v>
      </c>
      <c r="L1212" s="106" t="s">
        <v>9048</v>
      </c>
      <c r="M1212" s="95"/>
      <c r="N1212" s="95" t="s">
        <v>252</v>
      </c>
      <c r="O1212" s="95"/>
      <c r="P1212" s="95"/>
      <c r="Q1212" s="95" t="s">
        <v>178</v>
      </c>
      <c r="R1212" s="95"/>
      <c r="S1212" s="95"/>
      <c r="T1212" s="95"/>
      <c r="U1212" s="95"/>
      <c r="V1212" s="95"/>
      <c r="W1212" s="95"/>
      <c r="X1212" s="95"/>
      <c r="Y1212" s="95"/>
      <c r="Z1212" s="95"/>
      <c r="AA1212" s="95"/>
      <c r="AB1212" s="95"/>
      <c r="AC1212" s="95"/>
      <c r="AD1212" s="95"/>
      <c r="AE1212" s="95"/>
      <c r="AF1212" s="95"/>
      <c r="AG1212" s="95"/>
      <c r="AH1212" s="95"/>
      <c r="AI1212" s="95"/>
      <c r="AJ1212" s="95"/>
      <c r="AK1212" s="95"/>
    </row>
    <row r="1213" spans="1:37" ht="17.25" customHeight="1" x14ac:dyDescent="0.2">
      <c r="A1213" s="104" t="s">
        <v>22</v>
      </c>
      <c r="B1213" s="104" t="s">
        <v>1414</v>
      </c>
      <c r="C1213" s="104" t="s">
        <v>138</v>
      </c>
      <c r="D1213" s="104" t="s">
        <v>149</v>
      </c>
      <c r="E1213" s="104" t="s">
        <v>149</v>
      </c>
      <c r="F1213" s="95">
        <v>16</v>
      </c>
      <c r="G1213" s="98" t="s">
        <v>721</v>
      </c>
      <c r="H1213" s="95">
        <v>1999</v>
      </c>
      <c r="I1213" s="96" t="s">
        <v>4414</v>
      </c>
      <c r="J1213" s="95" t="s">
        <v>4415</v>
      </c>
      <c r="K1213" s="95" t="s">
        <v>4393</v>
      </c>
      <c r="L1213" s="106" t="s">
        <v>9048</v>
      </c>
      <c r="M1213" s="95"/>
      <c r="N1213" s="95" t="s">
        <v>252</v>
      </c>
      <c r="O1213" s="95"/>
      <c r="P1213" s="95"/>
      <c r="Q1213" s="95" t="s">
        <v>178</v>
      </c>
      <c r="R1213" s="95"/>
      <c r="S1213" s="95"/>
      <c r="T1213" s="95"/>
      <c r="U1213" s="95"/>
      <c r="V1213" s="95"/>
      <c r="W1213" s="95"/>
      <c r="X1213" s="95"/>
      <c r="Y1213" s="95"/>
      <c r="Z1213" s="95"/>
      <c r="AA1213" s="95"/>
      <c r="AB1213" s="95"/>
      <c r="AC1213" s="95"/>
      <c r="AD1213" s="95"/>
      <c r="AE1213" s="95"/>
      <c r="AF1213" s="95"/>
      <c r="AG1213" s="95"/>
      <c r="AH1213" s="95"/>
      <c r="AI1213" s="95"/>
      <c r="AJ1213" s="95"/>
      <c r="AK1213" s="95"/>
    </row>
    <row r="1214" spans="1:37" ht="17.25" customHeight="1" x14ac:dyDescent="0.2">
      <c r="A1214" s="104" t="s">
        <v>22</v>
      </c>
      <c r="B1214" s="104" t="s">
        <v>1418</v>
      </c>
      <c r="C1214" s="104" t="s">
        <v>138</v>
      </c>
      <c r="D1214" s="104" t="s">
        <v>149</v>
      </c>
      <c r="E1214" s="104" t="s">
        <v>149</v>
      </c>
      <c r="F1214" s="95">
        <v>17</v>
      </c>
      <c r="G1214" s="98" t="s">
        <v>725</v>
      </c>
      <c r="H1214" s="95">
        <v>2000</v>
      </c>
      <c r="I1214" s="96" t="s">
        <v>4420</v>
      </c>
      <c r="J1214" s="95" t="s">
        <v>4421</v>
      </c>
      <c r="K1214" s="95" t="s">
        <v>4393</v>
      </c>
      <c r="L1214" s="106" t="s">
        <v>9048</v>
      </c>
      <c r="M1214" s="95"/>
      <c r="N1214" s="95" t="s">
        <v>252</v>
      </c>
      <c r="O1214" s="95"/>
      <c r="P1214" s="95"/>
      <c r="Q1214" s="95" t="s">
        <v>178</v>
      </c>
      <c r="R1214" s="95"/>
      <c r="S1214" s="95"/>
      <c r="T1214" s="95"/>
      <c r="U1214" s="95"/>
      <c r="V1214" s="95"/>
      <c r="W1214" s="95"/>
      <c r="X1214" s="95"/>
      <c r="Y1214" s="95"/>
      <c r="Z1214" s="95"/>
      <c r="AA1214" s="95"/>
      <c r="AB1214" s="95"/>
      <c r="AC1214" s="95"/>
      <c r="AD1214" s="95"/>
      <c r="AE1214" s="95"/>
      <c r="AF1214" s="95"/>
      <c r="AG1214" s="95"/>
      <c r="AH1214" s="95"/>
      <c r="AI1214" s="95"/>
      <c r="AJ1214" s="95"/>
      <c r="AK1214" s="95"/>
    </row>
    <row r="1215" spans="1:37" ht="17.25" customHeight="1" x14ac:dyDescent="0.2">
      <c r="A1215" s="104" t="s">
        <v>22</v>
      </c>
      <c r="B1215" s="104" t="s">
        <v>844</v>
      </c>
      <c r="C1215" s="104" t="s">
        <v>138</v>
      </c>
      <c r="D1215" s="104" t="s">
        <v>149</v>
      </c>
      <c r="E1215" s="104" t="s">
        <v>149</v>
      </c>
      <c r="F1215" s="95">
        <v>18</v>
      </c>
      <c r="G1215" s="98" t="s">
        <v>729</v>
      </c>
      <c r="H1215" s="95">
        <v>2001</v>
      </c>
      <c r="I1215" s="96" t="s">
        <v>4424</v>
      </c>
      <c r="J1215" s="95" t="s">
        <v>4425</v>
      </c>
      <c r="K1215" s="95" t="s">
        <v>4393</v>
      </c>
      <c r="L1215" s="106" t="s">
        <v>9048</v>
      </c>
      <c r="M1215" s="95"/>
      <c r="N1215" s="95" t="s">
        <v>252</v>
      </c>
      <c r="O1215" s="95"/>
      <c r="P1215" s="95"/>
      <c r="Q1215" s="95" t="s">
        <v>178</v>
      </c>
      <c r="R1215" s="95"/>
      <c r="S1215" s="95"/>
      <c r="T1215" s="95"/>
      <c r="U1215" s="95"/>
      <c r="V1215" s="95"/>
      <c r="W1215" s="95"/>
      <c r="X1215" s="95"/>
      <c r="Y1215" s="95"/>
      <c r="Z1215" s="95"/>
      <c r="AA1215" s="95"/>
      <c r="AB1215" s="95"/>
      <c r="AC1215" s="95"/>
      <c r="AD1215" s="95"/>
      <c r="AE1215" s="95"/>
      <c r="AF1215" s="95"/>
      <c r="AG1215" s="95"/>
      <c r="AH1215" s="95"/>
      <c r="AI1215" s="95"/>
      <c r="AJ1215" s="95"/>
      <c r="AK1215" s="95"/>
    </row>
    <row r="1216" spans="1:37" ht="17.25" customHeight="1" x14ac:dyDescent="0.2">
      <c r="A1216" s="104" t="s">
        <v>22</v>
      </c>
      <c r="B1216" s="104" t="s">
        <v>1425</v>
      </c>
      <c r="C1216" s="104" t="s">
        <v>138</v>
      </c>
      <c r="D1216" s="104" t="s">
        <v>149</v>
      </c>
      <c r="E1216" s="104" t="s">
        <v>149</v>
      </c>
      <c r="F1216" s="95">
        <v>19</v>
      </c>
      <c r="G1216" s="98" t="s">
        <v>733</v>
      </c>
      <c r="H1216" s="95">
        <v>2002</v>
      </c>
      <c r="I1216" s="96" t="s">
        <v>4428</v>
      </c>
      <c r="J1216" s="95" t="s">
        <v>4429</v>
      </c>
      <c r="K1216" s="95" t="s">
        <v>4393</v>
      </c>
      <c r="L1216" s="106" t="s">
        <v>9048</v>
      </c>
      <c r="M1216" s="95"/>
      <c r="N1216" s="95" t="s">
        <v>252</v>
      </c>
      <c r="O1216" s="95"/>
      <c r="P1216" s="95"/>
      <c r="Q1216" s="95" t="s">
        <v>178</v>
      </c>
      <c r="R1216" s="95"/>
      <c r="S1216" s="95"/>
      <c r="T1216" s="95"/>
      <c r="U1216" s="95"/>
      <c r="V1216" s="95"/>
      <c r="W1216" s="95"/>
      <c r="X1216" s="95"/>
      <c r="Y1216" s="95"/>
      <c r="Z1216" s="95"/>
      <c r="AA1216" s="95"/>
      <c r="AB1216" s="95"/>
      <c r="AC1216" s="95"/>
      <c r="AD1216" s="95"/>
      <c r="AE1216" s="95"/>
      <c r="AF1216" s="95"/>
      <c r="AG1216" s="95"/>
      <c r="AH1216" s="95"/>
      <c r="AI1216" s="95"/>
      <c r="AJ1216" s="95"/>
      <c r="AK1216" s="95"/>
    </row>
    <row r="1217" spans="1:37" ht="17.25" customHeight="1" x14ac:dyDescent="0.2">
      <c r="A1217" s="104" t="s">
        <v>22</v>
      </c>
      <c r="B1217" s="104" t="s">
        <v>1430</v>
      </c>
      <c r="C1217" s="104" t="s">
        <v>138</v>
      </c>
      <c r="D1217" s="104" t="s">
        <v>149</v>
      </c>
      <c r="E1217" s="104" t="s">
        <v>149</v>
      </c>
      <c r="F1217" s="95">
        <v>20</v>
      </c>
      <c r="G1217" s="98" t="s">
        <v>738</v>
      </c>
      <c r="H1217" s="95">
        <v>2003</v>
      </c>
      <c r="I1217" s="96" t="s">
        <v>4432</v>
      </c>
      <c r="J1217" s="95" t="s">
        <v>4433</v>
      </c>
      <c r="K1217" s="95" t="s">
        <v>4393</v>
      </c>
      <c r="L1217" s="106" t="s">
        <v>9048</v>
      </c>
      <c r="M1217" s="95"/>
      <c r="N1217" s="95" t="s">
        <v>252</v>
      </c>
      <c r="O1217" s="95"/>
      <c r="P1217" s="95"/>
      <c r="Q1217" s="95" t="s">
        <v>178</v>
      </c>
      <c r="R1217" s="95"/>
      <c r="S1217" s="95"/>
      <c r="T1217" s="95"/>
      <c r="U1217" s="95"/>
      <c r="V1217" s="95"/>
      <c r="W1217" s="95"/>
      <c r="X1217" s="95"/>
      <c r="Y1217" s="95"/>
      <c r="Z1217" s="95"/>
      <c r="AA1217" s="95"/>
      <c r="AB1217" s="95"/>
      <c r="AC1217" s="95"/>
      <c r="AD1217" s="95"/>
      <c r="AE1217" s="95"/>
      <c r="AF1217" s="95"/>
      <c r="AG1217" s="95"/>
      <c r="AH1217" s="95"/>
      <c r="AI1217" s="95"/>
      <c r="AJ1217" s="95"/>
      <c r="AK1217" s="95"/>
    </row>
    <row r="1218" spans="1:37" ht="17.25" customHeight="1" x14ac:dyDescent="0.2">
      <c r="A1218" s="104" t="s">
        <v>22</v>
      </c>
      <c r="B1218" s="104" t="s">
        <v>1433</v>
      </c>
      <c r="C1218" s="104" t="s">
        <v>138</v>
      </c>
      <c r="D1218" s="104" t="s">
        <v>149</v>
      </c>
      <c r="E1218" s="104" t="s">
        <v>149</v>
      </c>
      <c r="F1218" s="95">
        <v>21</v>
      </c>
      <c r="G1218" s="98" t="s">
        <v>742</v>
      </c>
      <c r="H1218" s="95">
        <v>2004</v>
      </c>
      <c r="I1218" s="96" t="s">
        <v>4436</v>
      </c>
      <c r="J1218" s="95" t="s">
        <v>4437</v>
      </c>
      <c r="K1218" s="95" t="s">
        <v>4393</v>
      </c>
      <c r="L1218" s="106" t="s">
        <v>9048</v>
      </c>
      <c r="M1218" s="95"/>
      <c r="N1218" s="95" t="s">
        <v>252</v>
      </c>
      <c r="O1218" s="95"/>
      <c r="P1218" s="95"/>
      <c r="Q1218" s="95" t="s">
        <v>178</v>
      </c>
      <c r="R1218" s="95"/>
      <c r="S1218" s="95"/>
      <c r="T1218" s="95"/>
      <c r="U1218" s="95"/>
      <c r="V1218" s="95"/>
      <c r="W1218" s="95"/>
      <c r="X1218" s="95"/>
      <c r="Y1218" s="95"/>
      <c r="Z1218" s="95"/>
      <c r="AA1218" s="95"/>
      <c r="AB1218" s="95"/>
      <c r="AC1218" s="95"/>
      <c r="AD1218" s="95"/>
      <c r="AE1218" s="95"/>
      <c r="AF1218" s="95"/>
      <c r="AG1218" s="95"/>
      <c r="AH1218" s="95"/>
      <c r="AI1218" s="95"/>
      <c r="AJ1218" s="95"/>
      <c r="AK1218" s="95"/>
    </row>
    <row r="1219" spans="1:37" ht="17.25" customHeight="1" x14ac:dyDescent="0.2">
      <c r="A1219" s="104" t="s">
        <v>22</v>
      </c>
      <c r="B1219" s="104" t="s">
        <v>1437</v>
      </c>
      <c r="C1219" s="104" t="s">
        <v>138</v>
      </c>
      <c r="D1219" s="104" t="s">
        <v>149</v>
      </c>
      <c r="E1219" s="104" t="s">
        <v>149</v>
      </c>
      <c r="F1219" s="95">
        <v>22</v>
      </c>
      <c r="G1219" s="98" t="s">
        <v>746</v>
      </c>
      <c r="H1219" s="95">
        <v>2005</v>
      </c>
      <c r="I1219" s="96" t="s">
        <v>4442</v>
      </c>
      <c r="J1219" s="95" t="s">
        <v>4443</v>
      </c>
      <c r="K1219" s="95" t="s">
        <v>4393</v>
      </c>
      <c r="L1219" s="106" t="s">
        <v>9048</v>
      </c>
      <c r="M1219" s="95"/>
      <c r="N1219" s="95" t="s">
        <v>252</v>
      </c>
      <c r="O1219" s="95"/>
      <c r="P1219" s="95"/>
      <c r="Q1219" s="95" t="s">
        <v>178</v>
      </c>
      <c r="R1219" s="95"/>
      <c r="S1219" s="95"/>
      <c r="T1219" s="95"/>
      <c r="U1219" s="95"/>
      <c r="V1219" s="95"/>
      <c r="W1219" s="95"/>
      <c r="X1219" s="95"/>
      <c r="Y1219" s="95"/>
      <c r="Z1219" s="95"/>
      <c r="AA1219" s="95"/>
      <c r="AB1219" s="95"/>
      <c r="AC1219" s="95"/>
      <c r="AD1219" s="95"/>
      <c r="AE1219" s="95"/>
      <c r="AF1219" s="95"/>
      <c r="AG1219" s="95"/>
      <c r="AH1219" s="95"/>
      <c r="AI1219" s="95"/>
      <c r="AJ1219" s="95"/>
      <c r="AK1219" s="95"/>
    </row>
    <row r="1220" spans="1:37" ht="17.25" customHeight="1" x14ac:dyDescent="0.2">
      <c r="A1220" s="104" t="s">
        <v>22</v>
      </c>
      <c r="B1220" s="104" t="s">
        <v>791</v>
      </c>
      <c r="C1220" s="104" t="s">
        <v>138</v>
      </c>
      <c r="D1220" s="104" t="s">
        <v>149</v>
      </c>
      <c r="E1220" s="104" t="s">
        <v>149</v>
      </c>
      <c r="F1220" s="95">
        <v>23</v>
      </c>
      <c r="G1220" s="98" t="s">
        <v>750</v>
      </c>
      <c r="H1220" s="95">
        <v>2006</v>
      </c>
      <c r="I1220" s="96" t="s">
        <v>4446</v>
      </c>
      <c r="J1220" s="95" t="s">
        <v>4447</v>
      </c>
      <c r="K1220" s="95" t="s">
        <v>4393</v>
      </c>
      <c r="L1220" s="106" t="s">
        <v>9048</v>
      </c>
      <c r="M1220" s="95"/>
      <c r="N1220" s="95" t="s">
        <v>252</v>
      </c>
      <c r="O1220" s="95"/>
      <c r="P1220" s="95"/>
      <c r="Q1220" s="95" t="s">
        <v>178</v>
      </c>
      <c r="R1220" s="95"/>
      <c r="S1220" s="95"/>
      <c r="T1220" s="95"/>
      <c r="U1220" s="95"/>
      <c r="V1220" s="95"/>
      <c r="W1220" s="95"/>
      <c r="X1220" s="95"/>
      <c r="Y1220" s="95"/>
      <c r="Z1220" s="95"/>
      <c r="AA1220" s="95"/>
      <c r="AB1220" s="95"/>
      <c r="AC1220" s="95"/>
      <c r="AD1220" s="95"/>
      <c r="AE1220" s="95"/>
      <c r="AF1220" s="95"/>
      <c r="AG1220" s="95"/>
      <c r="AH1220" s="95"/>
      <c r="AI1220" s="95"/>
      <c r="AJ1220" s="95"/>
      <c r="AK1220" s="95"/>
    </row>
    <row r="1221" spans="1:37" ht="17.25" customHeight="1" x14ac:dyDescent="0.2">
      <c r="A1221" s="104" t="s">
        <v>22</v>
      </c>
      <c r="B1221" s="104" t="s">
        <v>1442</v>
      </c>
      <c r="C1221" s="104" t="s">
        <v>138</v>
      </c>
      <c r="D1221" s="104" t="s">
        <v>149</v>
      </c>
      <c r="E1221" s="104" t="s">
        <v>149</v>
      </c>
      <c r="F1221" s="95">
        <v>24</v>
      </c>
      <c r="G1221" s="98" t="s">
        <v>754</v>
      </c>
      <c r="H1221" s="95">
        <v>2007</v>
      </c>
      <c r="I1221" s="96" t="s">
        <v>4450</v>
      </c>
      <c r="J1221" s="95" t="s">
        <v>4451</v>
      </c>
      <c r="K1221" s="95" t="s">
        <v>4393</v>
      </c>
      <c r="L1221" s="106" t="s">
        <v>9048</v>
      </c>
      <c r="M1221" s="95"/>
      <c r="N1221" s="95" t="s">
        <v>252</v>
      </c>
      <c r="O1221" s="95"/>
      <c r="P1221" s="95"/>
      <c r="Q1221" s="95" t="s">
        <v>178</v>
      </c>
      <c r="R1221" s="95"/>
      <c r="S1221" s="95"/>
      <c r="T1221" s="95"/>
      <c r="U1221" s="95"/>
      <c r="V1221" s="95"/>
      <c r="W1221" s="95"/>
      <c r="X1221" s="95"/>
      <c r="Y1221" s="95"/>
      <c r="Z1221" s="95"/>
      <c r="AA1221" s="95"/>
      <c r="AB1221" s="95"/>
      <c r="AC1221" s="95"/>
      <c r="AD1221" s="95"/>
      <c r="AE1221" s="95"/>
      <c r="AF1221" s="95"/>
      <c r="AG1221" s="95"/>
      <c r="AH1221" s="95"/>
      <c r="AI1221" s="95"/>
      <c r="AJ1221" s="95"/>
      <c r="AK1221" s="95"/>
    </row>
    <row r="1222" spans="1:37" ht="17.25" customHeight="1" x14ac:dyDescent="0.2">
      <c r="A1222" s="104" t="s">
        <v>22</v>
      </c>
      <c r="B1222" s="104" t="s">
        <v>797</v>
      </c>
      <c r="C1222" s="104" t="s">
        <v>138</v>
      </c>
      <c r="D1222" s="104" t="s">
        <v>149</v>
      </c>
      <c r="E1222" s="104" t="s">
        <v>149</v>
      </c>
      <c r="F1222" s="95">
        <v>25</v>
      </c>
      <c r="G1222" s="98" t="s">
        <v>758</v>
      </c>
      <c r="H1222" s="95">
        <v>2008</v>
      </c>
      <c r="I1222" s="96" t="s">
        <v>4454</v>
      </c>
      <c r="J1222" s="95" t="s">
        <v>4455</v>
      </c>
      <c r="K1222" s="95" t="s">
        <v>4393</v>
      </c>
      <c r="L1222" s="106" t="s">
        <v>9048</v>
      </c>
      <c r="M1222" s="95"/>
      <c r="N1222" s="95" t="s">
        <v>252</v>
      </c>
      <c r="O1222" s="95"/>
      <c r="P1222" s="95"/>
      <c r="Q1222" s="95" t="s">
        <v>178</v>
      </c>
      <c r="R1222" s="95"/>
      <c r="S1222" s="95"/>
      <c r="T1222" s="95"/>
      <c r="U1222" s="95"/>
      <c r="V1222" s="95"/>
      <c r="W1222" s="95"/>
      <c r="X1222" s="95"/>
      <c r="Y1222" s="95"/>
      <c r="Z1222" s="95"/>
      <c r="AA1222" s="95"/>
      <c r="AB1222" s="95"/>
      <c r="AC1222" s="95"/>
      <c r="AD1222" s="95"/>
      <c r="AE1222" s="95"/>
      <c r="AF1222" s="95"/>
      <c r="AG1222" s="95"/>
      <c r="AH1222" s="95"/>
      <c r="AI1222" s="95"/>
      <c r="AJ1222" s="95"/>
      <c r="AK1222" s="95"/>
    </row>
    <row r="1223" spans="1:37" ht="17.25" customHeight="1" x14ac:dyDescent="0.2">
      <c r="A1223" s="104" t="s">
        <v>22</v>
      </c>
      <c r="B1223" s="104" t="s">
        <v>1447</v>
      </c>
      <c r="C1223" s="104" t="s">
        <v>138</v>
      </c>
      <c r="D1223" s="104" t="s">
        <v>149</v>
      </c>
      <c r="E1223" s="104" t="s">
        <v>149</v>
      </c>
      <c r="F1223" s="95">
        <v>26</v>
      </c>
      <c r="G1223" s="98" t="s">
        <v>763</v>
      </c>
      <c r="H1223" s="95">
        <v>2009</v>
      </c>
      <c r="I1223" s="96" t="s">
        <v>4458</v>
      </c>
      <c r="J1223" s="95" t="s">
        <v>4459</v>
      </c>
      <c r="K1223" s="95" t="s">
        <v>4393</v>
      </c>
      <c r="L1223" s="106" t="s">
        <v>9048</v>
      </c>
      <c r="M1223" s="95"/>
      <c r="N1223" s="95" t="s">
        <v>252</v>
      </c>
      <c r="O1223" s="95"/>
      <c r="P1223" s="95"/>
      <c r="Q1223" s="95" t="s">
        <v>178</v>
      </c>
      <c r="R1223" s="95"/>
      <c r="S1223" s="95"/>
      <c r="T1223" s="95"/>
      <c r="U1223" s="95"/>
      <c r="V1223" s="95"/>
      <c r="W1223" s="95"/>
      <c r="X1223" s="95"/>
      <c r="Y1223" s="95"/>
      <c r="Z1223" s="95"/>
      <c r="AA1223" s="95"/>
      <c r="AB1223" s="95"/>
      <c r="AC1223" s="95"/>
      <c r="AD1223" s="95"/>
      <c r="AE1223" s="95"/>
      <c r="AF1223" s="95"/>
      <c r="AG1223" s="95"/>
      <c r="AH1223" s="95"/>
      <c r="AI1223" s="95"/>
      <c r="AJ1223" s="95"/>
      <c r="AK1223" s="95"/>
    </row>
    <row r="1224" spans="1:37" ht="17.25" customHeight="1" x14ac:dyDescent="0.2">
      <c r="A1224" s="104" t="s">
        <v>22</v>
      </c>
      <c r="B1224" s="104" t="s">
        <v>800</v>
      </c>
      <c r="C1224" s="104" t="s">
        <v>138</v>
      </c>
      <c r="D1224" s="104" t="s">
        <v>149</v>
      </c>
      <c r="E1224" s="104" t="s">
        <v>149</v>
      </c>
      <c r="F1224" s="95">
        <v>27</v>
      </c>
      <c r="G1224" s="98" t="s">
        <v>767</v>
      </c>
      <c r="H1224" s="95">
        <v>2010</v>
      </c>
      <c r="I1224" s="96" t="s">
        <v>4464</v>
      </c>
      <c r="J1224" s="95" t="s">
        <v>4465</v>
      </c>
      <c r="K1224" s="95" t="s">
        <v>4393</v>
      </c>
      <c r="L1224" s="106" t="s">
        <v>9048</v>
      </c>
      <c r="M1224" s="95"/>
      <c r="N1224" s="95" t="s">
        <v>252</v>
      </c>
      <c r="O1224" s="95"/>
      <c r="P1224" s="95"/>
      <c r="Q1224" s="95" t="s">
        <v>178</v>
      </c>
      <c r="R1224" s="95"/>
      <c r="S1224" s="95"/>
      <c r="T1224" s="95"/>
      <c r="U1224" s="95"/>
      <c r="V1224" s="95"/>
      <c r="W1224" s="95"/>
      <c r="X1224" s="95"/>
      <c r="Y1224" s="95"/>
      <c r="Z1224" s="95"/>
      <c r="AA1224" s="95"/>
      <c r="AB1224" s="95"/>
      <c r="AC1224" s="95"/>
      <c r="AD1224" s="95"/>
      <c r="AE1224" s="95"/>
      <c r="AF1224" s="95"/>
      <c r="AG1224" s="95"/>
      <c r="AH1224" s="95"/>
      <c r="AI1224" s="95"/>
      <c r="AJ1224" s="95"/>
      <c r="AK1224" s="95"/>
    </row>
    <row r="1225" spans="1:37" ht="17.25" customHeight="1" x14ac:dyDescent="0.2">
      <c r="A1225" s="104" t="s">
        <v>22</v>
      </c>
      <c r="B1225" s="104" t="s">
        <v>833</v>
      </c>
      <c r="C1225" s="104" t="s">
        <v>138</v>
      </c>
      <c r="D1225" s="104" t="s">
        <v>149</v>
      </c>
      <c r="E1225" s="104" t="s">
        <v>149</v>
      </c>
      <c r="F1225" s="95">
        <v>28</v>
      </c>
      <c r="G1225" s="98" t="s">
        <v>771</v>
      </c>
      <c r="H1225" s="95">
        <v>2011</v>
      </c>
      <c r="I1225" s="96" t="s">
        <v>4468</v>
      </c>
      <c r="J1225" s="95" t="s">
        <v>4469</v>
      </c>
      <c r="K1225" s="95" t="s">
        <v>4393</v>
      </c>
      <c r="L1225" s="106" t="s">
        <v>9048</v>
      </c>
      <c r="M1225" s="95"/>
      <c r="N1225" s="95" t="s">
        <v>252</v>
      </c>
      <c r="O1225" s="95"/>
      <c r="P1225" s="95"/>
      <c r="Q1225" s="95" t="s">
        <v>178</v>
      </c>
      <c r="R1225" s="95"/>
      <c r="S1225" s="95"/>
      <c r="T1225" s="95"/>
      <c r="U1225" s="95"/>
      <c r="V1225" s="95"/>
      <c r="W1225" s="95"/>
      <c r="X1225" s="95"/>
      <c r="Y1225" s="95"/>
      <c r="Z1225" s="95"/>
      <c r="AA1225" s="95"/>
      <c r="AB1225" s="95"/>
      <c r="AC1225" s="95"/>
      <c r="AD1225" s="95"/>
      <c r="AE1225" s="95"/>
      <c r="AF1225" s="95"/>
      <c r="AG1225" s="95"/>
      <c r="AH1225" s="95"/>
      <c r="AI1225" s="95"/>
      <c r="AJ1225" s="95"/>
      <c r="AK1225" s="95"/>
    </row>
    <row r="1226" spans="1:37" ht="17.25" customHeight="1" x14ac:dyDescent="0.2">
      <c r="A1226" s="104" t="s">
        <v>22</v>
      </c>
      <c r="B1226" s="104" t="s">
        <v>1459</v>
      </c>
      <c r="C1226" s="104" t="s">
        <v>138</v>
      </c>
      <c r="D1226" s="104" t="s">
        <v>149</v>
      </c>
      <c r="E1226" s="104" t="s">
        <v>149</v>
      </c>
      <c r="F1226" s="95">
        <v>29</v>
      </c>
      <c r="G1226" s="98" t="s">
        <v>775</v>
      </c>
      <c r="H1226" s="95">
        <v>2012</v>
      </c>
      <c r="I1226" s="96" t="s">
        <v>4472</v>
      </c>
      <c r="J1226" s="95" t="s">
        <v>4473</v>
      </c>
      <c r="K1226" s="95" t="s">
        <v>4393</v>
      </c>
      <c r="L1226" s="106" t="s">
        <v>9048</v>
      </c>
      <c r="M1226" s="95"/>
      <c r="N1226" s="95" t="s">
        <v>252</v>
      </c>
      <c r="O1226" s="95"/>
      <c r="P1226" s="95"/>
      <c r="Q1226" s="95" t="s">
        <v>178</v>
      </c>
      <c r="R1226" s="95"/>
      <c r="S1226" s="95"/>
      <c r="T1226" s="95"/>
      <c r="U1226" s="95"/>
      <c r="V1226" s="95"/>
      <c r="W1226" s="95"/>
      <c r="X1226" s="95"/>
      <c r="Y1226" s="95"/>
      <c r="Z1226" s="95"/>
      <c r="AA1226" s="95"/>
      <c r="AB1226" s="95"/>
      <c r="AC1226" s="95"/>
      <c r="AD1226" s="95"/>
      <c r="AE1226" s="95"/>
      <c r="AF1226" s="95"/>
      <c r="AG1226" s="95"/>
      <c r="AH1226" s="95"/>
      <c r="AI1226" s="95"/>
      <c r="AJ1226" s="95"/>
      <c r="AK1226" s="95"/>
    </row>
    <row r="1227" spans="1:37" ht="17.25" customHeight="1" x14ac:dyDescent="0.2">
      <c r="A1227" s="104" t="s">
        <v>22</v>
      </c>
      <c r="B1227" s="104" t="s">
        <v>1465</v>
      </c>
      <c r="C1227" s="104" t="s">
        <v>138</v>
      </c>
      <c r="D1227" s="104" t="s">
        <v>149</v>
      </c>
      <c r="E1227" s="104" t="s">
        <v>149</v>
      </c>
      <c r="F1227" s="95">
        <v>30</v>
      </c>
      <c r="G1227" s="98" t="s">
        <v>779</v>
      </c>
      <c r="H1227" s="95">
        <v>2013</v>
      </c>
      <c r="I1227" s="96" t="s">
        <v>4475</v>
      </c>
      <c r="J1227" s="95" t="s">
        <v>4476</v>
      </c>
      <c r="K1227" s="95" t="s">
        <v>4393</v>
      </c>
      <c r="L1227" s="106" t="s">
        <v>9048</v>
      </c>
      <c r="M1227" s="95"/>
      <c r="N1227" s="95" t="s">
        <v>252</v>
      </c>
      <c r="O1227" s="95"/>
      <c r="P1227" s="95"/>
      <c r="Q1227" s="95" t="s">
        <v>178</v>
      </c>
      <c r="R1227" s="95"/>
      <c r="S1227" s="95"/>
      <c r="T1227" s="95"/>
      <c r="U1227" s="95"/>
      <c r="V1227" s="95"/>
      <c r="W1227" s="95"/>
      <c r="X1227" s="95"/>
      <c r="Y1227" s="95"/>
      <c r="Z1227" s="95"/>
      <c r="AA1227" s="95"/>
      <c r="AB1227" s="95"/>
      <c r="AC1227" s="95"/>
      <c r="AD1227" s="95"/>
      <c r="AE1227" s="95"/>
      <c r="AF1227" s="95"/>
      <c r="AG1227" s="95"/>
      <c r="AH1227" s="95"/>
      <c r="AI1227" s="95"/>
      <c r="AJ1227" s="95"/>
      <c r="AK1227" s="95"/>
    </row>
    <row r="1228" spans="1:37" ht="17.25" customHeight="1" x14ac:dyDescent="0.2">
      <c r="A1228" s="104" t="s">
        <v>22</v>
      </c>
      <c r="B1228" s="104" t="s">
        <v>1471</v>
      </c>
      <c r="C1228" s="104" t="s">
        <v>138</v>
      </c>
      <c r="D1228" s="104" t="s">
        <v>149</v>
      </c>
      <c r="E1228" s="104" t="s">
        <v>149</v>
      </c>
      <c r="F1228" s="95">
        <v>31</v>
      </c>
      <c r="G1228" s="98" t="s">
        <v>783</v>
      </c>
      <c r="H1228" s="95">
        <v>2014</v>
      </c>
      <c r="I1228" s="96" t="s">
        <v>4479</v>
      </c>
      <c r="J1228" s="95" t="s">
        <v>4480</v>
      </c>
      <c r="K1228" s="95" t="s">
        <v>4393</v>
      </c>
      <c r="L1228" s="106" t="s">
        <v>9048</v>
      </c>
      <c r="M1228" s="95"/>
      <c r="N1228" s="95" t="s">
        <v>252</v>
      </c>
      <c r="O1228" s="95"/>
      <c r="P1228" s="95"/>
      <c r="Q1228" s="95" t="s">
        <v>178</v>
      </c>
      <c r="R1228" s="95"/>
      <c r="S1228" s="95"/>
      <c r="T1228" s="95"/>
      <c r="U1228" s="95"/>
      <c r="V1228" s="95"/>
      <c r="W1228" s="95"/>
      <c r="X1228" s="95"/>
      <c r="Y1228" s="95"/>
      <c r="Z1228" s="95"/>
      <c r="AA1228" s="95"/>
      <c r="AB1228" s="95"/>
      <c r="AC1228" s="95"/>
      <c r="AD1228" s="95"/>
      <c r="AE1228" s="95"/>
      <c r="AF1228" s="95"/>
      <c r="AG1228" s="95"/>
      <c r="AH1228" s="95"/>
      <c r="AI1228" s="95"/>
      <c r="AJ1228" s="95"/>
      <c r="AK1228" s="95"/>
    </row>
    <row r="1229" spans="1:37" ht="17.25" customHeight="1" x14ac:dyDescent="0.2">
      <c r="A1229" s="104" t="s">
        <v>22</v>
      </c>
      <c r="B1229" s="104" t="s">
        <v>1478</v>
      </c>
      <c r="C1229" s="104" t="s">
        <v>138</v>
      </c>
      <c r="D1229" s="104" t="s">
        <v>149</v>
      </c>
      <c r="E1229" s="104" t="s">
        <v>149</v>
      </c>
      <c r="F1229" s="95">
        <v>32</v>
      </c>
      <c r="G1229" s="98" t="s">
        <v>787</v>
      </c>
      <c r="H1229" s="95">
        <v>2015</v>
      </c>
      <c r="I1229" s="96" t="s">
        <v>4483</v>
      </c>
      <c r="J1229" s="95" t="s">
        <v>4484</v>
      </c>
      <c r="K1229" s="95" t="s">
        <v>4393</v>
      </c>
      <c r="L1229" s="106" t="s">
        <v>9048</v>
      </c>
      <c r="M1229" s="95"/>
      <c r="N1229" s="95" t="s">
        <v>252</v>
      </c>
      <c r="O1229" s="95"/>
      <c r="P1229" s="95"/>
      <c r="Q1229" s="95" t="s">
        <v>178</v>
      </c>
      <c r="R1229" s="95"/>
      <c r="S1229" s="95"/>
      <c r="T1229" s="95"/>
      <c r="U1229" s="95"/>
      <c r="V1229" s="95"/>
      <c r="W1229" s="95"/>
      <c r="X1229" s="95"/>
      <c r="Y1229" s="95"/>
      <c r="Z1229" s="95"/>
      <c r="AA1229" s="95"/>
      <c r="AB1229" s="95"/>
      <c r="AC1229" s="95"/>
      <c r="AD1229" s="95"/>
      <c r="AE1229" s="95"/>
      <c r="AF1229" s="95"/>
      <c r="AG1229" s="95"/>
      <c r="AH1229" s="95"/>
      <c r="AI1229" s="95"/>
      <c r="AJ1229" s="95"/>
      <c r="AK1229" s="95"/>
    </row>
    <row r="1230" spans="1:37" ht="17.25" customHeight="1" x14ac:dyDescent="0.2">
      <c r="A1230" s="105" t="s">
        <v>22</v>
      </c>
      <c r="B1230" s="105" t="s">
        <v>1767</v>
      </c>
      <c r="C1230" s="105" t="s">
        <v>138</v>
      </c>
      <c r="D1230" s="105" t="s">
        <v>150</v>
      </c>
      <c r="E1230" s="105" t="s">
        <v>150</v>
      </c>
      <c r="F1230" s="95">
        <v>1</v>
      </c>
      <c r="G1230" s="98" t="s">
        <v>659</v>
      </c>
      <c r="H1230" s="95">
        <v>1984</v>
      </c>
      <c r="I1230" s="96" t="s">
        <v>4489</v>
      </c>
      <c r="J1230" s="95" t="s">
        <v>4490</v>
      </c>
      <c r="K1230" s="95" t="s">
        <v>4491</v>
      </c>
      <c r="L1230" s="95" t="s">
        <v>4492</v>
      </c>
      <c r="M1230" s="95"/>
      <c r="N1230" s="95" t="s">
        <v>4493</v>
      </c>
      <c r="O1230" s="95"/>
      <c r="P1230" s="95"/>
      <c r="Q1230" s="95" t="s">
        <v>178</v>
      </c>
      <c r="R1230" s="95"/>
      <c r="S1230" s="95"/>
      <c r="T1230" s="95"/>
      <c r="U1230" s="95"/>
      <c r="V1230" s="95"/>
      <c r="W1230" s="95"/>
      <c r="X1230" s="95"/>
      <c r="Y1230" s="95"/>
      <c r="Z1230" s="95"/>
      <c r="AA1230" s="95"/>
      <c r="AB1230" s="95"/>
      <c r="AC1230" s="95"/>
      <c r="AD1230" s="95"/>
      <c r="AE1230" s="95"/>
      <c r="AF1230" s="95"/>
      <c r="AG1230" s="95"/>
      <c r="AH1230" s="95"/>
      <c r="AI1230" s="95"/>
      <c r="AJ1230" s="95"/>
      <c r="AK1230" s="95"/>
    </row>
    <row r="1231" spans="1:37" ht="17.25" customHeight="1" x14ac:dyDescent="0.2">
      <c r="A1231" s="105" t="s">
        <v>22</v>
      </c>
      <c r="B1231" s="105" t="s">
        <v>1774</v>
      </c>
      <c r="C1231" s="105" t="s">
        <v>138</v>
      </c>
      <c r="D1231" s="105" t="s">
        <v>150</v>
      </c>
      <c r="E1231" s="105" t="s">
        <v>150</v>
      </c>
      <c r="F1231" s="95">
        <v>2</v>
      </c>
      <c r="G1231" s="98" t="s">
        <v>541</v>
      </c>
      <c r="H1231" s="95">
        <v>1985</v>
      </c>
      <c r="I1231" s="96" t="s">
        <v>4496</v>
      </c>
      <c r="J1231" s="95" t="s">
        <v>4497</v>
      </c>
      <c r="K1231" s="95" t="s">
        <v>4491</v>
      </c>
      <c r="L1231" s="95" t="s">
        <v>4492</v>
      </c>
      <c r="M1231" s="95"/>
      <c r="N1231" s="95" t="s">
        <v>4493</v>
      </c>
      <c r="O1231" s="95"/>
      <c r="P1231" s="95"/>
      <c r="Q1231" s="95" t="s">
        <v>178</v>
      </c>
      <c r="R1231" s="95"/>
      <c r="S1231" s="95"/>
      <c r="T1231" s="95"/>
      <c r="U1231" s="95"/>
      <c r="V1231" s="95"/>
      <c r="W1231" s="95"/>
      <c r="X1231" s="95"/>
      <c r="Y1231" s="95"/>
      <c r="Z1231" s="95"/>
      <c r="AA1231" s="95"/>
      <c r="AB1231" s="95"/>
      <c r="AC1231" s="95"/>
      <c r="AD1231" s="95"/>
      <c r="AE1231" s="95"/>
      <c r="AF1231" s="95"/>
      <c r="AG1231" s="95"/>
      <c r="AH1231" s="95"/>
      <c r="AI1231" s="95"/>
      <c r="AJ1231" s="95"/>
      <c r="AK1231" s="95"/>
    </row>
    <row r="1232" spans="1:37" ht="17.25" customHeight="1" x14ac:dyDescent="0.2">
      <c r="A1232" s="105" t="s">
        <v>22</v>
      </c>
      <c r="B1232" s="105" t="s">
        <v>1778</v>
      </c>
      <c r="C1232" s="105" t="s">
        <v>138</v>
      </c>
      <c r="D1232" s="105" t="s">
        <v>150</v>
      </c>
      <c r="E1232" s="105" t="s">
        <v>150</v>
      </c>
      <c r="F1232" s="95">
        <v>3</v>
      </c>
      <c r="G1232" s="98" t="s">
        <v>667</v>
      </c>
      <c r="H1232" s="95">
        <v>1986</v>
      </c>
      <c r="I1232" s="96" t="s">
        <v>4500</v>
      </c>
      <c r="J1232" s="95" t="s">
        <v>4501</v>
      </c>
      <c r="K1232" s="95" t="s">
        <v>4491</v>
      </c>
      <c r="L1232" s="95" t="s">
        <v>4492</v>
      </c>
      <c r="M1232" s="95"/>
      <c r="N1232" s="95" t="s">
        <v>4493</v>
      </c>
      <c r="O1232" s="95"/>
      <c r="P1232" s="95"/>
      <c r="Q1232" s="95" t="s">
        <v>178</v>
      </c>
      <c r="R1232" s="95"/>
      <c r="S1232" s="95"/>
      <c r="T1232" s="95"/>
      <c r="U1232" s="95"/>
      <c r="V1232" s="95"/>
      <c r="W1232" s="95"/>
      <c r="X1232" s="95"/>
      <c r="Y1232" s="95"/>
      <c r="Z1232" s="95"/>
      <c r="AA1232" s="95"/>
      <c r="AB1232" s="95"/>
      <c r="AC1232" s="95"/>
      <c r="AD1232" s="95"/>
      <c r="AE1232" s="95"/>
      <c r="AF1232" s="95"/>
      <c r="AG1232" s="95"/>
      <c r="AH1232" s="95"/>
      <c r="AI1232" s="95"/>
      <c r="AJ1232" s="95"/>
      <c r="AK1232" s="95"/>
    </row>
    <row r="1233" spans="1:37" ht="17.25" customHeight="1" x14ac:dyDescent="0.2">
      <c r="A1233" s="105" t="s">
        <v>22</v>
      </c>
      <c r="B1233" s="105" t="s">
        <v>1784</v>
      </c>
      <c r="C1233" s="105" t="s">
        <v>138</v>
      </c>
      <c r="D1233" s="105" t="s">
        <v>150</v>
      </c>
      <c r="E1233" s="105" t="s">
        <v>150</v>
      </c>
      <c r="F1233" s="95">
        <v>5</v>
      </c>
      <c r="G1233" s="98" t="s">
        <v>676</v>
      </c>
      <c r="H1233" s="95">
        <v>1988</v>
      </c>
      <c r="I1233" s="96" t="s">
        <v>4504</v>
      </c>
      <c r="J1233" s="95" t="s">
        <v>4505</v>
      </c>
      <c r="K1233" s="95" t="s">
        <v>4491</v>
      </c>
      <c r="L1233" s="95" t="s">
        <v>4492</v>
      </c>
      <c r="M1233" s="95"/>
      <c r="N1233" s="95" t="s">
        <v>4493</v>
      </c>
      <c r="O1233" s="95"/>
      <c r="P1233" s="95"/>
      <c r="Q1233" s="95" t="s">
        <v>178</v>
      </c>
      <c r="R1233" s="95"/>
      <c r="S1233" s="95"/>
      <c r="T1233" s="95"/>
      <c r="U1233" s="95"/>
      <c r="V1233" s="95"/>
      <c r="W1233" s="95"/>
      <c r="X1233" s="95"/>
      <c r="Y1233" s="95"/>
      <c r="Z1233" s="95"/>
      <c r="AA1233" s="95"/>
      <c r="AB1233" s="95"/>
      <c r="AC1233" s="95"/>
      <c r="AD1233" s="95"/>
      <c r="AE1233" s="95"/>
      <c r="AF1233" s="95"/>
      <c r="AG1233" s="95"/>
      <c r="AH1233" s="95"/>
      <c r="AI1233" s="95"/>
      <c r="AJ1233" s="95"/>
      <c r="AK1233" s="95"/>
    </row>
    <row r="1234" spans="1:37" ht="17.25" customHeight="1" x14ac:dyDescent="0.2">
      <c r="A1234" s="105" t="s">
        <v>22</v>
      </c>
      <c r="B1234" s="105" t="s">
        <v>1376</v>
      </c>
      <c r="C1234" s="105" t="s">
        <v>138</v>
      </c>
      <c r="D1234" s="105" t="s">
        <v>150</v>
      </c>
      <c r="E1234" s="105" t="s">
        <v>150</v>
      </c>
      <c r="F1234" s="95">
        <v>7</v>
      </c>
      <c r="G1234" s="98" t="s">
        <v>684</v>
      </c>
      <c r="H1234" s="95">
        <v>1990</v>
      </c>
      <c r="I1234" s="96" t="s">
        <v>4508</v>
      </c>
      <c r="J1234" s="95" t="s">
        <v>4509</v>
      </c>
      <c r="K1234" s="95" t="s">
        <v>4491</v>
      </c>
      <c r="L1234" s="95" t="s">
        <v>4492</v>
      </c>
      <c r="M1234" s="95"/>
      <c r="N1234" s="95" t="s">
        <v>4493</v>
      </c>
      <c r="O1234" s="95"/>
      <c r="P1234" s="95"/>
      <c r="Q1234" s="95" t="s">
        <v>178</v>
      </c>
      <c r="R1234" s="95"/>
      <c r="S1234" s="95"/>
      <c r="T1234" s="95"/>
      <c r="U1234" s="95"/>
      <c r="V1234" s="95"/>
      <c r="W1234" s="95"/>
      <c r="X1234" s="95"/>
      <c r="Y1234" s="95"/>
      <c r="Z1234" s="95"/>
      <c r="AA1234" s="95"/>
      <c r="AB1234" s="95"/>
      <c r="AC1234" s="95"/>
      <c r="AD1234" s="95"/>
      <c r="AE1234" s="95"/>
      <c r="AF1234" s="95"/>
      <c r="AG1234" s="95"/>
      <c r="AH1234" s="95"/>
      <c r="AI1234" s="95"/>
      <c r="AJ1234" s="95"/>
      <c r="AK1234" s="95"/>
    </row>
    <row r="1235" spans="1:37" ht="17.25" customHeight="1" x14ac:dyDescent="0.2">
      <c r="A1235" s="105" t="s">
        <v>22</v>
      </c>
      <c r="B1235" s="105" t="s">
        <v>1384</v>
      </c>
      <c r="C1235" s="105" t="s">
        <v>138</v>
      </c>
      <c r="D1235" s="105" t="s">
        <v>150</v>
      </c>
      <c r="E1235" s="105" t="s">
        <v>150</v>
      </c>
      <c r="F1235" s="95">
        <v>9</v>
      </c>
      <c r="G1235" s="98" t="s">
        <v>692</v>
      </c>
      <c r="H1235" s="95">
        <v>1992</v>
      </c>
      <c r="I1235" s="96" t="s">
        <v>4513</v>
      </c>
      <c r="J1235" s="95" t="s">
        <v>4514</v>
      </c>
      <c r="K1235" s="95" t="s">
        <v>4491</v>
      </c>
      <c r="L1235" s="95" t="s">
        <v>4492</v>
      </c>
      <c r="M1235" s="95"/>
      <c r="N1235" s="95" t="s">
        <v>4493</v>
      </c>
      <c r="O1235" s="95"/>
      <c r="P1235" s="95"/>
      <c r="Q1235" s="95" t="s">
        <v>178</v>
      </c>
      <c r="R1235" s="95"/>
      <c r="S1235" s="95"/>
      <c r="T1235" s="95"/>
      <c r="U1235" s="95"/>
      <c r="V1235" s="95"/>
      <c r="W1235" s="95"/>
      <c r="X1235" s="95"/>
      <c r="Y1235" s="95"/>
      <c r="Z1235" s="95"/>
      <c r="AA1235" s="95"/>
      <c r="AB1235" s="95"/>
      <c r="AC1235" s="95"/>
      <c r="AD1235" s="95"/>
      <c r="AE1235" s="95"/>
      <c r="AF1235" s="95"/>
      <c r="AG1235" s="95"/>
      <c r="AH1235" s="95"/>
      <c r="AI1235" s="95"/>
      <c r="AJ1235" s="95"/>
      <c r="AK1235" s="95"/>
    </row>
    <row r="1236" spans="1:37" ht="17.25" customHeight="1" x14ac:dyDescent="0.2">
      <c r="A1236" s="105" t="s">
        <v>22</v>
      </c>
      <c r="B1236" s="105" t="s">
        <v>1392</v>
      </c>
      <c r="C1236" s="105" t="s">
        <v>138</v>
      </c>
      <c r="D1236" s="105" t="s">
        <v>150</v>
      </c>
      <c r="E1236" s="105" t="s">
        <v>150</v>
      </c>
      <c r="F1236" s="95">
        <v>11</v>
      </c>
      <c r="G1236" s="98" t="s">
        <v>700</v>
      </c>
      <c r="H1236" s="95">
        <v>1994</v>
      </c>
      <c r="I1236" s="96" t="s">
        <v>4518</v>
      </c>
      <c r="J1236" s="95" t="s">
        <v>4519</v>
      </c>
      <c r="K1236" s="95" t="s">
        <v>4491</v>
      </c>
      <c r="L1236" s="95" t="s">
        <v>4492</v>
      </c>
      <c r="M1236" s="95"/>
      <c r="N1236" s="95" t="s">
        <v>4493</v>
      </c>
      <c r="O1236" s="95"/>
      <c r="P1236" s="95"/>
      <c r="Q1236" s="95" t="s">
        <v>178</v>
      </c>
      <c r="R1236" s="95"/>
      <c r="S1236" s="95"/>
      <c r="T1236" s="95"/>
      <c r="U1236" s="95"/>
      <c r="V1236" s="95"/>
      <c r="W1236" s="95"/>
      <c r="X1236" s="95"/>
      <c r="Y1236" s="95"/>
      <c r="Z1236" s="95"/>
      <c r="AA1236" s="95"/>
      <c r="AB1236" s="95"/>
      <c r="AC1236" s="95"/>
      <c r="AD1236" s="95"/>
      <c r="AE1236" s="95"/>
      <c r="AF1236" s="95"/>
      <c r="AG1236" s="95"/>
      <c r="AH1236" s="95"/>
      <c r="AI1236" s="95"/>
      <c r="AJ1236" s="95"/>
      <c r="AK1236" s="95"/>
    </row>
    <row r="1237" spans="1:37" ht="17.25" customHeight="1" x14ac:dyDescent="0.2">
      <c r="A1237" s="105" t="s">
        <v>22</v>
      </c>
      <c r="B1237" s="105" t="s">
        <v>1397</v>
      </c>
      <c r="C1237" s="105" t="s">
        <v>138</v>
      </c>
      <c r="D1237" s="105" t="s">
        <v>150</v>
      </c>
      <c r="E1237" s="105" t="s">
        <v>150</v>
      </c>
      <c r="F1237" s="95">
        <v>12</v>
      </c>
      <c r="G1237" s="98" t="s">
        <v>705</v>
      </c>
      <c r="H1237" s="95">
        <v>1995</v>
      </c>
      <c r="I1237" s="96" t="s">
        <v>4522</v>
      </c>
      <c r="J1237" s="95" t="s">
        <v>4523</v>
      </c>
      <c r="K1237" s="95" t="s">
        <v>4491</v>
      </c>
      <c r="L1237" s="95" t="s">
        <v>4492</v>
      </c>
      <c r="M1237" s="95"/>
      <c r="N1237" s="95" t="s">
        <v>4493</v>
      </c>
      <c r="O1237" s="95"/>
      <c r="P1237" s="95"/>
      <c r="Q1237" s="95" t="s">
        <v>178</v>
      </c>
      <c r="R1237" s="95"/>
      <c r="S1237" s="95"/>
      <c r="T1237" s="95"/>
      <c r="U1237" s="95"/>
      <c r="V1237" s="95"/>
      <c r="W1237" s="95"/>
      <c r="X1237" s="95"/>
      <c r="Y1237" s="95"/>
      <c r="Z1237" s="95"/>
      <c r="AA1237" s="95"/>
      <c r="AB1237" s="95"/>
      <c r="AC1237" s="95"/>
      <c r="AD1237" s="95"/>
      <c r="AE1237" s="95"/>
      <c r="AF1237" s="95"/>
      <c r="AG1237" s="95"/>
      <c r="AH1237" s="95"/>
      <c r="AI1237" s="95"/>
      <c r="AJ1237" s="95"/>
      <c r="AK1237" s="95"/>
    </row>
    <row r="1238" spans="1:37" ht="17.25" customHeight="1" x14ac:dyDescent="0.2">
      <c r="A1238" s="105" t="s">
        <v>22</v>
      </c>
      <c r="B1238" s="105" t="s">
        <v>841</v>
      </c>
      <c r="C1238" s="105" t="s">
        <v>138</v>
      </c>
      <c r="D1238" s="105" t="s">
        <v>150</v>
      </c>
      <c r="E1238" s="105" t="s">
        <v>150</v>
      </c>
      <c r="F1238" s="95">
        <v>13</v>
      </c>
      <c r="G1238" s="98" t="s">
        <v>709</v>
      </c>
      <c r="H1238" s="95">
        <v>1996</v>
      </c>
      <c r="I1238" s="96" t="s">
        <v>4525</v>
      </c>
      <c r="J1238" s="95" t="s">
        <v>4526</v>
      </c>
      <c r="K1238" s="95" t="s">
        <v>4491</v>
      </c>
      <c r="L1238" s="95" t="s">
        <v>4492</v>
      </c>
      <c r="M1238" s="95"/>
      <c r="N1238" s="95" t="s">
        <v>4493</v>
      </c>
      <c r="O1238" s="95"/>
      <c r="P1238" s="95"/>
      <c r="Q1238" s="95" t="s">
        <v>178</v>
      </c>
      <c r="R1238" s="95"/>
      <c r="S1238" s="95"/>
      <c r="T1238" s="95"/>
      <c r="U1238" s="95"/>
      <c r="V1238" s="95"/>
      <c r="W1238" s="95"/>
      <c r="X1238" s="95"/>
      <c r="Y1238" s="95"/>
      <c r="Z1238" s="95"/>
      <c r="AA1238" s="95"/>
      <c r="AB1238" s="95"/>
      <c r="AC1238" s="95"/>
      <c r="AD1238" s="95"/>
      <c r="AE1238" s="95"/>
      <c r="AF1238" s="95"/>
      <c r="AG1238" s="95"/>
      <c r="AH1238" s="95"/>
      <c r="AI1238" s="95"/>
      <c r="AJ1238" s="95"/>
      <c r="AK1238" s="95"/>
    </row>
    <row r="1239" spans="1:37" ht="17.25" customHeight="1" x14ac:dyDescent="0.2">
      <c r="A1239" s="105" t="s">
        <v>22</v>
      </c>
      <c r="B1239" s="105" t="s">
        <v>1405</v>
      </c>
      <c r="C1239" s="105" t="s">
        <v>138</v>
      </c>
      <c r="D1239" s="105" t="s">
        <v>150</v>
      </c>
      <c r="E1239" s="105" t="s">
        <v>150</v>
      </c>
      <c r="F1239" s="95">
        <v>14</v>
      </c>
      <c r="G1239" s="98" t="s">
        <v>713</v>
      </c>
      <c r="H1239" s="95">
        <v>1997</v>
      </c>
      <c r="I1239" s="96" t="s">
        <v>4529</v>
      </c>
      <c r="J1239" s="95" t="s">
        <v>4530</v>
      </c>
      <c r="K1239" s="95" t="s">
        <v>4491</v>
      </c>
      <c r="L1239" s="95" t="s">
        <v>4492</v>
      </c>
      <c r="M1239" s="95"/>
      <c r="N1239" s="95" t="s">
        <v>4493</v>
      </c>
      <c r="O1239" s="95"/>
      <c r="P1239" s="95"/>
      <c r="Q1239" s="95" t="s">
        <v>178</v>
      </c>
      <c r="R1239" s="95"/>
      <c r="S1239" s="95"/>
      <c r="T1239" s="95"/>
      <c r="U1239" s="95"/>
      <c r="V1239" s="95"/>
      <c r="W1239" s="95"/>
      <c r="X1239" s="95"/>
      <c r="Y1239" s="95"/>
      <c r="Z1239" s="95"/>
      <c r="AA1239" s="95"/>
      <c r="AB1239" s="95"/>
      <c r="AC1239" s="95"/>
      <c r="AD1239" s="95"/>
      <c r="AE1239" s="95"/>
      <c r="AF1239" s="95"/>
      <c r="AG1239" s="95"/>
      <c r="AH1239" s="95"/>
      <c r="AI1239" s="95"/>
      <c r="AJ1239" s="95"/>
      <c r="AK1239" s="95"/>
    </row>
    <row r="1240" spans="1:37" ht="17.25" customHeight="1" x14ac:dyDescent="0.2">
      <c r="A1240" s="105" t="s">
        <v>22</v>
      </c>
      <c r="B1240" s="105" t="s">
        <v>1409</v>
      </c>
      <c r="C1240" s="105" t="s">
        <v>138</v>
      </c>
      <c r="D1240" s="105" t="s">
        <v>150</v>
      </c>
      <c r="E1240" s="105" t="s">
        <v>150</v>
      </c>
      <c r="F1240" s="95">
        <v>15</v>
      </c>
      <c r="G1240" s="98" t="s">
        <v>717</v>
      </c>
      <c r="H1240" s="95">
        <v>1998</v>
      </c>
      <c r="I1240" s="96" t="s">
        <v>4533</v>
      </c>
      <c r="J1240" s="95" t="s">
        <v>4534</v>
      </c>
      <c r="K1240" s="95" t="s">
        <v>4491</v>
      </c>
      <c r="L1240" s="95" t="s">
        <v>4492</v>
      </c>
      <c r="M1240" s="95"/>
      <c r="N1240" s="95" t="s">
        <v>4493</v>
      </c>
      <c r="O1240" s="95"/>
      <c r="P1240" s="95"/>
      <c r="Q1240" s="95" t="s">
        <v>178</v>
      </c>
      <c r="R1240" s="95"/>
      <c r="S1240" s="95"/>
      <c r="T1240" s="95"/>
      <c r="U1240" s="95"/>
      <c r="V1240" s="95"/>
      <c r="W1240" s="95"/>
      <c r="X1240" s="95"/>
      <c r="Y1240" s="95"/>
      <c r="Z1240" s="95"/>
      <c r="AA1240" s="95"/>
      <c r="AB1240" s="95"/>
      <c r="AC1240" s="95"/>
      <c r="AD1240" s="95"/>
      <c r="AE1240" s="95"/>
      <c r="AF1240" s="95"/>
      <c r="AG1240" s="95"/>
      <c r="AH1240" s="95"/>
      <c r="AI1240" s="95"/>
      <c r="AJ1240" s="95"/>
      <c r="AK1240" s="95"/>
    </row>
    <row r="1241" spans="1:37" ht="17.25" customHeight="1" x14ac:dyDescent="0.2">
      <c r="A1241" s="105" t="s">
        <v>22</v>
      </c>
      <c r="B1241" s="105" t="s">
        <v>1414</v>
      </c>
      <c r="C1241" s="105" t="s">
        <v>138</v>
      </c>
      <c r="D1241" s="105" t="s">
        <v>150</v>
      </c>
      <c r="E1241" s="105" t="s">
        <v>150</v>
      </c>
      <c r="F1241" s="95">
        <v>16</v>
      </c>
      <c r="G1241" s="98" t="s">
        <v>721</v>
      </c>
      <c r="H1241" s="95">
        <v>1999</v>
      </c>
      <c r="I1241" s="96" t="s">
        <v>4539</v>
      </c>
      <c r="J1241" s="95" t="s">
        <v>4540</v>
      </c>
      <c r="K1241" s="95" t="s">
        <v>4491</v>
      </c>
      <c r="L1241" s="95" t="s">
        <v>4492</v>
      </c>
      <c r="M1241" s="95"/>
      <c r="N1241" s="95" t="s">
        <v>4493</v>
      </c>
      <c r="O1241" s="95"/>
      <c r="P1241" s="95"/>
      <c r="Q1241" s="95" t="s">
        <v>178</v>
      </c>
      <c r="R1241" s="95"/>
      <c r="S1241" s="95"/>
      <c r="T1241" s="95"/>
      <c r="U1241" s="95"/>
      <c r="V1241" s="95"/>
      <c r="W1241" s="95"/>
      <c r="X1241" s="95"/>
      <c r="Y1241" s="95"/>
      <c r="Z1241" s="95"/>
      <c r="AA1241" s="95"/>
      <c r="AB1241" s="95"/>
      <c r="AC1241" s="95"/>
      <c r="AD1241" s="95"/>
      <c r="AE1241" s="95"/>
      <c r="AF1241" s="95"/>
      <c r="AG1241" s="95"/>
      <c r="AH1241" s="95"/>
      <c r="AI1241" s="95"/>
      <c r="AJ1241" s="95"/>
      <c r="AK1241" s="95"/>
    </row>
    <row r="1242" spans="1:37" ht="17.25" customHeight="1" x14ac:dyDescent="0.2">
      <c r="A1242" s="105" t="s">
        <v>22</v>
      </c>
      <c r="B1242" s="105" t="s">
        <v>844</v>
      </c>
      <c r="C1242" s="105" t="s">
        <v>138</v>
      </c>
      <c r="D1242" s="105" t="s">
        <v>150</v>
      </c>
      <c r="E1242" s="105" t="s">
        <v>150</v>
      </c>
      <c r="F1242" s="95">
        <v>18</v>
      </c>
      <c r="G1242" s="98" t="s">
        <v>729</v>
      </c>
      <c r="H1242" s="95">
        <v>2001</v>
      </c>
      <c r="I1242" s="96" t="s">
        <v>4542</v>
      </c>
      <c r="J1242" s="95" t="s">
        <v>4543</v>
      </c>
      <c r="K1242" s="95" t="s">
        <v>4491</v>
      </c>
      <c r="L1242" s="95" t="s">
        <v>4492</v>
      </c>
      <c r="M1242" s="95"/>
      <c r="N1242" s="95" t="s">
        <v>4493</v>
      </c>
      <c r="O1242" s="95"/>
      <c r="P1242" s="95"/>
      <c r="Q1242" s="95" t="s">
        <v>178</v>
      </c>
      <c r="R1242" s="95"/>
      <c r="S1242" s="95"/>
      <c r="T1242" s="95"/>
      <c r="U1242" s="95"/>
      <c r="V1242" s="95"/>
      <c r="W1242" s="95"/>
      <c r="X1242" s="95"/>
      <c r="Y1242" s="95"/>
      <c r="Z1242" s="95"/>
      <c r="AA1242" s="95"/>
      <c r="AB1242" s="95"/>
      <c r="AC1242" s="95"/>
      <c r="AD1242" s="95"/>
      <c r="AE1242" s="95"/>
      <c r="AF1242" s="95"/>
      <c r="AG1242" s="95"/>
      <c r="AH1242" s="95"/>
      <c r="AI1242" s="95"/>
      <c r="AJ1242" s="95"/>
      <c r="AK1242" s="95"/>
    </row>
    <row r="1243" spans="1:37" ht="17.25" customHeight="1" x14ac:dyDescent="0.2">
      <c r="A1243" s="105" t="s">
        <v>22</v>
      </c>
      <c r="B1243" s="105" t="s">
        <v>1430</v>
      </c>
      <c r="C1243" s="105" t="s">
        <v>138</v>
      </c>
      <c r="D1243" s="105" t="s">
        <v>150</v>
      </c>
      <c r="E1243" s="105" t="s">
        <v>150</v>
      </c>
      <c r="F1243" s="95">
        <v>20</v>
      </c>
      <c r="G1243" s="98" t="s">
        <v>738</v>
      </c>
      <c r="H1243" s="95">
        <v>2003</v>
      </c>
      <c r="I1243" s="96" t="s">
        <v>4546</v>
      </c>
      <c r="J1243" s="95" t="s">
        <v>4547</v>
      </c>
      <c r="K1243" s="95" t="s">
        <v>4491</v>
      </c>
      <c r="L1243" s="95" t="s">
        <v>4492</v>
      </c>
      <c r="M1243" s="95"/>
      <c r="N1243" s="95" t="s">
        <v>4493</v>
      </c>
      <c r="O1243" s="95"/>
      <c r="P1243" s="95"/>
      <c r="Q1243" s="95" t="s">
        <v>178</v>
      </c>
      <c r="R1243" s="95"/>
      <c r="S1243" s="95"/>
      <c r="T1243" s="95"/>
      <c r="U1243" s="95"/>
      <c r="V1243" s="95"/>
      <c r="W1243" s="95"/>
      <c r="X1243" s="95"/>
      <c r="Y1243" s="95"/>
      <c r="Z1243" s="95"/>
      <c r="AA1243" s="95"/>
      <c r="AB1243" s="95"/>
      <c r="AC1243" s="95"/>
      <c r="AD1243" s="95"/>
      <c r="AE1243" s="95"/>
      <c r="AF1243" s="95"/>
      <c r="AG1243" s="95"/>
      <c r="AH1243" s="95"/>
      <c r="AI1243" s="95"/>
      <c r="AJ1243" s="95"/>
      <c r="AK1243" s="95"/>
    </row>
    <row r="1244" spans="1:37" ht="17.25" customHeight="1" x14ac:dyDescent="0.2">
      <c r="A1244" s="105" t="s">
        <v>22</v>
      </c>
      <c r="B1244" s="105" t="s">
        <v>1437</v>
      </c>
      <c r="C1244" s="105" t="s">
        <v>138</v>
      </c>
      <c r="D1244" s="105" t="s">
        <v>150</v>
      </c>
      <c r="E1244" s="105" t="s">
        <v>150</v>
      </c>
      <c r="F1244" s="95">
        <v>22</v>
      </c>
      <c r="G1244" s="98" t="s">
        <v>746</v>
      </c>
      <c r="H1244" s="95">
        <v>2005</v>
      </c>
      <c r="I1244" s="96" t="s">
        <v>4549</v>
      </c>
      <c r="J1244" s="95" t="s">
        <v>4550</v>
      </c>
      <c r="K1244" s="95" t="s">
        <v>4491</v>
      </c>
      <c r="L1244" s="95" t="s">
        <v>4492</v>
      </c>
      <c r="M1244" s="95"/>
      <c r="N1244" s="95" t="s">
        <v>4493</v>
      </c>
      <c r="O1244" s="95"/>
      <c r="P1244" s="95"/>
      <c r="Q1244" s="95" t="s">
        <v>178</v>
      </c>
      <c r="R1244" s="95"/>
      <c r="S1244" s="95"/>
      <c r="T1244" s="95"/>
      <c r="U1244" s="95"/>
      <c r="V1244" s="95"/>
      <c r="W1244" s="95"/>
      <c r="X1244" s="95"/>
      <c r="Y1244" s="95"/>
      <c r="Z1244" s="95"/>
      <c r="AA1244" s="95"/>
      <c r="AB1244" s="95"/>
      <c r="AC1244" s="95"/>
      <c r="AD1244" s="95"/>
      <c r="AE1244" s="95"/>
      <c r="AF1244" s="95"/>
      <c r="AG1244" s="95"/>
      <c r="AH1244" s="95"/>
      <c r="AI1244" s="95"/>
      <c r="AJ1244" s="95"/>
      <c r="AK1244" s="95"/>
    </row>
    <row r="1245" spans="1:37" ht="17.25" customHeight="1" x14ac:dyDescent="0.2">
      <c r="A1245" s="105" t="s">
        <v>22</v>
      </c>
      <c r="B1245" s="105" t="s">
        <v>1442</v>
      </c>
      <c r="C1245" s="105" t="s">
        <v>138</v>
      </c>
      <c r="D1245" s="105" t="s">
        <v>150</v>
      </c>
      <c r="E1245" s="105" t="s">
        <v>150</v>
      </c>
      <c r="F1245" s="95">
        <v>24</v>
      </c>
      <c r="G1245" s="98" t="s">
        <v>754</v>
      </c>
      <c r="H1245" s="95">
        <v>2007</v>
      </c>
      <c r="I1245" s="96" t="s">
        <v>4553</v>
      </c>
      <c r="J1245" s="95" t="s">
        <v>4554</v>
      </c>
      <c r="K1245" s="95" t="s">
        <v>4491</v>
      </c>
      <c r="L1245" s="95" t="s">
        <v>4492</v>
      </c>
      <c r="M1245" s="95"/>
      <c r="N1245" s="95" t="s">
        <v>4493</v>
      </c>
      <c r="O1245" s="95"/>
      <c r="P1245" s="95"/>
      <c r="Q1245" s="95" t="s">
        <v>178</v>
      </c>
      <c r="R1245" s="95"/>
      <c r="S1245" s="95"/>
      <c r="T1245" s="95"/>
      <c r="U1245" s="95"/>
      <c r="V1245" s="95"/>
      <c r="W1245" s="95"/>
      <c r="X1245" s="95"/>
      <c r="Y1245" s="95"/>
      <c r="Z1245" s="95"/>
      <c r="AA1245" s="95"/>
      <c r="AB1245" s="95"/>
      <c r="AC1245" s="95"/>
      <c r="AD1245" s="95"/>
      <c r="AE1245" s="95"/>
      <c r="AF1245" s="95"/>
      <c r="AG1245" s="95"/>
      <c r="AH1245" s="95"/>
      <c r="AI1245" s="95"/>
      <c r="AJ1245" s="95"/>
      <c r="AK1245" s="95"/>
    </row>
    <row r="1246" spans="1:37" ht="17.25" customHeight="1" x14ac:dyDescent="0.2">
      <c r="A1246" s="105" t="s">
        <v>22</v>
      </c>
      <c r="B1246" s="105" t="s">
        <v>797</v>
      </c>
      <c r="C1246" s="105" t="s">
        <v>138</v>
      </c>
      <c r="D1246" s="105" t="s">
        <v>150</v>
      </c>
      <c r="E1246" s="105" t="s">
        <v>150</v>
      </c>
      <c r="F1246" s="95">
        <v>25</v>
      </c>
      <c r="G1246" s="98" t="s">
        <v>758</v>
      </c>
      <c r="H1246" s="95">
        <v>2008</v>
      </c>
      <c r="I1246" s="96" t="s">
        <v>4556</v>
      </c>
      <c r="J1246" s="95" t="s">
        <v>4557</v>
      </c>
      <c r="K1246" s="95" t="s">
        <v>4491</v>
      </c>
      <c r="L1246" s="95" t="s">
        <v>4492</v>
      </c>
      <c r="M1246" s="95"/>
      <c r="N1246" s="95" t="s">
        <v>4493</v>
      </c>
      <c r="O1246" s="95"/>
      <c r="P1246" s="95"/>
      <c r="Q1246" s="95" t="s">
        <v>178</v>
      </c>
      <c r="R1246" s="95"/>
      <c r="S1246" s="95"/>
      <c r="T1246" s="95"/>
      <c r="U1246" s="95"/>
      <c r="V1246" s="95"/>
      <c r="W1246" s="95"/>
      <c r="X1246" s="95"/>
      <c r="Y1246" s="95"/>
      <c r="Z1246" s="95"/>
      <c r="AA1246" s="95"/>
      <c r="AB1246" s="95"/>
      <c r="AC1246" s="95"/>
      <c r="AD1246" s="95"/>
      <c r="AE1246" s="95"/>
      <c r="AF1246" s="95"/>
      <c r="AG1246" s="95"/>
      <c r="AH1246" s="95"/>
      <c r="AI1246" s="95"/>
      <c r="AJ1246" s="95"/>
      <c r="AK1246" s="95"/>
    </row>
    <row r="1247" spans="1:37" ht="17.25" customHeight="1" x14ac:dyDescent="0.2">
      <c r="A1247" s="105" t="s">
        <v>22</v>
      </c>
      <c r="B1247" s="105" t="s">
        <v>1447</v>
      </c>
      <c r="C1247" s="105" t="s">
        <v>138</v>
      </c>
      <c r="D1247" s="105" t="s">
        <v>150</v>
      </c>
      <c r="E1247" s="105" t="s">
        <v>150</v>
      </c>
      <c r="F1247" s="95">
        <v>26</v>
      </c>
      <c r="G1247" s="98" t="s">
        <v>763</v>
      </c>
      <c r="H1247" s="95">
        <v>2009</v>
      </c>
      <c r="I1247" s="96" t="s">
        <v>4560</v>
      </c>
      <c r="J1247" s="95" t="s">
        <v>4561</v>
      </c>
      <c r="K1247" s="95" t="s">
        <v>4491</v>
      </c>
      <c r="L1247" s="95" t="s">
        <v>4492</v>
      </c>
      <c r="M1247" s="95"/>
      <c r="N1247" s="95" t="s">
        <v>4493</v>
      </c>
      <c r="O1247" s="95"/>
      <c r="P1247" s="95"/>
      <c r="Q1247" s="95" t="s">
        <v>178</v>
      </c>
      <c r="R1247" s="95"/>
      <c r="S1247" s="95"/>
      <c r="T1247" s="95"/>
      <c r="U1247" s="95"/>
      <c r="V1247" s="95"/>
      <c r="W1247" s="95"/>
      <c r="X1247" s="95"/>
      <c r="Y1247" s="95"/>
      <c r="Z1247" s="95"/>
      <c r="AA1247" s="95"/>
      <c r="AB1247" s="95"/>
      <c r="AC1247" s="95"/>
      <c r="AD1247" s="95"/>
      <c r="AE1247" s="95"/>
      <c r="AF1247" s="95"/>
      <c r="AG1247" s="95"/>
      <c r="AH1247" s="95"/>
      <c r="AI1247" s="95"/>
      <c r="AJ1247" s="95"/>
      <c r="AK1247" s="95"/>
    </row>
    <row r="1248" spans="1:37" ht="17.25" customHeight="1" x14ac:dyDescent="0.2">
      <c r="A1248" s="105" t="s">
        <v>22</v>
      </c>
      <c r="B1248" s="105" t="s">
        <v>833</v>
      </c>
      <c r="C1248" s="105" t="s">
        <v>138</v>
      </c>
      <c r="D1248" s="105" t="s">
        <v>150</v>
      </c>
      <c r="E1248" s="105" t="s">
        <v>150</v>
      </c>
      <c r="F1248" s="95">
        <v>28</v>
      </c>
      <c r="G1248" s="98" t="s">
        <v>771</v>
      </c>
      <c r="H1248" s="95">
        <v>2011</v>
      </c>
      <c r="I1248" s="96" t="s">
        <v>4564</v>
      </c>
      <c r="J1248" s="95" t="s">
        <v>4565</v>
      </c>
      <c r="K1248" s="95" t="s">
        <v>4491</v>
      </c>
      <c r="L1248" s="95" t="s">
        <v>4492</v>
      </c>
      <c r="M1248" s="95"/>
      <c r="N1248" s="95" t="s">
        <v>4493</v>
      </c>
      <c r="O1248" s="95"/>
      <c r="P1248" s="95"/>
      <c r="Q1248" s="95" t="s">
        <v>178</v>
      </c>
      <c r="R1248" s="95"/>
      <c r="S1248" s="95"/>
      <c r="T1248" s="95"/>
      <c r="U1248" s="95"/>
      <c r="V1248" s="95"/>
      <c r="W1248" s="95"/>
      <c r="X1248" s="95"/>
      <c r="Y1248" s="95"/>
      <c r="Z1248" s="95"/>
      <c r="AA1248" s="95"/>
      <c r="AB1248" s="95"/>
      <c r="AC1248" s="95"/>
      <c r="AD1248" s="95"/>
      <c r="AE1248" s="95"/>
      <c r="AF1248" s="95"/>
      <c r="AG1248" s="95"/>
      <c r="AH1248" s="95"/>
      <c r="AI1248" s="95"/>
      <c r="AJ1248" s="95"/>
      <c r="AK1248" s="95"/>
    </row>
    <row r="1249" spans="1:37" ht="17.25" customHeight="1" x14ac:dyDescent="0.2">
      <c r="A1249" s="105" t="s">
        <v>22</v>
      </c>
      <c r="B1249" s="105" t="s">
        <v>1465</v>
      </c>
      <c r="C1249" s="105" t="s">
        <v>138</v>
      </c>
      <c r="D1249" s="105" t="s">
        <v>150</v>
      </c>
      <c r="E1249" s="105" t="s">
        <v>150</v>
      </c>
      <c r="F1249" s="95">
        <v>30</v>
      </c>
      <c r="G1249" s="98" t="s">
        <v>779</v>
      </c>
      <c r="H1249" s="95">
        <v>2013</v>
      </c>
      <c r="I1249" s="96" t="s">
        <v>4569</v>
      </c>
      <c r="J1249" s="95" t="s">
        <v>4570</v>
      </c>
      <c r="K1249" s="95" t="s">
        <v>4491</v>
      </c>
      <c r="L1249" s="95" t="s">
        <v>4492</v>
      </c>
      <c r="M1249" s="95"/>
      <c r="N1249" s="95" t="s">
        <v>4493</v>
      </c>
      <c r="O1249" s="95"/>
      <c r="P1249" s="95"/>
      <c r="Q1249" s="95" t="s">
        <v>178</v>
      </c>
      <c r="R1249" s="95"/>
      <c r="S1249" s="95"/>
      <c r="T1249" s="95"/>
      <c r="U1249" s="95"/>
      <c r="V1249" s="95"/>
      <c r="W1249" s="95"/>
      <c r="X1249" s="95"/>
      <c r="Y1249" s="95"/>
      <c r="Z1249" s="95"/>
      <c r="AA1249" s="95"/>
      <c r="AB1249" s="95"/>
      <c r="AC1249" s="95"/>
      <c r="AD1249" s="95"/>
      <c r="AE1249" s="95"/>
      <c r="AF1249" s="95"/>
      <c r="AG1249" s="95"/>
      <c r="AH1249" s="95"/>
      <c r="AI1249" s="95"/>
      <c r="AJ1249" s="95"/>
      <c r="AK1249" s="95"/>
    </row>
    <row r="1250" spans="1:37" ht="17.25" customHeight="1" x14ac:dyDescent="0.2">
      <c r="A1250" s="107" t="s">
        <v>22</v>
      </c>
      <c r="B1250" s="107" t="s">
        <v>1437</v>
      </c>
      <c r="C1250" s="107" t="s">
        <v>17</v>
      </c>
      <c r="D1250" s="107" t="s">
        <v>68</v>
      </c>
      <c r="E1250" s="107" t="s">
        <v>4574</v>
      </c>
      <c r="F1250" s="95">
        <v>22</v>
      </c>
      <c r="G1250" s="98" t="s">
        <v>746</v>
      </c>
      <c r="H1250" s="95">
        <v>2005</v>
      </c>
      <c r="I1250" s="96" t="s">
        <v>4575</v>
      </c>
      <c r="J1250" s="95" t="s">
        <v>4576</v>
      </c>
      <c r="K1250" s="95" t="s">
        <v>4577</v>
      </c>
      <c r="L1250" s="95" t="s">
        <v>4578</v>
      </c>
      <c r="M1250" s="95" t="s">
        <v>225</v>
      </c>
      <c r="N1250" s="95" t="s">
        <v>177</v>
      </c>
      <c r="O1250" s="95">
        <v>1</v>
      </c>
      <c r="P1250" s="95">
        <v>7</v>
      </c>
      <c r="Q1250" s="95" t="s">
        <v>224</v>
      </c>
      <c r="R1250" s="95"/>
      <c r="S1250" s="95"/>
      <c r="T1250" s="95"/>
      <c r="U1250" s="95"/>
      <c r="V1250" s="95"/>
      <c r="W1250" s="95"/>
      <c r="X1250" s="95"/>
      <c r="Y1250" s="95"/>
      <c r="Z1250" s="95"/>
      <c r="AA1250" s="95"/>
      <c r="AB1250" s="95"/>
      <c r="AC1250" s="95"/>
      <c r="AD1250" s="95"/>
      <c r="AE1250" s="95"/>
      <c r="AF1250" s="95"/>
      <c r="AG1250" s="95"/>
      <c r="AH1250" s="95"/>
      <c r="AI1250" s="95"/>
      <c r="AJ1250" s="95"/>
      <c r="AK1250" s="95"/>
    </row>
    <row r="1251" spans="1:37" ht="17.25" customHeight="1" x14ac:dyDescent="0.2">
      <c r="A1251" s="107" t="s">
        <v>22</v>
      </c>
      <c r="B1251" s="107" t="s">
        <v>1447</v>
      </c>
      <c r="C1251" s="107" t="s">
        <v>17</v>
      </c>
      <c r="D1251" s="107" t="s">
        <v>68</v>
      </c>
      <c r="E1251" s="107" t="s">
        <v>4574</v>
      </c>
      <c r="F1251" s="95">
        <v>26</v>
      </c>
      <c r="G1251" s="98" t="s">
        <v>763</v>
      </c>
      <c r="H1251" s="95">
        <v>2009</v>
      </c>
      <c r="I1251" s="96" t="s">
        <v>4580</v>
      </c>
      <c r="J1251" s="95" t="s">
        <v>4581</v>
      </c>
      <c r="K1251" s="95" t="s">
        <v>4577</v>
      </c>
      <c r="L1251" s="95" t="s">
        <v>4578</v>
      </c>
      <c r="M1251" s="95" t="s">
        <v>225</v>
      </c>
      <c r="N1251" s="95" t="s">
        <v>177</v>
      </c>
      <c r="O1251" s="95">
        <v>1</v>
      </c>
      <c r="P1251" s="95">
        <v>7</v>
      </c>
      <c r="Q1251" s="95" t="s">
        <v>224</v>
      </c>
      <c r="R1251" s="95"/>
      <c r="S1251" s="95"/>
      <c r="T1251" s="95"/>
      <c r="U1251" s="95"/>
      <c r="V1251" s="95"/>
      <c r="W1251" s="95"/>
      <c r="X1251" s="95"/>
      <c r="Y1251" s="95"/>
      <c r="Z1251" s="95"/>
      <c r="AA1251" s="95"/>
      <c r="AB1251" s="95"/>
      <c r="AC1251" s="95"/>
      <c r="AD1251" s="95"/>
      <c r="AE1251" s="95"/>
      <c r="AF1251" s="95"/>
      <c r="AG1251" s="95"/>
      <c r="AH1251" s="95"/>
      <c r="AI1251" s="95"/>
      <c r="AJ1251" s="95"/>
      <c r="AK1251" s="95"/>
    </row>
    <row r="1252" spans="1:37" ht="17.25" customHeight="1" x14ac:dyDescent="0.2">
      <c r="A1252" s="107" t="s">
        <v>22</v>
      </c>
      <c r="B1252" s="107" t="s">
        <v>1465</v>
      </c>
      <c r="C1252" s="107" t="s">
        <v>17</v>
      </c>
      <c r="D1252" s="107" t="s">
        <v>68</v>
      </c>
      <c r="E1252" s="107" t="s">
        <v>4574</v>
      </c>
      <c r="F1252" s="95">
        <v>30</v>
      </c>
      <c r="G1252" s="98" t="s">
        <v>779</v>
      </c>
      <c r="H1252" s="95">
        <v>2013</v>
      </c>
      <c r="I1252" s="96" t="s">
        <v>4584</v>
      </c>
      <c r="J1252" s="95" t="s">
        <v>4585</v>
      </c>
      <c r="K1252" s="95" t="s">
        <v>4577</v>
      </c>
      <c r="L1252" s="95" t="s">
        <v>4578</v>
      </c>
      <c r="M1252" s="95" t="s">
        <v>225</v>
      </c>
      <c r="N1252" s="95" t="s">
        <v>177</v>
      </c>
      <c r="O1252" s="95">
        <v>1</v>
      </c>
      <c r="P1252" s="95">
        <v>7</v>
      </c>
      <c r="Q1252" s="95" t="s">
        <v>224</v>
      </c>
      <c r="R1252" s="95"/>
      <c r="S1252" s="95"/>
      <c r="T1252" s="95"/>
      <c r="U1252" s="95"/>
      <c r="V1252" s="95"/>
      <c r="W1252" s="95"/>
      <c r="X1252" s="95"/>
      <c r="Y1252" s="95"/>
      <c r="Z1252" s="95"/>
      <c r="AA1252" s="95"/>
      <c r="AB1252" s="95"/>
      <c r="AC1252" s="95"/>
      <c r="AD1252" s="95"/>
      <c r="AE1252" s="95"/>
      <c r="AF1252" s="95"/>
      <c r="AG1252" s="95"/>
      <c r="AH1252" s="95"/>
      <c r="AI1252" s="95"/>
      <c r="AJ1252" s="95"/>
      <c r="AK1252" s="95"/>
    </row>
    <row r="1253" spans="1:37" ht="17.25" customHeight="1" x14ac:dyDescent="0.2">
      <c r="A1253" s="107" t="s">
        <v>22</v>
      </c>
      <c r="B1253" s="107" t="s">
        <v>4685</v>
      </c>
      <c r="C1253" s="107" t="s">
        <v>17</v>
      </c>
      <c r="D1253" s="107" t="s">
        <v>68</v>
      </c>
      <c r="E1253" s="107" t="s">
        <v>4574</v>
      </c>
      <c r="F1253" s="95">
        <v>43</v>
      </c>
      <c r="G1253" s="98" t="s">
        <v>4685</v>
      </c>
      <c r="H1253" s="95">
        <v>2017</v>
      </c>
      <c r="I1253" s="96" t="s">
        <v>4584</v>
      </c>
      <c r="J1253" s="95" t="s">
        <v>10573</v>
      </c>
      <c r="K1253" s="95" t="s">
        <v>4577</v>
      </c>
      <c r="L1253" s="95" t="s">
        <v>4578</v>
      </c>
      <c r="M1253" s="95" t="s">
        <v>225</v>
      </c>
      <c r="N1253" s="95" t="s">
        <v>177</v>
      </c>
      <c r="O1253" s="95">
        <v>1</v>
      </c>
      <c r="P1253" s="95">
        <v>7</v>
      </c>
      <c r="Q1253" s="95" t="s">
        <v>224</v>
      </c>
      <c r="R1253" s="95"/>
      <c r="S1253" s="95"/>
      <c r="T1253" s="95"/>
      <c r="U1253" s="95"/>
      <c r="V1253" s="95"/>
      <c r="W1253" s="95"/>
      <c r="X1253" s="95"/>
      <c r="Y1253" s="95"/>
      <c r="Z1253" s="95"/>
      <c r="AA1253" s="95"/>
      <c r="AB1253" s="95"/>
      <c r="AC1253" s="95"/>
      <c r="AD1253" s="95"/>
      <c r="AE1253" s="95"/>
      <c r="AF1253" s="95"/>
      <c r="AG1253" s="95"/>
      <c r="AH1253" s="95"/>
      <c r="AI1253" s="95"/>
      <c r="AJ1253" s="95"/>
      <c r="AK1253" s="95"/>
    </row>
    <row r="1254" spans="1:37" ht="17.25" customHeight="1" x14ac:dyDescent="0.2">
      <c r="A1254" s="107" t="s">
        <v>22</v>
      </c>
      <c r="B1254" s="107" t="s">
        <v>1437</v>
      </c>
      <c r="C1254" s="107" t="s">
        <v>17</v>
      </c>
      <c r="D1254" s="107" t="s">
        <v>68</v>
      </c>
      <c r="E1254" s="107" t="s">
        <v>4587</v>
      </c>
      <c r="F1254" s="95">
        <v>22</v>
      </c>
      <c r="G1254" s="98" t="s">
        <v>746</v>
      </c>
      <c r="H1254" s="95">
        <v>2005</v>
      </c>
      <c r="I1254" s="96" t="s">
        <v>4589</v>
      </c>
      <c r="J1254" s="95" t="s">
        <v>4590</v>
      </c>
      <c r="K1254" s="95" t="s">
        <v>4591</v>
      </c>
      <c r="L1254" s="95" t="s">
        <v>4578</v>
      </c>
      <c r="M1254" s="95" t="s">
        <v>223</v>
      </c>
      <c r="N1254" s="95" t="s">
        <v>177</v>
      </c>
      <c r="O1254" s="95">
        <v>1</v>
      </c>
      <c r="P1254" s="95">
        <v>7</v>
      </c>
      <c r="Q1254" s="95" t="s">
        <v>224</v>
      </c>
      <c r="R1254" s="95"/>
      <c r="S1254" s="95"/>
      <c r="T1254" s="95"/>
      <c r="U1254" s="95"/>
      <c r="V1254" s="95"/>
      <c r="W1254" s="95"/>
      <c r="X1254" s="95"/>
      <c r="Y1254" s="95"/>
      <c r="Z1254" s="95"/>
      <c r="AA1254" s="95"/>
      <c r="AB1254" s="95"/>
      <c r="AC1254" s="95"/>
      <c r="AD1254" s="95"/>
      <c r="AE1254" s="95"/>
      <c r="AF1254" s="95"/>
      <c r="AG1254" s="95"/>
      <c r="AH1254" s="95"/>
      <c r="AI1254" s="95"/>
      <c r="AJ1254" s="95"/>
      <c r="AK1254" s="95"/>
    </row>
    <row r="1255" spans="1:37" ht="17.25" customHeight="1" x14ac:dyDescent="0.2">
      <c r="A1255" s="107" t="s">
        <v>22</v>
      </c>
      <c r="B1255" s="107" t="s">
        <v>1447</v>
      </c>
      <c r="C1255" s="107" t="s">
        <v>17</v>
      </c>
      <c r="D1255" s="107" t="s">
        <v>68</v>
      </c>
      <c r="E1255" s="107" t="s">
        <v>4587</v>
      </c>
      <c r="F1255" s="95">
        <v>26</v>
      </c>
      <c r="G1255" s="98" t="s">
        <v>763</v>
      </c>
      <c r="H1255" s="95">
        <v>2009</v>
      </c>
      <c r="I1255" s="96" t="s">
        <v>4593</v>
      </c>
      <c r="J1255" s="95" t="s">
        <v>4595</v>
      </c>
      <c r="K1255" s="95" t="s">
        <v>4591</v>
      </c>
      <c r="L1255" s="95" t="s">
        <v>4578</v>
      </c>
      <c r="M1255" s="95" t="s">
        <v>223</v>
      </c>
      <c r="N1255" s="95" t="s">
        <v>177</v>
      </c>
      <c r="O1255" s="95">
        <v>1</v>
      </c>
      <c r="P1255" s="95">
        <v>7</v>
      </c>
      <c r="Q1255" s="95" t="s">
        <v>224</v>
      </c>
      <c r="R1255" s="95"/>
      <c r="S1255" s="95"/>
      <c r="T1255" s="95"/>
      <c r="U1255" s="95"/>
      <c r="V1255" s="95"/>
      <c r="W1255" s="95"/>
      <c r="X1255" s="95"/>
      <c r="Y1255" s="95"/>
      <c r="Z1255" s="95"/>
      <c r="AA1255" s="95"/>
      <c r="AB1255" s="95"/>
      <c r="AC1255" s="95"/>
      <c r="AD1255" s="95"/>
      <c r="AE1255" s="95"/>
      <c r="AF1255" s="95"/>
      <c r="AG1255" s="95"/>
      <c r="AH1255" s="95"/>
      <c r="AI1255" s="95"/>
      <c r="AJ1255" s="95"/>
      <c r="AK1255" s="95"/>
    </row>
    <row r="1256" spans="1:37" ht="17.25" customHeight="1" x14ac:dyDescent="0.2">
      <c r="A1256" s="107" t="s">
        <v>22</v>
      </c>
      <c r="B1256" s="107" t="s">
        <v>1465</v>
      </c>
      <c r="C1256" s="107" t="s">
        <v>17</v>
      </c>
      <c r="D1256" s="107" t="s">
        <v>68</v>
      </c>
      <c r="E1256" s="107" t="s">
        <v>4587</v>
      </c>
      <c r="F1256" s="95">
        <v>30</v>
      </c>
      <c r="G1256" s="98" t="s">
        <v>779</v>
      </c>
      <c r="H1256" s="95">
        <v>2013</v>
      </c>
      <c r="I1256" s="96" t="s">
        <v>4599</v>
      </c>
      <c r="J1256" s="95" t="s">
        <v>4600</v>
      </c>
      <c r="K1256" s="95" t="s">
        <v>4591</v>
      </c>
      <c r="L1256" s="95" t="s">
        <v>4578</v>
      </c>
      <c r="M1256" s="95" t="s">
        <v>223</v>
      </c>
      <c r="N1256" s="95" t="s">
        <v>177</v>
      </c>
      <c r="O1256" s="95">
        <v>1</v>
      </c>
      <c r="P1256" s="95">
        <v>7</v>
      </c>
      <c r="Q1256" s="95" t="s">
        <v>224</v>
      </c>
      <c r="R1256" s="95"/>
      <c r="S1256" s="95"/>
      <c r="T1256" s="95"/>
      <c r="U1256" s="95"/>
      <c r="V1256" s="95"/>
      <c r="W1256" s="95"/>
      <c r="X1256" s="95"/>
      <c r="Y1256" s="95"/>
      <c r="Z1256" s="95"/>
      <c r="AA1256" s="95"/>
      <c r="AB1256" s="95"/>
      <c r="AC1256" s="95"/>
      <c r="AD1256" s="95"/>
      <c r="AE1256" s="95"/>
      <c r="AF1256" s="95"/>
      <c r="AG1256" s="95"/>
      <c r="AH1256" s="95"/>
      <c r="AI1256" s="95"/>
      <c r="AJ1256" s="95"/>
      <c r="AK1256" s="95"/>
    </row>
    <row r="1257" spans="1:37" ht="17.25" customHeight="1" x14ac:dyDescent="0.2">
      <c r="A1257" s="107" t="s">
        <v>22</v>
      </c>
      <c r="B1257" s="107" t="s">
        <v>4685</v>
      </c>
      <c r="C1257" s="107" t="s">
        <v>17</v>
      </c>
      <c r="D1257" s="107" t="s">
        <v>68</v>
      </c>
      <c r="E1257" s="107" t="s">
        <v>4587</v>
      </c>
      <c r="F1257" s="95">
        <v>43</v>
      </c>
      <c r="G1257" s="98" t="s">
        <v>4685</v>
      </c>
      <c r="H1257" s="95">
        <v>2017</v>
      </c>
      <c r="I1257" s="96" t="s">
        <v>4599</v>
      </c>
      <c r="J1257" s="95" t="s">
        <v>10574</v>
      </c>
      <c r="K1257" s="95" t="s">
        <v>4591</v>
      </c>
      <c r="L1257" s="95" t="s">
        <v>4578</v>
      </c>
      <c r="M1257" s="95" t="s">
        <v>223</v>
      </c>
      <c r="N1257" s="95" t="s">
        <v>177</v>
      </c>
      <c r="O1257" s="95">
        <v>1</v>
      </c>
      <c r="P1257" s="95">
        <v>7</v>
      </c>
      <c r="Q1257" s="95" t="s">
        <v>224</v>
      </c>
      <c r="R1257" s="95"/>
      <c r="S1257" s="95"/>
      <c r="T1257" s="95"/>
      <c r="U1257" s="95"/>
      <c r="V1257" s="95"/>
      <c r="W1257" s="95"/>
      <c r="X1257" s="95"/>
      <c r="Y1257" s="95"/>
      <c r="Z1257" s="95"/>
      <c r="AA1257" s="95"/>
      <c r="AB1257" s="95"/>
      <c r="AC1257" s="95"/>
      <c r="AD1257" s="95"/>
      <c r="AE1257" s="95"/>
      <c r="AF1257" s="95"/>
      <c r="AG1257" s="95"/>
      <c r="AH1257" s="95"/>
      <c r="AI1257" s="95"/>
      <c r="AJ1257" s="95"/>
      <c r="AK1257" s="95"/>
    </row>
    <row r="1258" spans="1:37" ht="17.25" customHeight="1" x14ac:dyDescent="0.2">
      <c r="A1258" s="107" t="s">
        <v>22</v>
      </c>
      <c r="B1258" s="107" t="s">
        <v>1437</v>
      </c>
      <c r="C1258" s="107" t="s">
        <v>17</v>
      </c>
      <c r="D1258" s="107" t="s">
        <v>68</v>
      </c>
      <c r="E1258" s="107" t="s">
        <v>4602</v>
      </c>
      <c r="F1258" s="95">
        <v>22</v>
      </c>
      <c r="G1258" s="98" t="s">
        <v>746</v>
      </c>
      <c r="H1258" s="95">
        <v>2005</v>
      </c>
      <c r="I1258" s="96" t="s">
        <v>4604</v>
      </c>
      <c r="J1258" s="95" t="s">
        <v>4605</v>
      </c>
      <c r="K1258" s="95" t="s">
        <v>4606</v>
      </c>
      <c r="L1258" s="95" t="s">
        <v>4578</v>
      </c>
      <c r="M1258" s="95" t="s">
        <v>223</v>
      </c>
      <c r="N1258" s="95" t="s">
        <v>177</v>
      </c>
      <c r="O1258" s="95">
        <v>1</v>
      </c>
      <c r="P1258" s="95">
        <v>7</v>
      </c>
      <c r="Q1258" s="95" t="s">
        <v>224</v>
      </c>
      <c r="R1258" s="95"/>
      <c r="S1258" s="95"/>
      <c r="T1258" s="95"/>
      <c r="U1258" s="95"/>
      <c r="V1258" s="95"/>
      <c r="W1258" s="95"/>
      <c r="X1258" s="95"/>
      <c r="Y1258" s="95"/>
      <c r="Z1258" s="95"/>
      <c r="AA1258" s="95"/>
      <c r="AB1258" s="95"/>
      <c r="AC1258" s="95"/>
      <c r="AD1258" s="95"/>
      <c r="AE1258" s="95"/>
      <c r="AF1258" s="95"/>
      <c r="AG1258" s="95"/>
      <c r="AH1258" s="95"/>
      <c r="AI1258" s="95"/>
      <c r="AJ1258" s="95"/>
      <c r="AK1258" s="95"/>
    </row>
    <row r="1259" spans="1:37" ht="17.25" customHeight="1" x14ac:dyDescent="0.2">
      <c r="A1259" s="107" t="s">
        <v>22</v>
      </c>
      <c r="B1259" s="107" t="s">
        <v>1447</v>
      </c>
      <c r="C1259" s="107" t="s">
        <v>17</v>
      </c>
      <c r="D1259" s="107" t="s">
        <v>68</v>
      </c>
      <c r="E1259" s="107" t="s">
        <v>4602</v>
      </c>
      <c r="F1259" s="95">
        <v>26</v>
      </c>
      <c r="G1259" s="98" t="s">
        <v>763</v>
      </c>
      <c r="H1259" s="95">
        <v>2009</v>
      </c>
      <c r="I1259" s="96" t="s">
        <v>4608</v>
      </c>
      <c r="J1259" s="95" t="s">
        <v>4609</v>
      </c>
      <c r="K1259" s="95" t="s">
        <v>4606</v>
      </c>
      <c r="L1259" s="95" t="s">
        <v>4578</v>
      </c>
      <c r="M1259" s="95" t="s">
        <v>223</v>
      </c>
      <c r="N1259" s="95" t="s">
        <v>177</v>
      </c>
      <c r="O1259" s="95">
        <v>1</v>
      </c>
      <c r="P1259" s="95">
        <v>7</v>
      </c>
      <c r="Q1259" s="95" t="s">
        <v>224</v>
      </c>
      <c r="R1259" s="95"/>
      <c r="S1259" s="95"/>
      <c r="T1259" s="95"/>
      <c r="U1259" s="95"/>
      <c r="V1259" s="95"/>
      <c r="W1259" s="95"/>
      <c r="X1259" s="95"/>
      <c r="Y1259" s="95"/>
      <c r="Z1259" s="95"/>
      <c r="AA1259" s="95"/>
      <c r="AB1259" s="95"/>
      <c r="AC1259" s="95"/>
      <c r="AD1259" s="95"/>
      <c r="AE1259" s="95"/>
      <c r="AF1259" s="95"/>
      <c r="AG1259" s="95"/>
      <c r="AH1259" s="95"/>
      <c r="AI1259" s="95"/>
      <c r="AJ1259" s="95"/>
      <c r="AK1259" s="95"/>
    </row>
    <row r="1260" spans="1:37" ht="17.25" customHeight="1" x14ac:dyDescent="0.2">
      <c r="A1260" s="107" t="s">
        <v>22</v>
      </c>
      <c r="B1260" s="107" t="s">
        <v>1465</v>
      </c>
      <c r="C1260" s="107" t="s">
        <v>17</v>
      </c>
      <c r="D1260" s="107" t="s">
        <v>68</v>
      </c>
      <c r="E1260" s="107" t="s">
        <v>4602</v>
      </c>
      <c r="F1260" s="95">
        <v>30</v>
      </c>
      <c r="G1260" s="98" t="s">
        <v>779</v>
      </c>
      <c r="H1260" s="95">
        <v>2013</v>
      </c>
      <c r="I1260" s="96" t="s">
        <v>4612</v>
      </c>
      <c r="J1260" s="95" t="s">
        <v>4613</v>
      </c>
      <c r="K1260" s="95" t="s">
        <v>4606</v>
      </c>
      <c r="L1260" s="95" t="s">
        <v>4578</v>
      </c>
      <c r="M1260" s="95" t="s">
        <v>223</v>
      </c>
      <c r="N1260" s="95" t="s">
        <v>177</v>
      </c>
      <c r="O1260" s="95">
        <v>1</v>
      </c>
      <c r="P1260" s="95">
        <v>7</v>
      </c>
      <c r="Q1260" s="95" t="s">
        <v>224</v>
      </c>
      <c r="R1260" s="95"/>
      <c r="S1260" s="95"/>
      <c r="T1260" s="95"/>
      <c r="U1260" s="95"/>
      <c r="V1260" s="95"/>
      <c r="W1260" s="95"/>
      <c r="X1260" s="95"/>
      <c r="Y1260" s="95"/>
      <c r="Z1260" s="95"/>
      <c r="AA1260" s="95"/>
      <c r="AB1260" s="95"/>
      <c r="AC1260" s="95"/>
      <c r="AD1260" s="95"/>
      <c r="AE1260" s="95"/>
      <c r="AF1260" s="95"/>
      <c r="AG1260" s="95"/>
      <c r="AH1260" s="95"/>
      <c r="AI1260" s="95"/>
      <c r="AJ1260" s="95"/>
      <c r="AK1260" s="95"/>
    </row>
    <row r="1261" spans="1:37" ht="17.25" customHeight="1" x14ac:dyDescent="0.2">
      <c r="A1261" s="107" t="s">
        <v>22</v>
      </c>
      <c r="B1261" s="107" t="s">
        <v>4685</v>
      </c>
      <c r="C1261" s="107" t="s">
        <v>17</v>
      </c>
      <c r="D1261" s="107" t="s">
        <v>68</v>
      </c>
      <c r="E1261" s="107" t="s">
        <v>4602</v>
      </c>
      <c r="F1261" s="95">
        <v>43</v>
      </c>
      <c r="G1261" s="98" t="s">
        <v>4685</v>
      </c>
      <c r="H1261" s="95">
        <v>2017</v>
      </c>
      <c r="I1261" s="96" t="s">
        <v>4612</v>
      </c>
      <c r="J1261" s="95" t="s">
        <v>10575</v>
      </c>
      <c r="K1261" s="95" t="s">
        <v>4606</v>
      </c>
      <c r="L1261" s="95" t="s">
        <v>4578</v>
      </c>
      <c r="M1261" s="95" t="s">
        <v>223</v>
      </c>
      <c r="N1261" s="95" t="s">
        <v>177</v>
      </c>
      <c r="O1261" s="95">
        <v>1</v>
      </c>
      <c r="P1261" s="95">
        <v>7</v>
      </c>
      <c r="Q1261" s="95" t="s">
        <v>224</v>
      </c>
      <c r="R1261" s="95"/>
      <c r="S1261" s="95"/>
      <c r="T1261" s="95"/>
      <c r="U1261" s="95"/>
      <c r="V1261" s="95"/>
      <c r="W1261" s="95"/>
      <c r="X1261" s="95"/>
      <c r="Y1261" s="95"/>
      <c r="Z1261" s="95"/>
      <c r="AA1261" s="95"/>
      <c r="AB1261" s="95"/>
      <c r="AC1261" s="95"/>
      <c r="AD1261" s="95"/>
      <c r="AE1261" s="95"/>
      <c r="AF1261" s="95"/>
      <c r="AG1261" s="95"/>
      <c r="AH1261" s="95"/>
      <c r="AI1261" s="95"/>
      <c r="AJ1261" s="95"/>
      <c r="AK1261" s="95"/>
    </row>
    <row r="1262" spans="1:37" ht="17.25" customHeight="1" x14ac:dyDescent="0.2">
      <c r="A1262" s="108" t="s">
        <v>22</v>
      </c>
      <c r="B1262" s="108" t="s">
        <v>1437</v>
      </c>
      <c r="C1262" s="108" t="s">
        <v>17</v>
      </c>
      <c r="D1262" s="108" t="s">
        <v>76</v>
      </c>
      <c r="E1262" s="108" t="s">
        <v>4616</v>
      </c>
      <c r="F1262" s="95">
        <v>22</v>
      </c>
      <c r="G1262" s="98" t="s">
        <v>746</v>
      </c>
      <c r="H1262" s="95">
        <v>2005</v>
      </c>
      <c r="I1262" s="96" t="s">
        <v>4617</v>
      </c>
      <c r="J1262" s="95" t="s">
        <v>4618</v>
      </c>
      <c r="K1262" s="95" t="s">
        <v>4619</v>
      </c>
      <c r="L1262" s="95" t="s">
        <v>4578</v>
      </c>
      <c r="M1262" s="95" t="s">
        <v>223</v>
      </c>
      <c r="N1262" s="95" t="s">
        <v>177</v>
      </c>
      <c r="O1262" s="95">
        <v>1</v>
      </c>
      <c r="P1262" s="95">
        <v>7</v>
      </c>
      <c r="Q1262" s="95" t="s">
        <v>224</v>
      </c>
      <c r="R1262" s="95"/>
      <c r="S1262" s="95"/>
      <c r="T1262" s="95"/>
      <c r="U1262" s="95"/>
      <c r="V1262" s="95"/>
      <c r="W1262" s="95"/>
      <c r="X1262" s="95"/>
      <c r="Y1262" s="95"/>
      <c r="Z1262" s="95"/>
      <c r="AA1262" s="95"/>
      <c r="AB1262" s="95"/>
      <c r="AC1262" s="95"/>
      <c r="AD1262" s="95"/>
      <c r="AE1262" s="95"/>
      <c r="AF1262" s="95"/>
      <c r="AG1262" s="95"/>
      <c r="AH1262" s="95"/>
      <c r="AI1262" s="95"/>
      <c r="AJ1262" s="95"/>
      <c r="AK1262" s="95"/>
    </row>
    <row r="1263" spans="1:37" ht="17.25" customHeight="1" x14ac:dyDescent="0.2">
      <c r="A1263" s="108" t="s">
        <v>22</v>
      </c>
      <c r="B1263" s="108" t="s">
        <v>1447</v>
      </c>
      <c r="C1263" s="108" t="s">
        <v>17</v>
      </c>
      <c r="D1263" s="108" t="s">
        <v>76</v>
      </c>
      <c r="E1263" s="108" t="s">
        <v>4616</v>
      </c>
      <c r="F1263" s="95">
        <v>26</v>
      </c>
      <c r="G1263" s="98" t="s">
        <v>763</v>
      </c>
      <c r="H1263" s="95">
        <v>2009</v>
      </c>
      <c r="I1263" s="96" t="s">
        <v>4621</v>
      </c>
      <c r="J1263" s="95" t="s">
        <v>4622</v>
      </c>
      <c r="K1263" s="95" t="s">
        <v>4619</v>
      </c>
      <c r="L1263" s="95" t="s">
        <v>4578</v>
      </c>
      <c r="M1263" s="95" t="s">
        <v>223</v>
      </c>
      <c r="N1263" s="95" t="s">
        <v>177</v>
      </c>
      <c r="O1263" s="95">
        <v>1</v>
      </c>
      <c r="P1263" s="95">
        <v>7</v>
      </c>
      <c r="Q1263" s="95" t="s">
        <v>224</v>
      </c>
      <c r="R1263" s="95"/>
      <c r="S1263" s="95"/>
      <c r="T1263" s="95"/>
      <c r="U1263" s="95"/>
      <c r="V1263" s="95"/>
      <c r="W1263" s="95"/>
      <c r="X1263" s="95"/>
      <c r="Y1263" s="95"/>
      <c r="Z1263" s="95"/>
      <c r="AA1263" s="95"/>
      <c r="AB1263" s="95"/>
      <c r="AC1263" s="95"/>
      <c r="AD1263" s="95"/>
      <c r="AE1263" s="95"/>
      <c r="AF1263" s="95"/>
      <c r="AG1263" s="95"/>
      <c r="AH1263" s="95"/>
      <c r="AI1263" s="95"/>
      <c r="AJ1263" s="95"/>
      <c r="AK1263" s="95"/>
    </row>
    <row r="1264" spans="1:37" ht="17.25" customHeight="1" x14ac:dyDescent="0.2">
      <c r="A1264" s="108" t="s">
        <v>22</v>
      </c>
      <c r="B1264" s="108" t="s">
        <v>1465</v>
      </c>
      <c r="C1264" s="108" t="s">
        <v>17</v>
      </c>
      <c r="D1264" s="108" t="s">
        <v>76</v>
      </c>
      <c r="E1264" s="108" t="s">
        <v>4616</v>
      </c>
      <c r="F1264" s="95">
        <v>30</v>
      </c>
      <c r="G1264" s="98" t="s">
        <v>779</v>
      </c>
      <c r="H1264" s="95">
        <v>2013</v>
      </c>
      <c r="I1264" s="96" t="s">
        <v>4625</v>
      </c>
      <c r="J1264" s="95" t="s">
        <v>4626</v>
      </c>
      <c r="K1264" s="95" t="s">
        <v>4619</v>
      </c>
      <c r="L1264" s="95" t="s">
        <v>4578</v>
      </c>
      <c r="M1264" s="95" t="s">
        <v>223</v>
      </c>
      <c r="N1264" s="95" t="s">
        <v>177</v>
      </c>
      <c r="O1264" s="95">
        <v>1</v>
      </c>
      <c r="P1264" s="95">
        <v>7</v>
      </c>
      <c r="Q1264" s="95" t="s">
        <v>224</v>
      </c>
      <c r="R1264" s="95"/>
      <c r="S1264" s="95"/>
      <c r="T1264" s="95"/>
      <c r="U1264" s="95"/>
      <c r="V1264" s="95"/>
      <c r="W1264" s="95"/>
      <c r="X1264" s="95"/>
      <c r="Y1264" s="95"/>
      <c r="Z1264" s="95"/>
      <c r="AA1264" s="95"/>
      <c r="AB1264" s="95"/>
      <c r="AC1264" s="95"/>
      <c r="AD1264" s="95"/>
      <c r="AE1264" s="95"/>
      <c r="AF1264" s="95"/>
      <c r="AG1264" s="95"/>
      <c r="AH1264" s="95"/>
      <c r="AI1264" s="95"/>
      <c r="AJ1264" s="95"/>
      <c r="AK1264" s="95"/>
    </row>
    <row r="1265" spans="1:37" ht="17.25" customHeight="1" x14ac:dyDescent="0.2">
      <c r="A1265" s="108" t="s">
        <v>22</v>
      </c>
      <c r="B1265" s="108" t="s">
        <v>1437</v>
      </c>
      <c r="C1265" s="108" t="s">
        <v>17</v>
      </c>
      <c r="D1265" s="108" t="s">
        <v>76</v>
      </c>
      <c r="E1265" s="108" t="s">
        <v>4630</v>
      </c>
      <c r="F1265" s="95">
        <v>22</v>
      </c>
      <c r="G1265" s="98" t="s">
        <v>746</v>
      </c>
      <c r="H1265" s="95">
        <v>2005</v>
      </c>
      <c r="I1265" s="96" t="s">
        <v>4631</v>
      </c>
      <c r="J1265" s="95" t="s">
        <v>4632</v>
      </c>
      <c r="K1265" s="95" t="s">
        <v>4633</v>
      </c>
      <c r="L1265" s="95" t="s">
        <v>4578</v>
      </c>
      <c r="M1265" s="95" t="s">
        <v>225</v>
      </c>
      <c r="N1265" s="95" t="s">
        <v>177</v>
      </c>
      <c r="O1265" s="95">
        <v>1</v>
      </c>
      <c r="P1265" s="95">
        <v>7</v>
      </c>
      <c r="Q1265" s="95" t="s">
        <v>224</v>
      </c>
      <c r="R1265" s="95"/>
      <c r="S1265" s="95"/>
      <c r="T1265" s="95"/>
      <c r="U1265" s="95"/>
      <c r="V1265" s="95"/>
      <c r="W1265" s="95"/>
      <c r="X1265" s="95"/>
      <c r="Y1265" s="95"/>
      <c r="Z1265" s="95"/>
      <c r="AA1265" s="95"/>
      <c r="AB1265" s="95"/>
      <c r="AC1265" s="95"/>
      <c r="AD1265" s="95"/>
      <c r="AE1265" s="95"/>
      <c r="AF1265" s="95"/>
      <c r="AG1265" s="95"/>
      <c r="AH1265" s="95"/>
      <c r="AI1265" s="95"/>
      <c r="AJ1265" s="95"/>
      <c r="AK1265" s="95"/>
    </row>
    <row r="1266" spans="1:37" ht="17.25" customHeight="1" x14ac:dyDescent="0.2">
      <c r="A1266" s="108" t="s">
        <v>22</v>
      </c>
      <c r="B1266" s="108" t="s">
        <v>1447</v>
      </c>
      <c r="C1266" s="108" t="s">
        <v>17</v>
      </c>
      <c r="D1266" s="108" t="s">
        <v>76</v>
      </c>
      <c r="E1266" s="108" t="s">
        <v>4630</v>
      </c>
      <c r="F1266" s="95">
        <v>26</v>
      </c>
      <c r="G1266" s="98" t="s">
        <v>763</v>
      </c>
      <c r="H1266" s="95">
        <v>2009</v>
      </c>
      <c r="I1266" s="96" t="s">
        <v>4635</v>
      </c>
      <c r="J1266" s="95" t="s">
        <v>4636</v>
      </c>
      <c r="K1266" s="95" t="s">
        <v>4633</v>
      </c>
      <c r="L1266" s="95" t="s">
        <v>4578</v>
      </c>
      <c r="M1266" s="95" t="s">
        <v>225</v>
      </c>
      <c r="N1266" s="95" t="s">
        <v>177</v>
      </c>
      <c r="O1266" s="95">
        <v>1</v>
      </c>
      <c r="P1266" s="95">
        <v>7</v>
      </c>
      <c r="Q1266" s="95" t="s">
        <v>224</v>
      </c>
      <c r="R1266" s="95"/>
      <c r="S1266" s="95"/>
      <c r="T1266" s="95"/>
      <c r="U1266" s="95"/>
      <c r="V1266" s="95"/>
      <c r="W1266" s="95"/>
      <c r="X1266" s="95"/>
      <c r="Y1266" s="95"/>
      <c r="Z1266" s="95"/>
      <c r="AA1266" s="95"/>
      <c r="AB1266" s="95"/>
      <c r="AC1266" s="95"/>
      <c r="AD1266" s="95"/>
      <c r="AE1266" s="95"/>
      <c r="AF1266" s="95"/>
      <c r="AG1266" s="95"/>
      <c r="AH1266" s="95"/>
      <c r="AI1266" s="95"/>
      <c r="AJ1266" s="95"/>
      <c r="AK1266" s="95"/>
    </row>
    <row r="1267" spans="1:37" ht="17.25" customHeight="1" x14ac:dyDescent="0.2">
      <c r="A1267" s="108" t="s">
        <v>22</v>
      </c>
      <c r="B1267" s="108" t="s">
        <v>1465</v>
      </c>
      <c r="C1267" s="108" t="s">
        <v>17</v>
      </c>
      <c r="D1267" s="108" t="s">
        <v>76</v>
      </c>
      <c r="E1267" s="108" t="s">
        <v>4630</v>
      </c>
      <c r="F1267" s="95">
        <v>30</v>
      </c>
      <c r="G1267" s="98" t="s">
        <v>779</v>
      </c>
      <c r="H1267" s="95">
        <v>2013</v>
      </c>
      <c r="I1267" s="96" t="s">
        <v>4638</v>
      </c>
      <c r="J1267" s="95" t="s">
        <v>4639</v>
      </c>
      <c r="K1267" s="95" t="s">
        <v>4633</v>
      </c>
      <c r="L1267" s="95" t="s">
        <v>4578</v>
      </c>
      <c r="M1267" s="95" t="s">
        <v>225</v>
      </c>
      <c r="N1267" s="95" t="s">
        <v>177</v>
      </c>
      <c r="O1267" s="95">
        <v>1</v>
      </c>
      <c r="P1267" s="95">
        <v>7</v>
      </c>
      <c r="Q1267" s="95" t="s">
        <v>224</v>
      </c>
      <c r="R1267" s="95"/>
      <c r="S1267" s="95"/>
      <c r="T1267" s="95"/>
      <c r="U1267" s="95"/>
      <c r="V1267" s="95"/>
      <c r="W1267" s="95"/>
      <c r="X1267" s="95"/>
      <c r="Y1267" s="95"/>
      <c r="Z1267" s="95"/>
      <c r="AA1267" s="95"/>
      <c r="AB1267" s="95"/>
      <c r="AC1267" s="95"/>
      <c r="AD1267" s="95"/>
      <c r="AE1267" s="95"/>
      <c r="AF1267" s="95"/>
      <c r="AG1267" s="95"/>
      <c r="AH1267" s="95"/>
      <c r="AI1267" s="95"/>
      <c r="AJ1267" s="95"/>
      <c r="AK1267" s="95"/>
    </row>
    <row r="1268" spans="1:37" ht="17.25" customHeight="1" x14ac:dyDescent="0.2">
      <c r="A1268" s="108" t="s">
        <v>22</v>
      </c>
      <c r="B1268" s="108" t="s">
        <v>1437</v>
      </c>
      <c r="C1268" s="108" t="s">
        <v>17</v>
      </c>
      <c r="D1268" s="108" t="s">
        <v>76</v>
      </c>
      <c r="E1268" s="108" t="s">
        <v>4641</v>
      </c>
      <c r="F1268" s="95">
        <v>22</v>
      </c>
      <c r="G1268" s="98" t="s">
        <v>746</v>
      </c>
      <c r="H1268" s="95">
        <v>2005</v>
      </c>
      <c r="I1268" s="96" t="s">
        <v>4642</v>
      </c>
      <c r="J1268" s="95" t="s">
        <v>4643</v>
      </c>
      <c r="K1268" s="95" t="s">
        <v>4644</v>
      </c>
      <c r="L1268" s="95" t="s">
        <v>4578</v>
      </c>
      <c r="M1268" s="95" t="s">
        <v>223</v>
      </c>
      <c r="N1268" s="95" t="s">
        <v>177</v>
      </c>
      <c r="O1268" s="95">
        <v>1</v>
      </c>
      <c r="P1268" s="95">
        <v>7</v>
      </c>
      <c r="Q1268" s="95" t="s">
        <v>224</v>
      </c>
      <c r="R1268" s="95"/>
      <c r="S1268" s="95"/>
      <c r="T1268" s="95"/>
      <c r="U1268" s="95"/>
      <c r="V1268" s="95"/>
      <c r="W1268" s="95"/>
      <c r="X1268" s="95"/>
      <c r="Y1268" s="95"/>
      <c r="Z1268" s="95"/>
      <c r="AA1268" s="95"/>
      <c r="AB1268" s="95"/>
      <c r="AC1268" s="95"/>
      <c r="AD1268" s="95"/>
      <c r="AE1268" s="95"/>
      <c r="AF1268" s="95"/>
      <c r="AG1268" s="95"/>
      <c r="AH1268" s="95"/>
      <c r="AI1268" s="95"/>
      <c r="AJ1268" s="95"/>
      <c r="AK1268" s="95"/>
    </row>
    <row r="1269" spans="1:37" ht="17.25" customHeight="1" x14ac:dyDescent="0.2">
      <c r="A1269" s="108" t="s">
        <v>22</v>
      </c>
      <c r="B1269" s="108" t="s">
        <v>1447</v>
      </c>
      <c r="C1269" s="108" t="s">
        <v>17</v>
      </c>
      <c r="D1269" s="108" t="s">
        <v>76</v>
      </c>
      <c r="E1269" s="108" t="s">
        <v>4641</v>
      </c>
      <c r="F1269" s="95">
        <v>26</v>
      </c>
      <c r="G1269" s="98" t="s">
        <v>763</v>
      </c>
      <c r="H1269" s="95">
        <v>2009</v>
      </c>
      <c r="I1269" s="96" t="s">
        <v>4646</v>
      </c>
      <c r="J1269" s="95" t="s">
        <v>4647</v>
      </c>
      <c r="K1269" s="95" t="s">
        <v>4644</v>
      </c>
      <c r="L1269" s="95" t="s">
        <v>4578</v>
      </c>
      <c r="M1269" s="95" t="s">
        <v>223</v>
      </c>
      <c r="N1269" s="95" t="s">
        <v>177</v>
      </c>
      <c r="O1269" s="95">
        <v>1</v>
      </c>
      <c r="P1269" s="95">
        <v>7</v>
      </c>
      <c r="Q1269" s="95" t="s">
        <v>224</v>
      </c>
      <c r="R1269" s="95"/>
      <c r="S1269" s="95"/>
      <c r="T1269" s="95"/>
      <c r="U1269" s="95"/>
      <c r="V1269" s="95"/>
      <c r="W1269" s="95"/>
      <c r="X1269" s="95"/>
      <c r="Y1269" s="95"/>
      <c r="Z1269" s="95"/>
      <c r="AA1269" s="95"/>
      <c r="AB1269" s="95"/>
      <c r="AC1269" s="95"/>
      <c r="AD1269" s="95"/>
      <c r="AE1269" s="95"/>
      <c r="AF1269" s="95"/>
      <c r="AG1269" s="95"/>
      <c r="AH1269" s="95"/>
      <c r="AI1269" s="95"/>
      <c r="AJ1269" s="95"/>
      <c r="AK1269" s="95"/>
    </row>
    <row r="1270" spans="1:37" ht="17.25" customHeight="1" x14ac:dyDescent="0.2">
      <c r="A1270" s="108" t="s">
        <v>22</v>
      </c>
      <c r="B1270" s="108" t="s">
        <v>1465</v>
      </c>
      <c r="C1270" s="108" t="s">
        <v>17</v>
      </c>
      <c r="D1270" s="108" t="s">
        <v>76</v>
      </c>
      <c r="E1270" s="108" t="s">
        <v>4641</v>
      </c>
      <c r="F1270" s="95">
        <v>30</v>
      </c>
      <c r="G1270" s="98" t="s">
        <v>779</v>
      </c>
      <c r="H1270" s="95">
        <v>2013</v>
      </c>
      <c r="I1270" s="96" t="s">
        <v>4649</v>
      </c>
      <c r="J1270" s="95" t="s">
        <v>4650</v>
      </c>
      <c r="K1270" s="95" t="s">
        <v>4644</v>
      </c>
      <c r="L1270" s="95" t="s">
        <v>4578</v>
      </c>
      <c r="M1270" s="95" t="s">
        <v>223</v>
      </c>
      <c r="N1270" s="95" t="s">
        <v>177</v>
      </c>
      <c r="O1270" s="95">
        <v>1</v>
      </c>
      <c r="P1270" s="95">
        <v>7</v>
      </c>
      <c r="Q1270" s="95" t="s">
        <v>224</v>
      </c>
      <c r="R1270" s="95"/>
      <c r="S1270" s="95"/>
      <c r="T1270" s="95"/>
      <c r="U1270" s="95"/>
      <c r="V1270" s="95"/>
      <c r="W1270" s="95"/>
      <c r="X1270" s="95"/>
      <c r="Y1270" s="95"/>
      <c r="Z1270" s="95"/>
      <c r="AA1270" s="95"/>
      <c r="AB1270" s="95"/>
      <c r="AC1270" s="95"/>
      <c r="AD1270" s="95"/>
      <c r="AE1270" s="95"/>
      <c r="AF1270" s="95"/>
      <c r="AG1270" s="95"/>
      <c r="AH1270" s="95"/>
      <c r="AI1270" s="95"/>
      <c r="AJ1270" s="95"/>
      <c r="AK1270" s="95"/>
    </row>
    <row r="1271" spans="1:37" ht="17.25" customHeight="1" x14ac:dyDescent="0.2">
      <c r="A1271" s="108" t="s">
        <v>22</v>
      </c>
      <c r="B1271" s="108" t="s">
        <v>4685</v>
      </c>
      <c r="C1271" s="108" t="s">
        <v>17</v>
      </c>
      <c r="D1271" s="108" t="s">
        <v>76</v>
      </c>
      <c r="E1271" s="108" t="s">
        <v>4616</v>
      </c>
      <c r="F1271" s="95">
        <v>43</v>
      </c>
      <c r="G1271" s="98" t="s">
        <v>4685</v>
      </c>
      <c r="H1271" s="95">
        <v>2017</v>
      </c>
      <c r="J1271" s="95" t="s">
        <v>10576</v>
      </c>
      <c r="K1271" s="95" t="s">
        <v>4619</v>
      </c>
      <c r="L1271" s="95" t="s">
        <v>4578</v>
      </c>
      <c r="M1271" s="95" t="s">
        <v>223</v>
      </c>
      <c r="N1271" s="95" t="s">
        <v>177</v>
      </c>
      <c r="O1271" s="95">
        <v>1</v>
      </c>
      <c r="P1271" s="95">
        <v>7</v>
      </c>
      <c r="Q1271" s="95" t="s">
        <v>224</v>
      </c>
      <c r="R1271" s="95"/>
      <c r="S1271" s="95"/>
      <c r="T1271" s="95"/>
      <c r="U1271" s="95"/>
      <c r="V1271" s="95"/>
      <c r="W1271" s="95"/>
      <c r="X1271" s="95"/>
      <c r="Y1271" s="95"/>
      <c r="Z1271" s="95"/>
      <c r="AA1271" s="95"/>
      <c r="AB1271" s="95"/>
      <c r="AC1271" s="95"/>
      <c r="AD1271" s="95"/>
      <c r="AE1271" s="95"/>
      <c r="AF1271" s="95"/>
      <c r="AG1271" s="95"/>
      <c r="AH1271" s="95"/>
      <c r="AI1271" s="95"/>
      <c r="AJ1271" s="95"/>
      <c r="AK1271" s="95"/>
    </row>
    <row r="1272" spans="1:37" ht="17.25" customHeight="1" x14ac:dyDescent="0.2">
      <c r="A1272" s="108" t="s">
        <v>22</v>
      </c>
      <c r="B1272" s="108" t="s">
        <v>4685</v>
      </c>
      <c r="C1272" s="108" t="s">
        <v>17</v>
      </c>
      <c r="D1272" s="108" t="s">
        <v>76</v>
      </c>
      <c r="E1272" s="108" t="s">
        <v>4630</v>
      </c>
      <c r="F1272" s="95">
        <v>43</v>
      </c>
      <c r="G1272" s="98" t="s">
        <v>4685</v>
      </c>
      <c r="H1272" s="95">
        <v>2017</v>
      </c>
      <c r="J1272" s="95" t="s">
        <v>10577</v>
      </c>
      <c r="K1272" s="95" t="s">
        <v>4633</v>
      </c>
      <c r="L1272" s="95" t="s">
        <v>4578</v>
      </c>
      <c r="M1272" s="95" t="s">
        <v>225</v>
      </c>
      <c r="N1272" s="95" t="s">
        <v>177</v>
      </c>
      <c r="O1272" s="95">
        <v>1</v>
      </c>
      <c r="P1272" s="95">
        <v>7</v>
      </c>
      <c r="Q1272" s="95" t="s">
        <v>224</v>
      </c>
      <c r="R1272" s="95"/>
      <c r="S1272" s="95"/>
      <c r="T1272" s="95"/>
      <c r="U1272" s="95"/>
      <c r="V1272" s="95"/>
      <c r="W1272" s="95"/>
      <c r="X1272" s="95"/>
      <c r="Y1272" s="95"/>
      <c r="Z1272" s="95"/>
      <c r="AA1272" s="95"/>
      <c r="AB1272" s="95"/>
      <c r="AC1272" s="95"/>
      <c r="AD1272" s="95"/>
      <c r="AE1272" s="95"/>
      <c r="AF1272" s="95"/>
      <c r="AG1272" s="95"/>
      <c r="AH1272" s="95"/>
      <c r="AI1272" s="95"/>
      <c r="AJ1272" s="95"/>
      <c r="AK1272" s="95"/>
    </row>
    <row r="1273" spans="1:37" ht="17.25" customHeight="1" x14ac:dyDescent="0.2">
      <c r="A1273" s="108" t="s">
        <v>22</v>
      </c>
      <c r="B1273" s="108" t="s">
        <v>4685</v>
      </c>
      <c r="C1273" s="108" t="s">
        <v>17</v>
      </c>
      <c r="D1273" s="108" t="s">
        <v>76</v>
      </c>
      <c r="E1273" s="108" t="s">
        <v>4641</v>
      </c>
      <c r="F1273" s="95">
        <v>43</v>
      </c>
      <c r="G1273" s="98" t="s">
        <v>4685</v>
      </c>
      <c r="H1273" s="95">
        <v>2017</v>
      </c>
      <c r="J1273" s="95" t="s">
        <v>10572</v>
      </c>
      <c r="K1273" s="95" t="s">
        <v>4644</v>
      </c>
      <c r="L1273" s="95" t="s">
        <v>4578</v>
      </c>
      <c r="M1273" s="95" t="s">
        <v>223</v>
      </c>
      <c r="N1273" s="95" t="s">
        <v>177</v>
      </c>
      <c r="O1273" s="95">
        <v>1</v>
      </c>
      <c r="P1273" s="95">
        <v>7</v>
      </c>
      <c r="Q1273" s="95" t="s">
        <v>224</v>
      </c>
      <c r="R1273" s="95"/>
      <c r="S1273" s="95"/>
      <c r="T1273" s="95"/>
      <c r="U1273" s="95"/>
      <c r="V1273" s="95"/>
      <c r="W1273" s="95"/>
      <c r="X1273" s="95"/>
      <c r="Y1273" s="95"/>
      <c r="Z1273" s="95"/>
      <c r="AA1273" s="95"/>
      <c r="AB1273" s="95"/>
      <c r="AC1273" s="95"/>
      <c r="AD1273" s="95"/>
      <c r="AE1273" s="95"/>
      <c r="AF1273" s="95"/>
      <c r="AG1273" s="95"/>
      <c r="AH1273" s="95"/>
      <c r="AI1273" s="95"/>
      <c r="AJ1273" s="95"/>
      <c r="AK1273" s="95"/>
    </row>
    <row r="1274" spans="1:37" ht="17.25" customHeight="1" x14ac:dyDescent="0.2">
      <c r="A1274" s="107" t="s">
        <v>22</v>
      </c>
      <c r="B1274" s="107" t="s">
        <v>1425</v>
      </c>
      <c r="C1274" s="107" t="s">
        <v>17</v>
      </c>
      <c r="D1274" s="107" t="s">
        <v>117</v>
      </c>
      <c r="E1274" s="107" t="s">
        <v>4652</v>
      </c>
      <c r="F1274" s="95">
        <v>19</v>
      </c>
      <c r="G1274" s="95" t="s">
        <v>733</v>
      </c>
      <c r="H1274" s="95">
        <v>2002</v>
      </c>
      <c r="I1274" s="96" t="s">
        <v>4654</v>
      </c>
      <c r="J1274" s="95" t="s">
        <v>4655</v>
      </c>
      <c r="K1274" s="95" t="s">
        <v>4656</v>
      </c>
      <c r="L1274" s="95"/>
      <c r="M1274" s="95" t="s">
        <v>223</v>
      </c>
      <c r="N1274" s="96" t="s">
        <v>177</v>
      </c>
      <c r="O1274" s="95">
        <v>1</v>
      </c>
      <c r="P1274" s="95">
        <v>5</v>
      </c>
      <c r="Q1274" s="95" t="s">
        <v>224</v>
      </c>
      <c r="R1274" s="95"/>
      <c r="S1274" s="95"/>
      <c r="T1274" s="95"/>
      <c r="U1274" s="95"/>
      <c r="V1274" s="95"/>
      <c r="W1274" s="95"/>
      <c r="X1274" s="95"/>
      <c r="Y1274" s="95"/>
      <c r="Z1274" s="95"/>
      <c r="AA1274" s="95"/>
      <c r="AB1274" s="95"/>
      <c r="AC1274" s="95"/>
      <c r="AD1274" s="95"/>
      <c r="AE1274" s="95"/>
      <c r="AF1274" s="95"/>
      <c r="AG1274" s="95"/>
      <c r="AH1274" s="95"/>
      <c r="AI1274" s="95"/>
      <c r="AJ1274" s="95"/>
      <c r="AK1274" s="95"/>
    </row>
    <row r="1275" spans="1:37" ht="17.25" customHeight="1" x14ac:dyDescent="0.2">
      <c r="A1275" s="107" t="s">
        <v>22</v>
      </c>
      <c r="B1275" s="107" t="s">
        <v>1433</v>
      </c>
      <c r="C1275" s="107" t="s">
        <v>17</v>
      </c>
      <c r="D1275" s="107" t="s">
        <v>117</v>
      </c>
      <c r="E1275" s="107" t="s">
        <v>4652</v>
      </c>
      <c r="F1275" s="95">
        <v>21</v>
      </c>
      <c r="G1275" s="95" t="s">
        <v>742</v>
      </c>
      <c r="H1275" s="95">
        <v>2004</v>
      </c>
      <c r="I1275" s="96" t="s">
        <v>4658</v>
      </c>
      <c r="J1275" s="95" t="s">
        <v>4659</v>
      </c>
      <c r="K1275" s="95" t="s">
        <v>4660</v>
      </c>
      <c r="L1275" s="95"/>
      <c r="M1275" s="95" t="s">
        <v>223</v>
      </c>
      <c r="N1275" s="96" t="s">
        <v>177</v>
      </c>
      <c r="O1275" s="95">
        <v>1</v>
      </c>
      <c r="P1275" s="95">
        <v>5</v>
      </c>
      <c r="Q1275" s="95" t="s">
        <v>224</v>
      </c>
      <c r="R1275" s="95"/>
      <c r="S1275" s="95"/>
      <c r="T1275" s="95"/>
      <c r="U1275" s="95"/>
      <c r="V1275" s="95"/>
      <c r="W1275" s="95"/>
      <c r="X1275" s="95"/>
      <c r="Y1275" s="95"/>
      <c r="Z1275" s="95"/>
      <c r="AA1275" s="95"/>
      <c r="AB1275" s="95"/>
      <c r="AC1275" s="95"/>
      <c r="AD1275" s="95"/>
      <c r="AE1275" s="95"/>
      <c r="AF1275" s="95"/>
      <c r="AG1275" s="95"/>
      <c r="AH1275" s="95"/>
      <c r="AI1275" s="95"/>
      <c r="AJ1275" s="95"/>
      <c r="AK1275" s="95"/>
    </row>
    <row r="1276" spans="1:37" ht="17.25" customHeight="1" x14ac:dyDescent="0.2">
      <c r="A1276" s="107" t="s">
        <v>22</v>
      </c>
      <c r="B1276" s="107" t="s">
        <v>791</v>
      </c>
      <c r="C1276" s="107" t="s">
        <v>17</v>
      </c>
      <c r="D1276" s="107" t="s">
        <v>117</v>
      </c>
      <c r="E1276" s="107" t="s">
        <v>4652</v>
      </c>
      <c r="F1276" s="95">
        <v>23</v>
      </c>
      <c r="G1276" s="95" t="s">
        <v>750</v>
      </c>
      <c r="H1276" s="95">
        <v>2006</v>
      </c>
      <c r="I1276" s="96" t="s">
        <v>4663</v>
      </c>
      <c r="J1276" s="95" t="s">
        <v>4664</v>
      </c>
      <c r="K1276" s="95" t="s">
        <v>4665</v>
      </c>
      <c r="L1276" s="95"/>
      <c r="M1276" s="95" t="s">
        <v>223</v>
      </c>
      <c r="N1276" s="96" t="s">
        <v>177</v>
      </c>
      <c r="O1276" s="95">
        <v>1</v>
      </c>
      <c r="P1276" s="95">
        <v>5</v>
      </c>
      <c r="Q1276" s="95" t="s">
        <v>224</v>
      </c>
      <c r="R1276" s="95"/>
      <c r="S1276" s="95"/>
      <c r="T1276" s="95"/>
      <c r="U1276" s="95"/>
      <c r="V1276" s="95"/>
      <c r="W1276" s="95"/>
      <c r="X1276" s="95"/>
      <c r="Y1276" s="95"/>
      <c r="Z1276" s="95"/>
      <c r="AA1276" s="95"/>
      <c r="AB1276" s="95"/>
      <c r="AC1276" s="95"/>
      <c r="AD1276" s="95"/>
      <c r="AE1276" s="95"/>
      <c r="AF1276" s="95"/>
      <c r="AG1276" s="95"/>
      <c r="AH1276" s="95"/>
      <c r="AI1276" s="95"/>
      <c r="AJ1276" s="95"/>
      <c r="AK1276" s="95"/>
    </row>
    <row r="1277" spans="1:37" ht="17.25" customHeight="1" x14ac:dyDescent="0.2">
      <c r="A1277" s="107" t="s">
        <v>22</v>
      </c>
      <c r="B1277" s="107" t="s">
        <v>797</v>
      </c>
      <c r="C1277" s="107" t="s">
        <v>17</v>
      </c>
      <c r="D1277" s="107" t="s">
        <v>117</v>
      </c>
      <c r="E1277" s="107" t="s">
        <v>4652</v>
      </c>
      <c r="F1277" s="95">
        <v>25</v>
      </c>
      <c r="G1277" s="95" t="s">
        <v>758</v>
      </c>
      <c r="H1277" s="95">
        <v>2008</v>
      </c>
      <c r="I1277" s="96" t="s">
        <v>4668</v>
      </c>
      <c r="J1277" s="95" t="s">
        <v>4669</v>
      </c>
      <c r="K1277" s="95" t="s">
        <v>4665</v>
      </c>
      <c r="L1277" s="95"/>
      <c r="M1277" s="95" t="s">
        <v>223</v>
      </c>
      <c r="N1277" s="96" t="s">
        <v>177</v>
      </c>
      <c r="O1277" s="95">
        <v>1</v>
      </c>
      <c r="P1277" s="95">
        <v>5</v>
      </c>
      <c r="Q1277" s="95" t="s">
        <v>224</v>
      </c>
      <c r="R1277" s="95"/>
      <c r="S1277" s="95"/>
      <c r="T1277" s="95"/>
      <c r="U1277" s="95"/>
      <c r="V1277" s="95"/>
      <c r="W1277" s="95"/>
      <c r="X1277" s="95"/>
      <c r="Y1277" s="95"/>
      <c r="Z1277" s="95"/>
      <c r="AA1277" s="95"/>
      <c r="AB1277" s="95"/>
      <c r="AC1277" s="95"/>
      <c r="AD1277" s="95"/>
      <c r="AE1277" s="95"/>
      <c r="AF1277" s="95"/>
      <c r="AG1277" s="95"/>
      <c r="AH1277" s="95"/>
      <c r="AI1277" s="95"/>
      <c r="AJ1277" s="95"/>
      <c r="AK1277" s="95"/>
    </row>
    <row r="1278" spans="1:37" ht="17.25" customHeight="1" x14ac:dyDescent="0.2">
      <c r="A1278" s="107" t="s">
        <v>22</v>
      </c>
      <c r="B1278" s="107" t="s">
        <v>800</v>
      </c>
      <c r="C1278" s="107" t="s">
        <v>17</v>
      </c>
      <c r="D1278" s="107" t="s">
        <v>117</v>
      </c>
      <c r="E1278" s="107" t="s">
        <v>4652</v>
      </c>
      <c r="F1278" s="95">
        <v>27</v>
      </c>
      <c r="G1278" s="95" t="s">
        <v>767</v>
      </c>
      <c r="H1278" s="95">
        <v>2010</v>
      </c>
      <c r="I1278" s="96" t="s">
        <v>4672</v>
      </c>
      <c r="J1278" s="95" t="s">
        <v>4673</v>
      </c>
      <c r="K1278" s="95" t="s">
        <v>4665</v>
      </c>
      <c r="L1278" s="95"/>
      <c r="M1278" s="95" t="s">
        <v>223</v>
      </c>
      <c r="N1278" s="96" t="s">
        <v>177</v>
      </c>
      <c r="O1278" s="95">
        <v>1</v>
      </c>
      <c r="P1278" s="95">
        <v>5</v>
      </c>
      <c r="Q1278" s="95" t="s">
        <v>224</v>
      </c>
      <c r="R1278" s="95"/>
      <c r="S1278" s="95"/>
      <c r="T1278" s="95"/>
      <c r="U1278" s="95"/>
      <c r="V1278" s="95"/>
      <c r="W1278" s="95"/>
      <c r="X1278" s="95"/>
      <c r="Y1278" s="95"/>
      <c r="Z1278" s="95"/>
      <c r="AA1278" s="95"/>
      <c r="AB1278" s="95"/>
      <c r="AC1278" s="95"/>
      <c r="AD1278" s="95"/>
      <c r="AE1278" s="95"/>
      <c r="AF1278" s="95"/>
      <c r="AG1278" s="95"/>
      <c r="AH1278" s="95"/>
      <c r="AI1278" s="95"/>
      <c r="AJ1278" s="95"/>
      <c r="AK1278" s="95"/>
    </row>
    <row r="1279" spans="1:37" ht="17.25" customHeight="1" x14ac:dyDescent="0.2">
      <c r="A1279" s="107" t="s">
        <v>22</v>
      </c>
      <c r="B1279" s="107" t="s">
        <v>1459</v>
      </c>
      <c r="C1279" s="107" t="s">
        <v>17</v>
      </c>
      <c r="D1279" s="107" t="s">
        <v>117</v>
      </c>
      <c r="E1279" s="107" t="s">
        <v>4652</v>
      </c>
      <c r="F1279" s="95">
        <v>29</v>
      </c>
      <c r="G1279" s="95" t="s">
        <v>775</v>
      </c>
      <c r="H1279" s="95">
        <v>2012</v>
      </c>
      <c r="I1279" s="96" t="s">
        <v>4675</v>
      </c>
      <c r="J1279" s="95" t="s">
        <v>4676</v>
      </c>
      <c r="K1279" s="95" t="s">
        <v>4665</v>
      </c>
      <c r="L1279" s="95"/>
      <c r="M1279" s="95" t="s">
        <v>223</v>
      </c>
      <c r="N1279" s="96" t="s">
        <v>177</v>
      </c>
      <c r="O1279" s="95">
        <v>1</v>
      </c>
      <c r="P1279" s="95">
        <v>5</v>
      </c>
      <c r="Q1279" s="95" t="s">
        <v>224</v>
      </c>
      <c r="R1279" s="95"/>
      <c r="S1279" s="95"/>
      <c r="T1279" s="95"/>
      <c r="U1279" s="95"/>
      <c r="V1279" s="95"/>
      <c r="W1279" s="95"/>
      <c r="X1279" s="95"/>
      <c r="Y1279" s="95"/>
      <c r="Z1279" s="95"/>
      <c r="AA1279" s="95"/>
      <c r="AB1279" s="95"/>
      <c r="AC1279" s="95"/>
      <c r="AD1279" s="95"/>
      <c r="AE1279" s="95"/>
      <c r="AF1279" s="95"/>
      <c r="AG1279" s="95"/>
      <c r="AH1279" s="95"/>
      <c r="AI1279" s="95"/>
      <c r="AJ1279" s="95"/>
      <c r="AK1279" s="95"/>
    </row>
    <row r="1280" spans="1:37" ht="17.25" customHeight="1" x14ac:dyDescent="0.2">
      <c r="A1280" s="107" t="s">
        <v>22</v>
      </c>
      <c r="B1280" s="107" t="s">
        <v>1471</v>
      </c>
      <c r="C1280" s="107" t="s">
        <v>17</v>
      </c>
      <c r="D1280" s="107" t="s">
        <v>117</v>
      </c>
      <c r="E1280" s="107" t="s">
        <v>4652</v>
      </c>
      <c r="F1280" s="95">
        <v>31</v>
      </c>
      <c r="G1280" s="95" t="s">
        <v>783</v>
      </c>
      <c r="H1280" s="95">
        <v>2014</v>
      </c>
      <c r="I1280" s="96" t="s">
        <v>4679</v>
      </c>
      <c r="J1280" s="95" t="s">
        <v>4680</v>
      </c>
      <c r="K1280" s="95" t="s">
        <v>4665</v>
      </c>
      <c r="L1280" s="95"/>
      <c r="M1280" s="95" t="s">
        <v>223</v>
      </c>
      <c r="N1280" s="96" t="s">
        <v>177</v>
      </c>
      <c r="O1280" s="95">
        <v>1</v>
      </c>
      <c r="P1280" s="95">
        <v>5</v>
      </c>
      <c r="Q1280" s="95" t="s">
        <v>224</v>
      </c>
      <c r="R1280" s="95"/>
      <c r="S1280" s="95"/>
      <c r="T1280" s="95"/>
      <c r="U1280" s="95"/>
      <c r="V1280" s="95"/>
      <c r="W1280" s="95"/>
      <c r="X1280" s="95"/>
      <c r="Y1280" s="95"/>
      <c r="Z1280" s="95"/>
      <c r="AA1280" s="95"/>
      <c r="AB1280" s="95"/>
      <c r="AC1280" s="95"/>
      <c r="AD1280" s="95"/>
      <c r="AE1280" s="95"/>
      <c r="AF1280" s="95"/>
      <c r="AG1280" s="95"/>
      <c r="AH1280" s="95"/>
      <c r="AI1280" s="95"/>
      <c r="AJ1280" s="95"/>
      <c r="AK1280" s="95"/>
    </row>
    <row r="1281" spans="1:37" ht="17.25" customHeight="1" x14ac:dyDescent="0.2">
      <c r="A1281" s="107" t="s">
        <v>22</v>
      </c>
      <c r="B1281" s="107" t="s">
        <v>2648</v>
      </c>
      <c r="C1281" s="107" t="s">
        <v>17</v>
      </c>
      <c r="D1281" s="107" t="s">
        <v>117</v>
      </c>
      <c r="E1281" s="107" t="s">
        <v>4652</v>
      </c>
      <c r="F1281" s="95">
        <v>33</v>
      </c>
      <c r="G1281" s="95" t="s">
        <v>1227</v>
      </c>
      <c r="H1281" s="95">
        <v>2016</v>
      </c>
      <c r="I1281" s="96" t="s">
        <v>4682</v>
      </c>
      <c r="J1281" s="95" t="s">
        <v>4683</v>
      </c>
      <c r="K1281" s="95" t="s">
        <v>4665</v>
      </c>
      <c r="L1281" s="95"/>
      <c r="M1281" s="95" t="s">
        <v>223</v>
      </c>
      <c r="N1281" s="96" t="s">
        <v>177</v>
      </c>
      <c r="O1281" s="95">
        <v>1</v>
      </c>
      <c r="P1281" s="95">
        <v>5</v>
      </c>
      <c r="Q1281" s="95" t="s">
        <v>224</v>
      </c>
      <c r="R1281" s="95"/>
      <c r="S1281" s="95"/>
      <c r="T1281" s="95"/>
      <c r="U1281" s="95"/>
      <c r="V1281" s="95"/>
      <c r="W1281" s="95"/>
      <c r="X1281" s="95"/>
      <c r="Y1281" s="95"/>
      <c r="Z1281" s="95"/>
      <c r="AA1281" s="95"/>
      <c r="AB1281" s="95"/>
      <c r="AC1281" s="95"/>
      <c r="AD1281" s="95"/>
      <c r="AE1281" s="95"/>
      <c r="AF1281" s="95"/>
      <c r="AG1281" s="95"/>
      <c r="AH1281" s="95"/>
      <c r="AI1281" s="95"/>
      <c r="AJ1281" s="95"/>
      <c r="AK1281" s="95"/>
    </row>
    <row r="1282" spans="1:37" ht="17.25" customHeight="1" x14ac:dyDescent="0.2">
      <c r="A1282" s="107" t="s">
        <v>22</v>
      </c>
      <c r="B1282" s="107" t="s">
        <v>4685</v>
      </c>
      <c r="C1282" s="107" t="s">
        <v>17</v>
      </c>
      <c r="D1282" s="107" t="s">
        <v>117</v>
      </c>
      <c r="E1282" s="107" t="s">
        <v>4652</v>
      </c>
      <c r="F1282" s="95">
        <v>34</v>
      </c>
      <c r="G1282" s="95" t="s">
        <v>1929</v>
      </c>
      <c r="H1282" s="95">
        <v>2017</v>
      </c>
      <c r="I1282" s="96" t="s">
        <v>4687</v>
      </c>
      <c r="J1282" s="95" t="s">
        <v>4688</v>
      </c>
      <c r="K1282" s="95" t="s">
        <v>4689</v>
      </c>
      <c r="L1282" s="95"/>
      <c r="M1282" s="95" t="s">
        <v>225</v>
      </c>
      <c r="N1282" s="96" t="s">
        <v>177</v>
      </c>
      <c r="O1282" s="95">
        <v>1</v>
      </c>
      <c r="P1282" s="95">
        <v>5</v>
      </c>
      <c r="Q1282" s="95" t="s">
        <v>224</v>
      </c>
      <c r="R1282" s="95"/>
      <c r="S1282" s="95"/>
      <c r="T1282" s="95"/>
      <c r="U1282" s="95"/>
      <c r="V1282" s="95"/>
      <c r="W1282" s="95"/>
      <c r="X1282" s="95"/>
      <c r="Y1282" s="95"/>
      <c r="Z1282" s="95"/>
      <c r="AA1282" s="95"/>
      <c r="AB1282" s="95"/>
      <c r="AC1282" s="95"/>
      <c r="AD1282" s="95"/>
      <c r="AE1282" s="95"/>
      <c r="AF1282" s="95"/>
      <c r="AG1282" s="95"/>
      <c r="AH1282" s="95"/>
      <c r="AI1282" s="95"/>
      <c r="AJ1282" s="95"/>
      <c r="AK1282" s="95"/>
    </row>
    <row r="1283" spans="1:37" ht="17.25" customHeight="1" x14ac:dyDescent="0.2">
      <c r="A1283" s="107" t="s">
        <v>22</v>
      </c>
      <c r="B1283" s="107" t="s">
        <v>1425</v>
      </c>
      <c r="C1283" s="107" t="s">
        <v>17</v>
      </c>
      <c r="D1283" s="107" t="s">
        <v>117</v>
      </c>
      <c r="E1283" s="107" t="s">
        <v>4691</v>
      </c>
      <c r="F1283" s="95">
        <v>19</v>
      </c>
      <c r="G1283" s="95" t="s">
        <v>733</v>
      </c>
      <c r="H1283" s="95">
        <v>2002</v>
      </c>
      <c r="I1283" s="96" t="s">
        <v>4692</v>
      </c>
      <c r="J1283" s="95" t="s">
        <v>4693</v>
      </c>
      <c r="K1283" s="95" t="s">
        <v>4694</v>
      </c>
      <c r="L1283" s="95"/>
      <c r="M1283" s="95" t="s">
        <v>223</v>
      </c>
      <c r="N1283" s="96" t="s">
        <v>177</v>
      </c>
      <c r="O1283" s="95">
        <v>1</v>
      </c>
      <c r="P1283" s="95">
        <v>5</v>
      </c>
      <c r="Q1283" s="95" t="s">
        <v>224</v>
      </c>
      <c r="R1283" s="95"/>
      <c r="S1283" s="95"/>
      <c r="T1283" s="95"/>
      <c r="U1283" s="95"/>
      <c r="V1283" s="95"/>
      <c r="W1283" s="95"/>
      <c r="X1283" s="95"/>
      <c r="Y1283" s="95"/>
      <c r="Z1283" s="95"/>
      <c r="AA1283" s="95"/>
      <c r="AB1283" s="95"/>
      <c r="AC1283" s="95"/>
      <c r="AD1283" s="95"/>
      <c r="AE1283" s="95"/>
      <c r="AF1283" s="95"/>
      <c r="AG1283" s="95"/>
      <c r="AH1283" s="95"/>
      <c r="AI1283" s="95"/>
      <c r="AJ1283" s="95"/>
      <c r="AK1283" s="95"/>
    </row>
    <row r="1284" spans="1:37" ht="17.25" customHeight="1" x14ac:dyDescent="0.2">
      <c r="A1284" s="107" t="s">
        <v>22</v>
      </c>
      <c r="B1284" s="107" t="s">
        <v>1433</v>
      </c>
      <c r="C1284" s="107" t="s">
        <v>17</v>
      </c>
      <c r="D1284" s="107" t="s">
        <v>117</v>
      </c>
      <c r="E1284" s="107" t="s">
        <v>4691</v>
      </c>
      <c r="F1284" s="95">
        <v>21</v>
      </c>
      <c r="G1284" s="95" t="s">
        <v>742</v>
      </c>
      <c r="H1284" s="95">
        <v>2004</v>
      </c>
      <c r="I1284" s="96" t="s">
        <v>4699</v>
      </c>
      <c r="J1284" s="95" t="s">
        <v>4700</v>
      </c>
      <c r="K1284" s="95" t="s">
        <v>4701</v>
      </c>
      <c r="L1284" s="95"/>
      <c r="M1284" s="95" t="s">
        <v>223</v>
      </c>
      <c r="N1284" s="96" t="s">
        <v>177</v>
      </c>
      <c r="O1284" s="95">
        <v>1</v>
      </c>
      <c r="P1284" s="95">
        <v>5</v>
      </c>
      <c r="Q1284" s="95" t="s">
        <v>224</v>
      </c>
      <c r="R1284" s="95"/>
      <c r="S1284" s="95"/>
      <c r="T1284" s="95"/>
      <c r="U1284" s="95"/>
      <c r="V1284" s="95"/>
      <c r="W1284" s="95"/>
      <c r="X1284" s="95"/>
      <c r="Y1284" s="95"/>
      <c r="Z1284" s="95"/>
      <c r="AA1284" s="95"/>
      <c r="AB1284" s="95"/>
      <c r="AC1284" s="95"/>
      <c r="AD1284" s="95"/>
      <c r="AE1284" s="95"/>
      <c r="AF1284" s="95"/>
      <c r="AG1284" s="95"/>
      <c r="AH1284" s="95"/>
      <c r="AI1284" s="95"/>
      <c r="AJ1284" s="95"/>
      <c r="AK1284" s="95"/>
    </row>
    <row r="1285" spans="1:37" ht="17.25" customHeight="1" x14ac:dyDescent="0.2">
      <c r="A1285" s="107" t="s">
        <v>22</v>
      </c>
      <c r="B1285" s="107" t="s">
        <v>791</v>
      </c>
      <c r="C1285" s="107" t="s">
        <v>17</v>
      </c>
      <c r="D1285" s="107" t="s">
        <v>117</v>
      </c>
      <c r="E1285" s="107" t="s">
        <v>4691</v>
      </c>
      <c r="F1285" s="95">
        <v>23</v>
      </c>
      <c r="G1285" s="95" t="s">
        <v>750</v>
      </c>
      <c r="H1285" s="95">
        <v>2006</v>
      </c>
      <c r="I1285" s="96" t="s">
        <v>4704</v>
      </c>
      <c r="J1285" s="95" t="s">
        <v>4705</v>
      </c>
      <c r="K1285" s="95" t="s">
        <v>4706</v>
      </c>
      <c r="L1285" s="95"/>
      <c r="M1285" s="95" t="s">
        <v>223</v>
      </c>
      <c r="N1285" s="96" t="s">
        <v>177</v>
      </c>
      <c r="O1285" s="95">
        <v>1</v>
      </c>
      <c r="P1285" s="95">
        <v>5</v>
      </c>
      <c r="Q1285" s="95" t="s">
        <v>224</v>
      </c>
      <c r="R1285" s="95"/>
      <c r="S1285" s="95"/>
      <c r="T1285" s="95"/>
      <c r="U1285" s="95"/>
      <c r="V1285" s="95"/>
      <c r="W1285" s="95"/>
      <c r="X1285" s="95"/>
      <c r="Y1285" s="95"/>
      <c r="Z1285" s="95"/>
      <c r="AA1285" s="95"/>
      <c r="AB1285" s="95"/>
      <c r="AC1285" s="95"/>
      <c r="AD1285" s="95"/>
      <c r="AE1285" s="95"/>
      <c r="AF1285" s="95"/>
      <c r="AG1285" s="95"/>
      <c r="AH1285" s="95"/>
      <c r="AI1285" s="95"/>
      <c r="AJ1285" s="95"/>
      <c r="AK1285" s="95"/>
    </row>
    <row r="1286" spans="1:37" ht="17.25" customHeight="1" x14ac:dyDescent="0.2">
      <c r="A1286" s="107" t="s">
        <v>22</v>
      </c>
      <c r="B1286" s="107" t="s">
        <v>797</v>
      </c>
      <c r="C1286" s="107" t="s">
        <v>17</v>
      </c>
      <c r="D1286" s="107" t="s">
        <v>117</v>
      </c>
      <c r="E1286" s="107" t="s">
        <v>4691</v>
      </c>
      <c r="F1286" s="95">
        <v>25</v>
      </c>
      <c r="G1286" s="95" t="s">
        <v>758</v>
      </c>
      <c r="H1286" s="95">
        <v>2008</v>
      </c>
      <c r="I1286" s="96" t="s">
        <v>4709</v>
      </c>
      <c r="J1286" s="95" t="s">
        <v>4710</v>
      </c>
      <c r="K1286" s="95" t="s">
        <v>4706</v>
      </c>
      <c r="L1286" s="95"/>
      <c r="M1286" s="95" t="s">
        <v>223</v>
      </c>
      <c r="N1286" s="96" t="s">
        <v>177</v>
      </c>
      <c r="O1286" s="95">
        <v>1</v>
      </c>
      <c r="P1286" s="95">
        <v>5</v>
      </c>
      <c r="Q1286" s="95" t="s">
        <v>224</v>
      </c>
      <c r="R1286" s="95"/>
      <c r="S1286" s="95"/>
      <c r="T1286" s="95"/>
      <c r="U1286" s="95"/>
      <c r="V1286" s="95"/>
      <c r="W1286" s="95"/>
      <c r="X1286" s="95"/>
      <c r="Y1286" s="95"/>
      <c r="Z1286" s="95"/>
      <c r="AA1286" s="95"/>
      <c r="AB1286" s="95"/>
      <c r="AC1286" s="95"/>
      <c r="AD1286" s="95"/>
      <c r="AE1286" s="95"/>
      <c r="AF1286" s="95"/>
      <c r="AG1286" s="95"/>
      <c r="AH1286" s="95"/>
      <c r="AI1286" s="95"/>
      <c r="AJ1286" s="95"/>
      <c r="AK1286" s="95"/>
    </row>
    <row r="1287" spans="1:37" ht="17.25" customHeight="1" x14ac:dyDescent="0.2">
      <c r="A1287" s="107" t="s">
        <v>22</v>
      </c>
      <c r="B1287" s="107" t="s">
        <v>800</v>
      </c>
      <c r="C1287" s="107" t="s">
        <v>17</v>
      </c>
      <c r="D1287" s="107" t="s">
        <v>117</v>
      </c>
      <c r="E1287" s="107" t="s">
        <v>4691</v>
      </c>
      <c r="F1287" s="95">
        <v>27</v>
      </c>
      <c r="G1287" s="95" t="s">
        <v>767</v>
      </c>
      <c r="H1287" s="95">
        <v>2010</v>
      </c>
      <c r="I1287" s="96" t="s">
        <v>4712</v>
      </c>
      <c r="J1287" s="95" t="s">
        <v>4713</v>
      </c>
      <c r="K1287" s="95" t="s">
        <v>4706</v>
      </c>
      <c r="L1287" s="95"/>
      <c r="M1287" s="95" t="s">
        <v>223</v>
      </c>
      <c r="N1287" s="96" t="s">
        <v>177</v>
      </c>
      <c r="O1287" s="95">
        <v>1</v>
      </c>
      <c r="P1287" s="95">
        <v>5</v>
      </c>
      <c r="Q1287" s="95" t="s">
        <v>224</v>
      </c>
      <c r="R1287" s="95"/>
      <c r="S1287" s="95"/>
      <c r="T1287" s="95"/>
      <c r="U1287" s="95"/>
      <c r="V1287" s="95"/>
      <c r="W1287" s="95"/>
      <c r="X1287" s="95"/>
      <c r="Y1287" s="95"/>
      <c r="Z1287" s="95"/>
      <c r="AA1287" s="95"/>
      <c r="AB1287" s="95"/>
      <c r="AC1287" s="95"/>
      <c r="AD1287" s="95"/>
      <c r="AE1287" s="95"/>
      <c r="AF1287" s="95"/>
      <c r="AG1287" s="95"/>
      <c r="AH1287" s="95"/>
      <c r="AI1287" s="95"/>
      <c r="AJ1287" s="95"/>
      <c r="AK1287" s="95"/>
    </row>
    <row r="1288" spans="1:37" ht="17.25" customHeight="1" x14ac:dyDescent="0.2">
      <c r="A1288" s="107" t="s">
        <v>22</v>
      </c>
      <c r="B1288" s="107" t="s">
        <v>1459</v>
      </c>
      <c r="C1288" s="107" t="s">
        <v>17</v>
      </c>
      <c r="D1288" s="107" t="s">
        <v>117</v>
      </c>
      <c r="E1288" s="107" t="s">
        <v>4691</v>
      </c>
      <c r="F1288" s="95">
        <v>29</v>
      </c>
      <c r="G1288" s="95" t="s">
        <v>775</v>
      </c>
      <c r="H1288" s="95">
        <v>2012</v>
      </c>
      <c r="I1288" s="96" t="s">
        <v>4716</v>
      </c>
      <c r="J1288" s="95" t="s">
        <v>4717</v>
      </c>
      <c r="K1288" s="95" t="s">
        <v>4706</v>
      </c>
      <c r="L1288" s="95"/>
      <c r="M1288" s="95" t="s">
        <v>223</v>
      </c>
      <c r="N1288" s="96" t="s">
        <v>177</v>
      </c>
      <c r="O1288" s="95">
        <v>1</v>
      </c>
      <c r="P1288" s="95">
        <v>5</v>
      </c>
      <c r="Q1288" s="95" t="s">
        <v>224</v>
      </c>
      <c r="R1288" s="95"/>
      <c r="S1288" s="95"/>
      <c r="T1288" s="95"/>
      <c r="U1288" s="95"/>
      <c r="V1288" s="95"/>
      <c r="W1288" s="95"/>
      <c r="X1288" s="95"/>
      <c r="Y1288" s="95"/>
      <c r="Z1288" s="95"/>
      <c r="AA1288" s="95"/>
      <c r="AB1288" s="95"/>
      <c r="AC1288" s="95"/>
      <c r="AD1288" s="95"/>
      <c r="AE1288" s="95"/>
      <c r="AF1288" s="95"/>
      <c r="AG1288" s="95"/>
      <c r="AH1288" s="95"/>
      <c r="AI1288" s="95"/>
      <c r="AJ1288" s="95"/>
      <c r="AK1288" s="95"/>
    </row>
    <row r="1289" spans="1:37" ht="17.25" customHeight="1" x14ac:dyDescent="0.2">
      <c r="A1289" s="107" t="s">
        <v>22</v>
      </c>
      <c r="B1289" s="107" t="s">
        <v>1471</v>
      </c>
      <c r="C1289" s="107" t="s">
        <v>17</v>
      </c>
      <c r="D1289" s="107" t="s">
        <v>117</v>
      </c>
      <c r="E1289" s="107" t="s">
        <v>4691</v>
      </c>
      <c r="F1289" s="95">
        <v>31</v>
      </c>
      <c r="G1289" s="95" t="s">
        <v>783</v>
      </c>
      <c r="H1289" s="95">
        <v>2014</v>
      </c>
      <c r="I1289" s="96" t="s">
        <v>4720</v>
      </c>
      <c r="J1289" s="95" t="s">
        <v>4721</v>
      </c>
      <c r="K1289" s="95" t="s">
        <v>4706</v>
      </c>
      <c r="L1289" s="95"/>
      <c r="M1289" s="95" t="s">
        <v>223</v>
      </c>
      <c r="N1289" s="96" t="s">
        <v>177</v>
      </c>
      <c r="O1289" s="95">
        <v>1</v>
      </c>
      <c r="P1289" s="95">
        <v>5</v>
      </c>
      <c r="Q1289" s="95" t="s">
        <v>224</v>
      </c>
      <c r="R1289" s="95"/>
      <c r="S1289" s="95"/>
      <c r="T1289" s="95"/>
      <c r="U1289" s="95"/>
      <c r="V1289" s="95"/>
      <c r="W1289" s="95"/>
      <c r="X1289" s="95"/>
      <c r="Y1289" s="95"/>
      <c r="Z1289" s="95"/>
      <c r="AA1289" s="95"/>
      <c r="AB1289" s="95"/>
      <c r="AC1289" s="95"/>
      <c r="AD1289" s="95"/>
      <c r="AE1289" s="95"/>
      <c r="AF1289" s="95"/>
      <c r="AG1289" s="95"/>
      <c r="AH1289" s="95"/>
      <c r="AI1289" s="95"/>
      <c r="AJ1289" s="95"/>
      <c r="AK1289" s="95"/>
    </row>
    <row r="1290" spans="1:37" ht="17.25" customHeight="1" x14ac:dyDescent="0.2">
      <c r="A1290" s="107" t="s">
        <v>22</v>
      </c>
      <c r="B1290" s="107" t="s">
        <v>2648</v>
      </c>
      <c r="C1290" s="107" t="s">
        <v>17</v>
      </c>
      <c r="D1290" s="107" t="s">
        <v>117</v>
      </c>
      <c r="E1290" s="107" t="s">
        <v>4691</v>
      </c>
      <c r="F1290" s="95">
        <v>33</v>
      </c>
      <c r="G1290" s="95" t="s">
        <v>1227</v>
      </c>
      <c r="H1290" s="95">
        <v>2016</v>
      </c>
      <c r="I1290" s="96" t="s">
        <v>4725</v>
      </c>
      <c r="J1290" s="95" t="s">
        <v>4726</v>
      </c>
      <c r="K1290" s="95" t="s">
        <v>4706</v>
      </c>
      <c r="L1290" s="95"/>
      <c r="M1290" s="95" t="s">
        <v>223</v>
      </c>
      <c r="N1290" s="96" t="s">
        <v>177</v>
      </c>
      <c r="O1290" s="95">
        <v>1</v>
      </c>
      <c r="P1290" s="95">
        <v>5</v>
      </c>
      <c r="Q1290" s="95" t="s">
        <v>224</v>
      </c>
      <c r="R1290" s="95"/>
      <c r="S1290" s="95"/>
      <c r="T1290" s="95"/>
      <c r="U1290" s="95"/>
      <c r="V1290" s="95"/>
      <c r="W1290" s="95"/>
      <c r="X1290" s="95"/>
      <c r="Y1290" s="95"/>
      <c r="Z1290" s="95"/>
      <c r="AA1290" s="95"/>
      <c r="AB1290" s="95"/>
      <c r="AC1290" s="95"/>
      <c r="AD1290" s="95"/>
      <c r="AE1290" s="95"/>
      <c r="AF1290" s="95"/>
      <c r="AG1290" s="95"/>
      <c r="AH1290" s="95"/>
      <c r="AI1290" s="95"/>
      <c r="AJ1290" s="95"/>
      <c r="AK1290" s="95"/>
    </row>
    <row r="1291" spans="1:37" ht="17.25" customHeight="1" x14ac:dyDescent="0.2">
      <c r="A1291" s="107" t="s">
        <v>22</v>
      </c>
      <c r="B1291" s="107" t="s">
        <v>4685</v>
      </c>
      <c r="C1291" s="107" t="s">
        <v>17</v>
      </c>
      <c r="D1291" s="107" t="s">
        <v>117</v>
      </c>
      <c r="E1291" s="107" t="s">
        <v>4691</v>
      </c>
      <c r="F1291" s="95">
        <v>34</v>
      </c>
      <c r="G1291" s="95" t="s">
        <v>1929</v>
      </c>
      <c r="H1291" s="95">
        <v>2017</v>
      </c>
      <c r="I1291" s="96" t="s">
        <v>4729</v>
      </c>
      <c r="J1291" s="95" t="s">
        <v>4730</v>
      </c>
      <c r="K1291" s="95" t="s">
        <v>4731</v>
      </c>
      <c r="L1291" s="95"/>
      <c r="M1291" s="95" t="s">
        <v>223</v>
      </c>
      <c r="N1291" s="96" t="s">
        <v>177</v>
      </c>
      <c r="O1291" s="95">
        <v>1</v>
      </c>
      <c r="P1291" s="95">
        <v>5</v>
      </c>
      <c r="Q1291" s="95" t="s">
        <v>224</v>
      </c>
      <c r="R1291" s="95"/>
      <c r="S1291" s="95"/>
      <c r="T1291" s="95"/>
      <c r="U1291" s="95"/>
      <c r="V1291" s="95"/>
      <c r="W1291" s="95"/>
      <c r="X1291" s="95"/>
      <c r="Y1291" s="95"/>
      <c r="Z1291" s="95"/>
      <c r="AA1291" s="95"/>
      <c r="AB1291" s="95"/>
      <c r="AC1291" s="95"/>
      <c r="AD1291" s="95"/>
      <c r="AE1291" s="95"/>
      <c r="AF1291" s="95"/>
      <c r="AG1291" s="95"/>
      <c r="AH1291" s="95"/>
      <c r="AI1291" s="95"/>
      <c r="AJ1291" s="95"/>
      <c r="AK1291" s="95"/>
    </row>
    <row r="1292" spans="1:37" ht="17.25" customHeight="1" x14ac:dyDescent="0.2">
      <c r="A1292" s="107" t="s">
        <v>22</v>
      </c>
      <c r="B1292" s="107" t="s">
        <v>1425</v>
      </c>
      <c r="C1292" s="107" t="s">
        <v>17</v>
      </c>
      <c r="D1292" s="107" t="s">
        <v>117</v>
      </c>
      <c r="E1292" s="107" t="s">
        <v>4734</v>
      </c>
      <c r="F1292" s="95">
        <v>19</v>
      </c>
      <c r="G1292" s="95" t="s">
        <v>733</v>
      </c>
      <c r="H1292" s="95">
        <v>2002</v>
      </c>
      <c r="I1292" s="96" t="s">
        <v>4735</v>
      </c>
      <c r="J1292" s="95" t="s">
        <v>4736</v>
      </c>
      <c r="K1292" s="95" t="s">
        <v>4737</v>
      </c>
      <c r="L1292" s="95"/>
      <c r="M1292" s="95" t="s">
        <v>223</v>
      </c>
      <c r="N1292" s="96" t="s">
        <v>177</v>
      </c>
      <c r="O1292" s="95">
        <v>1</v>
      </c>
      <c r="P1292" s="95">
        <v>5</v>
      </c>
      <c r="Q1292" s="95" t="s">
        <v>224</v>
      </c>
      <c r="R1292" s="95"/>
      <c r="S1292" s="95"/>
      <c r="T1292" s="95"/>
      <c r="U1292" s="95"/>
      <c r="V1292" s="95"/>
      <c r="W1292" s="95"/>
      <c r="X1292" s="95"/>
      <c r="Y1292" s="95"/>
      <c r="Z1292" s="95"/>
      <c r="AA1292" s="95"/>
      <c r="AB1292" s="95"/>
      <c r="AC1292" s="95"/>
      <c r="AD1292" s="95"/>
      <c r="AE1292" s="95"/>
      <c r="AF1292" s="95"/>
      <c r="AG1292" s="95"/>
      <c r="AH1292" s="95"/>
      <c r="AI1292" s="95"/>
      <c r="AJ1292" s="95"/>
      <c r="AK1292" s="95"/>
    </row>
    <row r="1293" spans="1:37" ht="17.25" customHeight="1" x14ac:dyDescent="0.2">
      <c r="A1293" s="107" t="s">
        <v>22</v>
      </c>
      <c r="B1293" s="107" t="s">
        <v>1433</v>
      </c>
      <c r="C1293" s="107" t="s">
        <v>17</v>
      </c>
      <c r="D1293" s="107" t="s">
        <v>117</v>
      </c>
      <c r="E1293" s="107" t="s">
        <v>4734</v>
      </c>
      <c r="F1293" s="95">
        <v>21</v>
      </c>
      <c r="G1293" s="95" t="s">
        <v>742</v>
      </c>
      <c r="H1293" s="95">
        <v>2004</v>
      </c>
      <c r="I1293" s="96" t="s">
        <v>4740</v>
      </c>
      <c r="J1293" s="95" t="s">
        <v>4741</v>
      </c>
      <c r="K1293" s="95" t="s">
        <v>4737</v>
      </c>
      <c r="L1293" s="95"/>
      <c r="M1293" s="95" t="s">
        <v>223</v>
      </c>
      <c r="N1293" s="96" t="s">
        <v>177</v>
      </c>
      <c r="O1293" s="95">
        <v>1</v>
      </c>
      <c r="P1293" s="95">
        <v>5</v>
      </c>
      <c r="Q1293" s="95" t="s">
        <v>224</v>
      </c>
      <c r="R1293" s="95"/>
      <c r="S1293" s="95"/>
      <c r="T1293" s="95"/>
      <c r="U1293" s="95"/>
      <c r="V1293" s="95"/>
      <c r="W1293" s="95"/>
      <c r="X1293" s="95"/>
      <c r="Y1293" s="95"/>
      <c r="Z1293" s="95"/>
      <c r="AA1293" s="95"/>
      <c r="AB1293" s="95"/>
      <c r="AC1293" s="95"/>
      <c r="AD1293" s="95"/>
      <c r="AE1293" s="95"/>
      <c r="AF1293" s="95"/>
      <c r="AG1293" s="95"/>
      <c r="AH1293" s="95"/>
      <c r="AI1293" s="95"/>
      <c r="AJ1293" s="95"/>
      <c r="AK1293" s="95"/>
    </row>
    <row r="1294" spans="1:37" ht="17.25" customHeight="1" x14ac:dyDescent="0.2">
      <c r="A1294" s="107" t="s">
        <v>22</v>
      </c>
      <c r="B1294" s="107" t="s">
        <v>791</v>
      </c>
      <c r="C1294" s="107" t="s">
        <v>17</v>
      </c>
      <c r="D1294" s="107" t="s">
        <v>117</v>
      </c>
      <c r="E1294" s="107" t="s">
        <v>4734</v>
      </c>
      <c r="F1294" s="95">
        <v>23</v>
      </c>
      <c r="G1294" s="95" t="s">
        <v>750</v>
      </c>
      <c r="H1294" s="95">
        <v>2006</v>
      </c>
      <c r="I1294" s="96" t="s">
        <v>4744</v>
      </c>
      <c r="J1294" s="95" t="s">
        <v>4745</v>
      </c>
      <c r="K1294" s="95" t="s">
        <v>4737</v>
      </c>
      <c r="L1294" s="95"/>
      <c r="M1294" s="95" t="s">
        <v>223</v>
      </c>
      <c r="N1294" s="96" t="s">
        <v>177</v>
      </c>
      <c r="O1294" s="95">
        <v>1</v>
      </c>
      <c r="P1294" s="95">
        <v>5</v>
      </c>
      <c r="Q1294" s="95" t="s">
        <v>224</v>
      </c>
      <c r="R1294" s="95"/>
      <c r="S1294" s="95"/>
      <c r="T1294" s="95"/>
      <c r="U1294" s="95"/>
      <c r="V1294" s="95"/>
      <c r="W1294" s="95"/>
      <c r="X1294" s="95"/>
      <c r="Y1294" s="95"/>
      <c r="Z1294" s="95"/>
      <c r="AA1294" s="95"/>
      <c r="AB1294" s="95"/>
      <c r="AC1294" s="95"/>
      <c r="AD1294" s="95"/>
      <c r="AE1294" s="95"/>
      <c r="AF1294" s="95"/>
      <c r="AG1294" s="95"/>
      <c r="AH1294" s="95"/>
      <c r="AI1294" s="95"/>
      <c r="AJ1294" s="95"/>
      <c r="AK1294" s="95"/>
    </row>
    <row r="1295" spans="1:37" ht="17.25" customHeight="1" x14ac:dyDescent="0.2">
      <c r="A1295" s="107" t="s">
        <v>22</v>
      </c>
      <c r="B1295" s="107" t="s">
        <v>797</v>
      </c>
      <c r="C1295" s="107" t="s">
        <v>17</v>
      </c>
      <c r="D1295" s="107" t="s">
        <v>117</v>
      </c>
      <c r="E1295" s="107" t="s">
        <v>4734</v>
      </c>
      <c r="F1295" s="95">
        <v>25</v>
      </c>
      <c r="G1295" s="95" t="s">
        <v>758</v>
      </c>
      <c r="H1295" s="95">
        <v>2008</v>
      </c>
      <c r="I1295" s="96" t="s">
        <v>4748</v>
      </c>
      <c r="J1295" s="95" t="s">
        <v>4749</v>
      </c>
      <c r="K1295" s="95" t="s">
        <v>4737</v>
      </c>
      <c r="L1295" s="95"/>
      <c r="M1295" s="95" t="s">
        <v>223</v>
      </c>
      <c r="N1295" s="96" t="s">
        <v>177</v>
      </c>
      <c r="O1295" s="95">
        <v>1</v>
      </c>
      <c r="P1295" s="95">
        <v>5</v>
      </c>
      <c r="Q1295" s="95" t="s">
        <v>224</v>
      </c>
      <c r="R1295" s="95"/>
      <c r="S1295" s="95"/>
      <c r="T1295" s="95"/>
      <c r="U1295" s="95"/>
      <c r="V1295" s="95"/>
      <c r="W1295" s="95"/>
      <c r="X1295" s="95"/>
      <c r="Y1295" s="95"/>
      <c r="Z1295" s="95"/>
      <c r="AA1295" s="95"/>
      <c r="AB1295" s="95"/>
      <c r="AC1295" s="95"/>
      <c r="AD1295" s="95"/>
      <c r="AE1295" s="95"/>
      <c r="AF1295" s="95"/>
      <c r="AG1295" s="95"/>
      <c r="AH1295" s="95"/>
      <c r="AI1295" s="95"/>
      <c r="AJ1295" s="95"/>
      <c r="AK1295" s="95"/>
    </row>
    <row r="1296" spans="1:37" ht="17.25" customHeight="1" x14ac:dyDescent="0.2">
      <c r="A1296" s="107" t="s">
        <v>22</v>
      </c>
      <c r="B1296" s="107" t="s">
        <v>800</v>
      </c>
      <c r="C1296" s="107" t="s">
        <v>17</v>
      </c>
      <c r="D1296" s="107" t="s">
        <v>117</v>
      </c>
      <c r="E1296" s="107" t="s">
        <v>4734</v>
      </c>
      <c r="F1296" s="95">
        <v>27</v>
      </c>
      <c r="G1296" s="95" t="s">
        <v>767</v>
      </c>
      <c r="H1296" s="95">
        <v>2010</v>
      </c>
      <c r="I1296" s="96" t="s">
        <v>4753</v>
      </c>
      <c r="J1296" s="95" t="s">
        <v>4754</v>
      </c>
      <c r="K1296" s="95" t="s">
        <v>4737</v>
      </c>
      <c r="L1296" s="95"/>
      <c r="M1296" s="95" t="s">
        <v>223</v>
      </c>
      <c r="N1296" s="96" t="s">
        <v>177</v>
      </c>
      <c r="O1296" s="95">
        <v>1</v>
      </c>
      <c r="P1296" s="95">
        <v>5</v>
      </c>
      <c r="Q1296" s="95" t="s">
        <v>224</v>
      </c>
      <c r="R1296" s="95"/>
      <c r="S1296" s="95"/>
      <c r="T1296" s="95"/>
      <c r="U1296" s="95"/>
      <c r="V1296" s="95"/>
      <c r="W1296" s="95"/>
      <c r="X1296" s="95"/>
      <c r="Y1296" s="95"/>
      <c r="Z1296" s="95"/>
      <c r="AA1296" s="95"/>
      <c r="AB1296" s="95"/>
      <c r="AC1296" s="95"/>
      <c r="AD1296" s="95"/>
      <c r="AE1296" s="95"/>
      <c r="AF1296" s="95"/>
      <c r="AG1296" s="95"/>
      <c r="AH1296" s="95"/>
      <c r="AI1296" s="95"/>
      <c r="AJ1296" s="95"/>
      <c r="AK1296" s="95"/>
    </row>
    <row r="1297" spans="1:37" ht="17.25" customHeight="1" x14ac:dyDescent="0.2">
      <c r="A1297" s="107" t="s">
        <v>22</v>
      </c>
      <c r="B1297" s="107" t="s">
        <v>1459</v>
      </c>
      <c r="C1297" s="107" t="s">
        <v>17</v>
      </c>
      <c r="D1297" s="107" t="s">
        <v>117</v>
      </c>
      <c r="E1297" s="107" t="s">
        <v>4734</v>
      </c>
      <c r="F1297" s="95">
        <v>29</v>
      </c>
      <c r="G1297" s="95" t="s">
        <v>775</v>
      </c>
      <c r="H1297" s="95">
        <v>2012</v>
      </c>
      <c r="I1297" s="96" t="s">
        <v>4757</v>
      </c>
      <c r="J1297" s="95" t="s">
        <v>4758</v>
      </c>
      <c r="K1297" s="95" t="s">
        <v>4737</v>
      </c>
      <c r="L1297" s="95"/>
      <c r="M1297" s="95" t="s">
        <v>223</v>
      </c>
      <c r="N1297" s="96" t="s">
        <v>177</v>
      </c>
      <c r="O1297" s="95">
        <v>1</v>
      </c>
      <c r="P1297" s="95">
        <v>5</v>
      </c>
      <c r="Q1297" s="95" t="s">
        <v>224</v>
      </c>
      <c r="R1297" s="95"/>
      <c r="S1297" s="95"/>
      <c r="T1297" s="95"/>
      <c r="U1297" s="95"/>
      <c r="V1297" s="95"/>
      <c r="W1297" s="95"/>
      <c r="X1297" s="95"/>
      <c r="Y1297" s="95"/>
      <c r="Z1297" s="95"/>
      <c r="AA1297" s="95"/>
      <c r="AB1297" s="95"/>
      <c r="AC1297" s="95"/>
      <c r="AD1297" s="95"/>
      <c r="AE1297" s="95"/>
      <c r="AF1297" s="95"/>
      <c r="AG1297" s="95"/>
      <c r="AH1297" s="95"/>
      <c r="AI1297" s="95"/>
      <c r="AJ1297" s="95"/>
      <c r="AK1297" s="95"/>
    </row>
    <row r="1298" spans="1:37" ht="17.25" customHeight="1" x14ac:dyDescent="0.2">
      <c r="A1298" s="107" t="s">
        <v>22</v>
      </c>
      <c r="B1298" s="107" t="s">
        <v>1471</v>
      </c>
      <c r="C1298" s="107" t="s">
        <v>17</v>
      </c>
      <c r="D1298" s="107" t="s">
        <v>117</v>
      </c>
      <c r="E1298" s="107" t="s">
        <v>4734</v>
      </c>
      <c r="F1298" s="95">
        <v>31</v>
      </c>
      <c r="G1298" s="95" t="s">
        <v>783</v>
      </c>
      <c r="H1298" s="95">
        <v>2014</v>
      </c>
      <c r="I1298" s="96" t="s">
        <v>4761</v>
      </c>
      <c r="J1298" s="95" t="s">
        <v>4762</v>
      </c>
      <c r="K1298" s="95" t="s">
        <v>4737</v>
      </c>
      <c r="L1298" s="95"/>
      <c r="M1298" s="95" t="s">
        <v>223</v>
      </c>
      <c r="N1298" s="96" t="s">
        <v>177</v>
      </c>
      <c r="O1298" s="95">
        <v>1</v>
      </c>
      <c r="P1298" s="95">
        <v>5</v>
      </c>
      <c r="Q1298" s="95" t="s">
        <v>224</v>
      </c>
      <c r="R1298" s="95"/>
      <c r="S1298" s="95"/>
      <c r="T1298" s="95"/>
      <c r="U1298" s="95"/>
      <c r="V1298" s="95"/>
      <c r="W1298" s="95"/>
      <c r="X1298" s="95"/>
      <c r="Y1298" s="95"/>
      <c r="Z1298" s="95"/>
      <c r="AA1298" s="95"/>
      <c r="AB1298" s="95"/>
      <c r="AC1298" s="95"/>
      <c r="AD1298" s="95"/>
      <c r="AE1298" s="95"/>
      <c r="AF1298" s="95"/>
      <c r="AG1298" s="95"/>
      <c r="AH1298" s="95"/>
      <c r="AI1298" s="95"/>
      <c r="AJ1298" s="95"/>
      <c r="AK1298" s="95"/>
    </row>
    <row r="1299" spans="1:37" ht="17.25" customHeight="1" x14ac:dyDescent="0.2">
      <c r="A1299" s="107" t="s">
        <v>22</v>
      </c>
      <c r="B1299" s="107" t="s">
        <v>2648</v>
      </c>
      <c r="C1299" s="107" t="s">
        <v>17</v>
      </c>
      <c r="D1299" s="107" t="s">
        <v>117</v>
      </c>
      <c r="E1299" s="107" t="s">
        <v>4734</v>
      </c>
      <c r="F1299" s="95">
        <v>33</v>
      </c>
      <c r="G1299" s="95" t="s">
        <v>1227</v>
      </c>
      <c r="H1299" s="95">
        <v>2016</v>
      </c>
      <c r="I1299" s="96" t="s">
        <v>4765</v>
      </c>
      <c r="J1299" s="95" t="s">
        <v>4766</v>
      </c>
      <c r="K1299" s="95" t="s">
        <v>4737</v>
      </c>
      <c r="L1299" s="95"/>
      <c r="M1299" s="95" t="s">
        <v>223</v>
      </c>
      <c r="N1299" s="96" t="s">
        <v>177</v>
      </c>
      <c r="O1299" s="95">
        <v>1</v>
      </c>
      <c r="P1299" s="95">
        <v>5</v>
      </c>
      <c r="Q1299" s="95" t="s">
        <v>224</v>
      </c>
      <c r="R1299" s="95"/>
      <c r="S1299" s="95"/>
      <c r="T1299" s="95"/>
      <c r="U1299" s="95"/>
      <c r="V1299" s="95"/>
      <c r="W1299" s="95"/>
      <c r="X1299" s="95"/>
      <c r="Y1299" s="95"/>
      <c r="Z1299" s="95"/>
      <c r="AA1299" s="95"/>
      <c r="AB1299" s="95"/>
      <c r="AC1299" s="95"/>
      <c r="AD1299" s="95"/>
      <c r="AE1299" s="95"/>
      <c r="AF1299" s="95"/>
      <c r="AG1299" s="95"/>
      <c r="AH1299" s="95"/>
      <c r="AI1299" s="95"/>
      <c r="AJ1299" s="95"/>
      <c r="AK1299" s="95"/>
    </row>
    <row r="1300" spans="1:37" ht="17.25" customHeight="1" x14ac:dyDescent="0.2">
      <c r="A1300" s="107" t="s">
        <v>22</v>
      </c>
      <c r="B1300" s="107" t="s">
        <v>4685</v>
      </c>
      <c r="C1300" s="107" t="s">
        <v>17</v>
      </c>
      <c r="D1300" s="107" t="s">
        <v>117</v>
      </c>
      <c r="E1300" s="107" t="s">
        <v>4734</v>
      </c>
      <c r="F1300" s="95">
        <v>34</v>
      </c>
      <c r="G1300" s="95" t="s">
        <v>1929</v>
      </c>
      <c r="H1300" s="95">
        <v>2017</v>
      </c>
      <c r="I1300" s="96" t="s">
        <v>4768</v>
      </c>
      <c r="J1300" s="95" t="s">
        <v>4770</v>
      </c>
      <c r="K1300" s="95" t="s">
        <v>4771</v>
      </c>
      <c r="L1300" s="95"/>
      <c r="M1300" s="95" t="s">
        <v>223</v>
      </c>
      <c r="N1300" s="96" t="s">
        <v>177</v>
      </c>
      <c r="O1300" s="95">
        <v>1</v>
      </c>
      <c r="P1300" s="95">
        <v>5</v>
      </c>
      <c r="Q1300" s="95" t="s">
        <v>224</v>
      </c>
      <c r="R1300" s="95"/>
      <c r="S1300" s="95"/>
      <c r="T1300" s="95"/>
      <c r="U1300" s="95"/>
      <c r="V1300" s="95"/>
      <c r="W1300" s="95"/>
      <c r="X1300" s="95"/>
      <c r="Y1300" s="95"/>
      <c r="Z1300" s="95"/>
      <c r="AA1300" s="95"/>
      <c r="AB1300" s="95"/>
      <c r="AC1300" s="95"/>
      <c r="AD1300" s="95"/>
      <c r="AE1300" s="95"/>
      <c r="AF1300" s="95"/>
      <c r="AG1300" s="95"/>
      <c r="AH1300" s="95"/>
      <c r="AI1300" s="95"/>
      <c r="AJ1300" s="95"/>
      <c r="AK1300" s="95"/>
    </row>
    <row r="1301" spans="1:37" ht="17.25" customHeight="1" x14ac:dyDescent="0.2">
      <c r="A1301" s="107" t="s">
        <v>22</v>
      </c>
      <c r="B1301" s="107" t="s">
        <v>1425</v>
      </c>
      <c r="C1301" s="107" t="s">
        <v>17</v>
      </c>
      <c r="D1301" s="107" t="s">
        <v>117</v>
      </c>
      <c r="E1301" s="107" t="s">
        <v>4773</v>
      </c>
      <c r="F1301" s="95">
        <v>19</v>
      </c>
      <c r="G1301" s="95" t="s">
        <v>733</v>
      </c>
      <c r="H1301" s="95">
        <v>2002</v>
      </c>
      <c r="I1301" s="96" t="s">
        <v>4774</v>
      </c>
      <c r="J1301" s="95" t="s">
        <v>4775</v>
      </c>
      <c r="K1301" s="95" t="s">
        <v>4776</v>
      </c>
      <c r="L1301" s="95"/>
      <c r="M1301" s="95" t="s">
        <v>225</v>
      </c>
      <c r="N1301" s="96" t="s">
        <v>177</v>
      </c>
      <c r="O1301" s="95">
        <v>1</v>
      </c>
      <c r="P1301" s="95">
        <v>5</v>
      </c>
      <c r="Q1301" s="95" t="s">
        <v>224</v>
      </c>
      <c r="R1301" s="95"/>
      <c r="S1301" s="95"/>
      <c r="T1301" s="95"/>
      <c r="U1301" s="95"/>
      <c r="V1301" s="95"/>
      <c r="W1301" s="95"/>
      <c r="X1301" s="95"/>
      <c r="Y1301" s="95"/>
      <c r="Z1301" s="95"/>
      <c r="AA1301" s="95"/>
      <c r="AB1301" s="95"/>
      <c r="AC1301" s="95"/>
      <c r="AD1301" s="95"/>
      <c r="AE1301" s="95"/>
      <c r="AF1301" s="95"/>
      <c r="AG1301" s="95"/>
      <c r="AH1301" s="95"/>
      <c r="AI1301" s="95"/>
      <c r="AJ1301" s="95"/>
      <c r="AK1301" s="95"/>
    </row>
    <row r="1302" spans="1:37" ht="17.25" customHeight="1" x14ac:dyDescent="0.2">
      <c r="A1302" s="107" t="s">
        <v>22</v>
      </c>
      <c r="B1302" s="107" t="s">
        <v>1433</v>
      </c>
      <c r="C1302" s="107" t="s">
        <v>17</v>
      </c>
      <c r="D1302" s="107" t="s">
        <v>117</v>
      </c>
      <c r="E1302" s="107" t="s">
        <v>4773</v>
      </c>
      <c r="F1302" s="95">
        <v>21</v>
      </c>
      <c r="G1302" s="95" t="s">
        <v>742</v>
      </c>
      <c r="H1302" s="95">
        <v>2004</v>
      </c>
      <c r="I1302" s="96" t="s">
        <v>4778</v>
      </c>
      <c r="J1302" s="95" t="s">
        <v>4779</v>
      </c>
      <c r="K1302" s="95" t="s">
        <v>4776</v>
      </c>
      <c r="L1302" s="95"/>
      <c r="M1302" s="95" t="s">
        <v>225</v>
      </c>
      <c r="N1302" s="96" t="s">
        <v>177</v>
      </c>
      <c r="O1302" s="95">
        <v>1</v>
      </c>
      <c r="P1302" s="95">
        <v>5</v>
      </c>
      <c r="Q1302" s="95" t="s">
        <v>224</v>
      </c>
      <c r="R1302" s="95"/>
      <c r="S1302" s="95"/>
      <c r="T1302" s="95"/>
      <c r="U1302" s="95"/>
      <c r="V1302" s="95"/>
      <c r="W1302" s="95"/>
      <c r="X1302" s="95"/>
      <c r="Y1302" s="95"/>
      <c r="Z1302" s="95"/>
      <c r="AA1302" s="95"/>
      <c r="AB1302" s="95"/>
      <c r="AC1302" s="95"/>
      <c r="AD1302" s="95"/>
      <c r="AE1302" s="95"/>
      <c r="AF1302" s="95"/>
      <c r="AG1302" s="95"/>
      <c r="AH1302" s="95"/>
      <c r="AI1302" s="95"/>
      <c r="AJ1302" s="95"/>
      <c r="AK1302" s="95"/>
    </row>
    <row r="1303" spans="1:37" ht="17.25" customHeight="1" x14ac:dyDescent="0.2">
      <c r="A1303" s="107" t="s">
        <v>22</v>
      </c>
      <c r="B1303" s="107" t="s">
        <v>791</v>
      </c>
      <c r="C1303" s="107" t="s">
        <v>17</v>
      </c>
      <c r="D1303" s="107" t="s">
        <v>117</v>
      </c>
      <c r="E1303" s="107" t="s">
        <v>4773</v>
      </c>
      <c r="F1303" s="95">
        <v>23</v>
      </c>
      <c r="G1303" s="95" t="s">
        <v>750</v>
      </c>
      <c r="H1303" s="95">
        <v>2006</v>
      </c>
      <c r="I1303" s="96" t="s">
        <v>4782</v>
      </c>
      <c r="J1303" s="95" t="s">
        <v>4783</v>
      </c>
      <c r="K1303" s="95" t="s">
        <v>4776</v>
      </c>
      <c r="L1303" s="95"/>
      <c r="M1303" s="95" t="s">
        <v>225</v>
      </c>
      <c r="N1303" s="96" t="s">
        <v>177</v>
      </c>
      <c r="O1303" s="95">
        <v>1</v>
      </c>
      <c r="P1303" s="95">
        <v>5</v>
      </c>
      <c r="Q1303" s="95" t="s">
        <v>224</v>
      </c>
      <c r="R1303" s="95"/>
      <c r="S1303" s="95"/>
      <c r="T1303" s="95"/>
      <c r="U1303" s="95"/>
      <c r="V1303" s="95"/>
      <c r="W1303" s="95"/>
      <c r="X1303" s="95"/>
      <c r="Y1303" s="95"/>
      <c r="Z1303" s="95"/>
      <c r="AA1303" s="95"/>
      <c r="AB1303" s="95"/>
      <c r="AC1303" s="95"/>
      <c r="AD1303" s="95"/>
      <c r="AE1303" s="95"/>
      <c r="AF1303" s="95"/>
      <c r="AG1303" s="95"/>
      <c r="AH1303" s="95"/>
      <c r="AI1303" s="95"/>
      <c r="AJ1303" s="95"/>
      <c r="AK1303" s="95"/>
    </row>
    <row r="1304" spans="1:37" ht="17.25" customHeight="1" x14ac:dyDescent="0.2">
      <c r="A1304" s="107" t="s">
        <v>22</v>
      </c>
      <c r="B1304" s="107" t="s">
        <v>797</v>
      </c>
      <c r="C1304" s="107" t="s">
        <v>17</v>
      </c>
      <c r="D1304" s="107" t="s">
        <v>117</v>
      </c>
      <c r="E1304" s="107" t="s">
        <v>4773</v>
      </c>
      <c r="F1304" s="95">
        <v>25</v>
      </c>
      <c r="G1304" s="95" t="s">
        <v>758</v>
      </c>
      <c r="H1304" s="95">
        <v>2008</v>
      </c>
      <c r="I1304" s="96" t="s">
        <v>4786</v>
      </c>
      <c r="J1304" s="95" t="s">
        <v>4787</v>
      </c>
      <c r="K1304" s="95" t="s">
        <v>4776</v>
      </c>
      <c r="L1304" s="95"/>
      <c r="M1304" s="95" t="s">
        <v>225</v>
      </c>
      <c r="N1304" s="96" t="s">
        <v>177</v>
      </c>
      <c r="O1304" s="95">
        <v>1</v>
      </c>
      <c r="P1304" s="95">
        <v>5</v>
      </c>
      <c r="Q1304" s="95" t="s">
        <v>224</v>
      </c>
      <c r="R1304" s="95"/>
      <c r="S1304" s="95"/>
      <c r="T1304" s="95"/>
      <c r="U1304" s="95"/>
      <c r="V1304" s="95"/>
      <c r="W1304" s="95"/>
      <c r="X1304" s="95"/>
      <c r="Y1304" s="95"/>
      <c r="Z1304" s="95"/>
      <c r="AA1304" s="95"/>
      <c r="AB1304" s="95"/>
      <c r="AC1304" s="95"/>
      <c r="AD1304" s="95"/>
      <c r="AE1304" s="95"/>
      <c r="AF1304" s="95"/>
      <c r="AG1304" s="95"/>
      <c r="AH1304" s="95"/>
      <c r="AI1304" s="95"/>
      <c r="AJ1304" s="95"/>
      <c r="AK1304" s="95"/>
    </row>
    <row r="1305" spans="1:37" ht="17.25" customHeight="1" x14ac:dyDescent="0.2">
      <c r="A1305" s="107" t="s">
        <v>22</v>
      </c>
      <c r="B1305" s="107" t="s">
        <v>800</v>
      </c>
      <c r="C1305" s="107" t="s">
        <v>17</v>
      </c>
      <c r="D1305" s="107" t="s">
        <v>117</v>
      </c>
      <c r="E1305" s="107" t="s">
        <v>4773</v>
      </c>
      <c r="F1305" s="95">
        <v>27</v>
      </c>
      <c r="G1305" s="95" t="s">
        <v>767</v>
      </c>
      <c r="H1305" s="95">
        <v>2010</v>
      </c>
      <c r="I1305" s="96" t="s">
        <v>4789</v>
      </c>
      <c r="J1305" s="95" t="s">
        <v>4790</v>
      </c>
      <c r="K1305" s="95" t="s">
        <v>4776</v>
      </c>
      <c r="L1305" s="95"/>
      <c r="M1305" s="95" t="s">
        <v>225</v>
      </c>
      <c r="N1305" s="96" t="s">
        <v>177</v>
      </c>
      <c r="O1305" s="95">
        <v>1</v>
      </c>
      <c r="P1305" s="95">
        <v>5</v>
      </c>
      <c r="Q1305" s="95" t="s">
        <v>224</v>
      </c>
      <c r="R1305" s="95"/>
      <c r="S1305" s="95"/>
      <c r="T1305" s="95"/>
      <c r="U1305" s="95"/>
      <c r="V1305" s="95"/>
      <c r="W1305" s="95"/>
      <c r="X1305" s="95"/>
      <c r="Y1305" s="95"/>
      <c r="Z1305" s="95"/>
      <c r="AA1305" s="95"/>
      <c r="AB1305" s="95"/>
      <c r="AC1305" s="95"/>
      <c r="AD1305" s="95"/>
      <c r="AE1305" s="95"/>
      <c r="AF1305" s="95"/>
      <c r="AG1305" s="95"/>
      <c r="AH1305" s="95"/>
      <c r="AI1305" s="95"/>
      <c r="AJ1305" s="95"/>
      <c r="AK1305" s="95"/>
    </row>
    <row r="1306" spans="1:37" ht="17.25" customHeight="1" x14ac:dyDescent="0.2">
      <c r="A1306" s="107" t="s">
        <v>22</v>
      </c>
      <c r="B1306" s="107" t="s">
        <v>1459</v>
      </c>
      <c r="C1306" s="107" t="s">
        <v>17</v>
      </c>
      <c r="D1306" s="107" t="s">
        <v>117</v>
      </c>
      <c r="E1306" s="107" t="s">
        <v>4773</v>
      </c>
      <c r="F1306" s="95">
        <v>29</v>
      </c>
      <c r="G1306" s="95" t="s">
        <v>775</v>
      </c>
      <c r="H1306" s="95">
        <v>2012</v>
      </c>
      <c r="I1306" s="96" t="s">
        <v>4793</v>
      </c>
      <c r="J1306" s="95" t="s">
        <v>4794</v>
      </c>
      <c r="K1306" s="95" t="s">
        <v>4776</v>
      </c>
      <c r="L1306" s="95"/>
      <c r="M1306" s="95" t="s">
        <v>225</v>
      </c>
      <c r="N1306" s="96" t="s">
        <v>177</v>
      </c>
      <c r="O1306" s="95">
        <v>1</v>
      </c>
      <c r="P1306" s="95">
        <v>5</v>
      </c>
      <c r="Q1306" s="95" t="s">
        <v>224</v>
      </c>
      <c r="R1306" s="95"/>
      <c r="S1306" s="95"/>
      <c r="T1306" s="95"/>
      <c r="U1306" s="95"/>
      <c r="V1306" s="95"/>
      <c r="W1306" s="95"/>
      <c r="X1306" s="95"/>
      <c r="Y1306" s="95"/>
      <c r="Z1306" s="95"/>
      <c r="AA1306" s="95"/>
      <c r="AB1306" s="95"/>
      <c r="AC1306" s="95"/>
      <c r="AD1306" s="95"/>
      <c r="AE1306" s="95"/>
      <c r="AF1306" s="95"/>
      <c r="AG1306" s="95"/>
      <c r="AH1306" s="95"/>
      <c r="AI1306" s="95"/>
      <c r="AJ1306" s="95"/>
      <c r="AK1306" s="95"/>
    </row>
    <row r="1307" spans="1:37" ht="17.25" customHeight="1" x14ac:dyDescent="0.2">
      <c r="A1307" s="107" t="s">
        <v>22</v>
      </c>
      <c r="B1307" s="107" t="s">
        <v>1471</v>
      </c>
      <c r="C1307" s="107" t="s">
        <v>17</v>
      </c>
      <c r="D1307" s="107" t="s">
        <v>117</v>
      </c>
      <c r="E1307" s="107" t="s">
        <v>4773</v>
      </c>
      <c r="F1307" s="95">
        <v>31</v>
      </c>
      <c r="G1307" s="95" t="s">
        <v>783</v>
      </c>
      <c r="H1307" s="95">
        <v>2014</v>
      </c>
      <c r="I1307" s="96" t="s">
        <v>4797</v>
      </c>
      <c r="J1307" s="95" t="s">
        <v>4798</v>
      </c>
      <c r="K1307" s="95" t="s">
        <v>4776</v>
      </c>
      <c r="L1307" s="95"/>
      <c r="M1307" s="95" t="s">
        <v>225</v>
      </c>
      <c r="N1307" s="96" t="s">
        <v>177</v>
      </c>
      <c r="O1307" s="95">
        <v>1</v>
      </c>
      <c r="P1307" s="95">
        <v>5</v>
      </c>
      <c r="Q1307" s="95" t="s">
        <v>224</v>
      </c>
      <c r="R1307" s="95"/>
      <c r="S1307" s="95"/>
      <c r="T1307" s="95"/>
      <c r="U1307" s="95"/>
      <c r="V1307" s="95"/>
      <c r="W1307" s="95"/>
      <c r="X1307" s="95"/>
      <c r="Y1307" s="95"/>
      <c r="Z1307" s="95"/>
      <c r="AA1307" s="95"/>
      <c r="AB1307" s="95"/>
      <c r="AC1307" s="95"/>
      <c r="AD1307" s="95"/>
      <c r="AE1307" s="95"/>
      <c r="AF1307" s="95"/>
      <c r="AG1307" s="95"/>
      <c r="AH1307" s="95"/>
      <c r="AI1307" s="95"/>
      <c r="AJ1307" s="95"/>
      <c r="AK1307" s="95"/>
    </row>
    <row r="1308" spans="1:37" ht="17.25" customHeight="1" x14ac:dyDescent="0.2">
      <c r="A1308" s="107" t="s">
        <v>22</v>
      </c>
      <c r="B1308" s="107" t="s">
        <v>2648</v>
      </c>
      <c r="C1308" s="107" t="s">
        <v>17</v>
      </c>
      <c r="D1308" s="107" t="s">
        <v>117</v>
      </c>
      <c r="E1308" s="107" t="s">
        <v>4773</v>
      </c>
      <c r="F1308" s="95">
        <v>33</v>
      </c>
      <c r="G1308" s="95" t="s">
        <v>1227</v>
      </c>
      <c r="H1308" s="95">
        <v>2016</v>
      </c>
      <c r="I1308" s="96" t="s">
        <v>4803</v>
      </c>
      <c r="J1308" s="95" t="s">
        <v>4804</v>
      </c>
      <c r="K1308" s="95" t="s">
        <v>4776</v>
      </c>
      <c r="L1308" s="95"/>
      <c r="M1308" s="95" t="s">
        <v>225</v>
      </c>
      <c r="N1308" s="96" t="s">
        <v>177</v>
      </c>
      <c r="O1308" s="95">
        <v>1</v>
      </c>
      <c r="P1308" s="95">
        <v>5</v>
      </c>
      <c r="Q1308" s="95" t="s">
        <v>224</v>
      </c>
      <c r="R1308" s="95"/>
      <c r="S1308" s="95"/>
      <c r="T1308" s="95"/>
      <c r="U1308" s="95"/>
      <c r="V1308" s="95"/>
      <c r="W1308" s="95"/>
      <c r="X1308" s="95"/>
      <c r="Y1308" s="95"/>
      <c r="Z1308" s="95"/>
      <c r="AA1308" s="95"/>
      <c r="AB1308" s="95"/>
      <c r="AC1308" s="95"/>
      <c r="AD1308" s="95"/>
      <c r="AE1308" s="95"/>
      <c r="AF1308" s="95"/>
      <c r="AG1308" s="95"/>
      <c r="AH1308" s="95"/>
      <c r="AI1308" s="95"/>
      <c r="AJ1308" s="95"/>
      <c r="AK1308" s="95"/>
    </row>
    <row r="1309" spans="1:37" ht="17.25" customHeight="1" x14ac:dyDescent="0.2">
      <c r="A1309" s="107" t="s">
        <v>22</v>
      </c>
      <c r="B1309" s="107" t="s">
        <v>4685</v>
      </c>
      <c r="C1309" s="107" t="s">
        <v>17</v>
      </c>
      <c r="D1309" s="107" t="s">
        <v>117</v>
      </c>
      <c r="E1309" s="107" t="s">
        <v>4773</v>
      </c>
      <c r="F1309" s="95">
        <v>34</v>
      </c>
      <c r="G1309" s="95" t="s">
        <v>1929</v>
      </c>
      <c r="H1309" s="95">
        <v>2017</v>
      </c>
      <c r="I1309" s="96" t="s">
        <v>4806</v>
      </c>
      <c r="J1309" s="95" t="s">
        <v>4807</v>
      </c>
      <c r="K1309" s="95" t="s">
        <v>4808</v>
      </c>
      <c r="L1309" s="95"/>
      <c r="M1309" s="95" t="s">
        <v>223</v>
      </c>
      <c r="N1309" s="96" t="s">
        <v>177</v>
      </c>
      <c r="O1309" s="95">
        <v>1</v>
      </c>
      <c r="P1309" s="95">
        <v>5</v>
      </c>
      <c r="Q1309" s="95" t="s">
        <v>224</v>
      </c>
      <c r="R1309" s="95"/>
      <c r="S1309" s="95"/>
      <c r="T1309" s="95"/>
      <c r="U1309" s="95"/>
      <c r="V1309" s="95"/>
      <c r="W1309" s="95"/>
      <c r="X1309" s="95"/>
      <c r="Y1309" s="95"/>
      <c r="Z1309" s="95"/>
      <c r="AA1309" s="95"/>
      <c r="AB1309" s="95"/>
      <c r="AC1309" s="95"/>
      <c r="AD1309" s="95"/>
      <c r="AE1309" s="95"/>
      <c r="AF1309" s="95"/>
      <c r="AG1309" s="95"/>
      <c r="AH1309" s="95"/>
      <c r="AI1309" s="95"/>
      <c r="AJ1309" s="95"/>
      <c r="AK1309" s="95"/>
    </row>
    <row r="1310" spans="1:37" ht="17.25" customHeight="1" x14ac:dyDescent="0.2">
      <c r="A1310" s="108" t="s">
        <v>22</v>
      </c>
      <c r="B1310" s="108" t="s">
        <v>1437</v>
      </c>
      <c r="C1310" s="108" t="s">
        <v>17</v>
      </c>
      <c r="D1310" s="108" t="s">
        <v>34</v>
      </c>
      <c r="E1310" s="108" t="s">
        <v>4811</v>
      </c>
      <c r="F1310" s="95">
        <v>22</v>
      </c>
      <c r="G1310" s="98" t="s">
        <v>746</v>
      </c>
      <c r="H1310" s="95">
        <v>2005</v>
      </c>
      <c r="I1310" s="96" t="s">
        <v>4812</v>
      </c>
      <c r="J1310" s="95" t="s">
        <v>4813</v>
      </c>
      <c r="K1310" s="95" t="s">
        <v>4814</v>
      </c>
      <c r="L1310" s="95" t="s">
        <v>4578</v>
      </c>
      <c r="M1310" s="95" t="s">
        <v>223</v>
      </c>
      <c r="N1310" s="95" t="s">
        <v>177</v>
      </c>
      <c r="O1310" s="95">
        <v>1</v>
      </c>
      <c r="P1310" s="95">
        <v>7</v>
      </c>
      <c r="Q1310" s="95" t="s">
        <v>224</v>
      </c>
      <c r="R1310" s="95"/>
      <c r="S1310" s="95"/>
      <c r="T1310" s="95"/>
      <c r="U1310" s="95"/>
      <c r="V1310" s="95"/>
      <c r="W1310" s="95"/>
      <c r="X1310" s="95"/>
      <c r="Y1310" s="95"/>
      <c r="Z1310" s="95"/>
      <c r="AA1310" s="95"/>
      <c r="AB1310" s="95"/>
      <c r="AC1310" s="95"/>
      <c r="AD1310" s="95"/>
      <c r="AE1310" s="95"/>
      <c r="AF1310" s="95"/>
      <c r="AG1310" s="95"/>
      <c r="AH1310" s="95"/>
      <c r="AI1310" s="95"/>
      <c r="AJ1310" s="95"/>
      <c r="AK1310" s="95"/>
    </row>
    <row r="1311" spans="1:37" ht="17.25" customHeight="1" x14ac:dyDescent="0.2">
      <c r="A1311" s="108" t="s">
        <v>22</v>
      </c>
      <c r="B1311" s="108" t="s">
        <v>1447</v>
      </c>
      <c r="C1311" s="108" t="s">
        <v>17</v>
      </c>
      <c r="D1311" s="108" t="s">
        <v>34</v>
      </c>
      <c r="E1311" s="108" t="s">
        <v>4811</v>
      </c>
      <c r="F1311" s="95">
        <v>26</v>
      </c>
      <c r="G1311" s="98" t="s">
        <v>763</v>
      </c>
      <c r="H1311" s="95">
        <v>2009</v>
      </c>
      <c r="I1311" s="96" t="s">
        <v>4817</v>
      </c>
      <c r="J1311" s="95" t="s">
        <v>4818</v>
      </c>
      <c r="K1311" s="95" t="s">
        <v>4814</v>
      </c>
      <c r="L1311" s="95" t="s">
        <v>4578</v>
      </c>
      <c r="M1311" s="95" t="s">
        <v>223</v>
      </c>
      <c r="N1311" s="95" t="s">
        <v>177</v>
      </c>
      <c r="O1311" s="95">
        <v>1</v>
      </c>
      <c r="P1311" s="95">
        <v>7</v>
      </c>
      <c r="Q1311" s="95" t="s">
        <v>224</v>
      </c>
      <c r="R1311" s="95"/>
      <c r="S1311" s="95"/>
      <c r="T1311" s="95"/>
      <c r="U1311" s="95"/>
      <c r="V1311" s="95"/>
      <c r="W1311" s="95"/>
      <c r="X1311" s="95"/>
      <c r="Y1311" s="95"/>
      <c r="Z1311" s="95"/>
      <c r="AA1311" s="95"/>
      <c r="AB1311" s="95"/>
      <c r="AC1311" s="95"/>
      <c r="AD1311" s="95"/>
      <c r="AE1311" s="95"/>
      <c r="AF1311" s="95"/>
      <c r="AG1311" s="95"/>
      <c r="AH1311" s="95"/>
      <c r="AI1311" s="95"/>
      <c r="AJ1311" s="95"/>
      <c r="AK1311" s="95"/>
    </row>
    <row r="1312" spans="1:37" ht="17.25" customHeight="1" x14ac:dyDescent="0.2">
      <c r="A1312" s="108" t="s">
        <v>22</v>
      </c>
      <c r="B1312" s="108" t="s">
        <v>1465</v>
      </c>
      <c r="C1312" s="108" t="s">
        <v>17</v>
      </c>
      <c r="D1312" s="108" t="s">
        <v>34</v>
      </c>
      <c r="E1312" s="108" t="s">
        <v>4811</v>
      </c>
      <c r="F1312" s="95">
        <v>30</v>
      </c>
      <c r="G1312" s="98" t="s">
        <v>779</v>
      </c>
      <c r="H1312" s="95">
        <v>2013</v>
      </c>
      <c r="I1312" s="96" t="s">
        <v>4821</v>
      </c>
      <c r="J1312" s="95" t="s">
        <v>4822</v>
      </c>
      <c r="K1312" s="95" t="s">
        <v>4814</v>
      </c>
      <c r="L1312" s="95" t="s">
        <v>4578</v>
      </c>
      <c r="M1312" s="95" t="s">
        <v>223</v>
      </c>
      <c r="N1312" s="95" t="s">
        <v>177</v>
      </c>
      <c r="O1312" s="95">
        <v>1</v>
      </c>
      <c r="P1312" s="95">
        <v>7</v>
      </c>
      <c r="Q1312" s="95" t="s">
        <v>224</v>
      </c>
      <c r="R1312" s="95"/>
      <c r="S1312" s="95"/>
      <c r="T1312" s="95"/>
      <c r="U1312" s="95"/>
      <c r="V1312" s="95"/>
      <c r="W1312" s="95"/>
      <c r="X1312" s="95"/>
      <c r="Y1312" s="95"/>
      <c r="Z1312" s="95"/>
      <c r="AA1312" s="95"/>
      <c r="AB1312" s="95"/>
      <c r="AC1312" s="95"/>
      <c r="AD1312" s="95"/>
      <c r="AE1312" s="95"/>
      <c r="AF1312" s="95"/>
      <c r="AG1312" s="95"/>
      <c r="AH1312" s="95"/>
      <c r="AI1312" s="95"/>
      <c r="AJ1312" s="95"/>
      <c r="AK1312" s="95"/>
    </row>
    <row r="1313" spans="1:37" ht="17.25" customHeight="1" x14ac:dyDescent="0.2">
      <c r="A1313" s="108" t="s">
        <v>22</v>
      </c>
      <c r="B1313" s="108" t="s">
        <v>4685</v>
      </c>
      <c r="C1313" s="108" t="s">
        <v>17</v>
      </c>
      <c r="D1313" s="108" t="s">
        <v>34</v>
      </c>
      <c r="E1313" s="108" t="s">
        <v>4811</v>
      </c>
      <c r="F1313" s="95">
        <v>34</v>
      </c>
      <c r="G1313" s="98" t="s">
        <v>1929</v>
      </c>
      <c r="H1313" s="95">
        <v>2017</v>
      </c>
      <c r="I1313" s="96" t="s">
        <v>4821</v>
      </c>
      <c r="J1313" s="95" t="s">
        <v>10578</v>
      </c>
      <c r="K1313" s="95" t="s">
        <v>4814</v>
      </c>
      <c r="L1313" s="95" t="s">
        <v>4578</v>
      </c>
      <c r="M1313" s="95" t="s">
        <v>223</v>
      </c>
      <c r="N1313" s="95" t="s">
        <v>177</v>
      </c>
      <c r="O1313" s="95">
        <v>1</v>
      </c>
      <c r="P1313" s="95">
        <v>7</v>
      </c>
      <c r="Q1313" s="95" t="s">
        <v>224</v>
      </c>
      <c r="R1313" s="95"/>
      <c r="S1313" s="95"/>
      <c r="T1313" s="95"/>
      <c r="U1313" s="95"/>
      <c r="V1313" s="95"/>
      <c r="W1313" s="95"/>
      <c r="X1313" s="95"/>
      <c r="Y1313" s="95"/>
      <c r="Z1313" s="95"/>
      <c r="AA1313" s="95"/>
      <c r="AB1313" s="95"/>
      <c r="AC1313" s="95"/>
      <c r="AD1313" s="95"/>
      <c r="AE1313" s="95"/>
      <c r="AF1313" s="95"/>
      <c r="AG1313" s="95"/>
      <c r="AH1313" s="95"/>
      <c r="AI1313" s="95"/>
      <c r="AJ1313" s="95"/>
      <c r="AK1313" s="95"/>
    </row>
    <row r="1314" spans="1:37" ht="17.25" customHeight="1" x14ac:dyDescent="0.2">
      <c r="A1314" s="108" t="s">
        <v>22</v>
      </c>
      <c r="B1314" s="108" t="s">
        <v>1437</v>
      </c>
      <c r="C1314" s="108" t="s">
        <v>17</v>
      </c>
      <c r="D1314" s="108" t="s">
        <v>34</v>
      </c>
      <c r="E1314" s="108" t="s">
        <v>4827</v>
      </c>
      <c r="F1314" s="95">
        <v>22</v>
      </c>
      <c r="G1314" s="98" t="s">
        <v>746</v>
      </c>
      <c r="H1314" s="95">
        <v>2005</v>
      </c>
      <c r="I1314" s="96" t="s">
        <v>4828</v>
      </c>
      <c r="J1314" s="95" t="s">
        <v>4829</v>
      </c>
      <c r="K1314" s="95" t="s">
        <v>4830</v>
      </c>
      <c r="L1314" s="95" t="s">
        <v>4578</v>
      </c>
      <c r="M1314" s="95" t="s">
        <v>225</v>
      </c>
      <c r="N1314" s="95" t="s">
        <v>177</v>
      </c>
      <c r="O1314" s="95">
        <v>1</v>
      </c>
      <c r="P1314" s="95">
        <v>7</v>
      </c>
      <c r="Q1314" s="95" t="s">
        <v>224</v>
      </c>
      <c r="R1314" s="95"/>
      <c r="S1314" s="95"/>
      <c r="T1314" s="95"/>
      <c r="U1314" s="95"/>
      <c r="V1314" s="95"/>
      <c r="W1314" s="95"/>
      <c r="X1314" s="95"/>
      <c r="Y1314" s="95"/>
      <c r="Z1314" s="95"/>
      <c r="AA1314" s="95"/>
      <c r="AB1314" s="95"/>
      <c r="AC1314" s="95"/>
      <c r="AD1314" s="95"/>
      <c r="AE1314" s="95"/>
      <c r="AF1314" s="95"/>
      <c r="AG1314" s="95"/>
      <c r="AH1314" s="95"/>
      <c r="AI1314" s="95"/>
      <c r="AJ1314" s="95"/>
      <c r="AK1314" s="95"/>
    </row>
    <row r="1315" spans="1:37" ht="17.25" customHeight="1" x14ac:dyDescent="0.2">
      <c r="A1315" s="108" t="s">
        <v>22</v>
      </c>
      <c r="B1315" s="108" t="s">
        <v>1447</v>
      </c>
      <c r="C1315" s="108" t="s">
        <v>17</v>
      </c>
      <c r="D1315" s="108" t="s">
        <v>34</v>
      </c>
      <c r="E1315" s="108" t="s">
        <v>4827</v>
      </c>
      <c r="F1315" s="95">
        <v>26</v>
      </c>
      <c r="G1315" s="98" t="s">
        <v>763</v>
      </c>
      <c r="H1315" s="95">
        <v>2009</v>
      </c>
      <c r="I1315" s="96" t="s">
        <v>4833</v>
      </c>
      <c r="J1315" s="95" t="s">
        <v>4834</v>
      </c>
      <c r="K1315" s="95" t="s">
        <v>4830</v>
      </c>
      <c r="L1315" s="95" t="s">
        <v>4578</v>
      </c>
      <c r="M1315" s="95" t="s">
        <v>225</v>
      </c>
      <c r="N1315" s="95" t="s">
        <v>177</v>
      </c>
      <c r="O1315" s="95">
        <v>1</v>
      </c>
      <c r="P1315" s="95">
        <v>7</v>
      </c>
      <c r="Q1315" s="95" t="s">
        <v>224</v>
      </c>
      <c r="R1315" s="95"/>
      <c r="S1315" s="95"/>
      <c r="T1315" s="95"/>
      <c r="U1315" s="95"/>
      <c r="V1315" s="95"/>
      <c r="W1315" s="95"/>
      <c r="X1315" s="95"/>
      <c r="Y1315" s="95"/>
      <c r="Z1315" s="95"/>
      <c r="AA1315" s="95"/>
      <c r="AB1315" s="95"/>
      <c r="AC1315" s="95"/>
      <c r="AD1315" s="95"/>
      <c r="AE1315" s="95"/>
      <c r="AF1315" s="95"/>
      <c r="AG1315" s="95"/>
      <c r="AH1315" s="95"/>
      <c r="AI1315" s="95"/>
      <c r="AJ1315" s="95"/>
      <c r="AK1315" s="95"/>
    </row>
    <row r="1316" spans="1:37" ht="17.25" customHeight="1" x14ac:dyDescent="0.2">
      <c r="A1316" s="108" t="s">
        <v>22</v>
      </c>
      <c r="B1316" s="108" t="s">
        <v>1465</v>
      </c>
      <c r="C1316" s="108" t="s">
        <v>17</v>
      </c>
      <c r="D1316" s="108" t="s">
        <v>34</v>
      </c>
      <c r="E1316" s="108" t="s">
        <v>4827</v>
      </c>
      <c r="F1316" s="95">
        <v>30</v>
      </c>
      <c r="G1316" s="98" t="s">
        <v>779</v>
      </c>
      <c r="H1316" s="95">
        <v>2013</v>
      </c>
      <c r="I1316" s="96" t="s">
        <v>4836</v>
      </c>
      <c r="J1316" s="95" t="s">
        <v>4837</v>
      </c>
      <c r="K1316" s="95" t="s">
        <v>4830</v>
      </c>
      <c r="L1316" s="95" t="s">
        <v>4578</v>
      </c>
      <c r="M1316" s="95" t="s">
        <v>225</v>
      </c>
      <c r="N1316" s="95" t="s">
        <v>177</v>
      </c>
      <c r="O1316" s="95">
        <v>1</v>
      </c>
      <c r="P1316" s="95">
        <v>7</v>
      </c>
      <c r="Q1316" s="95" t="s">
        <v>224</v>
      </c>
      <c r="R1316" s="95"/>
      <c r="S1316" s="95"/>
      <c r="T1316" s="95"/>
      <c r="U1316" s="95"/>
      <c r="V1316" s="95"/>
      <c r="W1316" s="95"/>
      <c r="X1316" s="95"/>
      <c r="Y1316" s="95"/>
      <c r="Z1316" s="95"/>
      <c r="AA1316" s="95"/>
      <c r="AB1316" s="95"/>
      <c r="AC1316" s="95"/>
      <c r="AD1316" s="95"/>
      <c r="AE1316" s="95"/>
      <c r="AF1316" s="95"/>
      <c r="AG1316" s="95"/>
      <c r="AH1316" s="95"/>
      <c r="AI1316" s="95"/>
      <c r="AJ1316" s="95"/>
      <c r="AK1316" s="95"/>
    </row>
    <row r="1317" spans="1:37" ht="17.25" customHeight="1" x14ac:dyDescent="0.2">
      <c r="A1317" s="108" t="s">
        <v>22</v>
      </c>
      <c r="B1317" s="108" t="s">
        <v>4685</v>
      </c>
      <c r="C1317" s="108" t="s">
        <v>17</v>
      </c>
      <c r="D1317" s="108" t="s">
        <v>34</v>
      </c>
      <c r="E1317" s="108" t="s">
        <v>4827</v>
      </c>
      <c r="F1317" s="95">
        <v>34</v>
      </c>
      <c r="G1317" s="98" t="s">
        <v>1929</v>
      </c>
      <c r="H1317" s="95">
        <v>2017</v>
      </c>
      <c r="I1317" s="96" t="s">
        <v>4836</v>
      </c>
      <c r="J1317" s="95" t="s">
        <v>10579</v>
      </c>
      <c r="K1317" s="95" t="s">
        <v>4830</v>
      </c>
      <c r="L1317" s="95" t="s">
        <v>4578</v>
      </c>
      <c r="M1317" s="95" t="s">
        <v>225</v>
      </c>
      <c r="N1317" s="95" t="s">
        <v>177</v>
      </c>
      <c r="O1317" s="95">
        <v>1</v>
      </c>
      <c r="P1317" s="95">
        <v>7</v>
      </c>
      <c r="Q1317" s="95" t="s">
        <v>224</v>
      </c>
      <c r="R1317" s="95"/>
      <c r="S1317" s="95"/>
      <c r="T1317" s="95"/>
      <c r="U1317" s="95"/>
      <c r="V1317" s="95"/>
      <c r="W1317" s="95"/>
      <c r="X1317" s="95"/>
      <c r="Y1317" s="95"/>
      <c r="Z1317" s="95"/>
      <c r="AA1317" s="95"/>
      <c r="AB1317" s="95"/>
      <c r="AC1317" s="95"/>
      <c r="AD1317" s="95"/>
      <c r="AE1317" s="95"/>
      <c r="AF1317" s="95"/>
      <c r="AG1317" s="95"/>
      <c r="AH1317" s="95"/>
      <c r="AI1317" s="95"/>
      <c r="AJ1317" s="95"/>
      <c r="AK1317" s="95"/>
    </row>
    <row r="1318" spans="1:37" ht="17.25" customHeight="1" x14ac:dyDescent="0.2">
      <c r="A1318" s="108" t="s">
        <v>22</v>
      </c>
      <c r="B1318" s="108" t="s">
        <v>1437</v>
      </c>
      <c r="C1318" s="108" t="s">
        <v>17</v>
      </c>
      <c r="D1318" s="108" t="s">
        <v>34</v>
      </c>
      <c r="E1318" s="108" t="s">
        <v>4840</v>
      </c>
      <c r="F1318" s="95">
        <v>22</v>
      </c>
      <c r="G1318" s="98" t="s">
        <v>746</v>
      </c>
      <c r="H1318" s="95">
        <v>2005</v>
      </c>
      <c r="I1318" s="96" t="s">
        <v>4841</v>
      </c>
      <c r="J1318" s="95" t="s">
        <v>4842</v>
      </c>
      <c r="K1318" s="95" t="s">
        <v>4843</v>
      </c>
      <c r="L1318" s="95" t="s">
        <v>4578</v>
      </c>
      <c r="M1318" s="95" t="s">
        <v>223</v>
      </c>
      <c r="N1318" s="95" t="s">
        <v>177</v>
      </c>
      <c r="O1318" s="95">
        <v>1</v>
      </c>
      <c r="P1318" s="95">
        <v>7</v>
      </c>
      <c r="Q1318" s="95" t="s">
        <v>224</v>
      </c>
      <c r="R1318" s="95"/>
      <c r="S1318" s="95"/>
      <c r="T1318" s="95"/>
      <c r="U1318" s="95"/>
      <c r="V1318" s="95"/>
      <c r="W1318" s="95"/>
      <c r="X1318" s="95"/>
      <c r="Y1318" s="95"/>
      <c r="Z1318" s="95"/>
      <c r="AA1318" s="95"/>
      <c r="AB1318" s="95"/>
      <c r="AC1318" s="95"/>
      <c r="AD1318" s="95"/>
      <c r="AE1318" s="95"/>
      <c r="AF1318" s="95"/>
      <c r="AG1318" s="95"/>
      <c r="AH1318" s="95"/>
      <c r="AI1318" s="95"/>
      <c r="AJ1318" s="95"/>
      <c r="AK1318" s="95"/>
    </row>
    <row r="1319" spans="1:37" ht="17.25" customHeight="1" x14ac:dyDescent="0.2">
      <c r="A1319" s="108" t="s">
        <v>22</v>
      </c>
      <c r="B1319" s="108" t="s">
        <v>1447</v>
      </c>
      <c r="C1319" s="108" t="s">
        <v>17</v>
      </c>
      <c r="D1319" s="108" t="s">
        <v>34</v>
      </c>
      <c r="E1319" s="108" t="s">
        <v>4840</v>
      </c>
      <c r="F1319" s="95">
        <v>26</v>
      </c>
      <c r="G1319" s="98" t="s">
        <v>763</v>
      </c>
      <c r="H1319" s="95">
        <v>2009</v>
      </c>
      <c r="I1319" s="96" t="s">
        <v>4846</v>
      </c>
      <c r="J1319" s="95" t="s">
        <v>4847</v>
      </c>
      <c r="K1319" s="95" t="s">
        <v>4843</v>
      </c>
      <c r="L1319" s="95" t="s">
        <v>4578</v>
      </c>
      <c r="M1319" s="95" t="s">
        <v>223</v>
      </c>
      <c r="N1319" s="95" t="s">
        <v>177</v>
      </c>
      <c r="O1319" s="95">
        <v>1</v>
      </c>
      <c r="P1319" s="95">
        <v>7</v>
      </c>
      <c r="Q1319" s="95" t="s">
        <v>224</v>
      </c>
      <c r="R1319" s="95"/>
      <c r="S1319" s="95"/>
      <c r="T1319" s="95"/>
      <c r="U1319" s="95"/>
      <c r="V1319" s="95"/>
      <c r="W1319" s="95"/>
      <c r="X1319" s="95"/>
      <c r="Y1319" s="95"/>
      <c r="Z1319" s="95"/>
      <c r="AA1319" s="95"/>
      <c r="AB1319" s="95"/>
      <c r="AC1319" s="95"/>
      <c r="AD1319" s="95"/>
      <c r="AE1319" s="95"/>
      <c r="AF1319" s="95"/>
      <c r="AG1319" s="95"/>
      <c r="AH1319" s="95"/>
      <c r="AI1319" s="95"/>
      <c r="AJ1319" s="95"/>
      <c r="AK1319" s="95"/>
    </row>
    <row r="1320" spans="1:37" ht="17.25" customHeight="1" x14ac:dyDescent="0.2">
      <c r="A1320" s="108" t="s">
        <v>22</v>
      </c>
      <c r="B1320" s="108" t="s">
        <v>1465</v>
      </c>
      <c r="C1320" s="108" t="s">
        <v>17</v>
      </c>
      <c r="D1320" s="108" t="s">
        <v>34</v>
      </c>
      <c r="E1320" s="108" t="s">
        <v>4840</v>
      </c>
      <c r="F1320" s="95">
        <v>30</v>
      </c>
      <c r="G1320" s="98" t="s">
        <v>779</v>
      </c>
      <c r="H1320" s="95">
        <v>2013</v>
      </c>
      <c r="I1320" s="96" t="s">
        <v>4850</v>
      </c>
      <c r="J1320" s="95" t="s">
        <v>4851</v>
      </c>
      <c r="K1320" s="95" t="s">
        <v>4843</v>
      </c>
      <c r="L1320" s="95" t="s">
        <v>4578</v>
      </c>
      <c r="M1320" s="95" t="s">
        <v>223</v>
      </c>
      <c r="N1320" s="95" t="s">
        <v>177</v>
      </c>
      <c r="O1320" s="95">
        <v>1</v>
      </c>
      <c r="P1320" s="95">
        <v>7</v>
      </c>
      <c r="Q1320" s="95" t="s">
        <v>224</v>
      </c>
      <c r="R1320" s="95"/>
      <c r="S1320" s="95"/>
      <c r="T1320" s="95"/>
      <c r="U1320" s="95"/>
      <c r="V1320" s="95"/>
      <c r="W1320" s="95"/>
      <c r="X1320" s="95"/>
      <c r="Y1320" s="95"/>
      <c r="Z1320" s="95"/>
      <c r="AA1320" s="95"/>
      <c r="AB1320" s="95"/>
      <c r="AC1320" s="95"/>
      <c r="AD1320" s="95"/>
      <c r="AE1320" s="95"/>
      <c r="AF1320" s="95"/>
      <c r="AG1320" s="95"/>
      <c r="AH1320" s="95"/>
      <c r="AI1320" s="95"/>
      <c r="AJ1320" s="95"/>
      <c r="AK1320" s="95"/>
    </row>
    <row r="1321" spans="1:37" ht="17.25" customHeight="1" x14ac:dyDescent="0.2">
      <c r="A1321" s="108" t="s">
        <v>22</v>
      </c>
      <c r="B1321" s="108" t="s">
        <v>4685</v>
      </c>
      <c r="C1321" s="108" t="s">
        <v>17</v>
      </c>
      <c r="D1321" s="108" t="s">
        <v>34</v>
      </c>
      <c r="E1321" s="108" t="s">
        <v>4840</v>
      </c>
      <c r="F1321" s="95">
        <v>34</v>
      </c>
      <c r="G1321" s="98" t="s">
        <v>1929</v>
      </c>
      <c r="H1321" s="95">
        <v>2017</v>
      </c>
      <c r="I1321" s="96" t="s">
        <v>4850</v>
      </c>
      <c r="J1321" s="95" t="s">
        <v>10580</v>
      </c>
      <c r="K1321" s="95" t="s">
        <v>4843</v>
      </c>
      <c r="L1321" s="95" t="s">
        <v>4578</v>
      </c>
      <c r="M1321" s="95" t="s">
        <v>223</v>
      </c>
      <c r="N1321" s="95" t="s">
        <v>177</v>
      </c>
      <c r="O1321" s="95">
        <v>1</v>
      </c>
      <c r="P1321" s="95">
        <v>7</v>
      </c>
      <c r="Q1321" s="95" t="s">
        <v>224</v>
      </c>
      <c r="R1321" s="95"/>
      <c r="S1321" s="95"/>
      <c r="T1321" s="95"/>
      <c r="U1321" s="95"/>
      <c r="V1321" s="95"/>
      <c r="W1321" s="95"/>
      <c r="X1321" s="95"/>
      <c r="Y1321" s="95"/>
      <c r="Z1321" s="95"/>
      <c r="AA1321" s="95"/>
      <c r="AB1321" s="95"/>
      <c r="AC1321" s="95"/>
      <c r="AD1321" s="95"/>
      <c r="AE1321" s="95"/>
      <c r="AF1321" s="95"/>
      <c r="AG1321" s="95"/>
      <c r="AH1321" s="95"/>
      <c r="AI1321" s="95"/>
      <c r="AJ1321" s="95"/>
      <c r="AK1321" s="95"/>
    </row>
    <row r="1322" spans="1:37" ht="17.25" customHeight="1" x14ac:dyDescent="0.2">
      <c r="A1322" s="107" t="s">
        <v>22</v>
      </c>
      <c r="B1322" s="107" t="s">
        <v>1392</v>
      </c>
      <c r="C1322" s="107" t="s">
        <v>17</v>
      </c>
      <c r="D1322" s="107" t="s">
        <v>106</v>
      </c>
      <c r="E1322" s="107" t="s">
        <v>4856</v>
      </c>
      <c r="F1322" s="95">
        <v>11</v>
      </c>
      <c r="G1322" s="95" t="s">
        <v>700</v>
      </c>
      <c r="H1322" s="95">
        <v>1994</v>
      </c>
      <c r="I1322" s="96" t="s">
        <v>4857</v>
      </c>
      <c r="J1322" s="95" t="s">
        <v>4858</v>
      </c>
      <c r="K1322" s="95" t="s">
        <v>4859</v>
      </c>
      <c r="L1322" s="95" t="s">
        <v>4860</v>
      </c>
      <c r="M1322" s="95" t="s">
        <v>225</v>
      </c>
      <c r="N1322" s="96" t="s">
        <v>177</v>
      </c>
      <c r="O1322" s="95">
        <v>1</v>
      </c>
      <c r="P1322" s="95">
        <v>4</v>
      </c>
      <c r="Q1322" s="96" t="s">
        <v>224</v>
      </c>
      <c r="R1322" s="95"/>
      <c r="S1322" s="95"/>
      <c r="T1322" s="95"/>
      <c r="U1322" s="95"/>
      <c r="V1322" s="95"/>
      <c r="W1322" s="95"/>
      <c r="X1322" s="95"/>
      <c r="Y1322" s="95"/>
      <c r="Z1322" s="95"/>
      <c r="AA1322" s="95"/>
      <c r="AB1322" s="95"/>
      <c r="AC1322" s="95"/>
      <c r="AD1322" s="95"/>
      <c r="AE1322" s="95"/>
      <c r="AF1322" s="95"/>
      <c r="AG1322" s="95"/>
      <c r="AH1322" s="95"/>
      <c r="AI1322" s="95"/>
      <c r="AJ1322" s="95"/>
      <c r="AK1322" s="95"/>
    </row>
    <row r="1323" spans="1:37" ht="17.25" customHeight="1" x14ac:dyDescent="0.2">
      <c r="A1323" s="107" t="s">
        <v>22</v>
      </c>
      <c r="B1323" s="107" t="s">
        <v>1397</v>
      </c>
      <c r="C1323" s="107" t="s">
        <v>17</v>
      </c>
      <c r="D1323" s="107" t="s">
        <v>106</v>
      </c>
      <c r="E1323" s="107" t="s">
        <v>4856</v>
      </c>
      <c r="F1323" s="95">
        <v>12</v>
      </c>
      <c r="G1323" s="95" t="s">
        <v>705</v>
      </c>
      <c r="H1323" s="95">
        <v>1995</v>
      </c>
      <c r="I1323" s="96" t="s">
        <v>4863</v>
      </c>
      <c r="J1323" s="95" t="s">
        <v>4864</v>
      </c>
      <c r="K1323" s="95" t="s">
        <v>4859</v>
      </c>
      <c r="L1323" s="95" t="s">
        <v>4860</v>
      </c>
      <c r="M1323" s="95" t="s">
        <v>225</v>
      </c>
      <c r="N1323" s="96" t="s">
        <v>177</v>
      </c>
      <c r="O1323" s="95">
        <v>1</v>
      </c>
      <c r="P1323" s="95">
        <v>4</v>
      </c>
      <c r="Q1323" s="96" t="s">
        <v>224</v>
      </c>
      <c r="R1323" s="95"/>
      <c r="S1323" s="95"/>
      <c r="T1323" s="95"/>
      <c r="U1323" s="95"/>
      <c r="V1323" s="95"/>
      <c r="W1323" s="95"/>
      <c r="X1323" s="95"/>
      <c r="Y1323" s="95"/>
      <c r="Z1323" s="95"/>
      <c r="AA1323" s="95"/>
      <c r="AB1323" s="95"/>
      <c r="AC1323" s="95"/>
      <c r="AD1323" s="95"/>
      <c r="AE1323" s="95"/>
      <c r="AF1323" s="95"/>
      <c r="AG1323" s="95"/>
      <c r="AH1323" s="95"/>
      <c r="AI1323" s="95"/>
      <c r="AJ1323" s="95"/>
      <c r="AK1323" s="95"/>
    </row>
    <row r="1324" spans="1:37" ht="17.25" customHeight="1" x14ac:dyDescent="0.2">
      <c r="A1324" s="107" t="s">
        <v>22</v>
      </c>
      <c r="B1324" s="107" t="s">
        <v>841</v>
      </c>
      <c r="C1324" s="107" t="s">
        <v>17</v>
      </c>
      <c r="D1324" s="107" t="s">
        <v>106</v>
      </c>
      <c r="E1324" s="107" t="s">
        <v>4856</v>
      </c>
      <c r="F1324" s="95">
        <v>13</v>
      </c>
      <c r="G1324" s="95" t="s">
        <v>709</v>
      </c>
      <c r="H1324" s="95">
        <v>1996</v>
      </c>
      <c r="I1324" s="96" t="s">
        <v>4867</v>
      </c>
      <c r="J1324" s="95" t="s">
        <v>4868</v>
      </c>
      <c r="K1324" s="95" t="s">
        <v>4859</v>
      </c>
      <c r="L1324" s="95" t="s">
        <v>4860</v>
      </c>
      <c r="M1324" s="95" t="s">
        <v>225</v>
      </c>
      <c r="N1324" s="96" t="s">
        <v>177</v>
      </c>
      <c r="O1324" s="95">
        <v>1</v>
      </c>
      <c r="P1324" s="95">
        <v>4</v>
      </c>
      <c r="Q1324" s="96" t="s">
        <v>224</v>
      </c>
      <c r="R1324" s="95"/>
      <c r="S1324" s="95"/>
      <c r="T1324" s="95"/>
      <c r="U1324" s="95"/>
      <c r="V1324" s="95"/>
      <c r="W1324" s="95"/>
      <c r="X1324" s="95"/>
      <c r="Y1324" s="95"/>
      <c r="Z1324" s="95"/>
      <c r="AA1324" s="95"/>
      <c r="AB1324" s="95"/>
      <c r="AC1324" s="95"/>
      <c r="AD1324" s="95"/>
      <c r="AE1324" s="95"/>
      <c r="AF1324" s="95"/>
      <c r="AG1324" s="95"/>
      <c r="AH1324" s="95"/>
      <c r="AI1324" s="95"/>
      <c r="AJ1324" s="95"/>
      <c r="AK1324" s="95"/>
    </row>
    <row r="1325" spans="1:37" ht="17.25" customHeight="1" x14ac:dyDescent="0.2">
      <c r="A1325" s="107" t="s">
        <v>22</v>
      </c>
      <c r="B1325" s="107" t="s">
        <v>1397</v>
      </c>
      <c r="C1325" s="107" t="s">
        <v>17</v>
      </c>
      <c r="D1325" s="107" t="s">
        <v>106</v>
      </c>
      <c r="E1325" s="107" t="s">
        <v>4870</v>
      </c>
      <c r="F1325" s="95">
        <v>12</v>
      </c>
      <c r="G1325" s="95" t="s">
        <v>705</v>
      </c>
      <c r="H1325" s="95">
        <v>1995</v>
      </c>
      <c r="I1325" s="96" t="s">
        <v>4871</v>
      </c>
      <c r="J1325" s="95" t="s">
        <v>4872</v>
      </c>
      <c r="K1325" s="95" t="s">
        <v>4873</v>
      </c>
      <c r="L1325" s="95" t="s">
        <v>4860</v>
      </c>
      <c r="M1325" s="95" t="s">
        <v>225</v>
      </c>
      <c r="N1325" s="96" t="s">
        <v>177</v>
      </c>
      <c r="O1325" s="96">
        <v>1</v>
      </c>
      <c r="P1325" s="96">
        <v>4</v>
      </c>
      <c r="Q1325" s="96" t="s">
        <v>224</v>
      </c>
      <c r="R1325" s="95"/>
      <c r="S1325" s="95"/>
      <c r="T1325" s="95"/>
      <c r="U1325" s="95"/>
      <c r="V1325" s="95"/>
      <c r="W1325" s="95"/>
      <c r="X1325" s="95"/>
      <c r="Y1325" s="95"/>
      <c r="Z1325" s="95"/>
      <c r="AA1325" s="95"/>
      <c r="AB1325" s="95"/>
      <c r="AC1325" s="95"/>
      <c r="AD1325" s="95"/>
      <c r="AE1325" s="95"/>
      <c r="AF1325" s="95"/>
      <c r="AG1325" s="95"/>
      <c r="AH1325" s="95"/>
      <c r="AI1325" s="95"/>
      <c r="AJ1325" s="95"/>
      <c r="AK1325" s="95"/>
    </row>
    <row r="1326" spans="1:37" ht="17.25" customHeight="1" x14ac:dyDescent="0.2">
      <c r="A1326" s="107" t="s">
        <v>22</v>
      </c>
      <c r="B1326" s="107" t="s">
        <v>1392</v>
      </c>
      <c r="C1326" s="107" t="s">
        <v>17</v>
      </c>
      <c r="D1326" s="107" t="s">
        <v>106</v>
      </c>
      <c r="E1326" s="107" t="s">
        <v>4870</v>
      </c>
      <c r="F1326" s="95">
        <v>11</v>
      </c>
      <c r="G1326" s="95" t="s">
        <v>700</v>
      </c>
      <c r="H1326" s="95">
        <v>1994</v>
      </c>
      <c r="I1326" s="96" t="s">
        <v>4875</v>
      </c>
      <c r="J1326" s="95" t="s">
        <v>4876</v>
      </c>
      <c r="K1326" s="95" t="s">
        <v>4873</v>
      </c>
      <c r="L1326" s="95" t="s">
        <v>4860</v>
      </c>
      <c r="M1326" s="95" t="s">
        <v>225</v>
      </c>
      <c r="N1326" s="96" t="s">
        <v>177</v>
      </c>
      <c r="O1326" s="96">
        <v>1</v>
      </c>
      <c r="P1326" s="96">
        <v>4</v>
      </c>
      <c r="Q1326" s="96" t="s">
        <v>224</v>
      </c>
      <c r="R1326" s="95"/>
      <c r="S1326" s="95"/>
      <c r="T1326" s="95"/>
      <c r="U1326" s="95"/>
      <c r="V1326" s="95"/>
      <c r="W1326" s="95"/>
      <c r="X1326" s="95"/>
      <c r="Y1326" s="95"/>
      <c r="Z1326" s="95"/>
      <c r="AA1326" s="95"/>
      <c r="AB1326" s="95"/>
      <c r="AC1326" s="95"/>
      <c r="AD1326" s="95"/>
      <c r="AE1326" s="95"/>
      <c r="AF1326" s="95"/>
      <c r="AG1326" s="95"/>
      <c r="AH1326" s="95"/>
      <c r="AI1326" s="95"/>
      <c r="AJ1326" s="95"/>
      <c r="AK1326" s="95"/>
    </row>
    <row r="1327" spans="1:37" ht="17.25" customHeight="1" x14ac:dyDescent="0.2">
      <c r="A1327" s="107" t="s">
        <v>22</v>
      </c>
      <c r="B1327" s="107" t="s">
        <v>841</v>
      </c>
      <c r="C1327" s="107" t="s">
        <v>17</v>
      </c>
      <c r="D1327" s="107" t="s">
        <v>106</v>
      </c>
      <c r="E1327" s="107" t="s">
        <v>4870</v>
      </c>
      <c r="F1327" s="95">
        <v>13</v>
      </c>
      <c r="G1327" s="95" t="s">
        <v>709</v>
      </c>
      <c r="H1327" s="95">
        <v>1996</v>
      </c>
      <c r="I1327" s="96" t="s">
        <v>4878</v>
      </c>
      <c r="J1327" s="95" t="s">
        <v>4879</v>
      </c>
      <c r="K1327" s="95" t="s">
        <v>4880</v>
      </c>
      <c r="L1327" s="95" t="s">
        <v>4860</v>
      </c>
      <c r="M1327" s="95" t="s">
        <v>225</v>
      </c>
      <c r="N1327" s="96" t="s">
        <v>177</v>
      </c>
      <c r="O1327" s="96">
        <v>1</v>
      </c>
      <c r="P1327" s="96">
        <v>4</v>
      </c>
      <c r="Q1327" s="96" t="s">
        <v>224</v>
      </c>
      <c r="R1327" s="95"/>
      <c r="S1327" s="95"/>
      <c r="T1327" s="95"/>
      <c r="U1327" s="95"/>
      <c r="V1327" s="95"/>
      <c r="W1327" s="95"/>
      <c r="X1327" s="95"/>
      <c r="Y1327" s="95"/>
      <c r="Z1327" s="95"/>
      <c r="AA1327" s="95"/>
      <c r="AB1327" s="95"/>
      <c r="AC1327" s="95"/>
      <c r="AD1327" s="95"/>
      <c r="AE1327" s="95"/>
      <c r="AF1327" s="95"/>
      <c r="AG1327" s="95"/>
      <c r="AH1327" s="95"/>
      <c r="AI1327" s="95"/>
      <c r="AJ1327" s="95"/>
      <c r="AK1327" s="95"/>
    </row>
    <row r="1328" spans="1:37" ht="17.25" customHeight="1" x14ac:dyDescent="0.2">
      <c r="A1328" s="107" t="s">
        <v>22</v>
      </c>
      <c r="B1328" s="107" t="s">
        <v>841</v>
      </c>
      <c r="C1328" s="107" t="s">
        <v>17</v>
      </c>
      <c r="D1328" s="107" t="s">
        <v>106</v>
      </c>
      <c r="E1328" s="107" t="s">
        <v>4883</v>
      </c>
      <c r="F1328" s="95">
        <v>13</v>
      </c>
      <c r="G1328" s="95" t="s">
        <v>709</v>
      </c>
      <c r="H1328" s="95">
        <v>1996</v>
      </c>
      <c r="I1328" s="96" t="s">
        <v>4886</v>
      </c>
      <c r="J1328" s="95" t="s">
        <v>4887</v>
      </c>
      <c r="K1328" s="95" t="s">
        <v>4888</v>
      </c>
      <c r="L1328" s="95" t="s">
        <v>4860</v>
      </c>
      <c r="M1328" s="95" t="s">
        <v>223</v>
      </c>
      <c r="N1328" s="96" t="s">
        <v>177</v>
      </c>
      <c r="O1328" s="95">
        <v>1</v>
      </c>
      <c r="P1328" s="95">
        <v>4</v>
      </c>
      <c r="Q1328" s="96" t="s">
        <v>224</v>
      </c>
      <c r="R1328" s="95"/>
      <c r="S1328" s="95"/>
      <c r="T1328" s="95"/>
      <c r="U1328" s="95"/>
      <c r="V1328" s="95"/>
      <c r="W1328" s="95"/>
      <c r="X1328" s="95"/>
      <c r="Y1328" s="95"/>
      <c r="Z1328" s="95"/>
      <c r="AA1328" s="95"/>
      <c r="AB1328" s="95"/>
      <c r="AC1328" s="95"/>
      <c r="AD1328" s="95"/>
      <c r="AE1328" s="95"/>
      <c r="AF1328" s="95"/>
      <c r="AG1328" s="95"/>
      <c r="AH1328" s="95"/>
      <c r="AI1328" s="95"/>
      <c r="AJ1328" s="95"/>
      <c r="AK1328" s="95"/>
    </row>
    <row r="1329" spans="1:37" ht="17.25" customHeight="1" x14ac:dyDescent="0.2">
      <c r="A1329" s="107" t="s">
        <v>22</v>
      </c>
      <c r="B1329" s="107" t="s">
        <v>1397</v>
      </c>
      <c r="C1329" s="107" t="s">
        <v>17</v>
      </c>
      <c r="D1329" s="107" t="s">
        <v>106</v>
      </c>
      <c r="E1329" s="107" t="s">
        <v>4883</v>
      </c>
      <c r="F1329" s="95">
        <v>12</v>
      </c>
      <c r="G1329" s="95" t="s">
        <v>705</v>
      </c>
      <c r="H1329" s="95">
        <v>1995</v>
      </c>
      <c r="I1329" s="96" t="s">
        <v>4890</v>
      </c>
      <c r="J1329" s="95" t="s">
        <v>4891</v>
      </c>
      <c r="K1329" s="95" t="s">
        <v>4892</v>
      </c>
      <c r="L1329" s="95" t="s">
        <v>4860</v>
      </c>
      <c r="M1329" s="95" t="s">
        <v>223</v>
      </c>
      <c r="N1329" s="96" t="s">
        <v>177</v>
      </c>
      <c r="O1329" s="95">
        <v>1</v>
      </c>
      <c r="P1329" s="95">
        <v>4</v>
      </c>
      <c r="Q1329" s="96" t="s">
        <v>224</v>
      </c>
      <c r="R1329" s="95"/>
      <c r="S1329" s="95"/>
      <c r="T1329" s="95"/>
      <c r="U1329" s="95"/>
      <c r="V1329" s="95"/>
      <c r="W1329" s="95"/>
      <c r="X1329" s="95"/>
      <c r="Y1329" s="95"/>
      <c r="Z1329" s="95"/>
      <c r="AA1329" s="95"/>
      <c r="AB1329" s="95"/>
      <c r="AC1329" s="95"/>
      <c r="AD1329" s="95"/>
      <c r="AE1329" s="95"/>
      <c r="AF1329" s="95"/>
      <c r="AG1329" s="95"/>
      <c r="AH1329" s="95"/>
      <c r="AI1329" s="95"/>
      <c r="AJ1329" s="95"/>
      <c r="AK1329" s="95"/>
    </row>
    <row r="1330" spans="1:37" ht="17.25" customHeight="1" x14ac:dyDescent="0.2">
      <c r="A1330" s="107" t="s">
        <v>22</v>
      </c>
      <c r="B1330" s="107" t="s">
        <v>1392</v>
      </c>
      <c r="C1330" s="107" t="s">
        <v>17</v>
      </c>
      <c r="D1330" s="107" t="s">
        <v>106</v>
      </c>
      <c r="E1330" s="107" t="s">
        <v>4883</v>
      </c>
      <c r="F1330" s="95">
        <v>11</v>
      </c>
      <c r="G1330" s="95" t="s">
        <v>700</v>
      </c>
      <c r="H1330" s="95">
        <v>1994</v>
      </c>
      <c r="I1330" s="96" t="s">
        <v>4894</v>
      </c>
      <c r="J1330" s="95" t="s">
        <v>4895</v>
      </c>
      <c r="K1330" s="95" t="s">
        <v>4892</v>
      </c>
      <c r="L1330" s="95" t="s">
        <v>4860</v>
      </c>
      <c r="M1330" s="95" t="s">
        <v>223</v>
      </c>
      <c r="N1330" s="96" t="s">
        <v>177</v>
      </c>
      <c r="O1330" s="95">
        <v>1</v>
      </c>
      <c r="P1330" s="95">
        <v>4</v>
      </c>
      <c r="Q1330" s="96" t="s">
        <v>224</v>
      </c>
      <c r="R1330" s="95"/>
      <c r="S1330" s="95"/>
      <c r="T1330" s="95"/>
      <c r="U1330" s="95"/>
      <c r="V1330" s="95"/>
      <c r="W1330" s="95"/>
      <c r="X1330" s="95"/>
      <c r="Y1330" s="95"/>
      <c r="Z1330" s="95"/>
      <c r="AA1330" s="95"/>
      <c r="AB1330" s="95"/>
      <c r="AC1330" s="95"/>
      <c r="AD1330" s="95"/>
      <c r="AE1330" s="95"/>
      <c r="AF1330" s="95"/>
      <c r="AG1330" s="95"/>
      <c r="AH1330" s="95"/>
      <c r="AI1330" s="95"/>
      <c r="AJ1330" s="95"/>
      <c r="AK1330" s="95"/>
    </row>
    <row r="1331" spans="1:37" ht="17.25" customHeight="1" x14ac:dyDescent="0.2">
      <c r="A1331" s="107" t="s">
        <v>22</v>
      </c>
      <c r="B1331" s="107" t="s">
        <v>841</v>
      </c>
      <c r="C1331" s="107" t="s">
        <v>17</v>
      </c>
      <c r="D1331" s="107" t="s">
        <v>106</v>
      </c>
      <c r="E1331" s="107" t="s">
        <v>4897</v>
      </c>
      <c r="F1331" s="95">
        <v>13</v>
      </c>
      <c r="G1331" s="95" t="s">
        <v>709</v>
      </c>
      <c r="H1331" s="95">
        <v>1996</v>
      </c>
      <c r="I1331" s="96" t="s">
        <v>4898</v>
      </c>
      <c r="J1331" s="95" t="s">
        <v>4899</v>
      </c>
      <c r="K1331" s="95" t="s">
        <v>4900</v>
      </c>
      <c r="L1331" s="95" t="s">
        <v>4860</v>
      </c>
      <c r="M1331" s="95" t="s">
        <v>223</v>
      </c>
      <c r="N1331" s="96" t="s">
        <v>177</v>
      </c>
      <c r="O1331" s="95">
        <v>1</v>
      </c>
      <c r="P1331" s="95">
        <v>4</v>
      </c>
      <c r="Q1331" s="96" t="s">
        <v>224</v>
      </c>
      <c r="R1331" s="95"/>
      <c r="S1331" s="95"/>
      <c r="T1331" s="95"/>
      <c r="U1331" s="95"/>
      <c r="V1331" s="95"/>
      <c r="W1331" s="95"/>
      <c r="X1331" s="95"/>
      <c r="Y1331" s="95"/>
      <c r="Z1331" s="95"/>
      <c r="AA1331" s="95"/>
      <c r="AB1331" s="95"/>
      <c r="AC1331" s="95"/>
      <c r="AD1331" s="95"/>
      <c r="AE1331" s="95"/>
      <c r="AF1331" s="95"/>
      <c r="AG1331" s="95"/>
      <c r="AH1331" s="95"/>
      <c r="AI1331" s="95"/>
      <c r="AJ1331" s="95"/>
      <c r="AK1331" s="95"/>
    </row>
    <row r="1332" spans="1:37" ht="17.25" customHeight="1" x14ac:dyDescent="0.2">
      <c r="A1332" s="107" t="s">
        <v>22</v>
      </c>
      <c r="B1332" s="107" t="s">
        <v>1397</v>
      </c>
      <c r="C1332" s="107" t="s">
        <v>17</v>
      </c>
      <c r="D1332" s="107" t="s">
        <v>106</v>
      </c>
      <c r="E1332" s="107" t="s">
        <v>4897</v>
      </c>
      <c r="F1332" s="95">
        <v>12</v>
      </c>
      <c r="G1332" s="95" t="s">
        <v>705</v>
      </c>
      <c r="H1332" s="95">
        <v>1995</v>
      </c>
      <c r="I1332" s="96" t="s">
        <v>4902</v>
      </c>
      <c r="J1332" s="95" t="s">
        <v>4903</v>
      </c>
      <c r="K1332" s="95" t="s">
        <v>4900</v>
      </c>
      <c r="L1332" s="95" t="s">
        <v>4860</v>
      </c>
      <c r="M1332" s="95" t="s">
        <v>223</v>
      </c>
      <c r="N1332" s="96" t="s">
        <v>177</v>
      </c>
      <c r="O1332" s="95">
        <v>1</v>
      </c>
      <c r="P1332" s="95">
        <v>4</v>
      </c>
      <c r="Q1332" s="96" t="s">
        <v>224</v>
      </c>
      <c r="R1332" s="95"/>
      <c r="S1332" s="95"/>
      <c r="T1332" s="95"/>
      <c r="U1332" s="95"/>
      <c r="V1332" s="95"/>
      <c r="W1332" s="95"/>
      <c r="X1332" s="95"/>
      <c r="Y1332" s="95"/>
      <c r="Z1332" s="95"/>
      <c r="AA1332" s="95"/>
      <c r="AB1332" s="95"/>
      <c r="AC1332" s="95"/>
      <c r="AD1332" s="95"/>
      <c r="AE1332" s="95"/>
      <c r="AF1332" s="95"/>
      <c r="AG1332" s="95"/>
      <c r="AH1332" s="95"/>
      <c r="AI1332" s="95"/>
      <c r="AJ1332" s="95"/>
      <c r="AK1332" s="95"/>
    </row>
    <row r="1333" spans="1:37" ht="17.25" customHeight="1" x14ac:dyDescent="0.2">
      <c r="A1333" s="107" t="s">
        <v>22</v>
      </c>
      <c r="B1333" s="107" t="s">
        <v>1392</v>
      </c>
      <c r="C1333" s="107" t="s">
        <v>17</v>
      </c>
      <c r="D1333" s="107" t="s">
        <v>106</v>
      </c>
      <c r="E1333" s="107" t="s">
        <v>4897</v>
      </c>
      <c r="F1333" s="95">
        <v>11</v>
      </c>
      <c r="G1333" s="95" t="s">
        <v>700</v>
      </c>
      <c r="H1333" s="95">
        <v>1994</v>
      </c>
      <c r="I1333" s="96" t="s">
        <v>4905</v>
      </c>
      <c r="J1333" s="95" t="s">
        <v>4906</v>
      </c>
      <c r="K1333" s="95" t="s">
        <v>4900</v>
      </c>
      <c r="L1333" s="95" t="s">
        <v>4860</v>
      </c>
      <c r="M1333" s="95" t="s">
        <v>223</v>
      </c>
      <c r="N1333" s="96" t="s">
        <v>177</v>
      </c>
      <c r="O1333" s="95">
        <v>1</v>
      </c>
      <c r="P1333" s="95">
        <v>4</v>
      </c>
      <c r="Q1333" s="96" t="s">
        <v>224</v>
      </c>
      <c r="R1333" s="95"/>
      <c r="S1333" s="95"/>
      <c r="T1333" s="95"/>
      <c r="U1333" s="95"/>
      <c r="V1333" s="95"/>
      <c r="W1333" s="95"/>
      <c r="X1333" s="95"/>
      <c r="Y1333" s="95"/>
      <c r="Z1333" s="95"/>
      <c r="AA1333" s="95"/>
      <c r="AB1333" s="95"/>
      <c r="AC1333" s="95"/>
      <c r="AD1333" s="95"/>
      <c r="AE1333" s="95"/>
      <c r="AF1333" s="95"/>
      <c r="AG1333" s="95"/>
      <c r="AH1333" s="95"/>
      <c r="AI1333" s="95"/>
      <c r="AJ1333" s="95"/>
      <c r="AK1333" s="95"/>
    </row>
    <row r="1334" spans="1:37" ht="17.25" customHeight="1" x14ac:dyDescent="0.2">
      <c r="A1334" s="107" t="s">
        <v>22</v>
      </c>
      <c r="B1334" s="107" t="s">
        <v>1392</v>
      </c>
      <c r="C1334" s="107" t="s">
        <v>17</v>
      </c>
      <c r="D1334" s="107" t="s">
        <v>106</v>
      </c>
      <c r="E1334" s="107" t="s">
        <v>4909</v>
      </c>
      <c r="F1334" s="95">
        <v>11</v>
      </c>
      <c r="G1334" s="95" t="s">
        <v>700</v>
      </c>
      <c r="H1334" s="95">
        <v>1994</v>
      </c>
      <c r="I1334" s="96" t="s">
        <v>4910</v>
      </c>
      <c r="J1334" s="95" t="s">
        <v>4911</v>
      </c>
      <c r="K1334" s="95" t="s">
        <v>4912</v>
      </c>
      <c r="L1334" s="95" t="s">
        <v>4860</v>
      </c>
      <c r="M1334" s="95" t="s">
        <v>223</v>
      </c>
      <c r="N1334" s="96" t="s">
        <v>177</v>
      </c>
      <c r="O1334" s="95">
        <v>1</v>
      </c>
      <c r="P1334" s="95">
        <v>4</v>
      </c>
      <c r="Q1334" s="96" t="s">
        <v>224</v>
      </c>
      <c r="R1334" s="95"/>
      <c r="S1334" s="95"/>
      <c r="T1334" s="95"/>
      <c r="U1334" s="95"/>
      <c r="V1334" s="95"/>
      <c r="W1334" s="95"/>
      <c r="X1334" s="95"/>
      <c r="Y1334" s="95"/>
      <c r="Z1334" s="95"/>
      <c r="AA1334" s="95"/>
      <c r="AB1334" s="95"/>
      <c r="AC1334" s="95"/>
      <c r="AD1334" s="95"/>
      <c r="AE1334" s="95"/>
      <c r="AF1334" s="95"/>
      <c r="AG1334" s="95"/>
      <c r="AH1334" s="95"/>
      <c r="AI1334" s="95"/>
      <c r="AJ1334" s="95"/>
      <c r="AK1334" s="95"/>
    </row>
    <row r="1335" spans="1:37" ht="17.25" customHeight="1" x14ac:dyDescent="0.2">
      <c r="A1335" s="107" t="s">
        <v>22</v>
      </c>
      <c r="B1335" s="107" t="s">
        <v>841</v>
      </c>
      <c r="C1335" s="107" t="s">
        <v>17</v>
      </c>
      <c r="D1335" s="107" t="s">
        <v>106</v>
      </c>
      <c r="E1335" s="107" t="s">
        <v>4909</v>
      </c>
      <c r="F1335" s="95">
        <v>13</v>
      </c>
      <c r="G1335" s="95" t="s">
        <v>709</v>
      </c>
      <c r="H1335" s="95">
        <v>1996</v>
      </c>
      <c r="I1335" s="96" t="s">
        <v>4914</v>
      </c>
      <c r="J1335" s="95" t="s">
        <v>4915</v>
      </c>
      <c r="K1335" s="95" t="s">
        <v>4912</v>
      </c>
      <c r="L1335" s="95" t="s">
        <v>4860</v>
      </c>
      <c r="M1335" s="95" t="s">
        <v>223</v>
      </c>
      <c r="N1335" s="96" t="s">
        <v>177</v>
      </c>
      <c r="O1335" s="95">
        <v>1</v>
      </c>
      <c r="P1335" s="95">
        <v>4</v>
      </c>
      <c r="Q1335" s="96" t="s">
        <v>224</v>
      </c>
      <c r="R1335" s="95"/>
      <c r="S1335" s="95"/>
      <c r="T1335" s="95"/>
      <c r="U1335" s="95"/>
      <c r="V1335" s="95"/>
      <c r="W1335" s="95"/>
      <c r="X1335" s="95"/>
      <c r="Y1335" s="95"/>
      <c r="Z1335" s="95"/>
      <c r="AA1335" s="95"/>
      <c r="AB1335" s="95"/>
      <c r="AC1335" s="95"/>
      <c r="AD1335" s="95"/>
      <c r="AE1335" s="95"/>
      <c r="AF1335" s="95"/>
      <c r="AG1335" s="95"/>
      <c r="AH1335" s="95"/>
      <c r="AI1335" s="95"/>
      <c r="AJ1335" s="95"/>
      <c r="AK1335" s="95"/>
    </row>
    <row r="1336" spans="1:37" ht="17.25" customHeight="1" x14ac:dyDescent="0.2">
      <c r="A1336" s="107" t="s">
        <v>22</v>
      </c>
      <c r="B1336" s="107" t="s">
        <v>1397</v>
      </c>
      <c r="C1336" s="107" t="s">
        <v>17</v>
      </c>
      <c r="D1336" s="107" t="s">
        <v>106</v>
      </c>
      <c r="E1336" s="107" t="s">
        <v>4909</v>
      </c>
      <c r="F1336" s="95">
        <v>12</v>
      </c>
      <c r="G1336" s="95" t="s">
        <v>705</v>
      </c>
      <c r="H1336" s="95">
        <v>1995</v>
      </c>
      <c r="I1336" s="96" t="s">
        <v>4917</v>
      </c>
      <c r="J1336" s="95" t="s">
        <v>4918</v>
      </c>
      <c r="K1336" s="95" t="s">
        <v>4912</v>
      </c>
      <c r="L1336" s="95" t="s">
        <v>4860</v>
      </c>
      <c r="M1336" s="95" t="s">
        <v>223</v>
      </c>
      <c r="N1336" s="96" t="s">
        <v>177</v>
      </c>
      <c r="O1336" s="95">
        <v>1</v>
      </c>
      <c r="P1336" s="95">
        <v>4</v>
      </c>
      <c r="Q1336" s="96" t="s">
        <v>224</v>
      </c>
      <c r="R1336" s="95"/>
      <c r="S1336" s="95"/>
      <c r="T1336" s="95"/>
      <c r="U1336" s="95"/>
      <c r="V1336" s="95"/>
      <c r="W1336" s="95"/>
      <c r="X1336" s="95"/>
      <c r="Y1336" s="95"/>
      <c r="Z1336" s="95"/>
      <c r="AA1336" s="95"/>
      <c r="AB1336" s="95"/>
      <c r="AC1336" s="95"/>
      <c r="AD1336" s="95"/>
      <c r="AE1336" s="95"/>
      <c r="AF1336" s="95"/>
      <c r="AG1336" s="95"/>
      <c r="AH1336" s="95"/>
      <c r="AI1336" s="95"/>
      <c r="AJ1336" s="95"/>
      <c r="AK1336" s="95"/>
    </row>
    <row r="1337" spans="1:37" ht="17.25" customHeight="1" x14ac:dyDescent="0.2">
      <c r="A1337" s="107" t="s">
        <v>22</v>
      </c>
      <c r="B1337" s="107" t="s">
        <v>841</v>
      </c>
      <c r="C1337" s="107" t="s">
        <v>17</v>
      </c>
      <c r="D1337" s="107" t="s">
        <v>106</v>
      </c>
      <c r="E1337" s="107" t="s">
        <v>4922</v>
      </c>
      <c r="F1337" s="95">
        <v>13</v>
      </c>
      <c r="G1337" s="95" t="s">
        <v>709</v>
      </c>
      <c r="H1337" s="95">
        <v>1996</v>
      </c>
      <c r="I1337" s="96" t="s">
        <v>4923</v>
      </c>
      <c r="J1337" s="95" t="s">
        <v>4924</v>
      </c>
      <c r="K1337" s="95" t="s">
        <v>4925</v>
      </c>
      <c r="L1337" s="95" t="s">
        <v>4860</v>
      </c>
      <c r="M1337" s="95" t="s">
        <v>223</v>
      </c>
      <c r="N1337" s="96" t="s">
        <v>177</v>
      </c>
      <c r="O1337" s="95">
        <v>1</v>
      </c>
      <c r="P1337" s="95">
        <v>4</v>
      </c>
      <c r="Q1337" s="96" t="s">
        <v>224</v>
      </c>
      <c r="R1337" s="95"/>
      <c r="S1337" s="95"/>
      <c r="T1337" s="95"/>
      <c r="U1337" s="95"/>
      <c r="V1337" s="95"/>
      <c r="W1337" s="95"/>
      <c r="X1337" s="95"/>
      <c r="Y1337" s="95"/>
      <c r="Z1337" s="95"/>
      <c r="AA1337" s="95"/>
      <c r="AB1337" s="95"/>
      <c r="AC1337" s="95"/>
      <c r="AD1337" s="95"/>
      <c r="AE1337" s="95"/>
      <c r="AF1337" s="95"/>
      <c r="AG1337" s="95"/>
      <c r="AH1337" s="95"/>
      <c r="AI1337" s="95"/>
      <c r="AJ1337" s="95"/>
      <c r="AK1337" s="95"/>
    </row>
    <row r="1338" spans="1:37" ht="17.25" customHeight="1" x14ac:dyDescent="0.2">
      <c r="A1338" s="107" t="s">
        <v>22</v>
      </c>
      <c r="B1338" s="107" t="s">
        <v>1397</v>
      </c>
      <c r="C1338" s="107" t="s">
        <v>17</v>
      </c>
      <c r="D1338" s="107" t="s">
        <v>106</v>
      </c>
      <c r="E1338" s="107" t="s">
        <v>4922</v>
      </c>
      <c r="F1338" s="95">
        <v>12</v>
      </c>
      <c r="G1338" s="95" t="s">
        <v>705</v>
      </c>
      <c r="H1338" s="95">
        <v>1995</v>
      </c>
      <c r="I1338" s="96" t="s">
        <v>4927</v>
      </c>
      <c r="J1338" s="95" t="s">
        <v>4928</v>
      </c>
      <c r="K1338" s="95" t="s">
        <v>4929</v>
      </c>
      <c r="L1338" s="95" t="s">
        <v>4860</v>
      </c>
      <c r="M1338" s="95" t="s">
        <v>223</v>
      </c>
      <c r="N1338" s="96" t="s">
        <v>177</v>
      </c>
      <c r="O1338" s="95">
        <v>1</v>
      </c>
      <c r="P1338" s="95">
        <v>4</v>
      </c>
      <c r="Q1338" s="96" t="s">
        <v>224</v>
      </c>
      <c r="R1338" s="95"/>
      <c r="S1338" s="95"/>
      <c r="T1338" s="95"/>
      <c r="U1338" s="95"/>
      <c r="V1338" s="95"/>
      <c r="W1338" s="95"/>
      <c r="X1338" s="95"/>
      <c r="Y1338" s="95"/>
      <c r="Z1338" s="95"/>
      <c r="AA1338" s="95"/>
      <c r="AB1338" s="95"/>
      <c r="AC1338" s="95"/>
      <c r="AD1338" s="95"/>
      <c r="AE1338" s="95"/>
      <c r="AF1338" s="95"/>
      <c r="AG1338" s="95"/>
      <c r="AH1338" s="95"/>
      <c r="AI1338" s="95"/>
      <c r="AJ1338" s="95"/>
      <c r="AK1338" s="95"/>
    </row>
    <row r="1339" spans="1:37" ht="17.25" customHeight="1" x14ac:dyDescent="0.2">
      <c r="A1339" s="107" t="s">
        <v>22</v>
      </c>
      <c r="B1339" s="107" t="s">
        <v>1392</v>
      </c>
      <c r="C1339" s="107" t="s">
        <v>17</v>
      </c>
      <c r="D1339" s="107" t="s">
        <v>106</v>
      </c>
      <c r="E1339" s="107" t="s">
        <v>4922</v>
      </c>
      <c r="F1339" s="95">
        <v>11</v>
      </c>
      <c r="G1339" s="95" t="s">
        <v>700</v>
      </c>
      <c r="H1339" s="95">
        <v>1994</v>
      </c>
      <c r="I1339" s="96" t="s">
        <v>4931</v>
      </c>
      <c r="J1339" s="95" t="s">
        <v>4932</v>
      </c>
      <c r="K1339" s="95" t="s">
        <v>4929</v>
      </c>
      <c r="L1339" s="95" t="s">
        <v>4860</v>
      </c>
      <c r="M1339" s="95" t="s">
        <v>223</v>
      </c>
      <c r="N1339" s="96" t="s">
        <v>177</v>
      </c>
      <c r="O1339" s="95">
        <v>1</v>
      </c>
      <c r="P1339" s="95">
        <v>4</v>
      </c>
      <c r="Q1339" s="96" t="s">
        <v>224</v>
      </c>
      <c r="R1339" s="95"/>
      <c r="S1339" s="95"/>
      <c r="T1339" s="95"/>
      <c r="U1339" s="95"/>
      <c r="V1339" s="95"/>
      <c r="W1339" s="95"/>
      <c r="X1339" s="95"/>
      <c r="Y1339" s="95"/>
      <c r="Z1339" s="95"/>
      <c r="AA1339" s="95"/>
      <c r="AB1339" s="95"/>
      <c r="AC1339" s="95"/>
      <c r="AD1339" s="95"/>
      <c r="AE1339" s="95"/>
      <c r="AF1339" s="95"/>
      <c r="AG1339" s="95"/>
      <c r="AH1339" s="95"/>
      <c r="AI1339" s="95"/>
      <c r="AJ1339" s="95"/>
      <c r="AK1339" s="95"/>
    </row>
    <row r="1340" spans="1:37" ht="17.25" customHeight="1" x14ac:dyDescent="0.2">
      <c r="A1340" s="107" t="s">
        <v>22</v>
      </c>
      <c r="B1340" s="107" t="s">
        <v>1392</v>
      </c>
      <c r="C1340" s="107" t="s">
        <v>17</v>
      </c>
      <c r="D1340" s="107" t="s">
        <v>106</v>
      </c>
      <c r="E1340" s="107" t="s">
        <v>4934</v>
      </c>
      <c r="F1340" s="95">
        <v>11</v>
      </c>
      <c r="G1340" s="95" t="s">
        <v>700</v>
      </c>
      <c r="H1340" s="95">
        <v>1994</v>
      </c>
      <c r="I1340" s="96" t="s">
        <v>4935</v>
      </c>
      <c r="J1340" s="95" t="s">
        <v>4936</v>
      </c>
      <c r="K1340" s="96" t="s">
        <v>4937</v>
      </c>
      <c r="L1340" s="95" t="s">
        <v>4938</v>
      </c>
      <c r="M1340" s="96" t="s">
        <v>225</v>
      </c>
      <c r="N1340" s="96" t="s">
        <v>177</v>
      </c>
      <c r="O1340" s="96">
        <v>1</v>
      </c>
      <c r="P1340" s="96">
        <v>4</v>
      </c>
      <c r="Q1340" s="96" t="s">
        <v>224</v>
      </c>
      <c r="R1340" s="95"/>
      <c r="S1340" s="95"/>
      <c r="T1340" s="95"/>
      <c r="U1340" s="95"/>
      <c r="V1340" s="95"/>
      <c r="W1340" s="95"/>
      <c r="X1340" s="95"/>
      <c r="Y1340" s="95"/>
      <c r="Z1340" s="95"/>
      <c r="AA1340" s="95"/>
      <c r="AB1340" s="95"/>
      <c r="AC1340" s="95"/>
      <c r="AD1340" s="95"/>
      <c r="AE1340" s="95"/>
      <c r="AF1340" s="95"/>
      <c r="AG1340" s="95"/>
      <c r="AH1340" s="95"/>
      <c r="AI1340" s="95"/>
      <c r="AJ1340" s="95"/>
      <c r="AK1340" s="95"/>
    </row>
    <row r="1341" spans="1:37" ht="17.25" customHeight="1" x14ac:dyDescent="0.2">
      <c r="A1341" s="107" t="s">
        <v>22</v>
      </c>
      <c r="B1341" s="107" t="s">
        <v>1397</v>
      </c>
      <c r="C1341" s="107" t="s">
        <v>17</v>
      </c>
      <c r="D1341" s="107" t="s">
        <v>106</v>
      </c>
      <c r="E1341" s="107" t="s">
        <v>4934</v>
      </c>
      <c r="F1341" s="95">
        <v>12</v>
      </c>
      <c r="G1341" s="95" t="s">
        <v>705</v>
      </c>
      <c r="H1341" s="95">
        <v>1995</v>
      </c>
      <c r="I1341" s="96" t="s">
        <v>4940</v>
      </c>
      <c r="J1341" s="95" t="s">
        <v>4941</v>
      </c>
      <c r="K1341" s="96" t="s">
        <v>4937</v>
      </c>
      <c r="L1341" s="95" t="s">
        <v>4938</v>
      </c>
      <c r="M1341" s="96" t="s">
        <v>225</v>
      </c>
      <c r="N1341" s="96" t="s">
        <v>177</v>
      </c>
      <c r="O1341" s="96">
        <v>1</v>
      </c>
      <c r="P1341" s="96">
        <v>4</v>
      </c>
      <c r="Q1341" s="96" t="s">
        <v>224</v>
      </c>
      <c r="R1341" s="95"/>
      <c r="S1341" s="95"/>
      <c r="T1341" s="95"/>
      <c r="U1341" s="95"/>
      <c r="V1341" s="95"/>
      <c r="W1341" s="95"/>
      <c r="X1341" s="95"/>
      <c r="Y1341" s="95"/>
      <c r="Z1341" s="95"/>
      <c r="AA1341" s="95"/>
      <c r="AB1341" s="95"/>
      <c r="AC1341" s="95"/>
      <c r="AD1341" s="95"/>
      <c r="AE1341" s="95"/>
      <c r="AF1341" s="95"/>
      <c r="AG1341" s="95"/>
      <c r="AH1341" s="95"/>
      <c r="AI1341" s="95"/>
      <c r="AJ1341" s="95"/>
      <c r="AK1341" s="95"/>
    </row>
    <row r="1342" spans="1:37" ht="17.25" customHeight="1" x14ac:dyDescent="0.2">
      <c r="A1342" s="107" t="s">
        <v>22</v>
      </c>
      <c r="B1342" s="107" t="s">
        <v>841</v>
      </c>
      <c r="C1342" s="107" t="s">
        <v>17</v>
      </c>
      <c r="D1342" s="107" t="s">
        <v>106</v>
      </c>
      <c r="E1342" s="107" t="s">
        <v>4934</v>
      </c>
      <c r="F1342" s="95">
        <v>13</v>
      </c>
      <c r="G1342" s="95" t="s">
        <v>709</v>
      </c>
      <c r="H1342" s="95">
        <v>1996</v>
      </c>
      <c r="I1342" s="96" t="s">
        <v>4943</v>
      </c>
      <c r="J1342" s="95" t="s">
        <v>4944</v>
      </c>
      <c r="K1342" s="96" t="s">
        <v>4937</v>
      </c>
      <c r="L1342" s="95" t="s">
        <v>4938</v>
      </c>
      <c r="M1342" s="96" t="s">
        <v>225</v>
      </c>
      <c r="N1342" s="96" t="s">
        <v>177</v>
      </c>
      <c r="O1342" s="96">
        <v>1</v>
      </c>
      <c r="P1342" s="96">
        <v>4</v>
      </c>
      <c r="Q1342" s="96" t="s">
        <v>224</v>
      </c>
      <c r="R1342" s="95"/>
      <c r="S1342" s="95"/>
      <c r="T1342" s="95"/>
      <c r="U1342" s="95"/>
      <c r="V1342" s="95"/>
      <c r="W1342" s="95"/>
      <c r="X1342" s="95"/>
      <c r="Y1342" s="95"/>
      <c r="Z1342" s="95"/>
      <c r="AA1342" s="95"/>
      <c r="AB1342" s="95"/>
      <c r="AC1342" s="95"/>
      <c r="AD1342" s="95"/>
      <c r="AE1342" s="95"/>
      <c r="AF1342" s="95"/>
      <c r="AG1342" s="95"/>
      <c r="AH1342" s="95"/>
      <c r="AI1342" s="95"/>
      <c r="AJ1342" s="95"/>
      <c r="AK1342" s="95"/>
    </row>
    <row r="1343" spans="1:37" ht="17.25" customHeight="1" x14ac:dyDescent="0.2">
      <c r="A1343" s="107" t="s">
        <v>22</v>
      </c>
      <c r="B1343" s="107" t="s">
        <v>841</v>
      </c>
      <c r="C1343" s="107" t="s">
        <v>17</v>
      </c>
      <c r="D1343" s="107" t="s">
        <v>106</v>
      </c>
      <c r="E1343" s="107" t="s">
        <v>4946</v>
      </c>
      <c r="F1343" s="95">
        <v>13</v>
      </c>
      <c r="G1343" s="95" t="s">
        <v>709</v>
      </c>
      <c r="H1343" s="95">
        <v>1996</v>
      </c>
      <c r="I1343" s="96" t="s">
        <v>4947</v>
      </c>
      <c r="J1343" s="95" t="s">
        <v>4948</v>
      </c>
      <c r="K1343" s="95" t="s">
        <v>4949</v>
      </c>
      <c r="L1343" s="95" t="s">
        <v>4860</v>
      </c>
      <c r="M1343" s="95" t="s">
        <v>223</v>
      </c>
      <c r="N1343" s="96" t="s">
        <v>177</v>
      </c>
      <c r="O1343" s="95">
        <v>1</v>
      </c>
      <c r="P1343" s="95">
        <v>4</v>
      </c>
      <c r="Q1343" s="96" t="s">
        <v>224</v>
      </c>
      <c r="R1343" s="95"/>
      <c r="S1343" s="95"/>
      <c r="T1343" s="95"/>
      <c r="U1343" s="95"/>
      <c r="V1343" s="95"/>
      <c r="W1343" s="95"/>
      <c r="X1343" s="95"/>
      <c r="Y1343" s="95"/>
      <c r="Z1343" s="95"/>
      <c r="AA1343" s="95"/>
      <c r="AB1343" s="95"/>
      <c r="AC1343" s="95"/>
      <c r="AD1343" s="95"/>
      <c r="AE1343" s="95"/>
      <c r="AF1343" s="95"/>
      <c r="AG1343" s="95"/>
      <c r="AH1343" s="95"/>
      <c r="AI1343" s="95"/>
      <c r="AJ1343" s="95"/>
      <c r="AK1343" s="95"/>
    </row>
    <row r="1344" spans="1:37" ht="17.25" customHeight="1" x14ac:dyDescent="0.2">
      <c r="A1344" s="107" t="s">
        <v>22</v>
      </c>
      <c r="B1344" s="107" t="s">
        <v>1397</v>
      </c>
      <c r="C1344" s="107" t="s">
        <v>17</v>
      </c>
      <c r="D1344" s="107" t="s">
        <v>106</v>
      </c>
      <c r="E1344" s="107" t="s">
        <v>4946</v>
      </c>
      <c r="F1344" s="95">
        <v>12</v>
      </c>
      <c r="G1344" s="95" t="s">
        <v>705</v>
      </c>
      <c r="H1344" s="95">
        <v>1995</v>
      </c>
      <c r="I1344" s="96" t="s">
        <v>4952</v>
      </c>
      <c r="J1344" s="95" t="s">
        <v>4953</v>
      </c>
      <c r="K1344" s="95" t="s">
        <v>4954</v>
      </c>
      <c r="L1344" s="95" t="s">
        <v>4860</v>
      </c>
      <c r="M1344" s="95" t="s">
        <v>223</v>
      </c>
      <c r="N1344" s="96" t="s">
        <v>177</v>
      </c>
      <c r="O1344" s="95">
        <v>1</v>
      </c>
      <c r="P1344" s="95">
        <v>4</v>
      </c>
      <c r="Q1344" s="96" t="s">
        <v>224</v>
      </c>
      <c r="R1344" s="95"/>
      <c r="S1344" s="95"/>
      <c r="T1344" s="95"/>
      <c r="U1344" s="95"/>
      <c r="V1344" s="95"/>
      <c r="W1344" s="95"/>
      <c r="X1344" s="95"/>
      <c r="Y1344" s="95"/>
      <c r="Z1344" s="95"/>
      <c r="AA1344" s="95"/>
      <c r="AB1344" s="95"/>
      <c r="AC1344" s="95"/>
      <c r="AD1344" s="95"/>
      <c r="AE1344" s="95"/>
      <c r="AF1344" s="95"/>
      <c r="AG1344" s="95"/>
      <c r="AH1344" s="95"/>
      <c r="AI1344" s="95"/>
      <c r="AJ1344" s="95"/>
      <c r="AK1344" s="95"/>
    </row>
    <row r="1345" spans="1:37" ht="17.25" customHeight="1" x14ac:dyDescent="0.2">
      <c r="A1345" s="107" t="s">
        <v>22</v>
      </c>
      <c r="B1345" s="107" t="s">
        <v>1392</v>
      </c>
      <c r="C1345" s="107" t="s">
        <v>17</v>
      </c>
      <c r="D1345" s="107" t="s">
        <v>106</v>
      </c>
      <c r="E1345" s="107" t="s">
        <v>4946</v>
      </c>
      <c r="F1345" s="95">
        <v>11</v>
      </c>
      <c r="G1345" s="95" t="s">
        <v>700</v>
      </c>
      <c r="H1345" s="95">
        <v>1994</v>
      </c>
      <c r="I1345" s="96" t="s">
        <v>4956</v>
      </c>
      <c r="J1345" s="95" t="s">
        <v>4957</v>
      </c>
      <c r="K1345" s="95" t="s">
        <v>4954</v>
      </c>
      <c r="L1345" s="95" t="s">
        <v>4860</v>
      </c>
      <c r="M1345" s="95" t="s">
        <v>223</v>
      </c>
      <c r="N1345" s="96" t="s">
        <v>177</v>
      </c>
      <c r="O1345" s="95">
        <v>1</v>
      </c>
      <c r="P1345" s="95">
        <v>4</v>
      </c>
      <c r="Q1345" s="96" t="s">
        <v>224</v>
      </c>
      <c r="R1345" s="95"/>
      <c r="S1345" s="95"/>
      <c r="T1345" s="95"/>
      <c r="U1345" s="95"/>
      <c r="V1345" s="95"/>
      <c r="W1345" s="95"/>
      <c r="X1345" s="95"/>
      <c r="Y1345" s="95"/>
      <c r="Z1345" s="95"/>
      <c r="AA1345" s="95"/>
      <c r="AB1345" s="95"/>
      <c r="AC1345" s="95"/>
      <c r="AD1345" s="95"/>
      <c r="AE1345" s="95"/>
      <c r="AF1345" s="95"/>
      <c r="AG1345" s="95"/>
      <c r="AH1345" s="95"/>
      <c r="AI1345" s="95"/>
      <c r="AJ1345" s="95"/>
      <c r="AK1345" s="95"/>
    </row>
    <row r="1346" spans="1:37" ht="17.25" customHeight="1" x14ac:dyDescent="0.2">
      <c r="A1346" s="108" t="s">
        <v>22</v>
      </c>
      <c r="B1346" s="108" t="str">
        <f>CONCATENATE(G1346, "p")</f>
        <v>vp</v>
      </c>
      <c r="C1346" s="108" t="s">
        <v>17</v>
      </c>
      <c r="D1346" s="108" t="s">
        <v>82</v>
      </c>
      <c r="E1346" s="108" t="s">
        <v>4962</v>
      </c>
      <c r="F1346" s="95">
        <v>22</v>
      </c>
      <c r="G1346" s="98" t="s">
        <v>746</v>
      </c>
      <c r="H1346" s="95">
        <v>2005</v>
      </c>
      <c r="I1346" s="96" t="s">
        <v>4963</v>
      </c>
      <c r="J1346" s="95" t="s">
        <v>4964</v>
      </c>
      <c r="K1346" s="95" t="s">
        <v>4965</v>
      </c>
      <c r="L1346" s="95" t="s">
        <v>4578</v>
      </c>
      <c r="M1346" s="95" t="s">
        <v>225</v>
      </c>
      <c r="N1346" s="95" t="s">
        <v>177</v>
      </c>
      <c r="O1346" s="95">
        <v>1</v>
      </c>
      <c r="P1346" s="95">
        <v>7</v>
      </c>
      <c r="Q1346" s="95" t="s">
        <v>224</v>
      </c>
      <c r="R1346" s="95"/>
      <c r="S1346" s="95"/>
      <c r="T1346" s="95"/>
      <c r="U1346" s="95"/>
      <c r="V1346" s="95"/>
      <c r="W1346" s="95"/>
      <c r="X1346" s="95"/>
      <c r="Y1346" s="95"/>
      <c r="Z1346" s="95"/>
      <c r="AA1346" s="95"/>
      <c r="AB1346" s="95"/>
      <c r="AC1346" s="95"/>
      <c r="AD1346" s="95"/>
      <c r="AE1346" s="95"/>
      <c r="AF1346" s="95"/>
      <c r="AG1346" s="95"/>
      <c r="AH1346" s="95"/>
      <c r="AI1346" s="95"/>
      <c r="AJ1346" s="95"/>
      <c r="AK1346" s="95"/>
    </row>
    <row r="1347" spans="1:37" ht="17.25" customHeight="1" x14ac:dyDescent="0.2">
      <c r="A1347" s="108" t="s">
        <v>22</v>
      </c>
      <c r="B1347" s="108" t="str">
        <f>CONCATENATE(G1347, "p")</f>
        <v>zp</v>
      </c>
      <c r="C1347" s="108" t="s">
        <v>17</v>
      </c>
      <c r="D1347" s="108" t="s">
        <v>82</v>
      </c>
      <c r="E1347" s="108" t="s">
        <v>4962</v>
      </c>
      <c r="F1347" s="95">
        <v>26</v>
      </c>
      <c r="G1347" s="98" t="s">
        <v>763</v>
      </c>
      <c r="H1347" s="95">
        <v>2009</v>
      </c>
      <c r="I1347" s="96" t="s">
        <v>4967</v>
      </c>
      <c r="J1347" s="95" t="s">
        <v>4968</v>
      </c>
      <c r="K1347" s="95" t="s">
        <v>4965</v>
      </c>
      <c r="L1347" s="95" t="s">
        <v>4578</v>
      </c>
      <c r="M1347" s="95" t="s">
        <v>225</v>
      </c>
      <c r="N1347" s="95" t="s">
        <v>177</v>
      </c>
      <c r="O1347" s="95">
        <v>1</v>
      </c>
      <c r="P1347" s="95">
        <v>7</v>
      </c>
      <c r="Q1347" s="95" t="s">
        <v>224</v>
      </c>
      <c r="R1347" s="95"/>
      <c r="S1347" s="95"/>
      <c r="T1347" s="95"/>
      <c r="U1347" s="95"/>
      <c r="V1347" s="95"/>
      <c r="W1347" s="95"/>
      <c r="X1347" s="95"/>
      <c r="Y1347" s="95"/>
      <c r="Z1347" s="95"/>
      <c r="AA1347" s="95"/>
      <c r="AB1347" s="95"/>
      <c r="AC1347" s="95"/>
      <c r="AD1347" s="95"/>
      <c r="AE1347" s="95"/>
      <c r="AF1347" s="95"/>
      <c r="AG1347" s="95"/>
      <c r="AH1347" s="95"/>
      <c r="AI1347" s="95"/>
      <c r="AJ1347" s="95"/>
      <c r="AK1347" s="95"/>
    </row>
    <row r="1348" spans="1:37" ht="17.25" customHeight="1" x14ac:dyDescent="0.2">
      <c r="A1348" s="108" t="s">
        <v>22</v>
      </c>
      <c r="B1348" s="108" t="str">
        <f>CONCATENATE(G1348, "p")</f>
        <v>bdp</v>
      </c>
      <c r="C1348" s="108" t="s">
        <v>17</v>
      </c>
      <c r="D1348" s="108" t="s">
        <v>82</v>
      </c>
      <c r="E1348" s="108" t="s">
        <v>4962</v>
      </c>
      <c r="F1348" s="95">
        <v>30</v>
      </c>
      <c r="G1348" s="98" t="s">
        <v>779</v>
      </c>
      <c r="H1348" s="95">
        <v>2013</v>
      </c>
      <c r="I1348" s="96" t="s">
        <v>4970</v>
      </c>
      <c r="J1348" s="95" t="s">
        <v>4971</v>
      </c>
      <c r="K1348" s="95" t="s">
        <v>4965</v>
      </c>
      <c r="L1348" s="95" t="s">
        <v>4578</v>
      </c>
      <c r="M1348" s="95" t="s">
        <v>225</v>
      </c>
      <c r="N1348" s="95" t="s">
        <v>177</v>
      </c>
      <c r="O1348" s="95">
        <v>1</v>
      </c>
      <c r="P1348" s="95">
        <v>7</v>
      </c>
      <c r="Q1348" s="95" t="s">
        <v>224</v>
      </c>
      <c r="R1348" s="95"/>
      <c r="S1348" s="95"/>
      <c r="T1348" s="95"/>
      <c r="U1348" s="95"/>
      <c r="V1348" s="95"/>
      <c r="W1348" s="95"/>
      <c r="X1348" s="95"/>
      <c r="Y1348" s="95"/>
      <c r="Z1348" s="95"/>
      <c r="AA1348" s="95"/>
      <c r="AB1348" s="95"/>
      <c r="AC1348" s="95"/>
      <c r="AD1348" s="95"/>
      <c r="AE1348" s="95"/>
      <c r="AF1348" s="95"/>
      <c r="AG1348" s="95"/>
      <c r="AH1348" s="95"/>
      <c r="AI1348" s="95"/>
      <c r="AJ1348" s="95"/>
      <c r="AK1348" s="95"/>
    </row>
    <row r="1349" spans="1:37" ht="17.25" customHeight="1" x14ac:dyDescent="0.2">
      <c r="A1349" s="108" t="s">
        <v>22</v>
      </c>
      <c r="B1349" s="108" t="s">
        <v>4685</v>
      </c>
      <c r="C1349" s="108" t="s">
        <v>17</v>
      </c>
      <c r="D1349" s="108" t="s">
        <v>82</v>
      </c>
      <c r="E1349" s="108" t="s">
        <v>4962</v>
      </c>
      <c r="F1349" s="95">
        <v>34</v>
      </c>
      <c r="G1349" s="98" t="s">
        <v>1929</v>
      </c>
      <c r="H1349" s="95">
        <v>2017</v>
      </c>
      <c r="I1349" s="96" t="s">
        <v>4970</v>
      </c>
      <c r="J1349" s="95" t="s">
        <v>10581</v>
      </c>
      <c r="K1349" s="95" t="s">
        <v>4965</v>
      </c>
      <c r="L1349" s="95" t="s">
        <v>4578</v>
      </c>
      <c r="M1349" s="95" t="s">
        <v>225</v>
      </c>
      <c r="N1349" s="95" t="s">
        <v>177</v>
      </c>
      <c r="O1349" s="95">
        <v>1</v>
      </c>
      <c r="P1349" s="95">
        <v>7</v>
      </c>
      <c r="Q1349" s="95" t="s">
        <v>224</v>
      </c>
      <c r="R1349" s="95"/>
      <c r="S1349" s="95"/>
      <c r="T1349" s="95"/>
      <c r="U1349" s="95"/>
      <c r="V1349" s="95"/>
      <c r="W1349" s="95"/>
      <c r="X1349" s="95"/>
      <c r="Y1349" s="95"/>
      <c r="Z1349" s="95"/>
      <c r="AA1349" s="95"/>
      <c r="AB1349" s="95"/>
      <c r="AC1349" s="95"/>
      <c r="AD1349" s="95"/>
      <c r="AE1349" s="95"/>
      <c r="AF1349" s="95"/>
      <c r="AG1349" s="95"/>
      <c r="AH1349" s="95"/>
      <c r="AI1349" s="95"/>
      <c r="AJ1349" s="95"/>
      <c r="AK1349" s="95"/>
    </row>
    <row r="1350" spans="1:37" ht="17.25" customHeight="1" x14ac:dyDescent="0.2">
      <c r="A1350" s="108" t="s">
        <v>22</v>
      </c>
      <c r="B1350" s="108" t="str">
        <f>CONCATENATE(G1350, "p")</f>
        <v>vp</v>
      </c>
      <c r="C1350" s="108" t="s">
        <v>17</v>
      </c>
      <c r="D1350" s="108" t="s">
        <v>82</v>
      </c>
      <c r="E1350" s="108" t="s">
        <v>4973</v>
      </c>
      <c r="F1350" s="95">
        <v>22</v>
      </c>
      <c r="G1350" s="98" t="s">
        <v>746</v>
      </c>
      <c r="H1350" s="95">
        <v>2005</v>
      </c>
      <c r="I1350" s="96" t="s">
        <v>4974</v>
      </c>
      <c r="J1350" s="95" t="s">
        <v>4975</v>
      </c>
      <c r="K1350" s="95" t="s">
        <v>4976</v>
      </c>
      <c r="L1350" s="95" t="s">
        <v>4578</v>
      </c>
      <c r="M1350" s="95" t="s">
        <v>223</v>
      </c>
      <c r="N1350" s="95" t="s">
        <v>177</v>
      </c>
      <c r="O1350" s="95">
        <v>1</v>
      </c>
      <c r="P1350" s="95">
        <v>7</v>
      </c>
      <c r="Q1350" s="95" t="s">
        <v>224</v>
      </c>
      <c r="R1350" s="95"/>
      <c r="S1350" s="95"/>
      <c r="T1350" s="95"/>
      <c r="U1350" s="95"/>
      <c r="V1350" s="95"/>
      <c r="W1350" s="95"/>
      <c r="X1350" s="95"/>
      <c r="Y1350" s="95"/>
      <c r="Z1350" s="95"/>
      <c r="AA1350" s="95"/>
      <c r="AB1350" s="95"/>
      <c r="AC1350" s="95"/>
      <c r="AD1350" s="95"/>
      <c r="AE1350" s="95"/>
      <c r="AF1350" s="95"/>
      <c r="AG1350" s="95"/>
      <c r="AH1350" s="95"/>
      <c r="AI1350" s="95"/>
      <c r="AJ1350" s="95"/>
      <c r="AK1350" s="95"/>
    </row>
    <row r="1351" spans="1:37" ht="17.25" customHeight="1" x14ac:dyDescent="0.2">
      <c r="A1351" s="108" t="s">
        <v>22</v>
      </c>
      <c r="B1351" s="108" t="str">
        <f>CONCATENATE(G1351, "p")</f>
        <v>zp</v>
      </c>
      <c r="C1351" s="108" t="s">
        <v>17</v>
      </c>
      <c r="D1351" s="108" t="s">
        <v>82</v>
      </c>
      <c r="E1351" s="108" t="s">
        <v>4973</v>
      </c>
      <c r="F1351" s="95">
        <v>26</v>
      </c>
      <c r="G1351" s="98" t="s">
        <v>763</v>
      </c>
      <c r="H1351" s="95">
        <v>2009</v>
      </c>
      <c r="I1351" s="96" t="s">
        <v>4978</v>
      </c>
      <c r="J1351" s="95" t="s">
        <v>4979</v>
      </c>
      <c r="K1351" s="95" t="s">
        <v>4976</v>
      </c>
      <c r="L1351" s="95" t="s">
        <v>4578</v>
      </c>
      <c r="M1351" s="95" t="s">
        <v>223</v>
      </c>
      <c r="N1351" s="95" t="s">
        <v>177</v>
      </c>
      <c r="O1351" s="95">
        <v>1</v>
      </c>
      <c r="P1351" s="95">
        <v>7</v>
      </c>
      <c r="Q1351" s="95" t="s">
        <v>224</v>
      </c>
      <c r="R1351" s="95"/>
      <c r="S1351" s="95"/>
      <c r="T1351" s="95"/>
      <c r="U1351" s="95"/>
      <c r="V1351" s="95"/>
      <c r="W1351" s="95"/>
      <c r="X1351" s="95"/>
      <c r="Y1351" s="95"/>
      <c r="Z1351" s="95"/>
      <c r="AA1351" s="95"/>
      <c r="AB1351" s="95"/>
      <c r="AC1351" s="95"/>
      <c r="AD1351" s="95"/>
      <c r="AE1351" s="95"/>
      <c r="AF1351" s="95"/>
      <c r="AG1351" s="95"/>
      <c r="AH1351" s="95"/>
      <c r="AI1351" s="95"/>
      <c r="AJ1351" s="95"/>
      <c r="AK1351" s="95"/>
    </row>
    <row r="1352" spans="1:37" ht="17.25" customHeight="1" x14ac:dyDescent="0.2">
      <c r="A1352" s="108" t="s">
        <v>22</v>
      </c>
      <c r="B1352" s="108" t="str">
        <f>CONCATENATE(G1352, "p")</f>
        <v>bdp</v>
      </c>
      <c r="C1352" s="108" t="s">
        <v>17</v>
      </c>
      <c r="D1352" s="108" t="s">
        <v>82</v>
      </c>
      <c r="E1352" s="108" t="s">
        <v>4973</v>
      </c>
      <c r="F1352" s="95">
        <v>30</v>
      </c>
      <c r="G1352" s="98" t="s">
        <v>779</v>
      </c>
      <c r="H1352" s="95">
        <v>2013</v>
      </c>
      <c r="I1352" s="96" t="s">
        <v>4981</v>
      </c>
      <c r="J1352" s="95" t="s">
        <v>4982</v>
      </c>
      <c r="K1352" s="95" t="s">
        <v>4976</v>
      </c>
      <c r="L1352" s="95" t="s">
        <v>4578</v>
      </c>
      <c r="M1352" s="95" t="s">
        <v>223</v>
      </c>
      <c r="N1352" s="95" t="s">
        <v>177</v>
      </c>
      <c r="O1352" s="95">
        <v>1</v>
      </c>
      <c r="P1352" s="95">
        <v>7</v>
      </c>
      <c r="Q1352" s="95" t="s">
        <v>224</v>
      </c>
      <c r="R1352" s="95"/>
      <c r="S1352" s="95"/>
      <c r="T1352" s="95"/>
      <c r="U1352" s="95"/>
      <c r="V1352" s="95"/>
      <c r="W1352" s="95"/>
      <c r="X1352" s="95"/>
      <c r="Y1352" s="95"/>
      <c r="Z1352" s="95"/>
      <c r="AA1352" s="95"/>
      <c r="AB1352" s="95"/>
      <c r="AC1352" s="95"/>
      <c r="AD1352" s="95"/>
      <c r="AE1352" s="95"/>
      <c r="AF1352" s="95"/>
      <c r="AG1352" s="95"/>
      <c r="AH1352" s="95"/>
      <c r="AI1352" s="95"/>
      <c r="AJ1352" s="95"/>
      <c r="AK1352" s="95"/>
    </row>
    <row r="1353" spans="1:37" ht="17.25" customHeight="1" x14ac:dyDescent="0.2">
      <c r="A1353" s="108" t="s">
        <v>22</v>
      </c>
      <c r="B1353" s="108" t="s">
        <v>4685</v>
      </c>
      <c r="C1353" s="108" t="s">
        <v>17</v>
      </c>
      <c r="D1353" s="108" t="s">
        <v>82</v>
      </c>
      <c r="E1353" s="108" t="s">
        <v>4973</v>
      </c>
      <c r="F1353" s="95">
        <v>34</v>
      </c>
      <c r="G1353" s="98" t="s">
        <v>1929</v>
      </c>
      <c r="H1353" s="95">
        <v>2017</v>
      </c>
      <c r="I1353" s="96" t="s">
        <v>4981</v>
      </c>
      <c r="J1353" s="95" t="s">
        <v>10582</v>
      </c>
      <c r="K1353" s="95" t="s">
        <v>4976</v>
      </c>
      <c r="L1353" s="95" t="s">
        <v>4578</v>
      </c>
      <c r="M1353" s="95" t="s">
        <v>223</v>
      </c>
      <c r="N1353" s="95" t="s">
        <v>177</v>
      </c>
      <c r="O1353" s="95">
        <v>1</v>
      </c>
      <c r="P1353" s="95">
        <v>7</v>
      </c>
      <c r="Q1353" s="95" t="s">
        <v>224</v>
      </c>
      <c r="R1353" s="95"/>
      <c r="S1353" s="95"/>
      <c r="T1353" s="95"/>
      <c r="U1353" s="95"/>
      <c r="V1353" s="95"/>
      <c r="W1353" s="95"/>
      <c r="X1353" s="95"/>
      <c r="Y1353" s="95"/>
      <c r="Z1353" s="95"/>
      <c r="AA1353" s="95"/>
      <c r="AB1353" s="95"/>
      <c r="AC1353" s="95"/>
      <c r="AD1353" s="95"/>
      <c r="AE1353" s="95"/>
      <c r="AF1353" s="95"/>
      <c r="AG1353" s="95"/>
      <c r="AH1353" s="95"/>
      <c r="AI1353" s="95"/>
      <c r="AJ1353" s="95"/>
      <c r="AK1353" s="95"/>
    </row>
    <row r="1354" spans="1:37" ht="17.25" customHeight="1" x14ac:dyDescent="0.2">
      <c r="A1354" s="108" t="s">
        <v>22</v>
      </c>
      <c r="B1354" s="108" t="str">
        <f>CONCATENATE(G1354, "p")</f>
        <v>vp</v>
      </c>
      <c r="C1354" s="108" t="s">
        <v>17</v>
      </c>
      <c r="D1354" s="108" t="s">
        <v>82</v>
      </c>
      <c r="E1354" s="108" t="s">
        <v>4984</v>
      </c>
      <c r="F1354" s="95">
        <v>22</v>
      </c>
      <c r="G1354" s="98" t="s">
        <v>746</v>
      </c>
      <c r="H1354" s="95">
        <v>2005</v>
      </c>
      <c r="I1354" s="96" t="s">
        <v>4985</v>
      </c>
      <c r="J1354" s="95" t="s">
        <v>4986</v>
      </c>
      <c r="K1354" s="95" t="s">
        <v>4987</v>
      </c>
      <c r="L1354" s="95" t="s">
        <v>4578</v>
      </c>
      <c r="M1354" s="95" t="s">
        <v>223</v>
      </c>
      <c r="N1354" s="95" t="s">
        <v>177</v>
      </c>
      <c r="O1354" s="95">
        <v>1</v>
      </c>
      <c r="P1354" s="95">
        <v>7</v>
      </c>
      <c r="Q1354" s="95" t="s">
        <v>224</v>
      </c>
      <c r="R1354" s="95"/>
      <c r="S1354" s="95"/>
      <c r="T1354" s="95"/>
      <c r="U1354" s="95"/>
      <c r="V1354" s="95"/>
      <c r="W1354" s="95"/>
      <c r="X1354" s="95"/>
      <c r="Y1354" s="95"/>
      <c r="Z1354" s="95"/>
      <c r="AA1354" s="95"/>
      <c r="AB1354" s="95"/>
      <c r="AC1354" s="95"/>
      <c r="AD1354" s="95"/>
      <c r="AE1354" s="95"/>
      <c r="AF1354" s="95"/>
      <c r="AG1354" s="95"/>
      <c r="AH1354" s="95"/>
      <c r="AI1354" s="95"/>
      <c r="AJ1354" s="95"/>
      <c r="AK1354" s="95"/>
    </row>
    <row r="1355" spans="1:37" ht="17.25" customHeight="1" x14ac:dyDescent="0.2">
      <c r="A1355" s="108" t="s">
        <v>22</v>
      </c>
      <c r="B1355" s="108" t="str">
        <f>CONCATENATE(G1355, "p")</f>
        <v>zp</v>
      </c>
      <c r="C1355" s="108" t="s">
        <v>17</v>
      </c>
      <c r="D1355" s="108" t="s">
        <v>82</v>
      </c>
      <c r="E1355" s="108" t="s">
        <v>4984</v>
      </c>
      <c r="F1355" s="95">
        <v>26</v>
      </c>
      <c r="G1355" s="98" t="s">
        <v>763</v>
      </c>
      <c r="H1355" s="95">
        <v>2009</v>
      </c>
      <c r="I1355" s="96" t="s">
        <v>4990</v>
      </c>
      <c r="J1355" s="95" t="s">
        <v>4991</v>
      </c>
      <c r="K1355" s="95" t="s">
        <v>4987</v>
      </c>
      <c r="L1355" s="95" t="s">
        <v>4578</v>
      </c>
      <c r="M1355" s="95" t="s">
        <v>223</v>
      </c>
      <c r="N1355" s="95" t="s">
        <v>177</v>
      </c>
      <c r="O1355" s="95">
        <v>1</v>
      </c>
      <c r="P1355" s="95">
        <v>7</v>
      </c>
      <c r="Q1355" s="95" t="s">
        <v>224</v>
      </c>
      <c r="R1355" s="95"/>
      <c r="S1355" s="95"/>
      <c r="T1355" s="95"/>
      <c r="U1355" s="95"/>
      <c r="V1355" s="95"/>
      <c r="W1355" s="95"/>
      <c r="X1355" s="95"/>
      <c r="Y1355" s="95"/>
      <c r="Z1355" s="95"/>
      <c r="AA1355" s="95"/>
      <c r="AB1355" s="95"/>
      <c r="AC1355" s="95"/>
      <c r="AD1355" s="95"/>
      <c r="AE1355" s="95"/>
      <c r="AF1355" s="95"/>
      <c r="AG1355" s="95"/>
      <c r="AH1355" s="95"/>
      <c r="AI1355" s="95"/>
      <c r="AJ1355" s="95"/>
      <c r="AK1355" s="95"/>
    </row>
    <row r="1356" spans="1:37" ht="17.25" customHeight="1" x14ac:dyDescent="0.2">
      <c r="A1356" s="108" t="s">
        <v>22</v>
      </c>
      <c r="B1356" s="108" t="str">
        <f>CONCATENATE(G1356, "p")</f>
        <v>bdp</v>
      </c>
      <c r="C1356" s="108" t="s">
        <v>17</v>
      </c>
      <c r="D1356" s="108" t="s">
        <v>82</v>
      </c>
      <c r="E1356" s="108" t="s">
        <v>4984</v>
      </c>
      <c r="F1356" s="95">
        <v>30</v>
      </c>
      <c r="G1356" s="98" t="s">
        <v>779</v>
      </c>
      <c r="H1356" s="95">
        <v>2013</v>
      </c>
      <c r="I1356" s="96" t="s">
        <v>4994</v>
      </c>
      <c r="J1356" s="95" t="s">
        <v>4995</v>
      </c>
      <c r="K1356" s="95" t="s">
        <v>4987</v>
      </c>
      <c r="L1356" s="95" t="s">
        <v>4578</v>
      </c>
      <c r="M1356" s="95" t="s">
        <v>223</v>
      </c>
      <c r="N1356" s="95" t="s">
        <v>177</v>
      </c>
      <c r="O1356" s="95">
        <v>1</v>
      </c>
      <c r="P1356" s="95">
        <v>7</v>
      </c>
      <c r="Q1356" s="95" t="s">
        <v>224</v>
      </c>
      <c r="R1356" s="95"/>
      <c r="S1356" s="95"/>
      <c r="T1356" s="95"/>
      <c r="U1356" s="95"/>
      <c r="V1356" s="95"/>
      <c r="W1356" s="95"/>
      <c r="X1356" s="95"/>
      <c r="Y1356" s="95"/>
      <c r="Z1356" s="95"/>
      <c r="AA1356" s="95"/>
      <c r="AB1356" s="95"/>
      <c r="AC1356" s="95"/>
      <c r="AD1356" s="95"/>
      <c r="AE1356" s="95"/>
      <c r="AF1356" s="95"/>
      <c r="AG1356" s="95"/>
      <c r="AH1356" s="95"/>
      <c r="AI1356" s="95"/>
      <c r="AJ1356" s="95"/>
      <c r="AK1356" s="95"/>
    </row>
    <row r="1357" spans="1:37" ht="17.25" customHeight="1" x14ac:dyDescent="0.2">
      <c r="A1357" s="108" t="s">
        <v>22</v>
      </c>
      <c r="B1357" s="108" t="s">
        <v>4685</v>
      </c>
      <c r="C1357" s="108" t="s">
        <v>17</v>
      </c>
      <c r="D1357" s="108" t="s">
        <v>82</v>
      </c>
      <c r="E1357" s="108" t="s">
        <v>4984</v>
      </c>
      <c r="F1357" s="95">
        <v>34</v>
      </c>
      <c r="G1357" s="98" t="s">
        <v>1929</v>
      </c>
      <c r="H1357" s="95">
        <v>2017</v>
      </c>
      <c r="I1357" s="96" t="s">
        <v>4994</v>
      </c>
      <c r="J1357" s="95" t="s">
        <v>10583</v>
      </c>
      <c r="K1357" s="95" t="s">
        <v>4987</v>
      </c>
      <c r="L1357" s="95" t="s">
        <v>4578</v>
      </c>
      <c r="M1357" s="95" t="s">
        <v>223</v>
      </c>
      <c r="N1357" s="95" t="s">
        <v>177</v>
      </c>
      <c r="O1357" s="95">
        <v>1</v>
      </c>
      <c r="P1357" s="95">
        <v>7</v>
      </c>
      <c r="Q1357" s="95" t="s">
        <v>224</v>
      </c>
      <c r="R1357" s="95"/>
      <c r="S1357" s="95"/>
      <c r="T1357" s="95"/>
      <c r="U1357" s="95"/>
      <c r="V1357" s="95"/>
      <c r="W1357" s="95"/>
      <c r="X1357" s="95"/>
      <c r="Y1357" s="95"/>
      <c r="Z1357" s="95"/>
      <c r="AA1357" s="95"/>
      <c r="AB1357" s="95"/>
      <c r="AC1357" s="95"/>
      <c r="AD1357" s="95"/>
      <c r="AE1357" s="95"/>
      <c r="AF1357" s="95"/>
      <c r="AG1357" s="95"/>
      <c r="AH1357" s="95"/>
      <c r="AI1357" s="95"/>
      <c r="AJ1357" s="95"/>
      <c r="AK1357" s="95"/>
    </row>
    <row r="1358" spans="1:37" ht="17.25" customHeight="1" x14ac:dyDescent="0.2">
      <c r="A1358" s="107" t="s">
        <v>22</v>
      </c>
      <c r="B1358" s="107" t="s">
        <v>1442</v>
      </c>
      <c r="C1358" s="107" t="s">
        <v>17</v>
      </c>
      <c r="D1358" s="107" t="s">
        <v>102</v>
      </c>
      <c r="E1358" s="109" t="s">
        <v>4996</v>
      </c>
      <c r="F1358" s="95">
        <v>24</v>
      </c>
      <c r="G1358" s="98" t="s">
        <v>754</v>
      </c>
      <c r="H1358" s="95">
        <v>2007</v>
      </c>
      <c r="I1358" s="96" t="s">
        <v>5001</v>
      </c>
      <c r="J1358" s="95" t="s">
        <v>5002</v>
      </c>
      <c r="K1358" s="95" t="s">
        <v>5003</v>
      </c>
      <c r="L1358" s="95" t="s">
        <v>5004</v>
      </c>
      <c r="M1358" s="95"/>
      <c r="N1358" s="96" t="s">
        <v>5005</v>
      </c>
      <c r="Q1358" s="95" t="s">
        <v>224</v>
      </c>
      <c r="R1358" s="95"/>
      <c r="S1358" s="95"/>
      <c r="T1358" s="95"/>
      <c r="U1358" s="95"/>
      <c r="V1358" s="95"/>
      <c r="W1358" s="95"/>
      <c r="X1358" s="95"/>
      <c r="Y1358" s="95"/>
      <c r="Z1358" s="95"/>
      <c r="AA1358" s="95"/>
      <c r="AB1358" s="95"/>
      <c r="AC1358" s="95"/>
      <c r="AD1358" s="95"/>
      <c r="AE1358" s="95"/>
      <c r="AF1358" s="95"/>
      <c r="AG1358" s="95"/>
      <c r="AH1358" s="95"/>
      <c r="AI1358" s="95"/>
      <c r="AJ1358" s="95"/>
      <c r="AK1358" s="95"/>
    </row>
    <row r="1359" spans="1:37" ht="17.25" customHeight="1" x14ac:dyDescent="0.2">
      <c r="A1359" s="107" t="s">
        <v>22</v>
      </c>
      <c r="B1359" s="107" t="s">
        <v>797</v>
      </c>
      <c r="C1359" s="107" t="s">
        <v>17</v>
      </c>
      <c r="D1359" s="107" t="s">
        <v>102</v>
      </c>
      <c r="E1359" s="109" t="s">
        <v>4996</v>
      </c>
      <c r="F1359" s="95">
        <v>25</v>
      </c>
      <c r="G1359" s="98" t="s">
        <v>758</v>
      </c>
      <c r="H1359" s="95">
        <v>2008</v>
      </c>
      <c r="I1359" s="96" t="s">
        <v>5008</v>
      </c>
      <c r="J1359" s="95" t="s">
        <v>10517</v>
      </c>
      <c r="K1359" s="95" t="s">
        <v>5003</v>
      </c>
      <c r="L1359" s="95" t="s">
        <v>5004</v>
      </c>
      <c r="M1359" s="95"/>
      <c r="N1359" s="96" t="s">
        <v>5005</v>
      </c>
      <c r="Q1359" s="95" t="s">
        <v>224</v>
      </c>
      <c r="R1359" s="95"/>
      <c r="S1359" s="95"/>
      <c r="T1359" s="95"/>
      <c r="U1359" s="95"/>
      <c r="V1359" s="95"/>
      <c r="W1359" s="95"/>
      <c r="X1359" s="95"/>
      <c r="Y1359" s="95"/>
      <c r="Z1359" s="95"/>
      <c r="AA1359" s="95"/>
      <c r="AB1359" s="95"/>
      <c r="AC1359" s="95"/>
      <c r="AD1359" s="95"/>
      <c r="AE1359" s="95"/>
      <c r="AF1359" s="95"/>
      <c r="AG1359" s="95"/>
      <c r="AH1359" s="95"/>
      <c r="AI1359" s="95"/>
      <c r="AJ1359" s="95"/>
      <c r="AK1359" s="95"/>
    </row>
    <row r="1360" spans="1:37" ht="17.25" customHeight="1" x14ac:dyDescent="0.2">
      <c r="A1360" s="107" t="s">
        <v>22</v>
      </c>
      <c r="B1360" s="107" t="s">
        <v>1447</v>
      </c>
      <c r="C1360" s="107" t="s">
        <v>17</v>
      </c>
      <c r="D1360" s="107" t="s">
        <v>102</v>
      </c>
      <c r="E1360" s="109" t="s">
        <v>4996</v>
      </c>
      <c r="F1360" s="95">
        <v>26</v>
      </c>
      <c r="G1360" s="98" t="s">
        <v>763</v>
      </c>
      <c r="H1360" s="95">
        <v>2009</v>
      </c>
      <c r="I1360" s="96" t="s">
        <v>5011</v>
      </c>
      <c r="J1360" s="95" t="s">
        <v>5012</v>
      </c>
      <c r="K1360" s="95" t="s">
        <v>5003</v>
      </c>
      <c r="L1360" s="95" t="s">
        <v>5004</v>
      </c>
      <c r="M1360" s="95"/>
      <c r="N1360" s="96" t="s">
        <v>5005</v>
      </c>
      <c r="Q1360" s="95" t="s">
        <v>224</v>
      </c>
      <c r="R1360" s="95"/>
      <c r="S1360" s="95"/>
      <c r="T1360" s="95"/>
      <c r="U1360" s="95"/>
      <c r="V1360" s="95"/>
      <c r="W1360" s="95"/>
      <c r="X1360" s="95"/>
      <c r="Y1360" s="95"/>
      <c r="Z1360" s="95"/>
      <c r="AA1360" s="95"/>
      <c r="AB1360" s="95"/>
      <c r="AC1360" s="95"/>
      <c r="AD1360" s="95"/>
      <c r="AE1360" s="95"/>
      <c r="AF1360" s="95"/>
      <c r="AG1360" s="95"/>
      <c r="AH1360" s="95"/>
      <c r="AI1360" s="95"/>
      <c r="AJ1360" s="95"/>
      <c r="AK1360" s="95"/>
    </row>
    <row r="1361" spans="1:37" ht="17.25" customHeight="1" x14ac:dyDescent="0.2">
      <c r="A1361" s="107" t="s">
        <v>22</v>
      </c>
      <c r="B1361" s="107" t="s">
        <v>800</v>
      </c>
      <c r="C1361" s="107" t="s">
        <v>17</v>
      </c>
      <c r="D1361" s="107" t="s">
        <v>102</v>
      </c>
      <c r="E1361" s="109" t="s">
        <v>4996</v>
      </c>
      <c r="F1361" s="95">
        <v>27</v>
      </c>
      <c r="G1361" s="98" t="s">
        <v>767</v>
      </c>
      <c r="H1361" s="95">
        <v>2010</v>
      </c>
      <c r="I1361" s="96" t="s">
        <v>5014</v>
      </c>
      <c r="J1361" s="95" t="s">
        <v>5015</v>
      </c>
      <c r="K1361" s="95" t="s">
        <v>5003</v>
      </c>
      <c r="L1361" s="95" t="s">
        <v>5004</v>
      </c>
      <c r="M1361" s="95"/>
      <c r="N1361" s="96" t="s">
        <v>5005</v>
      </c>
      <c r="Q1361" s="95" t="s">
        <v>224</v>
      </c>
      <c r="R1361" s="95"/>
      <c r="S1361" s="95"/>
      <c r="T1361" s="95"/>
      <c r="U1361" s="95"/>
      <c r="V1361" s="95"/>
      <c r="W1361" s="95"/>
      <c r="X1361" s="95"/>
      <c r="Y1361" s="95"/>
      <c r="Z1361" s="95"/>
      <c r="AA1361" s="95"/>
      <c r="AB1361" s="95"/>
      <c r="AC1361" s="95"/>
      <c r="AD1361" s="95"/>
      <c r="AE1361" s="95"/>
      <c r="AF1361" s="95"/>
      <c r="AG1361" s="95"/>
      <c r="AH1361" s="95"/>
      <c r="AI1361" s="95"/>
      <c r="AJ1361" s="95"/>
      <c r="AK1361" s="95"/>
    </row>
    <row r="1362" spans="1:37" ht="17.25" customHeight="1" x14ac:dyDescent="0.2">
      <c r="A1362" s="107" t="s">
        <v>22</v>
      </c>
      <c r="B1362" s="107" t="s">
        <v>833</v>
      </c>
      <c r="C1362" s="107" t="s">
        <v>17</v>
      </c>
      <c r="D1362" s="107" t="s">
        <v>102</v>
      </c>
      <c r="E1362" s="109" t="s">
        <v>4996</v>
      </c>
      <c r="F1362" s="95">
        <v>28</v>
      </c>
      <c r="G1362" s="98" t="s">
        <v>771</v>
      </c>
      <c r="H1362" s="95">
        <v>2011</v>
      </c>
      <c r="I1362" s="96" t="s">
        <v>5016</v>
      </c>
      <c r="J1362" s="95" t="s">
        <v>5017</v>
      </c>
      <c r="K1362" s="95" t="s">
        <v>5003</v>
      </c>
      <c r="L1362" s="95" t="s">
        <v>5004</v>
      </c>
      <c r="M1362" s="95"/>
      <c r="N1362" s="96" t="s">
        <v>5005</v>
      </c>
      <c r="Q1362" s="95" t="s">
        <v>224</v>
      </c>
      <c r="R1362" s="95"/>
      <c r="S1362" s="95"/>
      <c r="T1362" s="95"/>
      <c r="U1362" s="95"/>
      <c r="V1362" s="95"/>
      <c r="W1362" s="95"/>
      <c r="X1362" s="95"/>
      <c r="Y1362" s="95"/>
      <c r="Z1362" s="95"/>
      <c r="AA1362" s="95"/>
      <c r="AB1362" s="95"/>
      <c r="AC1362" s="95"/>
      <c r="AD1362" s="95"/>
      <c r="AE1362" s="95"/>
      <c r="AF1362" s="95"/>
      <c r="AG1362" s="95"/>
      <c r="AH1362" s="95"/>
      <c r="AI1362" s="95"/>
      <c r="AJ1362" s="95"/>
      <c r="AK1362" s="95"/>
    </row>
    <row r="1363" spans="1:37" ht="17.25" customHeight="1" x14ac:dyDescent="0.2">
      <c r="A1363" s="107" t="s">
        <v>22</v>
      </c>
      <c r="B1363" s="107" t="s">
        <v>1459</v>
      </c>
      <c r="C1363" s="107" t="s">
        <v>17</v>
      </c>
      <c r="D1363" s="107" t="s">
        <v>102</v>
      </c>
      <c r="E1363" s="109" t="s">
        <v>4996</v>
      </c>
      <c r="F1363" s="95">
        <v>29</v>
      </c>
      <c r="G1363" s="98" t="s">
        <v>775</v>
      </c>
      <c r="H1363" s="95">
        <v>2012</v>
      </c>
      <c r="I1363" s="96" t="s">
        <v>5021</v>
      </c>
      <c r="J1363" s="95" t="s">
        <v>5022</v>
      </c>
      <c r="K1363" s="95" t="s">
        <v>5003</v>
      </c>
      <c r="L1363" s="95" t="s">
        <v>5004</v>
      </c>
      <c r="M1363" s="95"/>
      <c r="N1363" s="96" t="s">
        <v>5005</v>
      </c>
      <c r="Q1363" s="95" t="s">
        <v>224</v>
      </c>
      <c r="R1363" s="95"/>
      <c r="S1363" s="95"/>
      <c r="T1363" s="95"/>
      <c r="U1363" s="95"/>
      <c r="V1363" s="95"/>
      <c r="W1363" s="95"/>
      <c r="X1363" s="95"/>
      <c r="Y1363" s="95"/>
      <c r="Z1363" s="95"/>
      <c r="AA1363" s="95"/>
      <c r="AB1363" s="95"/>
      <c r="AC1363" s="95"/>
      <c r="AD1363" s="95"/>
      <c r="AE1363" s="95"/>
      <c r="AF1363" s="95"/>
      <c r="AG1363" s="95"/>
      <c r="AH1363" s="95"/>
      <c r="AI1363" s="95"/>
      <c r="AJ1363" s="95"/>
      <c r="AK1363" s="95"/>
    </row>
    <row r="1364" spans="1:37" ht="17.25" customHeight="1" x14ac:dyDescent="0.2">
      <c r="A1364" s="107" t="s">
        <v>22</v>
      </c>
      <c r="B1364" s="107" t="s">
        <v>1465</v>
      </c>
      <c r="C1364" s="107" t="s">
        <v>17</v>
      </c>
      <c r="D1364" s="107" t="s">
        <v>102</v>
      </c>
      <c r="E1364" s="109" t="s">
        <v>4996</v>
      </c>
      <c r="F1364" s="95">
        <v>30</v>
      </c>
      <c r="G1364" s="98" t="s">
        <v>779</v>
      </c>
      <c r="H1364" s="95">
        <v>2013</v>
      </c>
      <c r="I1364" s="96" t="s">
        <v>5024</v>
      </c>
      <c r="J1364" s="95" t="s">
        <v>5025</v>
      </c>
      <c r="K1364" s="95" t="s">
        <v>5003</v>
      </c>
      <c r="L1364" s="95" t="s">
        <v>5004</v>
      </c>
      <c r="M1364" s="95"/>
      <c r="N1364" s="96" t="s">
        <v>5005</v>
      </c>
      <c r="Q1364" s="95" t="s">
        <v>224</v>
      </c>
      <c r="R1364" s="95"/>
      <c r="S1364" s="95"/>
      <c r="T1364" s="95"/>
      <c r="U1364" s="95"/>
      <c r="V1364" s="95"/>
      <c r="W1364" s="95"/>
      <c r="X1364" s="95"/>
      <c r="Y1364" s="95"/>
      <c r="Z1364" s="95"/>
      <c r="AA1364" s="95"/>
      <c r="AB1364" s="95"/>
      <c r="AC1364" s="95"/>
      <c r="AD1364" s="95"/>
      <c r="AE1364" s="95"/>
      <c r="AF1364" s="95"/>
      <c r="AG1364" s="95"/>
      <c r="AH1364" s="95"/>
      <c r="AI1364" s="95"/>
      <c r="AJ1364" s="95"/>
      <c r="AK1364" s="95"/>
    </row>
    <row r="1365" spans="1:37" ht="17.25" customHeight="1" x14ac:dyDescent="0.2">
      <c r="A1365" s="107" t="s">
        <v>22</v>
      </c>
      <c r="B1365" s="107" t="s">
        <v>1471</v>
      </c>
      <c r="C1365" s="107" t="s">
        <v>17</v>
      </c>
      <c r="D1365" s="107" t="s">
        <v>102</v>
      </c>
      <c r="E1365" s="109" t="s">
        <v>4996</v>
      </c>
      <c r="F1365" s="95">
        <v>31</v>
      </c>
      <c r="G1365" s="98" t="s">
        <v>783</v>
      </c>
      <c r="H1365" s="95">
        <v>2014</v>
      </c>
      <c r="I1365" s="96" t="s">
        <v>5027</v>
      </c>
      <c r="J1365" s="95" t="s">
        <v>5028</v>
      </c>
      <c r="K1365" s="95" t="s">
        <v>5003</v>
      </c>
      <c r="L1365" s="95" t="s">
        <v>5004</v>
      </c>
      <c r="M1365" s="95"/>
      <c r="N1365" s="96" t="s">
        <v>5005</v>
      </c>
      <c r="Q1365" s="95" t="s">
        <v>224</v>
      </c>
      <c r="R1365" s="95"/>
      <c r="S1365" s="95"/>
      <c r="T1365" s="95"/>
      <c r="U1365" s="95"/>
      <c r="V1365" s="95"/>
      <c r="W1365" s="95"/>
      <c r="X1365" s="95"/>
      <c r="Y1365" s="95"/>
      <c r="Z1365" s="95"/>
      <c r="AA1365" s="95"/>
      <c r="AB1365" s="95"/>
      <c r="AC1365" s="95"/>
      <c r="AD1365" s="95"/>
      <c r="AE1365" s="95"/>
      <c r="AF1365" s="95"/>
      <c r="AG1365" s="95"/>
      <c r="AH1365" s="95"/>
      <c r="AI1365" s="95"/>
      <c r="AJ1365" s="95"/>
      <c r="AK1365" s="95"/>
    </row>
    <row r="1366" spans="1:37" ht="17.25" customHeight="1" x14ac:dyDescent="0.2">
      <c r="A1366" s="107" t="s">
        <v>22</v>
      </c>
      <c r="B1366" s="107" t="s">
        <v>1478</v>
      </c>
      <c r="C1366" s="107" t="s">
        <v>17</v>
      </c>
      <c r="D1366" s="107" t="s">
        <v>102</v>
      </c>
      <c r="E1366" s="109" t="s">
        <v>4996</v>
      </c>
      <c r="F1366" s="95">
        <v>32</v>
      </c>
      <c r="G1366" s="98" t="s">
        <v>787</v>
      </c>
      <c r="H1366" s="95">
        <v>2015</v>
      </c>
      <c r="I1366" s="96" t="s">
        <v>5030</v>
      </c>
      <c r="J1366" s="95" t="s">
        <v>5031</v>
      </c>
      <c r="K1366" s="95" t="s">
        <v>5003</v>
      </c>
      <c r="L1366" s="95" t="s">
        <v>5004</v>
      </c>
      <c r="M1366" s="95"/>
      <c r="N1366" s="96" t="s">
        <v>5005</v>
      </c>
      <c r="Q1366" s="95" t="s">
        <v>224</v>
      </c>
      <c r="R1366" s="95"/>
      <c r="S1366" s="95"/>
      <c r="T1366" s="95"/>
      <c r="U1366" s="95"/>
      <c r="V1366" s="95"/>
      <c r="W1366" s="95"/>
      <c r="X1366" s="95"/>
      <c r="Y1366" s="95"/>
      <c r="Z1366" s="95"/>
      <c r="AA1366" s="95"/>
      <c r="AB1366" s="95"/>
      <c r="AC1366" s="95"/>
      <c r="AD1366" s="95"/>
      <c r="AE1366" s="95"/>
      <c r="AF1366" s="95"/>
      <c r="AG1366" s="95"/>
      <c r="AH1366" s="95"/>
      <c r="AI1366" s="95"/>
      <c r="AJ1366" s="95"/>
      <c r="AK1366" s="95"/>
    </row>
    <row r="1367" spans="1:37" ht="17.25" customHeight="1" x14ac:dyDescent="0.2">
      <c r="A1367" s="107" t="s">
        <v>22</v>
      </c>
      <c r="B1367" s="107" t="s">
        <v>2648</v>
      </c>
      <c r="C1367" s="107" t="s">
        <v>17</v>
      </c>
      <c r="D1367" s="107" t="s">
        <v>102</v>
      </c>
      <c r="E1367" s="109" t="s">
        <v>4996</v>
      </c>
      <c r="F1367" s="95">
        <v>33</v>
      </c>
      <c r="G1367" s="98" t="s">
        <v>1227</v>
      </c>
      <c r="H1367" s="95">
        <v>2016</v>
      </c>
      <c r="I1367" s="96" t="s">
        <v>5033</v>
      </c>
      <c r="J1367" s="95" t="s">
        <v>5034</v>
      </c>
      <c r="K1367" s="95" t="s">
        <v>5003</v>
      </c>
      <c r="L1367" s="95" t="s">
        <v>5004</v>
      </c>
      <c r="M1367" s="95"/>
      <c r="N1367" s="96" t="s">
        <v>5005</v>
      </c>
      <c r="Q1367" s="95" t="s">
        <v>224</v>
      </c>
      <c r="R1367" s="95"/>
      <c r="S1367" s="95"/>
      <c r="T1367" s="95"/>
      <c r="U1367" s="95"/>
      <c r="V1367" s="95"/>
      <c r="W1367" s="95"/>
      <c r="X1367" s="95"/>
      <c r="Y1367" s="95"/>
      <c r="Z1367" s="95"/>
      <c r="AA1367" s="95"/>
      <c r="AB1367" s="95"/>
      <c r="AC1367" s="95"/>
      <c r="AD1367" s="95"/>
      <c r="AE1367" s="95"/>
      <c r="AF1367" s="95"/>
      <c r="AG1367" s="95"/>
      <c r="AH1367" s="95"/>
      <c r="AI1367" s="95"/>
      <c r="AJ1367" s="95"/>
      <c r="AK1367" s="95"/>
    </row>
    <row r="1368" spans="1:37" ht="17.25" customHeight="1" x14ac:dyDescent="0.2">
      <c r="A1368" s="107" t="s">
        <v>22</v>
      </c>
      <c r="B1368" s="107" t="s">
        <v>4685</v>
      </c>
      <c r="C1368" s="107" t="s">
        <v>17</v>
      </c>
      <c r="D1368" s="107" t="s">
        <v>102</v>
      </c>
      <c r="E1368" s="109" t="s">
        <v>4996</v>
      </c>
      <c r="F1368" s="95">
        <v>34</v>
      </c>
      <c r="G1368" s="98" t="s">
        <v>1929</v>
      </c>
      <c r="H1368" s="95">
        <v>2017</v>
      </c>
      <c r="I1368" s="96" t="s">
        <v>5037</v>
      </c>
      <c r="J1368" s="95" t="s">
        <v>5038</v>
      </c>
      <c r="K1368" s="95" t="s">
        <v>5003</v>
      </c>
      <c r="L1368" s="95" t="s">
        <v>5004</v>
      </c>
      <c r="M1368" s="95"/>
      <c r="N1368" s="96" t="s">
        <v>5005</v>
      </c>
      <c r="Q1368" s="95" t="s">
        <v>224</v>
      </c>
      <c r="R1368" s="95"/>
      <c r="S1368" s="95"/>
      <c r="T1368" s="95"/>
      <c r="U1368" s="95"/>
      <c r="V1368" s="95"/>
      <c r="W1368" s="95"/>
      <c r="X1368" s="95"/>
      <c r="Y1368" s="95"/>
      <c r="Z1368" s="95"/>
      <c r="AA1368" s="95"/>
      <c r="AB1368" s="95"/>
      <c r="AC1368" s="95"/>
      <c r="AD1368" s="95"/>
      <c r="AE1368" s="95"/>
      <c r="AF1368" s="95"/>
      <c r="AG1368" s="95"/>
      <c r="AH1368" s="95"/>
      <c r="AI1368" s="95"/>
      <c r="AJ1368" s="95"/>
      <c r="AK1368" s="95"/>
    </row>
    <row r="1369" spans="1:37" ht="17.25" customHeight="1" x14ac:dyDescent="0.2">
      <c r="A1369" s="107" t="s">
        <v>22</v>
      </c>
      <c r="B1369" s="107" t="s">
        <v>10584</v>
      </c>
      <c r="C1369" s="107" t="s">
        <v>17</v>
      </c>
      <c r="D1369" s="107" t="s">
        <v>102</v>
      </c>
      <c r="E1369" s="109" t="s">
        <v>4996</v>
      </c>
      <c r="F1369" s="95">
        <v>35</v>
      </c>
      <c r="G1369" s="98" t="s">
        <v>10585</v>
      </c>
      <c r="H1369" s="95">
        <v>2018</v>
      </c>
      <c r="I1369" s="96" t="s">
        <v>5037</v>
      </c>
      <c r="J1369" s="95" t="s">
        <v>10586</v>
      </c>
      <c r="K1369" s="95" t="s">
        <v>5003</v>
      </c>
      <c r="L1369" s="95" t="s">
        <v>5004</v>
      </c>
      <c r="M1369" s="95"/>
      <c r="N1369" s="96" t="s">
        <v>5005</v>
      </c>
      <c r="Q1369" s="95" t="s">
        <v>224</v>
      </c>
      <c r="R1369" s="95"/>
      <c r="S1369" s="95"/>
      <c r="T1369" s="95"/>
      <c r="U1369" s="95"/>
      <c r="V1369" s="95"/>
      <c r="W1369" s="95"/>
      <c r="X1369" s="95"/>
      <c r="Y1369" s="95"/>
      <c r="Z1369" s="95"/>
      <c r="AA1369" s="95"/>
      <c r="AB1369" s="95"/>
      <c r="AC1369" s="95"/>
      <c r="AD1369" s="95"/>
      <c r="AE1369" s="95"/>
      <c r="AF1369" s="95"/>
      <c r="AG1369" s="95"/>
      <c r="AH1369" s="95"/>
      <c r="AI1369" s="95"/>
      <c r="AJ1369" s="95"/>
      <c r="AK1369" s="95"/>
    </row>
    <row r="1370" spans="1:37" ht="17.25" customHeight="1" x14ac:dyDescent="0.2">
      <c r="A1370" s="107" t="s">
        <v>22</v>
      </c>
      <c r="B1370" s="107" t="s">
        <v>797</v>
      </c>
      <c r="C1370" s="107" t="s">
        <v>17</v>
      </c>
      <c r="D1370" s="107" t="s">
        <v>102</v>
      </c>
      <c r="E1370" s="107" t="s">
        <v>563</v>
      </c>
      <c r="F1370" s="95">
        <v>25</v>
      </c>
      <c r="G1370" s="95" t="s">
        <v>758</v>
      </c>
      <c r="H1370" s="95">
        <v>2008</v>
      </c>
      <c r="I1370" s="96" t="s">
        <v>5040</v>
      </c>
      <c r="J1370" s="95" t="s">
        <v>5041</v>
      </c>
      <c r="K1370" s="95" t="s">
        <v>5042</v>
      </c>
      <c r="L1370" s="95" t="s">
        <v>5004</v>
      </c>
      <c r="N1370" s="96" t="s">
        <v>177</v>
      </c>
      <c r="O1370" s="95">
        <v>1</v>
      </c>
      <c r="P1370" s="95">
        <v>5</v>
      </c>
      <c r="Q1370" s="95" t="s">
        <v>224</v>
      </c>
      <c r="R1370" s="95"/>
      <c r="S1370" s="95"/>
      <c r="T1370" s="95"/>
      <c r="U1370" s="95"/>
      <c r="V1370" s="95"/>
      <c r="W1370" s="95"/>
      <c r="X1370" s="95"/>
      <c r="Y1370" s="95"/>
      <c r="Z1370" s="95"/>
      <c r="AA1370" s="95"/>
      <c r="AB1370" s="95"/>
      <c r="AC1370" s="95"/>
      <c r="AD1370" s="95"/>
      <c r="AE1370" s="95"/>
      <c r="AF1370" s="95"/>
      <c r="AG1370" s="95"/>
      <c r="AH1370" s="95"/>
      <c r="AI1370" s="95"/>
      <c r="AJ1370" s="95"/>
      <c r="AK1370" s="95"/>
    </row>
    <row r="1371" spans="1:37" ht="17.25" customHeight="1" x14ac:dyDescent="0.2">
      <c r="A1371" s="107" t="s">
        <v>22</v>
      </c>
      <c r="B1371" s="107" t="s">
        <v>2648</v>
      </c>
      <c r="C1371" s="107" t="s">
        <v>17</v>
      </c>
      <c r="D1371" s="107" t="s">
        <v>102</v>
      </c>
      <c r="E1371" s="107" t="s">
        <v>563</v>
      </c>
      <c r="F1371" s="95">
        <v>33</v>
      </c>
      <c r="G1371" s="95" t="s">
        <v>1227</v>
      </c>
      <c r="H1371" s="95">
        <v>2016</v>
      </c>
      <c r="I1371" s="96" t="s">
        <v>5044</v>
      </c>
      <c r="J1371" s="95" t="s">
        <v>5045</v>
      </c>
      <c r="K1371" s="95" t="s">
        <v>5042</v>
      </c>
      <c r="L1371" s="95" t="s">
        <v>5004</v>
      </c>
      <c r="N1371" s="96" t="s">
        <v>177</v>
      </c>
      <c r="O1371" s="95">
        <v>1</v>
      </c>
      <c r="P1371" s="95">
        <v>5</v>
      </c>
      <c r="Q1371" s="95" t="s">
        <v>224</v>
      </c>
      <c r="R1371" s="95"/>
      <c r="S1371" s="95"/>
      <c r="T1371" s="95"/>
      <c r="U1371" s="95"/>
      <c r="V1371" s="95"/>
      <c r="W1371" s="95"/>
      <c r="X1371" s="95"/>
      <c r="Y1371" s="95"/>
      <c r="Z1371" s="95"/>
      <c r="AA1371" s="95"/>
      <c r="AB1371" s="95"/>
      <c r="AC1371" s="95"/>
      <c r="AD1371" s="95"/>
      <c r="AE1371" s="95"/>
      <c r="AF1371" s="95"/>
      <c r="AG1371" s="95"/>
      <c r="AH1371" s="95"/>
      <c r="AI1371" s="95"/>
      <c r="AJ1371" s="95"/>
      <c r="AK1371" s="95"/>
    </row>
    <row r="1372" spans="1:37" ht="17.25" customHeight="1" x14ac:dyDescent="0.2">
      <c r="A1372" s="107" t="s">
        <v>22</v>
      </c>
      <c r="B1372" s="107" t="s">
        <v>1465</v>
      </c>
      <c r="C1372" s="107" t="s">
        <v>17</v>
      </c>
      <c r="D1372" s="107" t="s">
        <v>102</v>
      </c>
      <c r="E1372" s="107" t="s">
        <v>563</v>
      </c>
      <c r="F1372" s="95">
        <v>30</v>
      </c>
      <c r="G1372" s="95" t="s">
        <v>779</v>
      </c>
      <c r="H1372" s="95">
        <v>2013</v>
      </c>
      <c r="I1372" s="96" t="s">
        <v>5048</v>
      </c>
      <c r="J1372" s="95" t="s">
        <v>5049</v>
      </c>
      <c r="K1372" s="95" t="s">
        <v>5042</v>
      </c>
      <c r="L1372" s="95" t="s">
        <v>5004</v>
      </c>
      <c r="N1372" s="96" t="s">
        <v>177</v>
      </c>
      <c r="O1372" s="95">
        <v>1</v>
      </c>
      <c r="P1372" s="95">
        <v>5</v>
      </c>
      <c r="Q1372" s="95" t="s">
        <v>224</v>
      </c>
      <c r="R1372" s="95"/>
      <c r="S1372" s="95"/>
      <c r="T1372" s="95"/>
      <c r="U1372" s="95"/>
      <c r="V1372" s="95"/>
      <c r="W1372" s="95"/>
      <c r="X1372" s="95"/>
      <c r="Y1372" s="95"/>
      <c r="Z1372" s="95"/>
      <c r="AA1372" s="95"/>
      <c r="AB1372" s="95"/>
      <c r="AC1372" s="95"/>
      <c r="AD1372" s="95"/>
      <c r="AE1372" s="95"/>
      <c r="AF1372" s="95"/>
      <c r="AG1372" s="95"/>
      <c r="AH1372" s="95"/>
      <c r="AI1372" s="95"/>
      <c r="AJ1372" s="95"/>
      <c r="AK1372" s="95"/>
    </row>
    <row r="1373" spans="1:37" ht="17.25" customHeight="1" x14ac:dyDescent="0.2">
      <c r="A1373" s="107" t="s">
        <v>22</v>
      </c>
      <c r="B1373" s="107" t="s">
        <v>1478</v>
      </c>
      <c r="C1373" s="107" t="s">
        <v>17</v>
      </c>
      <c r="D1373" s="107" t="s">
        <v>102</v>
      </c>
      <c r="E1373" s="107" t="s">
        <v>563</v>
      </c>
      <c r="F1373" s="95">
        <v>32</v>
      </c>
      <c r="G1373" s="95" t="s">
        <v>787</v>
      </c>
      <c r="H1373" s="95">
        <v>2015</v>
      </c>
      <c r="I1373" s="96" t="s">
        <v>5053</v>
      </c>
      <c r="J1373" s="95" t="s">
        <v>5054</v>
      </c>
      <c r="K1373" s="95" t="s">
        <v>5042</v>
      </c>
      <c r="L1373" s="95" t="s">
        <v>5004</v>
      </c>
      <c r="N1373" s="96" t="s">
        <v>177</v>
      </c>
      <c r="O1373" s="95">
        <v>1</v>
      </c>
      <c r="P1373" s="95">
        <v>5</v>
      </c>
      <c r="Q1373" s="95" t="s">
        <v>224</v>
      </c>
      <c r="R1373" s="95"/>
      <c r="S1373" s="95"/>
      <c r="T1373" s="95"/>
      <c r="U1373" s="95"/>
      <c r="V1373" s="95"/>
      <c r="W1373" s="95"/>
      <c r="X1373" s="95"/>
      <c r="Y1373" s="95"/>
      <c r="Z1373" s="95"/>
      <c r="AA1373" s="95"/>
      <c r="AB1373" s="95"/>
      <c r="AC1373" s="95"/>
      <c r="AD1373" s="95"/>
      <c r="AE1373" s="95"/>
      <c r="AF1373" s="95"/>
      <c r="AG1373" s="95"/>
      <c r="AH1373" s="95"/>
      <c r="AI1373" s="95"/>
      <c r="AJ1373" s="95"/>
      <c r="AK1373" s="95"/>
    </row>
    <row r="1374" spans="1:37" ht="17.25" customHeight="1" x14ac:dyDescent="0.2">
      <c r="A1374" s="107" t="s">
        <v>22</v>
      </c>
      <c r="B1374" s="107" t="s">
        <v>800</v>
      </c>
      <c r="C1374" s="107" t="s">
        <v>17</v>
      </c>
      <c r="D1374" s="107" t="s">
        <v>102</v>
      </c>
      <c r="E1374" s="107" t="s">
        <v>563</v>
      </c>
      <c r="F1374" s="95">
        <v>27</v>
      </c>
      <c r="G1374" s="95" t="s">
        <v>767</v>
      </c>
      <c r="H1374" s="95">
        <v>2010</v>
      </c>
      <c r="I1374" s="96" t="s">
        <v>5057</v>
      </c>
      <c r="J1374" s="95" t="s">
        <v>5058</v>
      </c>
      <c r="K1374" s="95" t="s">
        <v>5042</v>
      </c>
      <c r="L1374" s="95" t="s">
        <v>5004</v>
      </c>
      <c r="N1374" s="96" t="s">
        <v>177</v>
      </c>
      <c r="O1374" s="95">
        <v>1</v>
      </c>
      <c r="P1374" s="95">
        <v>5</v>
      </c>
      <c r="Q1374" s="95" t="s">
        <v>224</v>
      </c>
      <c r="R1374" s="95"/>
      <c r="S1374" s="95"/>
      <c r="T1374" s="95"/>
      <c r="U1374" s="95"/>
      <c r="V1374" s="95"/>
      <c r="W1374" s="95"/>
      <c r="X1374" s="95"/>
      <c r="Y1374" s="95"/>
      <c r="Z1374" s="95"/>
      <c r="AA1374" s="95"/>
      <c r="AB1374" s="95"/>
      <c r="AC1374" s="95"/>
      <c r="AD1374" s="95"/>
      <c r="AE1374" s="95"/>
      <c r="AF1374" s="95"/>
      <c r="AG1374" s="95"/>
      <c r="AH1374" s="95"/>
      <c r="AI1374" s="95"/>
      <c r="AJ1374" s="95"/>
      <c r="AK1374" s="95"/>
    </row>
    <row r="1375" spans="1:37" ht="17.25" customHeight="1" x14ac:dyDescent="0.2">
      <c r="A1375" s="107" t="s">
        <v>22</v>
      </c>
      <c r="B1375" s="107" t="s">
        <v>4685</v>
      </c>
      <c r="C1375" s="107" t="s">
        <v>17</v>
      </c>
      <c r="D1375" s="107" t="s">
        <v>102</v>
      </c>
      <c r="E1375" s="107" t="s">
        <v>563</v>
      </c>
      <c r="F1375" s="95">
        <v>34</v>
      </c>
      <c r="G1375" s="95" t="s">
        <v>1929</v>
      </c>
      <c r="H1375" s="95">
        <v>2017</v>
      </c>
      <c r="I1375" s="96" t="s">
        <v>5061</v>
      </c>
      <c r="J1375" s="95" t="s">
        <v>5062</v>
      </c>
      <c r="K1375" s="95" t="s">
        <v>5063</v>
      </c>
      <c r="L1375" s="95" t="s">
        <v>5004</v>
      </c>
      <c r="N1375" s="96" t="s">
        <v>177</v>
      </c>
      <c r="O1375" s="95">
        <v>1</v>
      </c>
      <c r="P1375" s="95">
        <v>5</v>
      </c>
      <c r="Q1375" s="95" t="s">
        <v>224</v>
      </c>
      <c r="R1375" s="95"/>
      <c r="S1375" s="95"/>
      <c r="T1375" s="95"/>
      <c r="U1375" s="95"/>
      <c r="V1375" s="95"/>
      <c r="W1375" s="95"/>
      <c r="X1375" s="95"/>
      <c r="Y1375" s="95"/>
      <c r="Z1375" s="95"/>
      <c r="AA1375" s="95"/>
      <c r="AB1375" s="95"/>
      <c r="AC1375" s="95"/>
      <c r="AD1375" s="95"/>
      <c r="AE1375" s="95"/>
      <c r="AF1375" s="95"/>
      <c r="AG1375" s="95"/>
      <c r="AH1375" s="95"/>
      <c r="AI1375" s="95"/>
      <c r="AJ1375" s="95"/>
      <c r="AK1375" s="95"/>
    </row>
    <row r="1376" spans="1:37" ht="17.25" customHeight="1" x14ac:dyDescent="0.2">
      <c r="A1376" s="107" t="s">
        <v>22</v>
      </c>
      <c r="B1376" s="107" t="s">
        <v>1459</v>
      </c>
      <c r="C1376" s="107" t="s">
        <v>17</v>
      </c>
      <c r="D1376" s="107" t="s">
        <v>102</v>
      </c>
      <c r="E1376" s="107" t="s">
        <v>563</v>
      </c>
      <c r="F1376" s="95">
        <v>29</v>
      </c>
      <c r="G1376" s="95" t="s">
        <v>775</v>
      </c>
      <c r="H1376" s="95">
        <v>2012</v>
      </c>
      <c r="I1376" s="96" t="s">
        <v>5066</v>
      </c>
      <c r="J1376" s="95" t="s">
        <v>5067</v>
      </c>
      <c r="K1376" s="95" t="s">
        <v>5042</v>
      </c>
      <c r="L1376" s="95" t="s">
        <v>5004</v>
      </c>
      <c r="N1376" s="96" t="s">
        <v>177</v>
      </c>
      <c r="O1376" s="95">
        <v>1</v>
      </c>
      <c r="P1376" s="95">
        <v>5</v>
      </c>
      <c r="Q1376" s="95" t="s">
        <v>224</v>
      </c>
      <c r="R1376" s="95"/>
      <c r="S1376" s="95"/>
      <c r="T1376" s="95"/>
      <c r="U1376" s="95"/>
      <c r="V1376" s="95"/>
      <c r="W1376" s="95"/>
      <c r="X1376" s="95"/>
      <c r="Y1376" s="95"/>
      <c r="Z1376" s="95"/>
      <c r="AA1376" s="95"/>
      <c r="AB1376" s="95"/>
      <c r="AC1376" s="95"/>
      <c r="AD1376" s="95"/>
      <c r="AE1376" s="95"/>
      <c r="AF1376" s="95"/>
      <c r="AG1376" s="95"/>
      <c r="AH1376" s="95"/>
      <c r="AI1376" s="95"/>
      <c r="AJ1376" s="95"/>
      <c r="AK1376" s="95"/>
    </row>
    <row r="1377" spans="1:37" ht="17.25" customHeight="1" x14ac:dyDescent="0.2">
      <c r="A1377" s="107" t="s">
        <v>22</v>
      </c>
      <c r="B1377" s="107" t="s">
        <v>1442</v>
      </c>
      <c r="C1377" s="107" t="s">
        <v>17</v>
      </c>
      <c r="D1377" s="107" t="s">
        <v>102</v>
      </c>
      <c r="E1377" s="107" t="s">
        <v>563</v>
      </c>
      <c r="F1377" s="95">
        <v>24</v>
      </c>
      <c r="G1377" s="95" t="s">
        <v>754</v>
      </c>
      <c r="H1377" s="95">
        <v>2007</v>
      </c>
      <c r="I1377" s="96" t="s">
        <v>5069</v>
      </c>
      <c r="J1377" s="95" t="s">
        <v>5070</v>
      </c>
      <c r="K1377" s="95" t="s">
        <v>5042</v>
      </c>
      <c r="L1377" s="95" t="s">
        <v>5004</v>
      </c>
      <c r="N1377" s="96" t="s">
        <v>177</v>
      </c>
      <c r="O1377" s="95">
        <v>1</v>
      </c>
      <c r="P1377" s="95">
        <v>5</v>
      </c>
      <c r="Q1377" s="95" t="s">
        <v>224</v>
      </c>
      <c r="R1377" s="95"/>
      <c r="S1377" s="95"/>
      <c r="T1377" s="95"/>
      <c r="U1377" s="95"/>
      <c r="V1377" s="95"/>
      <c r="W1377" s="95"/>
      <c r="X1377" s="95"/>
      <c r="Y1377" s="95"/>
      <c r="Z1377" s="95"/>
      <c r="AA1377" s="95"/>
      <c r="AB1377" s="95"/>
      <c r="AC1377" s="95"/>
      <c r="AD1377" s="95"/>
      <c r="AE1377" s="95"/>
      <c r="AF1377" s="95"/>
      <c r="AG1377" s="95"/>
      <c r="AH1377" s="95"/>
      <c r="AI1377" s="95"/>
      <c r="AJ1377" s="95"/>
      <c r="AK1377" s="95"/>
    </row>
    <row r="1378" spans="1:37" ht="17.25" customHeight="1" x14ac:dyDescent="0.2">
      <c r="A1378" s="107" t="s">
        <v>22</v>
      </c>
      <c r="B1378" s="107" t="s">
        <v>1471</v>
      </c>
      <c r="C1378" s="107" t="s">
        <v>17</v>
      </c>
      <c r="D1378" s="107" t="s">
        <v>102</v>
      </c>
      <c r="E1378" s="107" t="s">
        <v>563</v>
      </c>
      <c r="F1378" s="95">
        <v>31</v>
      </c>
      <c r="G1378" s="95" t="s">
        <v>783</v>
      </c>
      <c r="H1378" s="95">
        <v>2014</v>
      </c>
      <c r="I1378" s="96" t="s">
        <v>5075</v>
      </c>
      <c r="J1378" s="95" t="s">
        <v>5076</v>
      </c>
      <c r="K1378" s="95" t="s">
        <v>5042</v>
      </c>
      <c r="L1378" s="95" t="s">
        <v>5004</v>
      </c>
      <c r="N1378" s="96" t="s">
        <v>177</v>
      </c>
      <c r="O1378" s="95">
        <v>1</v>
      </c>
      <c r="P1378" s="95">
        <v>5</v>
      </c>
      <c r="Q1378" s="95" t="s">
        <v>224</v>
      </c>
      <c r="R1378" s="95"/>
      <c r="S1378" s="95"/>
      <c r="T1378" s="95"/>
      <c r="U1378" s="95"/>
      <c r="V1378" s="95"/>
      <c r="W1378" s="95"/>
      <c r="X1378" s="95"/>
      <c r="Y1378" s="95"/>
      <c r="Z1378" s="95"/>
      <c r="AA1378" s="95"/>
      <c r="AB1378" s="95"/>
      <c r="AC1378" s="95"/>
      <c r="AD1378" s="95"/>
      <c r="AE1378" s="95"/>
      <c r="AF1378" s="95"/>
      <c r="AG1378" s="95"/>
      <c r="AH1378" s="95"/>
      <c r="AI1378" s="95"/>
      <c r="AJ1378" s="95"/>
      <c r="AK1378" s="95"/>
    </row>
    <row r="1379" spans="1:37" ht="17.25" customHeight="1" x14ac:dyDescent="0.2">
      <c r="A1379" s="107" t="s">
        <v>22</v>
      </c>
      <c r="B1379" s="107" t="s">
        <v>833</v>
      </c>
      <c r="C1379" s="107" t="s">
        <v>17</v>
      </c>
      <c r="D1379" s="107" t="s">
        <v>102</v>
      </c>
      <c r="E1379" s="107" t="s">
        <v>563</v>
      </c>
      <c r="F1379" s="95">
        <v>28</v>
      </c>
      <c r="G1379" s="95" t="s">
        <v>771</v>
      </c>
      <c r="H1379" s="95">
        <v>2011</v>
      </c>
      <c r="I1379" s="96" t="s">
        <v>5079</v>
      </c>
      <c r="J1379" s="95" t="s">
        <v>5080</v>
      </c>
      <c r="K1379" s="95" t="s">
        <v>5042</v>
      </c>
      <c r="L1379" s="95" t="s">
        <v>5004</v>
      </c>
      <c r="N1379" s="96" t="s">
        <v>177</v>
      </c>
      <c r="O1379" s="95">
        <v>1</v>
      </c>
      <c r="P1379" s="95">
        <v>5</v>
      </c>
      <c r="Q1379" s="95" t="s">
        <v>224</v>
      </c>
      <c r="R1379" s="95"/>
      <c r="S1379" s="95"/>
      <c r="T1379" s="95"/>
      <c r="U1379" s="95"/>
      <c r="V1379" s="95"/>
      <c r="W1379" s="95"/>
      <c r="X1379" s="95"/>
      <c r="Y1379" s="95"/>
      <c r="Z1379" s="95"/>
      <c r="AA1379" s="95"/>
      <c r="AB1379" s="95"/>
      <c r="AC1379" s="95"/>
      <c r="AD1379" s="95"/>
      <c r="AE1379" s="95"/>
      <c r="AF1379" s="95"/>
      <c r="AG1379" s="95"/>
      <c r="AH1379" s="95"/>
      <c r="AI1379" s="95"/>
      <c r="AJ1379" s="95"/>
      <c r="AK1379" s="95"/>
    </row>
    <row r="1380" spans="1:37" ht="17.25" customHeight="1" x14ac:dyDescent="0.2">
      <c r="A1380" s="107" t="s">
        <v>22</v>
      </c>
      <c r="B1380" s="107" t="s">
        <v>1447</v>
      </c>
      <c r="C1380" s="107" t="s">
        <v>17</v>
      </c>
      <c r="D1380" s="107" t="s">
        <v>102</v>
      </c>
      <c r="E1380" s="107" t="s">
        <v>563</v>
      </c>
      <c r="F1380" s="95">
        <v>26</v>
      </c>
      <c r="G1380" s="95" t="s">
        <v>763</v>
      </c>
      <c r="H1380" s="95">
        <v>2009</v>
      </c>
      <c r="I1380" s="96" t="s">
        <v>5083</v>
      </c>
      <c r="J1380" s="95" t="s">
        <v>5084</v>
      </c>
      <c r="K1380" s="95" t="s">
        <v>5042</v>
      </c>
      <c r="L1380" s="95" t="s">
        <v>5004</v>
      </c>
      <c r="N1380" s="96" t="s">
        <v>177</v>
      </c>
      <c r="O1380" s="95">
        <v>1</v>
      </c>
      <c r="P1380" s="95">
        <v>5</v>
      </c>
      <c r="Q1380" s="95" t="s">
        <v>224</v>
      </c>
      <c r="R1380" s="95"/>
      <c r="S1380" s="95"/>
      <c r="T1380" s="95"/>
      <c r="U1380" s="95"/>
      <c r="V1380" s="95"/>
      <c r="W1380" s="95"/>
      <c r="X1380" s="95"/>
      <c r="Y1380" s="95"/>
      <c r="Z1380" s="95"/>
      <c r="AA1380" s="95"/>
      <c r="AB1380" s="95"/>
      <c r="AC1380" s="95"/>
      <c r="AD1380" s="95"/>
      <c r="AE1380" s="95"/>
      <c r="AF1380" s="95"/>
      <c r="AG1380" s="95"/>
      <c r="AH1380" s="95"/>
      <c r="AI1380" s="95"/>
      <c r="AJ1380" s="95"/>
      <c r="AK1380" s="95"/>
    </row>
    <row r="1381" spans="1:37" ht="17.25" customHeight="1" x14ac:dyDescent="0.2">
      <c r="A1381" s="107" t="s">
        <v>22</v>
      </c>
      <c r="B1381" s="107" t="s">
        <v>10584</v>
      </c>
      <c r="C1381" s="107" t="s">
        <v>17</v>
      </c>
      <c r="D1381" s="107" t="s">
        <v>102</v>
      </c>
      <c r="E1381" s="107" t="s">
        <v>563</v>
      </c>
      <c r="F1381" s="95">
        <v>35</v>
      </c>
      <c r="G1381" s="98" t="s">
        <v>10585</v>
      </c>
      <c r="H1381" s="95">
        <v>2018</v>
      </c>
      <c r="I1381" s="96" t="s">
        <v>5083</v>
      </c>
      <c r="J1381" s="95" t="s">
        <v>10588</v>
      </c>
      <c r="K1381" s="95" t="s">
        <v>5042</v>
      </c>
      <c r="L1381" s="95" t="s">
        <v>5004</v>
      </c>
      <c r="N1381" s="96" t="s">
        <v>177</v>
      </c>
      <c r="O1381" s="95">
        <v>1</v>
      </c>
      <c r="P1381" s="95">
        <v>5</v>
      </c>
      <c r="Q1381" s="95" t="s">
        <v>224</v>
      </c>
      <c r="R1381" s="95"/>
      <c r="S1381" s="95"/>
      <c r="T1381" s="95"/>
      <c r="U1381" s="95"/>
      <c r="V1381" s="95"/>
      <c r="W1381" s="95"/>
      <c r="X1381" s="95"/>
      <c r="Y1381" s="95"/>
      <c r="Z1381" s="95"/>
      <c r="AA1381" s="95"/>
      <c r="AB1381" s="95"/>
      <c r="AC1381" s="95"/>
      <c r="AD1381" s="95"/>
      <c r="AE1381" s="95"/>
      <c r="AF1381" s="95"/>
      <c r="AG1381" s="95"/>
      <c r="AH1381" s="95"/>
      <c r="AI1381" s="95"/>
      <c r="AJ1381" s="95"/>
      <c r="AK1381" s="95"/>
    </row>
    <row r="1382" spans="1:37" ht="17.25" customHeight="1" x14ac:dyDescent="0.2">
      <c r="A1382" s="107" t="s">
        <v>22</v>
      </c>
      <c r="B1382" s="107" t="s">
        <v>1442</v>
      </c>
      <c r="C1382" s="107" t="s">
        <v>17</v>
      </c>
      <c r="D1382" s="107" t="s">
        <v>102</v>
      </c>
      <c r="E1382" s="107" t="s">
        <v>5086</v>
      </c>
      <c r="F1382" s="95">
        <v>24</v>
      </c>
      <c r="G1382" s="95" t="s">
        <v>754</v>
      </c>
      <c r="H1382" s="95">
        <v>2007</v>
      </c>
      <c r="I1382" s="96" t="s">
        <v>5088</v>
      </c>
      <c r="J1382" s="95" t="s">
        <v>5089</v>
      </c>
      <c r="K1382" s="95" t="s">
        <v>5090</v>
      </c>
      <c r="L1382" s="95" t="s">
        <v>5004</v>
      </c>
      <c r="N1382" s="96" t="s">
        <v>177</v>
      </c>
      <c r="O1382" s="95">
        <v>1</v>
      </c>
      <c r="P1382" s="95">
        <v>5</v>
      </c>
      <c r="Q1382" s="95" t="s">
        <v>224</v>
      </c>
      <c r="R1382" s="95"/>
      <c r="S1382" s="95"/>
      <c r="T1382" s="95"/>
      <c r="U1382" s="95"/>
      <c r="V1382" s="95"/>
      <c r="W1382" s="95"/>
      <c r="X1382" s="95"/>
      <c r="Y1382" s="95"/>
      <c r="Z1382" s="95"/>
      <c r="AA1382" s="95"/>
      <c r="AB1382" s="95"/>
      <c r="AC1382" s="95"/>
      <c r="AD1382" s="95"/>
      <c r="AE1382" s="95"/>
      <c r="AF1382" s="95"/>
      <c r="AG1382" s="95"/>
      <c r="AH1382" s="95"/>
      <c r="AI1382" s="95"/>
      <c r="AJ1382" s="95"/>
      <c r="AK1382" s="95"/>
    </row>
    <row r="1383" spans="1:37" ht="17.25" customHeight="1" x14ac:dyDescent="0.2">
      <c r="A1383" s="107" t="s">
        <v>22</v>
      </c>
      <c r="B1383" s="107" t="s">
        <v>1447</v>
      </c>
      <c r="C1383" s="107" t="s">
        <v>17</v>
      </c>
      <c r="D1383" s="107" t="s">
        <v>102</v>
      </c>
      <c r="E1383" s="107" t="s">
        <v>5086</v>
      </c>
      <c r="F1383" s="95">
        <v>26</v>
      </c>
      <c r="G1383" s="95" t="s">
        <v>763</v>
      </c>
      <c r="H1383" s="95">
        <v>2009</v>
      </c>
      <c r="I1383" s="96" t="s">
        <v>5092</v>
      </c>
      <c r="J1383" s="95" t="s">
        <v>5093</v>
      </c>
      <c r="K1383" s="95" t="s">
        <v>5090</v>
      </c>
      <c r="L1383" s="95" t="s">
        <v>5004</v>
      </c>
      <c r="N1383" s="96" t="s">
        <v>177</v>
      </c>
      <c r="O1383" s="95">
        <v>1</v>
      </c>
      <c r="P1383" s="95">
        <v>5</v>
      </c>
      <c r="Q1383" s="95" t="s">
        <v>224</v>
      </c>
      <c r="R1383" s="95"/>
      <c r="S1383" s="95"/>
      <c r="T1383" s="95"/>
      <c r="U1383" s="95"/>
      <c r="V1383" s="95"/>
      <c r="W1383" s="95"/>
      <c r="X1383" s="95"/>
      <c r="Y1383" s="95"/>
      <c r="Z1383" s="95"/>
      <c r="AA1383" s="95"/>
      <c r="AB1383" s="95"/>
      <c r="AC1383" s="95"/>
      <c r="AD1383" s="95"/>
      <c r="AE1383" s="95"/>
      <c r="AF1383" s="95"/>
      <c r="AG1383" s="95"/>
      <c r="AH1383" s="95"/>
      <c r="AI1383" s="95"/>
      <c r="AJ1383" s="95"/>
      <c r="AK1383" s="95"/>
    </row>
    <row r="1384" spans="1:37" ht="17.25" customHeight="1" x14ac:dyDescent="0.2">
      <c r="A1384" s="107" t="s">
        <v>22</v>
      </c>
      <c r="B1384" s="107" t="s">
        <v>800</v>
      </c>
      <c r="C1384" s="107" t="s">
        <v>17</v>
      </c>
      <c r="D1384" s="107" t="s">
        <v>102</v>
      </c>
      <c r="E1384" s="107" t="s">
        <v>5086</v>
      </c>
      <c r="F1384" s="95">
        <v>27</v>
      </c>
      <c r="G1384" s="95" t="s">
        <v>767</v>
      </c>
      <c r="H1384" s="95">
        <v>2010</v>
      </c>
      <c r="I1384" s="96" t="s">
        <v>5095</v>
      </c>
      <c r="J1384" s="95" t="s">
        <v>5096</v>
      </c>
      <c r="K1384" s="95" t="s">
        <v>5090</v>
      </c>
      <c r="L1384" s="95" t="s">
        <v>5004</v>
      </c>
      <c r="N1384" s="96" t="s">
        <v>177</v>
      </c>
      <c r="O1384" s="95">
        <v>1</v>
      </c>
      <c r="P1384" s="95">
        <v>5</v>
      </c>
      <c r="Q1384" s="95" t="s">
        <v>224</v>
      </c>
      <c r="R1384" s="95"/>
      <c r="S1384" s="95"/>
      <c r="T1384" s="95"/>
      <c r="U1384" s="95"/>
      <c r="V1384" s="95"/>
      <c r="W1384" s="95"/>
      <c r="X1384" s="95"/>
      <c r="Y1384" s="95"/>
      <c r="Z1384" s="95"/>
      <c r="AA1384" s="95"/>
      <c r="AB1384" s="95"/>
      <c r="AC1384" s="95"/>
      <c r="AD1384" s="95"/>
      <c r="AE1384" s="95"/>
      <c r="AF1384" s="95"/>
      <c r="AG1384" s="95"/>
      <c r="AH1384" s="95"/>
      <c r="AI1384" s="95"/>
      <c r="AJ1384" s="95"/>
      <c r="AK1384" s="95"/>
    </row>
    <row r="1385" spans="1:37" ht="17.25" customHeight="1" x14ac:dyDescent="0.2">
      <c r="A1385" s="107" t="s">
        <v>22</v>
      </c>
      <c r="B1385" s="107" t="s">
        <v>833</v>
      </c>
      <c r="C1385" s="107" t="s">
        <v>17</v>
      </c>
      <c r="D1385" s="107" t="s">
        <v>102</v>
      </c>
      <c r="E1385" s="107" t="s">
        <v>5086</v>
      </c>
      <c r="F1385" s="95">
        <v>28</v>
      </c>
      <c r="G1385" s="95" t="s">
        <v>771</v>
      </c>
      <c r="H1385" s="95">
        <v>2011</v>
      </c>
      <c r="I1385" s="96" t="s">
        <v>5098</v>
      </c>
      <c r="J1385" s="95" t="s">
        <v>5099</v>
      </c>
      <c r="K1385" s="95" t="s">
        <v>5090</v>
      </c>
      <c r="L1385" s="95" t="s">
        <v>5004</v>
      </c>
      <c r="N1385" s="96" t="s">
        <v>177</v>
      </c>
      <c r="O1385" s="95">
        <v>1</v>
      </c>
      <c r="P1385" s="95">
        <v>5</v>
      </c>
      <c r="Q1385" s="95" t="s">
        <v>224</v>
      </c>
      <c r="R1385" s="95"/>
      <c r="S1385" s="95"/>
      <c r="T1385" s="95"/>
      <c r="U1385" s="95"/>
      <c r="V1385" s="95"/>
      <c r="W1385" s="95"/>
      <c r="X1385" s="95"/>
      <c r="Y1385" s="95"/>
      <c r="Z1385" s="95"/>
      <c r="AA1385" s="95"/>
      <c r="AB1385" s="95"/>
      <c r="AC1385" s="95"/>
      <c r="AD1385" s="95"/>
      <c r="AE1385" s="95"/>
      <c r="AF1385" s="95"/>
      <c r="AG1385" s="95"/>
      <c r="AH1385" s="95"/>
      <c r="AI1385" s="95"/>
      <c r="AJ1385" s="95"/>
      <c r="AK1385" s="95"/>
    </row>
    <row r="1386" spans="1:37" ht="17.25" customHeight="1" x14ac:dyDescent="0.2">
      <c r="A1386" s="107" t="s">
        <v>22</v>
      </c>
      <c r="B1386" s="107" t="s">
        <v>4685</v>
      </c>
      <c r="C1386" s="107" t="s">
        <v>17</v>
      </c>
      <c r="D1386" s="107" t="s">
        <v>102</v>
      </c>
      <c r="E1386" s="107" t="s">
        <v>5086</v>
      </c>
      <c r="F1386" s="95">
        <v>34</v>
      </c>
      <c r="G1386" s="95" t="s">
        <v>1929</v>
      </c>
      <c r="H1386" s="95">
        <v>2017</v>
      </c>
      <c r="I1386" s="96" t="s">
        <v>5103</v>
      </c>
      <c r="J1386" s="95" t="s">
        <v>5104</v>
      </c>
      <c r="K1386" s="95" t="s">
        <v>5105</v>
      </c>
      <c r="L1386" s="95" t="s">
        <v>5004</v>
      </c>
      <c r="N1386" s="96" t="s">
        <v>177</v>
      </c>
      <c r="O1386" s="95">
        <v>1</v>
      </c>
      <c r="P1386" s="95">
        <v>5</v>
      </c>
      <c r="Q1386" s="95" t="s">
        <v>224</v>
      </c>
      <c r="R1386" s="95"/>
      <c r="S1386" s="95"/>
      <c r="T1386" s="95"/>
      <c r="U1386" s="95"/>
      <c r="V1386" s="95"/>
      <c r="W1386" s="95"/>
      <c r="X1386" s="95"/>
      <c r="Y1386" s="95"/>
      <c r="Z1386" s="95"/>
      <c r="AA1386" s="95"/>
      <c r="AB1386" s="95"/>
      <c r="AC1386" s="95"/>
      <c r="AD1386" s="95"/>
      <c r="AE1386" s="95"/>
      <c r="AF1386" s="95"/>
      <c r="AG1386" s="95"/>
      <c r="AH1386" s="95"/>
      <c r="AI1386" s="95"/>
      <c r="AJ1386" s="95"/>
      <c r="AK1386" s="95"/>
    </row>
    <row r="1387" spans="1:37" ht="17.25" customHeight="1" x14ac:dyDescent="0.2">
      <c r="A1387" s="107" t="s">
        <v>22</v>
      </c>
      <c r="B1387" s="107" t="s">
        <v>1459</v>
      </c>
      <c r="C1387" s="107" t="s">
        <v>17</v>
      </c>
      <c r="D1387" s="107" t="s">
        <v>102</v>
      </c>
      <c r="E1387" s="107" t="s">
        <v>5086</v>
      </c>
      <c r="F1387" s="95">
        <v>29</v>
      </c>
      <c r="G1387" s="95" t="s">
        <v>775</v>
      </c>
      <c r="H1387" s="95">
        <v>2012</v>
      </c>
      <c r="I1387" s="96" t="s">
        <v>5107</v>
      </c>
      <c r="J1387" s="95" t="s">
        <v>5108</v>
      </c>
      <c r="K1387" s="95" t="s">
        <v>5090</v>
      </c>
      <c r="L1387" s="95" t="s">
        <v>5004</v>
      </c>
      <c r="N1387" s="96" t="s">
        <v>177</v>
      </c>
      <c r="O1387" s="95">
        <v>1</v>
      </c>
      <c r="P1387" s="95">
        <v>5</v>
      </c>
      <c r="Q1387" s="95" t="s">
        <v>224</v>
      </c>
      <c r="R1387" s="95"/>
      <c r="S1387" s="95"/>
      <c r="T1387" s="95"/>
      <c r="U1387" s="95"/>
      <c r="V1387" s="95"/>
      <c r="W1387" s="95"/>
      <c r="X1387" s="95"/>
      <c r="Y1387" s="95"/>
      <c r="Z1387" s="95"/>
      <c r="AA1387" s="95"/>
      <c r="AB1387" s="95"/>
      <c r="AC1387" s="95"/>
      <c r="AD1387" s="95"/>
      <c r="AE1387" s="95"/>
      <c r="AF1387" s="95"/>
      <c r="AG1387" s="95"/>
      <c r="AH1387" s="95"/>
      <c r="AI1387" s="95"/>
      <c r="AJ1387" s="95"/>
      <c r="AK1387" s="95"/>
    </row>
    <row r="1388" spans="1:37" ht="17.25" customHeight="1" x14ac:dyDescent="0.2">
      <c r="A1388" s="107" t="s">
        <v>22</v>
      </c>
      <c r="B1388" s="107" t="s">
        <v>797</v>
      </c>
      <c r="C1388" s="107" t="s">
        <v>17</v>
      </c>
      <c r="D1388" s="107" t="s">
        <v>102</v>
      </c>
      <c r="E1388" s="107" t="s">
        <v>5086</v>
      </c>
      <c r="F1388" s="95">
        <v>25</v>
      </c>
      <c r="G1388" s="95" t="s">
        <v>758</v>
      </c>
      <c r="H1388" s="95">
        <v>2008</v>
      </c>
      <c r="I1388" s="96" t="s">
        <v>5110</v>
      </c>
      <c r="J1388" s="95" t="s">
        <v>5111</v>
      </c>
      <c r="K1388" s="95" t="s">
        <v>5090</v>
      </c>
      <c r="L1388" s="95" t="s">
        <v>5004</v>
      </c>
      <c r="N1388" s="96" t="s">
        <v>177</v>
      </c>
      <c r="O1388" s="95">
        <v>1</v>
      </c>
      <c r="P1388" s="95">
        <v>5</v>
      </c>
      <c r="Q1388" s="95" t="s">
        <v>224</v>
      </c>
      <c r="R1388" s="95"/>
      <c r="S1388" s="95"/>
      <c r="T1388" s="95"/>
      <c r="U1388" s="95"/>
      <c r="V1388" s="95"/>
      <c r="W1388" s="95"/>
      <c r="X1388" s="95"/>
      <c r="Y1388" s="95"/>
      <c r="Z1388" s="95"/>
      <c r="AA1388" s="95"/>
      <c r="AB1388" s="95"/>
      <c r="AC1388" s="95"/>
      <c r="AD1388" s="95"/>
      <c r="AE1388" s="95"/>
      <c r="AF1388" s="95"/>
      <c r="AG1388" s="95"/>
      <c r="AH1388" s="95"/>
      <c r="AI1388" s="95"/>
      <c r="AJ1388" s="95"/>
      <c r="AK1388" s="95"/>
    </row>
    <row r="1389" spans="1:37" ht="17.25" customHeight="1" x14ac:dyDescent="0.2">
      <c r="A1389" s="107" t="s">
        <v>22</v>
      </c>
      <c r="B1389" s="107" t="s">
        <v>1465</v>
      </c>
      <c r="C1389" s="107" t="s">
        <v>17</v>
      </c>
      <c r="D1389" s="107" t="s">
        <v>102</v>
      </c>
      <c r="E1389" s="107" t="s">
        <v>5086</v>
      </c>
      <c r="F1389" s="95">
        <v>30</v>
      </c>
      <c r="G1389" s="95" t="s">
        <v>779</v>
      </c>
      <c r="H1389" s="95">
        <v>2013</v>
      </c>
      <c r="I1389" s="96" t="s">
        <v>5113</v>
      </c>
      <c r="J1389" s="95" t="s">
        <v>5114</v>
      </c>
      <c r="K1389" s="95" t="s">
        <v>5090</v>
      </c>
      <c r="L1389" s="95" t="s">
        <v>5004</v>
      </c>
      <c r="N1389" s="96" t="s">
        <v>177</v>
      </c>
      <c r="O1389" s="95">
        <v>1</v>
      </c>
      <c r="P1389" s="95">
        <v>5</v>
      </c>
      <c r="Q1389" s="95" t="s">
        <v>224</v>
      </c>
      <c r="R1389" s="95"/>
      <c r="S1389" s="95"/>
      <c r="T1389" s="95"/>
      <c r="U1389" s="95"/>
      <c r="V1389" s="95"/>
      <c r="W1389" s="95"/>
      <c r="X1389" s="95"/>
      <c r="Y1389" s="95"/>
      <c r="Z1389" s="95"/>
      <c r="AA1389" s="95"/>
      <c r="AB1389" s="95"/>
      <c r="AC1389" s="95"/>
      <c r="AD1389" s="95"/>
      <c r="AE1389" s="95"/>
      <c r="AF1389" s="95"/>
      <c r="AG1389" s="95"/>
      <c r="AH1389" s="95"/>
      <c r="AI1389" s="95"/>
      <c r="AJ1389" s="95"/>
      <c r="AK1389" s="95"/>
    </row>
    <row r="1390" spans="1:37" ht="17.25" customHeight="1" x14ac:dyDescent="0.2">
      <c r="A1390" s="107" t="s">
        <v>22</v>
      </c>
      <c r="B1390" s="107" t="s">
        <v>1471</v>
      </c>
      <c r="C1390" s="107" t="s">
        <v>17</v>
      </c>
      <c r="D1390" s="107" t="s">
        <v>102</v>
      </c>
      <c r="E1390" s="107" t="s">
        <v>5086</v>
      </c>
      <c r="F1390" s="95">
        <v>31</v>
      </c>
      <c r="G1390" s="95" t="s">
        <v>783</v>
      </c>
      <c r="H1390" s="95">
        <v>2014</v>
      </c>
      <c r="I1390" s="96" t="s">
        <v>5116</v>
      </c>
      <c r="J1390" s="95" t="s">
        <v>5117</v>
      </c>
      <c r="K1390" s="95" t="s">
        <v>5090</v>
      </c>
      <c r="L1390" s="95" t="s">
        <v>5004</v>
      </c>
      <c r="N1390" s="96" t="s">
        <v>177</v>
      </c>
      <c r="O1390" s="95">
        <v>1</v>
      </c>
      <c r="P1390" s="95">
        <v>5</v>
      </c>
      <c r="Q1390" s="95" t="s">
        <v>224</v>
      </c>
      <c r="R1390" s="95"/>
      <c r="S1390" s="95"/>
      <c r="T1390" s="95"/>
      <c r="U1390" s="95"/>
      <c r="V1390" s="95"/>
      <c r="W1390" s="95"/>
      <c r="X1390" s="95"/>
      <c r="Y1390" s="95"/>
      <c r="Z1390" s="95"/>
      <c r="AA1390" s="95"/>
      <c r="AB1390" s="95"/>
      <c r="AC1390" s="95"/>
      <c r="AD1390" s="95"/>
      <c r="AE1390" s="95"/>
      <c r="AF1390" s="95"/>
      <c r="AG1390" s="95"/>
      <c r="AH1390" s="95"/>
      <c r="AI1390" s="95"/>
      <c r="AJ1390" s="95"/>
      <c r="AK1390" s="95"/>
    </row>
    <row r="1391" spans="1:37" ht="17.25" customHeight="1" x14ac:dyDescent="0.2">
      <c r="A1391" s="107" t="s">
        <v>22</v>
      </c>
      <c r="B1391" s="107" t="s">
        <v>1478</v>
      </c>
      <c r="C1391" s="107" t="s">
        <v>17</v>
      </c>
      <c r="D1391" s="107" t="s">
        <v>102</v>
      </c>
      <c r="E1391" s="107" t="s">
        <v>5086</v>
      </c>
      <c r="F1391" s="95">
        <v>32</v>
      </c>
      <c r="G1391" s="95" t="s">
        <v>787</v>
      </c>
      <c r="H1391" s="95">
        <v>2015</v>
      </c>
      <c r="I1391" s="96" t="s">
        <v>5120</v>
      </c>
      <c r="J1391" s="95" t="s">
        <v>5121</v>
      </c>
      <c r="K1391" s="95" t="s">
        <v>5090</v>
      </c>
      <c r="L1391" s="95" t="s">
        <v>5004</v>
      </c>
      <c r="N1391" s="96" t="s">
        <v>177</v>
      </c>
      <c r="O1391" s="95">
        <v>1</v>
      </c>
      <c r="P1391" s="95">
        <v>5</v>
      </c>
      <c r="Q1391" s="95" t="s">
        <v>224</v>
      </c>
      <c r="R1391" s="95"/>
      <c r="S1391" s="95"/>
      <c r="T1391" s="95"/>
      <c r="U1391" s="95"/>
      <c r="V1391" s="95"/>
      <c r="W1391" s="95"/>
      <c r="X1391" s="95"/>
      <c r="Y1391" s="95"/>
      <c r="Z1391" s="95"/>
      <c r="AA1391" s="95"/>
      <c r="AB1391" s="95"/>
      <c r="AC1391" s="95"/>
      <c r="AD1391" s="95"/>
      <c r="AE1391" s="95"/>
      <c r="AF1391" s="95"/>
      <c r="AG1391" s="95"/>
      <c r="AH1391" s="95"/>
      <c r="AI1391" s="95"/>
      <c r="AJ1391" s="95"/>
      <c r="AK1391" s="95"/>
    </row>
    <row r="1392" spans="1:37" ht="17.25" customHeight="1" x14ac:dyDescent="0.2">
      <c r="A1392" s="107" t="s">
        <v>22</v>
      </c>
      <c r="B1392" s="107" t="s">
        <v>2648</v>
      </c>
      <c r="C1392" s="107" t="s">
        <v>17</v>
      </c>
      <c r="D1392" s="107" t="s">
        <v>102</v>
      </c>
      <c r="E1392" s="107" t="s">
        <v>5086</v>
      </c>
      <c r="F1392" s="95">
        <v>33</v>
      </c>
      <c r="G1392" s="95" t="s">
        <v>1227</v>
      </c>
      <c r="H1392" s="95">
        <v>2016</v>
      </c>
      <c r="I1392" s="96" t="s">
        <v>5124</v>
      </c>
      <c r="J1392" s="95" t="s">
        <v>5125</v>
      </c>
      <c r="K1392" s="95" t="s">
        <v>5090</v>
      </c>
      <c r="L1392" s="95" t="s">
        <v>5004</v>
      </c>
      <c r="N1392" s="96" t="s">
        <v>177</v>
      </c>
      <c r="O1392" s="95">
        <v>1</v>
      </c>
      <c r="P1392" s="95">
        <v>5</v>
      </c>
      <c r="Q1392" s="95" t="s">
        <v>224</v>
      </c>
      <c r="R1392" s="95"/>
      <c r="S1392" s="95"/>
      <c r="T1392" s="95"/>
      <c r="U1392" s="95"/>
      <c r="V1392" s="95"/>
      <c r="W1392" s="95"/>
      <c r="X1392" s="95"/>
      <c r="Y1392" s="95"/>
      <c r="Z1392" s="95"/>
      <c r="AA1392" s="95"/>
      <c r="AB1392" s="95"/>
      <c r="AC1392" s="95"/>
      <c r="AD1392" s="95"/>
      <c r="AE1392" s="95"/>
      <c r="AF1392" s="95"/>
      <c r="AG1392" s="95"/>
      <c r="AH1392" s="95"/>
      <c r="AI1392" s="95"/>
      <c r="AJ1392" s="95"/>
      <c r="AK1392" s="95"/>
    </row>
    <row r="1393" spans="1:37" ht="17.25" customHeight="1" x14ac:dyDescent="0.2">
      <c r="A1393" s="107" t="s">
        <v>22</v>
      </c>
      <c r="B1393" s="107" t="s">
        <v>10584</v>
      </c>
      <c r="C1393" s="107" t="s">
        <v>17</v>
      </c>
      <c r="D1393" s="107" t="s">
        <v>102</v>
      </c>
      <c r="E1393" s="107" t="s">
        <v>5086</v>
      </c>
      <c r="F1393" s="95">
        <v>35</v>
      </c>
      <c r="G1393" s="98" t="s">
        <v>10585</v>
      </c>
      <c r="H1393" s="95">
        <v>2018</v>
      </c>
      <c r="I1393" s="96" t="s">
        <v>5124</v>
      </c>
      <c r="J1393" s="95" t="s">
        <v>10587</v>
      </c>
      <c r="K1393" s="95" t="s">
        <v>5090</v>
      </c>
      <c r="L1393" s="95" t="s">
        <v>5004</v>
      </c>
      <c r="N1393" s="96" t="s">
        <v>177</v>
      </c>
      <c r="O1393" s="95">
        <v>1</v>
      </c>
      <c r="P1393" s="95">
        <v>5</v>
      </c>
      <c r="Q1393" s="95" t="s">
        <v>224</v>
      </c>
      <c r="R1393" s="95"/>
      <c r="S1393" s="95"/>
      <c r="T1393" s="95"/>
      <c r="U1393" s="95"/>
      <c r="V1393" s="95"/>
      <c r="W1393" s="95"/>
      <c r="X1393" s="95"/>
      <c r="Y1393" s="95"/>
      <c r="Z1393" s="95"/>
      <c r="AA1393" s="95"/>
      <c r="AB1393" s="95"/>
      <c r="AC1393" s="95"/>
      <c r="AD1393" s="95"/>
      <c r="AE1393" s="95"/>
      <c r="AF1393" s="95"/>
      <c r="AG1393" s="95"/>
      <c r="AH1393" s="95"/>
      <c r="AI1393" s="95"/>
      <c r="AJ1393" s="95"/>
      <c r="AK1393" s="95"/>
    </row>
    <row r="1394" spans="1:37" ht="17.25" customHeight="1" x14ac:dyDescent="0.2">
      <c r="A1394" s="108" t="s">
        <v>22</v>
      </c>
      <c r="B1394" s="108" t="s">
        <v>1437</v>
      </c>
      <c r="C1394" s="108" t="s">
        <v>17</v>
      </c>
      <c r="D1394" s="108" t="s">
        <v>85</v>
      </c>
      <c r="E1394" s="108" t="s">
        <v>5130</v>
      </c>
      <c r="F1394" s="95">
        <v>22</v>
      </c>
      <c r="G1394" s="98" t="s">
        <v>746</v>
      </c>
      <c r="H1394" s="95">
        <v>2005</v>
      </c>
      <c r="I1394" s="96" t="s">
        <v>5131</v>
      </c>
      <c r="J1394" s="95" t="s">
        <v>5132</v>
      </c>
      <c r="K1394" s="95" t="s">
        <v>5133</v>
      </c>
      <c r="L1394" s="95" t="s">
        <v>4578</v>
      </c>
      <c r="M1394" s="95" t="s">
        <v>223</v>
      </c>
      <c r="N1394" s="95" t="s">
        <v>177</v>
      </c>
      <c r="O1394" s="95">
        <v>1</v>
      </c>
      <c r="P1394" s="95">
        <v>7</v>
      </c>
      <c r="Q1394" s="95" t="s">
        <v>224</v>
      </c>
      <c r="R1394" s="95"/>
      <c r="S1394" s="95"/>
      <c r="T1394" s="95"/>
      <c r="U1394" s="95"/>
      <c r="V1394" s="95"/>
      <c r="W1394" s="95"/>
      <c r="X1394" s="95"/>
      <c r="Y1394" s="95"/>
      <c r="Z1394" s="95"/>
      <c r="AA1394" s="95"/>
      <c r="AB1394" s="95"/>
      <c r="AC1394" s="95"/>
      <c r="AD1394" s="95"/>
      <c r="AE1394" s="95"/>
      <c r="AF1394" s="95"/>
      <c r="AG1394" s="95"/>
      <c r="AH1394" s="95"/>
      <c r="AI1394" s="95"/>
      <c r="AJ1394" s="95"/>
      <c r="AK1394" s="95"/>
    </row>
    <row r="1395" spans="1:37" ht="17.25" customHeight="1" x14ac:dyDescent="0.2">
      <c r="A1395" s="108" t="s">
        <v>22</v>
      </c>
      <c r="B1395" s="108" t="s">
        <v>1447</v>
      </c>
      <c r="C1395" s="108" t="s">
        <v>17</v>
      </c>
      <c r="D1395" s="108" t="s">
        <v>85</v>
      </c>
      <c r="E1395" s="108" t="s">
        <v>5130</v>
      </c>
      <c r="F1395" s="95">
        <v>26</v>
      </c>
      <c r="G1395" s="98" t="s">
        <v>763</v>
      </c>
      <c r="H1395" s="95">
        <v>2009</v>
      </c>
      <c r="I1395" s="96" t="s">
        <v>5136</v>
      </c>
      <c r="J1395" s="95" t="s">
        <v>5137</v>
      </c>
      <c r="K1395" s="95" t="s">
        <v>5133</v>
      </c>
      <c r="L1395" s="95" t="s">
        <v>4578</v>
      </c>
      <c r="M1395" s="95" t="s">
        <v>223</v>
      </c>
      <c r="N1395" s="95" t="s">
        <v>177</v>
      </c>
      <c r="O1395" s="95">
        <v>1</v>
      </c>
      <c r="P1395" s="95">
        <v>7</v>
      </c>
      <c r="Q1395" s="95" t="s">
        <v>224</v>
      </c>
      <c r="R1395" s="95"/>
      <c r="S1395" s="95"/>
      <c r="T1395" s="95"/>
      <c r="U1395" s="95"/>
      <c r="V1395" s="95"/>
      <c r="W1395" s="95"/>
      <c r="X1395" s="95"/>
      <c r="Y1395" s="95"/>
      <c r="Z1395" s="95"/>
      <c r="AA1395" s="95"/>
      <c r="AB1395" s="95"/>
      <c r="AC1395" s="95"/>
      <c r="AD1395" s="95"/>
      <c r="AE1395" s="95"/>
      <c r="AF1395" s="95"/>
      <c r="AG1395" s="95"/>
      <c r="AH1395" s="95"/>
      <c r="AI1395" s="95"/>
      <c r="AJ1395" s="95"/>
      <c r="AK1395" s="95"/>
    </row>
    <row r="1396" spans="1:37" ht="17.25" customHeight="1" x14ac:dyDescent="0.2">
      <c r="A1396" s="108" t="s">
        <v>22</v>
      </c>
      <c r="B1396" s="108" t="s">
        <v>1465</v>
      </c>
      <c r="C1396" s="108" t="s">
        <v>17</v>
      </c>
      <c r="D1396" s="108" t="s">
        <v>85</v>
      </c>
      <c r="E1396" s="108" t="s">
        <v>5130</v>
      </c>
      <c r="F1396" s="95">
        <v>30</v>
      </c>
      <c r="G1396" s="98" t="s">
        <v>779</v>
      </c>
      <c r="H1396" s="95">
        <v>2013</v>
      </c>
      <c r="I1396" s="96" t="s">
        <v>5139</v>
      </c>
      <c r="J1396" s="95" t="s">
        <v>5140</v>
      </c>
      <c r="K1396" s="95" t="s">
        <v>5133</v>
      </c>
      <c r="L1396" s="95" t="s">
        <v>4578</v>
      </c>
      <c r="M1396" s="95" t="s">
        <v>223</v>
      </c>
      <c r="N1396" s="95" t="s">
        <v>177</v>
      </c>
      <c r="O1396" s="95">
        <v>1</v>
      </c>
      <c r="P1396" s="95">
        <v>7</v>
      </c>
      <c r="Q1396" s="95" t="s">
        <v>224</v>
      </c>
      <c r="R1396" s="95"/>
      <c r="S1396" s="95"/>
      <c r="T1396" s="95"/>
      <c r="U1396" s="95"/>
      <c r="V1396" s="95"/>
      <c r="W1396" s="95"/>
      <c r="X1396" s="95"/>
      <c r="Y1396" s="95"/>
      <c r="Z1396" s="95"/>
      <c r="AA1396" s="95"/>
      <c r="AB1396" s="95"/>
      <c r="AC1396" s="95"/>
      <c r="AD1396" s="95"/>
      <c r="AE1396" s="95"/>
      <c r="AF1396" s="95"/>
      <c r="AG1396" s="95"/>
      <c r="AH1396" s="95"/>
      <c r="AI1396" s="95"/>
      <c r="AJ1396" s="95"/>
      <c r="AK1396" s="95"/>
    </row>
    <row r="1397" spans="1:37" ht="17.25" customHeight="1" x14ac:dyDescent="0.2">
      <c r="A1397" s="108" t="s">
        <v>22</v>
      </c>
      <c r="B1397" s="108" t="s">
        <v>4685</v>
      </c>
      <c r="C1397" s="108" t="s">
        <v>17</v>
      </c>
      <c r="D1397" s="108" t="s">
        <v>85</v>
      </c>
      <c r="E1397" s="108" t="s">
        <v>5130</v>
      </c>
      <c r="F1397" s="95">
        <v>34</v>
      </c>
      <c r="G1397" s="98" t="s">
        <v>1929</v>
      </c>
      <c r="H1397" s="95">
        <v>2017</v>
      </c>
      <c r="I1397" s="96" t="s">
        <v>5139</v>
      </c>
      <c r="J1397" s="95" t="s">
        <v>10589</v>
      </c>
      <c r="K1397" s="95" t="s">
        <v>5133</v>
      </c>
      <c r="L1397" s="95" t="s">
        <v>4578</v>
      </c>
      <c r="M1397" s="95" t="s">
        <v>223</v>
      </c>
      <c r="N1397" s="95" t="s">
        <v>177</v>
      </c>
      <c r="O1397" s="95">
        <v>1</v>
      </c>
      <c r="P1397" s="95">
        <v>7</v>
      </c>
      <c r="Q1397" s="95" t="s">
        <v>224</v>
      </c>
      <c r="R1397" s="95"/>
      <c r="S1397" s="95"/>
      <c r="T1397" s="95"/>
      <c r="U1397" s="95"/>
      <c r="V1397" s="95"/>
      <c r="W1397" s="95"/>
      <c r="X1397" s="95"/>
      <c r="Y1397" s="95"/>
      <c r="Z1397" s="95"/>
      <c r="AA1397" s="95"/>
      <c r="AB1397" s="95"/>
      <c r="AC1397" s="95"/>
      <c r="AD1397" s="95"/>
      <c r="AE1397" s="95"/>
      <c r="AF1397" s="95"/>
      <c r="AG1397" s="95"/>
      <c r="AH1397" s="95"/>
      <c r="AI1397" s="95"/>
      <c r="AJ1397" s="95"/>
      <c r="AK1397" s="95"/>
    </row>
    <row r="1398" spans="1:37" ht="17.25" customHeight="1" x14ac:dyDescent="0.2">
      <c r="A1398" s="108" t="s">
        <v>22</v>
      </c>
      <c r="B1398" s="108" t="s">
        <v>1437</v>
      </c>
      <c r="C1398" s="108" t="s">
        <v>17</v>
      </c>
      <c r="D1398" s="108" t="s">
        <v>85</v>
      </c>
      <c r="E1398" s="108" t="s">
        <v>5143</v>
      </c>
      <c r="F1398" s="95">
        <v>22</v>
      </c>
      <c r="G1398" s="98" t="s">
        <v>746</v>
      </c>
      <c r="H1398" s="95">
        <v>2005</v>
      </c>
      <c r="I1398" s="96" t="s">
        <v>5144</v>
      </c>
      <c r="J1398" s="95" t="s">
        <v>5145</v>
      </c>
      <c r="K1398" s="95" t="s">
        <v>5146</v>
      </c>
      <c r="L1398" s="95" t="s">
        <v>4578</v>
      </c>
      <c r="M1398" s="95" t="s">
        <v>223</v>
      </c>
      <c r="N1398" s="95" t="s">
        <v>177</v>
      </c>
      <c r="O1398" s="95">
        <v>1</v>
      </c>
      <c r="P1398" s="95">
        <v>7</v>
      </c>
      <c r="Q1398" s="95" t="s">
        <v>224</v>
      </c>
      <c r="R1398" s="95"/>
      <c r="S1398" s="95"/>
      <c r="T1398" s="95"/>
      <c r="U1398" s="95"/>
      <c r="V1398" s="95"/>
      <c r="W1398" s="95"/>
      <c r="X1398" s="95"/>
      <c r="Y1398" s="95"/>
      <c r="Z1398" s="95"/>
      <c r="AA1398" s="95"/>
      <c r="AB1398" s="95"/>
      <c r="AC1398" s="95"/>
      <c r="AD1398" s="95"/>
      <c r="AE1398" s="95"/>
      <c r="AF1398" s="95"/>
      <c r="AG1398" s="95"/>
      <c r="AH1398" s="95"/>
      <c r="AI1398" s="95"/>
      <c r="AJ1398" s="95"/>
      <c r="AK1398" s="95"/>
    </row>
    <row r="1399" spans="1:37" ht="17.25" customHeight="1" x14ac:dyDescent="0.2">
      <c r="A1399" s="108" t="s">
        <v>22</v>
      </c>
      <c r="B1399" s="108" t="s">
        <v>1447</v>
      </c>
      <c r="C1399" s="108" t="s">
        <v>17</v>
      </c>
      <c r="D1399" s="108" t="s">
        <v>85</v>
      </c>
      <c r="E1399" s="108" t="s">
        <v>5143</v>
      </c>
      <c r="F1399" s="95">
        <v>26</v>
      </c>
      <c r="G1399" s="98" t="s">
        <v>763</v>
      </c>
      <c r="H1399" s="95">
        <v>2009</v>
      </c>
      <c r="I1399" s="96" t="s">
        <v>5149</v>
      </c>
      <c r="J1399" s="95" t="s">
        <v>5150</v>
      </c>
      <c r="K1399" s="95" t="s">
        <v>5146</v>
      </c>
      <c r="L1399" s="95" t="s">
        <v>4578</v>
      </c>
      <c r="M1399" s="95" t="s">
        <v>223</v>
      </c>
      <c r="N1399" s="95" t="s">
        <v>177</v>
      </c>
      <c r="O1399" s="95">
        <v>1</v>
      </c>
      <c r="P1399" s="95">
        <v>7</v>
      </c>
      <c r="Q1399" s="95" t="s">
        <v>224</v>
      </c>
      <c r="R1399" s="95"/>
      <c r="S1399" s="95"/>
      <c r="T1399" s="95"/>
      <c r="U1399" s="95"/>
      <c r="V1399" s="95"/>
      <c r="W1399" s="95"/>
      <c r="X1399" s="95"/>
      <c r="Y1399" s="95"/>
      <c r="Z1399" s="95"/>
      <c r="AA1399" s="95"/>
      <c r="AB1399" s="95"/>
      <c r="AC1399" s="95"/>
      <c r="AD1399" s="95"/>
      <c r="AE1399" s="95"/>
      <c r="AF1399" s="95"/>
      <c r="AG1399" s="95"/>
      <c r="AH1399" s="95"/>
      <c r="AI1399" s="95"/>
      <c r="AJ1399" s="95"/>
      <c r="AK1399" s="95"/>
    </row>
    <row r="1400" spans="1:37" ht="17.25" customHeight="1" x14ac:dyDescent="0.2">
      <c r="A1400" s="108" t="s">
        <v>22</v>
      </c>
      <c r="B1400" s="108" t="s">
        <v>1465</v>
      </c>
      <c r="C1400" s="108" t="s">
        <v>17</v>
      </c>
      <c r="D1400" s="108" t="s">
        <v>85</v>
      </c>
      <c r="E1400" s="108" t="s">
        <v>5143</v>
      </c>
      <c r="F1400" s="95">
        <v>30</v>
      </c>
      <c r="G1400" s="98" t="s">
        <v>779</v>
      </c>
      <c r="H1400" s="95">
        <v>2013</v>
      </c>
      <c r="I1400" s="96" t="s">
        <v>5154</v>
      </c>
      <c r="J1400" s="95" t="s">
        <v>5155</v>
      </c>
      <c r="K1400" s="95" t="s">
        <v>5146</v>
      </c>
      <c r="L1400" s="95" t="s">
        <v>4578</v>
      </c>
      <c r="M1400" s="95" t="s">
        <v>223</v>
      </c>
      <c r="N1400" s="95" t="s">
        <v>177</v>
      </c>
      <c r="O1400" s="95">
        <v>1</v>
      </c>
      <c r="P1400" s="95">
        <v>7</v>
      </c>
      <c r="Q1400" s="95" t="s">
        <v>224</v>
      </c>
      <c r="R1400" s="95"/>
      <c r="S1400" s="95"/>
      <c r="T1400" s="95"/>
      <c r="U1400" s="95"/>
      <c r="V1400" s="95"/>
      <c r="W1400" s="95"/>
      <c r="X1400" s="95"/>
      <c r="Y1400" s="95"/>
      <c r="Z1400" s="95"/>
      <c r="AA1400" s="95"/>
      <c r="AB1400" s="95"/>
      <c r="AC1400" s="95"/>
      <c r="AD1400" s="95"/>
      <c r="AE1400" s="95"/>
      <c r="AF1400" s="95"/>
      <c r="AG1400" s="95"/>
      <c r="AH1400" s="95"/>
      <c r="AI1400" s="95"/>
      <c r="AJ1400" s="95"/>
      <c r="AK1400" s="95"/>
    </row>
    <row r="1401" spans="1:37" ht="17.25" customHeight="1" x14ac:dyDescent="0.2">
      <c r="A1401" s="108" t="s">
        <v>22</v>
      </c>
      <c r="B1401" s="108" t="s">
        <v>4685</v>
      </c>
      <c r="C1401" s="108" t="s">
        <v>17</v>
      </c>
      <c r="D1401" s="108" t="s">
        <v>85</v>
      </c>
      <c r="E1401" s="108" t="s">
        <v>5143</v>
      </c>
      <c r="F1401" s="95">
        <v>34</v>
      </c>
      <c r="G1401" s="98" t="s">
        <v>1929</v>
      </c>
      <c r="H1401" s="95">
        <v>2017</v>
      </c>
      <c r="I1401" s="96" t="s">
        <v>5154</v>
      </c>
      <c r="J1401" s="95" t="s">
        <v>10590</v>
      </c>
      <c r="K1401" s="95" t="s">
        <v>5146</v>
      </c>
      <c r="L1401" s="95" t="s">
        <v>4578</v>
      </c>
      <c r="M1401" s="95" t="s">
        <v>223</v>
      </c>
      <c r="N1401" s="95" t="s">
        <v>177</v>
      </c>
      <c r="O1401" s="95">
        <v>1</v>
      </c>
      <c r="P1401" s="95">
        <v>7</v>
      </c>
      <c r="Q1401" s="95" t="s">
        <v>224</v>
      </c>
      <c r="R1401" s="95"/>
      <c r="S1401" s="95"/>
      <c r="T1401" s="95"/>
      <c r="U1401" s="95"/>
      <c r="V1401" s="95"/>
      <c r="W1401" s="95"/>
      <c r="X1401" s="95"/>
      <c r="Y1401" s="95"/>
      <c r="Z1401" s="95"/>
      <c r="AA1401" s="95"/>
      <c r="AB1401" s="95"/>
      <c r="AC1401" s="95"/>
      <c r="AD1401" s="95"/>
      <c r="AE1401" s="95"/>
      <c r="AF1401" s="95"/>
      <c r="AG1401" s="95"/>
      <c r="AH1401" s="95"/>
      <c r="AI1401" s="95"/>
      <c r="AJ1401" s="95"/>
      <c r="AK1401" s="95"/>
    </row>
    <row r="1402" spans="1:37" ht="17.25" customHeight="1" x14ac:dyDescent="0.2">
      <c r="A1402" s="108" t="s">
        <v>22</v>
      </c>
      <c r="B1402" s="108" t="s">
        <v>1437</v>
      </c>
      <c r="C1402" s="108" t="s">
        <v>17</v>
      </c>
      <c r="D1402" s="108" t="s">
        <v>85</v>
      </c>
      <c r="E1402" s="108" t="s">
        <v>5159</v>
      </c>
      <c r="F1402" s="95">
        <v>22</v>
      </c>
      <c r="G1402" s="98" t="s">
        <v>746</v>
      </c>
      <c r="H1402" s="95">
        <v>2005</v>
      </c>
      <c r="I1402" s="96" t="s">
        <v>5160</v>
      </c>
      <c r="J1402" s="95" t="s">
        <v>5161</v>
      </c>
      <c r="K1402" s="95" t="s">
        <v>5162</v>
      </c>
      <c r="L1402" s="95" t="s">
        <v>4578</v>
      </c>
      <c r="M1402" s="95" t="s">
        <v>223</v>
      </c>
      <c r="N1402" s="95" t="s">
        <v>177</v>
      </c>
      <c r="O1402" s="95">
        <v>1</v>
      </c>
      <c r="P1402" s="95">
        <v>7</v>
      </c>
      <c r="Q1402" s="95" t="s">
        <v>224</v>
      </c>
      <c r="R1402" s="95"/>
      <c r="S1402" s="95"/>
      <c r="T1402" s="95"/>
      <c r="U1402" s="95"/>
      <c r="V1402" s="95"/>
      <c r="W1402" s="95"/>
      <c r="X1402" s="95"/>
      <c r="Y1402" s="95"/>
      <c r="Z1402" s="95"/>
      <c r="AA1402" s="95"/>
      <c r="AB1402" s="95"/>
      <c r="AC1402" s="95"/>
      <c r="AD1402" s="95"/>
      <c r="AE1402" s="95"/>
      <c r="AF1402" s="95"/>
      <c r="AG1402" s="95"/>
      <c r="AH1402" s="95"/>
      <c r="AI1402" s="95"/>
      <c r="AJ1402" s="95"/>
      <c r="AK1402" s="95"/>
    </row>
    <row r="1403" spans="1:37" ht="17.25" customHeight="1" x14ac:dyDescent="0.2">
      <c r="A1403" s="108" t="s">
        <v>22</v>
      </c>
      <c r="B1403" s="108" t="s">
        <v>1447</v>
      </c>
      <c r="C1403" s="108" t="s">
        <v>17</v>
      </c>
      <c r="D1403" s="108" t="s">
        <v>85</v>
      </c>
      <c r="E1403" s="108" t="s">
        <v>5159</v>
      </c>
      <c r="F1403" s="95">
        <v>26</v>
      </c>
      <c r="G1403" s="98" t="s">
        <v>763</v>
      </c>
      <c r="H1403" s="95">
        <v>2009</v>
      </c>
      <c r="I1403" s="96" t="s">
        <v>5165</v>
      </c>
      <c r="J1403" s="95" t="s">
        <v>5166</v>
      </c>
      <c r="K1403" s="95" t="s">
        <v>5162</v>
      </c>
      <c r="L1403" s="95" t="s">
        <v>4578</v>
      </c>
      <c r="M1403" s="95" t="s">
        <v>223</v>
      </c>
      <c r="N1403" s="95" t="s">
        <v>177</v>
      </c>
      <c r="O1403" s="95">
        <v>1</v>
      </c>
      <c r="P1403" s="95">
        <v>7</v>
      </c>
      <c r="Q1403" s="95" t="s">
        <v>224</v>
      </c>
      <c r="R1403" s="95"/>
      <c r="S1403" s="95"/>
      <c r="T1403" s="95"/>
      <c r="U1403" s="95"/>
      <c r="V1403" s="95"/>
      <c r="W1403" s="95"/>
      <c r="X1403" s="95"/>
      <c r="Y1403" s="95"/>
      <c r="Z1403" s="95"/>
      <c r="AA1403" s="95"/>
      <c r="AB1403" s="95"/>
      <c r="AC1403" s="95"/>
      <c r="AD1403" s="95"/>
      <c r="AE1403" s="95"/>
      <c r="AF1403" s="95"/>
      <c r="AG1403" s="95"/>
      <c r="AH1403" s="95"/>
      <c r="AI1403" s="95"/>
      <c r="AJ1403" s="95"/>
      <c r="AK1403" s="95"/>
    </row>
    <row r="1404" spans="1:37" ht="17.25" customHeight="1" x14ac:dyDescent="0.2">
      <c r="A1404" s="108" t="s">
        <v>22</v>
      </c>
      <c r="B1404" s="108" t="s">
        <v>1465</v>
      </c>
      <c r="C1404" s="108" t="s">
        <v>17</v>
      </c>
      <c r="D1404" s="108" t="s">
        <v>85</v>
      </c>
      <c r="E1404" s="108" t="s">
        <v>5159</v>
      </c>
      <c r="F1404" s="95">
        <v>30</v>
      </c>
      <c r="G1404" s="98" t="s">
        <v>779</v>
      </c>
      <c r="H1404" s="95">
        <v>2013</v>
      </c>
      <c r="I1404" s="96" t="s">
        <v>5168</v>
      </c>
      <c r="J1404" s="95" t="s">
        <v>5169</v>
      </c>
      <c r="K1404" s="95" t="s">
        <v>5162</v>
      </c>
      <c r="L1404" s="95" t="s">
        <v>4578</v>
      </c>
      <c r="M1404" s="95" t="s">
        <v>223</v>
      </c>
      <c r="N1404" s="95" t="s">
        <v>177</v>
      </c>
      <c r="O1404" s="95">
        <v>1</v>
      </c>
      <c r="P1404" s="95">
        <v>7</v>
      </c>
      <c r="Q1404" s="95" t="s">
        <v>224</v>
      </c>
      <c r="R1404" s="95"/>
      <c r="S1404" s="95"/>
      <c r="T1404" s="95"/>
      <c r="U1404" s="95"/>
      <c r="V1404" s="95"/>
      <c r="W1404" s="95"/>
      <c r="X1404" s="95"/>
      <c r="Y1404" s="95"/>
      <c r="Z1404" s="95"/>
      <c r="AA1404" s="95"/>
      <c r="AB1404" s="95"/>
      <c r="AC1404" s="95"/>
      <c r="AD1404" s="95"/>
      <c r="AE1404" s="95"/>
      <c r="AF1404" s="95"/>
      <c r="AG1404" s="95"/>
      <c r="AH1404" s="95"/>
      <c r="AI1404" s="95"/>
      <c r="AJ1404" s="95"/>
      <c r="AK1404" s="95"/>
    </row>
    <row r="1405" spans="1:37" ht="17.25" customHeight="1" x14ac:dyDescent="0.2">
      <c r="A1405" s="108" t="s">
        <v>22</v>
      </c>
      <c r="B1405" s="108" t="s">
        <v>4685</v>
      </c>
      <c r="C1405" s="108" t="s">
        <v>17</v>
      </c>
      <c r="D1405" s="108" t="s">
        <v>85</v>
      </c>
      <c r="E1405" s="108" t="s">
        <v>5159</v>
      </c>
      <c r="F1405" s="95">
        <v>34</v>
      </c>
      <c r="G1405" s="98" t="s">
        <v>1929</v>
      </c>
      <c r="H1405" s="95">
        <v>2017</v>
      </c>
      <c r="I1405" s="96" t="s">
        <v>5168</v>
      </c>
      <c r="J1405" s="95" t="s">
        <v>10591</v>
      </c>
      <c r="K1405" s="95" t="s">
        <v>5162</v>
      </c>
      <c r="L1405" s="95" t="s">
        <v>4578</v>
      </c>
      <c r="M1405" s="95" t="s">
        <v>223</v>
      </c>
      <c r="N1405" s="95" t="s">
        <v>177</v>
      </c>
      <c r="O1405" s="95">
        <v>1</v>
      </c>
      <c r="P1405" s="95">
        <v>7</v>
      </c>
      <c r="Q1405" s="95" t="s">
        <v>224</v>
      </c>
      <c r="R1405" s="95"/>
      <c r="S1405" s="95"/>
      <c r="T1405" s="95"/>
      <c r="U1405" s="95"/>
      <c r="V1405" s="95"/>
      <c r="W1405" s="95"/>
      <c r="X1405" s="95"/>
      <c r="Y1405" s="95"/>
      <c r="Z1405" s="95"/>
      <c r="AA1405" s="95"/>
      <c r="AB1405" s="95"/>
      <c r="AC1405" s="95"/>
      <c r="AD1405" s="95"/>
      <c r="AE1405" s="95"/>
      <c r="AF1405" s="95"/>
      <c r="AG1405" s="95"/>
      <c r="AH1405" s="95"/>
      <c r="AI1405" s="95"/>
      <c r="AJ1405" s="95"/>
      <c r="AK1405" s="95"/>
    </row>
    <row r="1406" spans="1:37" ht="17.25" customHeight="1" x14ac:dyDescent="0.2">
      <c r="A1406" s="107" t="s">
        <v>22</v>
      </c>
      <c r="B1406" s="107" t="s">
        <v>1437</v>
      </c>
      <c r="C1406" s="107" t="s">
        <v>17</v>
      </c>
      <c r="D1406" s="107" t="s">
        <v>92</v>
      </c>
      <c r="E1406" s="107" t="s">
        <v>5172</v>
      </c>
      <c r="F1406" s="95">
        <v>22</v>
      </c>
      <c r="G1406" s="95" t="s">
        <v>746</v>
      </c>
      <c r="H1406" s="95">
        <v>2005</v>
      </c>
      <c r="I1406" s="96" t="s">
        <v>5173</v>
      </c>
      <c r="J1406" s="95" t="s">
        <v>5174</v>
      </c>
      <c r="K1406" s="95" t="s">
        <v>5175</v>
      </c>
      <c r="L1406" s="95" t="s">
        <v>5176</v>
      </c>
      <c r="M1406" s="95" t="s">
        <v>225</v>
      </c>
      <c r="N1406" s="96" t="s">
        <v>177</v>
      </c>
      <c r="O1406" s="95">
        <v>1</v>
      </c>
      <c r="P1406" s="95">
        <v>4</v>
      </c>
      <c r="Q1406" s="96" t="s">
        <v>219</v>
      </c>
      <c r="R1406" s="95"/>
      <c r="S1406" s="95"/>
      <c r="T1406" s="95"/>
      <c r="U1406" s="95"/>
      <c r="V1406" s="95"/>
      <c r="W1406" s="95"/>
      <c r="X1406" s="95"/>
      <c r="Y1406" s="95"/>
      <c r="Z1406" s="95"/>
      <c r="AA1406" s="95"/>
      <c r="AB1406" s="95"/>
      <c r="AC1406" s="95"/>
      <c r="AD1406" s="95"/>
      <c r="AE1406" s="95"/>
      <c r="AF1406" s="95"/>
      <c r="AG1406" s="95"/>
      <c r="AH1406" s="95"/>
      <c r="AI1406" s="95"/>
      <c r="AJ1406" s="95"/>
      <c r="AK1406" s="95"/>
    </row>
    <row r="1407" spans="1:37" ht="17.25" customHeight="1" x14ac:dyDescent="0.2">
      <c r="A1407" s="107" t="s">
        <v>22</v>
      </c>
      <c r="B1407" s="107" t="s">
        <v>1447</v>
      </c>
      <c r="C1407" s="107" t="s">
        <v>17</v>
      </c>
      <c r="D1407" s="107" t="s">
        <v>92</v>
      </c>
      <c r="E1407" s="107" t="s">
        <v>5172</v>
      </c>
      <c r="F1407" s="95">
        <v>26</v>
      </c>
      <c r="G1407" s="95" t="s">
        <v>763</v>
      </c>
      <c r="H1407" s="95">
        <v>2009</v>
      </c>
      <c r="I1407" s="96" t="s">
        <v>5179</v>
      </c>
      <c r="J1407" s="95" t="s">
        <v>5180</v>
      </c>
      <c r="K1407" s="95" t="s">
        <v>5175</v>
      </c>
      <c r="L1407" s="95" t="s">
        <v>5176</v>
      </c>
      <c r="M1407" s="95" t="s">
        <v>225</v>
      </c>
      <c r="N1407" s="96" t="s">
        <v>177</v>
      </c>
      <c r="O1407" s="95">
        <v>1</v>
      </c>
      <c r="P1407" s="95">
        <v>4</v>
      </c>
      <c r="Q1407" s="96" t="s">
        <v>219</v>
      </c>
      <c r="R1407" s="95"/>
      <c r="S1407" s="95"/>
      <c r="T1407" s="95"/>
      <c r="U1407" s="95"/>
      <c r="V1407" s="95"/>
      <c r="W1407" s="95"/>
      <c r="X1407" s="95"/>
      <c r="Y1407" s="95"/>
      <c r="Z1407" s="95"/>
      <c r="AA1407" s="95"/>
      <c r="AB1407" s="95"/>
      <c r="AC1407" s="95"/>
      <c r="AD1407" s="95"/>
      <c r="AE1407" s="95"/>
      <c r="AF1407" s="95"/>
      <c r="AG1407" s="95"/>
      <c r="AH1407" s="95"/>
      <c r="AI1407" s="95"/>
      <c r="AJ1407" s="95"/>
      <c r="AK1407" s="95"/>
    </row>
    <row r="1408" spans="1:37" ht="17.25" customHeight="1" x14ac:dyDescent="0.2">
      <c r="A1408" s="107" t="s">
        <v>22</v>
      </c>
      <c r="B1408" s="107" t="s">
        <v>1471</v>
      </c>
      <c r="C1408" s="107" t="s">
        <v>17</v>
      </c>
      <c r="D1408" s="107" t="s">
        <v>92</v>
      </c>
      <c r="E1408" s="107" t="s">
        <v>5172</v>
      </c>
      <c r="F1408" s="95">
        <v>31</v>
      </c>
      <c r="G1408" s="95" t="s">
        <v>783</v>
      </c>
      <c r="H1408" s="95">
        <v>2014</v>
      </c>
      <c r="I1408" s="96" t="s">
        <v>5185</v>
      </c>
      <c r="J1408" s="95" t="s">
        <v>5186</v>
      </c>
      <c r="K1408" s="95" t="s">
        <v>5175</v>
      </c>
      <c r="L1408" s="95" t="s">
        <v>5176</v>
      </c>
      <c r="M1408" s="95" t="s">
        <v>225</v>
      </c>
      <c r="N1408" s="96" t="s">
        <v>177</v>
      </c>
      <c r="O1408" s="95">
        <v>1</v>
      </c>
      <c r="P1408" s="95">
        <v>4</v>
      </c>
      <c r="Q1408" s="96" t="s">
        <v>219</v>
      </c>
      <c r="R1408" s="95"/>
      <c r="S1408" s="95"/>
      <c r="T1408" s="95"/>
      <c r="U1408" s="95"/>
      <c r="V1408" s="95"/>
      <c r="W1408" s="95"/>
      <c r="X1408" s="95"/>
      <c r="Y1408" s="95"/>
      <c r="Z1408" s="95"/>
      <c r="AA1408" s="95"/>
      <c r="AB1408" s="95"/>
      <c r="AC1408" s="95"/>
      <c r="AD1408" s="95"/>
      <c r="AE1408" s="95"/>
      <c r="AF1408" s="95"/>
      <c r="AG1408" s="95"/>
      <c r="AH1408" s="95"/>
      <c r="AI1408" s="95"/>
      <c r="AJ1408" s="95"/>
      <c r="AK1408" s="95"/>
    </row>
    <row r="1409" spans="1:37" ht="17.25" customHeight="1" x14ac:dyDescent="0.2">
      <c r="A1409" s="108" t="s">
        <v>22</v>
      </c>
      <c r="B1409" s="108" t="s">
        <v>1465</v>
      </c>
      <c r="C1409" s="108" t="s">
        <v>17</v>
      </c>
      <c r="D1409" s="108" t="s">
        <v>100</v>
      </c>
      <c r="E1409" s="108" t="s">
        <v>554</v>
      </c>
      <c r="F1409" s="95">
        <v>30</v>
      </c>
      <c r="G1409" s="95" t="s">
        <v>779</v>
      </c>
      <c r="H1409" s="95">
        <v>2013</v>
      </c>
      <c r="I1409" s="96" t="s">
        <v>5189</v>
      </c>
      <c r="J1409" s="95" t="s">
        <v>5190</v>
      </c>
      <c r="K1409" s="95" t="s">
        <v>5191</v>
      </c>
      <c r="L1409" s="95" t="s">
        <v>5192</v>
      </c>
      <c r="M1409" s="95"/>
      <c r="N1409" s="95" t="s">
        <v>177</v>
      </c>
      <c r="O1409" s="95"/>
      <c r="P1409" s="95"/>
      <c r="Q1409" s="95" t="s">
        <v>219</v>
      </c>
      <c r="R1409" s="95"/>
      <c r="S1409" s="95"/>
      <c r="T1409" s="95"/>
      <c r="U1409" s="95"/>
      <c r="V1409" s="95"/>
      <c r="W1409" s="95"/>
      <c r="X1409" s="95"/>
      <c r="Y1409" s="95"/>
      <c r="Z1409" s="95"/>
      <c r="AA1409" s="95"/>
      <c r="AB1409" s="95"/>
      <c r="AC1409" s="95"/>
      <c r="AD1409" s="95"/>
      <c r="AE1409" s="95"/>
      <c r="AF1409" s="95"/>
      <c r="AG1409" s="95"/>
      <c r="AH1409" s="95"/>
      <c r="AI1409" s="95"/>
      <c r="AJ1409" s="95"/>
      <c r="AK1409" s="95"/>
    </row>
    <row r="1410" spans="1:37" ht="17.25" customHeight="1" x14ac:dyDescent="0.2">
      <c r="A1410" s="108" t="s">
        <v>22</v>
      </c>
      <c r="B1410" s="108" t="s">
        <v>4685</v>
      </c>
      <c r="C1410" s="108" t="s">
        <v>17</v>
      </c>
      <c r="D1410" s="108" t="s">
        <v>100</v>
      </c>
      <c r="E1410" s="108" t="s">
        <v>554</v>
      </c>
      <c r="F1410" s="95">
        <v>34</v>
      </c>
      <c r="G1410" s="95" t="s">
        <v>1929</v>
      </c>
      <c r="H1410" s="95">
        <v>2017</v>
      </c>
      <c r="I1410" s="96" t="s">
        <v>5195</v>
      </c>
      <c r="J1410" s="95" t="s">
        <v>5196</v>
      </c>
      <c r="K1410" s="95" t="s">
        <v>5197</v>
      </c>
      <c r="L1410" s="95" t="s">
        <v>5192</v>
      </c>
      <c r="M1410" s="95"/>
      <c r="N1410" s="95" t="s">
        <v>177</v>
      </c>
      <c r="O1410" s="95"/>
      <c r="P1410" s="95"/>
      <c r="Q1410" s="95" t="s">
        <v>219</v>
      </c>
      <c r="R1410" s="95"/>
      <c r="S1410" s="95"/>
      <c r="T1410" s="95"/>
      <c r="U1410" s="95"/>
      <c r="V1410" s="95"/>
      <c r="W1410" s="95"/>
      <c r="X1410" s="95"/>
      <c r="Y1410" s="95"/>
      <c r="Z1410" s="95"/>
      <c r="AA1410" s="95"/>
      <c r="AB1410" s="95"/>
      <c r="AC1410" s="95"/>
      <c r="AD1410" s="95"/>
      <c r="AE1410" s="95"/>
      <c r="AF1410" s="95"/>
      <c r="AG1410" s="95"/>
      <c r="AH1410" s="95"/>
      <c r="AI1410" s="95"/>
      <c r="AJ1410" s="95"/>
      <c r="AK1410" s="95"/>
    </row>
    <row r="1411" spans="1:37" ht="17.25" customHeight="1" x14ac:dyDescent="0.2">
      <c r="A1411" s="108" t="s">
        <v>22</v>
      </c>
      <c r="B1411" s="108" t="s">
        <v>10584</v>
      </c>
      <c r="C1411" s="108" t="s">
        <v>17</v>
      </c>
      <c r="D1411" s="108" t="s">
        <v>100</v>
      </c>
      <c r="E1411" s="108" t="s">
        <v>554</v>
      </c>
      <c r="F1411" s="95">
        <v>35</v>
      </c>
      <c r="G1411" s="95" t="s">
        <v>10585</v>
      </c>
      <c r="H1411" s="95">
        <v>2018</v>
      </c>
      <c r="I1411" s="96" t="s">
        <v>5195</v>
      </c>
      <c r="J1411" s="95" t="s">
        <v>10592</v>
      </c>
      <c r="K1411" s="95" t="s">
        <v>5197</v>
      </c>
      <c r="L1411" s="95" t="s">
        <v>5192</v>
      </c>
      <c r="M1411" s="95"/>
      <c r="N1411" s="95" t="s">
        <v>177</v>
      </c>
      <c r="O1411" s="95"/>
      <c r="P1411" s="95"/>
      <c r="Q1411" s="95" t="s">
        <v>219</v>
      </c>
      <c r="R1411" s="95"/>
      <c r="S1411" s="95"/>
      <c r="T1411" s="95"/>
      <c r="U1411" s="95"/>
      <c r="V1411" s="95"/>
      <c r="W1411" s="95"/>
      <c r="X1411" s="95"/>
      <c r="Y1411" s="95"/>
      <c r="Z1411" s="95"/>
      <c r="AA1411" s="95"/>
      <c r="AB1411" s="95"/>
      <c r="AC1411" s="95"/>
      <c r="AD1411" s="95"/>
      <c r="AE1411" s="95"/>
      <c r="AF1411" s="95"/>
      <c r="AG1411" s="95"/>
      <c r="AH1411" s="95"/>
      <c r="AI1411" s="95"/>
      <c r="AJ1411" s="95"/>
      <c r="AK1411" s="95"/>
    </row>
    <row r="1412" spans="1:37" ht="17.25" customHeight="1" x14ac:dyDescent="0.2">
      <c r="A1412" s="108" t="s">
        <v>22</v>
      </c>
      <c r="B1412" s="108" t="s">
        <v>2648</v>
      </c>
      <c r="C1412" s="108" t="s">
        <v>17</v>
      </c>
      <c r="D1412" s="108" t="s">
        <v>100</v>
      </c>
      <c r="E1412" s="108" t="s">
        <v>554</v>
      </c>
      <c r="F1412" s="95">
        <v>33</v>
      </c>
      <c r="G1412" s="95" t="s">
        <v>1227</v>
      </c>
      <c r="H1412" s="95">
        <v>2016</v>
      </c>
      <c r="I1412" s="96" t="s">
        <v>5200</v>
      </c>
      <c r="J1412" s="95" t="s">
        <v>5201</v>
      </c>
      <c r="K1412" s="95" t="s">
        <v>5191</v>
      </c>
      <c r="L1412" s="95" t="s">
        <v>5192</v>
      </c>
      <c r="M1412" s="95"/>
      <c r="N1412" s="95" t="s">
        <v>177</v>
      </c>
      <c r="O1412" s="95"/>
      <c r="P1412" s="95"/>
      <c r="Q1412" s="95" t="s">
        <v>219</v>
      </c>
      <c r="R1412" s="95"/>
      <c r="S1412" s="95"/>
      <c r="T1412" s="95"/>
      <c r="U1412" s="95"/>
      <c r="V1412" s="95"/>
      <c r="W1412" s="95"/>
      <c r="X1412" s="95"/>
      <c r="Y1412" s="95"/>
      <c r="Z1412" s="95"/>
      <c r="AA1412" s="95"/>
      <c r="AB1412" s="95"/>
      <c r="AC1412" s="95"/>
      <c r="AD1412" s="95"/>
      <c r="AE1412" s="95"/>
      <c r="AF1412" s="95"/>
      <c r="AG1412" s="95"/>
      <c r="AH1412" s="95"/>
      <c r="AI1412" s="95"/>
      <c r="AJ1412" s="95"/>
      <c r="AK1412" s="95"/>
    </row>
    <row r="1413" spans="1:37" ht="17.25" customHeight="1" x14ac:dyDescent="0.2">
      <c r="A1413" s="108" t="s">
        <v>22</v>
      </c>
      <c r="B1413" s="108" t="s">
        <v>797</v>
      </c>
      <c r="C1413" s="108" t="s">
        <v>17</v>
      </c>
      <c r="D1413" s="108" t="s">
        <v>100</v>
      </c>
      <c r="E1413" s="108" t="s">
        <v>554</v>
      </c>
      <c r="F1413" s="95">
        <v>25</v>
      </c>
      <c r="G1413" s="95" t="s">
        <v>758</v>
      </c>
      <c r="H1413" s="95">
        <v>2008</v>
      </c>
      <c r="I1413" s="96" t="s">
        <v>5204</v>
      </c>
      <c r="J1413" s="95" t="s">
        <v>5205</v>
      </c>
      <c r="K1413" s="95" t="s">
        <v>5191</v>
      </c>
      <c r="L1413" s="95" t="s">
        <v>5192</v>
      </c>
      <c r="M1413" s="95"/>
      <c r="N1413" s="95" t="s">
        <v>177</v>
      </c>
      <c r="O1413" s="95"/>
      <c r="P1413" s="95"/>
      <c r="Q1413" s="95" t="s">
        <v>219</v>
      </c>
      <c r="R1413" s="95"/>
      <c r="S1413" s="95"/>
      <c r="T1413" s="95"/>
      <c r="U1413" s="95"/>
      <c r="V1413" s="95"/>
      <c r="W1413" s="95"/>
      <c r="X1413" s="95"/>
      <c r="Y1413" s="95"/>
      <c r="Z1413" s="95"/>
      <c r="AA1413" s="95"/>
      <c r="AB1413" s="95"/>
      <c r="AC1413" s="95"/>
      <c r="AD1413" s="95"/>
      <c r="AE1413" s="95"/>
      <c r="AF1413" s="95"/>
      <c r="AG1413" s="95"/>
      <c r="AH1413" s="95"/>
      <c r="AI1413" s="95"/>
      <c r="AJ1413" s="95"/>
      <c r="AK1413" s="95"/>
    </row>
    <row r="1414" spans="1:37" ht="17.25" customHeight="1" x14ac:dyDescent="0.2">
      <c r="A1414" s="108" t="s">
        <v>22</v>
      </c>
      <c r="B1414" s="108" t="s">
        <v>1471</v>
      </c>
      <c r="C1414" s="108" t="s">
        <v>17</v>
      </c>
      <c r="D1414" s="108" t="s">
        <v>100</v>
      </c>
      <c r="E1414" s="108" t="s">
        <v>554</v>
      </c>
      <c r="F1414" s="95">
        <v>31</v>
      </c>
      <c r="G1414" s="95" t="s">
        <v>783</v>
      </c>
      <c r="H1414" s="95">
        <v>2014</v>
      </c>
      <c r="I1414" s="96" t="s">
        <v>5210</v>
      </c>
      <c r="J1414" s="95" t="s">
        <v>5211</v>
      </c>
      <c r="K1414" s="95" t="s">
        <v>5191</v>
      </c>
      <c r="L1414" s="95" t="s">
        <v>5192</v>
      </c>
      <c r="M1414" s="95"/>
      <c r="N1414" s="95" t="s">
        <v>177</v>
      </c>
      <c r="O1414" s="95"/>
      <c r="P1414" s="95"/>
      <c r="Q1414" s="95" t="s">
        <v>219</v>
      </c>
      <c r="R1414" s="95"/>
      <c r="S1414" s="95"/>
      <c r="T1414" s="95"/>
      <c r="U1414" s="95"/>
      <c r="V1414" s="95"/>
      <c r="W1414" s="95"/>
      <c r="X1414" s="95"/>
      <c r="Y1414" s="95"/>
      <c r="Z1414" s="95"/>
      <c r="AA1414" s="95"/>
      <c r="AB1414" s="95"/>
      <c r="AC1414" s="95"/>
      <c r="AD1414" s="95"/>
      <c r="AE1414" s="95"/>
      <c r="AF1414" s="95"/>
      <c r="AG1414" s="95"/>
      <c r="AH1414" s="95"/>
      <c r="AI1414" s="95"/>
      <c r="AJ1414" s="95"/>
      <c r="AK1414" s="95"/>
    </row>
    <row r="1415" spans="1:37" ht="17.25" customHeight="1" x14ac:dyDescent="0.2">
      <c r="A1415" s="108" t="s">
        <v>22</v>
      </c>
      <c r="B1415" s="108" t="s">
        <v>1447</v>
      </c>
      <c r="C1415" s="108" t="s">
        <v>17</v>
      </c>
      <c r="D1415" s="108" t="s">
        <v>100</v>
      </c>
      <c r="E1415" s="108" t="s">
        <v>554</v>
      </c>
      <c r="F1415" s="95">
        <v>26</v>
      </c>
      <c r="G1415" s="95" t="s">
        <v>763</v>
      </c>
      <c r="H1415" s="95">
        <v>2009</v>
      </c>
      <c r="I1415" s="96" t="s">
        <v>5215</v>
      </c>
      <c r="J1415" s="95" t="s">
        <v>5216</v>
      </c>
      <c r="K1415" s="95" t="s">
        <v>5191</v>
      </c>
      <c r="L1415" s="95" t="s">
        <v>5192</v>
      </c>
      <c r="M1415" s="95"/>
      <c r="N1415" s="95" t="s">
        <v>177</v>
      </c>
      <c r="O1415" s="95"/>
      <c r="P1415" s="95"/>
      <c r="Q1415" s="95" t="s">
        <v>219</v>
      </c>
      <c r="R1415" s="95"/>
      <c r="S1415" s="95"/>
      <c r="T1415" s="95"/>
      <c r="U1415" s="95"/>
      <c r="V1415" s="95"/>
      <c r="W1415" s="95"/>
      <c r="X1415" s="95"/>
      <c r="Y1415" s="95"/>
      <c r="Z1415" s="95"/>
      <c r="AA1415" s="95"/>
      <c r="AB1415" s="95"/>
      <c r="AC1415" s="95"/>
      <c r="AD1415" s="95"/>
      <c r="AE1415" s="95"/>
      <c r="AF1415" s="95"/>
      <c r="AG1415" s="95"/>
      <c r="AH1415" s="95"/>
      <c r="AI1415" s="95"/>
      <c r="AJ1415" s="95"/>
      <c r="AK1415" s="95"/>
    </row>
    <row r="1416" spans="1:37" ht="17.25" customHeight="1" x14ac:dyDescent="0.2">
      <c r="A1416" s="108" t="s">
        <v>22</v>
      </c>
      <c r="B1416" s="108" t="s">
        <v>833</v>
      </c>
      <c r="C1416" s="108" t="s">
        <v>17</v>
      </c>
      <c r="D1416" s="108" t="s">
        <v>100</v>
      </c>
      <c r="E1416" s="108" t="s">
        <v>554</v>
      </c>
      <c r="F1416" s="95">
        <v>28</v>
      </c>
      <c r="G1416" s="95" t="s">
        <v>771</v>
      </c>
      <c r="H1416" s="95">
        <v>2011</v>
      </c>
      <c r="I1416" s="96" t="s">
        <v>5218</v>
      </c>
      <c r="J1416" s="95" t="s">
        <v>5219</v>
      </c>
      <c r="K1416" s="95" t="s">
        <v>5191</v>
      </c>
      <c r="L1416" s="95" t="s">
        <v>5192</v>
      </c>
      <c r="M1416" s="95"/>
      <c r="N1416" s="95" t="s">
        <v>177</v>
      </c>
      <c r="O1416" s="95"/>
      <c r="P1416" s="95"/>
      <c r="Q1416" s="95" t="s">
        <v>219</v>
      </c>
      <c r="R1416" s="95"/>
      <c r="S1416" s="95"/>
      <c r="T1416" s="95"/>
      <c r="U1416" s="95"/>
      <c r="V1416" s="95"/>
      <c r="W1416" s="95"/>
      <c r="X1416" s="95"/>
      <c r="Y1416" s="95"/>
      <c r="Z1416" s="95"/>
      <c r="AA1416" s="95"/>
      <c r="AB1416" s="95"/>
      <c r="AC1416" s="95"/>
      <c r="AD1416" s="95"/>
      <c r="AE1416" s="95"/>
      <c r="AF1416" s="95"/>
      <c r="AG1416" s="95"/>
      <c r="AH1416" s="95"/>
      <c r="AI1416" s="95"/>
      <c r="AJ1416" s="95"/>
      <c r="AK1416" s="95"/>
    </row>
    <row r="1417" spans="1:37" ht="17.25" customHeight="1" x14ac:dyDescent="0.2">
      <c r="A1417" s="108" t="s">
        <v>22</v>
      </c>
      <c r="B1417" s="108" t="s">
        <v>1478</v>
      </c>
      <c r="C1417" s="108" t="s">
        <v>17</v>
      </c>
      <c r="D1417" s="108" t="s">
        <v>100</v>
      </c>
      <c r="E1417" s="108" t="s">
        <v>554</v>
      </c>
      <c r="F1417" s="95">
        <v>32</v>
      </c>
      <c r="G1417" s="95" t="s">
        <v>787</v>
      </c>
      <c r="H1417" s="95">
        <v>2015</v>
      </c>
      <c r="I1417" s="96" t="s">
        <v>5222</v>
      </c>
      <c r="J1417" s="95" t="s">
        <v>5223</v>
      </c>
      <c r="K1417" s="95" t="s">
        <v>5191</v>
      </c>
      <c r="L1417" s="95" t="s">
        <v>5192</v>
      </c>
      <c r="M1417" s="95"/>
      <c r="N1417" s="95" t="s">
        <v>177</v>
      </c>
      <c r="O1417" s="95"/>
      <c r="P1417" s="95"/>
      <c r="Q1417" s="95" t="s">
        <v>219</v>
      </c>
      <c r="R1417" s="95"/>
      <c r="S1417" s="95"/>
      <c r="T1417" s="95"/>
      <c r="U1417" s="95"/>
      <c r="V1417" s="95"/>
      <c r="W1417" s="95"/>
      <c r="X1417" s="95"/>
      <c r="Y1417" s="95"/>
      <c r="Z1417" s="95"/>
      <c r="AA1417" s="95"/>
      <c r="AB1417" s="95"/>
      <c r="AC1417" s="95"/>
      <c r="AD1417" s="95"/>
      <c r="AE1417" s="95"/>
      <c r="AF1417" s="95"/>
      <c r="AG1417" s="95"/>
      <c r="AH1417" s="95"/>
      <c r="AI1417" s="95"/>
      <c r="AJ1417" s="95"/>
      <c r="AK1417" s="95"/>
    </row>
    <row r="1418" spans="1:37" ht="17.25" customHeight="1" x14ac:dyDescent="0.2">
      <c r="A1418" s="108" t="s">
        <v>22</v>
      </c>
      <c r="B1418" s="108" t="s">
        <v>1459</v>
      </c>
      <c r="C1418" s="108" t="s">
        <v>17</v>
      </c>
      <c r="D1418" s="108" t="s">
        <v>100</v>
      </c>
      <c r="E1418" s="108" t="s">
        <v>554</v>
      </c>
      <c r="F1418" s="95">
        <v>29</v>
      </c>
      <c r="G1418" s="95" t="s">
        <v>775</v>
      </c>
      <c r="H1418" s="95">
        <v>2012</v>
      </c>
      <c r="I1418" s="96" t="s">
        <v>5226</v>
      </c>
      <c r="J1418" s="95" t="s">
        <v>5227</v>
      </c>
      <c r="K1418" s="95" t="s">
        <v>5191</v>
      </c>
      <c r="L1418" s="95" t="s">
        <v>5192</v>
      </c>
      <c r="M1418" s="95"/>
      <c r="N1418" s="95" t="s">
        <v>177</v>
      </c>
      <c r="O1418" s="95"/>
      <c r="P1418" s="95"/>
      <c r="Q1418" s="95" t="s">
        <v>219</v>
      </c>
      <c r="R1418" s="95"/>
      <c r="S1418" s="95"/>
      <c r="T1418" s="95"/>
      <c r="U1418" s="95"/>
      <c r="V1418" s="95"/>
      <c r="W1418" s="95"/>
      <c r="X1418" s="95"/>
      <c r="Y1418" s="95"/>
      <c r="Z1418" s="95"/>
      <c r="AA1418" s="95"/>
      <c r="AB1418" s="95"/>
      <c r="AC1418" s="95"/>
      <c r="AD1418" s="95"/>
      <c r="AE1418" s="95"/>
      <c r="AF1418" s="95"/>
      <c r="AG1418" s="95"/>
      <c r="AH1418" s="95"/>
      <c r="AI1418" s="95"/>
      <c r="AJ1418" s="95"/>
      <c r="AK1418" s="95"/>
    </row>
    <row r="1419" spans="1:37" ht="17.25" customHeight="1" x14ac:dyDescent="0.2">
      <c r="A1419" s="108" t="s">
        <v>22</v>
      </c>
      <c r="B1419" s="108" t="s">
        <v>800</v>
      </c>
      <c r="C1419" s="108" t="s">
        <v>17</v>
      </c>
      <c r="D1419" s="108" t="s">
        <v>100</v>
      </c>
      <c r="E1419" s="108" t="s">
        <v>554</v>
      </c>
      <c r="F1419" s="95">
        <v>27</v>
      </c>
      <c r="G1419" s="95" t="s">
        <v>767</v>
      </c>
      <c r="H1419" s="95">
        <v>2010</v>
      </c>
      <c r="I1419" s="96" t="s">
        <v>5230</v>
      </c>
      <c r="J1419" s="95" t="s">
        <v>5231</v>
      </c>
      <c r="K1419" s="95" t="s">
        <v>5191</v>
      </c>
      <c r="L1419" s="95" t="s">
        <v>5192</v>
      </c>
      <c r="M1419" s="95"/>
      <c r="N1419" s="95" t="s">
        <v>177</v>
      </c>
      <c r="O1419" s="95"/>
      <c r="P1419" s="95"/>
      <c r="Q1419" s="95" t="s">
        <v>219</v>
      </c>
      <c r="R1419" s="95"/>
      <c r="S1419" s="95"/>
      <c r="T1419" s="95"/>
      <c r="U1419" s="95"/>
      <c r="V1419" s="95"/>
      <c r="W1419" s="95"/>
      <c r="X1419" s="95"/>
      <c r="Y1419" s="95"/>
      <c r="Z1419" s="95"/>
      <c r="AA1419" s="95"/>
      <c r="AB1419" s="95"/>
      <c r="AC1419" s="95"/>
      <c r="AD1419" s="95"/>
      <c r="AE1419" s="95"/>
      <c r="AF1419" s="95"/>
      <c r="AG1419" s="95"/>
      <c r="AH1419" s="95"/>
      <c r="AI1419" s="95"/>
      <c r="AJ1419" s="95"/>
      <c r="AK1419" s="95"/>
    </row>
    <row r="1420" spans="1:37" ht="17.25" customHeight="1" x14ac:dyDescent="0.2">
      <c r="A1420" s="108" t="s">
        <v>22</v>
      </c>
      <c r="B1420" s="108" t="s">
        <v>1442</v>
      </c>
      <c r="C1420" s="108" t="s">
        <v>17</v>
      </c>
      <c r="D1420" s="108" t="s">
        <v>100</v>
      </c>
      <c r="E1420" s="108" t="s">
        <v>554</v>
      </c>
      <c r="F1420" s="95">
        <v>24</v>
      </c>
      <c r="G1420" s="95" t="s">
        <v>754</v>
      </c>
      <c r="H1420" s="95">
        <v>2007</v>
      </c>
      <c r="I1420" s="96" t="s">
        <v>5235</v>
      </c>
      <c r="J1420" s="95" t="s">
        <v>5236</v>
      </c>
      <c r="K1420" s="95" t="s">
        <v>5191</v>
      </c>
      <c r="L1420" s="95" t="s">
        <v>5192</v>
      </c>
      <c r="M1420" s="95"/>
      <c r="N1420" s="95" t="s">
        <v>177</v>
      </c>
      <c r="O1420" s="95"/>
      <c r="P1420" s="95"/>
      <c r="Q1420" s="95" t="s">
        <v>219</v>
      </c>
      <c r="R1420" s="95"/>
      <c r="S1420" s="95"/>
      <c r="T1420" s="95"/>
      <c r="U1420" s="95"/>
      <c r="V1420" s="95"/>
      <c r="W1420" s="95"/>
      <c r="X1420" s="95"/>
      <c r="Y1420" s="95"/>
      <c r="Z1420" s="95"/>
      <c r="AA1420" s="95"/>
      <c r="AB1420" s="95"/>
      <c r="AC1420" s="95"/>
      <c r="AD1420" s="95"/>
      <c r="AE1420" s="95"/>
      <c r="AF1420" s="95"/>
      <c r="AG1420" s="95"/>
      <c r="AH1420" s="95"/>
      <c r="AI1420" s="95"/>
      <c r="AJ1420" s="95"/>
      <c r="AK1420" s="95"/>
    </row>
    <row r="1421" spans="1:37" ht="17.25" customHeight="1" x14ac:dyDescent="0.2">
      <c r="A1421" s="107" t="s">
        <v>22</v>
      </c>
      <c r="B1421" s="107" t="s">
        <v>800</v>
      </c>
      <c r="C1421" s="107" t="s">
        <v>17</v>
      </c>
      <c r="D1421" s="107" t="s">
        <v>88</v>
      </c>
      <c r="E1421" s="107" t="s">
        <v>88</v>
      </c>
      <c r="F1421" s="95">
        <v>27</v>
      </c>
      <c r="G1421" s="98" t="s">
        <v>767</v>
      </c>
      <c r="H1421" s="95">
        <v>2010</v>
      </c>
      <c r="I1421" s="96" t="s">
        <v>5239</v>
      </c>
      <c r="J1421" s="95" t="s">
        <v>5240</v>
      </c>
      <c r="K1421" s="96" t="s">
        <v>5241</v>
      </c>
      <c r="L1421" s="95" t="s">
        <v>5242</v>
      </c>
      <c r="M1421" s="96" t="s">
        <v>223</v>
      </c>
      <c r="N1421" s="96" t="s">
        <v>177</v>
      </c>
      <c r="Q1421" s="95" t="s">
        <v>219</v>
      </c>
      <c r="R1421" s="95"/>
      <c r="S1421" s="95"/>
      <c r="T1421" s="95"/>
      <c r="U1421" s="95"/>
      <c r="V1421" s="95"/>
      <c r="W1421" s="95"/>
      <c r="X1421" s="95"/>
      <c r="Y1421" s="95"/>
      <c r="Z1421" s="95"/>
      <c r="AA1421" s="95"/>
      <c r="AB1421" s="95"/>
      <c r="AC1421" s="95"/>
      <c r="AD1421" s="95"/>
      <c r="AE1421" s="95"/>
      <c r="AF1421" s="95"/>
      <c r="AG1421" s="95"/>
      <c r="AH1421" s="95"/>
      <c r="AI1421" s="95"/>
      <c r="AJ1421" s="95"/>
      <c r="AK1421" s="95"/>
    </row>
    <row r="1422" spans="1:37" ht="17.25" customHeight="1" x14ac:dyDescent="0.2">
      <c r="A1422" s="107" t="s">
        <v>22</v>
      </c>
      <c r="B1422" s="107" t="s">
        <v>1478</v>
      </c>
      <c r="C1422" s="107" t="s">
        <v>17</v>
      </c>
      <c r="D1422" s="107" t="s">
        <v>88</v>
      </c>
      <c r="E1422" s="107" t="s">
        <v>88</v>
      </c>
      <c r="F1422" s="95">
        <v>32</v>
      </c>
      <c r="G1422" s="98" t="s">
        <v>787</v>
      </c>
      <c r="H1422" s="95">
        <v>2015</v>
      </c>
      <c r="I1422" s="96" t="s">
        <v>5245</v>
      </c>
      <c r="J1422" s="95" t="s">
        <v>5246</v>
      </c>
      <c r="K1422" s="96" t="s">
        <v>5241</v>
      </c>
      <c r="L1422" s="95" t="s">
        <v>5242</v>
      </c>
      <c r="M1422" s="96" t="s">
        <v>223</v>
      </c>
      <c r="N1422" s="96" t="s">
        <v>177</v>
      </c>
      <c r="Q1422" s="95" t="s">
        <v>219</v>
      </c>
      <c r="R1422" s="95"/>
      <c r="S1422" s="95"/>
      <c r="T1422" s="95"/>
      <c r="U1422" s="95"/>
      <c r="V1422" s="95"/>
      <c r="W1422" s="95"/>
      <c r="X1422" s="95"/>
      <c r="Y1422" s="95"/>
      <c r="Z1422" s="95"/>
      <c r="AA1422" s="95"/>
      <c r="AB1422" s="95"/>
      <c r="AC1422" s="95"/>
      <c r="AD1422" s="95"/>
      <c r="AE1422" s="95"/>
      <c r="AF1422" s="95"/>
      <c r="AG1422" s="95"/>
      <c r="AH1422" s="95"/>
      <c r="AI1422" s="95"/>
      <c r="AJ1422" s="95"/>
      <c r="AK1422" s="95"/>
    </row>
    <row r="1423" spans="1:37" ht="17.25" customHeight="1" x14ac:dyDescent="0.2">
      <c r="A1423" s="107" t="s">
        <v>22</v>
      </c>
      <c r="B1423" s="107" t="s">
        <v>2648</v>
      </c>
      <c r="C1423" s="107" t="s">
        <v>17</v>
      </c>
      <c r="D1423" s="107" t="s">
        <v>88</v>
      </c>
      <c r="E1423" s="107" t="s">
        <v>88</v>
      </c>
      <c r="F1423" s="95">
        <v>33</v>
      </c>
      <c r="G1423" s="98" t="s">
        <v>1227</v>
      </c>
      <c r="H1423" s="95">
        <v>2016</v>
      </c>
      <c r="I1423" s="96" t="s">
        <v>5248</v>
      </c>
      <c r="J1423" s="95" t="s">
        <v>10518</v>
      </c>
      <c r="K1423" s="96" t="s">
        <v>5241</v>
      </c>
      <c r="L1423" s="95" t="s">
        <v>5242</v>
      </c>
      <c r="M1423" s="96" t="s">
        <v>223</v>
      </c>
      <c r="N1423" s="96" t="s">
        <v>177</v>
      </c>
      <c r="Q1423" s="95" t="s">
        <v>219</v>
      </c>
      <c r="R1423" s="95"/>
      <c r="S1423" s="95"/>
      <c r="T1423" s="95"/>
      <c r="U1423" s="95"/>
      <c r="V1423" s="95"/>
      <c r="W1423" s="95"/>
      <c r="X1423" s="95"/>
      <c r="Y1423" s="95"/>
      <c r="Z1423" s="95"/>
      <c r="AA1423" s="95"/>
      <c r="AB1423" s="95"/>
      <c r="AC1423" s="95"/>
      <c r="AD1423" s="95"/>
      <c r="AE1423" s="95"/>
      <c r="AF1423" s="95"/>
      <c r="AG1423" s="95"/>
      <c r="AH1423" s="95"/>
      <c r="AI1423" s="95"/>
      <c r="AJ1423" s="95"/>
      <c r="AK1423" s="95"/>
    </row>
    <row r="1424" spans="1:37" ht="17.25" customHeight="1" x14ac:dyDescent="0.2">
      <c r="A1424" s="107" t="s">
        <v>22</v>
      </c>
      <c r="B1424" s="107" t="s">
        <v>4685</v>
      </c>
      <c r="C1424" s="107" t="s">
        <v>17</v>
      </c>
      <c r="D1424" s="107" t="s">
        <v>88</v>
      </c>
      <c r="E1424" s="107" t="s">
        <v>88</v>
      </c>
      <c r="F1424" s="95">
        <v>34</v>
      </c>
      <c r="G1424" s="98" t="s">
        <v>1929</v>
      </c>
      <c r="H1424" s="95">
        <v>2017</v>
      </c>
      <c r="I1424" s="96" t="s">
        <v>5251</v>
      </c>
      <c r="J1424" s="95" t="s">
        <v>10519</v>
      </c>
      <c r="K1424" s="96" t="s">
        <v>5241</v>
      </c>
      <c r="L1424" s="95" t="s">
        <v>5242</v>
      </c>
      <c r="M1424" s="96" t="s">
        <v>223</v>
      </c>
      <c r="N1424" s="96" t="s">
        <v>177</v>
      </c>
      <c r="Q1424" s="95" t="s">
        <v>219</v>
      </c>
      <c r="R1424" s="95"/>
      <c r="S1424" s="95"/>
      <c r="T1424" s="95"/>
      <c r="U1424" s="95"/>
      <c r="V1424" s="95"/>
      <c r="W1424" s="95"/>
      <c r="X1424" s="95"/>
      <c r="Y1424" s="95"/>
      <c r="Z1424" s="95"/>
      <c r="AA1424" s="95"/>
      <c r="AB1424" s="95"/>
      <c r="AC1424" s="95"/>
      <c r="AD1424" s="95"/>
      <c r="AE1424" s="95"/>
      <c r="AF1424" s="95"/>
      <c r="AG1424" s="95"/>
      <c r="AH1424" s="95"/>
      <c r="AI1424" s="95"/>
      <c r="AJ1424" s="95"/>
      <c r="AK1424" s="95"/>
    </row>
    <row r="1425" spans="1:37" ht="17.25" customHeight="1" x14ac:dyDescent="0.2">
      <c r="A1425" s="107" t="s">
        <v>22</v>
      </c>
      <c r="B1425" s="107" t="s">
        <v>10584</v>
      </c>
      <c r="C1425" s="107" t="s">
        <v>17</v>
      </c>
      <c r="D1425" s="107" t="s">
        <v>88</v>
      </c>
      <c r="E1425" s="107" t="s">
        <v>88</v>
      </c>
      <c r="F1425" s="95">
        <v>35</v>
      </c>
      <c r="G1425" s="98" t="s">
        <v>10585</v>
      </c>
      <c r="H1425" s="95">
        <v>2018</v>
      </c>
      <c r="I1425" s="96" t="s">
        <v>5251</v>
      </c>
      <c r="J1425" s="95" t="s">
        <v>10593</v>
      </c>
      <c r="K1425" s="96" t="s">
        <v>5241</v>
      </c>
      <c r="L1425" s="95" t="s">
        <v>5242</v>
      </c>
      <c r="M1425" s="96" t="s">
        <v>223</v>
      </c>
      <c r="N1425" s="96" t="s">
        <v>177</v>
      </c>
      <c r="Q1425" s="95" t="s">
        <v>219</v>
      </c>
      <c r="R1425" s="95"/>
      <c r="S1425" s="95"/>
      <c r="T1425" s="95"/>
      <c r="U1425" s="95"/>
      <c r="V1425" s="95"/>
      <c r="W1425" s="95"/>
      <c r="X1425" s="95"/>
      <c r="Y1425" s="95"/>
      <c r="Z1425" s="95"/>
      <c r="AA1425" s="95"/>
      <c r="AB1425" s="95"/>
      <c r="AC1425" s="95"/>
      <c r="AD1425" s="95"/>
      <c r="AE1425" s="95"/>
      <c r="AF1425" s="95"/>
      <c r="AG1425" s="95"/>
      <c r="AH1425" s="95"/>
      <c r="AI1425" s="95"/>
      <c r="AJ1425" s="95"/>
      <c r="AK1425" s="95"/>
    </row>
    <row r="1426" spans="1:37" ht="17.25" customHeight="1" x14ac:dyDescent="0.2">
      <c r="A1426" s="108" t="s">
        <v>22</v>
      </c>
      <c r="B1426" s="108" t="s">
        <v>2648</v>
      </c>
      <c r="C1426" s="108" t="s">
        <v>17</v>
      </c>
      <c r="D1426" s="108" t="s">
        <v>109</v>
      </c>
      <c r="E1426" s="108" t="s">
        <v>5256</v>
      </c>
      <c r="F1426" s="95">
        <v>33</v>
      </c>
      <c r="G1426" s="95" t="s">
        <v>1227</v>
      </c>
      <c r="H1426" s="95">
        <v>2016</v>
      </c>
      <c r="I1426" s="96" t="s">
        <v>5257</v>
      </c>
      <c r="J1426" s="95" t="s">
        <v>5258</v>
      </c>
      <c r="K1426" s="95" t="s">
        <v>5259</v>
      </c>
      <c r="L1426" s="95"/>
      <c r="M1426" s="95"/>
      <c r="N1426" s="96" t="s">
        <v>226</v>
      </c>
      <c r="O1426" s="95"/>
      <c r="P1426" s="95"/>
      <c r="Q1426" s="95" t="s">
        <v>221</v>
      </c>
      <c r="R1426" s="95"/>
      <c r="S1426" s="95"/>
      <c r="T1426" s="95"/>
      <c r="U1426" s="95"/>
      <c r="V1426" s="95"/>
      <c r="W1426" s="95"/>
      <c r="X1426" s="95"/>
      <c r="Y1426" s="95"/>
      <c r="Z1426" s="95"/>
      <c r="AA1426" s="95"/>
      <c r="AB1426" s="95"/>
      <c r="AC1426" s="95"/>
      <c r="AD1426" s="95"/>
      <c r="AE1426" s="95"/>
      <c r="AF1426" s="95"/>
      <c r="AG1426" s="95"/>
      <c r="AH1426" s="95"/>
      <c r="AI1426" s="95"/>
      <c r="AJ1426" s="95"/>
      <c r="AK1426" s="95"/>
    </row>
    <row r="1427" spans="1:37" ht="17.25" customHeight="1" x14ac:dyDescent="0.2">
      <c r="A1427" s="108" t="s">
        <v>22</v>
      </c>
      <c r="B1427" s="108" t="s">
        <v>791</v>
      </c>
      <c r="C1427" s="108" t="s">
        <v>17</v>
      </c>
      <c r="D1427" s="108" t="s">
        <v>109</v>
      </c>
      <c r="E1427" s="108" t="s">
        <v>5256</v>
      </c>
      <c r="F1427" s="95">
        <v>23</v>
      </c>
      <c r="G1427" s="95" t="s">
        <v>750</v>
      </c>
      <c r="H1427" s="95">
        <v>2006</v>
      </c>
      <c r="I1427" s="96" t="s">
        <v>5261</v>
      </c>
      <c r="J1427" s="95" t="s">
        <v>5262</v>
      </c>
      <c r="K1427" s="95" t="s">
        <v>5259</v>
      </c>
      <c r="L1427" s="95"/>
      <c r="M1427" s="95"/>
      <c r="N1427" s="96" t="s">
        <v>226</v>
      </c>
      <c r="O1427" s="95"/>
      <c r="P1427" s="95"/>
      <c r="Q1427" s="95" t="s">
        <v>221</v>
      </c>
      <c r="R1427" s="95"/>
      <c r="S1427" s="95"/>
      <c r="T1427" s="95"/>
      <c r="U1427" s="95"/>
      <c r="V1427" s="95"/>
      <c r="W1427" s="95"/>
      <c r="X1427" s="95"/>
      <c r="Y1427" s="95"/>
      <c r="Z1427" s="95"/>
      <c r="AA1427" s="95"/>
      <c r="AB1427" s="95"/>
      <c r="AC1427" s="95"/>
      <c r="AD1427" s="95"/>
      <c r="AE1427" s="95"/>
      <c r="AF1427" s="95"/>
      <c r="AG1427" s="95"/>
      <c r="AH1427" s="95"/>
      <c r="AI1427" s="95"/>
      <c r="AJ1427" s="95"/>
      <c r="AK1427" s="95"/>
    </row>
    <row r="1428" spans="1:37" ht="17.25" customHeight="1" x14ac:dyDescent="0.2">
      <c r="A1428" s="108" t="s">
        <v>22</v>
      </c>
      <c r="B1428" s="108" t="s">
        <v>833</v>
      </c>
      <c r="C1428" s="108" t="s">
        <v>17</v>
      </c>
      <c r="D1428" s="108" t="s">
        <v>109</v>
      </c>
      <c r="E1428" s="108" t="s">
        <v>5256</v>
      </c>
      <c r="F1428" s="95">
        <v>28</v>
      </c>
      <c r="G1428" s="95" t="s">
        <v>771</v>
      </c>
      <c r="H1428" s="95">
        <v>2011</v>
      </c>
      <c r="I1428" s="96" t="s">
        <v>5265</v>
      </c>
      <c r="J1428" s="95" t="s">
        <v>5266</v>
      </c>
      <c r="K1428" s="95" t="s">
        <v>5259</v>
      </c>
      <c r="L1428" s="95"/>
      <c r="M1428" s="95"/>
      <c r="N1428" s="96" t="s">
        <v>226</v>
      </c>
      <c r="O1428" s="95"/>
      <c r="P1428" s="95"/>
      <c r="Q1428" s="95" t="s">
        <v>221</v>
      </c>
      <c r="R1428" s="95"/>
      <c r="S1428" s="95"/>
      <c r="T1428" s="95"/>
      <c r="U1428" s="95"/>
      <c r="V1428" s="95"/>
      <c r="W1428" s="95"/>
      <c r="X1428" s="95"/>
      <c r="Y1428" s="95"/>
      <c r="Z1428" s="95"/>
      <c r="AA1428" s="95"/>
      <c r="AB1428" s="95"/>
      <c r="AC1428" s="95"/>
      <c r="AD1428" s="95"/>
      <c r="AE1428" s="95"/>
      <c r="AF1428" s="95"/>
      <c r="AG1428" s="95"/>
      <c r="AH1428" s="95"/>
      <c r="AI1428" s="95"/>
      <c r="AJ1428" s="95"/>
      <c r="AK1428" s="95"/>
    </row>
    <row r="1429" spans="1:37" ht="17.25" customHeight="1" x14ac:dyDescent="0.2">
      <c r="A1429" s="108" t="s">
        <v>22</v>
      </c>
      <c r="B1429" s="108" t="s">
        <v>833</v>
      </c>
      <c r="C1429" s="108" t="s">
        <v>17</v>
      </c>
      <c r="D1429" s="108" t="s">
        <v>109</v>
      </c>
      <c r="E1429" s="108" t="s">
        <v>5269</v>
      </c>
      <c r="F1429" s="95">
        <v>28</v>
      </c>
      <c r="G1429" s="95" t="s">
        <v>771</v>
      </c>
      <c r="H1429" s="95">
        <v>2011</v>
      </c>
      <c r="I1429" s="96" t="s">
        <v>5270</v>
      </c>
      <c r="J1429" s="95" t="s">
        <v>5271</v>
      </c>
      <c r="K1429" s="95" t="s">
        <v>5272</v>
      </c>
      <c r="L1429" s="95"/>
      <c r="M1429" s="95"/>
      <c r="N1429" s="96" t="s">
        <v>226</v>
      </c>
      <c r="O1429" s="95"/>
      <c r="P1429" s="95"/>
      <c r="Q1429" s="95" t="s">
        <v>221</v>
      </c>
      <c r="R1429" s="95"/>
      <c r="S1429" s="95"/>
      <c r="T1429" s="95"/>
      <c r="U1429" s="95"/>
      <c r="V1429" s="95"/>
      <c r="W1429" s="95"/>
      <c r="X1429" s="95"/>
      <c r="Y1429" s="95"/>
      <c r="Z1429" s="95"/>
      <c r="AA1429" s="95"/>
      <c r="AB1429" s="95"/>
      <c r="AC1429" s="95"/>
      <c r="AD1429" s="95"/>
      <c r="AE1429" s="95"/>
      <c r="AF1429" s="95"/>
      <c r="AG1429" s="95"/>
      <c r="AH1429" s="95"/>
      <c r="AI1429" s="95"/>
      <c r="AJ1429" s="95"/>
      <c r="AK1429" s="95"/>
    </row>
    <row r="1430" spans="1:37" ht="17.25" customHeight="1" x14ac:dyDescent="0.2">
      <c r="A1430" s="108" t="s">
        <v>22</v>
      </c>
      <c r="B1430" s="108" t="s">
        <v>2648</v>
      </c>
      <c r="C1430" s="108" t="s">
        <v>17</v>
      </c>
      <c r="D1430" s="108" t="s">
        <v>109</v>
      </c>
      <c r="E1430" s="108" t="s">
        <v>5269</v>
      </c>
      <c r="F1430" s="95">
        <v>33</v>
      </c>
      <c r="G1430" s="95" t="s">
        <v>1227</v>
      </c>
      <c r="H1430" s="95">
        <v>2016</v>
      </c>
      <c r="I1430" s="96" t="s">
        <v>5275</v>
      </c>
      <c r="J1430" s="95" t="s">
        <v>5276</v>
      </c>
      <c r="K1430" s="95" t="s">
        <v>5272</v>
      </c>
      <c r="L1430" s="95"/>
      <c r="M1430" s="95"/>
      <c r="N1430" s="96" t="s">
        <v>226</v>
      </c>
      <c r="O1430" s="95"/>
      <c r="P1430" s="95"/>
      <c r="Q1430" s="95" t="s">
        <v>221</v>
      </c>
      <c r="R1430" s="95"/>
      <c r="S1430" s="95"/>
      <c r="T1430" s="95"/>
      <c r="U1430" s="95"/>
      <c r="V1430" s="95"/>
      <c r="W1430" s="95"/>
      <c r="X1430" s="95"/>
      <c r="Y1430" s="95"/>
      <c r="Z1430" s="95"/>
      <c r="AA1430" s="95"/>
      <c r="AB1430" s="95"/>
      <c r="AC1430" s="95"/>
      <c r="AD1430" s="95"/>
      <c r="AE1430" s="95"/>
      <c r="AF1430" s="95"/>
      <c r="AG1430" s="95"/>
      <c r="AH1430" s="95"/>
      <c r="AI1430" s="95"/>
      <c r="AJ1430" s="95"/>
      <c r="AK1430" s="95"/>
    </row>
    <row r="1431" spans="1:37" ht="17.25" customHeight="1" x14ac:dyDescent="0.2">
      <c r="A1431" s="108" t="s">
        <v>22</v>
      </c>
      <c r="B1431" s="108" t="s">
        <v>791</v>
      </c>
      <c r="C1431" s="108" t="s">
        <v>17</v>
      </c>
      <c r="D1431" s="108" t="s">
        <v>109</v>
      </c>
      <c r="E1431" s="108" t="s">
        <v>5269</v>
      </c>
      <c r="F1431" s="95">
        <v>23</v>
      </c>
      <c r="G1431" s="95" t="s">
        <v>750</v>
      </c>
      <c r="H1431" s="95">
        <v>2006</v>
      </c>
      <c r="I1431" s="96" t="s">
        <v>5279</v>
      </c>
      <c r="J1431" s="95" t="s">
        <v>5280</v>
      </c>
      <c r="K1431" s="95" t="s">
        <v>5272</v>
      </c>
      <c r="L1431" s="95"/>
      <c r="M1431" s="95"/>
      <c r="N1431" s="96" t="s">
        <v>226</v>
      </c>
      <c r="O1431" s="95"/>
      <c r="P1431" s="95"/>
      <c r="Q1431" s="95" t="s">
        <v>221</v>
      </c>
      <c r="R1431" s="95"/>
      <c r="S1431" s="95"/>
      <c r="T1431" s="95"/>
      <c r="U1431" s="95"/>
      <c r="V1431" s="95"/>
      <c r="W1431" s="95"/>
      <c r="X1431" s="95"/>
      <c r="Y1431" s="95"/>
      <c r="Z1431" s="95"/>
      <c r="AA1431" s="95"/>
      <c r="AB1431" s="95"/>
      <c r="AC1431" s="95"/>
      <c r="AD1431" s="95"/>
      <c r="AE1431" s="95"/>
      <c r="AF1431" s="95"/>
      <c r="AG1431" s="95"/>
      <c r="AH1431" s="95"/>
      <c r="AI1431" s="95"/>
      <c r="AJ1431" s="95"/>
      <c r="AK1431" s="95"/>
    </row>
    <row r="1432" spans="1:37" ht="17.25" customHeight="1" x14ac:dyDescent="0.2">
      <c r="A1432" s="108" t="s">
        <v>22</v>
      </c>
      <c r="B1432" s="108" t="s">
        <v>2648</v>
      </c>
      <c r="C1432" s="108" t="s">
        <v>17</v>
      </c>
      <c r="D1432" s="108" t="s">
        <v>109</v>
      </c>
      <c r="E1432" s="108" t="s">
        <v>5282</v>
      </c>
      <c r="F1432" s="95">
        <v>33</v>
      </c>
      <c r="G1432" s="95" t="s">
        <v>1227</v>
      </c>
      <c r="H1432" s="95">
        <v>2016</v>
      </c>
      <c r="I1432" s="96" t="s">
        <v>5283</v>
      </c>
      <c r="J1432" s="95" t="s">
        <v>5284</v>
      </c>
      <c r="K1432" s="95" t="s">
        <v>5285</v>
      </c>
      <c r="L1432" s="95"/>
      <c r="N1432" s="96" t="s">
        <v>5286</v>
      </c>
      <c r="Q1432" s="95" t="s">
        <v>221</v>
      </c>
      <c r="R1432" s="95"/>
      <c r="S1432" s="95"/>
      <c r="T1432" s="95"/>
      <c r="U1432" s="95"/>
      <c r="V1432" s="95"/>
      <c r="W1432" s="95"/>
      <c r="X1432" s="95"/>
      <c r="Y1432" s="95"/>
      <c r="Z1432" s="95"/>
      <c r="AA1432" s="95"/>
      <c r="AB1432" s="95"/>
      <c r="AC1432" s="95"/>
      <c r="AD1432" s="95"/>
      <c r="AE1432" s="95"/>
      <c r="AF1432" s="95"/>
      <c r="AG1432" s="95"/>
      <c r="AH1432" s="95"/>
      <c r="AI1432" s="95"/>
      <c r="AJ1432" s="95"/>
      <c r="AK1432" s="95"/>
    </row>
    <row r="1433" spans="1:37" ht="17.25" customHeight="1" x14ac:dyDescent="0.2">
      <c r="A1433" s="108" t="s">
        <v>22</v>
      </c>
      <c r="B1433" s="108" t="s">
        <v>833</v>
      </c>
      <c r="C1433" s="108" t="s">
        <v>17</v>
      </c>
      <c r="D1433" s="108" t="s">
        <v>109</v>
      </c>
      <c r="E1433" s="108" t="s">
        <v>5282</v>
      </c>
      <c r="F1433" s="95">
        <v>28</v>
      </c>
      <c r="G1433" s="95" t="s">
        <v>771</v>
      </c>
      <c r="H1433" s="95">
        <v>2011</v>
      </c>
      <c r="I1433" s="96" t="s">
        <v>5290</v>
      </c>
      <c r="J1433" s="95" t="s">
        <v>5291</v>
      </c>
      <c r="K1433" s="95" t="s">
        <v>5285</v>
      </c>
      <c r="L1433" s="95"/>
      <c r="N1433" s="96" t="s">
        <v>5286</v>
      </c>
      <c r="Q1433" s="95" t="s">
        <v>221</v>
      </c>
      <c r="R1433" s="95"/>
      <c r="S1433" s="95"/>
      <c r="T1433" s="95"/>
      <c r="U1433" s="95"/>
      <c r="V1433" s="95"/>
      <c r="W1433" s="95"/>
      <c r="X1433" s="95"/>
      <c r="Y1433" s="95"/>
      <c r="Z1433" s="95"/>
      <c r="AA1433" s="95"/>
      <c r="AB1433" s="95"/>
      <c r="AC1433" s="95"/>
      <c r="AD1433" s="95"/>
      <c r="AE1433" s="95"/>
      <c r="AF1433" s="95"/>
      <c r="AG1433" s="95"/>
      <c r="AH1433" s="95"/>
      <c r="AI1433" s="95"/>
      <c r="AJ1433" s="95"/>
      <c r="AK1433" s="95"/>
    </row>
    <row r="1434" spans="1:37" ht="17.25" customHeight="1" x14ac:dyDescent="0.2">
      <c r="A1434" s="108" t="s">
        <v>22</v>
      </c>
      <c r="B1434" s="108" t="s">
        <v>791</v>
      </c>
      <c r="C1434" s="108" t="s">
        <v>17</v>
      </c>
      <c r="D1434" s="108" t="s">
        <v>109</v>
      </c>
      <c r="E1434" s="108" t="s">
        <v>5282</v>
      </c>
      <c r="F1434" s="95">
        <v>23</v>
      </c>
      <c r="G1434" s="95" t="s">
        <v>750</v>
      </c>
      <c r="H1434" s="95">
        <v>2006</v>
      </c>
      <c r="I1434" s="96" t="s">
        <v>5293</v>
      </c>
      <c r="J1434" s="95" t="s">
        <v>5294</v>
      </c>
      <c r="K1434" s="95" t="s">
        <v>5285</v>
      </c>
      <c r="L1434" s="95"/>
      <c r="N1434" s="96" t="s">
        <v>5286</v>
      </c>
      <c r="Q1434" s="95" t="s">
        <v>221</v>
      </c>
      <c r="R1434" s="95"/>
      <c r="S1434" s="95"/>
      <c r="T1434" s="95"/>
      <c r="U1434" s="95"/>
      <c r="V1434" s="95"/>
      <c r="W1434" s="95"/>
      <c r="X1434" s="95"/>
      <c r="Y1434" s="95"/>
      <c r="Z1434" s="95"/>
      <c r="AA1434" s="95"/>
      <c r="AB1434" s="95"/>
      <c r="AC1434" s="95"/>
      <c r="AD1434" s="95"/>
      <c r="AE1434" s="95"/>
      <c r="AF1434" s="95"/>
      <c r="AG1434" s="95"/>
      <c r="AH1434" s="95"/>
      <c r="AI1434" s="95"/>
      <c r="AJ1434" s="95"/>
      <c r="AK1434" s="95"/>
    </row>
    <row r="1435" spans="1:37" ht="17.25" customHeight="1" x14ac:dyDescent="0.2">
      <c r="A1435" s="108" t="s">
        <v>22</v>
      </c>
      <c r="B1435" s="108" t="s">
        <v>2648</v>
      </c>
      <c r="C1435" s="108" t="s">
        <v>17</v>
      </c>
      <c r="D1435" s="108" t="s">
        <v>109</v>
      </c>
      <c r="E1435" s="108" t="s">
        <v>5297</v>
      </c>
      <c r="F1435" s="95">
        <v>33</v>
      </c>
      <c r="G1435" s="95" t="s">
        <v>1227</v>
      </c>
      <c r="H1435" s="95">
        <v>2016</v>
      </c>
      <c r="I1435" s="96" t="s">
        <v>5298</v>
      </c>
      <c r="J1435" s="95" t="s">
        <v>5299</v>
      </c>
      <c r="K1435" s="95" t="s">
        <v>5300</v>
      </c>
      <c r="L1435" s="95"/>
      <c r="N1435" s="96" t="s">
        <v>5286</v>
      </c>
      <c r="Q1435" s="95" t="s">
        <v>221</v>
      </c>
      <c r="R1435" s="95"/>
      <c r="S1435" s="95"/>
      <c r="T1435" s="95"/>
      <c r="U1435" s="95"/>
      <c r="V1435" s="95"/>
      <c r="W1435" s="95"/>
      <c r="X1435" s="95"/>
      <c r="Y1435" s="95"/>
      <c r="Z1435" s="95"/>
      <c r="AA1435" s="95"/>
      <c r="AB1435" s="95"/>
      <c r="AC1435" s="95"/>
      <c r="AD1435" s="95"/>
      <c r="AE1435" s="95"/>
      <c r="AF1435" s="95"/>
      <c r="AG1435" s="95"/>
      <c r="AH1435" s="95"/>
      <c r="AI1435" s="95"/>
      <c r="AJ1435" s="95"/>
      <c r="AK1435" s="95"/>
    </row>
    <row r="1436" spans="1:37" ht="17.25" customHeight="1" x14ac:dyDescent="0.2">
      <c r="A1436" s="108" t="s">
        <v>22</v>
      </c>
      <c r="B1436" s="108" t="s">
        <v>791</v>
      </c>
      <c r="C1436" s="108" t="s">
        <v>17</v>
      </c>
      <c r="D1436" s="108" t="s">
        <v>109</v>
      </c>
      <c r="E1436" s="108" t="s">
        <v>5297</v>
      </c>
      <c r="F1436" s="95">
        <v>23</v>
      </c>
      <c r="G1436" s="95" t="s">
        <v>750</v>
      </c>
      <c r="H1436" s="95">
        <v>2006</v>
      </c>
      <c r="I1436" s="96" t="s">
        <v>5302</v>
      </c>
      <c r="J1436" s="95" t="s">
        <v>5304</v>
      </c>
      <c r="K1436" s="95" t="s">
        <v>5300</v>
      </c>
      <c r="L1436" s="95"/>
      <c r="N1436" s="96" t="s">
        <v>5286</v>
      </c>
      <c r="Q1436" s="95" t="s">
        <v>221</v>
      </c>
      <c r="R1436" s="95"/>
      <c r="S1436" s="95"/>
      <c r="T1436" s="95"/>
      <c r="U1436" s="95"/>
      <c r="V1436" s="95"/>
      <c r="W1436" s="95"/>
      <c r="X1436" s="95"/>
      <c r="Y1436" s="95"/>
      <c r="Z1436" s="95"/>
      <c r="AA1436" s="95"/>
      <c r="AB1436" s="95"/>
      <c r="AC1436" s="95"/>
      <c r="AD1436" s="95"/>
      <c r="AE1436" s="95"/>
      <c r="AF1436" s="95"/>
      <c r="AG1436" s="95"/>
      <c r="AH1436" s="95"/>
      <c r="AI1436" s="95"/>
      <c r="AJ1436" s="95"/>
      <c r="AK1436" s="95"/>
    </row>
    <row r="1437" spans="1:37" ht="17.25" customHeight="1" x14ac:dyDescent="0.2">
      <c r="A1437" s="108" t="s">
        <v>22</v>
      </c>
      <c r="B1437" s="108" t="s">
        <v>833</v>
      </c>
      <c r="C1437" s="108" t="s">
        <v>17</v>
      </c>
      <c r="D1437" s="108" t="s">
        <v>109</v>
      </c>
      <c r="E1437" s="108" t="s">
        <v>5297</v>
      </c>
      <c r="F1437" s="95">
        <v>28</v>
      </c>
      <c r="G1437" s="95" t="s">
        <v>771</v>
      </c>
      <c r="H1437" s="95">
        <v>2011</v>
      </c>
      <c r="I1437" s="96" t="s">
        <v>5306</v>
      </c>
      <c r="J1437" s="95" t="s">
        <v>5307</v>
      </c>
      <c r="K1437" s="95" t="s">
        <v>5300</v>
      </c>
      <c r="L1437" s="95"/>
      <c r="N1437" s="96" t="s">
        <v>5286</v>
      </c>
      <c r="Q1437" s="95" t="s">
        <v>221</v>
      </c>
      <c r="R1437" s="95"/>
      <c r="S1437" s="95"/>
      <c r="T1437" s="95"/>
      <c r="U1437" s="95"/>
      <c r="V1437" s="95"/>
      <c r="W1437" s="95"/>
      <c r="X1437" s="95"/>
      <c r="Y1437" s="95"/>
      <c r="Z1437" s="95"/>
      <c r="AA1437" s="95"/>
      <c r="AB1437" s="95"/>
      <c r="AC1437" s="95"/>
      <c r="AD1437" s="95"/>
      <c r="AE1437" s="95"/>
      <c r="AF1437" s="95"/>
      <c r="AG1437" s="95"/>
      <c r="AH1437" s="95"/>
      <c r="AI1437" s="95"/>
      <c r="AJ1437" s="95"/>
      <c r="AK1437" s="95"/>
    </row>
    <row r="1438" spans="1:37" ht="17.25" customHeight="1" x14ac:dyDescent="0.2">
      <c r="A1438" s="108" t="s">
        <v>22</v>
      </c>
      <c r="B1438" s="108" t="s">
        <v>791</v>
      </c>
      <c r="C1438" s="108" t="s">
        <v>17</v>
      </c>
      <c r="D1438" s="108" t="s">
        <v>109</v>
      </c>
      <c r="E1438" s="108" t="s">
        <v>5309</v>
      </c>
      <c r="F1438" s="95">
        <v>23</v>
      </c>
      <c r="G1438" s="95" t="s">
        <v>750</v>
      </c>
      <c r="H1438" s="95">
        <v>2006</v>
      </c>
      <c r="I1438" s="96" t="s">
        <v>5310</v>
      </c>
      <c r="J1438" s="95" t="s">
        <v>5311</v>
      </c>
      <c r="K1438" s="95" t="s">
        <v>5312</v>
      </c>
      <c r="L1438" s="95"/>
      <c r="M1438" s="95"/>
      <c r="N1438" s="96" t="s">
        <v>226</v>
      </c>
      <c r="O1438" s="95"/>
      <c r="P1438" s="95"/>
      <c r="Q1438" s="95" t="s">
        <v>221</v>
      </c>
      <c r="R1438" s="95"/>
      <c r="S1438" s="95"/>
      <c r="T1438" s="95"/>
      <c r="U1438" s="95"/>
      <c r="V1438" s="95"/>
      <c r="W1438" s="95"/>
      <c r="X1438" s="95"/>
      <c r="Y1438" s="95"/>
      <c r="Z1438" s="95"/>
      <c r="AA1438" s="95"/>
      <c r="AB1438" s="95"/>
      <c r="AC1438" s="95"/>
      <c r="AD1438" s="95"/>
      <c r="AE1438" s="95"/>
      <c r="AF1438" s="95"/>
      <c r="AG1438" s="95"/>
      <c r="AH1438" s="95"/>
      <c r="AI1438" s="95"/>
      <c r="AJ1438" s="95"/>
      <c r="AK1438" s="95"/>
    </row>
    <row r="1439" spans="1:37" ht="17.25" customHeight="1" x14ac:dyDescent="0.2">
      <c r="A1439" s="108" t="s">
        <v>22</v>
      </c>
      <c r="B1439" s="108" t="s">
        <v>2648</v>
      </c>
      <c r="C1439" s="108" t="s">
        <v>17</v>
      </c>
      <c r="D1439" s="108" t="s">
        <v>109</v>
      </c>
      <c r="E1439" s="108" t="s">
        <v>5309</v>
      </c>
      <c r="F1439" s="95">
        <v>33</v>
      </c>
      <c r="G1439" s="95" t="s">
        <v>1227</v>
      </c>
      <c r="H1439" s="95">
        <v>2016</v>
      </c>
      <c r="I1439" s="96" t="s">
        <v>5316</v>
      </c>
      <c r="J1439" s="95" t="s">
        <v>5317</v>
      </c>
      <c r="K1439" s="95" t="s">
        <v>5312</v>
      </c>
      <c r="L1439" s="95"/>
      <c r="M1439" s="95"/>
      <c r="N1439" s="96" t="s">
        <v>226</v>
      </c>
      <c r="O1439" s="95"/>
      <c r="P1439" s="95"/>
      <c r="Q1439" s="95" t="s">
        <v>221</v>
      </c>
      <c r="R1439" s="95"/>
      <c r="S1439" s="95"/>
      <c r="T1439" s="95"/>
      <c r="U1439" s="95"/>
      <c r="V1439" s="95"/>
      <c r="W1439" s="95"/>
      <c r="X1439" s="95"/>
      <c r="Y1439" s="95"/>
      <c r="Z1439" s="95"/>
      <c r="AA1439" s="95"/>
      <c r="AB1439" s="95"/>
      <c r="AC1439" s="95"/>
      <c r="AD1439" s="95"/>
      <c r="AE1439" s="95"/>
      <c r="AF1439" s="95"/>
      <c r="AG1439" s="95"/>
      <c r="AH1439" s="95"/>
      <c r="AI1439" s="95"/>
      <c r="AJ1439" s="95"/>
      <c r="AK1439" s="95"/>
    </row>
    <row r="1440" spans="1:37" ht="17.25" customHeight="1" x14ac:dyDescent="0.2">
      <c r="A1440" s="108" t="s">
        <v>22</v>
      </c>
      <c r="B1440" s="108" t="s">
        <v>833</v>
      </c>
      <c r="C1440" s="108" t="s">
        <v>17</v>
      </c>
      <c r="D1440" s="108" t="s">
        <v>109</v>
      </c>
      <c r="E1440" s="108" t="s">
        <v>5309</v>
      </c>
      <c r="F1440" s="95">
        <v>28</v>
      </c>
      <c r="G1440" s="95" t="s">
        <v>771</v>
      </c>
      <c r="H1440" s="95">
        <v>2011</v>
      </c>
      <c r="I1440" s="96" t="s">
        <v>5320</v>
      </c>
      <c r="J1440" s="95" t="s">
        <v>5321</v>
      </c>
      <c r="K1440" s="95" t="s">
        <v>5312</v>
      </c>
      <c r="L1440" s="95"/>
      <c r="M1440" s="95"/>
      <c r="N1440" s="96" t="s">
        <v>226</v>
      </c>
      <c r="O1440" s="95"/>
      <c r="P1440" s="95"/>
      <c r="Q1440" s="95" t="s">
        <v>221</v>
      </c>
      <c r="R1440" s="95"/>
      <c r="S1440" s="95"/>
      <c r="T1440" s="95"/>
      <c r="U1440" s="95"/>
      <c r="V1440" s="95"/>
      <c r="W1440" s="95"/>
      <c r="X1440" s="95"/>
      <c r="Y1440" s="95"/>
      <c r="Z1440" s="95"/>
      <c r="AA1440" s="95"/>
      <c r="AB1440" s="95"/>
      <c r="AC1440" s="95"/>
      <c r="AD1440" s="95"/>
      <c r="AE1440" s="95"/>
      <c r="AF1440" s="95"/>
      <c r="AG1440" s="95"/>
      <c r="AH1440" s="95"/>
      <c r="AI1440" s="95"/>
      <c r="AJ1440" s="95"/>
      <c r="AK1440" s="95"/>
    </row>
    <row r="1441" spans="1:37" ht="17.25" customHeight="1" x14ac:dyDescent="0.2">
      <c r="A1441" s="108" t="s">
        <v>22</v>
      </c>
      <c r="B1441" s="108" t="s">
        <v>2648</v>
      </c>
      <c r="C1441" s="108" t="s">
        <v>17</v>
      </c>
      <c r="D1441" s="108" t="s">
        <v>109</v>
      </c>
      <c r="E1441" s="108" t="s">
        <v>5325</v>
      </c>
      <c r="F1441" s="95">
        <v>33</v>
      </c>
      <c r="G1441" s="95" t="s">
        <v>1227</v>
      </c>
      <c r="H1441" s="95">
        <v>2016</v>
      </c>
      <c r="I1441" s="96" t="s">
        <v>5326</v>
      </c>
      <c r="J1441" s="95" t="s">
        <v>5327</v>
      </c>
      <c r="K1441" s="95" t="s">
        <v>5328</v>
      </c>
      <c r="L1441" s="95"/>
      <c r="M1441" s="95"/>
      <c r="N1441" s="96" t="s">
        <v>226</v>
      </c>
      <c r="O1441" s="95"/>
      <c r="P1441" s="95"/>
      <c r="Q1441" s="95" t="s">
        <v>221</v>
      </c>
      <c r="R1441" s="95"/>
      <c r="S1441" s="95"/>
      <c r="T1441" s="95"/>
      <c r="U1441" s="95"/>
      <c r="V1441" s="95"/>
      <c r="W1441" s="95"/>
      <c r="X1441" s="95"/>
      <c r="Y1441" s="95"/>
      <c r="Z1441" s="95"/>
      <c r="AA1441" s="95"/>
      <c r="AB1441" s="95"/>
      <c r="AC1441" s="95"/>
      <c r="AD1441" s="95"/>
      <c r="AE1441" s="95"/>
      <c r="AF1441" s="95"/>
      <c r="AG1441" s="95"/>
      <c r="AH1441" s="95"/>
      <c r="AI1441" s="95"/>
      <c r="AJ1441" s="95"/>
      <c r="AK1441" s="95"/>
    </row>
    <row r="1442" spans="1:37" ht="17.25" customHeight="1" x14ac:dyDescent="0.2">
      <c r="A1442" s="108" t="s">
        <v>22</v>
      </c>
      <c r="B1442" s="108" t="s">
        <v>791</v>
      </c>
      <c r="C1442" s="108" t="s">
        <v>17</v>
      </c>
      <c r="D1442" s="108" t="s">
        <v>109</v>
      </c>
      <c r="E1442" s="108" t="s">
        <v>5325</v>
      </c>
      <c r="F1442" s="95">
        <v>23</v>
      </c>
      <c r="G1442" s="95" t="s">
        <v>750</v>
      </c>
      <c r="H1442" s="95">
        <v>2006</v>
      </c>
      <c r="I1442" s="96" t="s">
        <v>5330</v>
      </c>
      <c r="J1442" s="95" t="s">
        <v>5331</v>
      </c>
      <c r="K1442" s="95" t="s">
        <v>5328</v>
      </c>
      <c r="L1442" s="95"/>
      <c r="M1442" s="95"/>
      <c r="N1442" s="96" t="s">
        <v>226</v>
      </c>
      <c r="O1442" s="95"/>
      <c r="P1442" s="95"/>
      <c r="Q1442" s="95" t="s">
        <v>221</v>
      </c>
      <c r="R1442" s="95"/>
      <c r="S1442" s="95"/>
      <c r="T1442" s="95"/>
      <c r="U1442" s="95"/>
      <c r="V1442" s="95"/>
      <c r="W1442" s="95"/>
      <c r="X1442" s="95"/>
      <c r="Y1442" s="95"/>
      <c r="Z1442" s="95"/>
      <c r="AA1442" s="95"/>
      <c r="AB1442" s="95"/>
      <c r="AC1442" s="95"/>
      <c r="AD1442" s="95"/>
      <c r="AE1442" s="95"/>
      <c r="AF1442" s="95"/>
      <c r="AG1442" s="95"/>
      <c r="AH1442" s="95"/>
      <c r="AI1442" s="95"/>
      <c r="AJ1442" s="95"/>
      <c r="AK1442" s="95"/>
    </row>
    <row r="1443" spans="1:37" ht="17.25" customHeight="1" x14ac:dyDescent="0.2">
      <c r="A1443" s="108" t="s">
        <v>22</v>
      </c>
      <c r="B1443" s="108" t="s">
        <v>833</v>
      </c>
      <c r="C1443" s="108" t="s">
        <v>17</v>
      </c>
      <c r="D1443" s="108" t="s">
        <v>109</v>
      </c>
      <c r="E1443" s="108" t="s">
        <v>5325</v>
      </c>
      <c r="F1443" s="95">
        <v>28</v>
      </c>
      <c r="G1443" s="95" t="s">
        <v>771</v>
      </c>
      <c r="H1443" s="95">
        <v>2011</v>
      </c>
      <c r="I1443" s="96" t="s">
        <v>5334</v>
      </c>
      <c r="J1443" s="95" t="s">
        <v>5335</v>
      </c>
      <c r="K1443" s="95" t="s">
        <v>5328</v>
      </c>
      <c r="L1443" s="95"/>
      <c r="M1443" s="95"/>
      <c r="N1443" s="96" t="s">
        <v>226</v>
      </c>
      <c r="O1443" s="95"/>
      <c r="P1443" s="95"/>
      <c r="Q1443" s="95" t="s">
        <v>221</v>
      </c>
      <c r="R1443" s="95"/>
      <c r="S1443" s="95"/>
      <c r="T1443" s="95"/>
      <c r="U1443" s="95"/>
      <c r="V1443" s="95"/>
      <c r="W1443" s="95"/>
      <c r="X1443" s="95"/>
      <c r="Y1443" s="95"/>
      <c r="Z1443" s="95"/>
      <c r="AA1443" s="95"/>
      <c r="AB1443" s="95"/>
      <c r="AC1443" s="95"/>
      <c r="AD1443" s="95"/>
      <c r="AE1443" s="95"/>
      <c r="AF1443" s="95"/>
      <c r="AG1443" s="95"/>
      <c r="AH1443" s="95"/>
      <c r="AI1443" s="95"/>
      <c r="AJ1443" s="95"/>
      <c r="AK1443" s="95"/>
    </row>
    <row r="1444" spans="1:37" ht="17.25" customHeight="1" x14ac:dyDescent="0.2">
      <c r="A1444" s="108" t="s">
        <v>22</v>
      </c>
      <c r="B1444" s="108" t="s">
        <v>791</v>
      </c>
      <c r="C1444" s="108" t="s">
        <v>17</v>
      </c>
      <c r="D1444" s="108" t="s">
        <v>109</v>
      </c>
      <c r="E1444" s="108" t="s">
        <v>5338</v>
      </c>
      <c r="F1444" s="95">
        <v>23</v>
      </c>
      <c r="G1444" s="95" t="s">
        <v>750</v>
      </c>
      <c r="H1444" s="95">
        <v>2006</v>
      </c>
      <c r="I1444" s="96" t="s">
        <v>5339</v>
      </c>
      <c r="J1444" s="95" t="s">
        <v>5340</v>
      </c>
      <c r="K1444" s="95" t="s">
        <v>5341</v>
      </c>
      <c r="L1444" s="95"/>
      <c r="M1444" s="95"/>
      <c r="N1444" s="96" t="s">
        <v>226</v>
      </c>
      <c r="O1444" s="95"/>
      <c r="P1444" s="95"/>
      <c r="Q1444" s="95" t="s">
        <v>221</v>
      </c>
      <c r="R1444" s="95"/>
      <c r="S1444" s="95"/>
      <c r="T1444" s="95"/>
      <c r="U1444" s="95"/>
      <c r="V1444" s="95"/>
      <c r="W1444" s="95"/>
      <c r="X1444" s="95"/>
      <c r="Y1444" s="95"/>
      <c r="Z1444" s="95"/>
      <c r="AA1444" s="95"/>
      <c r="AB1444" s="95"/>
      <c r="AC1444" s="95"/>
      <c r="AD1444" s="95"/>
      <c r="AE1444" s="95"/>
      <c r="AF1444" s="95"/>
      <c r="AG1444" s="95"/>
      <c r="AH1444" s="95"/>
      <c r="AI1444" s="95"/>
      <c r="AJ1444" s="95"/>
      <c r="AK1444" s="95"/>
    </row>
    <row r="1445" spans="1:37" ht="17.25" customHeight="1" x14ac:dyDescent="0.2">
      <c r="A1445" s="108" t="s">
        <v>22</v>
      </c>
      <c r="B1445" s="108" t="s">
        <v>833</v>
      </c>
      <c r="C1445" s="108" t="s">
        <v>17</v>
      </c>
      <c r="D1445" s="108" t="s">
        <v>109</v>
      </c>
      <c r="E1445" s="108" t="s">
        <v>5338</v>
      </c>
      <c r="F1445" s="95">
        <v>28</v>
      </c>
      <c r="G1445" s="95" t="s">
        <v>771</v>
      </c>
      <c r="H1445" s="95">
        <v>2011</v>
      </c>
      <c r="I1445" s="96" t="s">
        <v>5343</v>
      </c>
      <c r="J1445" s="95" t="s">
        <v>5344</v>
      </c>
      <c r="K1445" s="95" t="s">
        <v>5341</v>
      </c>
      <c r="L1445" s="95"/>
      <c r="M1445" s="95"/>
      <c r="N1445" s="96" t="s">
        <v>226</v>
      </c>
      <c r="O1445" s="95"/>
      <c r="P1445" s="95"/>
      <c r="Q1445" s="95" t="s">
        <v>221</v>
      </c>
      <c r="R1445" s="95"/>
      <c r="S1445" s="95"/>
      <c r="T1445" s="95"/>
      <c r="U1445" s="95"/>
      <c r="V1445" s="95"/>
      <c r="W1445" s="95"/>
      <c r="X1445" s="95"/>
      <c r="Y1445" s="95"/>
      <c r="Z1445" s="95"/>
      <c r="AA1445" s="95"/>
      <c r="AB1445" s="95"/>
      <c r="AC1445" s="95"/>
      <c r="AD1445" s="95"/>
      <c r="AE1445" s="95"/>
      <c r="AF1445" s="95"/>
      <c r="AG1445" s="95"/>
      <c r="AH1445" s="95"/>
      <c r="AI1445" s="95"/>
      <c r="AJ1445" s="95"/>
      <c r="AK1445" s="95"/>
    </row>
    <row r="1446" spans="1:37" ht="17.25" customHeight="1" x14ac:dyDescent="0.2">
      <c r="A1446" s="108" t="s">
        <v>22</v>
      </c>
      <c r="B1446" s="108" t="s">
        <v>2648</v>
      </c>
      <c r="C1446" s="108" t="s">
        <v>17</v>
      </c>
      <c r="D1446" s="108" t="s">
        <v>109</v>
      </c>
      <c r="E1446" s="108" t="s">
        <v>5338</v>
      </c>
      <c r="F1446" s="95">
        <v>33</v>
      </c>
      <c r="G1446" s="95" t="s">
        <v>1227</v>
      </c>
      <c r="H1446" s="95">
        <v>2016</v>
      </c>
      <c r="I1446" s="96" t="s">
        <v>5347</v>
      </c>
      <c r="J1446" s="95" t="s">
        <v>5348</v>
      </c>
      <c r="K1446" s="95" t="s">
        <v>5341</v>
      </c>
      <c r="L1446" s="95"/>
      <c r="M1446" s="95"/>
      <c r="N1446" s="96" t="s">
        <v>226</v>
      </c>
      <c r="O1446" s="95"/>
      <c r="P1446" s="95"/>
      <c r="Q1446" s="95" t="s">
        <v>221</v>
      </c>
      <c r="R1446" s="95"/>
      <c r="S1446" s="95"/>
      <c r="T1446" s="95"/>
      <c r="U1446" s="95"/>
      <c r="V1446" s="95"/>
      <c r="W1446" s="95"/>
      <c r="X1446" s="95"/>
      <c r="Y1446" s="95"/>
      <c r="Z1446" s="95"/>
      <c r="AA1446" s="95"/>
      <c r="AB1446" s="95"/>
      <c r="AC1446" s="95"/>
      <c r="AD1446" s="95"/>
      <c r="AE1446" s="95"/>
      <c r="AF1446" s="95"/>
      <c r="AG1446" s="95"/>
      <c r="AH1446" s="95"/>
      <c r="AI1446" s="95"/>
      <c r="AJ1446" s="95"/>
      <c r="AK1446" s="95"/>
    </row>
    <row r="1447" spans="1:37" ht="17.25" customHeight="1" x14ac:dyDescent="0.2">
      <c r="A1447" s="108" t="s">
        <v>22</v>
      </c>
      <c r="B1447" s="108" t="s">
        <v>833</v>
      </c>
      <c r="C1447" s="108" t="s">
        <v>17</v>
      </c>
      <c r="D1447" s="108" t="s">
        <v>109</v>
      </c>
      <c r="E1447" s="108" t="s">
        <v>5351</v>
      </c>
      <c r="F1447" s="95">
        <v>28</v>
      </c>
      <c r="G1447" s="95" t="s">
        <v>771</v>
      </c>
      <c r="H1447" s="95">
        <v>2011</v>
      </c>
      <c r="I1447" s="96" t="s">
        <v>5352</v>
      </c>
      <c r="J1447" s="95" t="s">
        <v>5353</v>
      </c>
      <c r="K1447" s="95" t="s">
        <v>5354</v>
      </c>
      <c r="L1447" s="95"/>
      <c r="M1447" s="95"/>
      <c r="N1447" s="96" t="s">
        <v>226</v>
      </c>
      <c r="O1447" s="95"/>
      <c r="P1447" s="95"/>
      <c r="Q1447" s="95" t="s">
        <v>221</v>
      </c>
      <c r="R1447" s="95"/>
      <c r="S1447" s="95"/>
      <c r="T1447" s="95"/>
      <c r="U1447" s="95"/>
      <c r="V1447" s="95"/>
      <c r="W1447" s="95"/>
      <c r="X1447" s="95"/>
      <c r="Y1447" s="95"/>
      <c r="Z1447" s="95"/>
      <c r="AA1447" s="95"/>
      <c r="AB1447" s="95"/>
      <c r="AC1447" s="95"/>
      <c r="AD1447" s="95"/>
      <c r="AE1447" s="95"/>
      <c r="AF1447" s="95"/>
      <c r="AG1447" s="95"/>
      <c r="AH1447" s="95"/>
      <c r="AI1447" s="95"/>
      <c r="AJ1447" s="95"/>
      <c r="AK1447" s="95"/>
    </row>
    <row r="1448" spans="1:37" ht="17.25" customHeight="1" x14ac:dyDescent="0.2">
      <c r="A1448" s="108" t="s">
        <v>22</v>
      </c>
      <c r="B1448" s="108" t="s">
        <v>791</v>
      </c>
      <c r="C1448" s="108" t="s">
        <v>17</v>
      </c>
      <c r="D1448" s="108" t="s">
        <v>109</v>
      </c>
      <c r="E1448" s="108" t="s">
        <v>5351</v>
      </c>
      <c r="F1448" s="95">
        <v>23</v>
      </c>
      <c r="G1448" s="95" t="s">
        <v>750</v>
      </c>
      <c r="H1448" s="95">
        <v>2006</v>
      </c>
      <c r="I1448" s="96" t="s">
        <v>5358</v>
      </c>
      <c r="J1448" s="95" t="s">
        <v>5359</v>
      </c>
      <c r="K1448" s="95" t="s">
        <v>5354</v>
      </c>
      <c r="L1448" s="95"/>
      <c r="M1448" s="95"/>
      <c r="N1448" s="96" t="s">
        <v>226</v>
      </c>
      <c r="O1448" s="95"/>
      <c r="P1448" s="95"/>
      <c r="Q1448" s="95" t="s">
        <v>221</v>
      </c>
      <c r="R1448" s="95"/>
      <c r="S1448" s="95"/>
      <c r="T1448" s="95"/>
      <c r="U1448" s="95"/>
      <c r="V1448" s="95"/>
      <c r="W1448" s="95"/>
      <c r="X1448" s="95"/>
      <c r="Y1448" s="95"/>
      <c r="Z1448" s="95"/>
      <c r="AA1448" s="95"/>
      <c r="AB1448" s="95"/>
      <c r="AC1448" s="95"/>
      <c r="AD1448" s="95"/>
      <c r="AE1448" s="95"/>
      <c r="AF1448" s="95"/>
      <c r="AG1448" s="95"/>
      <c r="AH1448" s="95"/>
      <c r="AI1448" s="95"/>
      <c r="AJ1448" s="95"/>
      <c r="AK1448" s="95"/>
    </row>
    <row r="1449" spans="1:37" ht="17.25" customHeight="1" x14ac:dyDescent="0.2">
      <c r="A1449" s="108" t="s">
        <v>22</v>
      </c>
      <c r="B1449" s="108" t="s">
        <v>2648</v>
      </c>
      <c r="C1449" s="108" t="s">
        <v>17</v>
      </c>
      <c r="D1449" s="108" t="s">
        <v>109</v>
      </c>
      <c r="E1449" s="108" t="s">
        <v>5351</v>
      </c>
      <c r="F1449" s="95">
        <v>33</v>
      </c>
      <c r="G1449" s="95" t="s">
        <v>1227</v>
      </c>
      <c r="H1449" s="95">
        <v>2016</v>
      </c>
      <c r="I1449" s="96" t="s">
        <v>5362</v>
      </c>
      <c r="J1449" s="95" t="s">
        <v>5363</v>
      </c>
      <c r="K1449" s="95" t="s">
        <v>5354</v>
      </c>
      <c r="L1449" s="95"/>
      <c r="M1449" s="95"/>
      <c r="N1449" s="96" t="s">
        <v>226</v>
      </c>
      <c r="O1449" s="95"/>
      <c r="P1449" s="95"/>
      <c r="Q1449" s="95" t="s">
        <v>221</v>
      </c>
      <c r="R1449" s="95"/>
      <c r="S1449" s="95"/>
      <c r="T1449" s="95"/>
      <c r="U1449" s="95"/>
      <c r="V1449" s="95"/>
      <c r="W1449" s="95"/>
      <c r="X1449" s="95"/>
      <c r="Y1449" s="95"/>
      <c r="Z1449" s="95"/>
      <c r="AA1449" s="95"/>
      <c r="AB1449" s="95"/>
      <c r="AC1449" s="95"/>
      <c r="AD1449" s="95"/>
      <c r="AE1449" s="95"/>
      <c r="AF1449" s="95"/>
      <c r="AG1449" s="95"/>
      <c r="AH1449" s="95"/>
      <c r="AI1449" s="95"/>
      <c r="AJ1449" s="95"/>
      <c r="AK1449" s="95"/>
    </row>
    <row r="1450" spans="1:37" ht="17.25" customHeight="1" x14ac:dyDescent="0.2">
      <c r="A1450" s="107" t="s">
        <v>22</v>
      </c>
      <c r="B1450" s="107" t="s">
        <v>658</v>
      </c>
      <c r="C1450" s="107" t="s">
        <v>17</v>
      </c>
      <c r="D1450" s="107" t="s">
        <v>96</v>
      </c>
      <c r="E1450" s="107" t="s">
        <v>5365</v>
      </c>
      <c r="F1450" s="95">
        <v>1</v>
      </c>
      <c r="G1450" s="95" t="s">
        <v>659</v>
      </c>
      <c r="H1450" s="95">
        <v>1984</v>
      </c>
      <c r="I1450" s="96" t="s">
        <v>5413</v>
      </c>
      <c r="J1450" s="95" t="s">
        <v>5414</v>
      </c>
      <c r="K1450" s="95" t="s">
        <v>5369</v>
      </c>
      <c r="L1450" s="95" t="s">
        <v>5370</v>
      </c>
      <c r="M1450" s="95"/>
      <c r="N1450" s="95" t="s">
        <v>177</v>
      </c>
      <c r="O1450" s="95"/>
      <c r="P1450" s="95"/>
      <c r="Q1450" s="95" t="s">
        <v>224</v>
      </c>
      <c r="R1450" s="95"/>
      <c r="S1450" s="95"/>
      <c r="T1450" s="95"/>
      <c r="U1450" s="95"/>
      <c r="V1450" s="95"/>
      <c r="W1450" s="95"/>
      <c r="X1450" s="95"/>
      <c r="Y1450" s="95"/>
      <c r="Z1450" s="95"/>
      <c r="AA1450" s="95"/>
      <c r="AB1450" s="95"/>
      <c r="AC1450" s="95"/>
      <c r="AD1450" s="95"/>
      <c r="AE1450" s="95"/>
      <c r="AF1450" s="95"/>
      <c r="AG1450" s="95"/>
      <c r="AH1450" s="95"/>
      <c r="AI1450" s="95"/>
      <c r="AJ1450" s="95"/>
      <c r="AK1450" s="95"/>
    </row>
    <row r="1451" spans="1:37" ht="17.25" customHeight="1" x14ac:dyDescent="0.2">
      <c r="A1451" s="107" t="s">
        <v>22</v>
      </c>
      <c r="B1451" s="107" t="s">
        <v>663</v>
      </c>
      <c r="C1451" s="107" t="s">
        <v>17</v>
      </c>
      <c r="D1451" s="107" t="s">
        <v>96</v>
      </c>
      <c r="E1451" s="107" t="s">
        <v>5365</v>
      </c>
      <c r="F1451" s="95">
        <v>2</v>
      </c>
      <c r="G1451" s="95" t="s">
        <v>541</v>
      </c>
      <c r="H1451" s="95">
        <v>1985</v>
      </c>
      <c r="I1451" s="96" t="s">
        <v>5407</v>
      </c>
      <c r="J1451" s="95" t="s">
        <v>5408</v>
      </c>
      <c r="K1451" s="95" t="s">
        <v>5369</v>
      </c>
      <c r="L1451" s="95" t="s">
        <v>5370</v>
      </c>
      <c r="M1451" s="95"/>
      <c r="N1451" s="95" t="s">
        <v>177</v>
      </c>
      <c r="O1451" s="95"/>
      <c r="P1451" s="95"/>
      <c r="Q1451" s="95" t="s">
        <v>224</v>
      </c>
      <c r="R1451" s="95"/>
      <c r="S1451" s="95"/>
      <c r="T1451" s="95"/>
      <c r="U1451" s="95"/>
      <c r="V1451" s="95"/>
      <c r="W1451" s="95"/>
      <c r="X1451" s="95"/>
      <c r="Y1451" s="95"/>
      <c r="Z1451" s="95"/>
      <c r="AA1451" s="95"/>
      <c r="AB1451" s="95"/>
      <c r="AC1451" s="95"/>
      <c r="AD1451" s="95"/>
      <c r="AE1451" s="95"/>
      <c r="AF1451" s="95"/>
      <c r="AG1451" s="95"/>
      <c r="AH1451" s="95"/>
      <c r="AI1451" s="95"/>
      <c r="AJ1451" s="95"/>
      <c r="AK1451" s="95"/>
    </row>
    <row r="1452" spans="1:37" ht="17.25" customHeight="1" x14ac:dyDescent="0.2">
      <c r="A1452" s="107" t="s">
        <v>22</v>
      </c>
      <c r="B1452" s="107" t="s">
        <v>666</v>
      </c>
      <c r="C1452" s="107" t="s">
        <v>17</v>
      </c>
      <c r="D1452" s="107" t="s">
        <v>96</v>
      </c>
      <c r="E1452" s="107" t="s">
        <v>5365</v>
      </c>
      <c r="F1452" s="95">
        <v>3</v>
      </c>
      <c r="G1452" s="95" t="s">
        <v>667</v>
      </c>
      <c r="H1452" s="95">
        <v>1986</v>
      </c>
      <c r="I1452" s="96" t="s">
        <v>5467</v>
      </c>
      <c r="J1452" s="95" t="s">
        <v>5468</v>
      </c>
      <c r="K1452" s="95" t="s">
        <v>5369</v>
      </c>
      <c r="L1452" s="95" t="s">
        <v>5370</v>
      </c>
      <c r="M1452" s="95"/>
      <c r="N1452" s="95" t="s">
        <v>177</v>
      </c>
      <c r="O1452" s="95"/>
      <c r="P1452" s="95"/>
      <c r="Q1452" s="95" t="s">
        <v>224</v>
      </c>
      <c r="R1452" s="95"/>
      <c r="S1452" s="95"/>
      <c r="T1452" s="95"/>
      <c r="U1452" s="95"/>
      <c r="V1452" s="95"/>
      <c r="W1452" s="95"/>
      <c r="X1452" s="95"/>
      <c r="Y1452" s="95"/>
      <c r="Z1452" s="95"/>
      <c r="AA1452" s="95"/>
      <c r="AB1452" s="95"/>
      <c r="AC1452" s="95"/>
      <c r="AD1452" s="95"/>
      <c r="AE1452" s="95"/>
      <c r="AF1452" s="95"/>
      <c r="AG1452" s="95"/>
      <c r="AH1452" s="95"/>
      <c r="AI1452" s="95"/>
      <c r="AJ1452" s="95"/>
      <c r="AK1452" s="95"/>
    </row>
    <row r="1453" spans="1:37" ht="17.25" customHeight="1" x14ac:dyDescent="0.2">
      <c r="A1453" s="107" t="s">
        <v>22</v>
      </c>
      <c r="B1453" s="107" t="s">
        <v>671</v>
      </c>
      <c r="C1453" s="107" t="s">
        <v>17</v>
      </c>
      <c r="D1453" s="107" t="s">
        <v>96</v>
      </c>
      <c r="E1453" s="107" t="s">
        <v>5365</v>
      </c>
      <c r="F1453" s="95">
        <v>4</v>
      </c>
      <c r="G1453" s="95" t="s">
        <v>672</v>
      </c>
      <c r="H1453" s="95">
        <v>1987</v>
      </c>
      <c r="I1453" s="96" t="s">
        <v>5400</v>
      </c>
      <c r="J1453" s="95" t="s">
        <v>5401</v>
      </c>
      <c r="K1453" s="95" t="s">
        <v>5369</v>
      </c>
      <c r="L1453" s="95" t="s">
        <v>5370</v>
      </c>
      <c r="M1453" s="95"/>
      <c r="N1453" s="95" t="s">
        <v>177</v>
      </c>
      <c r="O1453" s="95"/>
      <c r="P1453" s="95"/>
      <c r="Q1453" s="95" t="s">
        <v>224</v>
      </c>
      <c r="R1453" s="95"/>
      <c r="S1453" s="95"/>
      <c r="T1453" s="95"/>
      <c r="U1453" s="95"/>
      <c r="V1453" s="95"/>
      <c r="W1453" s="95"/>
      <c r="X1453" s="95"/>
      <c r="Y1453" s="95"/>
      <c r="Z1453" s="95"/>
      <c r="AA1453" s="95"/>
      <c r="AB1453" s="95"/>
      <c r="AC1453" s="95"/>
      <c r="AD1453" s="95"/>
      <c r="AE1453" s="95"/>
      <c r="AF1453" s="95"/>
      <c r="AG1453" s="95"/>
      <c r="AH1453" s="95"/>
      <c r="AI1453" s="95"/>
      <c r="AJ1453" s="95"/>
      <c r="AK1453" s="95"/>
    </row>
    <row r="1454" spans="1:37" ht="17.25" customHeight="1" x14ac:dyDescent="0.2">
      <c r="A1454" s="107" t="s">
        <v>22</v>
      </c>
      <c r="B1454" s="107" t="s">
        <v>675</v>
      </c>
      <c r="C1454" s="107" t="s">
        <v>17</v>
      </c>
      <c r="D1454" s="107" t="s">
        <v>96</v>
      </c>
      <c r="E1454" s="107" t="s">
        <v>5365</v>
      </c>
      <c r="F1454" s="95">
        <v>5</v>
      </c>
      <c r="G1454" s="95" t="s">
        <v>676</v>
      </c>
      <c r="H1454" s="95">
        <v>1988</v>
      </c>
      <c r="I1454" s="96" t="s">
        <v>5376</v>
      </c>
      <c r="J1454" s="95" t="s">
        <v>5377</v>
      </c>
      <c r="K1454" s="95" t="s">
        <v>5369</v>
      </c>
      <c r="L1454" s="95" t="s">
        <v>5370</v>
      </c>
      <c r="M1454" s="95"/>
      <c r="N1454" s="95" t="s">
        <v>177</v>
      </c>
      <c r="O1454" s="95"/>
      <c r="P1454" s="95"/>
      <c r="Q1454" s="95" t="s">
        <v>224</v>
      </c>
      <c r="R1454" s="95"/>
      <c r="S1454" s="95"/>
      <c r="T1454" s="95"/>
      <c r="U1454" s="95"/>
      <c r="V1454" s="95"/>
      <c r="W1454" s="95"/>
      <c r="X1454" s="95"/>
      <c r="Y1454" s="95"/>
      <c r="Z1454" s="95"/>
      <c r="AA1454" s="95"/>
      <c r="AB1454" s="95"/>
      <c r="AC1454" s="95"/>
      <c r="AD1454" s="95"/>
      <c r="AE1454" s="95"/>
      <c r="AF1454" s="95"/>
      <c r="AG1454" s="95"/>
      <c r="AH1454" s="95"/>
      <c r="AI1454" s="95"/>
      <c r="AJ1454" s="95"/>
      <c r="AK1454" s="95"/>
    </row>
    <row r="1455" spans="1:37" ht="17.25" customHeight="1" x14ac:dyDescent="0.2">
      <c r="A1455" s="107" t="s">
        <v>22</v>
      </c>
      <c r="B1455" s="107" t="s">
        <v>679</v>
      </c>
      <c r="C1455" s="107" t="s">
        <v>17</v>
      </c>
      <c r="D1455" s="107" t="s">
        <v>96</v>
      </c>
      <c r="E1455" s="107" t="s">
        <v>5365</v>
      </c>
      <c r="F1455" s="95">
        <v>6</v>
      </c>
      <c r="G1455" s="95" t="s">
        <v>680</v>
      </c>
      <c r="H1455" s="95">
        <v>1989</v>
      </c>
      <c r="I1455" s="96" t="s">
        <v>5423</v>
      </c>
      <c r="J1455" s="95" t="s">
        <v>5424</v>
      </c>
      <c r="K1455" s="95" t="s">
        <v>5369</v>
      </c>
      <c r="L1455" s="95" t="s">
        <v>5370</v>
      </c>
      <c r="M1455" s="95"/>
      <c r="N1455" s="95" t="s">
        <v>177</v>
      </c>
      <c r="O1455" s="95"/>
      <c r="P1455" s="95"/>
      <c r="Q1455" s="95" t="s">
        <v>224</v>
      </c>
      <c r="R1455" s="95"/>
      <c r="S1455" s="95"/>
      <c r="T1455" s="95"/>
      <c r="U1455" s="95"/>
      <c r="V1455" s="95"/>
      <c r="W1455" s="95"/>
      <c r="X1455" s="95"/>
      <c r="Y1455" s="95"/>
      <c r="Z1455" s="95"/>
      <c r="AA1455" s="95"/>
      <c r="AB1455" s="95"/>
      <c r="AC1455" s="95"/>
      <c r="AD1455" s="95"/>
      <c r="AE1455" s="95"/>
      <c r="AF1455" s="95"/>
      <c r="AG1455" s="95"/>
      <c r="AH1455" s="95"/>
      <c r="AI1455" s="95"/>
      <c r="AJ1455" s="95"/>
      <c r="AK1455" s="95"/>
    </row>
    <row r="1456" spans="1:37" ht="17.25" customHeight="1" x14ac:dyDescent="0.2">
      <c r="A1456" s="107" t="s">
        <v>22</v>
      </c>
      <c r="B1456" s="107" t="s">
        <v>683</v>
      </c>
      <c r="C1456" s="107" t="s">
        <v>17</v>
      </c>
      <c r="D1456" s="107" t="s">
        <v>96</v>
      </c>
      <c r="E1456" s="107" t="s">
        <v>5365</v>
      </c>
      <c r="F1456" s="95">
        <v>7</v>
      </c>
      <c r="G1456" s="95" t="s">
        <v>684</v>
      </c>
      <c r="H1456" s="95">
        <v>1990</v>
      </c>
      <c r="I1456" s="96" t="s">
        <v>5494</v>
      </c>
      <c r="J1456" s="95" t="s">
        <v>5495</v>
      </c>
      <c r="K1456" s="95" t="s">
        <v>5369</v>
      </c>
      <c r="L1456" s="95" t="s">
        <v>5370</v>
      </c>
      <c r="M1456" s="95"/>
      <c r="N1456" s="95" t="s">
        <v>177</v>
      </c>
      <c r="O1456" s="95"/>
      <c r="P1456" s="95"/>
      <c r="Q1456" s="95" t="s">
        <v>224</v>
      </c>
      <c r="R1456" s="95"/>
      <c r="S1456" s="95"/>
      <c r="T1456" s="95"/>
      <c r="U1456" s="95"/>
      <c r="V1456" s="95"/>
      <c r="W1456" s="95"/>
      <c r="X1456" s="95"/>
      <c r="Y1456" s="95"/>
      <c r="Z1456" s="95"/>
      <c r="AA1456" s="95"/>
      <c r="AB1456" s="95"/>
      <c r="AC1456" s="95"/>
      <c r="AD1456" s="95"/>
      <c r="AE1456" s="95"/>
      <c r="AF1456" s="95"/>
      <c r="AG1456" s="95"/>
      <c r="AH1456" s="95"/>
      <c r="AI1456" s="95"/>
      <c r="AJ1456" s="95"/>
      <c r="AK1456" s="95"/>
    </row>
    <row r="1457" spans="1:37" ht="17.25" customHeight="1" x14ac:dyDescent="0.2">
      <c r="A1457" s="107" t="s">
        <v>22</v>
      </c>
      <c r="B1457" s="107" t="s">
        <v>687</v>
      </c>
      <c r="C1457" s="107" t="s">
        <v>17</v>
      </c>
      <c r="D1457" s="107" t="s">
        <v>96</v>
      </c>
      <c r="E1457" s="107" t="s">
        <v>5365</v>
      </c>
      <c r="F1457" s="95">
        <v>8</v>
      </c>
      <c r="G1457" s="95" t="s">
        <v>688</v>
      </c>
      <c r="H1457" s="95">
        <v>1991</v>
      </c>
      <c r="I1457" s="96" t="s">
        <v>5372</v>
      </c>
      <c r="J1457" s="95" t="s">
        <v>5373</v>
      </c>
      <c r="K1457" s="95" t="s">
        <v>5369</v>
      </c>
      <c r="L1457" s="95" t="s">
        <v>5370</v>
      </c>
      <c r="M1457" s="95"/>
      <c r="N1457" s="95" t="s">
        <v>177</v>
      </c>
      <c r="O1457" s="95"/>
      <c r="P1457" s="95"/>
      <c r="Q1457" s="95" t="s">
        <v>224</v>
      </c>
      <c r="R1457" s="95"/>
      <c r="S1457" s="95"/>
      <c r="T1457" s="95"/>
      <c r="U1457" s="95"/>
      <c r="V1457" s="95"/>
      <c r="W1457" s="95"/>
      <c r="X1457" s="95"/>
      <c r="Y1457" s="95"/>
      <c r="Z1457" s="95"/>
      <c r="AA1457" s="95"/>
      <c r="AB1457" s="95"/>
      <c r="AC1457" s="95"/>
      <c r="AD1457" s="95"/>
      <c r="AE1457" s="95"/>
      <c r="AF1457" s="95"/>
      <c r="AG1457" s="95"/>
      <c r="AH1457" s="95"/>
      <c r="AI1457" s="95"/>
      <c r="AJ1457" s="95"/>
      <c r="AK1457" s="95"/>
    </row>
    <row r="1458" spans="1:37" ht="17.25" customHeight="1" x14ac:dyDescent="0.2">
      <c r="A1458" s="107" t="s">
        <v>22</v>
      </c>
      <c r="B1458" s="107" t="s">
        <v>691</v>
      </c>
      <c r="C1458" s="107" t="s">
        <v>17</v>
      </c>
      <c r="D1458" s="107" t="s">
        <v>96</v>
      </c>
      <c r="E1458" s="107" t="s">
        <v>5365</v>
      </c>
      <c r="F1458" s="95">
        <v>9</v>
      </c>
      <c r="G1458" s="95" t="s">
        <v>692</v>
      </c>
      <c r="H1458" s="95">
        <v>1992</v>
      </c>
      <c r="I1458" s="96" t="s">
        <v>5430</v>
      </c>
      <c r="J1458" s="95" t="s">
        <v>5431</v>
      </c>
      <c r="K1458" s="95" t="s">
        <v>5369</v>
      </c>
      <c r="L1458" s="95" t="s">
        <v>5370</v>
      </c>
      <c r="M1458" s="95"/>
      <c r="N1458" s="95" t="s">
        <v>177</v>
      </c>
      <c r="O1458" s="95"/>
      <c r="P1458" s="95"/>
      <c r="Q1458" s="95" t="s">
        <v>224</v>
      </c>
      <c r="R1458" s="95"/>
      <c r="S1458" s="95"/>
      <c r="T1458" s="95"/>
      <c r="U1458" s="95"/>
      <c r="V1458" s="95"/>
      <c r="W1458" s="95"/>
      <c r="X1458" s="95"/>
      <c r="Y1458" s="95"/>
      <c r="Z1458" s="95"/>
      <c r="AA1458" s="95"/>
      <c r="AB1458" s="95"/>
      <c r="AC1458" s="95"/>
      <c r="AD1458" s="95"/>
      <c r="AE1458" s="95"/>
      <c r="AF1458" s="95"/>
      <c r="AG1458" s="95"/>
      <c r="AH1458" s="95"/>
      <c r="AI1458" s="95"/>
      <c r="AJ1458" s="95"/>
      <c r="AK1458" s="95"/>
    </row>
    <row r="1459" spans="1:37" ht="17.25" customHeight="1" x14ac:dyDescent="0.2">
      <c r="A1459" s="107" t="s">
        <v>22</v>
      </c>
      <c r="B1459" s="107" t="s">
        <v>695</v>
      </c>
      <c r="C1459" s="107" t="s">
        <v>17</v>
      </c>
      <c r="D1459" s="107" t="s">
        <v>96</v>
      </c>
      <c r="E1459" s="107" t="s">
        <v>5365</v>
      </c>
      <c r="F1459" s="95">
        <v>10</v>
      </c>
      <c r="G1459" s="95" t="s">
        <v>696</v>
      </c>
      <c r="H1459" s="95">
        <v>1993</v>
      </c>
      <c r="I1459" s="96" t="s">
        <v>5490</v>
      </c>
      <c r="J1459" s="95" t="s">
        <v>5491</v>
      </c>
      <c r="K1459" s="95" t="s">
        <v>5369</v>
      </c>
      <c r="L1459" s="95" t="s">
        <v>5370</v>
      </c>
      <c r="M1459" s="95"/>
      <c r="N1459" s="95" t="s">
        <v>177</v>
      </c>
      <c r="O1459" s="95"/>
      <c r="P1459" s="95"/>
      <c r="Q1459" s="95" t="s">
        <v>224</v>
      </c>
      <c r="R1459" s="95"/>
      <c r="S1459" s="95"/>
      <c r="T1459" s="95"/>
      <c r="U1459" s="95"/>
      <c r="V1459" s="95"/>
      <c r="W1459" s="95"/>
      <c r="X1459" s="95"/>
      <c r="Y1459" s="95"/>
      <c r="Z1459" s="95"/>
      <c r="AA1459" s="95"/>
      <c r="AB1459" s="95"/>
      <c r="AC1459" s="95"/>
      <c r="AD1459" s="95"/>
      <c r="AE1459" s="95"/>
      <c r="AF1459" s="95"/>
      <c r="AG1459" s="95"/>
      <c r="AH1459" s="95"/>
      <c r="AI1459" s="95"/>
      <c r="AJ1459" s="95"/>
      <c r="AK1459" s="95"/>
    </row>
    <row r="1460" spans="1:37" ht="17.25" customHeight="1" x14ac:dyDescent="0.2">
      <c r="A1460" s="107" t="s">
        <v>22</v>
      </c>
      <c r="B1460" s="107" t="s">
        <v>699</v>
      </c>
      <c r="C1460" s="107" t="s">
        <v>17</v>
      </c>
      <c r="D1460" s="107" t="s">
        <v>96</v>
      </c>
      <c r="E1460" s="107" t="s">
        <v>5365</v>
      </c>
      <c r="F1460" s="95">
        <v>11</v>
      </c>
      <c r="G1460" s="95" t="s">
        <v>700</v>
      </c>
      <c r="H1460" s="95">
        <v>1994</v>
      </c>
      <c r="I1460" s="96" t="s">
        <v>5498</v>
      </c>
      <c r="J1460" s="95" t="s">
        <v>5499</v>
      </c>
      <c r="K1460" s="95" t="s">
        <v>5369</v>
      </c>
      <c r="L1460" s="95" t="s">
        <v>5370</v>
      </c>
      <c r="M1460" s="95"/>
      <c r="N1460" s="95" t="s">
        <v>177</v>
      </c>
      <c r="O1460" s="95"/>
      <c r="P1460" s="95"/>
      <c r="Q1460" s="95" t="s">
        <v>224</v>
      </c>
      <c r="R1460" s="95"/>
      <c r="S1460" s="95"/>
      <c r="T1460" s="95"/>
      <c r="U1460" s="95"/>
      <c r="V1460" s="95"/>
      <c r="W1460" s="95"/>
      <c r="X1460" s="95"/>
      <c r="Y1460" s="95"/>
      <c r="Z1460" s="95"/>
      <c r="AA1460" s="95"/>
      <c r="AB1460" s="95"/>
      <c r="AC1460" s="95"/>
      <c r="AD1460" s="95"/>
      <c r="AE1460" s="95"/>
      <c r="AF1460" s="95"/>
      <c r="AG1460" s="95"/>
      <c r="AH1460" s="95"/>
      <c r="AI1460" s="95"/>
      <c r="AJ1460" s="95"/>
      <c r="AK1460" s="95"/>
    </row>
    <row r="1461" spans="1:37" ht="17.25" customHeight="1" x14ac:dyDescent="0.2">
      <c r="A1461" s="107" t="s">
        <v>22</v>
      </c>
      <c r="B1461" s="107" t="s">
        <v>704</v>
      </c>
      <c r="C1461" s="107" t="s">
        <v>17</v>
      </c>
      <c r="D1461" s="107" t="s">
        <v>96</v>
      </c>
      <c r="E1461" s="107" t="s">
        <v>5365</v>
      </c>
      <c r="F1461" s="95">
        <v>12</v>
      </c>
      <c r="G1461" s="95" t="s">
        <v>705</v>
      </c>
      <c r="H1461" s="95">
        <v>1995</v>
      </c>
      <c r="I1461" s="96" t="s">
        <v>5478</v>
      </c>
      <c r="J1461" s="95" t="s">
        <v>5479</v>
      </c>
      <c r="K1461" s="95" t="s">
        <v>5369</v>
      </c>
      <c r="L1461" s="95" t="s">
        <v>5370</v>
      </c>
      <c r="M1461" s="95"/>
      <c r="N1461" s="95" t="s">
        <v>177</v>
      </c>
      <c r="O1461" s="95"/>
      <c r="P1461" s="95"/>
      <c r="Q1461" s="95" t="s">
        <v>224</v>
      </c>
      <c r="R1461" s="95"/>
      <c r="S1461" s="95"/>
      <c r="T1461" s="95"/>
      <c r="U1461" s="95"/>
      <c r="V1461" s="95"/>
      <c r="W1461" s="95"/>
      <c r="X1461" s="95"/>
      <c r="Y1461" s="95"/>
      <c r="Z1461" s="95"/>
      <c r="AA1461" s="95"/>
      <c r="AB1461" s="95"/>
      <c r="AC1461" s="95"/>
      <c r="AD1461" s="95"/>
      <c r="AE1461" s="95"/>
      <c r="AF1461" s="95"/>
      <c r="AG1461" s="95"/>
      <c r="AH1461" s="95"/>
      <c r="AI1461" s="95"/>
      <c r="AJ1461" s="95"/>
      <c r="AK1461" s="95"/>
    </row>
    <row r="1462" spans="1:37" ht="17.25" customHeight="1" x14ac:dyDescent="0.2">
      <c r="A1462" s="107" t="s">
        <v>22</v>
      </c>
      <c r="B1462" s="107" t="s">
        <v>708</v>
      </c>
      <c r="C1462" s="107" t="s">
        <v>17</v>
      </c>
      <c r="D1462" s="107" t="s">
        <v>96</v>
      </c>
      <c r="E1462" s="107" t="s">
        <v>5365</v>
      </c>
      <c r="F1462" s="95">
        <v>13</v>
      </c>
      <c r="G1462" s="95" t="s">
        <v>709</v>
      </c>
      <c r="H1462" s="95">
        <v>1996</v>
      </c>
      <c r="I1462" s="96" t="s">
        <v>5502</v>
      </c>
      <c r="J1462" s="95" t="s">
        <v>5503</v>
      </c>
      <c r="K1462" s="95" t="s">
        <v>5369</v>
      </c>
      <c r="L1462" s="95" t="s">
        <v>5370</v>
      </c>
      <c r="M1462" s="95"/>
      <c r="N1462" s="95" t="s">
        <v>177</v>
      </c>
      <c r="O1462" s="95"/>
      <c r="P1462" s="95"/>
      <c r="Q1462" s="95" t="s">
        <v>224</v>
      </c>
      <c r="R1462" s="95"/>
      <c r="S1462" s="95"/>
      <c r="T1462" s="95"/>
      <c r="U1462" s="95"/>
      <c r="V1462" s="95"/>
      <c r="W1462" s="95"/>
      <c r="X1462" s="95"/>
      <c r="Y1462" s="95"/>
      <c r="Z1462" s="95"/>
      <c r="AA1462" s="95"/>
      <c r="AB1462" s="95"/>
      <c r="AC1462" s="95"/>
      <c r="AD1462" s="95"/>
      <c r="AE1462" s="95"/>
      <c r="AF1462" s="95"/>
      <c r="AG1462" s="95"/>
      <c r="AH1462" s="95"/>
      <c r="AI1462" s="95"/>
      <c r="AJ1462" s="95"/>
      <c r="AK1462" s="95"/>
    </row>
    <row r="1463" spans="1:37" ht="17.25" customHeight="1" x14ac:dyDescent="0.2">
      <c r="A1463" s="107" t="s">
        <v>22</v>
      </c>
      <c r="B1463" s="107" t="s">
        <v>712</v>
      </c>
      <c r="C1463" s="107" t="s">
        <v>17</v>
      </c>
      <c r="D1463" s="107" t="s">
        <v>96</v>
      </c>
      <c r="E1463" s="107" t="s">
        <v>5365</v>
      </c>
      <c r="F1463" s="95">
        <v>14</v>
      </c>
      <c r="G1463" s="95" t="s">
        <v>713</v>
      </c>
      <c r="H1463" s="95">
        <v>1997</v>
      </c>
      <c r="I1463" s="96" t="s">
        <v>5416</v>
      </c>
      <c r="J1463" s="95" t="s">
        <v>5417</v>
      </c>
      <c r="K1463" s="95" t="s">
        <v>5369</v>
      </c>
      <c r="L1463" s="95" t="s">
        <v>5370</v>
      </c>
      <c r="M1463" s="95"/>
      <c r="N1463" s="95" t="s">
        <v>177</v>
      </c>
      <c r="O1463" s="95"/>
      <c r="P1463" s="95"/>
      <c r="Q1463" s="95" t="s">
        <v>224</v>
      </c>
      <c r="R1463" s="95"/>
      <c r="S1463" s="95"/>
      <c r="T1463" s="95"/>
      <c r="U1463" s="95"/>
      <c r="V1463" s="95"/>
      <c r="W1463" s="95"/>
      <c r="X1463" s="95"/>
      <c r="Y1463" s="95"/>
      <c r="Z1463" s="95"/>
      <c r="AA1463" s="95"/>
      <c r="AB1463" s="95"/>
      <c r="AC1463" s="95"/>
      <c r="AD1463" s="95"/>
      <c r="AE1463" s="95"/>
      <c r="AF1463" s="95"/>
      <c r="AG1463" s="95"/>
      <c r="AH1463" s="95"/>
      <c r="AI1463" s="95"/>
      <c r="AJ1463" s="95"/>
      <c r="AK1463" s="95"/>
    </row>
    <row r="1464" spans="1:37" ht="17.25" customHeight="1" x14ac:dyDescent="0.2">
      <c r="A1464" s="107" t="s">
        <v>22</v>
      </c>
      <c r="B1464" s="107" t="s">
        <v>716</v>
      </c>
      <c r="C1464" s="107" t="s">
        <v>17</v>
      </c>
      <c r="D1464" s="107" t="s">
        <v>96</v>
      </c>
      <c r="E1464" s="107" t="s">
        <v>5365</v>
      </c>
      <c r="F1464" s="95">
        <v>15</v>
      </c>
      <c r="G1464" s="95" t="s">
        <v>717</v>
      </c>
      <c r="H1464" s="95">
        <v>1998</v>
      </c>
      <c r="I1464" s="96" t="s">
        <v>5385</v>
      </c>
      <c r="J1464" s="95" t="s">
        <v>5386</v>
      </c>
      <c r="K1464" s="95" t="s">
        <v>5369</v>
      </c>
      <c r="L1464" s="95" t="s">
        <v>5370</v>
      </c>
      <c r="M1464" s="95"/>
      <c r="N1464" s="95" t="s">
        <v>177</v>
      </c>
      <c r="O1464" s="95"/>
      <c r="P1464" s="95"/>
      <c r="Q1464" s="95" t="s">
        <v>224</v>
      </c>
      <c r="R1464" s="95"/>
      <c r="S1464" s="95"/>
      <c r="T1464" s="95"/>
      <c r="U1464" s="95"/>
      <c r="V1464" s="95"/>
      <c r="W1464" s="95"/>
      <c r="X1464" s="95"/>
      <c r="Y1464" s="95"/>
      <c r="Z1464" s="95"/>
      <c r="AA1464" s="95"/>
      <c r="AB1464" s="95"/>
      <c r="AC1464" s="95"/>
      <c r="AD1464" s="95"/>
      <c r="AE1464" s="95"/>
      <c r="AF1464" s="95"/>
      <c r="AG1464" s="95"/>
      <c r="AH1464" s="95"/>
      <c r="AI1464" s="95"/>
      <c r="AJ1464" s="95"/>
      <c r="AK1464" s="95"/>
    </row>
    <row r="1465" spans="1:37" ht="17.25" customHeight="1" x14ac:dyDescent="0.2">
      <c r="A1465" s="107" t="s">
        <v>22</v>
      </c>
      <c r="B1465" s="107" t="s">
        <v>720</v>
      </c>
      <c r="C1465" s="107" t="s">
        <v>17</v>
      </c>
      <c r="D1465" s="107" t="s">
        <v>96</v>
      </c>
      <c r="E1465" s="107" t="s">
        <v>5365</v>
      </c>
      <c r="F1465" s="95">
        <v>16</v>
      </c>
      <c r="G1465" s="95" t="s">
        <v>721</v>
      </c>
      <c r="H1465" s="95">
        <v>1999</v>
      </c>
      <c r="I1465" s="96" t="s">
        <v>5392</v>
      </c>
      <c r="J1465" s="95" t="s">
        <v>5394</v>
      </c>
      <c r="K1465" s="95" t="s">
        <v>5369</v>
      </c>
      <c r="L1465" s="95" t="s">
        <v>5370</v>
      </c>
      <c r="M1465" s="95"/>
      <c r="N1465" s="95" t="s">
        <v>177</v>
      </c>
      <c r="O1465" s="95"/>
      <c r="P1465" s="95"/>
      <c r="Q1465" s="95" t="s">
        <v>224</v>
      </c>
      <c r="R1465" s="95"/>
      <c r="S1465" s="95"/>
      <c r="T1465" s="95"/>
      <c r="U1465" s="95"/>
      <c r="V1465" s="95"/>
      <c r="W1465" s="95"/>
      <c r="X1465" s="95"/>
      <c r="Y1465" s="95"/>
      <c r="Z1465" s="95"/>
      <c r="AA1465" s="95"/>
      <c r="AB1465" s="95"/>
      <c r="AC1465" s="95"/>
      <c r="AD1465" s="95"/>
      <c r="AE1465" s="95"/>
      <c r="AF1465" s="95"/>
      <c r="AG1465" s="95"/>
      <c r="AH1465" s="95"/>
      <c r="AI1465" s="95"/>
      <c r="AJ1465" s="95"/>
      <c r="AK1465" s="95"/>
    </row>
    <row r="1466" spans="1:37" ht="17.25" customHeight="1" x14ac:dyDescent="0.2">
      <c r="A1466" s="107" t="s">
        <v>22</v>
      </c>
      <c r="B1466" s="107" t="s">
        <v>720</v>
      </c>
      <c r="C1466" s="107" t="s">
        <v>17</v>
      </c>
      <c r="D1466" s="107" t="s">
        <v>96</v>
      </c>
      <c r="E1466" s="107" t="s">
        <v>5365</v>
      </c>
      <c r="F1466" s="95">
        <v>16</v>
      </c>
      <c r="G1466" s="95" t="s">
        <v>721</v>
      </c>
      <c r="H1466" s="95">
        <v>1999</v>
      </c>
      <c r="I1466" s="96" t="s">
        <v>5392</v>
      </c>
      <c r="J1466" s="95" t="s">
        <v>5463</v>
      </c>
      <c r="K1466" s="95" t="s">
        <v>5369</v>
      </c>
      <c r="L1466" s="95" t="s">
        <v>5370</v>
      </c>
      <c r="M1466" s="95"/>
      <c r="N1466" s="95" t="s">
        <v>177</v>
      </c>
      <c r="O1466" s="95"/>
      <c r="P1466" s="95"/>
      <c r="Q1466" s="95" t="s">
        <v>224</v>
      </c>
      <c r="R1466" s="95"/>
      <c r="S1466" s="95"/>
      <c r="T1466" s="95"/>
      <c r="U1466" s="95"/>
      <c r="V1466" s="95"/>
      <c r="W1466" s="95"/>
      <c r="X1466" s="95"/>
      <c r="Y1466" s="95"/>
      <c r="Z1466" s="95"/>
      <c r="AA1466" s="95"/>
      <c r="AB1466" s="95"/>
      <c r="AC1466" s="95"/>
      <c r="AD1466" s="95"/>
      <c r="AE1466" s="95"/>
      <c r="AF1466" s="95"/>
      <c r="AG1466" s="95"/>
      <c r="AH1466" s="95"/>
      <c r="AI1466" s="95"/>
      <c r="AJ1466" s="95"/>
      <c r="AK1466" s="95"/>
    </row>
    <row r="1467" spans="1:37" ht="17.25" customHeight="1" x14ac:dyDescent="0.2">
      <c r="A1467" s="107" t="s">
        <v>22</v>
      </c>
      <c r="B1467" s="107" t="s">
        <v>724</v>
      </c>
      <c r="C1467" s="107" t="s">
        <v>17</v>
      </c>
      <c r="D1467" s="107" t="s">
        <v>96</v>
      </c>
      <c r="E1467" s="107" t="s">
        <v>5365</v>
      </c>
      <c r="F1467" s="95">
        <v>17</v>
      </c>
      <c r="G1467" s="95" t="s">
        <v>725</v>
      </c>
      <c r="H1467" s="95">
        <v>2000</v>
      </c>
      <c r="I1467" s="96" t="s">
        <v>5455</v>
      </c>
      <c r="J1467" s="95" t="s">
        <v>5456</v>
      </c>
      <c r="K1467" s="95" t="s">
        <v>5369</v>
      </c>
      <c r="L1467" s="95" t="s">
        <v>5370</v>
      </c>
      <c r="M1467" s="95"/>
      <c r="N1467" s="95" t="s">
        <v>177</v>
      </c>
      <c r="O1467" s="95"/>
      <c r="P1467" s="95"/>
      <c r="Q1467" s="95" t="s">
        <v>224</v>
      </c>
      <c r="R1467" s="95"/>
      <c r="S1467" s="95"/>
      <c r="T1467" s="95"/>
      <c r="U1467" s="95"/>
      <c r="V1467" s="95"/>
      <c r="W1467" s="95"/>
      <c r="X1467" s="95"/>
      <c r="Y1467" s="95"/>
      <c r="Z1467" s="95"/>
      <c r="AA1467" s="95"/>
      <c r="AB1467" s="95"/>
      <c r="AC1467" s="95"/>
      <c r="AD1467" s="95"/>
      <c r="AE1467" s="95"/>
      <c r="AF1467" s="95"/>
      <c r="AG1467" s="95"/>
      <c r="AH1467" s="95"/>
      <c r="AI1467" s="95"/>
      <c r="AJ1467" s="95"/>
      <c r="AK1467" s="95"/>
    </row>
    <row r="1468" spans="1:37" ht="17.25" customHeight="1" x14ac:dyDescent="0.2">
      <c r="A1468" s="107" t="s">
        <v>22</v>
      </c>
      <c r="B1468" s="107" t="s">
        <v>728</v>
      </c>
      <c r="C1468" s="107" t="s">
        <v>17</v>
      </c>
      <c r="D1468" s="107" t="s">
        <v>96</v>
      </c>
      <c r="E1468" s="107" t="s">
        <v>5365</v>
      </c>
      <c r="F1468" s="95">
        <v>18</v>
      </c>
      <c r="G1468" s="95" t="s">
        <v>729</v>
      </c>
      <c r="H1468" s="95">
        <v>2001</v>
      </c>
      <c r="I1468" s="96" t="s">
        <v>5434</v>
      </c>
      <c r="J1468" s="95" t="s">
        <v>5435</v>
      </c>
      <c r="K1468" s="95" t="s">
        <v>5369</v>
      </c>
      <c r="L1468" s="95" t="s">
        <v>5370</v>
      </c>
      <c r="M1468" s="95"/>
      <c r="N1468" s="95" t="s">
        <v>177</v>
      </c>
      <c r="O1468" s="95"/>
      <c r="P1468" s="95"/>
      <c r="Q1468" s="95" t="s">
        <v>224</v>
      </c>
      <c r="R1468" s="95"/>
      <c r="S1468" s="95"/>
      <c r="T1468" s="95"/>
      <c r="U1468" s="95"/>
      <c r="V1468" s="95"/>
      <c r="W1468" s="95"/>
      <c r="X1468" s="95"/>
      <c r="Y1468" s="95"/>
      <c r="Z1468" s="95"/>
      <c r="AA1468" s="95"/>
      <c r="AB1468" s="95"/>
      <c r="AC1468" s="95"/>
      <c r="AD1468" s="95"/>
      <c r="AE1468" s="95"/>
      <c r="AF1468" s="95"/>
      <c r="AG1468" s="95"/>
      <c r="AH1468" s="95"/>
      <c r="AI1468" s="95"/>
      <c r="AJ1468" s="95"/>
      <c r="AK1468" s="95"/>
    </row>
    <row r="1469" spans="1:37" ht="17.25" customHeight="1" x14ac:dyDescent="0.2">
      <c r="A1469" s="107" t="s">
        <v>22</v>
      </c>
      <c r="B1469" s="107" t="s">
        <v>732</v>
      </c>
      <c r="C1469" s="107" t="s">
        <v>17</v>
      </c>
      <c r="D1469" s="107" t="s">
        <v>96</v>
      </c>
      <c r="E1469" s="107" t="s">
        <v>5365</v>
      </c>
      <c r="F1469" s="95">
        <v>19</v>
      </c>
      <c r="G1469" s="95" t="s">
        <v>733</v>
      </c>
      <c r="H1469" s="95">
        <v>2002</v>
      </c>
      <c r="I1469" s="96" t="s">
        <v>5367</v>
      </c>
      <c r="J1469" s="95" t="s">
        <v>5368</v>
      </c>
      <c r="K1469" s="95" t="s">
        <v>5369</v>
      </c>
      <c r="L1469" s="95" t="s">
        <v>5370</v>
      </c>
      <c r="M1469" s="95"/>
      <c r="N1469" s="95" t="s">
        <v>177</v>
      </c>
      <c r="O1469" s="95"/>
      <c r="P1469" s="95"/>
      <c r="Q1469" s="95" t="s">
        <v>224</v>
      </c>
      <c r="R1469" s="95"/>
      <c r="S1469" s="95"/>
      <c r="T1469" s="95"/>
      <c r="U1469" s="95"/>
      <c r="V1469" s="95"/>
      <c r="W1469" s="95"/>
      <c r="X1469" s="95"/>
      <c r="Y1469" s="95"/>
      <c r="Z1469" s="95"/>
      <c r="AA1469" s="95"/>
      <c r="AB1469" s="95"/>
      <c r="AC1469" s="95"/>
      <c r="AD1469" s="95"/>
      <c r="AE1469" s="95"/>
      <c r="AF1469" s="95"/>
      <c r="AG1469" s="95"/>
      <c r="AH1469" s="95"/>
      <c r="AI1469" s="95"/>
      <c r="AJ1469" s="95"/>
      <c r="AK1469" s="95"/>
    </row>
    <row r="1470" spans="1:37" ht="17.25" customHeight="1" x14ac:dyDescent="0.2">
      <c r="A1470" s="107" t="s">
        <v>22</v>
      </c>
      <c r="B1470" s="107" t="s">
        <v>737</v>
      </c>
      <c r="C1470" s="107" t="s">
        <v>17</v>
      </c>
      <c r="D1470" s="107" t="s">
        <v>96</v>
      </c>
      <c r="E1470" s="107" t="s">
        <v>5365</v>
      </c>
      <c r="F1470" s="95">
        <v>20</v>
      </c>
      <c r="G1470" s="95" t="s">
        <v>738</v>
      </c>
      <c r="H1470" s="95">
        <v>2003</v>
      </c>
      <c r="I1470" s="96" t="s">
        <v>5470</v>
      </c>
      <c r="J1470" s="95" t="s">
        <v>5471</v>
      </c>
      <c r="K1470" s="95" t="s">
        <v>5369</v>
      </c>
      <c r="L1470" s="95" t="s">
        <v>5370</v>
      </c>
      <c r="M1470" s="95"/>
      <c r="N1470" s="95" t="s">
        <v>177</v>
      </c>
      <c r="O1470" s="95"/>
      <c r="P1470" s="95"/>
      <c r="Q1470" s="95" t="s">
        <v>224</v>
      </c>
      <c r="R1470" s="95"/>
      <c r="S1470" s="95"/>
      <c r="T1470" s="95"/>
      <c r="U1470" s="95"/>
      <c r="V1470" s="95"/>
      <c r="W1470" s="95"/>
      <c r="X1470" s="95"/>
      <c r="Y1470" s="95"/>
      <c r="Z1470" s="95"/>
      <c r="AA1470" s="95"/>
      <c r="AB1470" s="95"/>
      <c r="AC1470" s="95"/>
      <c r="AD1470" s="95"/>
      <c r="AE1470" s="95"/>
      <c r="AF1470" s="95"/>
      <c r="AG1470" s="95"/>
      <c r="AH1470" s="95"/>
      <c r="AI1470" s="95"/>
      <c r="AJ1470" s="95"/>
      <c r="AK1470" s="95"/>
    </row>
    <row r="1471" spans="1:37" ht="17.25" customHeight="1" x14ac:dyDescent="0.2">
      <c r="A1471" s="107" t="s">
        <v>22</v>
      </c>
      <c r="B1471" s="107" t="s">
        <v>741</v>
      </c>
      <c r="C1471" s="107" t="s">
        <v>17</v>
      </c>
      <c r="D1471" s="107" t="s">
        <v>96</v>
      </c>
      <c r="E1471" s="107" t="s">
        <v>5365</v>
      </c>
      <c r="F1471" s="95">
        <v>21</v>
      </c>
      <c r="G1471" s="95" t="s">
        <v>742</v>
      </c>
      <c r="H1471" s="95">
        <v>2004</v>
      </c>
      <c r="I1471" s="96" t="s">
        <v>5443</v>
      </c>
      <c r="J1471" s="95" t="s">
        <v>5444</v>
      </c>
      <c r="K1471" s="95" t="s">
        <v>5369</v>
      </c>
      <c r="L1471" s="95" t="s">
        <v>5370</v>
      </c>
      <c r="M1471" s="95"/>
      <c r="N1471" s="95" t="s">
        <v>177</v>
      </c>
      <c r="O1471" s="95"/>
      <c r="P1471" s="95"/>
      <c r="Q1471" s="95" t="s">
        <v>224</v>
      </c>
      <c r="R1471" s="95"/>
      <c r="S1471" s="95"/>
      <c r="T1471" s="95"/>
      <c r="U1471" s="95"/>
      <c r="V1471" s="95"/>
      <c r="W1471" s="95"/>
      <c r="X1471" s="95"/>
      <c r="Y1471" s="95"/>
      <c r="Z1471" s="95"/>
      <c r="AA1471" s="95"/>
      <c r="AB1471" s="95"/>
      <c r="AC1471" s="95"/>
      <c r="AD1471" s="95"/>
      <c r="AE1471" s="95"/>
      <c r="AF1471" s="95"/>
      <c r="AG1471" s="95"/>
      <c r="AH1471" s="95"/>
      <c r="AI1471" s="95"/>
      <c r="AJ1471" s="95"/>
      <c r="AK1471" s="95"/>
    </row>
    <row r="1472" spans="1:37" ht="17.25" customHeight="1" x14ac:dyDescent="0.2">
      <c r="A1472" s="107" t="s">
        <v>22</v>
      </c>
      <c r="B1472" s="107" t="s">
        <v>745</v>
      </c>
      <c r="C1472" s="107" t="s">
        <v>17</v>
      </c>
      <c r="D1472" s="107" t="s">
        <v>96</v>
      </c>
      <c r="E1472" s="107" t="s">
        <v>5365</v>
      </c>
      <c r="F1472" s="95">
        <v>22</v>
      </c>
      <c r="G1472" s="95" t="s">
        <v>746</v>
      </c>
      <c r="H1472" s="95">
        <v>2005</v>
      </c>
      <c r="I1472" s="96" t="s">
        <v>5482</v>
      </c>
      <c r="J1472" s="95" t="s">
        <v>5483</v>
      </c>
      <c r="K1472" s="95" t="s">
        <v>5369</v>
      </c>
      <c r="L1472" s="95" t="s">
        <v>5370</v>
      </c>
      <c r="M1472" s="95"/>
      <c r="N1472" s="95" t="s">
        <v>177</v>
      </c>
      <c r="O1472" s="95"/>
      <c r="P1472" s="95"/>
      <c r="Q1472" s="95" t="s">
        <v>224</v>
      </c>
      <c r="R1472" s="95"/>
      <c r="S1472" s="95"/>
      <c r="T1472" s="95"/>
      <c r="U1472" s="95"/>
      <c r="V1472" s="95"/>
      <c r="W1472" s="95"/>
      <c r="X1472" s="95"/>
      <c r="Y1472" s="95"/>
      <c r="Z1472" s="95"/>
      <c r="AA1472" s="95"/>
      <c r="AB1472" s="95"/>
      <c r="AC1472" s="95"/>
      <c r="AD1472" s="95"/>
      <c r="AE1472" s="95"/>
      <c r="AF1472" s="95"/>
      <c r="AG1472" s="95"/>
      <c r="AH1472" s="95"/>
      <c r="AI1472" s="95"/>
      <c r="AJ1472" s="95"/>
      <c r="AK1472" s="95"/>
    </row>
    <row r="1473" spans="1:37" ht="17.25" customHeight="1" x14ac:dyDescent="0.2">
      <c r="A1473" s="107" t="s">
        <v>22</v>
      </c>
      <c r="B1473" s="107" t="s">
        <v>749</v>
      </c>
      <c r="C1473" s="107" t="s">
        <v>17</v>
      </c>
      <c r="D1473" s="107" t="s">
        <v>96</v>
      </c>
      <c r="E1473" s="107" t="s">
        <v>5365</v>
      </c>
      <c r="F1473" s="95">
        <v>23</v>
      </c>
      <c r="G1473" s="95" t="s">
        <v>750</v>
      </c>
      <c r="H1473" s="95">
        <v>2006</v>
      </c>
      <c r="I1473" s="96" t="s">
        <v>5427</v>
      </c>
      <c r="J1473" s="95" t="s">
        <v>5428</v>
      </c>
      <c r="K1473" s="95" t="s">
        <v>5369</v>
      </c>
      <c r="L1473" s="95" t="s">
        <v>5370</v>
      </c>
      <c r="M1473" s="95"/>
      <c r="N1473" s="95" t="s">
        <v>177</v>
      </c>
      <c r="O1473" s="95"/>
      <c r="P1473" s="95"/>
      <c r="Q1473" s="95" t="s">
        <v>224</v>
      </c>
      <c r="R1473" s="95"/>
      <c r="S1473" s="95"/>
      <c r="T1473" s="95"/>
      <c r="U1473" s="95"/>
      <c r="V1473" s="95"/>
      <c r="W1473" s="95"/>
      <c r="X1473" s="95"/>
      <c r="Y1473" s="95"/>
      <c r="Z1473" s="95"/>
      <c r="AA1473" s="95"/>
      <c r="AB1473" s="95"/>
      <c r="AC1473" s="95"/>
      <c r="AD1473" s="95"/>
      <c r="AE1473" s="95"/>
      <c r="AF1473" s="95"/>
      <c r="AG1473" s="95"/>
      <c r="AH1473" s="95"/>
      <c r="AI1473" s="95"/>
      <c r="AJ1473" s="95"/>
      <c r="AK1473" s="95"/>
    </row>
    <row r="1474" spans="1:37" ht="17.25" customHeight="1" x14ac:dyDescent="0.2">
      <c r="A1474" s="107" t="s">
        <v>22</v>
      </c>
      <c r="B1474" s="107" t="s">
        <v>753</v>
      </c>
      <c r="C1474" s="107" t="s">
        <v>17</v>
      </c>
      <c r="D1474" s="107" t="s">
        <v>96</v>
      </c>
      <c r="E1474" s="107" t="s">
        <v>5365</v>
      </c>
      <c r="F1474" s="95">
        <v>24</v>
      </c>
      <c r="G1474" s="95" t="s">
        <v>754</v>
      </c>
      <c r="H1474" s="95">
        <v>2007</v>
      </c>
      <c r="I1474" s="96" t="s">
        <v>5486</v>
      </c>
      <c r="J1474" s="95" t="s">
        <v>5487</v>
      </c>
      <c r="K1474" s="95" t="s">
        <v>5369</v>
      </c>
      <c r="L1474" s="95" t="s">
        <v>5370</v>
      </c>
      <c r="M1474" s="95"/>
      <c r="N1474" s="95" t="s">
        <v>177</v>
      </c>
      <c r="O1474" s="95"/>
      <c r="P1474" s="95"/>
      <c r="Q1474" s="95" t="s">
        <v>224</v>
      </c>
      <c r="R1474" s="95"/>
      <c r="S1474" s="95"/>
      <c r="T1474" s="95"/>
      <c r="U1474" s="95"/>
      <c r="V1474" s="95"/>
      <c r="W1474" s="95"/>
      <c r="X1474" s="95"/>
      <c r="Y1474" s="95"/>
      <c r="Z1474" s="95"/>
      <c r="AA1474" s="95"/>
      <c r="AB1474" s="95"/>
      <c r="AC1474" s="95"/>
      <c r="AD1474" s="95"/>
      <c r="AE1474" s="95"/>
      <c r="AF1474" s="95"/>
      <c r="AG1474" s="95"/>
      <c r="AH1474" s="95"/>
      <c r="AI1474" s="95"/>
      <c r="AJ1474" s="95"/>
      <c r="AK1474" s="95"/>
    </row>
    <row r="1475" spans="1:37" ht="17.25" customHeight="1" x14ac:dyDescent="0.2">
      <c r="A1475" s="107" t="s">
        <v>22</v>
      </c>
      <c r="B1475" s="107" t="s">
        <v>757</v>
      </c>
      <c r="C1475" s="107" t="s">
        <v>17</v>
      </c>
      <c r="D1475" s="107" t="s">
        <v>96</v>
      </c>
      <c r="E1475" s="107" t="s">
        <v>5365</v>
      </c>
      <c r="F1475" s="95">
        <v>25</v>
      </c>
      <c r="G1475" s="95" t="s">
        <v>758</v>
      </c>
      <c r="H1475" s="95">
        <v>2008</v>
      </c>
      <c r="I1475" s="96" t="s">
        <v>5451</v>
      </c>
      <c r="J1475" s="95" t="s">
        <v>5452</v>
      </c>
      <c r="K1475" s="95" t="s">
        <v>5369</v>
      </c>
      <c r="L1475" s="95" t="s">
        <v>5370</v>
      </c>
      <c r="M1475" s="95"/>
      <c r="N1475" s="95" t="s">
        <v>177</v>
      </c>
      <c r="O1475" s="95"/>
      <c r="P1475" s="95"/>
      <c r="Q1475" s="95" t="s">
        <v>224</v>
      </c>
      <c r="R1475" s="95"/>
      <c r="S1475" s="95"/>
      <c r="T1475" s="95"/>
      <c r="U1475" s="95"/>
      <c r="V1475" s="95"/>
      <c r="W1475" s="95"/>
      <c r="X1475" s="95"/>
      <c r="Y1475" s="95"/>
      <c r="Z1475" s="95"/>
      <c r="AA1475" s="95"/>
      <c r="AB1475" s="95"/>
      <c r="AC1475" s="95"/>
      <c r="AD1475" s="95"/>
      <c r="AE1475" s="95"/>
      <c r="AF1475" s="95"/>
      <c r="AG1475" s="95"/>
      <c r="AH1475" s="95"/>
      <c r="AI1475" s="95"/>
      <c r="AJ1475" s="95"/>
      <c r="AK1475" s="95"/>
    </row>
    <row r="1476" spans="1:37" ht="17.25" customHeight="1" x14ac:dyDescent="0.2">
      <c r="A1476" s="107" t="s">
        <v>22</v>
      </c>
      <c r="B1476" s="107" t="s">
        <v>761</v>
      </c>
      <c r="C1476" s="107" t="s">
        <v>17</v>
      </c>
      <c r="D1476" s="107" t="s">
        <v>96</v>
      </c>
      <c r="E1476" s="107" t="s">
        <v>5365</v>
      </c>
      <c r="F1476" s="95">
        <v>26</v>
      </c>
      <c r="G1476" s="95" t="s">
        <v>763</v>
      </c>
      <c r="H1476" s="95">
        <v>2009</v>
      </c>
      <c r="I1476" s="96" t="s">
        <v>5380</v>
      </c>
      <c r="J1476" s="95" t="s">
        <v>5381</v>
      </c>
      <c r="K1476" s="95" t="s">
        <v>5369</v>
      </c>
      <c r="L1476" s="95" t="s">
        <v>5370</v>
      </c>
      <c r="M1476" s="95"/>
      <c r="N1476" s="95" t="s">
        <v>177</v>
      </c>
      <c r="O1476" s="95"/>
      <c r="P1476" s="95"/>
      <c r="Q1476" s="95" t="s">
        <v>224</v>
      </c>
      <c r="R1476" s="95"/>
      <c r="S1476" s="95"/>
      <c r="T1476" s="95"/>
      <c r="U1476" s="95"/>
      <c r="V1476" s="95"/>
      <c r="W1476" s="95"/>
      <c r="X1476" s="95"/>
      <c r="Y1476" s="95"/>
      <c r="Z1476" s="95"/>
      <c r="AA1476" s="95"/>
      <c r="AB1476" s="95"/>
      <c r="AC1476" s="95"/>
      <c r="AD1476" s="95"/>
      <c r="AE1476" s="95"/>
      <c r="AF1476" s="95"/>
      <c r="AG1476" s="95"/>
      <c r="AH1476" s="95"/>
      <c r="AI1476" s="95"/>
      <c r="AJ1476" s="95"/>
      <c r="AK1476" s="95"/>
    </row>
    <row r="1477" spans="1:37" ht="17.25" customHeight="1" x14ac:dyDescent="0.2">
      <c r="A1477" s="107" t="s">
        <v>22</v>
      </c>
      <c r="B1477" s="107" t="s">
        <v>766</v>
      </c>
      <c r="C1477" s="107" t="s">
        <v>17</v>
      </c>
      <c r="D1477" s="107" t="s">
        <v>96</v>
      </c>
      <c r="E1477" s="107" t="s">
        <v>5365</v>
      </c>
      <c r="F1477" s="95">
        <v>27</v>
      </c>
      <c r="G1477" s="95" t="s">
        <v>767</v>
      </c>
      <c r="H1477" s="95">
        <v>2010</v>
      </c>
      <c r="I1477" s="96" t="s">
        <v>5403</v>
      </c>
      <c r="J1477" s="95" t="s">
        <v>5404</v>
      </c>
      <c r="K1477" s="95" t="s">
        <v>5369</v>
      </c>
      <c r="L1477" s="95" t="s">
        <v>5370</v>
      </c>
      <c r="M1477" s="95"/>
      <c r="N1477" s="95" t="s">
        <v>177</v>
      </c>
      <c r="O1477" s="95"/>
      <c r="P1477" s="95"/>
      <c r="Q1477" s="95" t="s">
        <v>224</v>
      </c>
      <c r="R1477" s="95"/>
      <c r="S1477" s="95"/>
      <c r="T1477" s="95"/>
      <c r="U1477" s="95"/>
      <c r="V1477" s="95"/>
      <c r="W1477" s="95"/>
      <c r="X1477" s="95"/>
      <c r="Y1477" s="95"/>
      <c r="Z1477" s="95"/>
      <c r="AA1477" s="95"/>
      <c r="AB1477" s="95"/>
      <c r="AC1477" s="95"/>
      <c r="AD1477" s="95"/>
      <c r="AE1477" s="95"/>
      <c r="AF1477" s="95"/>
      <c r="AG1477" s="95"/>
      <c r="AH1477" s="95"/>
      <c r="AI1477" s="95"/>
      <c r="AJ1477" s="95"/>
      <c r="AK1477" s="95"/>
    </row>
    <row r="1478" spans="1:37" ht="17.25" customHeight="1" x14ac:dyDescent="0.2">
      <c r="A1478" s="107" t="s">
        <v>22</v>
      </c>
      <c r="B1478" s="107" t="s">
        <v>770</v>
      </c>
      <c r="C1478" s="107" t="s">
        <v>17</v>
      </c>
      <c r="D1478" s="107" t="s">
        <v>96</v>
      </c>
      <c r="E1478" s="107" t="s">
        <v>5365</v>
      </c>
      <c r="F1478" s="95">
        <v>28</v>
      </c>
      <c r="G1478" s="95" t="s">
        <v>771</v>
      </c>
      <c r="H1478" s="95">
        <v>2011</v>
      </c>
      <c r="I1478" s="96" t="s">
        <v>5420</v>
      </c>
      <c r="J1478" s="95" t="s">
        <v>5421</v>
      </c>
      <c r="K1478" s="95" t="s">
        <v>5369</v>
      </c>
      <c r="L1478" s="95" t="s">
        <v>5370</v>
      </c>
      <c r="M1478" s="95"/>
      <c r="N1478" s="95" t="s">
        <v>177</v>
      </c>
      <c r="O1478" s="95"/>
      <c r="P1478" s="95"/>
      <c r="Q1478" s="95" t="s">
        <v>224</v>
      </c>
      <c r="R1478" s="95"/>
      <c r="S1478" s="95"/>
      <c r="T1478" s="95"/>
      <c r="U1478" s="95"/>
      <c r="V1478" s="95"/>
      <c r="W1478" s="95"/>
      <c r="X1478" s="95"/>
      <c r="Y1478" s="95"/>
      <c r="Z1478" s="95"/>
      <c r="AA1478" s="95"/>
      <c r="AB1478" s="95"/>
      <c r="AC1478" s="95"/>
      <c r="AD1478" s="95"/>
      <c r="AE1478" s="95"/>
      <c r="AF1478" s="95"/>
      <c r="AG1478" s="95"/>
      <c r="AH1478" s="95"/>
      <c r="AI1478" s="95"/>
      <c r="AJ1478" s="95"/>
      <c r="AK1478" s="95"/>
    </row>
    <row r="1479" spans="1:37" ht="17.25" customHeight="1" x14ac:dyDescent="0.2">
      <c r="A1479" s="107" t="s">
        <v>22</v>
      </c>
      <c r="B1479" s="107" t="s">
        <v>774</v>
      </c>
      <c r="C1479" s="107" t="s">
        <v>17</v>
      </c>
      <c r="D1479" s="107" t="s">
        <v>96</v>
      </c>
      <c r="E1479" s="107" t="s">
        <v>5365</v>
      </c>
      <c r="F1479" s="95">
        <v>29</v>
      </c>
      <c r="G1479" s="95" t="s">
        <v>775</v>
      </c>
      <c r="H1479" s="95">
        <v>2012</v>
      </c>
      <c r="I1479" s="96" t="s">
        <v>5440</v>
      </c>
      <c r="J1479" s="95" t="s">
        <v>5441</v>
      </c>
      <c r="K1479" s="95" t="s">
        <v>5369</v>
      </c>
      <c r="L1479" s="95" t="s">
        <v>5370</v>
      </c>
      <c r="M1479" s="95"/>
      <c r="N1479" s="95" t="s">
        <v>177</v>
      </c>
      <c r="O1479" s="95"/>
      <c r="P1479" s="95"/>
      <c r="Q1479" s="95" t="s">
        <v>224</v>
      </c>
      <c r="R1479" s="95"/>
      <c r="S1479" s="95"/>
      <c r="T1479" s="95"/>
      <c r="U1479" s="95"/>
      <c r="V1479" s="95"/>
      <c r="W1479" s="95"/>
      <c r="X1479" s="95"/>
      <c r="Y1479" s="95"/>
      <c r="Z1479" s="95"/>
      <c r="AA1479" s="95"/>
      <c r="AB1479" s="95"/>
      <c r="AC1479" s="95"/>
      <c r="AD1479" s="95"/>
      <c r="AE1479" s="95"/>
      <c r="AF1479" s="95"/>
      <c r="AG1479" s="95"/>
      <c r="AH1479" s="95"/>
      <c r="AI1479" s="95"/>
      <c r="AJ1479" s="95"/>
      <c r="AK1479" s="95"/>
    </row>
    <row r="1480" spans="1:37" ht="17.25" customHeight="1" x14ac:dyDescent="0.2">
      <c r="A1480" s="107" t="s">
        <v>22</v>
      </c>
      <c r="B1480" s="107" t="s">
        <v>778</v>
      </c>
      <c r="C1480" s="107" t="s">
        <v>17</v>
      </c>
      <c r="D1480" s="107" t="s">
        <v>96</v>
      </c>
      <c r="E1480" s="107" t="s">
        <v>5365</v>
      </c>
      <c r="F1480" s="95">
        <v>30</v>
      </c>
      <c r="G1480" s="95" t="s">
        <v>779</v>
      </c>
      <c r="H1480" s="95">
        <v>2013</v>
      </c>
      <c r="I1480" s="96" t="s">
        <v>5474</v>
      </c>
      <c r="J1480" s="95" t="s">
        <v>5475</v>
      </c>
      <c r="K1480" s="95" t="s">
        <v>5369</v>
      </c>
      <c r="L1480" s="95" t="s">
        <v>5370</v>
      </c>
      <c r="M1480" s="95"/>
      <c r="N1480" s="95" t="s">
        <v>177</v>
      </c>
      <c r="O1480" s="95"/>
      <c r="P1480" s="95"/>
      <c r="Q1480" s="95" t="s">
        <v>224</v>
      </c>
      <c r="R1480" s="95"/>
      <c r="S1480" s="95"/>
      <c r="T1480" s="95"/>
      <c r="U1480" s="95"/>
      <c r="V1480" s="95"/>
      <c r="W1480" s="95"/>
      <c r="X1480" s="95"/>
      <c r="Y1480" s="95"/>
      <c r="Z1480" s="95"/>
      <c r="AA1480" s="95"/>
      <c r="AB1480" s="95"/>
      <c r="AC1480" s="95"/>
      <c r="AD1480" s="95"/>
      <c r="AE1480" s="95"/>
      <c r="AF1480" s="95"/>
      <c r="AG1480" s="95"/>
      <c r="AH1480" s="95"/>
      <c r="AI1480" s="95"/>
      <c r="AJ1480" s="95"/>
      <c r="AK1480" s="95"/>
    </row>
    <row r="1481" spans="1:37" ht="17.25" customHeight="1" x14ac:dyDescent="0.2">
      <c r="A1481" s="107" t="s">
        <v>22</v>
      </c>
      <c r="B1481" s="107" t="s">
        <v>782</v>
      </c>
      <c r="C1481" s="107" t="s">
        <v>17</v>
      </c>
      <c r="D1481" s="107" t="s">
        <v>96</v>
      </c>
      <c r="E1481" s="107" t="s">
        <v>5365</v>
      </c>
      <c r="F1481" s="95">
        <v>31</v>
      </c>
      <c r="G1481" s="95" t="s">
        <v>783</v>
      </c>
      <c r="H1481" s="95">
        <v>2014</v>
      </c>
      <c r="I1481" s="96" t="s">
        <v>5389</v>
      </c>
      <c r="J1481" s="95" t="s">
        <v>5390</v>
      </c>
      <c r="K1481" s="95" t="s">
        <v>5369</v>
      </c>
      <c r="L1481" s="95" t="s">
        <v>5370</v>
      </c>
      <c r="M1481" s="95"/>
      <c r="N1481" s="95" t="s">
        <v>177</v>
      </c>
      <c r="O1481" s="95"/>
      <c r="P1481" s="95"/>
      <c r="Q1481" s="95" t="s">
        <v>224</v>
      </c>
      <c r="R1481" s="95"/>
      <c r="S1481" s="95"/>
      <c r="T1481" s="95"/>
      <c r="U1481" s="95"/>
      <c r="V1481" s="95"/>
      <c r="W1481" s="95"/>
      <c r="X1481" s="95"/>
      <c r="Y1481" s="95"/>
      <c r="Z1481" s="95"/>
      <c r="AA1481" s="95"/>
      <c r="AB1481" s="95"/>
      <c r="AC1481" s="95"/>
      <c r="AD1481" s="95"/>
      <c r="AE1481" s="95"/>
      <c r="AF1481" s="95"/>
      <c r="AG1481" s="95"/>
      <c r="AH1481" s="95"/>
      <c r="AI1481" s="95"/>
      <c r="AJ1481" s="95"/>
      <c r="AK1481" s="95"/>
    </row>
    <row r="1482" spans="1:37" ht="17.25" customHeight="1" x14ac:dyDescent="0.2">
      <c r="A1482" s="107" t="s">
        <v>22</v>
      </c>
      <c r="B1482" s="107" t="s">
        <v>786</v>
      </c>
      <c r="C1482" s="107" t="s">
        <v>17</v>
      </c>
      <c r="D1482" s="107" t="s">
        <v>96</v>
      </c>
      <c r="E1482" s="107" t="s">
        <v>5365</v>
      </c>
      <c r="F1482" s="95">
        <v>32</v>
      </c>
      <c r="G1482" s="95" t="s">
        <v>787</v>
      </c>
      <c r="H1482" s="95">
        <v>2015</v>
      </c>
      <c r="I1482" s="96" t="s">
        <v>5396</v>
      </c>
      <c r="J1482" s="95" t="s">
        <v>5397</v>
      </c>
      <c r="K1482" s="95" t="s">
        <v>5369</v>
      </c>
      <c r="L1482" s="95" t="s">
        <v>5370</v>
      </c>
      <c r="M1482" s="95"/>
      <c r="N1482" s="95" t="s">
        <v>177</v>
      </c>
      <c r="O1482" s="95"/>
      <c r="P1482" s="95"/>
      <c r="Q1482" s="95" t="s">
        <v>224</v>
      </c>
      <c r="R1482" s="95"/>
      <c r="S1482" s="95"/>
      <c r="T1482" s="95"/>
      <c r="U1482" s="95"/>
      <c r="V1482" s="95"/>
      <c r="W1482" s="95"/>
      <c r="X1482" s="95"/>
      <c r="Y1482" s="95"/>
      <c r="Z1482" s="95"/>
      <c r="AA1482" s="95"/>
      <c r="AB1482" s="95"/>
      <c r="AC1482" s="95"/>
      <c r="AD1482" s="95"/>
      <c r="AE1482" s="95"/>
      <c r="AF1482" s="95"/>
      <c r="AG1482" s="95"/>
      <c r="AH1482" s="95"/>
      <c r="AI1482" s="95"/>
      <c r="AJ1482" s="95"/>
      <c r="AK1482" s="95"/>
    </row>
    <row r="1483" spans="1:37" ht="17.25" customHeight="1" x14ac:dyDescent="0.2">
      <c r="A1483" s="107" t="s">
        <v>22</v>
      </c>
      <c r="B1483" s="107" t="s">
        <v>1226</v>
      </c>
      <c r="C1483" s="107" t="s">
        <v>17</v>
      </c>
      <c r="D1483" s="107" t="s">
        <v>96</v>
      </c>
      <c r="E1483" s="107" t="s">
        <v>5365</v>
      </c>
      <c r="F1483" s="95">
        <v>33</v>
      </c>
      <c r="G1483" s="95" t="s">
        <v>1227</v>
      </c>
      <c r="H1483" s="95">
        <v>2016</v>
      </c>
      <c r="I1483" s="96" t="s">
        <v>5459</v>
      </c>
      <c r="J1483" s="95" t="s">
        <v>5460</v>
      </c>
      <c r="K1483" s="95" t="s">
        <v>5369</v>
      </c>
      <c r="L1483" s="95" t="s">
        <v>5370</v>
      </c>
      <c r="M1483" s="95"/>
      <c r="N1483" s="95" t="s">
        <v>177</v>
      </c>
      <c r="O1483" s="95"/>
      <c r="P1483" s="95"/>
      <c r="Q1483" s="95" t="s">
        <v>224</v>
      </c>
      <c r="R1483" s="95"/>
      <c r="S1483" s="95"/>
      <c r="T1483" s="95"/>
      <c r="U1483" s="95"/>
      <c r="V1483" s="95"/>
      <c r="W1483" s="95"/>
      <c r="X1483" s="95"/>
      <c r="Y1483" s="95"/>
      <c r="Z1483" s="95"/>
      <c r="AA1483" s="95"/>
      <c r="AB1483" s="95"/>
      <c r="AC1483" s="95"/>
      <c r="AD1483" s="95"/>
      <c r="AE1483" s="95"/>
      <c r="AF1483" s="95"/>
      <c r="AG1483" s="95"/>
      <c r="AH1483" s="95"/>
      <c r="AI1483" s="95"/>
      <c r="AJ1483" s="95"/>
      <c r="AK1483" s="95"/>
    </row>
    <row r="1484" spans="1:37" ht="17.25" customHeight="1" x14ac:dyDescent="0.2">
      <c r="A1484" s="107" t="s">
        <v>22</v>
      </c>
      <c r="B1484" s="107" t="s">
        <v>5446</v>
      </c>
      <c r="C1484" s="107" t="s">
        <v>17</v>
      </c>
      <c r="D1484" s="107" t="s">
        <v>96</v>
      </c>
      <c r="E1484" s="107" t="s">
        <v>5365</v>
      </c>
      <c r="F1484" s="95">
        <v>34</v>
      </c>
      <c r="G1484" s="95" t="s">
        <v>1929</v>
      </c>
      <c r="H1484" s="95">
        <v>2017</v>
      </c>
      <c r="I1484" s="96" t="s">
        <v>5448</v>
      </c>
      <c r="J1484" s="95" t="s">
        <v>5449</v>
      </c>
      <c r="K1484" s="95" t="s">
        <v>5369</v>
      </c>
      <c r="L1484" s="95" t="s">
        <v>5370</v>
      </c>
      <c r="M1484" s="95"/>
      <c r="N1484" s="95" t="s">
        <v>177</v>
      </c>
      <c r="O1484" s="95"/>
      <c r="P1484" s="95"/>
      <c r="Q1484" s="95" t="s">
        <v>224</v>
      </c>
      <c r="R1484" s="95"/>
      <c r="S1484" s="95"/>
      <c r="T1484" s="95"/>
      <c r="U1484" s="95"/>
      <c r="V1484" s="95"/>
      <c r="W1484" s="95"/>
      <c r="X1484" s="95"/>
      <c r="Y1484" s="95"/>
      <c r="Z1484" s="95"/>
      <c r="AA1484" s="95"/>
      <c r="AB1484" s="95"/>
      <c r="AC1484" s="95"/>
      <c r="AD1484" s="95"/>
      <c r="AE1484" s="95"/>
      <c r="AF1484" s="95"/>
      <c r="AG1484" s="95"/>
      <c r="AH1484" s="95"/>
      <c r="AI1484" s="95"/>
      <c r="AJ1484" s="95"/>
      <c r="AK1484" s="95"/>
    </row>
    <row r="1485" spans="1:37" ht="17.25" customHeight="1" x14ac:dyDescent="0.2">
      <c r="A1485" s="107" t="s">
        <v>22</v>
      </c>
      <c r="B1485" s="107" t="s">
        <v>1767</v>
      </c>
      <c r="C1485" s="107" t="s">
        <v>17</v>
      </c>
      <c r="D1485" s="107" t="s">
        <v>96</v>
      </c>
      <c r="E1485" s="107" t="s">
        <v>5505</v>
      </c>
      <c r="F1485" s="95">
        <v>1</v>
      </c>
      <c r="G1485" s="95" t="s">
        <v>659</v>
      </c>
      <c r="H1485" s="95">
        <v>1984</v>
      </c>
      <c r="I1485" s="96" t="s">
        <v>5553</v>
      </c>
      <c r="J1485" s="95" t="s">
        <v>5554</v>
      </c>
      <c r="K1485" s="95" t="s">
        <v>5513</v>
      </c>
      <c r="L1485" s="95" t="s">
        <v>5370</v>
      </c>
      <c r="M1485" s="95"/>
      <c r="N1485" s="95" t="s">
        <v>177</v>
      </c>
      <c r="O1485" s="95"/>
      <c r="P1485" s="95"/>
      <c r="Q1485" s="95" t="s">
        <v>224</v>
      </c>
      <c r="R1485" s="95"/>
      <c r="S1485" s="95"/>
      <c r="T1485" s="95"/>
      <c r="U1485" s="95"/>
      <c r="V1485" s="95"/>
      <c r="W1485" s="95"/>
      <c r="X1485" s="95"/>
      <c r="Y1485" s="95"/>
      <c r="Z1485" s="95"/>
      <c r="AA1485" s="95"/>
      <c r="AB1485" s="95"/>
      <c r="AC1485" s="95"/>
      <c r="AD1485" s="95"/>
      <c r="AE1485" s="95"/>
      <c r="AF1485" s="95"/>
      <c r="AG1485" s="95"/>
      <c r="AH1485" s="95"/>
      <c r="AI1485" s="95"/>
      <c r="AJ1485" s="95"/>
      <c r="AK1485" s="95"/>
    </row>
    <row r="1486" spans="1:37" ht="17.25" customHeight="1" x14ac:dyDescent="0.2">
      <c r="A1486" s="107" t="s">
        <v>22</v>
      </c>
      <c r="B1486" s="107" t="s">
        <v>1774</v>
      </c>
      <c r="C1486" s="107" t="s">
        <v>17</v>
      </c>
      <c r="D1486" s="107" t="s">
        <v>96</v>
      </c>
      <c r="E1486" s="107" t="s">
        <v>5505</v>
      </c>
      <c r="F1486" s="95">
        <v>2</v>
      </c>
      <c r="G1486" s="95" t="s">
        <v>541</v>
      </c>
      <c r="H1486" s="95">
        <v>1985</v>
      </c>
      <c r="I1486" s="96" t="s">
        <v>5511</v>
      </c>
      <c r="J1486" s="95" t="s">
        <v>5512</v>
      </c>
      <c r="K1486" s="95" t="s">
        <v>5513</v>
      </c>
      <c r="L1486" s="95" t="s">
        <v>5370</v>
      </c>
      <c r="M1486" s="95"/>
      <c r="N1486" s="95" t="s">
        <v>177</v>
      </c>
      <c r="O1486" s="95"/>
      <c r="P1486" s="95"/>
      <c r="Q1486" s="95" t="s">
        <v>224</v>
      </c>
      <c r="R1486" s="95"/>
      <c r="S1486" s="95"/>
      <c r="T1486" s="95"/>
      <c r="U1486" s="95"/>
      <c r="V1486" s="95"/>
      <c r="W1486" s="95"/>
      <c r="X1486" s="95"/>
      <c r="Y1486" s="95"/>
      <c r="Z1486" s="95"/>
      <c r="AA1486" s="95"/>
      <c r="AB1486" s="95"/>
      <c r="AC1486" s="95"/>
      <c r="AD1486" s="95"/>
      <c r="AE1486" s="95"/>
      <c r="AF1486" s="95"/>
      <c r="AG1486" s="95"/>
      <c r="AH1486" s="95"/>
      <c r="AI1486" s="95"/>
      <c r="AJ1486" s="95"/>
      <c r="AK1486" s="95"/>
    </row>
    <row r="1487" spans="1:37" ht="17.25" customHeight="1" x14ac:dyDescent="0.2">
      <c r="A1487" s="107" t="s">
        <v>22</v>
      </c>
      <c r="B1487" s="107" t="s">
        <v>1778</v>
      </c>
      <c r="C1487" s="107" t="s">
        <v>17</v>
      </c>
      <c r="D1487" s="107" t="s">
        <v>96</v>
      </c>
      <c r="E1487" s="107" t="s">
        <v>5505</v>
      </c>
      <c r="F1487" s="95">
        <v>3</v>
      </c>
      <c r="G1487" s="95" t="s">
        <v>667</v>
      </c>
      <c r="H1487" s="95">
        <v>1986</v>
      </c>
      <c r="I1487" s="96" t="s">
        <v>5557</v>
      </c>
      <c r="J1487" s="95" t="s">
        <v>5558</v>
      </c>
      <c r="K1487" s="95" t="s">
        <v>5513</v>
      </c>
      <c r="L1487" s="95" t="s">
        <v>5370</v>
      </c>
      <c r="M1487" s="95"/>
      <c r="N1487" s="95" t="s">
        <v>177</v>
      </c>
      <c r="O1487" s="95"/>
      <c r="P1487" s="95"/>
      <c r="Q1487" s="95" t="s">
        <v>224</v>
      </c>
      <c r="R1487" s="95"/>
      <c r="S1487" s="95"/>
      <c r="T1487" s="95"/>
      <c r="U1487" s="95"/>
      <c r="V1487" s="95"/>
      <c r="W1487" s="95"/>
      <c r="X1487" s="95"/>
      <c r="Y1487" s="95"/>
      <c r="Z1487" s="95"/>
      <c r="AA1487" s="95"/>
      <c r="AB1487" s="95"/>
      <c r="AC1487" s="95"/>
      <c r="AD1487" s="95"/>
      <c r="AE1487" s="95"/>
      <c r="AF1487" s="95"/>
      <c r="AG1487" s="95"/>
      <c r="AH1487" s="95"/>
      <c r="AI1487" s="95"/>
      <c r="AJ1487" s="95"/>
      <c r="AK1487" s="95"/>
    </row>
    <row r="1488" spans="1:37" ht="17.25" customHeight="1" x14ac:dyDescent="0.2">
      <c r="A1488" s="107" t="s">
        <v>22</v>
      </c>
      <c r="B1488" s="107" t="s">
        <v>1781</v>
      </c>
      <c r="C1488" s="107" t="s">
        <v>17</v>
      </c>
      <c r="D1488" s="107" t="s">
        <v>96</v>
      </c>
      <c r="E1488" s="107" t="s">
        <v>5505</v>
      </c>
      <c r="F1488" s="95">
        <v>4</v>
      </c>
      <c r="G1488" s="95" t="s">
        <v>672</v>
      </c>
      <c r="H1488" s="95">
        <v>1987</v>
      </c>
      <c r="I1488" s="96" t="s">
        <v>5546</v>
      </c>
      <c r="J1488" s="95" t="s">
        <v>5547</v>
      </c>
      <c r="K1488" s="95" t="s">
        <v>5513</v>
      </c>
      <c r="L1488" s="95" t="s">
        <v>5370</v>
      </c>
      <c r="M1488" s="95"/>
      <c r="N1488" s="95" t="s">
        <v>177</v>
      </c>
      <c r="O1488" s="95"/>
      <c r="P1488" s="95"/>
      <c r="Q1488" s="95" t="s">
        <v>224</v>
      </c>
      <c r="R1488" s="95"/>
      <c r="S1488" s="95"/>
      <c r="T1488" s="95"/>
      <c r="U1488" s="95"/>
      <c r="V1488" s="95"/>
      <c r="W1488" s="95"/>
      <c r="X1488" s="95"/>
      <c r="Y1488" s="95"/>
      <c r="Z1488" s="95"/>
      <c r="AA1488" s="95"/>
      <c r="AB1488" s="95"/>
      <c r="AC1488" s="95"/>
      <c r="AD1488" s="95"/>
      <c r="AE1488" s="95"/>
      <c r="AF1488" s="95"/>
      <c r="AG1488" s="95"/>
      <c r="AH1488" s="95"/>
      <c r="AI1488" s="95"/>
      <c r="AJ1488" s="95"/>
      <c r="AK1488" s="95"/>
    </row>
    <row r="1489" spans="1:37" ht="17.25" customHeight="1" x14ac:dyDescent="0.2">
      <c r="A1489" s="107" t="s">
        <v>22</v>
      </c>
      <c r="B1489" s="107" t="s">
        <v>1784</v>
      </c>
      <c r="C1489" s="107" t="s">
        <v>17</v>
      </c>
      <c r="D1489" s="107" t="s">
        <v>96</v>
      </c>
      <c r="E1489" s="107" t="s">
        <v>5505</v>
      </c>
      <c r="F1489" s="95">
        <v>5</v>
      </c>
      <c r="G1489" s="95" t="s">
        <v>676</v>
      </c>
      <c r="H1489" s="95">
        <v>1988</v>
      </c>
      <c r="I1489" s="96" t="s">
        <v>5581</v>
      </c>
      <c r="J1489" s="95" t="s">
        <v>5582</v>
      </c>
      <c r="K1489" s="95" t="s">
        <v>5513</v>
      </c>
      <c r="L1489" s="95" t="s">
        <v>5370</v>
      </c>
      <c r="M1489" s="95"/>
      <c r="N1489" s="95" t="s">
        <v>177</v>
      </c>
      <c r="O1489" s="95"/>
      <c r="P1489" s="95"/>
      <c r="Q1489" s="95" t="s">
        <v>224</v>
      </c>
      <c r="R1489" s="95"/>
      <c r="S1489" s="95"/>
      <c r="T1489" s="95"/>
      <c r="U1489" s="95"/>
      <c r="V1489" s="95"/>
      <c r="W1489" s="95"/>
      <c r="X1489" s="95"/>
      <c r="Y1489" s="95"/>
      <c r="Z1489" s="95"/>
      <c r="AA1489" s="95"/>
      <c r="AB1489" s="95"/>
      <c r="AC1489" s="95"/>
      <c r="AD1489" s="95"/>
      <c r="AE1489" s="95"/>
      <c r="AF1489" s="95"/>
      <c r="AG1489" s="95"/>
      <c r="AH1489" s="95"/>
      <c r="AI1489" s="95"/>
      <c r="AJ1489" s="95"/>
      <c r="AK1489" s="95"/>
    </row>
    <row r="1490" spans="1:37" ht="17.25" customHeight="1" x14ac:dyDescent="0.2">
      <c r="A1490" s="107" t="s">
        <v>22</v>
      </c>
      <c r="B1490" s="107" t="s">
        <v>1787</v>
      </c>
      <c r="C1490" s="107" t="s">
        <v>17</v>
      </c>
      <c r="D1490" s="107" t="s">
        <v>96</v>
      </c>
      <c r="E1490" s="107" t="s">
        <v>5505</v>
      </c>
      <c r="F1490" s="95">
        <v>6</v>
      </c>
      <c r="G1490" s="95" t="s">
        <v>680</v>
      </c>
      <c r="H1490" s="95">
        <v>1989</v>
      </c>
      <c r="I1490" s="96" t="s">
        <v>5530</v>
      </c>
      <c r="J1490" s="95" t="s">
        <v>5531</v>
      </c>
      <c r="K1490" s="95" t="s">
        <v>5513</v>
      </c>
      <c r="L1490" s="95" t="s">
        <v>5370</v>
      </c>
      <c r="M1490" s="95"/>
      <c r="N1490" s="95" t="s">
        <v>177</v>
      </c>
      <c r="O1490" s="95"/>
      <c r="P1490" s="95"/>
      <c r="Q1490" s="95" t="s">
        <v>224</v>
      </c>
      <c r="R1490" s="95"/>
      <c r="S1490" s="95"/>
      <c r="T1490" s="95"/>
      <c r="U1490" s="95"/>
      <c r="V1490" s="95"/>
      <c r="W1490" s="95"/>
      <c r="X1490" s="95"/>
      <c r="Y1490" s="95"/>
      <c r="Z1490" s="95"/>
      <c r="AA1490" s="95"/>
      <c r="AB1490" s="95"/>
      <c r="AC1490" s="95"/>
      <c r="AD1490" s="95"/>
      <c r="AE1490" s="95"/>
      <c r="AF1490" s="95"/>
      <c r="AG1490" s="95"/>
      <c r="AH1490" s="95"/>
      <c r="AI1490" s="95"/>
      <c r="AJ1490" s="95"/>
      <c r="AK1490" s="95"/>
    </row>
    <row r="1491" spans="1:37" ht="17.25" customHeight="1" x14ac:dyDescent="0.2">
      <c r="A1491" s="107" t="s">
        <v>22</v>
      </c>
      <c r="B1491" s="107" t="s">
        <v>1376</v>
      </c>
      <c r="C1491" s="107" t="s">
        <v>17</v>
      </c>
      <c r="D1491" s="107" t="s">
        <v>96</v>
      </c>
      <c r="E1491" s="107" t="s">
        <v>5505</v>
      </c>
      <c r="F1491" s="95">
        <v>7</v>
      </c>
      <c r="G1491" s="95" t="s">
        <v>684</v>
      </c>
      <c r="H1491" s="95">
        <v>1990</v>
      </c>
      <c r="I1491" s="96" t="s">
        <v>5593</v>
      </c>
      <c r="J1491" s="95" t="s">
        <v>5594</v>
      </c>
      <c r="K1491" s="95" t="s">
        <v>5513</v>
      </c>
      <c r="L1491" s="95" t="s">
        <v>5370</v>
      </c>
      <c r="M1491" s="95"/>
      <c r="N1491" s="95" t="s">
        <v>177</v>
      </c>
      <c r="O1491" s="95"/>
      <c r="P1491" s="95"/>
      <c r="Q1491" s="95" t="s">
        <v>224</v>
      </c>
      <c r="R1491" s="95"/>
      <c r="S1491" s="95"/>
      <c r="T1491" s="95"/>
      <c r="U1491" s="95"/>
      <c r="V1491" s="95"/>
      <c r="W1491" s="95"/>
      <c r="X1491" s="95"/>
      <c r="Y1491" s="95"/>
      <c r="Z1491" s="95"/>
      <c r="AA1491" s="95"/>
      <c r="AB1491" s="95"/>
      <c r="AC1491" s="95"/>
      <c r="AD1491" s="95"/>
      <c r="AE1491" s="95"/>
      <c r="AF1491" s="95"/>
      <c r="AG1491" s="95"/>
      <c r="AH1491" s="95"/>
      <c r="AI1491" s="95"/>
      <c r="AJ1491" s="95"/>
      <c r="AK1491" s="95"/>
    </row>
    <row r="1492" spans="1:37" ht="17.25" customHeight="1" x14ac:dyDescent="0.2">
      <c r="A1492" s="107" t="s">
        <v>22</v>
      </c>
      <c r="B1492" s="107" t="s">
        <v>836</v>
      </c>
      <c r="C1492" s="107" t="s">
        <v>17</v>
      </c>
      <c r="D1492" s="107" t="s">
        <v>96</v>
      </c>
      <c r="E1492" s="107" t="s">
        <v>5505</v>
      </c>
      <c r="F1492" s="95">
        <v>8</v>
      </c>
      <c r="G1492" s="95" t="s">
        <v>688</v>
      </c>
      <c r="H1492" s="95">
        <v>1991</v>
      </c>
      <c r="I1492" s="96" t="s">
        <v>5634</v>
      </c>
      <c r="J1492" s="95" t="s">
        <v>5635</v>
      </c>
      <c r="K1492" s="95" t="s">
        <v>5513</v>
      </c>
      <c r="L1492" s="95" t="s">
        <v>5370</v>
      </c>
      <c r="M1492" s="95"/>
      <c r="N1492" s="95" t="s">
        <v>177</v>
      </c>
      <c r="O1492" s="95"/>
      <c r="P1492" s="95"/>
      <c r="Q1492" s="95" t="s">
        <v>224</v>
      </c>
      <c r="R1492" s="95"/>
      <c r="S1492" s="95"/>
      <c r="T1492" s="95"/>
      <c r="U1492" s="95"/>
      <c r="V1492" s="95"/>
      <c r="W1492" s="95"/>
      <c r="X1492" s="95"/>
      <c r="Y1492" s="95"/>
      <c r="Z1492" s="95"/>
      <c r="AA1492" s="95"/>
      <c r="AB1492" s="95"/>
      <c r="AC1492" s="95"/>
      <c r="AD1492" s="95"/>
      <c r="AE1492" s="95"/>
      <c r="AF1492" s="95"/>
      <c r="AG1492" s="95"/>
      <c r="AH1492" s="95"/>
      <c r="AI1492" s="95"/>
      <c r="AJ1492" s="95"/>
      <c r="AK1492" s="95"/>
    </row>
    <row r="1493" spans="1:37" ht="17.25" customHeight="1" x14ac:dyDescent="0.2">
      <c r="A1493" s="107" t="s">
        <v>22</v>
      </c>
      <c r="B1493" s="107" t="s">
        <v>1384</v>
      </c>
      <c r="C1493" s="107" t="s">
        <v>17</v>
      </c>
      <c r="D1493" s="107" t="s">
        <v>96</v>
      </c>
      <c r="E1493" s="107" t="s">
        <v>5505</v>
      </c>
      <c r="F1493" s="95">
        <v>9</v>
      </c>
      <c r="G1493" s="95" t="s">
        <v>692</v>
      </c>
      <c r="H1493" s="95">
        <v>1992</v>
      </c>
      <c r="I1493" s="96" t="s">
        <v>5630</v>
      </c>
      <c r="J1493" s="95" t="s">
        <v>5631</v>
      </c>
      <c r="K1493" s="95" t="s">
        <v>5508</v>
      </c>
      <c r="L1493" s="95" t="s">
        <v>5370</v>
      </c>
      <c r="M1493" s="95"/>
      <c r="N1493" s="95" t="s">
        <v>177</v>
      </c>
      <c r="O1493" s="95"/>
      <c r="P1493" s="95"/>
      <c r="Q1493" s="95" t="s">
        <v>224</v>
      </c>
      <c r="R1493" s="95"/>
      <c r="S1493" s="95"/>
      <c r="T1493" s="95"/>
      <c r="U1493" s="95"/>
      <c r="V1493" s="95"/>
      <c r="W1493" s="95"/>
      <c r="X1493" s="95"/>
      <c r="Y1493" s="95"/>
      <c r="Z1493" s="95"/>
      <c r="AA1493" s="95"/>
      <c r="AB1493" s="95"/>
      <c r="AC1493" s="95"/>
      <c r="AD1493" s="95"/>
      <c r="AE1493" s="95"/>
      <c r="AF1493" s="95"/>
      <c r="AG1493" s="95"/>
      <c r="AH1493" s="95"/>
      <c r="AI1493" s="95"/>
      <c r="AJ1493" s="95"/>
      <c r="AK1493" s="95"/>
    </row>
    <row r="1494" spans="1:37" ht="17.25" customHeight="1" x14ac:dyDescent="0.2">
      <c r="A1494" s="107" t="s">
        <v>22</v>
      </c>
      <c r="B1494" s="107" t="s">
        <v>1388</v>
      </c>
      <c r="C1494" s="107" t="s">
        <v>17</v>
      </c>
      <c r="D1494" s="107" t="s">
        <v>96</v>
      </c>
      <c r="E1494" s="107" t="s">
        <v>5505</v>
      </c>
      <c r="F1494" s="95">
        <v>10</v>
      </c>
      <c r="G1494" s="95" t="s">
        <v>696</v>
      </c>
      <c r="H1494" s="95">
        <v>1993</v>
      </c>
      <c r="I1494" s="96" t="s">
        <v>5577</v>
      </c>
      <c r="J1494" s="95" t="s">
        <v>5578</v>
      </c>
      <c r="K1494" s="95" t="s">
        <v>5508</v>
      </c>
      <c r="L1494" s="95" t="s">
        <v>5370</v>
      </c>
      <c r="M1494" s="95"/>
      <c r="N1494" s="95" t="s">
        <v>177</v>
      </c>
      <c r="O1494" s="95"/>
      <c r="P1494" s="95"/>
      <c r="Q1494" s="95" t="s">
        <v>224</v>
      </c>
      <c r="R1494" s="95"/>
      <c r="S1494" s="95"/>
      <c r="T1494" s="95"/>
      <c r="U1494" s="95"/>
      <c r="V1494" s="95"/>
      <c r="W1494" s="95"/>
      <c r="X1494" s="95"/>
      <c r="Y1494" s="95"/>
      <c r="Z1494" s="95"/>
      <c r="AA1494" s="95"/>
      <c r="AB1494" s="95"/>
      <c r="AC1494" s="95"/>
      <c r="AD1494" s="95"/>
      <c r="AE1494" s="95"/>
      <c r="AF1494" s="95"/>
      <c r="AG1494" s="95"/>
      <c r="AH1494" s="95"/>
      <c r="AI1494" s="95"/>
      <c r="AJ1494" s="95"/>
      <c r="AK1494" s="95"/>
    </row>
    <row r="1495" spans="1:37" ht="17.25" customHeight="1" x14ac:dyDescent="0.2">
      <c r="A1495" s="107" t="s">
        <v>22</v>
      </c>
      <c r="B1495" s="107" t="s">
        <v>1392</v>
      </c>
      <c r="C1495" s="107" t="s">
        <v>17</v>
      </c>
      <c r="D1495" s="107" t="s">
        <v>96</v>
      </c>
      <c r="E1495" s="107" t="s">
        <v>5505</v>
      </c>
      <c r="F1495" s="95">
        <v>11</v>
      </c>
      <c r="G1495" s="95" t="s">
        <v>700</v>
      </c>
      <c r="H1495" s="95">
        <v>1994</v>
      </c>
      <c r="I1495" s="96" t="s">
        <v>5537</v>
      </c>
      <c r="J1495" s="95" t="s">
        <v>5538</v>
      </c>
      <c r="K1495" s="95" t="s">
        <v>5508</v>
      </c>
      <c r="L1495" s="95" t="s">
        <v>5370</v>
      </c>
      <c r="M1495" s="95"/>
      <c r="N1495" s="95" t="s">
        <v>177</v>
      </c>
      <c r="O1495" s="95"/>
      <c r="P1495" s="95"/>
      <c r="Q1495" s="95" t="s">
        <v>224</v>
      </c>
      <c r="R1495" s="95"/>
      <c r="S1495" s="95"/>
      <c r="T1495" s="95"/>
      <c r="U1495" s="95"/>
      <c r="V1495" s="95"/>
      <c r="W1495" s="95"/>
      <c r="X1495" s="95"/>
      <c r="Y1495" s="95"/>
      <c r="Z1495" s="95"/>
      <c r="AA1495" s="95"/>
      <c r="AB1495" s="95"/>
      <c r="AC1495" s="95"/>
      <c r="AD1495" s="95"/>
      <c r="AE1495" s="95"/>
      <c r="AF1495" s="95"/>
      <c r="AG1495" s="95"/>
      <c r="AH1495" s="95"/>
      <c r="AI1495" s="95"/>
      <c r="AJ1495" s="95"/>
      <c r="AK1495" s="95"/>
    </row>
    <row r="1496" spans="1:37" ht="17.25" customHeight="1" x14ac:dyDescent="0.2">
      <c r="A1496" s="107" t="s">
        <v>22</v>
      </c>
      <c r="B1496" s="107" t="s">
        <v>1397</v>
      </c>
      <c r="C1496" s="107" t="s">
        <v>17</v>
      </c>
      <c r="D1496" s="107" t="s">
        <v>96</v>
      </c>
      <c r="E1496" s="107" t="s">
        <v>5505</v>
      </c>
      <c r="F1496" s="95">
        <v>12</v>
      </c>
      <c r="G1496" s="95" t="s">
        <v>705</v>
      </c>
      <c r="H1496" s="95">
        <v>1995</v>
      </c>
      <c r="I1496" s="96" t="s">
        <v>5643</v>
      </c>
      <c r="J1496" s="95" t="s">
        <v>5644</v>
      </c>
      <c r="K1496" s="95" t="s">
        <v>5508</v>
      </c>
      <c r="L1496" s="95" t="s">
        <v>5370</v>
      </c>
      <c r="M1496" s="95"/>
      <c r="N1496" s="95" t="s">
        <v>177</v>
      </c>
      <c r="O1496" s="95"/>
      <c r="P1496" s="95"/>
      <c r="Q1496" s="95" t="s">
        <v>224</v>
      </c>
      <c r="R1496" s="95"/>
      <c r="S1496" s="95"/>
      <c r="T1496" s="95"/>
      <c r="U1496" s="95"/>
      <c r="V1496" s="95"/>
      <c r="W1496" s="95"/>
      <c r="X1496" s="95"/>
      <c r="Y1496" s="95"/>
      <c r="Z1496" s="95"/>
      <c r="AA1496" s="95"/>
      <c r="AB1496" s="95"/>
      <c r="AC1496" s="95"/>
      <c r="AD1496" s="95"/>
      <c r="AE1496" s="95"/>
      <c r="AF1496" s="95"/>
      <c r="AG1496" s="95"/>
      <c r="AH1496" s="95"/>
      <c r="AI1496" s="95"/>
      <c r="AJ1496" s="95"/>
      <c r="AK1496" s="95"/>
    </row>
    <row r="1497" spans="1:37" ht="17.25" customHeight="1" x14ac:dyDescent="0.2">
      <c r="A1497" s="107" t="s">
        <v>22</v>
      </c>
      <c r="B1497" s="107" t="s">
        <v>841</v>
      </c>
      <c r="C1497" s="107" t="s">
        <v>17</v>
      </c>
      <c r="D1497" s="107" t="s">
        <v>96</v>
      </c>
      <c r="E1497" s="107" t="s">
        <v>5505</v>
      </c>
      <c r="F1497" s="95">
        <v>13</v>
      </c>
      <c r="G1497" s="95" t="s">
        <v>709</v>
      </c>
      <c r="H1497" s="95">
        <v>1996</v>
      </c>
      <c r="I1497" s="96" t="s">
        <v>5518</v>
      </c>
      <c r="J1497" s="95" t="s">
        <v>5519</v>
      </c>
      <c r="K1497" s="95" t="s">
        <v>5508</v>
      </c>
      <c r="L1497" s="95" t="s">
        <v>5370</v>
      </c>
      <c r="M1497" s="95"/>
      <c r="N1497" s="95" t="s">
        <v>177</v>
      </c>
      <c r="O1497" s="95"/>
      <c r="P1497" s="95"/>
      <c r="Q1497" s="95" t="s">
        <v>224</v>
      </c>
      <c r="R1497" s="95"/>
      <c r="S1497" s="95"/>
      <c r="T1497" s="95"/>
      <c r="U1497" s="95"/>
      <c r="V1497" s="95"/>
      <c r="W1497" s="95"/>
      <c r="X1497" s="95"/>
      <c r="Y1497" s="95"/>
      <c r="Z1497" s="95"/>
      <c r="AA1497" s="95"/>
      <c r="AB1497" s="95"/>
      <c r="AC1497" s="95"/>
      <c r="AD1497" s="95"/>
      <c r="AE1497" s="95"/>
      <c r="AF1497" s="95"/>
      <c r="AG1497" s="95"/>
      <c r="AH1497" s="95"/>
      <c r="AI1497" s="95"/>
      <c r="AJ1497" s="95"/>
      <c r="AK1497" s="95"/>
    </row>
    <row r="1498" spans="1:37" ht="17.25" customHeight="1" x14ac:dyDescent="0.2">
      <c r="A1498" s="107" t="s">
        <v>22</v>
      </c>
      <c r="B1498" s="107" t="s">
        <v>1405</v>
      </c>
      <c r="C1498" s="107" t="s">
        <v>17</v>
      </c>
      <c r="D1498" s="107" t="s">
        <v>96</v>
      </c>
      <c r="E1498" s="107" t="s">
        <v>5505</v>
      </c>
      <c r="F1498" s="95">
        <v>14</v>
      </c>
      <c r="G1498" s="95" t="s">
        <v>713</v>
      </c>
      <c r="H1498" s="95">
        <v>1997</v>
      </c>
      <c r="I1498" s="96" t="s">
        <v>5585</v>
      </c>
      <c r="J1498" s="95" t="s">
        <v>5586</v>
      </c>
      <c r="K1498" s="95" t="s">
        <v>5527</v>
      </c>
      <c r="L1498" s="95" t="s">
        <v>5370</v>
      </c>
      <c r="M1498" s="95"/>
      <c r="N1498" s="95" t="s">
        <v>177</v>
      </c>
      <c r="O1498" s="95"/>
      <c r="P1498" s="95"/>
      <c r="Q1498" s="95" t="s">
        <v>224</v>
      </c>
      <c r="R1498" s="95"/>
      <c r="S1498" s="95"/>
      <c r="T1498" s="95"/>
      <c r="U1498" s="95"/>
      <c r="V1498" s="95"/>
      <c r="W1498" s="95"/>
      <c r="X1498" s="95"/>
      <c r="Y1498" s="95"/>
      <c r="Z1498" s="95"/>
      <c r="AA1498" s="95"/>
      <c r="AB1498" s="95"/>
      <c r="AC1498" s="95"/>
      <c r="AD1498" s="95"/>
      <c r="AE1498" s="95"/>
      <c r="AF1498" s="95"/>
      <c r="AG1498" s="95"/>
      <c r="AH1498" s="95"/>
      <c r="AI1498" s="95"/>
      <c r="AJ1498" s="95"/>
      <c r="AK1498" s="95"/>
    </row>
    <row r="1499" spans="1:37" ht="17.25" customHeight="1" x14ac:dyDescent="0.2">
      <c r="A1499" s="107" t="s">
        <v>22</v>
      </c>
      <c r="B1499" s="107" t="s">
        <v>1409</v>
      </c>
      <c r="C1499" s="107" t="s">
        <v>17</v>
      </c>
      <c r="D1499" s="107" t="s">
        <v>96</v>
      </c>
      <c r="E1499" s="107" t="s">
        <v>5505</v>
      </c>
      <c r="F1499" s="95">
        <v>15</v>
      </c>
      <c r="G1499" s="95" t="s">
        <v>717</v>
      </c>
      <c r="H1499" s="95">
        <v>1998</v>
      </c>
      <c r="I1499" s="96" t="s">
        <v>5626</v>
      </c>
      <c r="J1499" s="95" t="s">
        <v>5627</v>
      </c>
      <c r="K1499" s="95" t="s">
        <v>5527</v>
      </c>
      <c r="L1499" s="95" t="s">
        <v>5370</v>
      </c>
      <c r="M1499" s="95"/>
      <c r="N1499" s="95" t="s">
        <v>177</v>
      </c>
      <c r="O1499" s="95"/>
      <c r="P1499" s="95"/>
      <c r="Q1499" s="95" t="s">
        <v>224</v>
      </c>
      <c r="R1499" s="95"/>
      <c r="S1499" s="95"/>
      <c r="T1499" s="95"/>
      <c r="U1499" s="95"/>
      <c r="V1499" s="95"/>
      <c r="W1499" s="95"/>
      <c r="X1499" s="95"/>
      <c r="Y1499" s="95"/>
      <c r="Z1499" s="95"/>
      <c r="AA1499" s="95"/>
      <c r="AB1499" s="95"/>
      <c r="AC1499" s="95"/>
      <c r="AD1499" s="95"/>
      <c r="AE1499" s="95"/>
      <c r="AF1499" s="95"/>
      <c r="AG1499" s="95"/>
      <c r="AH1499" s="95"/>
      <c r="AI1499" s="95"/>
      <c r="AJ1499" s="95"/>
      <c r="AK1499" s="95"/>
    </row>
    <row r="1500" spans="1:37" ht="17.25" customHeight="1" x14ac:dyDescent="0.2">
      <c r="A1500" s="107" t="s">
        <v>22</v>
      </c>
      <c r="B1500" s="107" t="s">
        <v>1414</v>
      </c>
      <c r="C1500" s="107" t="s">
        <v>17</v>
      </c>
      <c r="D1500" s="107" t="s">
        <v>96</v>
      </c>
      <c r="E1500" s="107" t="s">
        <v>5505</v>
      </c>
      <c r="F1500" s="95">
        <v>16</v>
      </c>
      <c r="G1500" s="95" t="s">
        <v>721</v>
      </c>
      <c r="H1500" s="95">
        <v>1999</v>
      </c>
      <c r="I1500" s="96" t="s">
        <v>5525</v>
      </c>
      <c r="J1500" s="95" t="s">
        <v>5526</v>
      </c>
      <c r="K1500" s="95" t="s">
        <v>5527</v>
      </c>
      <c r="L1500" s="95" t="s">
        <v>5370</v>
      </c>
      <c r="M1500" s="95"/>
      <c r="N1500" s="95" t="s">
        <v>177</v>
      </c>
      <c r="O1500" s="95"/>
      <c r="P1500" s="95"/>
      <c r="Q1500" s="95" t="s">
        <v>224</v>
      </c>
      <c r="R1500" s="95"/>
      <c r="S1500" s="95"/>
      <c r="T1500" s="95"/>
      <c r="U1500" s="95"/>
      <c r="V1500" s="95"/>
      <c r="W1500" s="95"/>
      <c r="X1500" s="95"/>
      <c r="Y1500" s="95"/>
      <c r="Z1500" s="95"/>
      <c r="AA1500" s="95"/>
      <c r="AB1500" s="95"/>
      <c r="AC1500" s="95"/>
      <c r="AD1500" s="95"/>
      <c r="AE1500" s="95"/>
      <c r="AF1500" s="95"/>
      <c r="AG1500" s="95"/>
      <c r="AH1500" s="95"/>
      <c r="AI1500" s="95"/>
      <c r="AJ1500" s="95"/>
      <c r="AK1500" s="95"/>
    </row>
    <row r="1501" spans="1:37" ht="17.25" customHeight="1" x14ac:dyDescent="0.2">
      <c r="A1501" s="107" t="s">
        <v>22</v>
      </c>
      <c r="B1501" s="107" t="s">
        <v>1418</v>
      </c>
      <c r="C1501" s="107" t="s">
        <v>17</v>
      </c>
      <c r="D1501" s="107" t="s">
        <v>96</v>
      </c>
      <c r="E1501" s="107" t="s">
        <v>5505</v>
      </c>
      <c r="F1501" s="95">
        <v>17</v>
      </c>
      <c r="G1501" s="95" t="s">
        <v>725</v>
      </c>
      <c r="H1501" s="95">
        <v>2000</v>
      </c>
      <c r="I1501" s="96" t="s">
        <v>5533</v>
      </c>
      <c r="J1501" s="95" t="s">
        <v>5534</v>
      </c>
      <c r="K1501" s="95" t="s">
        <v>5527</v>
      </c>
      <c r="L1501" s="95" t="s">
        <v>5370</v>
      </c>
      <c r="M1501" s="95"/>
      <c r="N1501" s="95" t="s">
        <v>177</v>
      </c>
      <c r="O1501" s="95"/>
      <c r="P1501" s="95"/>
      <c r="Q1501" s="95" t="s">
        <v>224</v>
      </c>
      <c r="R1501" s="95"/>
      <c r="S1501" s="95"/>
      <c r="T1501" s="95"/>
      <c r="U1501" s="95"/>
      <c r="V1501" s="95"/>
      <c r="W1501" s="95"/>
      <c r="X1501" s="95"/>
      <c r="Y1501" s="95"/>
      <c r="Z1501" s="95"/>
      <c r="AA1501" s="95"/>
      <c r="AB1501" s="95"/>
      <c r="AC1501" s="95"/>
      <c r="AD1501" s="95"/>
      <c r="AE1501" s="95"/>
      <c r="AF1501" s="95"/>
      <c r="AG1501" s="95"/>
      <c r="AH1501" s="95"/>
      <c r="AI1501" s="95"/>
      <c r="AJ1501" s="95"/>
      <c r="AK1501" s="95"/>
    </row>
    <row r="1502" spans="1:37" ht="17.25" customHeight="1" x14ac:dyDescent="0.2">
      <c r="A1502" s="107" t="s">
        <v>22</v>
      </c>
      <c r="B1502" s="107" t="s">
        <v>844</v>
      </c>
      <c r="C1502" s="107" t="s">
        <v>17</v>
      </c>
      <c r="D1502" s="107" t="s">
        <v>96</v>
      </c>
      <c r="E1502" s="107" t="s">
        <v>5505</v>
      </c>
      <c r="F1502" s="95">
        <v>18</v>
      </c>
      <c r="G1502" s="95" t="s">
        <v>729</v>
      </c>
      <c r="H1502" s="95">
        <v>2001</v>
      </c>
      <c r="I1502" s="96" t="s">
        <v>5609</v>
      </c>
      <c r="J1502" s="95" t="s">
        <v>5610</v>
      </c>
      <c r="K1502" s="95" t="s">
        <v>5527</v>
      </c>
      <c r="L1502" s="95" t="s">
        <v>5370</v>
      </c>
      <c r="M1502" s="95"/>
      <c r="N1502" s="95" t="s">
        <v>177</v>
      </c>
      <c r="O1502" s="95"/>
      <c r="P1502" s="95"/>
      <c r="Q1502" s="95" t="s">
        <v>224</v>
      </c>
      <c r="R1502" s="95"/>
      <c r="S1502" s="95"/>
      <c r="T1502" s="95"/>
      <c r="U1502" s="95"/>
      <c r="V1502" s="95"/>
      <c r="W1502" s="95"/>
      <c r="X1502" s="95"/>
      <c r="Y1502" s="95"/>
      <c r="Z1502" s="95"/>
      <c r="AA1502" s="95"/>
      <c r="AB1502" s="95"/>
      <c r="AC1502" s="95"/>
      <c r="AD1502" s="95"/>
      <c r="AE1502" s="95"/>
      <c r="AF1502" s="95"/>
      <c r="AG1502" s="95"/>
      <c r="AH1502" s="95"/>
      <c r="AI1502" s="95"/>
      <c r="AJ1502" s="95"/>
      <c r="AK1502" s="95"/>
    </row>
    <row r="1503" spans="1:37" ht="17.25" customHeight="1" x14ac:dyDescent="0.2">
      <c r="A1503" s="107" t="s">
        <v>22</v>
      </c>
      <c r="B1503" s="107" t="s">
        <v>1425</v>
      </c>
      <c r="C1503" s="107" t="s">
        <v>17</v>
      </c>
      <c r="D1503" s="107" t="s">
        <v>96</v>
      </c>
      <c r="E1503" s="107" t="s">
        <v>5505</v>
      </c>
      <c r="F1503" s="95">
        <v>19</v>
      </c>
      <c r="G1503" s="95" t="s">
        <v>733</v>
      </c>
      <c r="H1503" s="95">
        <v>2002</v>
      </c>
      <c r="I1503" s="96" t="s">
        <v>5549</v>
      </c>
      <c r="J1503" s="95" t="s">
        <v>5550</v>
      </c>
      <c r="K1503" s="95" t="s">
        <v>5527</v>
      </c>
      <c r="L1503" s="95" t="s">
        <v>5370</v>
      </c>
      <c r="M1503" s="95"/>
      <c r="N1503" s="95" t="s">
        <v>177</v>
      </c>
      <c r="O1503" s="95"/>
      <c r="P1503" s="95"/>
      <c r="Q1503" s="95" t="s">
        <v>224</v>
      </c>
      <c r="R1503" s="95"/>
      <c r="S1503" s="95"/>
      <c r="T1503" s="95"/>
      <c r="U1503" s="95"/>
      <c r="V1503" s="95"/>
      <c r="W1503" s="95"/>
      <c r="X1503" s="95"/>
      <c r="Y1503" s="95"/>
      <c r="Z1503" s="95"/>
      <c r="AA1503" s="95"/>
      <c r="AB1503" s="95"/>
      <c r="AC1503" s="95"/>
      <c r="AD1503" s="95"/>
      <c r="AE1503" s="95"/>
      <c r="AF1503" s="95"/>
      <c r="AG1503" s="95"/>
      <c r="AH1503" s="95"/>
      <c r="AI1503" s="95"/>
      <c r="AJ1503" s="95"/>
      <c r="AK1503" s="95"/>
    </row>
    <row r="1504" spans="1:37" ht="17.25" customHeight="1" x14ac:dyDescent="0.2">
      <c r="A1504" s="107" t="s">
        <v>22</v>
      </c>
      <c r="B1504" s="107" t="s">
        <v>1430</v>
      </c>
      <c r="C1504" s="107" t="s">
        <v>17</v>
      </c>
      <c r="D1504" s="107" t="s">
        <v>96</v>
      </c>
      <c r="E1504" s="107" t="s">
        <v>5505</v>
      </c>
      <c r="F1504" s="95">
        <v>20</v>
      </c>
      <c r="G1504" s="95" t="s">
        <v>738</v>
      </c>
      <c r="H1504" s="95">
        <v>2003</v>
      </c>
      <c r="I1504" s="96" t="s">
        <v>5589</v>
      </c>
      <c r="J1504" s="95" t="s">
        <v>5590</v>
      </c>
      <c r="K1504" s="95" t="s">
        <v>5508</v>
      </c>
      <c r="L1504" s="95" t="s">
        <v>5370</v>
      </c>
      <c r="M1504" s="95"/>
      <c r="N1504" s="95" t="s">
        <v>177</v>
      </c>
      <c r="O1504" s="95"/>
      <c r="P1504" s="95"/>
      <c r="Q1504" s="95" t="s">
        <v>224</v>
      </c>
      <c r="R1504" s="95"/>
      <c r="S1504" s="95"/>
      <c r="T1504" s="95"/>
      <c r="U1504" s="95"/>
      <c r="V1504" s="95"/>
      <c r="W1504" s="95"/>
      <c r="X1504" s="95"/>
      <c r="Y1504" s="95"/>
      <c r="Z1504" s="95"/>
      <c r="AA1504" s="95"/>
      <c r="AB1504" s="95"/>
      <c r="AC1504" s="95"/>
      <c r="AD1504" s="95"/>
      <c r="AE1504" s="95"/>
      <c r="AF1504" s="95"/>
      <c r="AG1504" s="95"/>
      <c r="AH1504" s="95"/>
      <c r="AI1504" s="95"/>
      <c r="AJ1504" s="95"/>
      <c r="AK1504" s="95"/>
    </row>
    <row r="1505" spans="1:37" ht="17.25" customHeight="1" x14ac:dyDescent="0.2">
      <c r="A1505" s="107" t="s">
        <v>22</v>
      </c>
      <c r="B1505" s="107" t="s">
        <v>1433</v>
      </c>
      <c r="C1505" s="107" t="s">
        <v>17</v>
      </c>
      <c r="D1505" s="107" t="s">
        <v>96</v>
      </c>
      <c r="E1505" s="107" t="s">
        <v>5505</v>
      </c>
      <c r="F1505" s="95">
        <v>21</v>
      </c>
      <c r="G1505" s="95" t="s">
        <v>742</v>
      </c>
      <c r="H1505" s="95">
        <v>2004</v>
      </c>
      <c r="I1505" s="96" t="s">
        <v>5622</v>
      </c>
      <c r="J1505" s="95" t="s">
        <v>5623</v>
      </c>
      <c r="K1505" s="95" t="s">
        <v>5508</v>
      </c>
      <c r="L1505" s="95" t="s">
        <v>5370</v>
      </c>
      <c r="M1505" s="95"/>
      <c r="N1505" s="95" t="s">
        <v>177</v>
      </c>
      <c r="O1505" s="95"/>
      <c r="P1505" s="95"/>
      <c r="Q1505" s="95" t="s">
        <v>224</v>
      </c>
      <c r="R1505" s="95"/>
      <c r="S1505" s="95"/>
      <c r="T1505" s="95"/>
      <c r="U1505" s="95"/>
      <c r="V1505" s="95"/>
      <c r="W1505" s="95"/>
      <c r="X1505" s="95"/>
      <c r="Y1505" s="95"/>
      <c r="Z1505" s="95"/>
      <c r="AA1505" s="95"/>
      <c r="AB1505" s="95"/>
      <c r="AC1505" s="95"/>
      <c r="AD1505" s="95"/>
      <c r="AE1505" s="95"/>
      <c r="AF1505" s="95"/>
      <c r="AG1505" s="95"/>
      <c r="AH1505" s="95"/>
      <c r="AI1505" s="95"/>
      <c r="AJ1505" s="95"/>
      <c r="AK1505" s="95"/>
    </row>
    <row r="1506" spans="1:37" ht="17.25" customHeight="1" x14ac:dyDescent="0.2">
      <c r="A1506" s="107" t="s">
        <v>22</v>
      </c>
      <c r="B1506" s="107" t="s">
        <v>1437</v>
      </c>
      <c r="C1506" s="107" t="s">
        <v>17</v>
      </c>
      <c r="D1506" s="107" t="s">
        <v>96</v>
      </c>
      <c r="E1506" s="107" t="s">
        <v>5505</v>
      </c>
      <c r="F1506" s="95">
        <v>22</v>
      </c>
      <c r="G1506" s="95" t="s">
        <v>746</v>
      </c>
      <c r="H1506" s="95">
        <v>2005</v>
      </c>
      <c r="I1506" s="96" t="s">
        <v>5565</v>
      </c>
      <c r="J1506" s="95" t="s">
        <v>5566</v>
      </c>
      <c r="K1506" s="95" t="s">
        <v>5508</v>
      </c>
      <c r="L1506" s="95" t="s">
        <v>5370</v>
      </c>
      <c r="M1506" s="95"/>
      <c r="N1506" s="95" t="s">
        <v>177</v>
      </c>
      <c r="O1506" s="95"/>
      <c r="P1506" s="95"/>
      <c r="Q1506" s="95" t="s">
        <v>224</v>
      </c>
      <c r="R1506" s="95"/>
      <c r="S1506" s="95"/>
      <c r="T1506" s="95"/>
      <c r="U1506" s="95"/>
      <c r="V1506" s="95"/>
      <c r="W1506" s="95"/>
      <c r="X1506" s="95"/>
      <c r="Y1506" s="95"/>
      <c r="Z1506" s="95"/>
      <c r="AA1506" s="95"/>
      <c r="AB1506" s="95"/>
      <c r="AC1506" s="95"/>
      <c r="AD1506" s="95"/>
      <c r="AE1506" s="95"/>
      <c r="AF1506" s="95"/>
      <c r="AG1506" s="95"/>
      <c r="AH1506" s="95"/>
      <c r="AI1506" s="95"/>
      <c r="AJ1506" s="95"/>
      <c r="AK1506" s="95"/>
    </row>
    <row r="1507" spans="1:37" ht="17.25" customHeight="1" x14ac:dyDescent="0.2">
      <c r="A1507" s="107" t="s">
        <v>22</v>
      </c>
      <c r="B1507" s="107" t="s">
        <v>791</v>
      </c>
      <c r="C1507" s="107" t="s">
        <v>17</v>
      </c>
      <c r="D1507" s="107" t="s">
        <v>96</v>
      </c>
      <c r="E1507" s="107" t="s">
        <v>5505</v>
      </c>
      <c r="F1507" s="95">
        <v>23</v>
      </c>
      <c r="G1507" s="95" t="s">
        <v>750</v>
      </c>
      <c r="H1507" s="95">
        <v>2006</v>
      </c>
      <c r="I1507" s="96" t="s">
        <v>5612</v>
      </c>
      <c r="J1507" s="95" t="s">
        <v>5614</v>
      </c>
      <c r="K1507" s="95" t="s">
        <v>5508</v>
      </c>
      <c r="L1507" s="95" t="s">
        <v>5370</v>
      </c>
      <c r="M1507" s="95"/>
      <c r="N1507" s="95" t="s">
        <v>177</v>
      </c>
      <c r="O1507" s="95"/>
      <c r="P1507" s="95"/>
      <c r="Q1507" s="95" t="s">
        <v>224</v>
      </c>
      <c r="R1507" s="95"/>
      <c r="S1507" s="95"/>
      <c r="T1507" s="95"/>
      <c r="U1507" s="95"/>
      <c r="V1507" s="95"/>
      <c r="W1507" s="95"/>
      <c r="X1507" s="95"/>
      <c r="Y1507" s="95"/>
      <c r="Z1507" s="95"/>
      <c r="AA1507" s="95"/>
      <c r="AB1507" s="95"/>
      <c r="AC1507" s="95"/>
      <c r="AD1507" s="95"/>
      <c r="AE1507" s="95"/>
      <c r="AF1507" s="95"/>
      <c r="AG1507" s="95"/>
      <c r="AH1507" s="95"/>
      <c r="AI1507" s="95"/>
      <c r="AJ1507" s="95"/>
      <c r="AK1507" s="95"/>
    </row>
    <row r="1508" spans="1:37" ht="17.25" customHeight="1" x14ac:dyDescent="0.2">
      <c r="A1508" s="107" t="s">
        <v>22</v>
      </c>
      <c r="B1508" s="107" t="s">
        <v>1442</v>
      </c>
      <c r="C1508" s="107" t="s">
        <v>17</v>
      </c>
      <c r="D1508" s="107" t="s">
        <v>96</v>
      </c>
      <c r="E1508" s="107" t="s">
        <v>5505</v>
      </c>
      <c r="F1508" s="95">
        <v>24</v>
      </c>
      <c r="G1508" s="95" t="s">
        <v>754</v>
      </c>
      <c r="H1508" s="95">
        <v>2007</v>
      </c>
      <c r="I1508" s="96" t="s">
        <v>5521</v>
      </c>
      <c r="J1508" s="95" t="s">
        <v>5522</v>
      </c>
      <c r="K1508" s="95" t="s">
        <v>5508</v>
      </c>
      <c r="L1508" s="95" t="s">
        <v>5370</v>
      </c>
      <c r="M1508" s="95"/>
      <c r="N1508" s="95" t="s">
        <v>177</v>
      </c>
      <c r="O1508" s="95"/>
      <c r="P1508" s="95"/>
      <c r="Q1508" s="95" t="s">
        <v>224</v>
      </c>
      <c r="R1508" s="95"/>
      <c r="S1508" s="95"/>
      <c r="T1508" s="95"/>
      <c r="U1508" s="95"/>
      <c r="V1508" s="95"/>
      <c r="W1508" s="95"/>
      <c r="X1508" s="95"/>
      <c r="Y1508" s="95"/>
      <c r="Z1508" s="95"/>
      <c r="AA1508" s="95"/>
      <c r="AB1508" s="95"/>
      <c r="AC1508" s="95"/>
      <c r="AD1508" s="95"/>
      <c r="AE1508" s="95"/>
      <c r="AF1508" s="95"/>
      <c r="AG1508" s="95"/>
      <c r="AH1508" s="95"/>
      <c r="AI1508" s="95"/>
      <c r="AJ1508" s="95"/>
      <c r="AK1508" s="95"/>
    </row>
    <row r="1509" spans="1:37" ht="17.25" customHeight="1" x14ac:dyDescent="0.2">
      <c r="A1509" s="107" t="s">
        <v>22</v>
      </c>
      <c r="B1509" s="107" t="s">
        <v>797</v>
      </c>
      <c r="C1509" s="107" t="s">
        <v>17</v>
      </c>
      <c r="D1509" s="107" t="s">
        <v>96</v>
      </c>
      <c r="E1509" s="107" t="s">
        <v>5505</v>
      </c>
      <c r="F1509" s="95">
        <v>25</v>
      </c>
      <c r="G1509" s="95" t="s">
        <v>758</v>
      </c>
      <c r="H1509" s="95">
        <v>2008</v>
      </c>
      <c r="I1509" s="96" t="s">
        <v>5506</v>
      </c>
      <c r="J1509" s="95" t="s">
        <v>5507</v>
      </c>
      <c r="K1509" s="95" t="s">
        <v>5508</v>
      </c>
      <c r="L1509" s="95" t="s">
        <v>5370</v>
      </c>
      <c r="M1509" s="95"/>
      <c r="N1509" s="95" t="s">
        <v>177</v>
      </c>
      <c r="O1509" s="95"/>
      <c r="P1509" s="95"/>
      <c r="Q1509" s="95" t="s">
        <v>224</v>
      </c>
      <c r="R1509" s="95"/>
      <c r="S1509" s="95"/>
      <c r="T1509" s="95"/>
      <c r="U1509" s="95"/>
      <c r="V1509" s="95"/>
      <c r="W1509" s="95"/>
      <c r="X1509" s="95"/>
      <c r="Y1509" s="95"/>
      <c r="Z1509" s="95"/>
      <c r="AA1509" s="95"/>
      <c r="AB1509" s="95"/>
      <c r="AC1509" s="95"/>
      <c r="AD1509" s="95"/>
      <c r="AE1509" s="95"/>
      <c r="AF1509" s="95"/>
      <c r="AG1509" s="95"/>
      <c r="AH1509" s="95"/>
      <c r="AI1509" s="95"/>
      <c r="AJ1509" s="95"/>
      <c r="AK1509" s="95"/>
    </row>
    <row r="1510" spans="1:37" ht="17.25" customHeight="1" x14ac:dyDescent="0.2">
      <c r="A1510" s="107" t="s">
        <v>22</v>
      </c>
      <c r="B1510" s="107" t="s">
        <v>1447</v>
      </c>
      <c r="C1510" s="107" t="s">
        <v>17</v>
      </c>
      <c r="D1510" s="107" t="s">
        <v>96</v>
      </c>
      <c r="E1510" s="107" t="s">
        <v>5505</v>
      </c>
      <c r="F1510" s="95">
        <v>26</v>
      </c>
      <c r="G1510" s="95" t="s">
        <v>763</v>
      </c>
      <c r="H1510" s="95">
        <v>2009</v>
      </c>
      <c r="I1510" s="96" t="s">
        <v>5605</v>
      </c>
      <c r="J1510" s="95" t="s">
        <v>5606</v>
      </c>
      <c r="K1510" s="95" t="s">
        <v>5508</v>
      </c>
      <c r="L1510" s="95" t="s">
        <v>5370</v>
      </c>
      <c r="M1510" s="95"/>
      <c r="N1510" s="95" t="s">
        <v>177</v>
      </c>
      <c r="O1510" s="95"/>
      <c r="P1510" s="95"/>
      <c r="Q1510" s="95" t="s">
        <v>224</v>
      </c>
      <c r="R1510" s="95"/>
      <c r="S1510" s="95"/>
      <c r="T1510" s="95"/>
      <c r="U1510" s="95"/>
      <c r="V1510" s="95"/>
      <c r="W1510" s="95"/>
      <c r="X1510" s="95"/>
      <c r="Y1510" s="95"/>
      <c r="Z1510" s="95"/>
      <c r="AA1510" s="95"/>
      <c r="AB1510" s="95"/>
      <c r="AC1510" s="95"/>
      <c r="AD1510" s="95"/>
      <c r="AE1510" s="95"/>
      <c r="AF1510" s="95"/>
      <c r="AG1510" s="95"/>
      <c r="AH1510" s="95"/>
      <c r="AI1510" s="95"/>
      <c r="AJ1510" s="95"/>
      <c r="AK1510" s="95"/>
    </row>
    <row r="1511" spans="1:37" ht="17.25" customHeight="1" x14ac:dyDescent="0.2">
      <c r="A1511" s="107" t="s">
        <v>22</v>
      </c>
      <c r="B1511" s="107" t="s">
        <v>800</v>
      </c>
      <c r="C1511" s="107" t="s">
        <v>17</v>
      </c>
      <c r="D1511" s="107" t="s">
        <v>96</v>
      </c>
      <c r="E1511" s="107" t="s">
        <v>5505</v>
      </c>
      <c r="F1511" s="95">
        <v>27</v>
      </c>
      <c r="G1511" s="95" t="s">
        <v>767</v>
      </c>
      <c r="H1511" s="95">
        <v>2010</v>
      </c>
      <c r="I1511" s="96" t="s">
        <v>5638</v>
      </c>
      <c r="J1511" s="95" t="s">
        <v>5639</v>
      </c>
      <c r="K1511" s="95" t="s">
        <v>5508</v>
      </c>
      <c r="L1511" s="95" t="s">
        <v>5370</v>
      </c>
      <c r="M1511" s="95"/>
      <c r="N1511" s="95" t="s">
        <v>177</v>
      </c>
      <c r="O1511" s="95"/>
      <c r="P1511" s="95"/>
      <c r="Q1511" s="95" t="s">
        <v>224</v>
      </c>
      <c r="R1511" s="95"/>
      <c r="S1511" s="95"/>
      <c r="T1511" s="95"/>
      <c r="U1511" s="95"/>
      <c r="V1511" s="95"/>
      <c r="W1511" s="95"/>
      <c r="X1511" s="95"/>
      <c r="Y1511" s="95"/>
      <c r="Z1511" s="95"/>
      <c r="AA1511" s="95"/>
      <c r="AB1511" s="95"/>
      <c r="AC1511" s="95"/>
      <c r="AD1511" s="95"/>
      <c r="AE1511" s="95"/>
      <c r="AF1511" s="95"/>
      <c r="AG1511" s="95"/>
      <c r="AH1511" s="95"/>
      <c r="AI1511" s="95"/>
      <c r="AJ1511" s="95"/>
      <c r="AK1511" s="95"/>
    </row>
    <row r="1512" spans="1:37" ht="17.25" customHeight="1" x14ac:dyDescent="0.2">
      <c r="A1512" s="107" t="s">
        <v>22</v>
      </c>
      <c r="B1512" s="107" t="s">
        <v>833</v>
      </c>
      <c r="C1512" s="107" t="s">
        <v>17</v>
      </c>
      <c r="D1512" s="107" t="s">
        <v>96</v>
      </c>
      <c r="E1512" s="107" t="s">
        <v>5505</v>
      </c>
      <c r="F1512" s="95">
        <v>28</v>
      </c>
      <c r="G1512" s="95" t="s">
        <v>771</v>
      </c>
      <c r="H1512" s="95">
        <v>2011</v>
      </c>
      <c r="I1512" s="96" t="s">
        <v>5561</v>
      </c>
      <c r="J1512" s="95" t="s">
        <v>5562</v>
      </c>
      <c r="K1512" s="95" t="s">
        <v>5508</v>
      </c>
      <c r="L1512" s="95" t="s">
        <v>5370</v>
      </c>
      <c r="M1512" s="95"/>
      <c r="N1512" s="95" t="s">
        <v>177</v>
      </c>
      <c r="O1512" s="95"/>
      <c r="P1512" s="95"/>
      <c r="Q1512" s="95" t="s">
        <v>224</v>
      </c>
      <c r="R1512" s="95"/>
      <c r="S1512" s="95"/>
      <c r="T1512" s="95"/>
      <c r="U1512" s="95"/>
      <c r="V1512" s="95"/>
      <c r="W1512" s="95"/>
      <c r="X1512" s="95"/>
      <c r="Y1512" s="95"/>
      <c r="Z1512" s="95"/>
      <c r="AA1512" s="95"/>
      <c r="AB1512" s="95"/>
      <c r="AC1512" s="95"/>
      <c r="AD1512" s="95"/>
      <c r="AE1512" s="95"/>
      <c r="AF1512" s="95"/>
      <c r="AG1512" s="95"/>
      <c r="AH1512" s="95"/>
      <c r="AI1512" s="95"/>
      <c r="AJ1512" s="95"/>
      <c r="AK1512" s="95"/>
    </row>
    <row r="1513" spans="1:37" ht="17.25" customHeight="1" x14ac:dyDescent="0.2">
      <c r="A1513" s="107" t="s">
        <v>22</v>
      </c>
      <c r="B1513" s="107" t="s">
        <v>1459</v>
      </c>
      <c r="C1513" s="107" t="s">
        <v>17</v>
      </c>
      <c r="D1513" s="107" t="s">
        <v>96</v>
      </c>
      <c r="E1513" s="107" t="s">
        <v>5505</v>
      </c>
      <c r="F1513" s="95">
        <v>29</v>
      </c>
      <c r="G1513" s="95" t="s">
        <v>775</v>
      </c>
      <c r="H1513" s="95">
        <v>2012</v>
      </c>
      <c r="I1513" s="96" t="s">
        <v>5569</v>
      </c>
      <c r="J1513" s="95" t="s">
        <v>5570</v>
      </c>
      <c r="K1513" s="95" t="s">
        <v>5508</v>
      </c>
      <c r="L1513" s="95" t="s">
        <v>5370</v>
      </c>
      <c r="M1513" s="95"/>
      <c r="N1513" s="95" t="s">
        <v>177</v>
      </c>
      <c r="O1513" s="95"/>
      <c r="P1513" s="95"/>
      <c r="Q1513" s="95" t="s">
        <v>224</v>
      </c>
      <c r="R1513" s="95"/>
      <c r="S1513" s="95"/>
      <c r="T1513" s="95"/>
      <c r="U1513" s="95"/>
      <c r="V1513" s="95"/>
      <c r="W1513" s="95"/>
      <c r="X1513" s="95"/>
      <c r="Y1513" s="95"/>
      <c r="Z1513" s="95"/>
      <c r="AA1513" s="95"/>
      <c r="AB1513" s="95"/>
      <c r="AC1513" s="95"/>
      <c r="AD1513" s="95"/>
      <c r="AE1513" s="95"/>
      <c r="AF1513" s="95"/>
      <c r="AG1513" s="95"/>
      <c r="AH1513" s="95"/>
      <c r="AI1513" s="95"/>
      <c r="AJ1513" s="95"/>
      <c r="AK1513" s="95"/>
    </row>
    <row r="1514" spans="1:37" ht="17.25" customHeight="1" x14ac:dyDescent="0.2">
      <c r="A1514" s="107" t="s">
        <v>22</v>
      </c>
      <c r="B1514" s="107" t="s">
        <v>1465</v>
      </c>
      <c r="C1514" s="107" t="s">
        <v>17</v>
      </c>
      <c r="D1514" s="107" t="s">
        <v>96</v>
      </c>
      <c r="E1514" s="107" t="s">
        <v>5505</v>
      </c>
      <c r="F1514" s="95">
        <v>30</v>
      </c>
      <c r="G1514" s="95" t="s">
        <v>779</v>
      </c>
      <c r="H1514" s="95">
        <v>2013</v>
      </c>
      <c r="I1514" s="96" t="s">
        <v>5601</v>
      </c>
      <c r="J1514" s="95" t="s">
        <v>5602</v>
      </c>
      <c r="K1514" s="95" t="s">
        <v>5508</v>
      </c>
      <c r="L1514" s="95" t="s">
        <v>5370</v>
      </c>
      <c r="M1514" s="95"/>
      <c r="N1514" s="95" t="s">
        <v>177</v>
      </c>
      <c r="O1514" s="95"/>
      <c r="P1514" s="95"/>
      <c r="Q1514" s="95" t="s">
        <v>224</v>
      </c>
      <c r="R1514" s="95"/>
      <c r="S1514" s="95"/>
      <c r="T1514" s="95"/>
      <c r="U1514" s="95"/>
      <c r="V1514" s="95"/>
      <c r="W1514" s="95"/>
      <c r="X1514" s="95"/>
      <c r="Y1514" s="95"/>
      <c r="Z1514" s="95"/>
      <c r="AA1514" s="95"/>
      <c r="AB1514" s="95"/>
      <c r="AC1514" s="95"/>
      <c r="AD1514" s="95"/>
      <c r="AE1514" s="95"/>
      <c r="AF1514" s="95"/>
      <c r="AG1514" s="95"/>
      <c r="AH1514" s="95"/>
      <c r="AI1514" s="95"/>
      <c r="AJ1514" s="95"/>
      <c r="AK1514" s="95"/>
    </row>
    <row r="1515" spans="1:37" ht="17.25" customHeight="1" x14ac:dyDescent="0.2">
      <c r="A1515" s="107" t="s">
        <v>22</v>
      </c>
      <c r="B1515" s="107" t="s">
        <v>1471</v>
      </c>
      <c r="C1515" s="107" t="s">
        <v>17</v>
      </c>
      <c r="D1515" s="107" t="s">
        <v>96</v>
      </c>
      <c r="E1515" s="107" t="s">
        <v>5505</v>
      </c>
      <c r="F1515" s="95">
        <v>31</v>
      </c>
      <c r="G1515" s="95" t="s">
        <v>783</v>
      </c>
      <c r="H1515" s="95">
        <v>2014</v>
      </c>
      <c r="I1515" s="96" t="s">
        <v>5617</v>
      </c>
      <c r="J1515" s="95" t="s">
        <v>5618</v>
      </c>
      <c r="K1515" s="95" t="s">
        <v>5508</v>
      </c>
      <c r="L1515" s="95" t="s">
        <v>5370</v>
      </c>
      <c r="M1515" s="95"/>
      <c r="N1515" s="95" t="s">
        <v>177</v>
      </c>
      <c r="O1515" s="95"/>
      <c r="P1515" s="95"/>
      <c r="Q1515" s="95" t="s">
        <v>224</v>
      </c>
      <c r="R1515" s="95"/>
      <c r="S1515" s="95"/>
      <c r="T1515" s="95"/>
      <c r="U1515" s="95"/>
      <c r="V1515" s="95"/>
      <c r="W1515" s="95"/>
      <c r="X1515" s="95"/>
      <c r="Y1515" s="95"/>
      <c r="Z1515" s="95"/>
      <c r="AA1515" s="95"/>
      <c r="AB1515" s="95"/>
      <c r="AC1515" s="95"/>
      <c r="AD1515" s="95"/>
      <c r="AE1515" s="95"/>
      <c r="AF1515" s="95"/>
      <c r="AG1515" s="95"/>
      <c r="AH1515" s="95"/>
      <c r="AI1515" s="95"/>
      <c r="AJ1515" s="95"/>
      <c r="AK1515" s="95"/>
    </row>
    <row r="1516" spans="1:37" ht="17.25" customHeight="1" x14ac:dyDescent="0.2">
      <c r="A1516" s="107" t="s">
        <v>22</v>
      </c>
      <c r="B1516" s="107" t="s">
        <v>1478</v>
      </c>
      <c r="C1516" s="107" t="s">
        <v>17</v>
      </c>
      <c r="D1516" s="107" t="s">
        <v>96</v>
      </c>
      <c r="E1516" s="107" t="s">
        <v>5505</v>
      </c>
      <c r="F1516" s="95">
        <v>32</v>
      </c>
      <c r="G1516" s="95" t="s">
        <v>787</v>
      </c>
      <c r="H1516" s="95">
        <v>2015</v>
      </c>
      <c r="I1516" s="96" t="s">
        <v>5574</v>
      </c>
      <c r="J1516" s="95" t="s">
        <v>5575</v>
      </c>
      <c r="K1516" s="95" t="s">
        <v>5508</v>
      </c>
      <c r="L1516" s="95" t="s">
        <v>5370</v>
      </c>
      <c r="M1516" s="95"/>
      <c r="N1516" s="95" t="s">
        <v>177</v>
      </c>
      <c r="O1516" s="95"/>
      <c r="P1516" s="95"/>
      <c r="Q1516" s="95" t="s">
        <v>224</v>
      </c>
      <c r="R1516" s="95"/>
      <c r="S1516" s="95"/>
      <c r="T1516" s="95"/>
      <c r="U1516" s="95"/>
      <c r="V1516" s="95"/>
      <c r="W1516" s="95"/>
      <c r="X1516" s="95"/>
      <c r="Y1516" s="95"/>
      <c r="Z1516" s="95"/>
      <c r="AA1516" s="95"/>
      <c r="AB1516" s="95"/>
      <c r="AC1516" s="95"/>
      <c r="AD1516" s="95"/>
      <c r="AE1516" s="95"/>
      <c r="AF1516" s="95"/>
      <c r="AG1516" s="95"/>
      <c r="AH1516" s="95"/>
      <c r="AI1516" s="95"/>
      <c r="AJ1516" s="95"/>
      <c r="AK1516" s="95"/>
    </row>
    <row r="1517" spans="1:37" ht="17.25" customHeight="1" x14ac:dyDescent="0.2">
      <c r="A1517" s="107" t="s">
        <v>22</v>
      </c>
      <c r="B1517" s="107" t="s">
        <v>2648</v>
      </c>
      <c r="C1517" s="107" t="s">
        <v>17</v>
      </c>
      <c r="D1517" s="107" t="s">
        <v>96</v>
      </c>
      <c r="E1517" s="107" t="s">
        <v>5505</v>
      </c>
      <c r="F1517" s="95">
        <v>33</v>
      </c>
      <c r="G1517" s="95" t="s">
        <v>1227</v>
      </c>
      <c r="H1517" s="95">
        <v>2016</v>
      </c>
      <c r="I1517" s="96" t="s">
        <v>5598</v>
      </c>
      <c r="J1517" s="95" t="s">
        <v>5599</v>
      </c>
      <c r="K1517" s="95" t="s">
        <v>5508</v>
      </c>
      <c r="L1517" s="95" t="s">
        <v>5370</v>
      </c>
      <c r="M1517" s="95"/>
      <c r="N1517" s="95" t="s">
        <v>177</v>
      </c>
      <c r="O1517" s="95"/>
      <c r="P1517" s="95"/>
      <c r="Q1517" s="95" t="s">
        <v>224</v>
      </c>
      <c r="R1517" s="95"/>
      <c r="S1517" s="95"/>
      <c r="T1517" s="95"/>
      <c r="U1517" s="95"/>
      <c r="V1517" s="95"/>
      <c r="W1517" s="95"/>
      <c r="X1517" s="95"/>
      <c r="Y1517" s="95"/>
      <c r="Z1517" s="95"/>
      <c r="AA1517" s="95"/>
      <c r="AB1517" s="95"/>
      <c r="AC1517" s="95"/>
      <c r="AD1517" s="95"/>
      <c r="AE1517" s="95"/>
      <c r="AF1517" s="95"/>
      <c r="AG1517" s="95"/>
      <c r="AH1517" s="95"/>
      <c r="AI1517" s="95"/>
      <c r="AJ1517" s="95"/>
      <c r="AK1517" s="95"/>
    </row>
    <row r="1518" spans="1:37" ht="17.25" customHeight="1" x14ac:dyDescent="0.2">
      <c r="A1518" s="107" t="s">
        <v>22</v>
      </c>
      <c r="B1518" s="107" t="s">
        <v>4685</v>
      </c>
      <c r="C1518" s="107" t="s">
        <v>17</v>
      </c>
      <c r="D1518" s="107" t="s">
        <v>96</v>
      </c>
      <c r="E1518" s="107" t="s">
        <v>5505</v>
      </c>
      <c r="F1518" s="95">
        <v>34</v>
      </c>
      <c r="G1518" s="95" t="s">
        <v>1929</v>
      </c>
      <c r="H1518" s="95">
        <v>2017</v>
      </c>
      <c r="I1518" s="96" t="s">
        <v>5540</v>
      </c>
      <c r="J1518" s="95" t="s">
        <v>5541</v>
      </c>
      <c r="K1518" s="95" t="s">
        <v>5543</v>
      </c>
      <c r="L1518" s="95" t="s">
        <v>5370</v>
      </c>
      <c r="M1518" s="95"/>
      <c r="N1518" s="95" t="s">
        <v>177</v>
      </c>
      <c r="O1518" s="95"/>
      <c r="P1518" s="95"/>
      <c r="Q1518" s="95" t="s">
        <v>224</v>
      </c>
      <c r="R1518" s="95"/>
      <c r="S1518" s="95"/>
      <c r="T1518" s="95"/>
      <c r="U1518" s="95"/>
      <c r="V1518" s="95"/>
      <c r="W1518" s="95"/>
      <c r="X1518" s="95"/>
      <c r="Y1518" s="95"/>
      <c r="Z1518" s="95"/>
      <c r="AA1518" s="95"/>
      <c r="AB1518" s="95"/>
      <c r="AC1518" s="95"/>
      <c r="AD1518" s="95"/>
      <c r="AE1518" s="95"/>
      <c r="AF1518" s="95"/>
      <c r="AG1518" s="95"/>
      <c r="AH1518" s="95"/>
      <c r="AI1518" s="95"/>
      <c r="AJ1518" s="95"/>
      <c r="AK1518" s="95"/>
    </row>
    <row r="1519" spans="1:37" ht="17.25" customHeight="1" x14ac:dyDescent="0.2">
      <c r="A1519" s="95" t="s">
        <v>22</v>
      </c>
      <c r="B1519" s="95"/>
      <c r="C1519" s="95" t="s">
        <v>5647</v>
      </c>
      <c r="D1519" s="95" t="s">
        <v>171</v>
      </c>
      <c r="E1519" s="95" t="s">
        <v>171</v>
      </c>
      <c r="F1519" s="95"/>
      <c r="G1519" s="98"/>
      <c r="H1519" s="95">
        <v>0</v>
      </c>
      <c r="I1519" s="96" t="s">
        <v>5648</v>
      </c>
      <c r="J1519" s="95" t="s">
        <v>5649</v>
      </c>
      <c r="K1519" s="95" t="s">
        <v>5650</v>
      </c>
      <c r="L1519" s="95"/>
      <c r="M1519" s="95"/>
      <c r="N1519" s="95"/>
      <c r="O1519" s="95"/>
      <c r="P1519" s="95"/>
      <c r="Q1519" s="95"/>
      <c r="R1519" s="95"/>
      <c r="S1519" s="95"/>
      <c r="T1519" s="95"/>
      <c r="U1519" s="95"/>
      <c r="V1519" s="95"/>
      <c r="W1519" s="95"/>
      <c r="X1519" s="95"/>
      <c r="Y1519" s="95"/>
      <c r="Z1519" s="95"/>
      <c r="AA1519" s="95"/>
      <c r="AB1519" s="95"/>
      <c r="AC1519" s="95"/>
      <c r="AD1519" s="95"/>
      <c r="AE1519" s="95"/>
      <c r="AF1519" s="95"/>
      <c r="AG1519" s="95"/>
      <c r="AH1519" s="95"/>
      <c r="AI1519" s="95"/>
      <c r="AJ1519" s="95"/>
      <c r="AK1519" s="95"/>
    </row>
    <row r="1520" spans="1:37" ht="17.25" customHeight="1" x14ac:dyDescent="0.2">
      <c r="A1520" s="95" t="s">
        <v>22</v>
      </c>
      <c r="B1520" s="95"/>
      <c r="C1520" s="95" t="s">
        <v>5647</v>
      </c>
      <c r="D1520" s="95" t="s">
        <v>5652</v>
      </c>
      <c r="E1520" s="95" t="s">
        <v>5652</v>
      </c>
      <c r="F1520" s="95"/>
      <c r="G1520" s="98"/>
      <c r="H1520" s="95">
        <v>0</v>
      </c>
      <c r="I1520" s="96" t="s">
        <v>5653</v>
      </c>
      <c r="J1520" s="95" t="s">
        <v>5654</v>
      </c>
      <c r="K1520" s="95" t="s">
        <v>5655</v>
      </c>
      <c r="L1520" s="95"/>
      <c r="M1520" s="95"/>
      <c r="N1520" s="95"/>
      <c r="O1520" s="95"/>
      <c r="P1520" s="95"/>
      <c r="Q1520" s="95"/>
      <c r="R1520" s="95"/>
      <c r="S1520" s="95"/>
      <c r="T1520" s="95"/>
      <c r="U1520" s="95"/>
      <c r="V1520" s="95"/>
      <c r="W1520" s="95"/>
      <c r="X1520" s="95"/>
      <c r="Y1520" s="95"/>
      <c r="Z1520" s="95"/>
      <c r="AA1520" s="95"/>
      <c r="AB1520" s="95"/>
      <c r="AC1520" s="95"/>
      <c r="AD1520" s="95"/>
      <c r="AE1520" s="95"/>
      <c r="AF1520" s="95"/>
      <c r="AG1520" s="95"/>
      <c r="AH1520" s="95"/>
      <c r="AI1520" s="95"/>
      <c r="AJ1520" s="95"/>
      <c r="AK1520" s="95"/>
    </row>
    <row r="1521" spans="1:37" ht="17.25" customHeight="1" x14ac:dyDescent="0.2">
      <c r="A1521" s="95" t="s">
        <v>22</v>
      </c>
      <c r="B1521" s="98" t="s">
        <v>5657</v>
      </c>
      <c r="C1521" s="95" t="s">
        <v>9046</v>
      </c>
      <c r="D1521" s="98" t="s">
        <v>5658</v>
      </c>
      <c r="E1521" s="98" t="s">
        <v>5658</v>
      </c>
      <c r="F1521" s="95"/>
      <c r="G1521" s="98"/>
      <c r="H1521" s="95">
        <v>0</v>
      </c>
      <c r="I1521" s="96" t="s">
        <v>5653</v>
      </c>
      <c r="J1521" s="98" t="s">
        <v>10472</v>
      </c>
      <c r="K1521" s="98" t="s">
        <v>5659</v>
      </c>
      <c r="L1521" s="95"/>
      <c r="M1521" s="95"/>
      <c r="N1521" s="95"/>
      <c r="O1521" s="95"/>
      <c r="P1521" s="95"/>
      <c r="Q1521" s="95" t="s">
        <v>232</v>
      </c>
      <c r="R1521" s="95" t="s">
        <v>5660</v>
      </c>
      <c r="S1521" s="95"/>
      <c r="T1521" s="95"/>
      <c r="U1521" s="95"/>
      <c r="V1521" s="95"/>
      <c r="W1521" s="95"/>
      <c r="X1521" s="95"/>
      <c r="Y1521" s="95"/>
      <c r="Z1521" s="95"/>
      <c r="AA1521" s="95"/>
      <c r="AB1521" s="95"/>
      <c r="AC1521" s="95"/>
      <c r="AD1521" s="95"/>
      <c r="AE1521" s="95"/>
      <c r="AF1521" s="95"/>
      <c r="AG1521" s="95"/>
      <c r="AH1521" s="95"/>
      <c r="AI1521" s="95"/>
      <c r="AJ1521" s="95"/>
      <c r="AK1521" s="95"/>
    </row>
    <row r="1522" spans="1:37" ht="17.25" customHeight="1" x14ac:dyDescent="0.2">
      <c r="A1522" s="95" t="s">
        <v>22</v>
      </c>
      <c r="B1522" s="95" t="s">
        <v>5657</v>
      </c>
      <c r="C1522" s="95" t="s">
        <v>9046</v>
      </c>
      <c r="D1522" s="98" t="s">
        <v>5661</v>
      </c>
      <c r="E1522" s="98" t="s">
        <v>5661</v>
      </c>
      <c r="F1522" s="95"/>
      <c r="G1522" s="98"/>
      <c r="H1522" s="95">
        <v>0</v>
      </c>
      <c r="I1522" s="96" t="s">
        <v>5653</v>
      </c>
      <c r="J1522" s="98" t="s">
        <v>5662</v>
      </c>
      <c r="K1522" s="98" t="s">
        <v>5663</v>
      </c>
      <c r="L1522" s="95"/>
      <c r="M1522" s="95"/>
      <c r="N1522" s="95"/>
      <c r="O1522" s="95"/>
      <c r="P1522" s="95"/>
      <c r="Q1522" s="95" t="s">
        <v>232</v>
      </c>
      <c r="R1522" s="95"/>
      <c r="S1522" s="95"/>
      <c r="T1522" s="95"/>
      <c r="U1522" s="95"/>
      <c r="V1522" s="95"/>
      <c r="W1522" s="95"/>
      <c r="X1522" s="95"/>
      <c r="Y1522" s="95"/>
      <c r="Z1522" s="95"/>
      <c r="AA1522" s="95"/>
      <c r="AB1522" s="95"/>
      <c r="AC1522" s="95"/>
      <c r="AD1522" s="95"/>
      <c r="AE1522" s="95"/>
      <c r="AF1522" s="95"/>
      <c r="AG1522" s="95"/>
      <c r="AH1522" s="95"/>
      <c r="AI1522" s="95"/>
      <c r="AJ1522" s="95"/>
      <c r="AK1522" s="95"/>
    </row>
    <row r="1523" spans="1:37" ht="17.25" customHeight="1" x14ac:dyDescent="0.2">
      <c r="A1523" s="95" t="s">
        <v>22</v>
      </c>
      <c r="B1523" s="98" t="s">
        <v>5657</v>
      </c>
      <c r="C1523" s="95" t="s">
        <v>9046</v>
      </c>
      <c r="D1523" s="98" t="s">
        <v>197</v>
      </c>
      <c r="E1523" s="98" t="s">
        <v>197</v>
      </c>
      <c r="F1523" s="95"/>
      <c r="G1523" s="98"/>
      <c r="H1523" s="95">
        <v>0</v>
      </c>
      <c r="I1523" s="96" t="s">
        <v>5653</v>
      </c>
      <c r="J1523" s="98" t="s">
        <v>10481</v>
      </c>
      <c r="K1523" s="98" t="s">
        <v>5665</v>
      </c>
      <c r="L1523" s="98" t="s">
        <v>5666</v>
      </c>
      <c r="M1523" s="95"/>
      <c r="N1523" s="98" t="s">
        <v>5667</v>
      </c>
      <c r="O1523" s="95"/>
      <c r="P1523" s="95"/>
      <c r="Q1523" s="95" t="s">
        <v>178</v>
      </c>
      <c r="R1523" s="95"/>
      <c r="S1523" s="95"/>
      <c r="T1523" s="95"/>
      <c r="U1523" s="95"/>
      <c r="V1523" s="95"/>
      <c r="W1523" s="95"/>
      <c r="X1523" s="95"/>
      <c r="Y1523" s="95"/>
      <c r="Z1523" s="95"/>
      <c r="AA1523" s="95"/>
      <c r="AB1523" s="95"/>
      <c r="AC1523" s="95"/>
      <c r="AD1523" s="95"/>
      <c r="AE1523" s="95"/>
      <c r="AF1523" s="95"/>
      <c r="AG1523" s="95"/>
      <c r="AH1523" s="95"/>
      <c r="AI1523" s="95"/>
      <c r="AJ1523" s="95"/>
      <c r="AK1523" s="95"/>
    </row>
    <row r="1524" spans="1:37" ht="17.25" customHeight="1" x14ac:dyDescent="0.2">
      <c r="A1524" s="95" t="s">
        <v>22</v>
      </c>
      <c r="B1524" s="95" t="s">
        <v>5657</v>
      </c>
      <c r="C1524" s="95" t="s">
        <v>9046</v>
      </c>
      <c r="D1524" s="98" t="s">
        <v>198</v>
      </c>
      <c r="E1524" s="98" t="s">
        <v>198</v>
      </c>
      <c r="F1524" s="95"/>
      <c r="G1524" s="98"/>
      <c r="H1524" s="95">
        <v>0</v>
      </c>
      <c r="I1524" s="96" t="s">
        <v>5653</v>
      </c>
      <c r="J1524" s="98" t="s">
        <v>10482</v>
      </c>
      <c r="K1524" s="98" t="s">
        <v>5668</v>
      </c>
      <c r="L1524" s="98" t="s">
        <v>5666</v>
      </c>
      <c r="M1524" s="95"/>
      <c r="N1524" s="98" t="s">
        <v>5667</v>
      </c>
      <c r="O1524" s="95"/>
      <c r="P1524" s="95"/>
      <c r="Q1524" s="95" t="s">
        <v>178</v>
      </c>
      <c r="R1524" s="95"/>
      <c r="S1524" s="95"/>
      <c r="T1524" s="95"/>
      <c r="W1524" s="95"/>
      <c r="X1524" s="95"/>
      <c r="Y1524" s="95"/>
      <c r="Z1524" s="95"/>
      <c r="AA1524" s="95"/>
      <c r="AB1524" s="95"/>
      <c r="AC1524" s="95"/>
      <c r="AD1524" s="95"/>
      <c r="AE1524" s="95"/>
      <c r="AF1524" s="95"/>
      <c r="AG1524" s="95"/>
      <c r="AH1524" s="95"/>
      <c r="AI1524" s="95"/>
      <c r="AJ1524" s="95"/>
      <c r="AK1524" s="95"/>
    </row>
    <row r="1525" spans="1:37" ht="17.25" customHeight="1" x14ac:dyDescent="0.2">
      <c r="A1525" s="110" t="s">
        <v>22</v>
      </c>
      <c r="B1525" s="110" t="s">
        <v>3356</v>
      </c>
      <c r="C1525" s="110" t="s">
        <v>165</v>
      </c>
      <c r="D1525" s="110" t="s">
        <v>208</v>
      </c>
      <c r="E1525" s="110" t="s">
        <v>3357</v>
      </c>
      <c r="F1525" s="95">
        <v>1</v>
      </c>
      <c r="G1525" s="98" t="s">
        <v>659</v>
      </c>
      <c r="H1525" s="95">
        <v>1984</v>
      </c>
      <c r="I1525" s="96" t="s">
        <v>3358</v>
      </c>
      <c r="J1525" s="95" t="s">
        <v>3359</v>
      </c>
      <c r="K1525" s="95" t="s">
        <v>3360</v>
      </c>
      <c r="L1525" s="95" t="s">
        <v>3361</v>
      </c>
      <c r="M1525" s="95"/>
      <c r="N1525" s="95" t="s">
        <v>10471</v>
      </c>
      <c r="O1525" s="95"/>
      <c r="P1525" s="95"/>
      <c r="Q1525" s="95" t="s">
        <v>178</v>
      </c>
    </row>
    <row r="1526" spans="1:37" ht="17.25" customHeight="1" x14ac:dyDescent="0.2">
      <c r="A1526" s="110" t="s">
        <v>22</v>
      </c>
      <c r="B1526" s="110" t="s">
        <v>3362</v>
      </c>
      <c r="C1526" s="110" t="s">
        <v>165</v>
      </c>
      <c r="D1526" s="110" t="s">
        <v>208</v>
      </c>
      <c r="E1526" s="110" t="s">
        <v>3357</v>
      </c>
      <c r="F1526" s="95">
        <v>2</v>
      </c>
      <c r="G1526" s="98" t="s">
        <v>541</v>
      </c>
      <c r="H1526" s="95">
        <v>1985</v>
      </c>
      <c r="I1526" s="96" t="s">
        <v>3363</v>
      </c>
      <c r="J1526" s="95" t="s">
        <v>3364</v>
      </c>
      <c r="K1526" s="95" t="s">
        <v>3360</v>
      </c>
      <c r="L1526" s="95" t="s">
        <v>3361</v>
      </c>
      <c r="M1526" s="95"/>
      <c r="N1526" s="95" t="s">
        <v>10471</v>
      </c>
      <c r="O1526" s="95"/>
      <c r="P1526" s="95"/>
      <c r="Q1526" s="95" t="s">
        <v>178</v>
      </c>
    </row>
    <row r="1527" spans="1:37" ht="17.25" customHeight="1" x14ac:dyDescent="0.2">
      <c r="A1527" s="110" t="s">
        <v>22</v>
      </c>
      <c r="B1527" s="110" t="s">
        <v>3366</v>
      </c>
      <c r="C1527" s="110" t="s">
        <v>165</v>
      </c>
      <c r="D1527" s="110" t="s">
        <v>208</v>
      </c>
      <c r="E1527" s="110" t="s">
        <v>3357</v>
      </c>
      <c r="F1527" s="95">
        <v>3</v>
      </c>
      <c r="G1527" s="98" t="s">
        <v>667</v>
      </c>
      <c r="H1527" s="95">
        <v>1986</v>
      </c>
      <c r="I1527" s="96" t="s">
        <v>3367</v>
      </c>
      <c r="J1527" s="95" t="s">
        <v>3368</v>
      </c>
      <c r="K1527" s="95" t="s">
        <v>3360</v>
      </c>
      <c r="L1527" s="95" t="s">
        <v>3361</v>
      </c>
      <c r="M1527" s="95"/>
      <c r="N1527" s="95" t="s">
        <v>10471</v>
      </c>
      <c r="O1527" s="95"/>
      <c r="P1527" s="95"/>
      <c r="Q1527" s="95" t="s">
        <v>178</v>
      </c>
    </row>
    <row r="1528" spans="1:37" ht="17.25" customHeight="1" x14ac:dyDescent="0.2">
      <c r="A1528" s="110" t="s">
        <v>22</v>
      </c>
      <c r="B1528" s="110" t="s">
        <v>3369</v>
      </c>
      <c r="C1528" s="110" t="s">
        <v>165</v>
      </c>
      <c r="D1528" s="110" t="s">
        <v>208</v>
      </c>
      <c r="E1528" s="110" t="s">
        <v>3357</v>
      </c>
      <c r="F1528" s="95">
        <v>4</v>
      </c>
      <c r="G1528" s="98" t="s">
        <v>672</v>
      </c>
      <c r="H1528" s="95">
        <v>1987</v>
      </c>
      <c r="I1528" s="96" t="s">
        <v>3370</v>
      </c>
      <c r="J1528" s="95" t="s">
        <v>3371</v>
      </c>
      <c r="K1528" s="95" t="s">
        <v>3360</v>
      </c>
      <c r="L1528" s="95" t="s">
        <v>3372</v>
      </c>
      <c r="M1528" s="95"/>
      <c r="N1528" s="95" t="s">
        <v>10471</v>
      </c>
      <c r="O1528" s="95"/>
      <c r="P1528" s="95"/>
      <c r="Q1528" s="95" t="s">
        <v>178</v>
      </c>
    </row>
    <row r="1529" spans="1:37" ht="17.25" customHeight="1" x14ac:dyDescent="0.2">
      <c r="A1529" s="110" t="s">
        <v>22</v>
      </c>
      <c r="B1529" s="110" t="s">
        <v>3373</v>
      </c>
      <c r="C1529" s="110" t="s">
        <v>165</v>
      </c>
      <c r="D1529" s="110" t="s">
        <v>208</v>
      </c>
      <c r="E1529" s="110" t="s">
        <v>3357</v>
      </c>
      <c r="F1529" s="95">
        <v>5</v>
      </c>
      <c r="G1529" s="98" t="s">
        <v>676</v>
      </c>
      <c r="H1529" s="95">
        <v>1988</v>
      </c>
      <c r="I1529" s="96" t="s">
        <v>3374</v>
      </c>
      <c r="J1529" s="95" t="s">
        <v>3375</v>
      </c>
      <c r="K1529" s="95" t="s">
        <v>3360</v>
      </c>
      <c r="L1529" s="95" t="s">
        <v>3361</v>
      </c>
      <c r="M1529" s="95"/>
      <c r="N1529" s="95" t="s">
        <v>10471</v>
      </c>
      <c r="O1529" s="95"/>
      <c r="P1529" s="95"/>
      <c r="Q1529" s="95" t="s">
        <v>178</v>
      </c>
    </row>
    <row r="1530" spans="1:37" ht="17.25" customHeight="1" x14ac:dyDescent="0.2">
      <c r="A1530" s="110" t="s">
        <v>22</v>
      </c>
      <c r="B1530" s="110" t="s">
        <v>3376</v>
      </c>
      <c r="C1530" s="110" t="s">
        <v>165</v>
      </c>
      <c r="D1530" s="110" t="s">
        <v>208</v>
      </c>
      <c r="E1530" s="110" t="s">
        <v>3357</v>
      </c>
      <c r="F1530" s="95">
        <v>6</v>
      </c>
      <c r="G1530" s="98" t="s">
        <v>680</v>
      </c>
      <c r="H1530" s="95">
        <v>1989</v>
      </c>
      <c r="I1530" s="96" t="s">
        <v>3377</v>
      </c>
      <c r="J1530" s="95" t="s">
        <v>3378</v>
      </c>
      <c r="K1530" s="95" t="s">
        <v>3360</v>
      </c>
      <c r="L1530" s="95" t="s">
        <v>3361</v>
      </c>
      <c r="M1530" s="95"/>
      <c r="N1530" s="95" t="s">
        <v>10471</v>
      </c>
      <c r="O1530" s="95"/>
      <c r="P1530" s="95"/>
      <c r="Q1530" s="95" t="s">
        <v>178</v>
      </c>
    </row>
    <row r="1531" spans="1:37" ht="17.25" customHeight="1" x14ac:dyDescent="0.2">
      <c r="A1531" s="110" t="s">
        <v>22</v>
      </c>
      <c r="B1531" s="110" t="s">
        <v>3379</v>
      </c>
      <c r="C1531" s="110" t="s">
        <v>165</v>
      </c>
      <c r="D1531" s="110" t="s">
        <v>208</v>
      </c>
      <c r="E1531" s="110" t="s">
        <v>3357</v>
      </c>
      <c r="F1531" s="95">
        <v>7</v>
      </c>
      <c r="G1531" s="98" t="s">
        <v>684</v>
      </c>
      <c r="H1531" s="95">
        <v>1990</v>
      </c>
      <c r="I1531" s="96" t="s">
        <v>3380</v>
      </c>
      <c r="J1531" s="95" t="s">
        <v>3381</v>
      </c>
      <c r="K1531" s="95" t="s">
        <v>3360</v>
      </c>
      <c r="L1531" s="95" t="s">
        <v>3361</v>
      </c>
      <c r="M1531" s="95"/>
      <c r="N1531" s="95" t="s">
        <v>10471</v>
      </c>
      <c r="O1531" s="95"/>
      <c r="P1531" s="95"/>
      <c r="Q1531" s="95" t="s">
        <v>178</v>
      </c>
    </row>
    <row r="1532" spans="1:37" ht="17.25" customHeight="1" x14ac:dyDescent="0.2">
      <c r="A1532" s="110" t="s">
        <v>22</v>
      </c>
      <c r="B1532" s="110" t="s">
        <v>3383</v>
      </c>
      <c r="C1532" s="110" t="s">
        <v>165</v>
      </c>
      <c r="D1532" s="110" t="s">
        <v>208</v>
      </c>
      <c r="E1532" s="110" t="s">
        <v>3357</v>
      </c>
      <c r="F1532" s="95">
        <v>8</v>
      </c>
      <c r="G1532" s="98" t="s">
        <v>688</v>
      </c>
      <c r="H1532" s="95">
        <v>1991</v>
      </c>
      <c r="I1532" s="96" t="s">
        <v>3384</v>
      </c>
      <c r="J1532" s="95" t="s">
        <v>3385</v>
      </c>
      <c r="K1532" s="95" t="s">
        <v>3360</v>
      </c>
      <c r="L1532" s="95" t="s">
        <v>3361</v>
      </c>
      <c r="M1532" s="95"/>
      <c r="N1532" s="95" t="s">
        <v>10471</v>
      </c>
      <c r="O1532" s="95"/>
      <c r="P1532" s="95"/>
      <c r="Q1532" s="95" t="s">
        <v>178</v>
      </c>
    </row>
    <row r="1533" spans="1:37" ht="17.25" customHeight="1" x14ac:dyDescent="0.2">
      <c r="A1533" s="110" t="s">
        <v>22</v>
      </c>
      <c r="B1533" s="110" t="s">
        <v>3386</v>
      </c>
      <c r="C1533" s="110" t="s">
        <v>165</v>
      </c>
      <c r="D1533" s="110" t="s">
        <v>208</v>
      </c>
      <c r="E1533" s="110" t="s">
        <v>3357</v>
      </c>
      <c r="F1533" s="95">
        <v>9</v>
      </c>
      <c r="G1533" s="98" t="s">
        <v>692</v>
      </c>
      <c r="H1533" s="95">
        <v>1992</v>
      </c>
      <c r="I1533" s="96" t="s">
        <v>3387</v>
      </c>
      <c r="J1533" s="95" t="s">
        <v>3388</v>
      </c>
      <c r="K1533" s="95" t="s">
        <v>3360</v>
      </c>
      <c r="L1533" s="95" t="s">
        <v>3361</v>
      </c>
      <c r="M1533" s="95"/>
      <c r="N1533" s="95" t="s">
        <v>10471</v>
      </c>
      <c r="O1533" s="95"/>
      <c r="P1533" s="95"/>
      <c r="Q1533" s="95" t="s">
        <v>178</v>
      </c>
    </row>
    <row r="1534" spans="1:37" ht="17.25" customHeight="1" x14ac:dyDescent="0.2">
      <c r="A1534" s="110" t="s">
        <v>22</v>
      </c>
      <c r="B1534" s="110" t="s">
        <v>3389</v>
      </c>
      <c r="C1534" s="110" t="s">
        <v>165</v>
      </c>
      <c r="D1534" s="110" t="s">
        <v>208</v>
      </c>
      <c r="E1534" s="110" t="s">
        <v>3357</v>
      </c>
      <c r="F1534" s="95">
        <v>10</v>
      </c>
      <c r="G1534" s="98" t="s">
        <v>696</v>
      </c>
      <c r="H1534" s="95">
        <v>1993</v>
      </c>
      <c r="I1534" s="96" t="s">
        <v>3390</v>
      </c>
      <c r="J1534" s="95" t="s">
        <v>3391</v>
      </c>
      <c r="K1534" s="95" t="s">
        <v>3360</v>
      </c>
      <c r="L1534" s="95" t="s">
        <v>3361</v>
      </c>
      <c r="M1534" s="95"/>
      <c r="N1534" s="95" t="s">
        <v>10471</v>
      </c>
      <c r="O1534" s="95"/>
      <c r="P1534" s="95"/>
      <c r="Q1534" s="95" t="s">
        <v>178</v>
      </c>
    </row>
    <row r="1535" spans="1:37" ht="17.25" customHeight="1" x14ac:dyDescent="0.2">
      <c r="A1535" s="110" t="s">
        <v>22</v>
      </c>
      <c r="B1535" s="110" t="s">
        <v>3392</v>
      </c>
      <c r="C1535" s="110" t="s">
        <v>165</v>
      </c>
      <c r="D1535" s="110" t="s">
        <v>208</v>
      </c>
      <c r="E1535" s="110" t="s">
        <v>3357</v>
      </c>
      <c r="F1535" s="95">
        <v>11</v>
      </c>
      <c r="G1535" s="98" t="s">
        <v>700</v>
      </c>
      <c r="H1535" s="95">
        <v>1994</v>
      </c>
      <c r="I1535" s="96" t="s">
        <v>3393</v>
      </c>
      <c r="J1535" s="95" t="s">
        <v>3394</v>
      </c>
      <c r="K1535" s="95" t="s">
        <v>3360</v>
      </c>
      <c r="L1535" s="95" t="s">
        <v>3361</v>
      </c>
      <c r="M1535" s="95"/>
      <c r="N1535" s="95" t="s">
        <v>10471</v>
      </c>
      <c r="O1535" s="95"/>
      <c r="P1535" s="95"/>
      <c r="Q1535" s="95" t="s">
        <v>178</v>
      </c>
    </row>
    <row r="1536" spans="1:37" ht="17.25" customHeight="1" x14ac:dyDescent="0.2">
      <c r="A1536" s="110" t="s">
        <v>22</v>
      </c>
      <c r="B1536" s="110" t="s">
        <v>3395</v>
      </c>
      <c r="C1536" s="110" t="s">
        <v>165</v>
      </c>
      <c r="D1536" s="110" t="s">
        <v>208</v>
      </c>
      <c r="E1536" s="110" t="s">
        <v>3357</v>
      </c>
      <c r="F1536" s="95">
        <v>12</v>
      </c>
      <c r="G1536" s="98" t="s">
        <v>705</v>
      </c>
      <c r="H1536" s="95">
        <v>1995</v>
      </c>
      <c r="I1536" s="96" t="s">
        <v>3396</v>
      </c>
      <c r="J1536" s="95" t="s">
        <v>3397</v>
      </c>
      <c r="K1536" s="95" t="s">
        <v>3360</v>
      </c>
      <c r="L1536" s="95" t="s">
        <v>3361</v>
      </c>
      <c r="M1536" s="95"/>
      <c r="N1536" s="95" t="s">
        <v>10471</v>
      </c>
      <c r="O1536" s="95"/>
      <c r="P1536" s="95"/>
      <c r="Q1536" s="95" t="s">
        <v>178</v>
      </c>
    </row>
    <row r="1537" spans="1:17" ht="17.25" customHeight="1" x14ac:dyDescent="0.2">
      <c r="A1537" s="110" t="s">
        <v>22</v>
      </c>
      <c r="B1537" s="110" t="s">
        <v>3399</v>
      </c>
      <c r="C1537" s="110" t="s">
        <v>165</v>
      </c>
      <c r="D1537" s="110" t="s">
        <v>208</v>
      </c>
      <c r="E1537" s="110" t="s">
        <v>3357</v>
      </c>
      <c r="F1537" s="95">
        <v>13</v>
      </c>
      <c r="G1537" s="98" t="s">
        <v>709</v>
      </c>
      <c r="H1537" s="95">
        <v>1996</v>
      </c>
      <c r="I1537" s="96" t="s">
        <v>3400</v>
      </c>
      <c r="J1537" s="95" t="s">
        <v>3401</v>
      </c>
      <c r="K1537" s="95" t="s">
        <v>3360</v>
      </c>
      <c r="L1537" s="95" t="s">
        <v>3361</v>
      </c>
      <c r="M1537" s="95"/>
      <c r="N1537" s="95" t="s">
        <v>10471</v>
      </c>
      <c r="O1537" s="95"/>
      <c r="P1537" s="95"/>
      <c r="Q1537" s="95" t="s">
        <v>178</v>
      </c>
    </row>
    <row r="1538" spans="1:17" ht="17.25" customHeight="1" x14ac:dyDescent="0.2">
      <c r="A1538" s="110" t="s">
        <v>22</v>
      </c>
      <c r="B1538" s="110" t="s">
        <v>3402</v>
      </c>
      <c r="C1538" s="110" t="s">
        <v>165</v>
      </c>
      <c r="D1538" s="110" t="s">
        <v>208</v>
      </c>
      <c r="E1538" s="110" t="s">
        <v>3357</v>
      </c>
      <c r="F1538" s="95">
        <v>14</v>
      </c>
      <c r="G1538" s="98" t="s">
        <v>713</v>
      </c>
      <c r="H1538" s="95">
        <v>1997</v>
      </c>
      <c r="I1538" s="96" t="s">
        <v>3403</v>
      </c>
      <c r="J1538" s="95" t="s">
        <v>3404</v>
      </c>
      <c r="K1538" s="95" t="s">
        <v>3360</v>
      </c>
      <c r="L1538" s="95" t="s">
        <v>3361</v>
      </c>
      <c r="M1538" s="95"/>
      <c r="N1538" s="95" t="s">
        <v>10471</v>
      </c>
      <c r="O1538" s="95"/>
      <c r="P1538" s="95"/>
      <c r="Q1538" s="95" t="s">
        <v>178</v>
      </c>
    </row>
    <row r="1539" spans="1:17" ht="17.25" customHeight="1" x14ac:dyDescent="0.2">
      <c r="A1539" s="110" t="s">
        <v>22</v>
      </c>
      <c r="B1539" s="110" t="s">
        <v>3405</v>
      </c>
      <c r="C1539" s="110" t="s">
        <v>165</v>
      </c>
      <c r="D1539" s="110" t="s">
        <v>208</v>
      </c>
      <c r="E1539" s="110" t="s">
        <v>3357</v>
      </c>
      <c r="F1539" s="95">
        <v>15</v>
      </c>
      <c r="G1539" s="98" t="s">
        <v>717</v>
      </c>
      <c r="H1539" s="95">
        <v>1998</v>
      </c>
      <c r="I1539" s="96" t="s">
        <v>3406</v>
      </c>
      <c r="J1539" s="95" t="s">
        <v>3407</v>
      </c>
      <c r="K1539" s="95" t="s">
        <v>3360</v>
      </c>
      <c r="L1539" s="95" t="s">
        <v>3361</v>
      </c>
      <c r="M1539" s="95"/>
      <c r="N1539" s="95" t="s">
        <v>10471</v>
      </c>
      <c r="O1539" s="95"/>
      <c r="P1539" s="95"/>
      <c r="Q1539" s="95" t="s">
        <v>178</v>
      </c>
    </row>
    <row r="1540" spans="1:17" ht="17.25" customHeight="1" x14ac:dyDescent="0.2">
      <c r="A1540" s="110" t="s">
        <v>22</v>
      </c>
      <c r="B1540" s="110" t="s">
        <v>3408</v>
      </c>
      <c r="C1540" s="110" t="s">
        <v>165</v>
      </c>
      <c r="D1540" s="110" t="s">
        <v>208</v>
      </c>
      <c r="E1540" s="110" t="s">
        <v>3357</v>
      </c>
      <c r="F1540" s="95">
        <v>16</v>
      </c>
      <c r="G1540" s="98" t="s">
        <v>721</v>
      </c>
      <c r="H1540" s="95">
        <v>1999</v>
      </c>
      <c r="I1540" s="96" t="s">
        <v>3409</v>
      </c>
      <c r="J1540" s="95" t="s">
        <v>3410</v>
      </c>
      <c r="K1540" s="95" t="s">
        <v>3360</v>
      </c>
      <c r="L1540" s="95" t="s">
        <v>3361</v>
      </c>
      <c r="M1540" s="95"/>
      <c r="N1540" s="95" t="s">
        <v>10471</v>
      </c>
      <c r="O1540" s="95"/>
      <c r="P1540" s="95"/>
      <c r="Q1540" s="95" t="s">
        <v>178</v>
      </c>
    </row>
    <row r="1541" spans="1:17" ht="17.25" customHeight="1" x14ac:dyDescent="0.2">
      <c r="A1541" s="110" t="s">
        <v>22</v>
      </c>
      <c r="B1541" s="110" t="s">
        <v>3411</v>
      </c>
      <c r="C1541" s="110" t="s">
        <v>165</v>
      </c>
      <c r="D1541" s="110" t="s">
        <v>208</v>
      </c>
      <c r="E1541" s="110" t="s">
        <v>3357</v>
      </c>
      <c r="F1541" s="95">
        <v>17</v>
      </c>
      <c r="G1541" s="98" t="s">
        <v>725</v>
      </c>
      <c r="H1541" s="95">
        <v>2000</v>
      </c>
      <c r="I1541" s="96" t="s">
        <v>3412</v>
      </c>
      <c r="J1541" s="95" t="s">
        <v>3413</v>
      </c>
      <c r="K1541" s="95" t="s">
        <v>3360</v>
      </c>
      <c r="L1541" s="95" t="s">
        <v>3361</v>
      </c>
      <c r="M1541" s="95"/>
      <c r="N1541" s="95" t="s">
        <v>10471</v>
      </c>
      <c r="O1541" s="95"/>
      <c r="P1541" s="95"/>
      <c r="Q1541" s="95" t="s">
        <v>178</v>
      </c>
    </row>
    <row r="1542" spans="1:17" ht="17.25" customHeight="1" x14ac:dyDescent="0.2">
      <c r="A1542" s="110" t="s">
        <v>22</v>
      </c>
      <c r="B1542" s="110" t="s">
        <v>3415</v>
      </c>
      <c r="C1542" s="110" t="s">
        <v>165</v>
      </c>
      <c r="D1542" s="110" t="s">
        <v>208</v>
      </c>
      <c r="E1542" s="110" t="s">
        <v>3357</v>
      </c>
      <c r="F1542" s="95">
        <v>18</v>
      </c>
      <c r="G1542" s="98" t="s">
        <v>729</v>
      </c>
      <c r="H1542" s="95">
        <v>2001</v>
      </c>
      <c r="I1542" s="96" t="s">
        <v>3416</v>
      </c>
      <c r="J1542" s="95" t="s">
        <v>3417</v>
      </c>
      <c r="K1542" s="95" t="s">
        <v>3360</v>
      </c>
      <c r="L1542" s="95" t="s">
        <v>3361</v>
      </c>
      <c r="M1542" s="95"/>
      <c r="N1542" s="95" t="s">
        <v>10471</v>
      </c>
      <c r="O1542" s="95"/>
      <c r="P1542" s="95"/>
      <c r="Q1542" s="95" t="s">
        <v>178</v>
      </c>
    </row>
    <row r="1543" spans="1:17" ht="17.25" customHeight="1" x14ac:dyDescent="0.2">
      <c r="A1543" s="110" t="s">
        <v>22</v>
      </c>
      <c r="B1543" s="110" t="s">
        <v>3418</v>
      </c>
      <c r="C1543" s="110" t="s">
        <v>165</v>
      </c>
      <c r="D1543" s="110" t="s">
        <v>208</v>
      </c>
      <c r="E1543" s="110" t="s">
        <v>3357</v>
      </c>
      <c r="F1543" s="95">
        <v>19</v>
      </c>
      <c r="G1543" s="98" t="s">
        <v>733</v>
      </c>
      <c r="H1543" s="95">
        <v>2002</v>
      </c>
      <c r="I1543" s="96" t="s">
        <v>3419</v>
      </c>
      <c r="J1543" s="95" t="s">
        <v>3420</v>
      </c>
      <c r="K1543" s="95" t="s">
        <v>3360</v>
      </c>
      <c r="L1543" s="95" t="s">
        <v>3361</v>
      </c>
      <c r="M1543" s="95"/>
      <c r="N1543" s="95" t="s">
        <v>10471</v>
      </c>
      <c r="O1543" s="95"/>
      <c r="P1543" s="95"/>
      <c r="Q1543" s="95" t="s">
        <v>178</v>
      </c>
    </row>
    <row r="1544" spans="1:17" ht="17.25" customHeight="1" x14ac:dyDescent="0.2">
      <c r="A1544" s="110" t="s">
        <v>22</v>
      </c>
      <c r="B1544" s="110" t="s">
        <v>3421</v>
      </c>
      <c r="C1544" s="110" t="s">
        <v>165</v>
      </c>
      <c r="D1544" s="110" t="s">
        <v>208</v>
      </c>
      <c r="E1544" s="110" t="s">
        <v>3357</v>
      </c>
      <c r="F1544" s="95">
        <v>20</v>
      </c>
      <c r="G1544" s="98" t="s">
        <v>738</v>
      </c>
      <c r="H1544" s="95">
        <v>2003</v>
      </c>
      <c r="I1544" s="96" t="s">
        <v>3422</v>
      </c>
      <c r="J1544" s="95" t="s">
        <v>3423</v>
      </c>
      <c r="K1544" s="95" t="s">
        <v>3360</v>
      </c>
      <c r="L1544" s="95" t="s">
        <v>3361</v>
      </c>
      <c r="M1544" s="95"/>
      <c r="N1544" s="95" t="s">
        <v>10471</v>
      </c>
      <c r="O1544" s="95"/>
      <c r="P1544" s="95"/>
      <c r="Q1544" s="95" t="s">
        <v>178</v>
      </c>
    </row>
    <row r="1545" spans="1:17" ht="17.25" customHeight="1" x14ac:dyDescent="0.2">
      <c r="A1545" s="110" t="s">
        <v>22</v>
      </c>
      <c r="B1545" s="110" t="s">
        <v>3424</v>
      </c>
      <c r="C1545" s="110" t="s">
        <v>165</v>
      </c>
      <c r="D1545" s="110" t="s">
        <v>208</v>
      </c>
      <c r="E1545" s="110" t="s">
        <v>3357</v>
      </c>
      <c r="F1545" s="95">
        <v>21</v>
      </c>
      <c r="G1545" s="98" t="s">
        <v>742</v>
      </c>
      <c r="H1545" s="95">
        <v>2004</v>
      </c>
      <c r="I1545" s="96" t="s">
        <v>3425</v>
      </c>
      <c r="J1545" s="95" t="s">
        <v>3426</v>
      </c>
      <c r="K1545" s="95" t="s">
        <v>3360</v>
      </c>
      <c r="L1545" s="95" t="s">
        <v>3361</v>
      </c>
      <c r="M1545" s="95"/>
      <c r="N1545" s="95" t="s">
        <v>10471</v>
      </c>
      <c r="O1545" s="95"/>
      <c r="P1545" s="95"/>
      <c r="Q1545" s="95" t="s">
        <v>178</v>
      </c>
    </row>
    <row r="1546" spans="1:17" ht="17.25" customHeight="1" x14ac:dyDescent="0.2">
      <c r="A1546" s="110" t="s">
        <v>22</v>
      </c>
      <c r="B1546" s="110" t="s">
        <v>3427</v>
      </c>
      <c r="C1546" s="110" t="s">
        <v>165</v>
      </c>
      <c r="D1546" s="110" t="s">
        <v>208</v>
      </c>
      <c r="E1546" s="110" t="s">
        <v>3357</v>
      </c>
      <c r="F1546" s="95">
        <v>22</v>
      </c>
      <c r="G1546" s="98" t="s">
        <v>746</v>
      </c>
      <c r="H1546" s="95">
        <v>2005</v>
      </c>
      <c r="I1546" s="96" t="s">
        <v>3428</v>
      </c>
      <c r="J1546" s="95" t="s">
        <v>3429</v>
      </c>
      <c r="K1546" s="95" t="s">
        <v>3360</v>
      </c>
      <c r="L1546" s="95" t="s">
        <v>3361</v>
      </c>
      <c r="M1546" s="95"/>
      <c r="N1546" s="95" t="s">
        <v>10471</v>
      </c>
      <c r="O1546" s="95"/>
      <c r="P1546" s="95"/>
      <c r="Q1546" s="95" t="s">
        <v>178</v>
      </c>
    </row>
    <row r="1547" spans="1:17" ht="17.25" customHeight="1" x14ac:dyDescent="0.2">
      <c r="A1547" s="110" t="s">
        <v>22</v>
      </c>
      <c r="B1547" s="110" t="s">
        <v>3430</v>
      </c>
      <c r="C1547" s="110" t="s">
        <v>165</v>
      </c>
      <c r="D1547" s="110" t="s">
        <v>208</v>
      </c>
      <c r="E1547" s="110" t="s">
        <v>3357</v>
      </c>
      <c r="F1547" s="95">
        <v>23</v>
      </c>
      <c r="G1547" s="98" t="s">
        <v>750</v>
      </c>
      <c r="H1547" s="95">
        <v>2006</v>
      </c>
      <c r="I1547" s="96" t="s">
        <v>3432</v>
      </c>
      <c r="J1547" s="95" t="s">
        <v>3433</v>
      </c>
      <c r="K1547" s="95" t="s">
        <v>3360</v>
      </c>
      <c r="L1547" s="95" t="s">
        <v>3361</v>
      </c>
      <c r="M1547" s="95"/>
      <c r="N1547" s="95" t="s">
        <v>10471</v>
      </c>
      <c r="O1547" s="95"/>
      <c r="P1547" s="95"/>
      <c r="Q1547" s="95" t="s">
        <v>178</v>
      </c>
    </row>
    <row r="1548" spans="1:17" ht="17.25" customHeight="1" x14ac:dyDescent="0.2">
      <c r="A1548" s="110" t="s">
        <v>22</v>
      </c>
      <c r="B1548" s="110" t="s">
        <v>3434</v>
      </c>
      <c r="C1548" s="110" t="s">
        <v>165</v>
      </c>
      <c r="D1548" s="110" t="s">
        <v>208</v>
      </c>
      <c r="E1548" s="110" t="s">
        <v>3357</v>
      </c>
      <c r="F1548" s="95">
        <v>24</v>
      </c>
      <c r="G1548" s="98" t="s">
        <v>754</v>
      </c>
      <c r="H1548" s="95">
        <v>2007</v>
      </c>
      <c r="I1548" s="96" t="s">
        <v>3435</v>
      </c>
      <c r="J1548" s="95" t="s">
        <v>3436</v>
      </c>
      <c r="K1548" s="95" t="s">
        <v>3360</v>
      </c>
      <c r="L1548" s="95" t="s">
        <v>3361</v>
      </c>
      <c r="M1548" s="95"/>
      <c r="N1548" s="95" t="s">
        <v>10471</v>
      </c>
      <c r="O1548" s="95"/>
      <c r="P1548" s="95"/>
      <c r="Q1548" s="95" t="s">
        <v>178</v>
      </c>
    </row>
    <row r="1549" spans="1:17" ht="17.25" customHeight="1" x14ac:dyDescent="0.2">
      <c r="A1549" s="110" t="s">
        <v>22</v>
      </c>
      <c r="B1549" s="110" t="s">
        <v>3437</v>
      </c>
      <c r="C1549" s="110" t="s">
        <v>165</v>
      </c>
      <c r="D1549" s="110" t="s">
        <v>208</v>
      </c>
      <c r="E1549" s="110" t="s">
        <v>3357</v>
      </c>
      <c r="F1549" s="95">
        <v>25</v>
      </c>
      <c r="G1549" s="98" t="s">
        <v>758</v>
      </c>
      <c r="H1549" s="95">
        <v>2008</v>
      </c>
      <c r="I1549" s="96" t="s">
        <v>3438</v>
      </c>
      <c r="J1549" s="95" t="s">
        <v>3439</v>
      </c>
      <c r="K1549" s="95" t="s">
        <v>3360</v>
      </c>
      <c r="L1549" s="95" t="s">
        <v>3361</v>
      </c>
      <c r="M1549" s="95"/>
      <c r="N1549" s="95" t="s">
        <v>10471</v>
      </c>
      <c r="O1549" s="95"/>
      <c r="P1549" s="95"/>
      <c r="Q1549" s="95" t="s">
        <v>178</v>
      </c>
    </row>
    <row r="1550" spans="1:17" ht="17.25" customHeight="1" x14ac:dyDescent="0.2">
      <c r="A1550" s="110" t="s">
        <v>22</v>
      </c>
      <c r="B1550" s="110" t="s">
        <v>3440</v>
      </c>
      <c r="C1550" s="110" t="s">
        <v>165</v>
      </c>
      <c r="D1550" s="110" t="s">
        <v>208</v>
      </c>
      <c r="E1550" s="110" t="s">
        <v>3357</v>
      </c>
      <c r="F1550" s="95">
        <v>26</v>
      </c>
      <c r="G1550" s="98" t="s">
        <v>763</v>
      </c>
      <c r="H1550" s="95">
        <v>2009</v>
      </c>
      <c r="I1550" s="96" t="s">
        <v>3441</v>
      </c>
      <c r="J1550" s="95" t="s">
        <v>3442</v>
      </c>
      <c r="K1550" s="95" t="s">
        <v>3360</v>
      </c>
      <c r="L1550" s="95" t="s">
        <v>3361</v>
      </c>
      <c r="M1550" s="95"/>
      <c r="N1550" s="95" t="s">
        <v>10471</v>
      </c>
      <c r="O1550" s="95"/>
      <c r="P1550" s="95"/>
      <c r="Q1550" s="95" t="s">
        <v>178</v>
      </c>
    </row>
    <row r="1551" spans="1:17" ht="17.25" customHeight="1" x14ac:dyDescent="0.2">
      <c r="A1551" s="110" t="s">
        <v>22</v>
      </c>
      <c r="B1551" s="110" t="s">
        <v>3443</v>
      </c>
      <c r="C1551" s="110" t="s">
        <v>165</v>
      </c>
      <c r="D1551" s="110" t="s">
        <v>208</v>
      </c>
      <c r="E1551" s="110" t="s">
        <v>3357</v>
      </c>
      <c r="F1551" s="95">
        <v>27</v>
      </c>
      <c r="G1551" s="98" t="s">
        <v>767</v>
      </c>
      <c r="H1551" s="95">
        <v>2010</v>
      </c>
      <c r="I1551" s="96" t="s">
        <v>3444</v>
      </c>
      <c r="J1551" s="95" t="s">
        <v>3445</v>
      </c>
      <c r="K1551" s="95" t="s">
        <v>3360</v>
      </c>
      <c r="L1551" s="95" t="s">
        <v>3361</v>
      </c>
      <c r="M1551" s="95"/>
      <c r="N1551" s="95" t="s">
        <v>10471</v>
      </c>
      <c r="O1551" s="95"/>
      <c r="P1551" s="95"/>
      <c r="Q1551" s="95" t="s">
        <v>178</v>
      </c>
    </row>
    <row r="1552" spans="1:17" ht="17.25" customHeight="1" x14ac:dyDescent="0.2">
      <c r="A1552" s="110" t="s">
        <v>22</v>
      </c>
      <c r="B1552" s="110" t="s">
        <v>3446</v>
      </c>
      <c r="C1552" s="110" t="s">
        <v>165</v>
      </c>
      <c r="D1552" s="110" t="s">
        <v>208</v>
      </c>
      <c r="E1552" s="110" t="s">
        <v>3357</v>
      </c>
      <c r="F1552" s="95">
        <v>28</v>
      </c>
      <c r="G1552" s="98" t="s">
        <v>771</v>
      </c>
      <c r="H1552" s="95">
        <v>2011</v>
      </c>
      <c r="I1552" s="96" t="s">
        <v>3448</v>
      </c>
      <c r="J1552" s="95" t="s">
        <v>3449</v>
      </c>
      <c r="K1552" s="95" t="s">
        <v>3360</v>
      </c>
      <c r="L1552" s="95" t="s">
        <v>3361</v>
      </c>
      <c r="M1552" s="95"/>
      <c r="N1552" s="95" t="s">
        <v>10471</v>
      </c>
      <c r="O1552" s="95"/>
      <c r="P1552" s="95"/>
      <c r="Q1552" s="95" t="s">
        <v>178</v>
      </c>
    </row>
    <row r="1553" spans="1:17" ht="17.25" customHeight="1" x14ac:dyDescent="0.2">
      <c r="A1553" s="110" t="s">
        <v>22</v>
      </c>
      <c r="B1553" s="110" t="s">
        <v>3450</v>
      </c>
      <c r="C1553" s="110" t="s">
        <v>165</v>
      </c>
      <c r="D1553" s="110" t="s">
        <v>208</v>
      </c>
      <c r="E1553" s="110" t="s">
        <v>3357</v>
      </c>
      <c r="F1553" s="95">
        <v>29</v>
      </c>
      <c r="G1553" s="98" t="s">
        <v>775</v>
      </c>
      <c r="H1553" s="95">
        <v>2012</v>
      </c>
      <c r="I1553" s="96" t="s">
        <v>3451</v>
      </c>
      <c r="J1553" s="95" t="s">
        <v>3452</v>
      </c>
      <c r="K1553" s="95" t="s">
        <v>3360</v>
      </c>
      <c r="L1553" s="95" t="s">
        <v>3361</v>
      </c>
      <c r="M1553" s="95"/>
      <c r="N1553" s="95" t="s">
        <v>10471</v>
      </c>
      <c r="O1553" s="95"/>
      <c r="P1553" s="95"/>
      <c r="Q1553" s="95" t="s">
        <v>178</v>
      </c>
    </row>
    <row r="1554" spans="1:17" ht="17.25" customHeight="1" x14ac:dyDescent="0.2">
      <c r="A1554" s="110" t="s">
        <v>22</v>
      </c>
      <c r="B1554" s="110" t="s">
        <v>3453</v>
      </c>
      <c r="C1554" s="110" t="s">
        <v>165</v>
      </c>
      <c r="D1554" s="110" t="s">
        <v>208</v>
      </c>
      <c r="E1554" s="110" t="s">
        <v>3357</v>
      </c>
      <c r="F1554" s="95">
        <v>30</v>
      </c>
      <c r="G1554" s="98" t="s">
        <v>779</v>
      </c>
      <c r="H1554" s="95">
        <v>2013</v>
      </c>
      <c r="I1554" s="96" t="s">
        <v>3454</v>
      </c>
      <c r="J1554" s="95" t="s">
        <v>3455</v>
      </c>
      <c r="K1554" s="95" t="s">
        <v>3360</v>
      </c>
      <c r="L1554" s="95" t="s">
        <v>3361</v>
      </c>
      <c r="M1554" s="95"/>
      <c r="N1554" s="95" t="s">
        <v>10471</v>
      </c>
      <c r="O1554" s="95"/>
      <c r="P1554" s="95"/>
      <c r="Q1554" s="95" t="s">
        <v>178</v>
      </c>
    </row>
    <row r="1555" spans="1:17" ht="17.25" customHeight="1" x14ac:dyDescent="0.2">
      <c r="A1555" s="110" t="s">
        <v>22</v>
      </c>
      <c r="B1555" s="110" t="s">
        <v>3456</v>
      </c>
      <c r="C1555" s="110" t="s">
        <v>165</v>
      </c>
      <c r="D1555" s="110" t="s">
        <v>208</v>
      </c>
      <c r="E1555" s="110" t="s">
        <v>3357</v>
      </c>
      <c r="F1555" s="95">
        <v>31</v>
      </c>
      <c r="G1555" s="98" t="s">
        <v>783</v>
      </c>
      <c r="H1555" s="95">
        <v>2014</v>
      </c>
      <c r="I1555" s="96" t="s">
        <v>3457</v>
      </c>
      <c r="J1555" s="95" t="s">
        <v>3458</v>
      </c>
      <c r="K1555" s="95" t="s">
        <v>3360</v>
      </c>
      <c r="L1555" s="95" t="s">
        <v>3361</v>
      </c>
      <c r="M1555" s="95"/>
      <c r="N1555" s="95" t="s">
        <v>10471</v>
      </c>
      <c r="O1555" s="95"/>
      <c r="P1555" s="95"/>
      <c r="Q1555" s="95" t="s">
        <v>178</v>
      </c>
    </row>
    <row r="1556" spans="1:17" ht="17.25" customHeight="1" x14ac:dyDescent="0.2">
      <c r="A1556" s="110" t="s">
        <v>22</v>
      </c>
      <c r="B1556" s="110" t="s">
        <v>3459</v>
      </c>
      <c r="C1556" s="110" t="s">
        <v>165</v>
      </c>
      <c r="D1556" s="110" t="s">
        <v>208</v>
      </c>
      <c r="E1556" s="110" t="s">
        <v>3357</v>
      </c>
      <c r="F1556" s="95">
        <v>32</v>
      </c>
      <c r="G1556" s="98" t="s">
        <v>787</v>
      </c>
      <c r="H1556" s="95">
        <v>2015</v>
      </c>
      <c r="I1556" s="96" t="s">
        <v>3460</v>
      </c>
      <c r="J1556" s="95" t="s">
        <v>3461</v>
      </c>
      <c r="K1556" s="95" t="s">
        <v>3360</v>
      </c>
      <c r="L1556" s="95" t="s">
        <v>3361</v>
      </c>
      <c r="M1556" s="95"/>
      <c r="N1556" s="95" t="s">
        <v>10471</v>
      </c>
      <c r="O1556" s="95"/>
      <c r="P1556" s="95"/>
      <c r="Q1556" s="95" t="s">
        <v>178</v>
      </c>
    </row>
    <row r="1557" spans="1:17" ht="17.25" customHeight="1" x14ac:dyDescent="0.2">
      <c r="A1557" s="110" t="s">
        <v>22</v>
      </c>
      <c r="B1557" s="110" t="s">
        <v>833</v>
      </c>
      <c r="C1557" s="110" t="s">
        <v>165</v>
      </c>
      <c r="D1557" s="110" t="s">
        <v>403</v>
      </c>
      <c r="E1557" s="110" t="s">
        <v>403</v>
      </c>
      <c r="F1557" s="98">
        <v>28</v>
      </c>
      <c r="G1557" s="98" t="s">
        <v>771</v>
      </c>
      <c r="H1557" s="98">
        <v>2011</v>
      </c>
      <c r="I1557" s="96" t="str">
        <f t="shared" ref="I1557:I1590" si="0">A1557&amp;"__"&amp;C1557&amp;"_"&amp;D1557&amp;".."&amp;E1557&amp;"."&amp;H1557</f>
        <v>gsoep__match_religion..religion.2011</v>
      </c>
      <c r="J1557" s="95" t="s">
        <v>5739</v>
      </c>
      <c r="K1557" s="95" t="s">
        <v>5740</v>
      </c>
      <c r="L1557" s="98" t="s">
        <v>5741</v>
      </c>
      <c r="M1557" s="95"/>
      <c r="N1557" s="98" t="s">
        <v>5742</v>
      </c>
      <c r="O1557" s="95"/>
      <c r="P1557" s="95"/>
      <c r="Q1557" s="98" t="s">
        <v>178</v>
      </c>
    </row>
    <row r="1558" spans="1:17" ht="17.25" customHeight="1" x14ac:dyDescent="0.2">
      <c r="A1558" s="110" t="s">
        <v>22</v>
      </c>
      <c r="B1558" s="110" t="s">
        <v>1465</v>
      </c>
      <c r="C1558" s="110" t="s">
        <v>165</v>
      </c>
      <c r="D1558" s="110" t="s">
        <v>403</v>
      </c>
      <c r="E1558" s="110" t="s">
        <v>403</v>
      </c>
      <c r="F1558" s="98">
        <v>30</v>
      </c>
      <c r="G1558" s="98" t="s">
        <v>779</v>
      </c>
      <c r="H1558" s="98">
        <v>2013</v>
      </c>
      <c r="I1558" s="96" t="str">
        <f t="shared" si="0"/>
        <v>gsoep__match_religion..religion.2013</v>
      </c>
      <c r="J1558" s="95" t="s">
        <v>5745</v>
      </c>
      <c r="K1558" s="95" t="s">
        <v>5740</v>
      </c>
      <c r="L1558" s="95" t="s">
        <v>5746</v>
      </c>
      <c r="N1558" s="98" t="s">
        <v>5747</v>
      </c>
      <c r="O1558" s="95"/>
      <c r="P1558" s="95"/>
      <c r="Q1558" s="98" t="s">
        <v>178</v>
      </c>
    </row>
    <row r="1559" spans="1:17" ht="17.25" customHeight="1" x14ac:dyDescent="0.2">
      <c r="A1559" s="110" t="s">
        <v>22</v>
      </c>
      <c r="B1559" s="110" t="s">
        <v>1478</v>
      </c>
      <c r="C1559" s="110" t="s">
        <v>165</v>
      </c>
      <c r="D1559" s="110" t="s">
        <v>403</v>
      </c>
      <c r="E1559" s="110" t="s">
        <v>403</v>
      </c>
      <c r="F1559" s="98">
        <v>32</v>
      </c>
      <c r="G1559" s="98" t="s">
        <v>787</v>
      </c>
      <c r="H1559" s="98">
        <v>2015</v>
      </c>
      <c r="I1559" s="96" t="str">
        <f t="shared" si="0"/>
        <v>gsoep__match_religion..religion.2015</v>
      </c>
      <c r="J1559" s="95" t="s">
        <v>5749</v>
      </c>
      <c r="K1559" s="95" t="s">
        <v>5750</v>
      </c>
      <c r="L1559" s="95" t="s">
        <v>5751</v>
      </c>
      <c r="N1559" s="98" t="s">
        <v>5753</v>
      </c>
      <c r="O1559" s="95"/>
      <c r="P1559" s="95"/>
      <c r="Q1559" s="98" t="s">
        <v>178</v>
      </c>
    </row>
    <row r="1560" spans="1:17" ht="17.25" customHeight="1" x14ac:dyDescent="0.2">
      <c r="A1560" s="110" t="s">
        <v>22</v>
      </c>
      <c r="B1560" s="110" t="s">
        <v>2648</v>
      </c>
      <c r="C1560" s="110" t="s">
        <v>165</v>
      </c>
      <c r="D1560" s="110" t="s">
        <v>403</v>
      </c>
      <c r="E1560" s="110" t="s">
        <v>403</v>
      </c>
      <c r="F1560" s="98">
        <v>33</v>
      </c>
      <c r="G1560" s="98" t="s">
        <v>1227</v>
      </c>
      <c r="H1560" s="98">
        <v>2016</v>
      </c>
      <c r="I1560" s="96" t="str">
        <f t="shared" si="0"/>
        <v>gsoep__match_religion..religion.2016</v>
      </c>
      <c r="J1560" s="95" t="s">
        <v>5755</v>
      </c>
      <c r="K1560" s="95" t="s">
        <v>5750</v>
      </c>
      <c r="L1560" s="95" t="s">
        <v>5751</v>
      </c>
      <c r="N1560" s="98" t="s">
        <v>5753</v>
      </c>
      <c r="O1560" s="95"/>
      <c r="P1560" s="95"/>
      <c r="Q1560" s="98" t="s">
        <v>178</v>
      </c>
    </row>
    <row r="1561" spans="1:17" ht="17.25" customHeight="1" x14ac:dyDescent="0.2">
      <c r="A1561" s="110" t="s">
        <v>22</v>
      </c>
      <c r="B1561" s="110" t="s">
        <v>4685</v>
      </c>
      <c r="C1561" s="110" t="s">
        <v>165</v>
      </c>
      <c r="D1561" s="110" t="s">
        <v>403</v>
      </c>
      <c r="E1561" s="110" t="s">
        <v>403</v>
      </c>
      <c r="F1561" s="98">
        <v>34</v>
      </c>
      <c r="G1561" s="98" t="s">
        <v>1929</v>
      </c>
      <c r="H1561" s="98">
        <v>2017</v>
      </c>
      <c r="I1561" s="96" t="str">
        <f t="shared" si="0"/>
        <v>gsoep__match_religion..religion.2017</v>
      </c>
      <c r="J1561" s="95" t="s">
        <v>5757</v>
      </c>
      <c r="K1561" s="95" t="s">
        <v>5750</v>
      </c>
      <c r="L1561" s="95" t="s">
        <v>5751</v>
      </c>
      <c r="N1561" s="98" t="s">
        <v>5753</v>
      </c>
      <c r="O1561" s="95"/>
      <c r="P1561" s="95"/>
      <c r="Q1561" s="98" t="s">
        <v>178</v>
      </c>
    </row>
    <row r="1562" spans="1:17" ht="17.25" customHeight="1" x14ac:dyDescent="0.2">
      <c r="A1562" s="110" t="s">
        <v>22</v>
      </c>
      <c r="B1562" s="110" t="s">
        <v>2664</v>
      </c>
      <c r="C1562" s="110" t="s">
        <v>165</v>
      </c>
      <c r="D1562" s="110" t="s">
        <v>403</v>
      </c>
      <c r="E1562" s="110" t="s">
        <v>5758</v>
      </c>
      <c r="F1562" s="95">
        <v>7</v>
      </c>
      <c r="G1562" s="98" t="s">
        <v>684</v>
      </c>
      <c r="H1562" s="98">
        <v>1990</v>
      </c>
      <c r="I1562" s="96" t="str">
        <f t="shared" si="0"/>
        <v>gsoep__match_religion..catholic.1990</v>
      </c>
      <c r="J1562" s="95" t="s">
        <v>5761</v>
      </c>
      <c r="K1562" s="95" t="s">
        <v>5762</v>
      </c>
      <c r="L1562" s="95" t="s">
        <v>3516</v>
      </c>
      <c r="N1562" s="98" t="s">
        <v>5763</v>
      </c>
      <c r="O1562" s="95"/>
      <c r="P1562" s="95"/>
      <c r="Q1562" s="98" t="s">
        <v>178</v>
      </c>
    </row>
    <row r="1563" spans="1:17" ht="17.25" customHeight="1" x14ac:dyDescent="0.2">
      <c r="A1563" s="110" t="s">
        <v>22</v>
      </c>
      <c r="B1563" s="110" t="s">
        <v>2664</v>
      </c>
      <c r="C1563" s="110" t="s">
        <v>165</v>
      </c>
      <c r="D1563" s="110" t="s">
        <v>403</v>
      </c>
      <c r="E1563" s="110" t="s">
        <v>5764</v>
      </c>
      <c r="F1563" s="95">
        <v>7</v>
      </c>
      <c r="G1563" s="98" t="s">
        <v>684</v>
      </c>
      <c r="H1563" s="98">
        <v>1990</v>
      </c>
      <c r="I1563" s="96" t="str">
        <f t="shared" si="0"/>
        <v>gsoep__match_religion..protestant.1990</v>
      </c>
      <c r="J1563" s="95" t="s">
        <v>5766</v>
      </c>
      <c r="K1563" s="95" t="s">
        <v>5767</v>
      </c>
      <c r="L1563" s="95" t="s">
        <v>3516</v>
      </c>
      <c r="N1563" s="98" t="s">
        <v>5763</v>
      </c>
      <c r="O1563" s="95"/>
      <c r="P1563" s="95"/>
      <c r="Q1563" s="98" t="s">
        <v>178</v>
      </c>
    </row>
    <row r="1564" spans="1:17" ht="17.25" customHeight="1" x14ac:dyDescent="0.2">
      <c r="A1564" s="110" t="s">
        <v>22</v>
      </c>
      <c r="B1564" s="110" t="s">
        <v>2664</v>
      </c>
      <c r="C1564" s="110" t="s">
        <v>165</v>
      </c>
      <c r="D1564" s="110" t="s">
        <v>403</v>
      </c>
      <c r="E1564" s="110" t="s">
        <v>5768</v>
      </c>
      <c r="F1564" s="95">
        <v>7</v>
      </c>
      <c r="G1564" s="98" t="s">
        <v>684</v>
      </c>
      <c r="H1564" s="98">
        <v>1990</v>
      </c>
      <c r="I1564" s="96" t="str">
        <f t="shared" si="0"/>
        <v>gsoep__match_religion..otherChristian.1990</v>
      </c>
      <c r="J1564" s="95" t="s">
        <v>5770</v>
      </c>
      <c r="K1564" s="95" t="s">
        <v>5771</v>
      </c>
      <c r="L1564" s="95" t="s">
        <v>3516</v>
      </c>
      <c r="N1564" s="98" t="s">
        <v>5763</v>
      </c>
      <c r="O1564" s="95"/>
      <c r="P1564" s="95"/>
      <c r="Q1564" s="98" t="s">
        <v>178</v>
      </c>
    </row>
    <row r="1565" spans="1:17" ht="17.25" customHeight="1" x14ac:dyDescent="0.2">
      <c r="A1565" s="110" t="s">
        <v>22</v>
      </c>
      <c r="B1565" s="110" t="s">
        <v>2664</v>
      </c>
      <c r="C1565" s="110" t="s">
        <v>165</v>
      </c>
      <c r="D1565" s="110" t="s">
        <v>403</v>
      </c>
      <c r="E1565" s="110" t="s">
        <v>5773</v>
      </c>
      <c r="F1565" s="95">
        <v>7</v>
      </c>
      <c r="G1565" s="98" t="s">
        <v>684</v>
      </c>
      <c r="H1565" s="98">
        <v>1990</v>
      </c>
      <c r="I1565" s="96" t="str">
        <f t="shared" si="0"/>
        <v>gsoep__match_religion..otherRelig.1990</v>
      </c>
      <c r="J1565" s="95" t="s">
        <v>5774</v>
      </c>
      <c r="K1565" s="95" t="s">
        <v>5775</v>
      </c>
      <c r="L1565" s="95" t="s">
        <v>3516</v>
      </c>
      <c r="N1565" s="98" t="s">
        <v>1148</v>
      </c>
      <c r="O1565" s="95"/>
      <c r="P1565" s="95"/>
      <c r="Q1565" s="98" t="s">
        <v>178</v>
      </c>
    </row>
    <row r="1566" spans="1:17" ht="17.25" customHeight="1" x14ac:dyDescent="0.2">
      <c r="A1566" s="110" t="s">
        <v>22</v>
      </c>
      <c r="B1566" s="110" t="s">
        <v>2664</v>
      </c>
      <c r="C1566" s="110" t="s">
        <v>165</v>
      </c>
      <c r="D1566" s="110" t="s">
        <v>403</v>
      </c>
      <c r="E1566" s="110" t="s">
        <v>5777</v>
      </c>
      <c r="F1566" s="95">
        <v>7</v>
      </c>
      <c r="G1566" s="98" t="s">
        <v>684</v>
      </c>
      <c r="H1566" s="98">
        <v>1990</v>
      </c>
      <c r="I1566" s="96" t="str">
        <f t="shared" si="0"/>
        <v>gsoep__match_religion..noRelig.1990</v>
      </c>
      <c r="J1566" s="95" t="s">
        <v>5778</v>
      </c>
      <c r="K1566" s="95" t="s">
        <v>5779</v>
      </c>
      <c r="L1566" s="95" t="s">
        <v>3516</v>
      </c>
      <c r="N1566" s="98" t="s">
        <v>5780</v>
      </c>
      <c r="O1566" s="95"/>
      <c r="P1566" s="95"/>
      <c r="Q1566" s="98" t="s">
        <v>178</v>
      </c>
    </row>
    <row r="1567" spans="1:17" ht="17.25" customHeight="1" x14ac:dyDescent="0.2">
      <c r="A1567" s="110" t="s">
        <v>22</v>
      </c>
      <c r="B1567" s="110" t="s">
        <v>1376</v>
      </c>
      <c r="C1567" s="110" t="s">
        <v>165</v>
      </c>
      <c r="D1567" s="110" t="s">
        <v>403</v>
      </c>
      <c r="E1567" s="110" t="s">
        <v>5758</v>
      </c>
      <c r="F1567" s="95">
        <v>7</v>
      </c>
      <c r="G1567" s="98" t="s">
        <v>684</v>
      </c>
      <c r="H1567" s="98">
        <v>1990</v>
      </c>
      <c r="I1567" s="96" t="str">
        <f t="shared" si="0"/>
        <v>gsoep__match_religion..catholic.1990</v>
      </c>
      <c r="J1567" s="95" t="s">
        <v>5782</v>
      </c>
      <c r="K1567" s="95" t="s">
        <v>5762</v>
      </c>
      <c r="L1567" s="95" t="s">
        <v>3516</v>
      </c>
      <c r="N1567" s="98" t="s">
        <v>5763</v>
      </c>
      <c r="O1567" s="95"/>
      <c r="P1567" s="95"/>
      <c r="Q1567" s="98" t="s">
        <v>178</v>
      </c>
    </row>
    <row r="1568" spans="1:17" ht="17.25" customHeight="1" x14ac:dyDescent="0.2">
      <c r="A1568" s="110" t="s">
        <v>22</v>
      </c>
      <c r="B1568" s="110" t="s">
        <v>1376</v>
      </c>
      <c r="C1568" s="110" t="s">
        <v>165</v>
      </c>
      <c r="D1568" s="110" t="s">
        <v>403</v>
      </c>
      <c r="E1568" s="110" t="s">
        <v>5764</v>
      </c>
      <c r="F1568" s="95">
        <v>7</v>
      </c>
      <c r="G1568" s="98" t="s">
        <v>684</v>
      </c>
      <c r="H1568" s="98">
        <v>1990</v>
      </c>
      <c r="I1568" s="96" t="str">
        <f t="shared" si="0"/>
        <v>gsoep__match_religion..protestant.1990</v>
      </c>
      <c r="J1568" s="95" t="s">
        <v>5784</v>
      </c>
      <c r="K1568" s="95" t="s">
        <v>5767</v>
      </c>
      <c r="L1568" s="95" t="s">
        <v>3516</v>
      </c>
      <c r="N1568" s="98" t="s">
        <v>5763</v>
      </c>
      <c r="O1568" s="95"/>
      <c r="P1568" s="95"/>
      <c r="Q1568" s="98" t="s">
        <v>178</v>
      </c>
    </row>
    <row r="1569" spans="1:17" ht="17.25" customHeight="1" x14ac:dyDescent="0.2">
      <c r="A1569" s="110" t="s">
        <v>22</v>
      </c>
      <c r="B1569" s="110" t="s">
        <v>1376</v>
      </c>
      <c r="C1569" s="110" t="s">
        <v>165</v>
      </c>
      <c r="D1569" s="110" t="s">
        <v>403</v>
      </c>
      <c r="E1569" s="110" t="s">
        <v>5768</v>
      </c>
      <c r="F1569" s="95">
        <v>7</v>
      </c>
      <c r="G1569" s="98" t="s">
        <v>684</v>
      </c>
      <c r="H1569" s="98">
        <v>1990</v>
      </c>
      <c r="I1569" s="96" t="str">
        <f t="shared" si="0"/>
        <v>gsoep__match_religion..otherChristian.1990</v>
      </c>
      <c r="J1569" s="95" t="s">
        <v>5786</v>
      </c>
      <c r="K1569" s="95" t="s">
        <v>5787</v>
      </c>
      <c r="L1569" s="95" t="s">
        <v>3516</v>
      </c>
      <c r="N1569" s="98" t="s">
        <v>5780</v>
      </c>
      <c r="O1569" s="95"/>
      <c r="P1569" s="95"/>
      <c r="Q1569" s="98" t="s">
        <v>178</v>
      </c>
    </row>
    <row r="1570" spans="1:17" ht="17.25" customHeight="1" x14ac:dyDescent="0.2">
      <c r="A1570" s="110" t="s">
        <v>22</v>
      </c>
      <c r="B1570" s="110" t="s">
        <v>1376</v>
      </c>
      <c r="C1570" s="110" t="s">
        <v>165</v>
      </c>
      <c r="D1570" s="110" t="s">
        <v>403</v>
      </c>
      <c r="E1570" s="110" t="s">
        <v>5773</v>
      </c>
      <c r="F1570" s="95">
        <v>7</v>
      </c>
      <c r="G1570" s="98" t="s">
        <v>684</v>
      </c>
      <c r="H1570" s="98">
        <v>1990</v>
      </c>
      <c r="I1570" s="96" t="str">
        <f t="shared" si="0"/>
        <v>gsoep__match_religion..otherRelig.1990</v>
      </c>
      <c r="J1570" s="95" t="s">
        <v>5789</v>
      </c>
      <c r="K1570" s="95" t="s">
        <v>5775</v>
      </c>
      <c r="L1570" s="95" t="s">
        <v>3516</v>
      </c>
      <c r="N1570" s="98" t="s">
        <v>5780</v>
      </c>
      <c r="O1570" s="95"/>
      <c r="P1570" s="95"/>
      <c r="Q1570" s="98" t="s">
        <v>178</v>
      </c>
    </row>
    <row r="1571" spans="1:17" ht="17.25" customHeight="1" x14ac:dyDescent="0.2">
      <c r="A1571" s="110" t="s">
        <v>22</v>
      </c>
      <c r="B1571" s="110" t="s">
        <v>1376</v>
      </c>
      <c r="C1571" s="110" t="s">
        <v>165</v>
      </c>
      <c r="D1571" s="110" t="s">
        <v>403</v>
      </c>
      <c r="E1571" s="110" t="s">
        <v>5777</v>
      </c>
      <c r="F1571" s="95">
        <v>7</v>
      </c>
      <c r="G1571" s="98" t="s">
        <v>684</v>
      </c>
      <c r="H1571" s="98">
        <v>1990</v>
      </c>
      <c r="I1571" s="96" t="str">
        <f t="shared" si="0"/>
        <v>gsoep__match_religion..noRelig.1990</v>
      </c>
      <c r="J1571" s="95" t="s">
        <v>5791</v>
      </c>
      <c r="K1571" s="95" t="s">
        <v>5779</v>
      </c>
      <c r="L1571" s="95" t="s">
        <v>3516</v>
      </c>
      <c r="N1571" s="98" t="s">
        <v>1148</v>
      </c>
      <c r="O1571" s="95"/>
      <c r="P1571" s="95"/>
      <c r="Q1571" s="98" t="s">
        <v>178</v>
      </c>
    </row>
    <row r="1572" spans="1:17" ht="17.25" customHeight="1" x14ac:dyDescent="0.2">
      <c r="A1572" s="110" t="s">
        <v>22</v>
      </c>
      <c r="B1572" s="110" t="s">
        <v>5793</v>
      </c>
      <c r="C1572" s="110" t="s">
        <v>165</v>
      </c>
      <c r="D1572" s="110" t="s">
        <v>403</v>
      </c>
      <c r="E1572" s="110" t="s">
        <v>5758</v>
      </c>
      <c r="F1572" s="98">
        <v>8</v>
      </c>
      <c r="G1572" s="98" t="s">
        <v>688</v>
      </c>
      <c r="H1572" s="98">
        <v>1991</v>
      </c>
      <c r="I1572" s="96" t="str">
        <f t="shared" si="0"/>
        <v>gsoep__match_religion..catholic.1991</v>
      </c>
      <c r="J1572" s="95" t="s">
        <v>5795</v>
      </c>
      <c r="K1572" s="95" t="s">
        <v>5762</v>
      </c>
      <c r="L1572" s="95" t="s">
        <v>3516</v>
      </c>
      <c r="N1572" s="98" t="s">
        <v>5763</v>
      </c>
      <c r="O1572" s="95"/>
      <c r="P1572" s="95"/>
      <c r="Q1572" s="98" t="s">
        <v>178</v>
      </c>
    </row>
    <row r="1573" spans="1:17" ht="17.25" customHeight="1" x14ac:dyDescent="0.2">
      <c r="A1573" s="110" t="s">
        <v>22</v>
      </c>
      <c r="B1573" s="110" t="s">
        <v>5793</v>
      </c>
      <c r="C1573" s="110" t="s">
        <v>165</v>
      </c>
      <c r="D1573" s="110" t="s">
        <v>403</v>
      </c>
      <c r="E1573" s="110" t="s">
        <v>5764</v>
      </c>
      <c r="F1573" s="98">
        <v>8</v>
      </c>
      <c r="G1573" s="98" t="s">
        <v>688</v>
      </c>
      <c r="H1573" s="98">
        <v>1991</v>
      </c>
      <c r="I1573" s="96" t="str">
        <f t="shared" si="0"/>
        <v>gsoep__match_religion..protestant.1991</v>
      </c>
      <c r="J1573" s="95" t="s">
        <v>5798</v>
      </c>
      <c r="K1573" s="95" t="s">
        <v>5767</v>
      </c>
      <c r="L1573" s="95" t="s">
        <v>3516</v>
      </c>
      <c r="N1573" s="98" t="s">
        <v>5763</v>
      </c>
      <c r="O1573" s="95"/>
      <c r="P1573" s="95"/>
      <c r="Q1573" s="98" t="s">
        <v>178</v>
      </c>
    </row>
    <row r="1574" spans="1:17" ht="17.25" customHeight="1" x14ac:dyDescent="0.2">
      <c r="A1574" s="110" t="s">
        <v>22</v>
      </c>
      <c r="B1574" s="110" t="s">
        <v>5793</v>
      </c>
      <c r="C1574" s="110" t="s">
        <v>165</v>
      </c>
      <c r="D1574" s="110" t="s">
        <v>403</v>
      </c>
      <c r="E1574" s="110" t="s">
        <v>5768</v>
      </c>
      <c r="F1574" s="98">
        <v>8</v>
      </c>
      <c r="G1574" s="98" t="s">
        <v>688</v>
      </c>
      <c r="H1574" s="98">
        <v>1991</v>
      </c>
      <c r="I1574" s="96" t="str">
        <f t="shared" si="0"/>
        <v>gsoep__match_religion..otherChristian.1991</v>
      </c>
      <c r="J1574" s="95" t="s">
        <v>5800</v>
      </c>
      <c r="K1574" s="95" t="s">
        <v>5771</v>
      </c>
      <c r="L1574" s="95" t="s">
        <v>3516</v>
      </c>
      <c r="N1574" s="98" t="s">
        <v>5763</v>
      </c>
      <c r="O1574" s="95"/>
      <c r="P1574" s="95"/>
      <c r="Q1574" s="98" t="s">
        <v>178</v>
      </c>
    </row>
    <row r="1575" spans="1:17" ht="17.25" customHeight="1" x14ac:dyDescent="0.2">
      <c r="A1575" s="110" t="s">
        <v>22</v>
      </c>
      <c r="B1575" s="110" t="s">
        <v>5793</v>
      </c>
      <c r="C1575" s="110" t="s">
        <v>165</v>
      </c>
      <c r="D1575" s="110" t="s">
        <v>403</v>
      </c>
      <c r="E1575" s="110" t="s">
        <v>5773</v>
      </c>
      <c r="F1575" s="98">
        <v>8</v>
      </c>
      <c r="G1575" s="98" t="s">
        <v>688</v>
      </c>
      <c r="H1575" s="98">
        <v>1991</v>
      </c>
      <c r="I1575" s="96" t="str">
        <f t="shared" si="0"/>
        <v>gsoep__match_religion..otherRelig.1991</v>
      </c>
      <c r="J1575" s="95" t="s">
        <v>5802</v>
      </c>
      <c r="K1575" s="95" t="s">
        <v>5775</v>
      </c>
      <c r="L1575" s="95" t="s">
        <v>3516</v>
      </c>
      <c r="N1575" s="98" t="s">
        <v>5780</v>
      </c>
      <c r="O1575" s="95"/>
      <c r="P1575" s="95"/>
      <c r="Q1575" s="98" t="s">
        <v>178</v>
      </c>
    </row>
    <row r="1576" spans="1:17" ht="17.25" customHeight="1" x14ac:dyDescent="0.2">
      <c r="A1576" s="110" t="s">
        <v>22</v>
      </c>
      <c r="B1576" s="110" t="s">
        <v>5793</v>
      </c>
      <c r="C1576" s="110" t="s">
        <v>165</v>
      </c>
      <c r="D1576" s="110" t="s">
        <v>403</v>
      </c>
      <c r="E1576" s="110" t="s">
        <v>5777</v>
      </c>
      <c r="F1576" s="98">
        <v>8</v>
      </c>
      <c r="G1576" s="98" t="s">
        <v>688</v>
      </c>
      <c r="H1576" s="98">
        <v>1991</v>
      </c>
      <c r="I1576" s="96" t="str">
        <f t="shared" si="0"/>
        <v>gsoep__match_religion..noRelig.1991</v>
      </c>
      <c r="J1576" s="95" t="s">
        <v>5804</v>
      </c>
      <c r="K1576" s="95" t="s">
        <v>5779</v>
      </c>
      <c r="L1576" s="95" t="s">
        <v>3516</v>
      </c>
      <c r="N1576" s="98" t="s">
        <v>1148</v>
      </c>
      <c r="O1576" s="95"/>
      <c r="P1576" s="95"/>
      <c r="Q1576" s="98" t="s">
        <v>178</v>
      </c>
    </row>
    <row r="1577" spans="1:17" ht="17.25" customHeight="1" x14ac:dyDescent="0.2">
      <c r="A1577" s="110" t="s">
        <v>22</v>
      </c>
      <c r="B1577" s="110" t="s">
        <v>1405</v>
      </c>
      <c r="C1577" s="110" t="s">
        <v>165</v>
      </c>
      <c r="D1577" s="110" t="s">
        <v>403</v>
      </c>
      <c r="E1577" s="110" t="s">
        <v>5758</v>
      </c>
      <c r="F1577" s="98">
        <v>14</v>
      </c>
      <c r="G1577" s="98" t="s">
        <v>713</v>
      </c>
      <c r="H1577" s="98">
        <v>1997</v>
      </c>
      <c r="I1577" s="96" t="str">
        <f t="shared" si="0"/>
        <v>gsoep__match_religion..catholic.1997</v>
      </c>
      <c r="J1577" s="95" t="s">
        <v>5806</v>
      </c>
      <c r="K1577" s="95" t="s">
        <v>5762</v>
      </c>
      <c r="L1577" s="95" t="s">
        <v>3516</v>
      </c>
      <c r="N1577" s="98" t="s">
        <v>5763</v>
      </c>
      <c r="O1577" s="95"/>
      <c r="P1577" s="95"/>
      <c r="Q1577" s="98" t="s">
        <v>178</v>
      </c>
    </row>
    <row r="1578" spans="1:17" ht="17.25" customHeight="1" x14ac:dyDescent="0.2">
      <c r="A1578" s="110" t="s">
        <v>22</v>
      </c>
      <c r="B1578" s="110" t="s">
        <v>1405</v>
      </c>
      <c r="C1578" s="110" t="s">
        <v>165</v>
      </c>
      <c r="D1578" s="110" t="s">
        <v>403</v>
      </c>
      <c r="E1578" s="110" t="s">
        <v>5808</v>
      </c>
      <c r="F1578" s="98">
        <v>14</v>
      </c>
      <c r="G1578" s="98" t="s">
        <v>713</v>
      </c>
      <c r="H1578" s="98">
        <v>1997</v>
      </c>
      <c r="I1578" s="96" t="str">
        <f t="shared" si="0"/>
        <v>gsoep__match_religion..evangelical.1997</v>
      </c>
      <c r="J1578" s="95" t="s">
        <v>5809</v>
      </c>
      <c r="K1578" s="95" t="s">
        <v>5810</v>
      </c>
      <c r="L1578" s="95" t="s">
        <v>3516</v>
      </c>
      <c r="N1578" s="98" t="s">
        <v>5763</v>
      </c>
      <c r="O1578" s="95"/>
      <c r="P1578" s="95"/>
      <c r="Q1578" s="98" t="s">
        <v>178</v>
      </c>
    </row>
    <row r="1579" spans="1:17" ht="17.25" customHeight="1" x14ac:dyDescent="0.2">
      <c r="A1579" s="110" t="s">
        <v>22</v>
      </c>
      <c r="B1579" s="110" t="s">
        <v>1405</v>
      </c>
      <c r="C1579" s="110" t="s">
        <v>165</v>
      </c>
      <c r="D1579" s="110" t="s">
        <v>403</v>
      </c>
      <c r="E1579" s="110" t="s">
        <v>5768</v>
      </c>
      <c r="F1579" s="98">
        <v>14</v>
      </c>
      <c r="G1579" s="98" t="s">
        <v>713</v>
      </c>
      <c r="H1579" s="98">
        <v>1997</v>
      </c>
      <c r="I1579" s="96" t="str">
        <f t="shared" si="0"/>
        <v>gsoep__match_religion..otherChristian.1997</v>
      </c>
      <c r="J1579" s="95" t="s">
        <v>5812</v>
      </c>
      <c r="K1579" s="95" t="s">
        <v>5813</v>
      </c>
      <c r="L1579" s="95" t="s">
        <v>3516</v>
      </c>
      <c r="N1579" s="98" t="s">
        <v>5763</v>
      </c>
      <c r="O1579" s="95"/>
      <c r="P1579" s="95"/>
      <c r="Q1579" s="98" t="s">
        <v>178</v>
      </c>
    </row>
    <row r="1580" spans="1:17" ht="17.25" customHeight="1" x14ac:dyDescent="0.2">
      <c r="A1580" s="110" t="s">
        <v>22</v>
      </c>
      <c r="B1580" s="110" t="s">
        <v>1405</v>
      </c>
      <c r="C1580" s="110" t="s">
        <v>165</v>
      </c>
      <c r="D1580" s="110" t="s">
        <v>403</v>
      </c>
      <c r="E1580" s="110" t="s">
        <v>5773</v>
      </c>
      <c r="F1580" s="98">
        <v>14</v>
      </c>
      <c r="G1580" s="98" t="s">
        <v>713</v>
      </c>
      <c r="H1580" s="98">
        <v>1997</v>
      </c>
      <c r="I1580" s="96" t="str">
        <f t="shared" si="0"/>
        <v>gsoep__match_religion..otherRelig.1997</v>
      </c>
      <c r="J1580" s="95" t="s">
        <v>5815</v>
      </c>
      <c r="K1580" s="95" t="s">
        <v>5816</v>
      </c>
      <c r="L1580" s="95" t="s">
        <v>3516</v>
      </c>
      <c r="N1580" s="98" t="s">
        <v>5780</v>
      </c>
      <c r="O1580" s="95"/>
      <c r="P1580" s="95"/>
      <c r="Q1580" s="98" t="s">
        <v>178</v>
      </c>
    </row>
    <row r="1581" spans="1:17" ht="17.25" customHeight="1" x14ac:dyDescent="0.2">
      <c r="A1581" s="110" t="s">
        <v>22</v>
      </c>
      <c r="B1581" s="110" t="s">
        <v>1405</v>
      </c>
      <c r="C1581" s="110" t="s">
        <v>165</v>
      </c>
      <c r="D1581" s="110" t="s">
        <v>403</v>
      </c>
      <c r="E1581" s="110" t="s">
        <v>5777</v>
      </c>
      <c r="F1581" s="98">
        <v>14</v>
      </c>
      <c r="G1581" s="98" t="s">
        <v>713</v>
      </c>
      <c r="H1581" s="98">
        <v>1997</v>
      </c>
      <c r="I1581" s="96" t="str">
        <f t="shared" si="0"/>
        <v>gsoep__match_religion..noRelig.1997</v>
      </c>
      <c r="J1581" s="95" t="s">
        <v>5818</v>
      </c>
      <c r="K1581" s="95" t="s">
        <v>5819</v>
      </c>
      <c r="L1581" s="95" t="s">
        <v>3516</v>
      </c>
      <c r="N1581" s="98" t="s">
        <v>1148</v>
      </c>
      <c r="O1581" s="95"/>
      <c r="P1581" s="95"/>
      <c r="Q1581" s="98" t="s">
        <v>178</v>
      </c>
    </row>
    <row r="1582" spans="1:17" ht="17.25" customHeight="1" x14ac:dyDescent="0.2">
      <c r="A1582" s="110" t="s">
        <v>22</v>
      </c>
      <c r="B1582" s="110" t="s">
        <v>1430</v>
      </c>
      <c r="C1582" s="110" t="s">
        <v>165</v>
      </c>
      <c r="D1582" s="110" t="s">
        <v>403</v>
      </c>
      <c r="E1582" s="110" t="s">
        <v>403</v>
      </c>
      <c r="F1582" s="98">
        <v>20</v>
      </c>
      <c r="G1582" s="98" t="s">
        <v>738</v>
      </c>
      <c r="H1582" s="98">
        <v>2003</v>
      </c>
      <c r="I1582" s="96" t="str">
        <f t="shared" si="0"/>
        <v>gsoep__match_religion..religion.2003</v>
      </c>
      <c r="J1582" s="95" t="s">
        <v>5821</v>
      </c>
      <c r="K1582" s="95" t="s">
        <v>5740</v>
      </c>
      <c r="L1582" s="95" t="s">
        <v>5822</v>
      </c>
      <c r="N1582" s="98" t="s">
        <v>5823</v>
      </c>
      <c r="O1582" s="95"/>
      <c r="P1582" s="95"/>
      <c r="Q1582" s="98" t="s">
        <v>178</v>
      </c>
    </row>
    <row r="1583" spans="1:17" ht="17.25" customHeight="1" x14ac:dyDescent="0.2">
      <c r="A1583" s="110" t="s">
        <v>22</v>
      </c>
      <c r="B1583" s="110" t="s">
        <v>1442</v>
      </c>
      <c r="C1583" s="110" t="s">
        <v>165</v>
      </c>
      <c r="D1583" s="110" t="s">
        <v>403</v>
      </c>
      <c r="E1583" s="110" t="s">
        <v>403</v>
      </c>
      <c r="F1583" s="98">
        <v>24</v>
      </c>
      <c r="G1583" s="98" t="s">
        <v>754</v>
      </c>
      <c r="H1583" s="98">
        <v>2007</v>
      </c>
      <c r="I1583" s="96" t="str">
        <f t="shared" si="0"/>
        <v>gsoep__match_religion..religion.2007</v>
      </c>
      <c r="J1583" s="95" t="s">
        <v>5826</v>
      </c>
      <c r="K1583" s="95" t="s">
        <v>5740</v>
      </c>
      <c r="L1583" s="98" t="s">
        <v>5741</v>
      </c>
      <c r="M1583" s="95"/>
      <c r="N1583" s="98" t="s">
        <v>5742</v>
      </c>
      <c r="O1583" s="95"/>
      <c r="P1583" s="95"/>
      <c r="Q1583" s="98" t="s">
        <v>178</v>
      </c>
    </row>
    <row r="1584" spans="1:17" ht="17.25" customHeight="1" x14ac:dyDescent="0.2">
      <c r="A1584" s="110" t="s">
        <v>22</v>
      </c>
      <c r="B1584" s="110" t="s">
        <v>3424</v>
      </c>
      <c r="C1584" s="110" t="s">
        <v>165</v>
      </c>
      <c r="D1584" s="110" t="s">
        <v>5830</v>
      </c>
      <c r="E1584" s="110" t="s">
        <v>5832</v>
      </c>
      <c r="F1584" s="111">
        <v>21</v>
      </c>
      <c r="G1584" s="98" t="s">
        <v>742</v>
      </c>
      <c r="H1584" s="111">
        <v>2004</v>
      </c>
      <c r="I1584" s="96" t="str">
        <f t="shared" si="0"/>
        <v>gsoep__match_eatingHabits..healthConscious.2004</v>
      </c>
      <c r="J1584" s="95" t="s">
        <v>5834</v>
      </c>
      <c r="K1584" s="95" t="s">
        <v>5835</v>
      </c>
      <c r="L1584" s="95" t="s">
        <v>5836</v>
      </c>
      <c r="M1584" s="95" t="s">
        <v>225</v>
      </c>
      <c r="N1584" s="95" t="s">
        <v>5837</v>
      </c>
      <c r="O1584" s="95">
        <v>1</v>
      </c>
      <c r="P1584" s="95">
        <v>4</v>
      </c>
      <c r="Q1584" s="95" t="s">
        <v>224</v>
      </c>
    </row>
    <row r="1585" spans="1:37" ht="17.25" customHeight="1" x14ac:dyDescent="0.2">
      <c r="A1585" s="110" t="s">
        <v>22</v>
      </c>
      <c r="B1585" s="110" t="s">
        <v>3430</v>
      </c>
      <c r="C1585" s="110" t="s">
        <v>165</v>
      </c>
      <c r="D1585" s="110" t="s">
        <v>5830</v>
      </c>
      <c r="E1585" s="110" t="s">
        <v>5832</v>
      </c>
      <c r="F1585" s="111">
        <v>23</v>
      </c>
      <c r="G1585" s="98" t="s">
        <v>750</v>
      </c>
      <c r="H1585" s="111">
        <v>2006</v>
      </c>
      <c r="I1585" s="96" t="str">
        <f t="shared" si="0"/>
        <v>gsoep__match_eatingHabits..healthConscious.2006</v>
      </c>
      <c r="J1585" s="95" t="s">
        <v>5841</v>
      </c>
      <c r="K1585" s="95" t="s">
        <v>5835</v>
      </c>
      <c r="L1585" s="95" t="s">
        <v>5836</v>
      </c>
      <c r="M1585" s="95"/>
      <c r="N1585" s="95" t="s">
        <v>5837</v>
      </c>
      <c r="O1585" s="95"/>
      <c r="P1585" s="95"/>
      <c r="Q1585" s="95" t="s">
        <v>224</v>
      </c>
    </row>
    <row r="1586" spans="1:37" ht="17.25" customHeight="1" x14ac:dyDescent="0.2">
      <c r="A1586" s="110" t="s">
        <v>22</v>
      </c>
      <c r="B1586" s="110" t="s">
        <v>3437</v>
      </c>
      <c r="C1586" s="110" t="s">
        <v>165</v>
      </c>
      <c r="D1586" s="110" t="s">
        <v>5830</v>
      </c>
      <c r="E1586" s="110" t="s">
        <v>5832</v>
      </c>
      <c r="F1586" s="111">
        <v>25</v>
      </c>
      <c r="G1586" s="98" t="s">
        <v>758</v>
      </c>
      <c r="H1586" s="111">
        <v>2008</v>
      </c>
      <c r="I1586" s="96" t="str">
        <f t="shared" si="0"/>
        <v>gsoep__match_eatingHabits..healthConscious.2008</v>
      </c>
      <c r="J1586" s="95" t="s">
        <v>5844</v>
      </c>
      <c r="K1586" s="95" t="s">
        <v>5835</v>
      </c>
      <c r="L1586" s="95" t="s">
        <v>5836</v>
      </c>
      <c r="M1586" s="95"/>
      <c r="N1586" s="95" t="s">
        <v>5837</v>
      </c>
      <c r="O1586" s="95"/>
      <c r="P1586" s="95"/>
      <c r="Q1586" s="95" t="s">
        <v>224</v>
      </c>
    </row>
    <row r="1587" spans="1:37" ht="17.25" customHeight="1" x14ac:dyDescent="0.2">
      <c r="A1587" s="110" t="s">
        <v>22</v>
      </c>
      <c r="B1587" s="110" t="s">
        <v>3443</v>
      </c>
      <c r="C1587" s="110" t="s">
        <v>165</v>
      </c>
      <c r="D1587" s="110" t="s">
        <v>5830</v>
      </c>
      <c r="E1587" s="110" t="s">
        <v>5832</v>
      </c>
      <c r="F1587" s="111">
        <v>27</v>
      </c>
      <c r="G1587" s="98" t="s">
        <v>767</v>
      </c>
      <c r="H1587" s="111">
        <v>2010</v>
      </c>
      <c r="I1587" s="96" t="str">
        <f t="shared" si="0"/>
        <v>gsoep__match_eatingHabits..healthConscious.2010</v>
      </c>
      <c r="J1587" s="95" t="s">
        <v>5846</v>
      </c>
      <c r="K1587" s="95" t="s">
        <v>5835</v>
      </c>
      <c r="L1587" s="95" t="s">
        <v>5836</v>
      </c>
      <c r="M1587" s="95"/>
      <c r="N1587" s="95" t="s">
        <v>5837</v>
      </c>
      <c r="O1587" s="95"/>
      <c r="P1587" s="95"/>
      <c r="Q1587" s="95" t="s">
        <v>224</v>
      </c>
    </row>
    <row r="1588" spans="1:37" ht="17.25" customHeight="1" x14ac:dyDescent="0.2">
      <c r="A1588" s="110" t="s">
        <v>22</v>
      </c>
      <c r="B1588" s="110" t="s">
        <v>3450</v>
      </c>
      <c r="C1588" s="110" t="s">
        <v>165</v>
      </c>
      <c r="D1588" s="110" t="s">
        <v>5830</v>
      </c>
      <c r="E1588" s="110" t="s">
        <v>5832</v>
      </c>
      <c r="F1588" s="111">
        <v>29</v>
      </c>
      <c r="G1588" s="98" t="s">
        <v>775</v>
      </c>
      <c r="H1588" s="111">
        <v>2012</v>
      </c>
      <c r="I1588" s="96" t="str">
        <f t="shared" si="0"/>
        <v>gsoep__match_eatingHabits..healthConscious.2012</v>
      </c>
      <c r="J1588" s="95" t="s">
        <v>5849</v>
      </c>
      <c r="K1588" s="95" t="s">
        <v>5835</v>
      </c>
      <c r="L1588" s="95" t="s">
        <v>5836</v>
      </c>
      <c r="M1588" s="95"/>
      <c r="N1588" s="95" t="s">
        <v>5837</v>
      </c>
      <c r="O1588" s="95"/>
      <c r="P1588" s="95"/>
      <c r="Q1588" s="95" t="s">
        <v>224</v>
      </c>
    </row>
    <row r="1589" spans="1:37" ht="17.25" customHeight="1" x14ac:dyDescent="0.2">
      <c r="A1589" s="110" t="s">
        <v>22</v>
      </c>
      <c r="B1589" s="110" t="s">
        <v>3456</v>
      </c>
      <c r="C1589" s="110" t="s">
        <v>165</v>
      </c>
      <c r="D1589" s="110" t="s">
        <v>5830</v>
      </c>
      <c r="E1589" s="110" t="s">
        <v>5832</v>
      </c>
      <c r="F1589" s="111">
        <v>31</v>
      </c>
      <c r="G1589" s="98" t="s">
        <v>783</v>
      </c>
      <c r="H1589" s="111">
        <v>2014</v>
      </c>
      <c r="I1589" s="96" t="str">
        <f t="shared" si="0"/>
        <v>gsoep__match_eatingHabits..healthConscious.2014</v>
      </c>
      <c r="J1589" s="95" t="s">
        <v>5854</v>
      </c>
      <c r="K1589" s="95" t="s">
        <v>5835</v>
      </c>
      <c r="L1589" s="95" t="s">
        <v>5836</v>
      </c>
      <c r="M1589" s="95"/>
      <c r="N1589" s="95" t="s">
        <v>5837</v>
      </c>
      <c r="O1589" s="95"/>
      <c r="P1589" s="95"/>
      <c r="Q1589" s="95" t="s">
        <v>224</v>
      </c>
    </row>
    <row r="1590" spans="1:37" ht="15.75" customHeight="1" x14ac:dyDescent="0.2">
      <c r="A1590" s="110" t="s">
        <v>22</v>
      </c>
      <c r="B1590" s="110" t="s">
        <v>5856</v>
      </c>
      <c r="C1590" s="110" t="s">
        <v>165</v>
      </c>
      <c r="D1590" s="110" t="s">
        <v>654</v>
      </c>
      <c r="E1590" s="110" t="s">
        <v>5858</v>
      </c>
      <c r="F1590" s="98">
        <v>2</v>
      </c>
      <c r="G1590" s="98" t="s">
        <v>541</v>
      </c>
      <c r="H1590" s="98">
        <v>1985</v>
      </c>
      <c r="I1590" s="96" t="str">
        <f t="shared" si="0"/>
        <v>gsoep__match_ageMarried..yearFirstMarriage.1985</v>
      </c>
      <c r="J1590" s="98" t="s">
        <v>5859</v>
      </c>
      <c r="K1590" s="98" t="s">
        <v>5860</v>
      </c>
      <c r="L1590" s="98" t="s">
        <v>230</v>
      </c>
      <c r="M1590" s="95"/>
      <c r="N1590" s="98" t="s">
        <v>5861</v>
      </c>
      <c r="O1590" s="95"/>
      <c r="P1590" s="95"/>
      <c r="Q1590" s="98" t="s">
        <v>5862</v>
      </c>
      <c r="U1590" s="98"/>
      <c r="V1590" s="98"/>
    </row>
    <row r="1591" spans="1:37" ht="17.25" customHeight="1" x14ac:dyDescent="0.2">
      <c r="A1591" s="97" t="s">
        <v>22</v>
      </c>
      <c r="B1591" s="97" t="s">
        <v>658</v>
      </c>
      <c r="C1591" s="97" t="s">
        <v>165</v>
      </c>
      <c r="D1591" s="110" t="s">
        <v>654</v>
      </c>
      <c r="E1591" s="97" t="s">
        <v>1850</v>
      </c>
      <c r="F1591" s="95">
        <v>1</v>
      </c>
      <c r="G1591" s="98" t="s">
        <v>659</v>
      </c>
      <c r="H1591" s="98">
        <v>1984</v>
      </c>
      <c r="I1591" s="96" t="s">
        <v>1851</v>
      </c>
      <c r="J1591" s="98" t="s">
        <v>1852</v>
      </c>
      <c r="K1591" s="98" t="s">
        <v>1853</v>
      </c>
      <c r="L1591" s="98" t="s">
        <v>1854</v>
      </c>
      <c r="M1591" s="98"/>
      <c r="N1591" s="98" t="s">
        <v>5865</v>
      </c>
      <c r="O1591" s="98"/>
      <c r="P1591" s="98"/>
      <c r="Q1591" s="98" t="s">
        <v>5862</v>
      </c>
      <c r="R1591" s="98"/>
      <c r="S1591" s="98"/>
      <c r="T1591" s="98"/>
      <c r="U1591" s="98"/>
      <c r="V1591" s="98"/>
      <c r="W1591" s="98"/>
      <c r="X1591" s="98"/>
      <c r="Y1591" s="98"/>
      <c r="Z1591" s="98"/>
      <c r="AA1591" s="98"/>
      <c r="AB1591" s="98"/>
      <c r="AC1591" s="98"/>
      <c r="AD1591" s="98"/>
      <c r="AE1591" s="98"/>
      <c r="AF1591" s="98"/>
      <c r="AG1591" s="98"/>
      <c r="AH1591" s="98"/>
      <c r="AI1591" s="98"/>
      <c r="AJ1591" s="98"/>
      <c r="AK1591" s="98"/>
    </row>
    <row r="1592" spans="1:37" ht="17.25" customHeight="1" x14ac:dyDescent="0.2">
      <c r="A1592" s="97" t="s">
        <v>22</v>
      </c>
      <c r="B1592" s="97" t="s">
        <v>663</v>
      </c>
      <c r="C1592" s="97" t="s">
        <v>165</v>
      </c>
      <c r="D1592" s="110" t="s">
        <v>654</v>
      </c>
      <c r="E1592" s="97" t="s">
        <v>1850</v>
      </c>
      <c r="F1592" s="95">
        <v>2</v>
      </c>
      <c r="G1592" s="98" t="s">
        <v>541</v>
      </c>
      <c r="H1592" s="98">
        <v>1985</v>
      </c>
      <c r="I1592" s="96" t="s">
        <v>1855</v>
      </c>
      <c r="J1592" s="98" t="s">
        <v>1856</v>
      </c>
      <c r="K1592" s="98" t="s">
        <v>1853</v>
      </c>
      <c r="L1592" s="98" t="s">
        <v>1854</v>
      </c>
      <c r="M1592" s="98"/>
      <c r="N1592" s="98" t="s">
        <v>5865</v>
      </c>
      <c r="O1592" s="98"/>
      <c r="P1592" s="98"/>
      <c r="Q1592" s="98" t="s">
        <v>5862</v>
      </c>
      <c r="R1592" s="98"/>
      <c r="S1592" s="98"/>
      <c r="T1592" s="98"/>
      <c r="U1592" s="98"/>
      <c r="V1592" s="98"/>
      <c r="W1592" s="98"/>
      <c r="X1592" s="98"/>
      <c r="Y1592" s="98"/>
      <c r="Z1592" s="98"/>
      <c r="AA1592" s="98"/>
      <c r="AB1592" s="98"/>
      <c r="AC1592" s="98"/>
      <c r="AD1592" s="98"/>
      <c r="AE1592" s="98"/>
      <c r="AF1592" s="98"/>
      <c r="AG1592" s="98"/>
      <c r="AH1592" s="98"/>
      <c r="AI1592" s="98"/>
      <c r="AJ1592" s="98"/>
      <c r="AK1592" s="98"/>
    </row>
    <row r="1593" spans="1:37" ht="17.25" customHeight="1" x14ac:dyDescent="0.2">
      <c r="A1593" s="97" t="s">
        <v>22</v>
      </c>
      <c r="B1593" s="97" t="s">
        <v>666</v>
      </c>
      <c r="C1593" s="97" t="s">
        <v>165</v>
      </c>
      <c r="D1593" s="110" t="s">
        <v>654</v>
      </c>
      <c r="E1593" s="97" t="s">
        <v>1850</v>
      </c>
      <c r="F1593" s="95">
        <v>3</v>
      </c>
      <c r="G1593" s="98" t="s">
        <v>667</v>
      </c>
      <c r="H1593" s="98">
        <v>1986</v>
      </c>
      <c r="I1593" s="96" t="s">
        <v>1859</v>
      </c>
      <c r="J1593" s="98" t="s">
        <v>1860</v>
      </c>
      <c r="K1593" s="98" t="s">
        <v>1853</v>
      </c>
      <c r="L1593" s="98" t="s">
        <v>1854</v>
      </c>
      <c r="M1593" s="98"/>
      <c r="N1593" s="98" t="s">
        <v>5865</v>
      </c>
      <c r="O1593" s="98"/>
      <c r="P1593" s="98"/>
      <c r="Q1593" s="98" t="s">
        <v>5862</v>
      </c>
      <c r="R1593" s="98"/>
      <c r="S1593" s="98"/>
      <c r="T1593" s="98"/>
      <c r="U1593" s="98"/>
      <c r="V1593" s="98"/>
      <c r="W1593" s="98"/>
      <c r="X1593" s="98"/>
      <c r="Y1593" s="98"/>
      <c r="Z1593" s="98"/>
      <c r="AA1593" s="98"/>
      <c r="AB1593" s="98"/>
      <c r="AC1593" s="98"/>
      <c r="AD1593" s="98"/>
      <c r="AE1593" s="98"/>
      <c r="AF1593" s="98"/>
      <c r="AG1593" s="98"/>
      <c r="AH1593" s="98"/>
      <c r="AI1593" s="98"/>
      <c r="AJ1593" s="98"/>
      <c r="AK1593" s="98"/>
    </row>
    <row r="1594" spans="1:37" ht="17.25" customHeight="1" x14ac:dyDescent="0.2">
      <c r="A1594" s="97" t="s">
        <v>22</v>
      </c>
      <c r="B1594" s="97" t="s">
        <v>671</v>
      </c>
      <c r="C1594" s="97" t="s">
        <v>165</v>
      </c>
      <c r="D1594" s="110" t="s">
        <v>654</v>
      </c>
      <c r="E1594" s="97" t="s">
        <v>1850</v>
      </c>
      <c r="F1594" s="95">
        <v>4</v>
      </c>
      <c r="G1594" s="98" t="s">
        <v>672</v>
      </c>
      <c r="H1594" s="98">
        <v>1987</v>
      </c>
      <c r="I1594" s="96" t="s">
        <v>1861</v>
      </c>
      <c r="J1594" s="98" t="s">
        <v>1862</v>
      </c>
      <c r="K1594" s="98" t="s">
        <v>1853</v>
      </c>
      <c r="L1594" s="98" t="s">
        <v>1854</v>
      </c>
      <c r="M1594" s="98"/>
      <c r="N1594" s="98" t="s">
        <v>5865</v>
      </c>
      <c r="O1594" s="98"/>
      <c r="P1594" s="98"/>
      <c r="Q1594" s="98" t="s">
        <v>5862</v>
      </c>
      <c r="R1594" s="98"/>
      <c r="S1594" s="98"/>
      <c r="T1594" s="98"/>
      <c r="U1594" s="98"/>
      <c r="V1594" s="98"/>
      <c r="W1594" s="98"/>
      <c r="X1594" s="98"/>
      <c r="Y1594" s="98"/>
      <c r="Z1594" s="98"/>
      <c r="AA1594" s="98"/>
      <c r="AB1594" s="98"/>
      <c r="AC1594" s="98"/>
      <c r="AD1594" s="98"/>
      <c r="AE1594" s="98"/>
      <c r="AF1594" s="98"/>
      <c r="AG1594" s="98"/>
      <c r="AH1594" s="98"/>
      <c r="AI1594" s="98"/>
      <c r="AJ1594" s="98"/>
      <c r="AK1594" s="98"/>
    </row>
    <row r="1595" spans="1:37" ht="17.25" customHeight="1" x14ac:dyDescent="0.2">
      <c r="A1595" s="97" t="s">
        <v>22</v>
      </c>
      <c r="B1595" s="97" t="s">
        <v>675</v>
      </c>
      <c r="C1595" s="97" t="s">
        <v>165</v>
      </c>
      <c r="D1595" s="110" t="s">
        <v>654</v>
      </c>
      <c r="E1595" s="97" t="s">
        <v>1850</v>
      </c>
      <c r="F1595" s="95">
        <v>5</v>
      </c>
      <c r="G1595" s="98" t="s">
        <v>676</v>
      </c>
      <c r="H1595" s="98">
        <v>1988</v>
      </c>
      <c r="I1595" s="96" t="s">
        <v>1863</v>
      </c>
      <c r="J1595" s="98" t="s">
        <v>1864</v>
      </c>
      <c r="K1595" s="98" t="s">
        <v>1853</v>
      </c>
      <c r="L1595" s="98" t="s">
        <v>1854</v>
      </c>
      <c r="M1595" s="98"/>
      <c r="N1595" s="98" t="s">
        <v>5865</v>
      </c>
      <c r="O1595" s="98"/>
      <c r="P1595" s="98"/>
      <c r="Q1595" s="98" t="s">
        <v>5862</v>
      </c>
      <c r="R1595" s="98"/>
      <c r="S1595" s="98"/>
      <c r="T1595" s="98"/>
      <c r="U1595" s="98"/>
      <c r="V1595" s="98"/>
      <c r="W1595" s="98"/>
      <c r="X1595" s="98"/>
      <c r="Y1595" s="98"/>
      <c r="Z1595" s="98"/>
      <c r="AA1595" s="98"/>
      <c r="AB1595" s="98"/>
      <c r="AC1595" s="98"/>
      <c r="AD1595" s="98"/>
      <c r="AE1595" s="98"/>
      <c r="AF1595" s="98"/>
      <c r="AG1595" s="98"/>
      <c r="AH1595" s="98"/>
      <c r="AI1595" s="98"/>
      <c r="AJ1595" s="98"/>
      <c r="AK1595" s="98"/>
    </row>
    <row r="1596" spans="1:37" ht="17.25" customHeight="1" x14ac:dyDescent="0.2">
      <c r="A1596" s="97" t="s">
        <v>22</v>
      </c>
      <c r="B1596" s="97" t="s">
        <v>679</v>
      </c>
      <c r="C1596" s="97" t="s">
        <v>165</v>
      </c>
      <c r="D1596" s="110" t="s">
        <v>654</v>
      </c>
      <c r="E1596" s="97" t="s">
        <v>1850</v>
      </c>
      <c r="F1596" s="95">
        <v>6</v>
      </c>
      <c r="G1596" s="98" t="s">
        <v>680</v>
      </c>
      <c r="H1596" s="98">
        <v>1989</v>
      </c>
      <c r="I1596" s="96" t="s">
        <v>1865</v>
      </c>
      <c r="J1596" s="98" t="s">
        <v>1866</v>
      </c>
      <c r="K1596" s="98" t="s">
        <v>1853</v>
      </c>
      <c r="L1596" s="98" t="s">
        <v>1854</v>
      </c>
      <c r="M1596" s="98"/>
      <c r="N1596" s="98" t="s">
        <v>5865</v>
      </c>
      <c r="O1596" s="98"/>
      <c r="P1596" s="98"/>
      <c r="Q1596" s="98" t="s">
        <v>5862</v>
      </c>
      <c r="R1596" s="98"/>
      <c r="S1596" s="98"/>
      <c r="T1596" s="98"/>
      <c r="U1596" s="98"/>
      <c r="V1596" s="98"/>
      <c r="W1596" s="98"/>
      <c r="X1596" s="98"/>
      <c r="Y1596" s="98"/>
      <c r="Z1596" s="98"/>
      <c r="AA1596" s="98"/>
      <c r="AB1596" s="98"/>
      <c r="AC1596" s="98"/>
      <c r="AD1596" s="98"/>
      <c r="AE1596" s="98"/>
      <c r="AF1596" s="98"/>
      <c r="AG1596" s="98"/>
      <c r="AH1596" s="98"/>
      <c r="AI1596" s="98"/>
      <c r="AJ1596" s="98"/>
      <c r="AK1596" s="98"/>
    </row>
    <row r="1597" spans="1:37" ht="17.25" customHeight="1" x14ac:dyDescent="0.2">
      <c r="A1597" s="97" t="s">
        <v>22</v>
      </c>
      <c r="B1597" s="97" t="s">
        <v>683</v>
      </c>
      <c r="C1597" s="97" t="s">
        <v>165</v>
      </c>
      <c r="D1597" s="110" t="s">
        <v>654</v>
      </c>
      <c r="E1597" s="97" t="s">
        <v>1850</v>
      </c>
      <c r="F1597" s="95">
        <v>7</v>
      </c>
      <c r="G1597" s="98" t="s">
        <v>684</v>
      </c>
      <c r="H1597" s="98">
        <v>1990</v>
      </c>
      <c r="I1597" s="96" t="s">
        <v>1867</v>
      </c>
      <c r="J1597" s="98" t="s">
        <v>1868</v>
      </c>
      <c r="K1597" s="98" t="s">
        <v>1853</v>
      </c>
      <c r="L1597" s="98" t="s">
        <v>1854</v>
      </c>
      <c r="M1597" s="98"/>
      <c r="N1597" s="98" t="s">
        <v>5865</v>
      </c>
      <c r="O1597" s="98"/>
      <c r="P1597" s="98"/>
      <c r="Q1597" s="98" t="s">
        <v>5862</v>
      </c>
      <c r="R1597" s="98"/>
      <c r="S1597" s="98"/>
      <c r="T1597" s="98"/>
      <c r="U1597" s="98"/>
      <c r="V1597" s="98"/>
      <c r="W1597" s="98"/>
      <c r="X1597" s="98"/>
      <c r="Y1597" s="98"/>
      <c r="Z1597" s="98"/>
      <c r="AA1597" s="98"/>
      <c r="AB1597" s="98"/>
      <c r="AC1597" s="98"/>
      <c r="AD1597" s="98"/>
      <c r="AE1597" s="98"/>
      <c r="AF1597" s="98"/>
      <c r="AG1597" s="98"/>
      <c r="AH1597" s="98"/>
      <c r="AI1597" s="98"/>
      <c r="AJ1597" s="98"/>
      <c r="AK1597" s="98"/>
    </row>
    <row r="1598" spans="1:37" ht="17.25" customHeight="1" x14ac:dyDescent="0.2">
      <c r="A1598" s="97" t="s">
        <v>22</v>
      </c>
      <c r="B1598" s="97" t="s">
        <v>687</v>
      </c>
      <c r="C1598" s="97" t="s">
        <v>165</v>
      </c>
      <c r="D1598" s="110" t="s">
        <v>654</v>
      </c>
      <c r="E1598" s="97" t="s">
        <v>1850</v>
      </c>
      <c r="F1598" s="95">
        <v>8</v>
      </c>
      <c r="G1598" s="98" t="s">
        <v>688</v>
      </c>
      <c r="H1598" s="98">
        <v>1991</v>
      </c>
      <c r="I1598" s="96" t="s">
        <v>1869</v>
      </c>
      <c r="J1598" s="98" t="s">
        <v>1870</v>
      </c>
      <c r="K1598" s="98" t="s">
        <v>1853</v>
      </c>
      <c r="L1598" s="98" t="s">
        <v>1854</v>
      </c>
      <c r="M1598" s="98"/>
      <c r="N1598" s="98" t="s">
        <v>5865</v>
      </c>
      <c r="O1598" s="98"/>
      <c r="P1598" s="98"/>
      <c r="Q1598" s="98" t="s">
        <v>5862</v>
      </c>
      <c r="R1598" s="98"/>
      <c r="S1598" s="98"/>
      <c r="T1598" s="98"/>
      <c r="U1598" s="98"/>
      <c r="V1598" s="98"/>
      <c r="W1598" s="98"/>
      <c r="X1598" s="98"/>
      <c r="Y1598" s="98"/>
      <c r="Z1598" s="98"/>
      <c r="AA1598" s="98"/>
      <c r="AB1598" s="98"/>
      <c r="AC1598" s="98"/>
      <c r="AD1598" s="98"/>
      <c r="AE1598" s="98"/>
      <c r="AF1598" s="98"/>
      <c r="AG1598" s="98"/>
      <c r="AH1598" s="98"/>
      <c r="AI1598" s="98"/>
      <c r="AJ1598" s="98"/>
      <c r="AK1598" s="98"/>
    </row>
    <row r="1599" spans="1:37" ht="17.25" customHeight="1" x14ac:dyDescent="0.2">
      <c r="A1599" s="97" t="s">
        <v>22</v>
      </c>
      <c r="B1599" s="97" t="s">
        <v>691</v>
      </c>
      <c r="C1599" s="97" t="s">
        <v>165</v>
      </c>
      <c r="D1599" s="110" t="s">
        <v>654</v>
      </c>
      <c r="E1599" s="97" t="s">
        <v>1850</v>
      </c>
      <c r="F1599" s="95">
        <v>9</v>
      </c>
      <c r="G1599" s="98" t="s">
        <v>692</v>
      </c>
      <c r="H1599" s="98">
        <v>1992</v>
      </c>
      <c r="I1599" s="96" t="s">
        <v>1871</v>
      </c>
      <c r="J1599" s="98" t="s">
        <v>1872</v>
      </c>
      <c r="K1599" s="98" t="s">
        <v>1853</v>
      </c>
      <c r="L1599" s="98" t="s">
        <v>1854</v>
      </c>
      <c r="M1599" s="98"/>
      <c r="N1599" s="98" t="s">
        <v>5865</v>
      </c>
      <c r="O1599" s="98"/>
      <c r="P1599" s="98"/>
      <c r="Q1599" s="98" t="s">
        <v>5862</v>
      </c>
      <c r="R1599" s="98"/>
      <c r="S1599" s="98"/>
      <c r="T1599" s="98"/>
      <c r="U1599" s="98"/>
      <c r="V1599" s="98"/>
      <c r="W1599" s="98"/>
      <c r="X1599" s="98"/>
      <c r="Y1599" s="98"/>
      <c r="Z1599" s="98"/>
      <c r="AA1599" s="98"/>
      <c r="AB1599" s="98"/>
      <c r="AC1599" s="98"/>
      <c r="AD1599" s="98"/>
      <c r="AE1599" s="98"/>
      <c r="AF1599" s="98"/>
      <c r="AG1599" s="98"/>
      <c r="AH1599" s="98"/>
      <c r="AI1599" s="98"/>
      <c r="AJ1599" s="98"/>
      <c r="AK1599" s="98"/>
    </row>
    <row r="1600" spans="1:37" ht="17.25" customHeight="1" x14ac:dyDescent="0.2">
      <c r="A1600" s="97" t="s">
        <v>22</v>
      </c>
      <c r="B1600" s="97" t="s">
        <v>695</v>
      </c>
      <c r="C1600" s="97" t="s">
        <v>165</v>
      </c>
      <c r="D1600" s="110" t="s">
        <v>654</v>
      </c>
      <c r="E1600" s="97" t="s">
        <v>1850</v>
      </c>
      <c r="F1600" s="95">
        <v>10</v>
      </c>
      <c r="G1600" s="98" t="s">
        <v>696</v>
      </c>
      <c r="H1600" s="98">
        <v>1993</v>
      </c>
      <c r="I1600" s="96" t="s">
        <v>1874</v>
      </c>
      <c r="J1600" s="98" t="s">
        <v>1875</v>
      </c>
      <c r="K1600" s="98" t="s">
        <v>1853</v>
      </c>
      <c r="L1600" s="98" t="s">
        <v>1854</v>
      </c>
      <c r="M1600" s="98"/>
      <c r="N1600" s="98" t="s">
        <v>5865</v>
      </c>
      <c r="O1600" s="98"/>
      <c r="P1600" s="98"/>
      <c r="Q1600" s="98" t="s">
        <v>5862</v>
      </c>
      <c r="R1600" s="98"/>
      <c r="S1600" s="98"/>
      <c r="T1600" s="98"/>
      <c r="U1600" s="98"/>
      <c r="V1600" s="98"/>
      <c r="W1600" s="98"/>
      <c r="X1600" s="98"/>
      <c r="Y1600" s="98"/>
      <c r="Z1600" s="98"/>
      <c r="AA1600" s="98"/>
      <c r="AB1600" s="98"/>
      <c r="AC1600" s="98"/>
      <c r="AD1600" s="98"/>
      <c r="AE1600" s="98"/>
      <c r="AF1600" s="98"/>
      <c r="AG1600" s="98"/>
      <c r="AH1600" s="98"/>
      <c r="AI1600" s="98"/>
      <c r="AJ1600" s="98"/>
      <c r="AK1600" s="98"/>
    </row>
    <row r="1601" spans="1:37" ht="17.25" customHeight="1" x14ac:dyDescent="0.2">
      <c r="A1601" s="97" t="s">
        <v>22</v>
      </c>
      <c r="B1601" s="97" t="s">
        <v>699</v>
      </c>
      <c r="C1601" s="97" t="s">
        <v>165</v>
      </c>
      <c r="D1601" s="110" t="s">
        <v>654</v>
      </c>
      <c r="E1601" s="97" t="s">
        <v>1850</v>
      </c>
      <c r="F1601" s="95">
        <v>11</v>
      </c>
      <c r="G1601" s="98" t="s">
        <v>700</v>
      </c>
      <c r="H1601" s="98">
        <v>1994</v>
      </c>
      <c r="I1601" s="96" t="s">
        <v>1877</v>
      </c>
      <c r="J1601" s="98" t="s">
        <v>1878</v>
      </c>
      <c r="K1601" s="98" t="s">
        <v>1853</v>
      </c>
      <c r="L1601" s="98" t="s">
        <v>1854</v>
      </c>
      <c r="M1601" s="98"/>
      <c r="N1601" s="98" t="s">
        <v>5865</v>
      </c>
      <c r="O1601" s="98"/>
      <c r="P1601" s="98"/>
      <c r="Q1601" s="98" t="s">
        <v>5862</v>
      </c>
      <c r="R1601" s="98"/>
      <c r="S1601" s="98"/>
      <c r="T1601" s="98"/>
      <c r="U1601" s="98"/>
      <c r="V1601" s="98"/>
      <c r="W1601" s="98"/>
      <c r="X1601" s="98"/>
      <c r="Y1601" s="98"/>
      <c r="Z1601" s="98"/>
      <c r="AA1601" s="98"/>
      <c r="AB1601" s="98"/>
      <c r="AC1601" s="98"/>
      <c r="AD1601" s="98"/>
      <c r="AE1601" s="98"/>
      <c r="AF1601" s="98"/>
      <c r="AG1601" s="98"/>
      <c r="AH1601" s="98"/>
      <c r="AI1601" s="98"/>
      <c r="AJ1601" s="98"/>
      <c r="AK1601" s="98"/>
    </row>
    <row r="1602" spans="1:37" ht="17.25" customHeight="1" x14ac:dyDescent="0.2">
      <c r="A1602" s="97" t="s">
        <v>22</v>
      </c>
      <c r="B1602" s="97" t="s">
        <v>704</v>
      </c>
      <c r="C1602" s="97" t="s">
        <v>165</v>
      </c>
      <c r="D1602" s="110" t="s">
        <v>654</v>
      </c>
      <c r="E1602" s="97" t="s">
        <v>1850</v>
      </c>
      <c r="F1602" s="95">
        <v>12</v>
      </c>
      <c r="G1602" s="98" t="s">
        <v>705</v>
      </c>
      <c r="H1602" s="98">
        <v>1995</v>
      </c>
      <c r="I1602" s="96" t="s">
        <v>1879</v>
      </c>
      <c r="J1602" s="98" t="s">
        <v>1880</v>
      </c>
      <c r="K1602" s="98" t="s">
        <v>1853</v>
      </c>
      <c r="L1602" s="98" t="s">
        <v>1854</v>
      </c>
      <c r="M1602" s="98"/>
      <c r="N1602" s="98" t="s">
        <v>5865</v>
      </c>
      <c r="O1602" s="98"/>
      <c r="P1602" s="98"/>
      <c r="Q1602" s="98" t="s">
        <v>5862</v>
      </c>
      <c r="R1602" s="98"/>
      <c r="S1602" s="98"/>
      <c r="T1602" s="98"/>
      <c r="U1602" s="98"/>
      <c r="V1602" s="98"/>
      <c r="W1602" s="98"/>
      <c r="X1602" s="98"/>
      <c r="Y1602" s="98"/>
      <c r="Z1602" s="98"/>
      <c r="AA1602" s="98"/>
      <c r="AB1602" s="98"/>
      <c r="AC1602" s="98"/>
      <c r="AD1602" s="98"/>
      <c r="AE1602" s="98"/>
      <c r="AF1602" s="98"/>
      <c r="AG1602" s="98"/>
      <c r="AH1602" s="98"/>
      <c r="AI1602" s="98"/>
      <c r="AJ1602" s="98"/>
      <c r="AK1602" s="98"/>
    </row>
    <row r="1603" spans="1:37" ht="17.25" customHeight="1" x14ac:dyDescent="0.2">
      <c r="A1603" s="97" t="s">
        <v>22</v>
      </c>
      <c r="B1603" s="97" t="s">
        <v>708</v>
      </c>
      <c r="C1603" s="97" t="s">
        <v>165</v>
      </c>
      <c r="D1603" s="110" t="s">
        <v>654</v>
      </c>
      <c r="E1603" s="97" t="s">
        <v>1850</v>
      </c>
      <c r="F1603" s="95">
        <v>13</v>
      </c>
      <c r="G1603" s="98" t="s">
        <v>709</v>
      </c>
      <c r="H1603" s="98">
        <v>1996</v>
      </c>
      <c r="I1603" s="96" t="s">
        <v>1881</v>
      </c>
      <c r="J1603" s="98" t="s">
        <v>1882</v>
      </c>
      <c r="K1603" s="98" t="s">
        <v>1853</v>
      </c>
      <c r="L1603" s="98" t="s">
        <v>1854</v>
      </c>
      <c r="M1603" s="98"/>
      <c r="N1603" s="98" t="s">
        <v>5865</v>
      </c>
      <c r="O1603" s="98"/>
      <c r="P1603" s="98"/>
      <c r="Q1603" s="98" t="s">
        <v>5862</v>
      </c>
      <c r="R1603" s="98"/>
      <c r="S1603" s="98"/>
      <c r="T1603" s="98"/>
      <c r="U1603" s="98"/>
      <c r="V1603" s="98"/>
      <c r="W1603" s="98"/>
      <c r="X1603" s="98"/>
      <c r="Y1603" s="98"/>
      <c r="Z1603" s="98"/>
      <c r="AA1603" s="98"/>
      <c r="AB1603" s="98"/>
      <c r="AC1603" s="98"/>
      <c r="AD1603" s="98"/>
      <c r="AE1603" s="98"/>
      <c r="AF1603" s="98"/>
      <c r="AG1603" s="98"/>
      <c r="AH1603" s="98"/>
      <c r="AI1603" s="98"/>
      <c r="AJ1603" s="98"/>
      <c r="AK1603" s="98"/>
    </row>
    <row r="1604" spans="1:37" ht="17.25" customHeight="1" x14ac:dyDescent="0.2">
      <c r="A1604" s="97" t="s">
        <v>22</v>
      </c>
      <c r="B1604" s="97" t="s">
        <v>712</v>
      </c>
      <c r="C1604" s="97" t="s">
        <v>165</v>
      </c>
      <c r="D1604" s="110" t="s">
        <v>654</v>
      </c>
      <c r="E1604" s="97" t="s">
        <v>1850</v>
      </c>
      <c r="F1604" s="95">
        <v>14</v>
      </c>
      <c r="G1604" s="98" t="s">
        <v>713</v>
      </c>
      <c r="H1604" s="98">
        <v>1997</v>
      </c>
      <c r="I1604" s="96" t="s">
        <v>1883</v>
      </c>
      <c r="J1604" s="98" t="s">
        <v>1884</v>
      </c>
      <c r="K1604" s="98" t="s">
        <v>1853</v>
      </c>
      <c r="L1604" s="98" t="s">
        <v>1854</v>
      </c>
      <c r="M1604" s="98"/>
      <c r="N1604" s="98" t="s">
        <v>5865</v>
      </c>
      <c r="O1604" s="98"/>
      <c r="P1604" s="98"/>
      <c r="Q1604" s="98" t="s">
        <v>5862</v>
      </c>
      <c r="R1604" s="98"/>
      <c r="S1604" s="98"/>
      <c r="T1604" s="98"/>
      <c r="U1604" s="98"/>
      <c r="V1604" s="98"/>
      <c r="W1604" s="98"/>
      <c r="X1604" s="98"/>
      <c r="Y1604" s="98"/>
      <c r="Z1604" s="98"/>
      <c r="AA1604" s="98"/>
      <c r="AB1604" s="98"/>
      <c r="AC1604" s="98"/>
      <c r="AD1604" s="98"/>
      <c r="AE1604" s="98"/>
      <c r="AF1604" s="98"/>
      <c r="AG1604" s="98"/>
      <c r="AH1604" s="98"/>
      <c r="AI1604" s="98"/>
      <c r="AJ1604" s="98"/>
      <c r="AK1604" s="98"/>
    </row>
    <row r="1605" spans="1:37" ht="17.25" customHeight="1" x14ac:dyDescent="0.2">
      <c r="A1605" s="97" t="s">
        <v>22</v>
      </c>
      <c r="B1605" s="97" t="s">
        <v>716</v>
      </c>
      <c r="C1605" s="97" t="s">
        <v>165</v>
      </c>
      <c r="D1605" s="110" t="s">
        <v>654</v>
      </c>
      <c r="E1605" s="97" t="s">
        <v>1850</v>
      </c>
      <c r="F1605" s="95">
        <v>15</v>
      </c>
      <c r="G1605" s="98" t="s">
        <v>717</v>
      </c>
      <c r="H1605" s="98">
        <v>1998</v>
      </c>
      <c r="I1605" s="96" t="s">
        <v>1885</v>
      </c>
      <c r="J1605" s="98" t="s">
        <v>1886</v>
      </c>
      <c r="K1605" s="98" t="s">
        <v>1853</v>
      </c>
      <c r="L1605" s="98" t="s">
        <v>1854</v>
      </c>
      <c r="M1605" s="98"/>
      <c r="N1605" s="98" t="s">
        <v>5865</v>
      </c>
      <c r="O1605" s="98"/>
      <c r="P1605" s="98"/>
      <c r="Q1605" s="98" t="s">
        <v>5862</v>
      </c>
      <c r="R1605" s="98"/>
      <c r="S1605" s="98"/>
      <c r="T1605" s="98"/>
      <c r="U1605" s="98"/>
      <c r="V1605" s="98"/>
      <c r="W1605" s="98"/>
      <c r="X1605" s="98"/>
      <c r="Y1605" s="98"/>
      <c r="Z1605" s="98"/>
      <c r="AA1605" s="98"/>
      <c r="AB1605" s="98"/>
      <c r="AC1605" s="98"/>
      <c r="AD1605" s="98"/>
      <c r="AE1605" s="98"/>
      <c r="AF1605" s="98"/>
      <c r="AG1605" s="98"/>
      <c r="AH1605" s="98"/>
      <c r="AI1605" s="98"/>
      <c r="AJ1605" s="98"/>
      <c r="AK1605" s="98"/>
    </row>
    <row r="1606" spans="1:37" ht="17.25" customHeight="1" x14ac:dyDescent="0.2">
      <c r="A1606" s="97" t="s">
        <v>22</v>
      </c>
      <c r="B1606" s="97" t="s">
        <v>720</v>
      </c>
      <c r="C1606" s="97" t="s">
        <v>165</v>
      </c>
      <c r="D1606" s="110" t="s">
        <v>654</v>
      </c>
      <c r="E1606" s="97" t="s">
        <v>1850</v>
      </c>
      <c r="F1606" s="95">
        <v>16</v>
      </c>
      <c r="G1606" s="98" t="s">
        <v>721</v>
      </c>
      <c r="H1606" s="98">
        <v>1999</v>
      </c>
      <c r="I1606" s="96" t="s">
        <v>1887</v>
      </c>
      <c r="J1606" s="98" t="s">
        <v>1888</v>
      </c>
      <c r="K1606" s="98" t="s">
        <v>1853</v>
      </c>
      <c r="L1606" s="98" t="s">
        <v>1854</v>
      </c>
      <c r="M1606" s="98"/>
      <c r="N1606" s="98" t="s">
        <v>5865</v>
      </c>
      <c r="O1606" s="98"/>
      <c r="P1606" s="98"/>
      <c r="Q1606" s="98" t="s">
        <v>5862</v>
      </c>
      <c r="R1606" s="98"/>
      <c r="S1606" s="98"/>
      <c r="T1606" s="98"/>
      <c r="U1606" s="98"/>
      <c r="V1606" s="98"/>
      <c r="W1606" s="98"/>
      <c r="X1606" s="98"/>
      <c r="Y1606" s="98"/>
      <c r="Z1606" s="98"/>
      <c r="AA1606" s="98"/>
      <c r="AB1606" s="98"/>
      <c r="AC1606" s="98"/>
      <c r="AD1606" s="98"/>
      <c r="AE1606" s="98"/>
      <c r="AF1606" s="98"/>
      <c r="AG1606" s="98"/>
      <c r="AH1606" s="98"/>
      <c r="AI1606" s="98"/>
      <c r="AJ1606" s="98"/>
      <c r="AK1606" s="98"/>
    </row>
    <row r="1607" spans="1:37" ht="17.25" customHeight="1" x14ac:dyDescent="0.2">
      <c r="A1607" s="97" t="s">
        <v>22</v>
      </c>
      <c r="B1607" s="97" t="s">
        <v>724</v>
      </c>
      <c r="C1607" s="97" t="s">
        <v>165</v>
      </c>
      <c r="D1607" s="110" t="s">
        <v>654</v>
      </c>
      <c r="E1607" s="97" t="s">
        <v>1850</v>
      </c>
      <c r="F1607" s="95">
        <v>17</v>
      </c>
      <c r="G1607" s="98" t="s">
        <v>725</v>
      </c>
      <c r="H1607" s="98">
        <v>2000</v>
      </c>
      <c r="I1607" s="96" t="s">
        <v>1891</v>
      </c>
      <c r="J1607" s="98" t="s">
        <v>1892</v>
      </c>
      <c r="K1607" s="98" t="s">
        <v>1853</v>
      </c>
      <c r="L1607" s="98" t="s">
        <v>1854</v>
      </c>
      <c r="M1607" s="98"/>
      <c r="N1607" s="98" t="s">
        <v>5865</v>
      </c>
      <c r="O1607" s="98"/>
      <c r="P1607" s="98"/>
      <c r="Q1607" s="98" t="s">
        <v>5862</v>
      </c>
      <c r="R1607" s="98"/>
      <c r="S1607" s="98"/>
      <c r="T1607" s="98"/>
      <c r="U1607" s="98"/>
      <c r="V1607" s="98"/>
      <c r="W1607" s="98"/>
      <c r="X1607" s="98"/>
      <c r="Y1607" s="98"/>
      <c r="Z1607" s="98"/>
      <c r="AA1607" s="98"/>
      <c r="AB1607" s="98"/>
      <c r="AC1607" s="98"/>
      <c r="AD1607" s="98"/>
      <c r="AE1607" s="98"/>
      <c r="AF1607" s="98"/>
      <c r="AG1607" s="98"/>
      <c r="AH1607" s="98"/>
      <c r="AI1607" s="98"/>
      <c r="AJ1607" s="98"/>
      <c r="AK1607" s="98"/>
    </row>
    <row r="1608" spans="1:37" ht="17.25" customHeight="1" x14ac:dyDescent="0.2">
      <c r="A1608" s="97" t="s">
        <v>22</v>
      </c>
      <c r="B1608" s="97" t="s">
        <v>728</v>
      </c>
      <c r="C1608" s="97" t="s">
        <v>165</v>
      </c>
      <c r="D1608" s="110" t="s">
        <v>654</v>
      </c>
      <c r="E1608" s="97" t="s">
        <v>1850</v>
      </c>
      <c r="F1608" s="95">
        <v>18</v>
      </c>
      <c r="G1608" s="98" t="s">
        <v>729</v>
      </c>
      <c r="H1608" s="98">
        <v>2001</v>
      </c>
      <c r="I1608" s="96" t="s">
        <v>1893</v>
      </c>
      <c r="J1608" s="98" t="s">
        <v>1894</v>
      </c>
      <c r="K1608" s="98" t="s">
        <v>1853</v>
      </c>
      <c r="L1608" s="98" t="s">
        <v>1854</v>
      </c>
      <c r="M1608" s="98"/>
      <c r="N1608" s="98" t="s">
        <v>5865</v>
      </c>
      <c r="O1608" s="98"/>
      <c r="P1608" s="98"/>
      <c r="Q1608" s="98" t="s">
        <v>5862</v>
      </c>
      <c r="R1608" s="98"/>
      <c r="S1608" s="98"/>
      <c r="T1608" s="98"/>
      <c r="U1608" s="98"/>
      <c r="V1608" s="98"/>
      <c r="W1608" s="98"/>
      <c r="X1608" s="98"/>
      <c r="Y1608" s="98"/>
      <c r="Z1608" s="98"/>
      <c r="AA1608" s="98"/>
      <c r="AB1608" s="98"/>
      <c r="AC1608" s="98"/>
      <c r="AD1608" s="98"/>
      <c r="AE1608" s="98"/>
      <c r="AF1608" s="98"/>
      <c r="AG1608" s="98"/>
      <c r="AH1608" s="98"/>
      <c r="AI1608" s="98"/>
      <c r="AJ1608" s="98"/>
      <c r="AK1608" s="98"/>
    </row>
    <row r="1609" spans="1:37" ht="17.25" customHeight="1" x14ac:dyDescent="0.2">
      <c r="A1609" s="97" t="s">
        <v>22</v>
      </c>
      <c r="B1609" s="97" t="s">
        <v>732</v>
      </c>
      <c r="C1609" s="97" t="s">
        <v>165</v>
      </c>
      <c r="D1609" s="110" t="s">
        <v>654</v>
      </c>
      <c r="E1609" s="97" t="s">
        <v>1850</v>
      </c>
      <c r="F1609" s="95">
        <v>19</v>
      </c>
      <c r="G1609" s="98" t="s">
        <v>733</v>
      </c>
      <c r="H1609" s="98">
        <v>2002</v>
      </c>
      <c r="I1609" s="96" t="s">
        <v>1895</v>
      </c>
      <c r="J1609" s="98" t="s">
        <v>1896</v>
      </c>
      <c r="K1609" s="98" t="s">
        <v>1853</v>
      </c>
      <c r="L1609" s="98" t="s">
        <v>1854</v>
      </c>
      <c r="M1609" s="98"/>
      <c r="N1609" s="98" t="s">
        <v>5865</v>
      </c>
      <c r="O1609" s="98"/>
      <c r="P1609" s="98"/>
      <c r="Q1609" s="98" t="s">
        <v>5862</v>
      </c>
      <c r="R1609" s="98"/>
      <c r="S1609" s="98"/>
      <c r="T1609" s="98"/>
      <c r="U1609" s="98"/>
      <c r="V1609" s="98"/>
      <c r="W1609" s="98"/>
      <c r="X1609" s="98"/>
      <c r="Y1609" s="98"/>
      <c r="Z1609" s="98"/>
      <c r="AA1609" s="98"/>
      <c r="AB1609" s="98"/>
      <c r="AC1609" s="98"/>
      <c r="AD1609" s="98"/>
      <c r="AE1609" s="98"/>
      <c r="AF1609" s="98"/>
      <c r="AG1609" s="98"/>
      <c r="AH1609" s="98"/>
      <c r="AI1609" s="98"/>
      <c r="AJ1609" s="98"/>
      <c r="AK1609" s="98"/>
    </row>
    <row r="1610" spans="1:37" ht="17.25" customHeight="1" x14ac:dyDescent="0.2">
      <c r="A1610" s="97" t="s">
        <v>22</v>
      </c>
      <c r="B1610" s="97" t="s">
        <v>737</v>
      </c>
      <c r="C1610" s="97" t="s">
        <v>165</v>
      </c>
      <c r="D1610" s="110" t="s">
        <v>654</v>
      </c>
      <c r="E1610" s="97" t="s">
        <v>1850</v>
      </c>
      <c r="F1610" s="95">
        <v>20</v>
      </c>
      <c r="G1610" s="98" t="s">
        <v>738</v>
      </c>
      <c r="H1610" s="98">
        <v>2003</v>
      </c>
      <c r="I1610" s="96" t="s">
        <v>1897</v>
      </c>
      <c r="J1610" s="98" t="s">
        <v>1898</v>
      </c>
      <c r="K1610" s="98" t="s">
        <v>1853</v>
      </c>
      <c r="L1610" s="98" t="s">
        <v>1854</v>
      </c>
      <c r="M1610" s="98"/>
      <c r="N1610" s="98" t="s">
        <v>5865</v>
      </c>
      <c r="O1610" s="98"/>
      <c r="P1610" s="98"/>
      <c r="Q1610" s="98" t="s">
        <v>5862</v>
      </c>
      <c r="R1610" s="98"/>
      <c r="S1610" s="98"/>
      <c r="T1610" s="98"/>
      <c r="U1610" s="98"/>
      <c r="V1610" s="98"/>
      <c r="W1610" s="98"/>
      <c r="X1610" s="98"/>
      <c r="Y1610" s="98"/>
      <c r="Z1610" s="98"/>
      <c r="AA1610" s="98"/>
      <c r="AB1610" s="98"/>
      <c r="AC1610" s="98"/>
      <c r="AD1610" s="98"/>
      <c r="AE1610" s="98"/>
      <c r="AF1610" s="98"/>
      <c r="AG1610" s="98"/>
      <c r="AH1610" s="98"/>
      <c r="AI1610" s="98"/>
      <c r="AJ1610" s="98"/>
      <c r="AK1610" s="98"/>
    </row>
    <row r="1611" spans="1:37" ht="17.25" customHeight="1" x14ac:dyDescent="0.2">
      <c r="A1611" s="97" t="s">
        <v>22</v>
      </c>
      <c r="B1611" s="97" t="s">
        <v>741</v>
      </c>
      <c r="C1611" s="97" t="s">
        <v>165</v>
      </c>
      <c r="D1611" s="110" t="s">
        <v>654</v>
      </c>
      <c r="E1611" s="97" t="s">
        <v>1850</v>
      </c>
      <c r="F1611" s="95">
        <v>21</v>
      </c>
      <c r="G1611" s="98" t="s">
        <v>742</v>
      </c>
      <c r="H1611" s="98">
        <v>2004</v>
      </c>
      <c r="I1611" s="96" t="s">
        <v>1899</v>
      </c>
      <c r="J1611" s="98" t="s">
        <v>1900</v>
      </c>
      <c r="K1611" s="98" t="s">
        <v>1853</v>
      </c>
      <c r="L1611" s="98" t="s">
        <v>1854</v>
      </c>
      <c r="M1611" s="98"/>
      <c r="N1611" s="98" t="s">
        <v>5865</v>
      </c>
      <c r="O1611" s="98"/>
      <c r="P1611" s="98"/>
      <c r="Q1611" s="98" t="s">
        <v>5862</v>
      </c>
      <c r="R1611" s="98"/>
      <c r="S1611" s="98"/>
      <c r="T1611" s="98"/>
      <c r="U1611" s="98"/>
      <c r="V1611" s="98"/>
      <c r="W1611" s="98"/>
      <c r="X1611" s="98"/>
      <c r="Y1611" s="98"/>
      <c r="Z1611" s="98"/>
      <c r="AA1611" s="98"/>
      <c r="AB1611" s="98"/>
      <c r="AC1611" s="98"/>
      <c r="AD1611" s="98"/>
      <c r="AE1611" s="98"/>
      <c r="AF1611" s="98"/>
      <c r="AG1611" s="98"/>
      <c r="AH1611" s="98"/>
      <c r="AI1611" s="98"/>
      <c r="AJ1611" s="98"/>
      <c r="AK1611" s="98"/>
    </row>
    <row r="1612" spans="1:37" ht="17.25" customHeight="1" x14ac:dyDescent="0.2">
      <c r="A1612" s="97" t="s">
        <v>22</v>
      </c>
      <c r="B1612" s="97" t="s">
        <v>745</v>
      </c>
      <c r="C1612" s="97" t="s">
        <v>165</v>
      </c>
      <c r="D1612" s="110" t="s">
        <v>654</v>
      </c>
      <c r="E1612" s="97" t="s">
        <v>1850</v>
      </c>
      <c r="F1612" s="95">
        <v>22</v>
      </c>
      <c r="G1612" s="98" t="s">
        <v>746</v>
      </c>
      <c r="H1612" s="98">
        <v>2005</v>
      </c>
      <c r="I1612" s="96" t="s">
        <v>1903</v>
      </c>
      <c r="J1612" s="98" t="s">
        <v>1904</v>
      </c>
      <c r="K1612" s="98" t="s">
        <v>1853</v>
      </c>
      <c r="L1612" s="98" t="s">
        <v>1854</v>
      </c>
      <c r="M1612" s="98"/>
      <c r="N1612" s="98" t="s">
        <v>5865</v>
      </c>
      <c r="O1612" s="98"/>
      <c r="P1612" s="98"/>
      <c r="Q1612" s="98" t="s">
        <v>5862</v>
      </c>
      <c r="R1612" s="98"/>
      <c r="S1612" s="98"/>
      <c r="T1612" s="98"/>
      <c r="U1612" s="98"/>
      <c r="V1612" s="98"/>
      <c r="W1612" s="98"/>
      <c r="X1612" s="98"/>
      <c r="Y1612" s="98"/>
      <c r="Z1612" s="98"/>
      <c r="AA1612" s="98"/>
      <c r="AB1612" s="98"/>
      <c r="AC1612" s="98"/>
      <c r="AD1612" s="98"/>
      <c r="AE1612" s="98"/>
      <c r="AF1612" s="98"/>
      <c r="AG1612" s="98"/>
      <c r="AH1612" s="98"/>
      <c r="AI1612" s="98"/>
      <c r="AJ1612" s="98"/>
      <c r="AK1612" s="98"/>
    </row>
    <row r="1613" spans="1:37" ht="17.25" customHeight="1" x14ac:dyDescent="0.2">
      <c r="A1613" s="97" t="s">
        <v>22</v>
      </c>
      <c r="B1613" s="97" t="s">
        <v>749</v>
      </c>
      <c r="C1613" s="97" t="s">
        <v>165</v>
      </c>
      <c r="D1613" s="110" t="s">
        <v>654</v>
      </c>
      <c r="E1613" s="97" t="s">
        <v>1850</v>
      </c>
      <c r="F1613" s="95">
        <v>23</v>
      </c>
      <c r="G1613" s="98" t="s">
        <v>750</v>
      </c>
      <c r="H1613" s="98">
        <v>2006</v>
      </c>
      <c r="I1613" s="96" t="s">
        <v>1905</v>
      </c>
      <c r="J1613" s="98" t="s">
        <v>1906</v>
      </c>
      <c r="K1613" s="98" t="s">
        <v>1853</v>
      </c>
      <c r="L1613" s="98" t="s">
        <v>1854</v>
      </c>
      <c r="M1613" s="98"/>
      <c r="N1613" s="98" t="s">
        <v>5865</v>
      </c>
      <c r="O1613" s="98"/>
      <c r="P1613" s="98"/>
      <c r="Q1613" s="98" t="s">
        <v>5862</v>
      </c>
      <c r="R1613" s="98"/>
      <c r="S1613" s="98"/>
      <c r="T1613" s="98"/>
      <c r="U1613" s="98"/>
      <c r="V1613" s="98"/>
      <c r="W1613" s="98"/>
      <c r="X1613" s="98"/>
      <c r="Y1613" s="98"/>
      <c r="Z1613" s="98"/>
      <c r="AA1613" s="98"/>
      <c r="AB1613" s="98"/>
      <c r="AC1613" s="98"/>
      <c r="AD1613" s="98"/>
      <c r="AE1613" s="98"/>
      <c r="AF1613" s="98"/>
      <c r="AG1613" s="98"/>
      <c r="AH1613" s="98"/>
      <c r="AI1613" s="98"/>
      <c r="AJ1613" s="98"/>
      <c r="AK1613" s="98"/>
    </row>
    <row r="1614" spans="1:37" ht="17.25" customHeight="1" x14ac:dyDescent="0.2">
      <c r="A1614" s="97" t="s">
        <v>22</v>
      </c>
      <c r="B1614" s="97" t="s">
        <v>753</v>
      </c>
      <c r="C1614" s="97" t="s">
        <v>165</v>
      </c>
      <c r="D1614" s="110" t="s">
        <v>654</v>
      </c>
      <c r="E1614" s="97" t="s">
        <v>1850</v>
      </c>
      <c r="F1614" s="95">
        <v>24</v>
      </c>
      <c r="G1614" s="98" t="s">
        <v>754</v>
      </c>
      <c r="H1614" s="98">
        <v>2007</v>
      </c>
      <c r="I1614" s="96" t="s">
        <v>1907</v>
      </c>
      <c r="J1614" s="98" t="s">
        <v>1908</v>
      </c>
      <c r="K1614" s="98" t="s">
        <v>1853</v>
      </c>
      <c r="L1614" s="98" t="s">
        <v>1854</v>
      </c>
      <c r="M1614" s="98"/>
      <c r="N1614" s="98" t="s">
        <v>5865</v>
      </c>
      <c r="O1614" s="98"/>
      <c r="P1614" s="98"/>
      <c r="Q1614" s="98" t="s">
        <v>5862</v>
      </c>
      <c r="R1614" s="98"/>
      <c r="S1614" s="98"/>
      <c r="T1614" s="98"/>
      <c r="U1614" s="98"/>
      <c r="V1614" s="98"/>
      <c r="W1614" s="98"/>
      <c r="X1614" s="98"/>
      <c r="Y1614" s="98"/>
      <c r="Z1614" s="98"/>
      <c r="AA1614" s="98"/>
      <c r="AB1614" s="98"/>
      <c r="AC1614" s="98"/>
      <c r="AD1614" s="98"/>
      <c r="AE1614" s="98"/>
      <c r="AF1614" s="98"/>
      <c r="AG1614" s="98"/>
      <c r="AH1614" s="98"/>
      <c r="AI1614" s="98"/>
      <c r="AJ1614" s="98"/>
      <c r="AK1614" s="98"/>
    </row>
    <row r="1615" spans="1:37" ht="17.25" customHeight="1" x14ac:dyDescent="0.2">
      <c r="A1615" s="97" t="s">
        <v>22</v>
      </c>
      <c r="B1615" s="97" t="s">
        <v>757</v>
      </c>
      <c r="C1615" s="97" t="s">
        <v>165</v>
      </c>
      <c r="D1615" s="110" t="s">
        <v>654</v>
      </c>
      <c r="E1615" s="97" t="s">
        <v>1850</v>
      </c>
      <c r="F1615" s="95">
        <v>25</v>
      </c>
      <c r="G1615" s="98" t="s">
        <v>758</v>
      </c>
      <c r="H1615" s="98">
        <v>2008</v>
      </c>
      <c r="I1615" s="96" t="s">
        <v>1909</v>
      </c>
      <c r="J1615" s="98" t="s">
        <v>1910</v>
      </c>
      <c r="K1615" s="98" t="s">
        <v>1853</v>
      </c>
      <c r="L1615" s="98" t="s">
        <v>1854</v>
      </c>
      <c r="M1615" s="98"/>
      <c r="N1615" s="98" t="s">
        <v>5865</v>
      </c>
      <c r="O1615" s="98"/>
      <c r="P1615" s="98"/>
      <c r="Q1615" s="98" t="s">
        <v>5862</v>
      </c>
      <c r="R1615" s="98"/>
      <c r="S1615" s="98"/>
      <c r="T1615" s="98"/>
      <c r="U1615" s="98"/>
      <c r="V1615" s="98"/>
      <c r="W1615" s="98"/>
      <c r="X1615" s="98"/>
      <c r="Y1615" s="98"/>
      <c r="Z1615" s="98"/>
      <c r="AA1615" s="98"/>
      <c r="AB1615" s="98"/>
      <c r="AC1615" s="98"/>
      <c r="AD1615" s="98"/>
      <c r="AE1615" s="98"/>
      <c r="AF1615" s="98"/>
      <c r="AG1615" s="98"/>
      <c r="AH1615" s="98"/>
      <c r="AI1615" s="98"/>
      <c r="AJ1615" s="98"/>
      <c r="AK1615" s="98"/>
    </row>
    <row r="1616" spans="1:37" ht="17.25" customHeight="1" x14ac:dyDescent="0.2">
      <c r="A1616" s="97" t="s">
        <v>22</v>
      </c>
      <c r="B1616" s="97" t="s">
        <v>761</v>
      </c>
      <c r="C1616" s="97" t="s">
        <v>165</v>
      </c>
      <c r="D1616" s="110" t="s">
        <v>654</v>
      </c>
      <c r="E1616" s="97" t="s">
        <v>1850</v>
      </c>
      <c r="F1616" s="95">
        <v>26</v>
      </c>
      <c r="G1616" s="98" t="s">
        <v>763</v>
      </c>
      <c r="H1616" s="98">
        <v>2009</v>
      </c>
      <c r="I1616" s="96" t="s">
        <v>1911</v>
      </c>
      <c r="J1616" s="98" t="s">
        <v>1912</v>
      </c>
      <c r="K1616" s="98" t="s">
        <v>1853</v>
      </c>
      <c r="L1616" s="98" t="s">
        <v>1854</v>
      </c>
      <c r="M1616" s="98"/>
      <c r="N1616" s="98" t="s">
        <v>5865</v>
      </c>
      <c r="O1616" s="98"/>
      <c r="P1616" s="98"/>
      <c r="Q1616" s="98" t="s">
        <v>5862</v>
      </c>
      <c r="R1616" s="98"/>
      <c r="S1616" s="98"/>
      <c r="T1616" s="98"/>
      <c r="U1616" s="98"/>
      <c r="V1616" s="98"/>
      <c r="W1616" s="98"/>
      <c r="X1616" s="98"/>
      <c r="Y1616" s="98"/>
      <c r="Z1616" s="98"/>
      <c r="AA1616" s="98"/>
      <c r="AB1616" s="98"/>
      <c r="AC1616" s="98"/>
      <c r="AD1616" s="98"/>
      <c r="AE1616" s="98"/>
      <c r="AF1616" s="98"/>
      <c r="AG1616" s="98"/>
      <c r="AH1616" s="98"/>
      <c r="AI1616" s="98"/>
      <c r="AJ1616" s="98"/>
      <c r="AK1616" s="98"/>
    </row>
    <row r="1617" spans="1:37" ht="17.25" customHeight="1" x14ac:dyDescent="0.2">
      <c r="A1617" s="97" t="s">
        <v>22</v>
      </c>
      <c r="B1617" s="97" t="s">
        <v>766</v>
      </c>
      <c r="C1617" s="97" t="s">
        <v>165</v>
      </c>
      <c r="D1617" s="110" t="s">
        <v>654</v>
      </c>
      <c r="E1617" s="97" t="s">
        <v>1850</v>
      </c>
      <c r="F1617" s="95">
        <v>27</v>
      </c>
      <c r="G1617" s="98" t="s">
        <v>767</v>
      </c>
      <c r="H1617" s="98">
        <v>2010</v>
      </c>
      <c r="I1617" s="96" t="s">
        <v>1913</v>
      </c>
      <c r="J1617" s="98" t="s">
        <v>1914</v>
      </c>
      <c r="K1617" s="98" t="s">
        <v>1853</v>
      </c>
      <c r="L1617" s="98" t="s">
        <v>1854</v>
      </c>
      <c r="M1617" s="98"/>
      <c r="N1617" s="98" t="s">
        <v>5865</v>
      </c>
      <c r="O1617" s="98"/>
      <c r="P1617" s="98"/>
      <c r="Q1617" s="98" t="s">
        <v>5862</v>
      </c>
      <c r="R1617" s="98"/>
      <c r="S1617" s="98"/>
      <c r="T1617" s="98"/>
      <c r="U1617" s="98"/>
      <c r="V1617" s="98"/>
      <c r="W1617" s="98"/>
      <c r="X1617" s="98"/>
      <c r="Y1617" s="98"/>
      <c r="Z1617" s="98"/>
      <c r="AA1617" s="98"/>
      <c r="AB1617" s="98"/>
      <c r="AC1617" s="98"/>
      <c r="AD1617" s="98"/>
      <c r="AE1617" s="98"/>
      <c r="AF1617" s="98"/>
      <c r="AG1617" s="98"/>
      <c r="AH1617" s="98"/>
      <c r="AI1617" s="98"/>
      <c r="AJ1617" s="98"/>
      <c r="AK1617" s="98"/>
    </row>
    <row r="1618" spans="1:37" ht="17.25" customHeight="1" x14ac:dyDescent="0.2">
      <c r="A1618" s="97" t="s">
        <v>22</v>
      </c>
      <c r="B1618" s="97" t="s">
        <v>770</v>
      </c>
      <c r="C1618" s="97" t="s">
        <v>165</v>
      </c>
      <c r="D1618" s="110" t="s">
        <v>654</v>
      </c>
      <c r="E1618" s="97" t="s">
        <v>1850</v>
      </c>
      <c r="F1618" s="95">
        <v>28</v>
      </c>
      <c r="G1618" s="98" t="s">
        <v>771</v>
      </c>
      <c r="H1618" s="98">
        <v>2011</v>
      </c>
      <c r="I1618" s="96" t="s">
        <v>1917</v>
      </c>
      <c r="J1618" s="98" t="s">
        <v>1918</v>
      </c>
      <c r="K1618" s="98" t="s">
        <v>1853</v>
      </c>
      <c r="L1618" s="98" t="s">
        <v>1854</v>
      </c>
      <c r="M1618" s="98"/>
      <c r="N1618" s="98" t="s">
        <v>5865</v>
      </c>
      <c r="O1618" s="98"/>
      <c r="P1618" s="98"/>
      <c r="Q1618" s="98" t="s">
        <v>5862</v>
      </c>
      <c r="R1618" s="98"/>
      <c r="S1618" s="98"/>
      <c r="T1618" s="98"/>
      <c r="U1618" s="98"/>
      <c r="V1618" s="98"/>
      <c r="W1618" s="98"/>
      <c r="X1618" s="98"/>
      <c r="Y1618" s="98"/>
      <c r="Z1618" s="98"/>
      <c r="AA1618" s="98"/>
      <c r="AB1618" s="98"/>
      <c r="AC1618" s="98"/>
      <c r="AD1618" s="98"/>
      <c r="AE1618" s="98"/>
      <c r="AF1618" s="98"/>
      <c r="AG1618" s="98"/>
      <c r="AH1618" s="98"/>
      <c r="AI1618" s="98"/>
      <c r="AJ1618" s="98"/>
      <c r="AK1618" s="98"/>
    </row>
    <row r="1619" spans="1:37" ht="17.25" customHeight="1" x14ac:dyDescent="0.2">
      <c r="A1619" s="97" t="s">
        <v>22</v>
      </c>
      <c r="B1619" s="97" t="s">
        <v>774</v>
      </c>
      <c r="C1619" s="97" t="s">
        <v>165</v>
      </c>
      <c r="D1619" s="110" t="s">
        <v>654</v>
      </c>
      <c r="E1619" s="97" t="s">
        <v>1850</v>
      </c>
      <c r="F1619" s="95">
        <v>29</v>
      </c>
      <c r="G1619" s="98" t="s">
        <v>775</v>
      </c>
      <c r="H1619" s="98">
        <v>2012</v>
      </c>
      <c r="I1619" s="96" t="s">
        <v>1919</v>
      </c>
      <c r="J1619" s="98" t="s">
        <v>1920</v>
      </c>
      <c r="K1619" s="98" t="s">
        <v>1853</v>
      </c>
      <c r="L1619" s="98" t="s">
        <v>1854</v>
      </c>
      <c r="M1619" s="98"/>
      <c r="N1619" s="98" t="s">
        <v>5865</v>
      </c>
      <c r="O1619" s="98"/>
      <c r="P1619" s="98"/>
      <c r="Q1619" s="98" t="s">
        <v>5862</v>
      </c>
      <c r="R1619" s="98"/>
      <c r="S1619" s="98"/>
      <c r="T1619" s="98"/>
      <c r="U1619" s="98"/>
      <c r="V1619" s="98"/>
      <c r="W1619" s="98"/>
      <c r="X1619" s="98"/>
      <c r="Y1619" s="98"/>
      <c r="Z1619" s="98"/>
      <c r="AA1619" s="98"/>
      <c r="AB1619" s="98"/>
      <c r="AC1619" s="98"/>
      <c r="AD1619" s="98"/>
      <c r="AE1619" s="98"/>
      <c r="AF1619" s="98"/>
      <c r="AG1619" s="98"/>
      <c r="AH1619" s="98"/>
      <c r="AI1619" s="98"/>
      <c r="AJ1619" s="98"/>
      <c r="AK1619" s="98"/>
    </row>
    <row r="1620" spans="1:37" ht="17.25" customHeight="1" x14ac:dyDescent="0.2">
      <c r="A1620" s="97" t="s">
        <v>22</v>
      </c>
      <c r="B1620" s="97" t="s">
        <v>778</v>
      </c>
      <c r="C1620" s="97" t="s">
        <v>165</v>
      </c>
      <c r="D1620" s="110" t="s">
        <v>654</v>
      </c>
      <c r="E1620" s="97" t="s">
        <v>1850</v>
      </c>
      <c r="F1620" s="95">
        <v>30</v>
      </c>
      <c r="G1620" s="98" t="s">
        <v>779</v>
      </c>
      <c r="H1620" s="98">
        <v>2013</v>
      </c>
      <c r="I1620" s="96" t="s">
        <v>1921</v>
      </c>
      <c r="J1620" s="98" t="s">
        <v>1922</v>
      </c>
      <c r="K1620" s="98" t="s">
        <v>1853</v>
      </c>
      <c r="L1620" s="98" t="s">
        <v>1854</v>
      </c>
      <c r="M1620" s="98"/>
      <c r="N1620" s="98" t="s">
        <v>5865</v>
      </c>
      <c r="O1620" s="98"/>
      <c r="P1620" s="98"/>
      <c r="Q1620" s="98" t="s">
        <v>5862</v>
      </c>
      <c r="R1620" s="98"/>
      <c r="S1620" s="98"/>
      <c r="T1620" s="98"/>
      <c r="U1620" s="98"/>
      <c r="V1620" s="98"/>
      <c r="W1620" s="98"/>
      <c r="X1620" s="98"/>
      <c r="Y1620" s="98"/>
      <c r="Z1620" s="98"/>
      <c r="AA1620" s="98"/>
      <c r="AB1620" s="98"/>
      <c r="AC1620" s="98"/>
      <c r="AD1620" s="98"/>
      <c r="AE1620" s="98"/>
      <c r="AF1620" s="98"/>
      <c r="AG1620" s="98"/>
      <c r="AH1620" s="98"/>
      <c r="AI1620" s="98"/>
      <c r="AJ1620" s="98"/>
      <c r="AK1620" s="98"/>
    </row>
    <row r="1621" spans="1:37" ht="17.25" customHeight="1" x14ac:dyDescent="0.2">
      <c r="A1621" s="97" t="s">
        <v>22</v>
      </c>
      <c r="B1621" s="97" t="s">
        <v>782</v>
      </c>
      <c r="C1621" s="97" t="s">
        <v>165</v>
      </c>
      <c r="D1621" s="110" t="s">
        <v>654</v>
      </c>
      <c r="E1621" s="97" t="s">
        <v>1850</v>
      </c>
      <c r="F1621" s="95">
        <v>31</v>
      </c>
      <c r="G1621" s="98" t="s">
        <v>783</v>
      </c>
      <c r="H1621" s="98">
        <v>2014</v>
      </c>
      <c r="I1621" s="96" t="s">
        <v>1923</v>
      </c>
      <c r="J1621" s="98" t="s">
        <v>1924</v>
      </c>
      <c r="K1621" s="98" t="s">
        <v>1853</v>
      </c>
      <c r="L1621" s="98" t="s">
        <v>1854</v>
      </c>
      <c r="M1621" s="98"/>
      <c r="N1621" s="98" t="s">
        <v>5865</v>
      </c>
      <c r="O1621" s="98"/>
      <c r="P1621" s="98"/>
      <c r="Q1621" s="98" t="s">
        <v>5862</v>
      </c>
      <c r="R1621" s="98"/>
      <c r="S1621" s="98"/>
      <c r="T1621" s="98"/>
      <c r="U1621" s="98"/>
      <c r="V1621" s="98"/>
      <c r="W1621" s="98"/>
      <c r="X1621" s="98"/>
      <c r="Y1621" s="98"/>
      <c r="Z1621" s="98"/>
      <c r="AA1621" s="98"/>
      <c r="AB1621" s="98"/>
      <c r="AC1621" s="98"/>
      <c r="AD1621" s="98"/>
      <c r="AE1621" s="98"/>
      <c r="AF1621" s="98"/>
      <c r="AG1621" s="98"/>
      <c r="AH1621" s="98"/>
      <c r="AI1621" s="98"/>
      <c r="AJ1621" s="98"/>
      <c r="AK1621" s="98"/>
    </row>
    <row r="1622" spans="1:37" ht="17.25" customHeight="1" x14ac:dyDescent="0.2">
      <c r="A1622" s="97" t="s">
        <v>22</v>
      </c>
      <c r="B1622" s="97" t="s">
        <v>786</v>
      </c>
      <c r="C1622" s="97" t="s">
        <v>165</v>
      </c>
      <c r="D1622" s="110" t="s">
        <v>654</v>
      </c>
      <c r="E1622" s="97" t="s">
        <v>1850</v>
      </c>
      <c r="F1622" s="95">
        <v>32</v>
      </c>
      <c r="G1622" s="98" t="s">
        <v>787</v>
      </c>
      <c r="H1622" s="98">
        <v>2015</v>
      </c>
      <c r="I1622" s="96" t="s">
        <v>1925</v>
      </c>
      <c r="J1622" s="98" t="s">
        <v>1926</v>
      </c>
      <c r="K1622" s="98" t="s">
        <v>1853</v>
      </c>
      <c r="L1622" s="98" t="s">
        <v>1854</v>
      </c>
      <c r="M1622" s="98"/>
      <c r="N1622" s="98" t="s">
        <v>5865</v>
      </c>
      <c r="O1622" s="98"/>
      <c r="P1622" s="98"/>
      <c r="Q1622" s="98" t="s">
        <v>5862</v>
      </c>
      <c r="R1622" s="98"/>
      <c r="S1622" s="98"/>
      <c r="T1622" s="98"/>
      <c r="U1622" s="98"/>
      <c r="V1622" s="98"/>
      <c r="W1622" s="98"/>
      <c r="X1622" s="98"/>
      <c r="Y1622" s="98"/>
      <c r="Z1622" s="98"/>
      <c r="AA1622" s="98"/>
      <c r="AB1622" s="98"/>
      <c r="AC1622" s="98"/>
      <c r="AD1622" s="98"/>
      <c r="AE1622" s="98"/>
      <c r="AF1622" s="98"/>
      <c r="AG1622" s="98"/>
      <c r="AH1622" s="98"/>
      <c r="AI1622" s="98"/>
      <c r="AJ1622" s="98"/>
      <c r="AK1622" s="98"/>
    </row>
    <row r="1623" spans="1:37" ht="17.25" customHeight="1" x14ac:dyDescent="0.2">
      <c r="A1623" s="97" t="s">
        <v>22</v>
      </c>
      <c r="B1623" s="97" t="s">
        <v>786</v>
      </c>
      <c r="C1623" s="97" t="s">
        <v>165</v>
      </c>
      <c r="D1623" s="110" t="s">
        <v>654</v>
      </c>
      <c r="E1623" s="97" t="s">
        <v>1850</v>
      </c>
      <c r="F1623" s="95">
        <v>33</v>
      </c>
      <c r="G1623" s="98" t="s">
        <v>1227</v>
      </c>
      <c r="H1623" s="98">
        <v>2016</v>
      </c>
      <c r="I1623" s="96" t="s">
        <v>1927</v>
      </c>
      <c r="J1623" s="98" t="s">
        <v>1928</v>
      </c>
      <c r="K1623" s="98" t="s">
        <v>1853</v>
      </c>
      <c r="L1623" s="98" t="s">
        <v>1854</v>
      </c>
      <c r="M1623" s="98"/>
      <c r="N1623" s="98" t="s">
        <v>5865</v>
      </c>
      <c r="O1623" s="98"/>
      <c r="P1623" s="98"/>
      <c r="Q1623" s="98" t="s">
        <v>5862</v>
      </c>
      <c r="R1623" s="98"/>
      <c r="S1623" s="98"/>
      <c r="T1623" s="98"/>
      <c r="U1623" s="98"/>
      <c r="V1623" s="98"/>
      <c r="W1623" s="98"/>
      <c r="X1623" s="98"/>
      <c r="Y1623" s="98"/>
      <c r="Z1623" s="98"/>
      <c r="AA1623" s="98"/>
      <c r="AB1623" s="98"/>
      <c r="AC1623" s="98"/>
      <c r="AD1623" s="98"/>
      <c r="AE1623" s="98"/>
      <c r="AF1623" s="98"/>
      <c r="AG1623" s="98"/>
      <c r="AH1623" s="98"/>
      <c r="AI1623" s="98"/>
      <c r="AJ1623" s="98"/>
      <c r="AK1623" s="98"/>
    </row>
    <row r="1624" spans="1:37" ht="17.25" customHeight="1" x14ac:dyDescent="0.2">
      <c r="A1624" s="97" t="s">
        <v>22</v>
      </c>
      <c r="B1624" s="97" t="s">
        <v>786</v>
      </c>
      <c r="C1624" s="97" t="s">
        <v>165</v>
      </c>
      <c r="D1624" s="110" t="s">
        <v>654</v>
      </c>
      <c r="E1624" s="97" t="s">
        <v>1850</v>
      </c>
      <c r="F1624" s="95">
        <v>34</v>
      </c>
      <c r="G1624" s="98" t="s">
        <v>1929</v>
      </c>
      <c r="H1624" s="98">
        <v>2017</v>
      </c>
      <c r="I1624" s="96" t="s">
        <v>1930</v>
      </c>
      <c r="J1624" s="98" t="s">
        <v>1931</v>
      </c>
      <c r="K1624" s="98" t="s">
        <v>1853</v>
      </c>
      <c r="L1624" s="98" t="s">
        <v>1854</v>
      </c>
      <c r="M1624" s="98"/>
      <c r="N1624" s="98" t="s">
        <v>5865</v>
      </c>
      <c r="O1624" s="98"/>
      <c r="P1624" s="98"/>
      <c r="Q1624" s="98" t="s">
        <v>5862</v>
      </c>
      <c r="R1624" s="98"/>
      <c r="S1624" s="98"/>
      <c r="T1624" s="98"/>
      <c r="W1624" s="98"/>
      <c r="X1624" s="98"/>
      <c r="Y1624" s="98"/>
      <c r="Z1624" s="98"/>
      <c r="AA1624" s="98"/>
      <c r="AB1624" s="98"/>
      <c r="AC1624" s="98"/>
      <c r="AD1624" s="98"/>
      <c r="AE1624" s="98"/>
      <c r="AF1624" s="98"/>
      <c r="AG1624" s="98"/>
      <c r="AH1624" s="98"/>
      <c r="AI1624" s="98"/>
      <c r="AJ1624" s="98"/>
      <c r="AK1624" s="98"/>
    </row>
    <row r="1625" spans="1:37" ht="16.5" customHeight="1" x14ac:dyDescent="0.2">
      <c r="A1625" s="97" t="s">
        <v>22</v>
      </c>
      <c r="B1625" s="96" t="s">
        <v>658</v>
      </c>
      <c r="C1625" s="97" t="s">
        <v>165</v>
      </c>
      <c r="D1625" s="105" t="s">
        <v>188</v>
      </c>
      <c r="E1625" s="105" t="s">
        <v>5939</v>
      </c>
      <c r="F1625" s="98">
        <v>1</v>
      </c>
      <c r="G1625" s="98" t="str">
        <f t="shared" ref="G1625:G1650" si="1">LEFT(B1625,1)</f>
        <v>a</v>
      </c>
      <c r="H1625" s="96">
        <v>1984</v>
      </c>
      <c r="J1625" s="96" t="s">
        <v>5943</v>
      </c>
      <c r="K1625" s="98" t="s">
        <v>5944</v>
      </c>
      <c r="L1625" s="98" t="s">
        <v>5945</v>
      </c>
      <c r="M1625" s="95"/>
      <c r="N1625" s="98" t="s">
        <v>177</v>
      </c>
      <c r="O1625" s="95"/>
      <c r="P1625" s="95"/>
      <c r="Q1625" s="98" t="s">
        <v>178</v>
      </c>
      <c r="R1625" s="112" t="s">
        <v>221</v>
      </c>
    </row>
    <row r="1626" spans="1:37" ht="16.5" customHeight="1" x14ac:dyDescent="0.2">
      <c r="A1626" s="97" t="s">
        <v>22</v>
      </c>
      <c r="B1626" s="96" t="s">
        <v>663</v>
      </c>
      <c r="C1626" s="97" t="s">
        <v>165</v>
      </c>
      <c r="D1626" s="105" t="s">
        <v>188</v>
      </c>
      <c r="E1626" s="105" t="s">
        <v>5939</v>
      </c>
      <c r="F1626" s="98">
        <v>2</v>
      </c>
      <c r="G1626" s="98" t="str">
        <f t="shared" si="1"/>
        <v>b</v>
      </c>
      <c r="H1626" s="96">
        <v>1985</v>
      </c>
      <c r="J1626" s="96" t="s">
        <v>5947</v>
      </c>
      <c r="K1626" s="98" t="s">
        <v>5944</v>
      </c>
      <c r="L1626" s="98" t="s">
        <v>5945</v>
      </c>
      <c r="M1626" s="95"/>
      <c r="N1626" s="98" t="s">
        <v>177</v>
      </c>
      <c r="O1626" s="95"/>
      <c r="P1626" s="95"/>
      <c r="Q1626" s="98" t="s">
        <v>178</v>
      </c>
      <c r="R1626" s="112" t="s">
        <v>221</v>
      </c>
    </row>
    <row r="1627" spans="1:37" ht="16.5" customHeight="1" x14ac:dyDescent="0.2">
      <c r="A1627" s="97" t="s">
        <v>22</v>
      </c>
      <c r="B1627" s="96" t="s">
        <v>666</v>
      </c>
      <c r="C1627" s="97" t="s">
        <v>165</v>
      </c>
      <c r="D1627" s="105" t="s">
        <v>188</v>
      </c>
      <c r="E1627" s="105" t="s">
        <v>5939</v>
      </c>
      <c r="F1627" s="98">
        <v>3</v>
      </c>
      <c r="G1627" s="98" t="str">
        <f t="shared" si="1"/>
        <v>c</v>
      </c>
      <c r="H1627" s="96">
        <v>1986</v>
      </c>
      <c r="J1627" s="96" t="s">
        <v>5950</v>
      </c>
      <c r="K1627" s="98" t="s">
        <v>5944</v>
      </c>
      <c r="L1627" s="98" t="s">
        <v>5945</v>
      </c>
      <c r="M1627" s="95"/>
      <c r="N1627" s="98" t="s">
        <v>177</v>
      </c>
      <c r="O1627" s="95"/>
      <c r="P1627" s="95"/>
      <c r="Q1627" s="98" t="s">
        <v>178</v>
      </c>
      <c r="R1627" s="112" t="s">
        <v>221</v>
      </c>
    </row>
    <row r="1628" spans="1:37" ht="16.5" customHeight="1" x14ac:dyDescent="0.2">
      <c r="A1628" s="97" t="s">
        <v>22</v>
      </c>
      <c r="B1628" s="96" t="s">
        <v>671</v>
      </c>
      <c r="C1628" s="97" t="s">
        <v>165</v>
      </c>
      <c r="D1628" s="105" t="s">
        <v>188</v>
      </c>
      <c r="E1628" s="105" t="s">
        <v>5939</v>
      </c>
      <c r="F1628" s="98">
        <v>4</v>
      </c>
      <c r="G1628" s="98" t="str">
        <f t="shared" si="1"/>
        <v>d</v>
      </c>
      <c r="H1628" s="96">
        <v>1987</v>
      </c>
      <c r="J1628" s="96" t="s">
        <v>5952</v>
      </c>
      <c r="K1628" s="98" t="s">
        <v>5944</v>
      </c>
      <c r="L1628" s="98" t="s">
        <v>5945</v>
      </c>
      <c r="M1628" s="95"/>
      <c r="N1628" s="98" t="s">
        <v>177</v>
      </c>
      <c r="O1628" s="95"/>
      <c r="P1628" s="95"/>
      <c r="Q1628" s="98" t="s">
        <v>178</v>
      </c>
      <c r="R1628" s="112" t="s">
        <v>221</v>
      </c>
    </row>
    <row r="1629" spans="1:37" ht="16.5" customHeight="1" x14ac:dyDescent="0.2">
      <c r="A1629" s="97" t="s">
        <v>22</v>
      </c>
      <c r="B1629" s="96" t="s">
        <v>675</v>
      </c>
      <c r="C1629" s="97" t="s">
        <v>165</v>
      </c>
      <c r="D1629" s="105" t="s">
        <v>188</v>
      </c>
      <c r="E1629" s="105" t="s">
        <v>5939</v>
      </c>
      <c r="F1629" s="98">
        <v>5</v>
      </c>
      <c r="G1629" s="98" t="str">
        <f t="shared" si="1"/>
        <v>e</v>
      </c>
      <c r="H1629" s="96">
        <v>1988</v>
      </c>
      <c r="J1629" s="96" t="s">
        <v>5958</v>
      </c>
      <c r="K1629" s="98" t="s">
        <v>5944</v>
      </c>
      <c r="L1629" s="98" t="s">
        <v>5945</v>
      </c>
      <c r="M1629" s="95"/>
      <c r="N1629" s="98" t="s">
        <v>177</v>
      </c>
      <c r="O1629" s="95"/>
      <c r="P1629" s="95"/>
      <c r="Q1629" s="98" t="s">
        <v>178</v>
      </c>
      <c r="R1629" s="112" t="s">
        <v>221</v>
      </c>
    </row>
    <row r="1630" spans="1:37" ht="16.5" customHeight="1" x14ac:dyDescent="0.2">
      <c r="A1630" s="97" t="s">
        <v>22</v>
      </c>
      <c r="B1630" s="96" t="s">
        <v>679</v>
      </c>
      <c r="C1630" s="97" t="s">
        <v>165</v>
      </c>
      <c r="D1630" s="105" t="s">
        <v>188</v>
      </c>
      <c r="E1630" s="105" t="s">
        <v>5939</v>
      </c>
      <c r="F1630" s="98">
        <v>6</v>
      </c>
      <c r="G1630" s="98" t="str">
        <f t="shared" si="1"/>
        <v>f</v>
      </c>
      <c r="H1630" s="96">
        <v>1989</v>
      </c>
      <c r="J1630" s="96" t="s">
        <v>5961</v>
      </c>
      <c r="K1630" s="98" t="s">
        <v>5944</v>
      </c>
      <c r="L1630" s="98" t="s">
        <v>5945</v>
      </c>
      <c r="M1630" s="95"/>
      <c r="N1630" s="98" t="s">
        <v>177</v>
      </c>
      <c r="O1630" s="95"/>
      <c r="P1630" s="95"/>
      <c r="Q1630" s="98" t="s">
        <v>178</v>
      </c>
      <c r="R1630" s="112" t="s">
        <v>221</v>
      </c>
    </row>
    <row r="1631" spans="1:37" ht="16.5" customHeight="1" x14ac:dyDescent="0.2">
      <c r="A1631" s="97" t="s">
        <v>22</v>
      </c>
      <c r="B1631" s="96" t="s">
        <v>683</v>
      </c>
      <c r="C1631" s="97" t="s">
        <v>165</v>
      </c>
      <c r="D1631" s="105" t="s">
        <v>188</v>
      </c>
      <c r="E1631" s="105" t="s">
        <v>5939</v>
      </c>
      <c r="F1631" s="98">
        <v>7</v>
      </c>
      <c r="G1631" s="98" t="str">
        <f t="shared" si="1"/>
        <v>g</v>
      </c>
      <c r="H1631" s="96">
        <v>1990</v>
      </c>
      <c r="J1631" s="96" t="s">
        <v>5963</v>
      </c>
      <c r="K1631" s="98" t="s">
        <v>5944</v>
      </c>
      <c r="L1631" s="98" t="s">
        <v>5945</v>
      </c>
      <c r="M1631" s="95"/>
      <c r="N1631" s="98" t="s">
        <v>177</v>
      </c>
      <c r="O1631" s="95"/>
      <c r="P1631" s="95"/>
      <c r="Q1631" s="98" t="s">
        <v>178</v>
      </c>
      <c r="R1631" s="112" t="s">
        <v>221</v>
      </c>
    </row>
    <row r="1632" spans="1:37" ht="16.5" customHeight="1" x14ac:dyDescent="0.2">
      <c r="A1632" s="97" t="s">
        <v>22</v>
      </c>
      <c r="B1632" s="96" t="s">
        <v>687</v>
      </c>
      <c r="C1632" s="97" t="s">
        <v>165</v>
      </c>
      <c r="D1632" s="105" t="s">
        <v>188</v>
      </c>
      <c r="E1632" s="105" t="s">
        <v>5939</v>
      </c>
      <c r="F1632" s="98">
        <v>8</v>
      </c>
      <c r="G1632" s="98" t="str">
        <f t="shared" si="1"/>
        <v>h</v>
      </c>
      <c r="H1632" s="96">
        <v>1991</v>
      </c>
      <c r="J1632" s="96" t="s">
        <v>5966</v>
      </c>
      <c r="K1632" s="98" t="s">
        <v>5944</v>
      </c>
      <c r="L1632" s="98" t="s">
        <v>5945</v>
      </c>
      <c r="M1632" s="95"/>
      <c r="N1632" s="98" t="s">
        <v>177</v>
      </c>
      <c r="O1632" s="95"/>
      <c r="P1632" s="95"/>
      <c r="Q1632" s="98" t="s">
        <v>178</v>
      </c>
      <c r="R1632" s="112" t="s">
        <v>221</v>
      </c>
    </row>
    <row r="1633" spans="1:18" ht="16.5" customHeight="1" x14ac:dyDescent="0.2">
      <c r="A1633" s="97" t="s">
        <v>22</v>
      </c>
      <c r="B1633" s="96" t="s">
        <v>691</v>
      </c>
      <c r="C1633" s="97" t="s">
        <v>165</v>
      </c>
      <c r="D1633" s="105" t="s">
        <v>188</v>
      </c>
      <c r="E1633" s="105" t="s">
        <v>5939</v>
      </c>
      <c r="F1633" s="98">
        <v>9</v>
      </c>
      <c r="G1633" s="98" t="str">
        <f t="shared" si="1"/>
        <v>i</v>
      </c>
      <c r="H1633" s="96">
        <v>1992</v>
      </c>
      <c r="J1633" s="96" t="s">
        <v>5969</v>
      </c>
      <c r="K1633" s="98" t="s">
        <v>5944</v>
      </c>
      <c r="L1633" s="98" t="s">
        <v>5945</v>
      </c>
      <c r="M1633" s="95"/>
      <c r="N1633" s="98" t="s">
        <v>177</v>
      </c>
      <c r="O1633" s="95"/>
      <c r="P1633" s="95"/>
      <c r="Q1633" s="98" t="s">
        <v>178</v>
      </c>
      <c r="R1633" s="112" t="s">
        <v>221</v>
      </c>
    </row>
    <row r="1634" spans="1:18" ht="16.5" customHeight="1" x14ac:dyDescent="0.2">
      <c r="A1634" s="97" t="s">
        <v>22</v>
      </c>
      <c r="B1634" s="96" t="s">
        <v>695</v>
      </c>
      <c r="C1634" s="97" t="s">
        <v>165</v>
      </c>
      <c r="D1634" s="105" t="s">
        <v>188</v>
      </c>
      <c r="E1634" s="105" t="s">
        <v>5939</v>
      </c>
      <c r="F1634" s="98">
        <v>10</v>
      </c>
      <c r="G1634" s="98" t="str">
        <f t="shared" si="1"/>
        <v>j</v>
      </c>
      <c r="H1634" s="96">
        <v>1993</v>
      </c>
      <c r="J1634" s="96" t="s">
        <v>5972</v>
      </c>
      <c r="K1634" s="98" t="s">
        <v>5944</v>
      </c>
      <c r="L1634" s="98" t="s">
        <v>5945</v>
      </c>
      <c r="M1634" s="95"/>
      <c r="N1634" s="98" t="s">
        <v>177</v>
      </c>
      <c r="O1634" s="95"/>
      <c r="P1634" s="95"/>
      <c r="Q1634" s="98" t="s">
        <v>178</v>
      </c>
      <c r="R1634" s="112" t="s">
        <v>221</v>
      </c>
    </row>
    <row r="1635" spans="1:18" ht="16.5" customHeight="1" x14ac:dyDescent="0.2">
      <c r="A1635" s="97" t="s">
        <v>22</v>
      </c>
      <c r="B1635" s="96" t="s">
        <v>699</v>
      </c>
      <c r="C1635" s="97" t="s">
        <v>165</v>
      </c>
      <c r="D1635" s="105" t="s">
        <v>188</v>
      </c>
      <c r="E1635" s="105" t="s">
        <v>5939</v>
      </c>
      <c r="F1635" s="98">
        <v>11</v>
      </c>
      <c r="G1635" s="98" t="str">
        <f t="shared" si="1"/>
        <v>k</v>
      </c>
      <c r="H1635" s="96">
        <v>1994</v>
      </c>
      <c r="J1635" s="96" t="s">
        <v>5977</v>
      </c>
      <c r="K1635" s="98" t="s">
        <v>5944</v>
      </c>
      <c r="L1635" s="98" t="s">
        <v>5945</v>
      </c>
      <c r="M1635" s="95"/>
      <c r="N1635" s="98" t="s">
        <v>177</v>
      </c>
      <c r="O1635" s="95"/>
      <c r="P1635" s="95"/>
      <c r="Q1635" s="98" t="s">
        <v>178</v>
      </c>
      <c r="R1635" s="112" t="s">
        <v>221</v>
      </c>
    </row>
    <row r="1636" spans="1:18" ht="16.5" customHeight="1" x14ac:dyDescent="0.2">
      <c r="A1636" s="97" t="s">
        <v>22</v>
      </c>
      <c r="B1636" s="96" t="s">
        <v>704</v>
      </c>
      <c r="C1636" s="97" t="s">
        <v>165</v>
      </c>
      <c r="D1636" s="105" t="s">
        <v>188</v>
      </c>
      <c r="E1636" s="105" t="s">
        <v>5939</v>
      </c>
      <c r="F1636" s="98">
        <v>12</v>
      </c>
      <c r="G1636" s="98" t="str">
        <f t="shared" si="1"/>
        <v>l</v>
      </c>
      <c r="H1636" s="96">
        <v>1995</v>
      </c>
      <c r="J1636" s="96" t="s">
        <v>5979</v>
      </c>
      <c r="K1636" s="98" t="s">
        <v>5944</v>
      </c>
      <c r="L1636" s="98" t="s">
        <v>5945</v>
      </c>
      <c r="M1636" s="95"/>
      <c r="N1636" s="98" t="s">
        <v>177</v>
      </c>
      <c r="O1636" s="95"/>
      <c r="P1636" s="95"/>
      <c r="Q1636" s="98" t="s">
        <v>178</v>
      </c>
      <c r="R1636" s="112" t="s">
        <v>221</v>
      </c>
    </row>
    <row r="1637" spans="1:18" ht="16.5" customHeight="1" x14ac:dyDescent="0.2">
      <c r="A1637" s="97" t="s">
        <v>22</v>
      </c>
      <c r="B1637" s="96" t="s">
        <v>708</v>
      </c>
      <c r="C1637" s="97" t="s">
        <v>165</v>
      </c>
      <c r="D1637" s="105" t="s">
        <v>188</v>
      </c>
      <c r="E1637" s="105" t="s">
        <v>5939</v>
      </c>
      <c r="F1637" s="98">
        <v>13</v>
      </c>
      <c r="G1637" s="98" t="str">
        <f t="shared" si="1"/>
        <v>m</v>
      </c>
      <c r="H1637" s="96">
        <v>1996</v>
      </c>
      <c r="J1637" s="96" t="s">
        <v>5982</v>
      </c>
      <c r="K1637" s="98" t="s">
        <v>5944</v>
      </c>
      <c r="L1637" s="98" t="s">
        <v>5945</v>
      </c>
      <c r="M1637" s="95"/>
      <c r="N1637" s="98" t="s">
        <v>177</v>
      </c>
      <c r="O1637" s="95"/>
      <c r="P1637" s="95"/>
      <c r="Q1637" s="98" t="s">
        <v>178</v>
      </c>
      <c r="R1637" s="112" t="s">
        <v>221</v>
      </c>
    </row>
    <row r="1638" spans="1:18" ht="16.5" customHeight="1" x14ac:dyDescent="0.2">
      <c r="A1638" s="97" t="s">
        <v>22</v>
      </c>
      <c r="B1638" s="96" t="s">
        <v>712</v>
      </c>
      <c r="C1638" s="97" t="s">
        <v>165</v>
      </c>
      <c r="D1638" s="105" t="s">
        <v>188</v>
      </c>
      <c r="E1638" s="105" t="s">
        <v>5939</v>
      </c>
      <c r="F1638" s="98">
        <v>14</v>
      </c>
      <c r="G1638" s="98" t="str">
        <f t="shared" si="1"/>
        <v>n</v>
      </c>
      <c r="H1638" s="96">
        <v>1997</v>
      </c>
      <c r="J1638" s="96" t="s">
        <v>5985</v>
      </c>
      <c r="K1638" s="98" t="s">
        <v>5944</v>
      </c>
      <c r="L1638" s="98" t="s">
        <v>5945</v>
      </c>
      <c r="M1638" s="95"/>
      <c r="N1638" s="98" t="s">
        <v>177</v>
      </c>
      <c r="O1638" s="95"/>
      <c r="P1638" s="95"/>
      <c r="Q1638" s="98" t="s">
        <v>178</v>
      </c>
      <c r="R1638" s="112" t="s">
        <v>221</v>
      </c>
    </row>
    <row r="1639" spans="1:18" ht="16.5" customHeight="1" x14ac:dyDescent="0.2">
      <c r="A1639" s="97" t="s">
        <v>22</v>
      </c>
      <c r="B1639" s="96" t="s">
        <v>716</v>
      </c>
      <c r="C1639" s="97" t="s">
        <v>165</v>
      </c>
      <c r="D1639" s="105" t="s">
        <v>188</v>
      </c>
      <c r="E1639" s="105" t="s">
        <v>5939</v>
      </c>
      <c r="F1639" s="98">
        <v>15</v>
      </c>
      <c r="G1639" s="98" t="str">
        <f t="shared" si="1"/>
        <v>o</v>
      </c>
      <c r="H1639" s="96">
        <v>1998</v>
      </c>
      <c r="J1639" s="96" t="s">
        <v>5988</v>
      </c>
      <c r="K1639" s="98" t="s">
        <v>5944</v>
      </c>
      <c r="L1639" s="98" t="s">
        <v>5945</v>
      </c>
      <c r="M1639" s="95"/>
      <c r="N1639" s="98" t="s">
        <v>177</v>
      </c>
      <c r="O1639" s="95"/>
      <c r="P1639" s="95"/>
      <c r="Q1639" s="98" t="s">
        <v>178</v>
      </c>
      <c r="R1639" s="112" t="s">
        <v>221</v>
      </c>
    </row>
    <row r="1640" spans="1:18" ht="16.5" customHeight="1" x14ac:dyDescent="0.2">
      <c r="A1640" s="97" t="s">
        <v>22</v>
      </c>
      <c r="B1640" s="96" t="s">
        <v>720</v>
      </c>
      <c r="C1640" s="97" t="s">
        <v>165</v>
      </c>
      <c r="D1640" s="105" t="s">
        <v>188</v>
      </c>
      <c r="E1640" s="105" t="s">
        <v>5939</v>
      </c>
      <c r="F1640" s="98">
        <v>16</v>
      </c>
      <c r="G1640" s="98" t="str">
        <f t="shared" si="1"/>
        <v>p</v>
      </c>
      <c r="H1640" s="96">
        <v>1999</v>
      </c>
      <c r="J1640" s="96" t="s">
        <v>5993</v>
      </c>
      <c r="K1640" s="98" t="s">
        <v>5944</v>
      </c>
      <c r="L1640" s="98" t="s">
        <v>5945</v>
      </c>
      <c r="M1640" s="95"/>
      <c r="N1640" s="98" t="s">
        <v>177</v>
      </c>
      <c r="O1640" s="95"/>
      <c r="P1640" s="95"/>
      <c r="Q1640" s="98" t="s">
        <v>178</v>
      </c>
      <c r="R1640" s="112" t="s">
        <v>221</v>
      </c>
    </row>
    <row r="1641" spans="1:18" ht="16.5" customHeight="1" x14ac:dyDescent="0.2">
      <c r="A1641" s="97" t="s">
        <v>22</v>
      </c>
      <c r="B1641" s="96" t="s">
        <v>724</v>
      </c>
      <c r="C1641" s="97" t="s">
        <v>165</v>
      </c>
      <c r="D1641" s="105" t="s">
        <v>188</v>
      </c>
      <c r="E1641" s="105" t="s">
        <v>5939</v>
      </c>
      <c r="F1641" s="98">
        <v>17</v>
      </c>
      <c r="G1641" s="98" t="str">
        <f t="shared" si="1"/>
        <v>q</v>
      </c>
      <c r="H1641" s="96">
        <v>2000</v>
      </c>
      <c r="J1641" s="96" t="s">
        <v>5995</v>
      </c>
      <c r="K1641" s="98" t="s">
        <v>5944</v>
      </c>
      <c r="L1641" s="98" t="s">
        <v>5945</v>
      </c>
      <c r="M1641" s="95"/>
      <c r="N1641" s="98" t="s">
        <v>177</v>
      </c>
      <c r="O1641" s="95"/>
      <c r="P1641" s="95"/>
      <c r="Q1641" s="98" t="s">
        <v>178</v>
      </c>
      <c r="R1641" s="112" t="s">
        <v>221</v>
      </c>
    </row>
    <row r="1642" spans="1:18" ht="16.5" customHeight="1" x14ac:dyDescent="0.2">
      <c r="A1642" s="97" t="s">
        <v>22</v>
      </c>
      <c r="B1642" s="96" t="s">
        <v>728</v>
      </c>
      <c r="C1642" s="97" t="s">
        <v>165</v>
      </c>
      <c r="D1642" s="105" t="s">
        <v>188</v>
      </c>
      <c r="E1642" s="105" t="s">
        <v>5939</v>
      </c>
      <c r="F1642" s="98">
        <v>18</v>
      </c>
      <c r="G1642" s="98" t="str">
        <f t="shared" si="1"/>
        <v>r</v>
      </c>
      <c r="H1642" s="96">
        <v>2001</v>
      </c>
      <c r="J1642" s="96" t="s">
        <v>5998</v>
      </c>
      <c r="K1642" s="98" t="s">
        <v>5944</v>
      </c>
      <c r="L1642" s="98" t="s">
        <v>5945</v>
      </c>
      <c r="M1642" s="95"/>
      <c r="N1642" s="98" t="s">
        <v>177</v>
      </c>
      <c r="O1642" s="95"/>
      <c r="P1642" s="95"/>
      <c r="Q1642" s="98" t="s">
        <v>178</v>
      </c>
      <c r="R1642" s="112" t="s">
        <v>221</v>
      </c>
    </row>
    <row r="1643" spans="1:18" ht="16.5" customHeight="1" x14ac:dyDescent="0.2">
      <c r="A1643" s="97" t="s">
        <v>22</v>
      </c>
      <c r="B1643" s="96" t="s">
        <v>732</v>
      </c>
      <c r="C1643" s="97" t="s">
        <v>165</v>
      </c>
      <c r="D1643" s="105" t="s">
        <v>188</v>
      </c>
      <c r="E1643" s="105" t="s">
        <v>5939</v>
      </c>
      <c r="F1643" s="98">
        <v>19</v>
      </c>
      <c r="G1643" s="98" t="str">
        <f t="shared" si="1"/>
        <v>s</v>
      </c>
      <c r="H1643" s="96">
        <v>2002</v>
      </c>
      <c r="J1643" s="96" t="s">
        <v>6000</v>
      </c>
      <c r="K1643" s="98" t="s">
        <v>5944</v>
      </c>
      <c r="L1643" s="98" t="s">
        <v>5945</v>
      </c>
      <c r="M1643" s="95"/>
      <c r="N1643" s="98" t="s">
        <v>177</v>
      </c>
      <c r="O1643" s="95"/>
      <c r="P1643" s="95"/>
      <c r="Q1643" s="98" t="s">
        <v>178</v>
      </c>
      <c r="R1643" s="112" t="s">
        <v>221</v>
      </c>
    </row>
    <row r="1644" spans="1:18" ht="16.5" customHeight="1" x14ac:dyDescent="0.2">
      <c r="A1644" s="97" t="s">
        <v>22</v>
      </c>
      <c r="B1644" s="96" t="s">
        <v>737</v>
      </c>
      <c r="C1644" s="97" t="s">
        <v>165</v>
      </c>
      <c r="D1644" s="105" t="s">
        <v>188</v>
      </c>
      <c r="E1644" s="105" t="s">
        <v>5939</v>
      </c>
      <c r="F1644" s="98">
        <v>20</v>
      </c>
      <c r="G1644" s="98" t="str">
        <f t="shared" si="1"/>
        <v>t</v>
      </c>
      <c r="H1644" s="96">
        <v>2003</v>
      </c>
      <c r="J1644" s="96" t="s">
        <v>6003</v>
      </c>
      <c r="K1644" s="98" t="s">
        <v>5944</v>
      </c>
      <c r="L1644" s="98" t="s">
        <v>5945</v>
      </c>
      <c r="M1644" s="95"/>
      <c r="N1644" s="98" t="s">
        <v>177</v>
      </c>
      <c r="O1644" s="95"/>
      <c r="P1644" s="95"/>
      <c r="Q1644" s="98" t="s">
        <v>178</v>
      </c>
      <c r="R1644" s="112" t="s">
        <v>221</v>
      </c>
    </row>
    <row r="1645" spans="1:18" ht="16.5" customHeight="1" x14ac:dyDescent="0.2">
      <c r="A1645" s="97" t="s">
        <v>22</v>
      </c>
      <c r="B1645" s="96" t="s">
        <v>741</v>
      </c>
      <c r="C1645" s="97" t="s">
        <v>165</v>
      </c>
      <c r="D1645" s="105" t="s">
        <v>188</v>
      </c>
      <c r="E1645" s="105" t="s">
        <v>5939</v>
      </c>
      <c r="F1645" s="98">
        <v>21</v>
      </c>
      <c r="G1645" s="98" t="str">
        <f t="shared" si="1"/>
        <v>u</v>
      </c>
      <c r="H1645" s="96">
        <v>2004</v>
      </c>
      <c r="J1645" s="96" t="s">
        <v>6006</v>
      </c>
      <c r="K1645" s="98" t="s">
        <v>5944</v>
      </c>
      <c r="L1645" s="98" t="s">
        <v>5945</v>
      </c>
      <c r="M1645" s="95"/>
      <c r="N1645" s="98" t="s">
        <v>177</v>
      </c>
      <c r="O1645" s="95"/>
      <c r="P1645" s="95"/>
      <c r="Q1645" s="98" t="s">
        <v>178</v>
      </c>
      <c r="R1645" s="112" t="s">
        <v>221</v>
      </c>
    </row>
    <row r="1646" spans="1:18" ht="16.5" customHeight="1" x14ac:dyDescent="0.2">
      <c r="A1646" s="97" t="s">
        <v>22</v>
      </c>
      <c r="B1646" s="96" t="s">
        <v>745</v>
      </c>
      <c r="C1646" s="97" t="s">
        <v>165</v>
      </c>
      <c r="D1646" s="105" t="s">
        <v>188</v>
      </c>
      <c r="E1646" s="105" t="s">
        <v>5939</v>
      </c>
      <c r="F1646" s="98">
        <v>22</v>
      </c>
      <c r="G1646" s="98" t="str">
        <f t="shared" si="1"/>
        <v>v</v>
      </c>
      <c r="H1646" s="96">
        <v>2005</v>
      </c>
      <c r="J1646" s="96" t="s">
        <v>6011</v>
      </c>
      <c r="K1646" s="98" t="s">
        <v>5944</v>
      </c>
      <c r="L1646" s="98" t="s">
        <v>5945</v>
      </c>
      <c r="M1646" s="95"/>
      <c r="N1646" s="98" t="s">
        <v>177</v>
      </c>
      <c r="O1646" s="95"/>
      <c r="P1646" s="95"/>
      <c r="Q1646" s="98" t="s">
        <v>178</v>
      </c>
      <c r="R1646" s="112" t="s">
        <v>221</v>
      </c>
    </row>
    <row r="1647" spans="1:18" ht="16.5" customHeight="1" x14ac:dyDescent="0.2">
      <c r="A1647" s="97" t="s">
        <v>22</v>
      </c>
      <c r="B1647" s="96" t="s">
        <v>749</v>
      </c>
      <c r="C1647" s="97" t="s">
        <v>165</v>
      </c>
      <c r="D1647" s="105" t="s">
        <v>188</v>
      </c>
      <c r="E1647" s="105" t="s">
        <v>5939</v>
      </c>
      <c r="F1647" s="98">
        <v>23</v>
      </c>
      <c r="G1647" s="98" t="str">
        <f t="shared" si="1"/>
        <v>w</v>
      </c>
      <c r="H1647" s="96">
        <v>2006</v>
      </c>
      <c r="J1647" s="96" t="s">
        <v>6014</v>
      </c>
      <c r="K1647" s="98" t="s">
        <v>5944</v>
      </c>
      <c r="L1647" s="98" t="s">
        <v>5945</v>
      </c>
      <c r="M1647" s="95"/>
      <c r="N1647" s="98" t="s">
        <v>177</v>
      </c>
      <c r="O1647" s="95"/>
      <c r="P1647" s="95"/>
      <c r="Q1647" s="98" t="s">
        <v>178</v>
      </c>
      <c r="R1647" s="112" t="s">
        <v>221</v>
      </c>
    </row>
    <row r="1648" spans="1:18" ht="16.5" customHeight="1" x14ac:dyDescent="0.2">
      <c r="A1648" s="97" t="s">
        <v>22</v>
      </c>
      <c r="B1648" s="96" t="s">
        <v>753</v>
      </c>
      <c r="C1648" s="97" t="s">
        <v>165</v>
      </c>
      <c r="D1648" s="105" t="s">
        <v>188</v>
      </c>
      <c r="E1648" s="105" t="s">
        <v>5939</v>
      </c>
      <c r="F1648" s="98">
        <v>24</v>
      </c>
      <c r="G1648" s="98" t="str">
        <f t="shared" si="1"/>
        <v>x</v>
      </c>
      <c r="H1648" s="96">
        <v>2007</v>
      </c>
      <c r="J1648" s="96" t="s">
        <v>6017</v>
      </c>
      <c r="K1648" s="98" t="s">
        <v>5944</v>
      </c>
      <c r="L1648" s="98" t="s">
        <v>5945</v>
      </c>
      <c r="M1648" s="95"/>
      <c r="N1648" s="98" t="s">
        <v>177</v>
      </c>
      <c r="O1648" s="95"/>
      <c r="P1648" s="95"/>
      <c r="Q1648" s="98" t="s">
        <v>178</v>
      </c>
      <c r="R1648" s="112" t="s">
        <v>221</v>
      </c>
    </row>
    <row r="1649" spans="1:18" ht="16.5" customHeight="1" x14ac:dyDescent="0.2">
      <c r="A1649" s="97" t="s">
        <v>22</v>
      </c>
      <c r="B1649" s="96" t="s">
        <v>757</v>
      </c>
      <c r="C1649" s="97" t="s">
        <v>165</v>
      </c>
      <c r="D1649" s="105" t="s">
        <v>188</v>
      </c>
      <c r="E1649" s="105" t="s">
        <v>5939</v>
      </c>
      <c r="F1649" s="98">
        <v>25</v>
      </c>
      <c r="G1649" s="98" t="str">
        <f t="shared" si="1"/>
        <v>y</v>
      </c>
      <c r="H1649" s="96">
        <v>2008</v>
      </c>
      <c r="J1649" s="96" t="s">
        <v>6019</v>
      </c>
      <c r="K1649" s="98" t="s">
        <v>5944</v>
      </c>
      <c r="L1649" s="98" t="s">
        <v>5945</v>
      </c>
      <c r="M1649" s="95"/>
      <c r="N1649" s="98" t="s">
        <v>177</v>
      </c>
      <c r="O1649" s="95"/>
      <c r="P1649" s="95"/>
      <c r="Q1649" s="98" t="s">
        <v>178</v>
      </c>
      <c r="R1649" s="112" t="s">
        <v>221</v>
      </c>
    </row>
    <row r="1650" spans="1:18" ht="16.5" customHeight="1" x14ac:dyDescent="0.2">
      <c r="A1650" s="97" t="s">
        <v>22</v>
      </c>
      <c r="B1650" s="96" t="s">
        <v>761</v>
      </c>
      <c r="C1650" s="97" t="s">
        <v>165</v>
      </c>
      <c r="D1650" s="105" t="s">
        <v>188</v>
      </c>
      <c r="E1650" s="105" t="s">
        <v>5939</v>
      </c>
      <c r="F1650" s="98">
        <v>26</v>
      </c>
      <c r="G1650" s="98" t="str">
        <f t="shared" si="1"/>
        <v>z</v>
      </c>
      <c r="H1650" s="96">
        <v>2009</v>
      </c>
      <c r="J1650" s="96" t="s">
        <v>6022</v>
      </c>
      <c r="K1650" s="98" t="s">
        <v>5944</v>
      </c>
      <c r="L1650" s="98" t="s">
        <v>5945</v>
      </c>
      <c r="M1650" s="95"/>
      <c r="N1650" s="98" t="s">
        <v>177</v>
      </c>
      <c r="O1650" s="95"/>
      <c r="P1650" s="95"/>
      <c r="Q1650" s="98" t="s">
        <v>178</v>
      </c>
      <c r="R1650" s="112" t="s">
        <v>221</v>
      </c>
    </row>
    <row r="1651" spans="1:18" ht="16.5" customHeight="1" x14ac:dyDescent="0.2">
      <c r="A1651" s="97" t="s">
        <v>22</v>
      </c>
      <c r="B1651" s="96" t="s">
        <v>766</v>
      </c>
      <c r="C1651" s="97" t="s">
        <v>165</v>
      </c>
      <c r="D1651" s="105" t="s">
        <v>188</v>
      </c>
      <c r="E1651" s="105" t="s">
        <v>5939</v>
      </c>
      <c r="F1651" s="98">
        <v>27</v>
      </c>
      <c r="G1651" s="98" t="str">
        <f t="shared" ref="G1651:G1658" si="2">LEFT(B1651,2)</f>
        <v>ba</v>
      </c>
      <c r="H1651" s="96">
        <v>2010</v>
      </c>
      <c r="J1651" s="96" t="s">
        <v>6025</v>
      </c>
      <c r="K1651" s="98" t="s">
        <v>5944</v>
      </c>
      <c r="L1651" s="98" t="s">
        <v>5945</v>
      </c>
      <c r="M1651" s="95"/>
      <c r="N1651" s="98" t="s">
        <v>177</v>
      </c>
      <c r="O1651" s="95"/>
      <c r="P1651" s="95"/>
      <c r="Q1651" s="98" t="s">
        <v>178</v>
      </c>
      <c r="R1651" s="112" t="s">
        <v>221</v>
      </c>
    </row>
    <row r="1652" spans="1:18" ht="16.5" customHeight="1" x14ac:dyDescent="0.2">
      <c r="A1652" s="97" t="s">
        <v>22</v>
      </c>
      <c r="B1652" s="96" t="s">
        <v>770</v>
      </c>
      <c r="C1652" s="97" t="s">
        <v>165</v>
      </c>
      <c r="D1652" s="105" t="s">
        <v>188</v>
      </c>
      <c r="E1652" s="105" t="s">
        <v>5939</v>
      </c>
      <c r="F1652" s="98">
        <v>28</v>
      </c>
      <c r="G1652" s="98" t="str">
        <f t="shared" si="2"/>
        <v>bb</v>
      </c>
      <c r="H1652" s="96">
        <v>2011</v>
      </c>
      <c r="J1652" s="96" t="s">
        <v>6030</v>
      </c>
      <c r="K1652" s="98" t="s">
        <v>5944</v>
      </c>
      <c r="L1652" s="98" t="s">
        <v>5945</v>
      </c>
      <c r="M1652" s="95"/>
      <c r="N1652" s="98" t="s">
        <v>177</v>
      </c>
      <c r="O1652" s="95"/>
      <c r="P1652" s="95"/>
      <c r="Q1652" s="98" t="s">
        <v>178</v>
      </c>
      <c r="R1652" s="112" t="s">
        <v>221</v>
      </c>
    </row>
    <row r="1653" spans="1:18" ht="16.5" customHeight="1" x14ac:dyDescent="0.2">
      <c r="A1653" s="97" t="s">
        <v>22</v>
      </c>
      <c r="B1653" s="96" t="s">
        <v>774</v>
      </c>
      <c r="C1653" s="97" t="s">
        <v>165</v>
      </c>
      <c r="D1653" s="105" t="s">
        <v>188</v>
      </c>
      <c r="E1653" s="105" t="s">
        <v>5939</v>
      </c>
      <c r="F1653" s="98">
        <v>29</v>
      </c>
      <c r="G1653" s="98" t="str">
        <f t="shared" si="2"/>
        <v>bc</v>
      </c>
      <c r="H1653" s="96">
        <v>2012</v>
      </c>
      <c r="J1653" s="96" t="s">
        <v>6033</v>
      </c>
      <c r="K1653" s="98" t="s">
        <v>5944</v>
      </c>
      <c r="L1653" s="98" t="s">
        <v>5945</v>
      </c>
      <c r="M1653" s="95"/>
      <c r="N1653" s="98" t="s">
        <v>177</v>
      </c>
      <c r="O1653" s="95"/>
      <c r="P1653" s="95"/>
      <c r="Q1653" s="98" t="s">
        <v>178</v>
      </c>
      <c r="R1653" s="112" t="s">
        <v>221</v>
      </c>
    </row>
    <row r="1654" spans="1:18" ht="16.5" customHeight="1" x14ac:dyDescent="0.2">
      <c r="A1654" s="97" t="s">
        <v>22</v>
      </c>
      <c r="B1654" s="96" t="s">
        <v>778</v>
      </c>
      <c r="C1654" s="97" t="s">
        <v>165</v>
      </c>
      <c r="D1654" s="105" t="s">
        <v>188</v>
      </c>
      <c r="E1654" s="105" t="s">
        <v>5939</v>
      </c>
      <c r="F1654" s="98">
        <v>30</v>
      </c>
      <c r="G1654" s="98" t="str">
        <f t="shared" si="2"/>
        <v>bd</v>
      </c>
      <c r="H1654" s="96">
        <v>2013</v>
      </c>
      <c r="J1654" s="96" t="s">
        <v>6036</v>
      </c>
      <c r="K1654" s="98" t="s">
        <v>5944</v>
      </c>
      <c r="L1654" s="98" t="s">
        <v>5945</v>
      </c>
      <c r="M1654" s="95"/>
      <c r="N1654" s="98" t="s">
        <v>177</v>
      </c>
      <c r="O1654" s="95"/>
      <c r="P1654" s="95"/>
      <c r="Q1654" s="98" t="s">
        <v>178</v>
      </c>
      <c r="R1654" s="112" t="s">
        <v>221</v>
      </c>
    </row>
    <row r="1655" spans="1:18" ht="16.5" customHeight="1" x14ac:dyDescent="0.2">
      <c r="A1655" s="97" t="s">
        <v>22</v>
      </c>
      <c r="B1655" s="96" t="s">
        <v>782</v>
      </c>
      <c r="C1655" s="97" t="s">
        <v>165</v>
      </c>
      <c r="D1655" s="105" t="s">
        <v>188</v>
      </c>
      <c r="E1655" s="105" t="s">
        <v>5939</v>
      </c>
      <c r="F1655" s="98">
        <v>31</v>
      </c>
      <c r="G1655" s="98" t="str">
        <f t="shared" si="2"/>
        <v>be</v>
      </c>
      <c r="H1655" s="96">
        <v>2014</v>
      </c>
      <c r="J1655" s="96" t="s">
        <v>6038</v>
      </c>
      <c r="K1655" s="98" t="s">
        <v>5944</v>
      </c>
      <c r="L1655" s="98" t="s">
        <v>5945</v>
      </c>
      <c r="M1655" s="95"/>
      <c r="N1655" s="98" t="s">
        <v>177</v>
      </c>
      <c r="O1655" s="95"/>
      <c r="P1655" s="95"/>
      <c r="Q1655" s="98" t="s">
        <v>178</v>
      </c>
      <c r="R1655" s="112" t="s">
        <v>221</v>
      </c>
    </row>
    <row r="1656" spans="1:18" ht="16.5" customHeight="1" x14ac:dyDescent="0.2">
      <c r="A1656" s="97" t="s">
        <v>22</v>
      </c>
      <c r="B1656" s="96" t="s">
        <v>786</v>
      </c>
      <c r="C1656" s="97" t="s">
        <v>165</v>
      </c>
      <c r="D1656" s="105" t="s">
        <v>188</v>
      </c>
      <c r="E1656" s="105" t="s">
        <v>5939</v>
      </c>
      <c r="F1656" s="98">
        <v>32</v>
      </c>
      <c r="G1656" s="98" t="str">
        <f t="shared" si="2"/>
        <v>bf</v>
      </c>
      <c r="H1656" s="96">
        <v>2015</v>
      </c>
      <c r="J1656" s="96" t="s">
        <v>6041</v>
      </c>
      <c r="K1656" s="98" t="s">
        <v>5944</v>
      </c>
      <c r="L1656" s="98" t="s">
        <v>5945</v>
      </c>
      <c r="M1656" s="95"/>
      <c r="N1656" s="98" t="s">
        <v>177</v>
      </c>
      <c r="O1656" s="95"/>
      <c r="P1656" s="95"/>
      <c r="Q1656" s="98" t="s">
        <v>178</v>
      </c>
      <c r="R1656" s="112" t="s">
        <v>221</v>
      </c>
    </row>
    <row r="1657" spans="1:18" ht="16.5" customHeight="1" x14ac:dyDescent="0.2">
      <c r="A1657" s="97" t="s">
        <v>22</v>
      </c>
      <c r="B1657" s="96" t="s">
        <v>1226</v>
      </c>
      <c r="C1657" s="97" t="s">
        <v>165</v>
      </c>
      <c r="D1657" s="105" t="s">
        <v>188</v>
      </c>
      <c r="E1657" s="105" t="s">
        <v>5939</v>
      </c>
      <c r="F1657" s="98">
        <v>33</v>
      </c>
      <c r="G1657" s="98" t="str">
        <f t="shared" si="2"/>
        <v>bg</v>
      </c>
      <c r="H1657" s="96">
        <v>2016</v>
      </c>
      <c r="J1657" s="96" t="s">
        <v>6046</v>
      </c>
      <c r="K1657" s="98" t="s">
        <v>5944</v>
      </c>
      <c r="L1657" s="98" t="s">
        <v>5945</v>
      </c>
      <c r="M1657" s="95"/>
      <c r="N1657" s="98" t="s">
        <v>177</v>
      </c>
      <c r="O1657" s="95"/>
      <c r="P1657" s="95"/>
      <c r="Q1657" s="98" t="s">
        <v>178</v>
      </c>
      <c r="R1657" s="112" t="s">
        <v>221</v>
      </c>
    </row>
    <row r="1658" spans="1:18" ht="16.5" customHeight="1" x14ac:dyDescent="0.2">
      <c r="A1658" s="97" t="s">
        <v>22</v>
      </c>
      <c r="B1658" s="96" t="s">
        <v>5446</v>
      </c>
      <c r="C1658" s="97" t="s">
        <v>165</v>
      </c>
      <c r="D1658" s="105" t="s">
        <v>188</v>
      </c>
      <c r="E1658" s="105" t="s">
        <v>5939</v>
      </c>
      <c r="F1658" s="98">
        <v>34</v>
      </c>
      <c r="G1658" s="98" t="str">
        <f t="shared" si="2"/>
        <v>bh</v>
      </c>
      <c r="H1658" s="96">
        <v>2017</v>
      </c>
      <c r="J1658" s="96" t="s">
        <v>6049</v>
      </c>
      <c r="K1658" s="98" t="s">
        <v>5944</v>
      </c>
      <c r="L1658" s="98" t="s">
        <v>5945</v>
      </c>
      <c r="M1658" s="95"/>
      <c r="N1658" s="98" t="s">
        <v>177</v>
      </c>
      <c r="O1658" s="95"/>
      <c r="P1658" s="95"/>
      <c r="Q1658" s="98" t="s">
        <v>178</v>
      </c>
      <c r="R1658" s="112" t="s">
        <v>221</v>
      </c>
    </row>
    <row r="1659" spans="1:18" ht="16.5" customHeight="1" x14ac:dyDescent="0.2">
      <c r="A1659" s="97" t="s">
        <v>22</v>
      </c>
      <c r="B1659" s="95" t="s">
        <v>658</v>
      </c>
      <c r="C1659" s="97" t="s">
        <v>165</v>
      </c>
      <c r="D1659" s="105" t="s">
        <v>188</v>
      </c>
      <c r="E1659" s="105" t="s">
        <v>6051</v>
      </c>
      <c r="F1659" s="98">
        <v>1</v>
      </c>
      <c r="G1659" s="98" t="str">
        <f>LEFT(B1659,1)</f>
        <v>a</v>
      </c>
      <c r="H1659" s="98">
        <v>1984</v>
      </c>
      <c r="J1659" s="95" t="s">
        <v>6053</v>
      </c>
      <c r="K1659" s="95" t="s">
        <v>6054</v>
      </c>
      <c r="L1659" s="98" t="s">
        <v>5945</v>
      </c>
      <c r="M1659" s="95"/>
      <c r="N1659" s="98" t="s">
        <v>177</v>
      </c>
      <c r="O1659" s="95"/>
      <c r="P1659" s="95"/>
      <c r="Q1659" s="98" t="s">
        <v>178</v>
      </c>
      <c r="R1659" s="112" t="s">
        <v>221</v>
      </c>
    </row>
    <row r="1660" spans="1:18" ht="16.5" customHeight="1" x14ac:dyDescent="0.2">
      <c r="A1660" s="97" t="s">
        <v>22</v>
      </c>
      <c r="B1660" s="95" t="s">
        <v>766</v>
      </c>
      <c r="C1660" s="97" t="s">
        <v>165</v>
      </c>
      <c r="D1660" s="105" t="s">
        <v>188</v>
      </c>
      <c r="E1660" s="105" t="s">
        <v>6051</v>
      </c>
      <c r="F1660" s="98">
        <v>27</v>
      </c>
      <c r="G1660" s="98" t="str">
        <f t="shared" ref="G1660:G1667" si="3">LEFT(B1660,2)</f>
        <v>ba</v>
      </c>
      <c r="H1660" s="98">
        <v>2010</v>
      </c>
      <c r="J1660" s="95" t="s">
        <v>6057</v>
      </c>
      <c r="K1660" s="95" t="s">
        <v>6054</v>
      </c>
      <c r="L1660" s="98" t="s">
        <v>5945</v>
      </c>
      <c r="M1660" s="95"/>
      <c r="N1660" s="98" t="s">
        <v>177</v>
      </c>
      <c r="O1660" s="95"/>
      <c r="P1660" s="95"/>
      <c r="Q1660" s="98" t="s">
        <v>178</v>
      </c>
      <c r="R1660" s="112" t="s">
        <v>221</v>
      </c>
    </row>
    <row r="1661" spans="1:18" ht="16.5" customHeight="1" x14ac:dyDescent="0.2">
      <c r="A1661" s="97" t="s">
        <v>22</v>
      </c>
      <c r="B1661" s="95" t="s">
        <v>770</v>
      </c>
      <c r="C1661" s="97" t="s">
        <v>165</v>
      </c>
      <c r="D1661" s="105" t="s">
        <v>188</v>
      </c>
      <c r="E1661" s="105" t="s">
        <v>6051</v>
      </c>
      <c r="F1661" s="98">
        <v>28</v>
      </c>
      <c r="G1661" s="98" t="str">
        <f t="shared" si="3"/>
        <v>bb</v>
      </c>
      <c r="H1661" s="98">
        <v>2011</v>
      </c>
      <c r="J1661" s="95" t="s">
        <v>6060</v>
      </c>
      <c r="K1661" s="95" t="s">
        <v>6054</v>
      </c>
      <c r="L1661" s="98" t="s">
        <v>5945</v>
      </c>
      <c r="M1661" s="95"/>
      <c r="N1661" s="98" t="s">
        <v>177</v>
      </c>
      <c r="O1661" s="95"/>
      <c r="P1661" s="95"/>
      <c r="Q1661" s="98" t="s">
        <v>178</v>
      </c>
      <c r="R1661" s="112" t="s">
        <v>221</v>
      </c>
    </row>
    <row r="1662" spans="1:18" ht="16.5" customHeight="1" x14ac:dyDescent="0.2">
      <c r="A1662" s="97" t="s">
        <v>22</v>
      </c>
      <c r="B1662" s="95" t="s">
        <v>774</v>
      </c>
      <c r="C1662" s="97" t="s">
        <v>165</v>
      </c>
      <c r="D1662" s="105" t="s">
        <v>188</v>
      </c>
      <c r="E1662" s="105" t="s">
        <v>6051</v>
      </c>
      <c r="F1662" s="98">
        <v>29</v>
      </c>
      <c r="G1662" s="98" t="str">
        <f t="shared" si="3"/>
        <v>bc</v>
      </c>
      <c r="H1662" s="98">
        <v>2012</v>
      </c>
      <c r="J1662" s="95" t="s">
        <v>6063</v>
      </c>
      <c r="K1662" s="95" t="s">
        <v>6054</v>
      </c>
      <c r="L1662" s="98" t="s">
        <v>5945</v>
      </c>
      <c r="M1662" s="95"/>
      <c r="N1662" s="98" t="s">
        <v>177</v>
      </c>
      <c r="O1662" s="95"/>
      <c r="P1662" s="95"/>
      <c r="Q1662" s="98" t="s">
        <v>178</v>
      </c>
      <c r="R1662" s="112" t="s">
        <v>221</v>
      </c>
    </row>
    <row r="1663" spans="1:18" ht="16.5" customHeight="1" x14ac:dyDescent="0.2">
      <c r="A1663" s="97" t="s">
        <v>22</v>
      </c>
      <c r="B1663" s="95" t="s">
        <v>778</v>
      </c>
      <c r="C1663" s="97" t="s">
        <v>165</v>
      </c>
      <c r="D1663" s="105" t="s">
        <v>188</v>
      </c>
      <c r="E1663" s="105" t="s">
        <v>6051</v>
      </c>
      <c r="F1663" s="98">
        <v>30</v>
      </c>
      <c r="G1663" s="98" t="str">
        <f t="shared" si="3"/>
        <v>bd</v>
      </c>
      <c r="H1663" s="98">
        <v>2013</v>
      </c>
      <c r="J1663" s="95" t="s">
        <v>6067</v>
      </c>
      <c r="K1663" s="95" t="s">
        <v>6054</v>
      </c>
      <c r="L1663" s="98" t="s">
        <v>5945</v>
      </c>
      <c r="M1663" s="95"/>
      <c r="N1663" s="98" t="s">
        <v>177</v>
      </c>
      <c r="O1663" s="95"/>
      <c r="P1663" s="95"/>
      <c r="Q1663" s="98" t="s">
        <v>178</v>
      </c>
      <c r="R1663" s="112" t="s">
        <v>221</v>
      </c>
    </row>
    <row r="1664" spans="1:18" ht="16.5" customHeight="1" x14ac:dyDescent="0.2">
      <c r="A1664" s="97" t="s">
        <v>22</v>
      </c>
      <c r="B1664" s="95" t="s">
        <v>782</v>
      </c>
      <c r="C1664" s="97" t="s">
        <v>165</v>
      </c>
      <c r="D1664" s="105" t="s">
        <v>188</v>
      </c>
      <c r="E1664" s="105" t="s">
        <v>6051</v>
      </c>
      <c r="F1664" s="98">
        <v>31</v>
      </c>
      <c r="G1664" s="98" t="str">
        <f t="shared" si="3"/>
        <v>be</v>
      </c>
      <c r="H1664" s="98">
        <v>2014</v>
      </c>
      <c r="J1664" s="95" t="s">
        <v>6070</v>
      </c>
      <c r="K1664" s="95" t="s">
        <v>6054</v>
      </c>
      <c r="L1664" s="98" t="s">
        <v>5945</v>
      </c>
      <c r="M1664" s="95"/>
      <c r="N1664" s="98" t="s">
        <v>177</v>
      </c>
      <c r="O1664" s="95"/>
      <c r="P1664" s="95"/>
      <c r="Q1664" s="98" t="s">
        <v>178</v>
      </c>
      <c r="R1664" s="112" t="s">
        <v>221</v>
      </c>
    </row>
    <row r="1665" spans="1:18" ht="16.5" customHeight="1" x14ac:dyDescent="0.2">
      <c r="A1665" s="97" t="s">
        <v>22</v>
      </c>
      <c r="B1665" s="95" t="s">
        <v>786</v>
      </c>
      <c r="C1665" s="97" t="s">
        <v>165</v>
      </c>
      <c r="D1665" s="105" t="s">
        <v>188</v>
      </c>
      <c r="E1665" s="105" t="s">
        <v>6051</v>
      </c>
      <c r="F1665" s="98">
        <v>32</v>
      </c>
      <c r="G1665" s="98" t="str">
        <f t="shared" si="3"/>
        <v>bf</v>
      </c>
      <c r="H1665" s="98">
        <v>2015</v>
      </c>
      <c r="J1665" s="95" t="s">
        <v>6072</v>
      </c>
      <c r="K1665" s="95" t="s">
        <v>6054</v>
      </c>
      <c r="L1665" s="98" t="s">
        <v>5945</v>
      </c>
      <c r="M1665" s="95"/>
      <c r="N1665" s="98" t="s">
        <v>177</v>
      </c>
      <c r="O1665" s="95"/>
      <c r="P1665" s="95"/>
      <c r="Q1665" s="98" t="s">
        <v>178</v>
      </c>
      <c r="R1665" s="112" t="s">
        <v>221</v>
      </c>
    </row>
    <row r="1666" spans="1:18" ht="16.5" customHeight="1" x14ac:dyDescent="0.2">
      <c r="A1666" s="97" t="s">
        <v>22</v>
      </c>
      <c r="B1666" s="95" t="s">
        <v>1226</v>
      </c>
      <c r="C1666" s="97" t="s">
        <v>165</v>
      </c>
      <c r="D1666" s="105" t="s">
        <v>188</v>
      </c>
      <c r="E1666" s="105" t="s">
        <v>6051</v>
      </c>
      <c r="F1666" s="98">
        <v>33</v>
      </c>
      <c r="G1666" s="98" t="str">
        <f t="shared" si="3"/>
        <v>bg</v>
      </c>
      <c r="H1666" s="98">
        <v>2016</v>
      </c>
      <c r="J1666" s="95" t="s">
        <v>6075</v>
      </c>
      <c r="K1666" s="95" t="s">
        <v>6054</v>
      </c>
      <c r="L1666" s="98" t="s">
        <v>5945</v>
      </c>
      <c r="M1666" s="95"/>
      <c r="N1666" s="98" t="s">
        <v>177</v>
      </c>
      <c r="O1666" s="95"/>
      <c r="P1666" s="95"/>
      <c r="Q1666" s="98" t="s">
        <v>178</v>
      </c>
      <c r="R1666" s="112" t="s">
        <v>221</v>
      </c>
    </row>
    <row r="1667" spans="1:18" ht="16.5" customHeight="1" x14ac:dyDescent="0.2">
      <c r="A1667" s="97" t="s">
        <v>22</v>
      </c>
      <c r="B1667" s="95" t="s">
        <v>5446</v>
      </c>
      <c r="C1667" s="97" t="s">
        <v>165</v>
      </c>
      <c r="D1667" s="105" t="s">
        <v>188</v>
      </c>
      <c r="E1667" s="105" t="s">
        <v>6051</v>
      </c>
      <c r="F1667" s="98">
        <v>34</v>
      </c>
      <c r="G1667" s="98" t="str">
        <f t="shared" si="3"/>
        <v>bh</v>
      </c>
      <c r="H1667" s="98">
        <v>2017</v>
      </c>
      <c r="J1667" s="95" t="s">
        <v>6077</v>
      </c>
      <c r="K1667" s="95" t="s">
        <v>6054</v>
      </c>
      <c r="L1667" s="98" t="s">
        <v>5945</v>
      </c>
      <c r="M1667" s="95"/>
      <c r="N1667" s="98" t="s">
        <v>177</v>
      </c>
      <c r="O1667" s="95"/>
      <c r="P1667" s="95"/>
      <c r="Q1667" s="98" t="s">
        <v>178</v>
      </c>
      <c r="R1667" s="112" t="s">
        <v>221</v>
      </c>
    </row>
    <row r="1668" spans="1:18" ht="16.5" customHeight="1" x14ac:dyDescent="0.2">
      <c r="A1668" s="97" t="s">
        <v>22</v>
      </c>
      <c r="B1668" s="95" t="s">
        <v>663</v>
      </c>
      <c r="C1668" s="97" t="s">
        <v>165</v>
      </c>
      <c r="D1668" s="105" t="s">
        <v>188</v>
      </c>
      <c r="E1668" s="105" t="s">
        <v>6051</v>
      </c>
      <c r="F1668" s="98">
        <v>2</v>
      </c>
      <c r="G1668" s="98" t="str">
        <f t="shared" ref="G1668:G1693" si="4">LEFT(B1668,1)</f>
        <v>b</v>
      </c>
      <c r="H1668" s="98">
        <v>1985</v>
      </c>
      <c r="J1668" s="95" t="s">
        <v>6081</v>
      </c>
      <c r="K1668" s="95" t="s">
        <v>6054</v>
      </c>
      <c r="L1668" s="98" t="s">
        <v>5945</v>
      </c>
      <c r="M1668" s="95"/>
      <c r="N1668" s="98" t="s">
        <v>177</v>
      </c>
      <c r="O1668" s="95"/>
      <c r="P1668" s="95"/>
      <c r="Q1668" s="98" t="s">
        <v>178</v>
      </c>
      <c r="R1668" s="112" t="s">
        <v>221</v>
      </c>
    </row>
    <row r="1669" spans="1:18" ht="16.5" customHeight="1" x14ac:dyDescent="0.2">
      <c r="A1669" s="97" t="s">
        <v>22</v>
      </c>
      <c r="B1669" s="95" t="s">
        <v>666</v>
      </c>
      <c r="C1669" s="97" t="s">
        <v>165</v>
      </c>
      <c r="D1669" s="105" t="s">
        <v>188</v>
      </c>
      <c r="E1669" s="105" t="s">
        <v>6051</v>
      </c>
      <c r="F1669" s="98">
        <v>3</v>
      </c>
      <c r="G1669" s="98" t="str">
        <f t="shared" si="4"/>
        <v>c</v>
      </c>
      <c r="H1669" s="98">
        <v>1986</v>
      </c>
      <c r="J1669" s="95" t="s">
        <v>6085</v>
      </c>
      <c r="K1669" s="95" t="s">
        <v>6054</v>
      </c>
      <c r="L1669" s="98" t="s">
        <v>5945</v>
      </c>
      <c r="M1669" s="95"/>
      <c r="N1669" s="98" t="s">
        <v>177</v>
      </c>
      <c r="O1669" s="95"/>
      <c r="P1669" s="95"/>
      <c r="Q1669" s="98" t="s">
        <v>178</v>
      </c>
      <c r="R1669" s="112" t="s">
        <v>221</v>
      </c>
    </row>
    <row r="1670" spans="1:18" ht="16.5" customHeight="1" x14ac:dyDescent="0.2">
      <c r="A1670" s="97" t="s">
        <v>22</v>
      </c>
      <c r="B1670" s="95" t="s">
        <v>671</v>
      </c>
      <c r="C1670" s="97" t="s">
        <v>165</v>
      </c>
      <c r="D1670" s="105" t="s">
        <v>188</v>
      </c>
      <c r="E1670" s="105" t="s">
        <v>6051</v>
      </c>
      <c r="F1670" s="98">
        <v>4</v>
      </c>
      <c r="G1670" s="98" t="str">
        <f t="shared" si="4"/>
        <v>d</v>
      </c>
      <c r="H1670" s="98">
        <v>1987</v>
      </c>
      <c r="J1670" s="95" t="s">
        <v>6088</v>
      </c>
      <c r="K1670" s="95" t="s">
        <v>6054</v>
      </c>
      <c r="L1670" s="98" t="s">
        <v>5945</v>
      </c>
      <c r="M1670" s="95"/>
      <c r="N1670" s="98" t="s">
        <v>177</v>
      </c>
      <c r="O1670" s="95"/>
      <c r="P1670" s="95"/>
      <c r="Q1670" s="98" t="s">
        <v>178</v>
      </c>
      <c r="R1670" s="112" t="s">
        <v>221</v>
      </c>
    </row>
    <row r="1671" spans="1:18" ht="16.5" customHeight="1" x14ac:dyDescent="0.2">
      <c r="A1671" s="97" t="s">
        <v>22</v>
      </c>
      <c r="B1671" s="95" t="s">
        <v>675</v>
      </c>
      <c r="C1671" s="97" t="s">
        <v>165</v>
      </c>
      <c r="D1671" s="105" t="s">
        <v>188</v>
      </c>
      <c r="E1671" s="105" t="s">
        <v>6051</v>
      </c>
      <c r="F1671" s="98">
        <v>5</v>
      </c>
      <c r="G1671" s="98" t="str">
        <f t="shared" si="4"/>
        <v>e</v>
      </c>
      <c r="H1671" s="98">
        <v>1988</v>
      </c>
      <c r="J1671" s="95" t="s">
        <v>6090</v>
      </c>
      <c r="K1671" s="95" t="s">
        <v>6054</v>
      </c>
      <c r="L1671" s="98" t="s">
        <v>5945</v>
      </c>
      <c r="M1671" s="95"/>
      <c r="N1671" s="98" t="s">
        <v>177</v>
      </c>
      <c r="O1671" s="95"/>
      <c r="P1671" s="95"/>
      <c r="Q1671" s="98" t="s">
        <v>178</v>
      </c>
      <c r="R1671" s="112" t="s">
        <v>221</v>
      </c>
    </row>
    <row r="1672" spans="1:18" ht="16.5" customHeight="1" x14ac:dyDescent="0.2">
      <c r="A1672" s="97" t="s">
        <v>22</v>
      </c>
      <c r="B1672" s="95" t="s">
        <v>679</v>
      </c>
      <c r="C1672" s="97" t="s">
        <v>165</v>
      </c>
      <c r="D1672" s="105" t="s">
        <v>188</v>
      </c>
      <c r="E1672" s="105" t="s">
        <v>6051</v>
      </c>
      <c r="F1672" s="98">
        <v>6</v>
      </c>
      <c r="G1672" s="98" t="str">
        <f t="shared" si="4"/>
        <v>f</v>
      </c>
      <c r="H1672" s="98">
        <v>1989</v>
      </c>
      <c r="J1672" s="95" t="s">
        <v>6093</v>
      </c>
      <c r="K1672" s="95" t="s">
        <v>6054</v>
      </c>
      <c r="L1672" s="98" t="s">
        <v>5945</v>
      </c>
      <c r="M1672" s="95"/>
      <c r="N1672" s="98" t="s">
        <v>177</v>
      </c>
      <c r="O1672" s="95"/>
      <c r="P1672" s="95"/>
      <c r="Q1672" s="98" t="s">
        <v>178</v>
      </c>
      <c r="R1672" s="112" t="s">
        <v>221</v>
      </c>
    </row>
    <row r="1673" spans="1:18" ht="16.5" customHeight="1" x14ac:dyDescent="0.2">
      <c r="A1673" s="97" t="s">
        <v>22</v>
      </c>
      <c r="B1673" s="95" t="s">
        <v>683</v>
      </c>
      <c r="C1673" s="97" t="s">
        <v>165</v>
      </c>
      <c r="D1673" s="105" t="s">
        <v>188</v>
      </c>
      <c r="E1673" s="105" t="s">
        <v>6051</v>
      </c>
      <c r="F1673" s="98">
        <v>7</v>
      </c>
      <c r="G1673" s="98" t="str">
        <f t="shared" si="4"/>
        <v>g</v>
      </c>
      <c r="H1673" s="98">
        <v>1990</v>
      </c>
      <c r="J1673" s="95" t="s">
        <v>6096</v>
      </c>
      <c r="K1673" s="95" t="s">
        <v>6054</v>
      </c>
      <c r="L1673" s="98" t="s">
        <v>5945</v>
      </c>
      <c r="M1673" s="95"/>
      <c r="N1673" s="98" t="s">
        <v>177</v>
      </c>
      <c r="O1673" s="95"/>
      <c r="P1673" s="95"/>
      <c r="Q1673" s="98" t="s">
        <v>178</v>
      </c>
      <c r="R1673" s="112" t="s">
        <v>221</v>
      </c>
    </row>
    <row r="1674" spans="1:18" ht="16.5" customHeight="1" x14ac:dyDescent="0.2">
      <c r="A1674" s="97" t="s">
        <v>22</v>
      </c>
      <c r="B1674" s="95" t="s">
        <v>687</v>
      </c>
      <c r="C1674" s="97" t="s">
        <v>165</v>
      </c>
      <c r="D1674" s="105" t="s">
        <v>188</v>
      </c>
      <c r="E1674" s="105" t="s">
        <v>6051</v>
      </c>
      <c r="F1674" s="98">
        <v>8</v>
      </c>
      <c r="G1674" s="98" t="str">
        <f t="shared" si="4"/>
        <v>h</v>
      </c>
      <c r="H1674" s="98">
        <v>1991</v>
      </c>
      <c r="J1674" s="95" t="s">
        <v>6101</v>
      </c>
      <c r="K1674" s="95" t="s">
        <v>6054</v>
      </c>
      <c r="L1674" s="98" t="s">
        <v>5945</v>
      </c>
      <c r="M1674" s="95"/>
      <c r="N1674" s="98" t="s">
        <v>177</v>
      </c>
      <c r="O1674" s="95"/>
      <c r="P1674" s="95"/>
      <c r="Q1674" s="98" t="s">
        <v>178</v>
      </c>
      <c r="R1674" s="112" t="s">
        <v>221</v>
      </c>
    </row>
    <row r="1675" spans="1:18" ht="16.5" customHeight="1" x14ac:dyDescent="0.2">
      <c r="A1675" s="97" t="s">
        <v>22</v>
      </c>
      <c r="B1675" s="95" t="s">
        <v>691</v>
      </c>
      <c r="C1675" s="97" t="s">
        <v>165</v>
      </c>
      <c r="D1675" s="105" t="s">
        <v>188</v>
      </c>
      <c r="E1675" s="105" t="s">
        <v>6051</v>
      </c>
      <c r="F1675" s="98">
        <v>9</v>
      </c>
      <c r="G1675" s="98" t="str">
        <f t="shared" si="4"/>
        <v>i</v>
      </c>
      <c r="H1675" s="98">
        <v>1992</v>
      </c>
      <c r="J1675" s="95" t="s">
        <v>6104</v>
      </c>
      <c r="K1675" s="95" t="s">
        <v>6054</v>
      </c>
      <c r="L1675" s="98" t="s">
        <v>5945</v>
      </c>
      <c r="M1675" s="95"/>
      <c r="N1675" s="98" t="s">
        <v>177</v>
      </c>
      <c r="O1675" s="95"/>
      <c r="P1675" s="95"/>
      <c r="Q1675" s="98" t="s">
        <v>178</v>
      </c>
      <c r="R1675" s="112" t="s">
        <v>221</v>
      </c>
    </row>
    <row r="1676" spans="1:18" ht="16.5" customHeight="1" x14ac:dyDescent="0.2">
      <c r="A1676" s="97" t="s">
        <v>22</v>
      </c>
      <c r="B1676" s="95" t="s">
        <v>695</v>
      </c>
      <c r="C1676" s="97" t="s">
        <v>165</v>
      </c>
      <c r="D1676" s="105" t="s">
        <v>188</v>
      </c>
      <c r="E1676" s="105" t="s">
        <v>6051</v>
      </c>
      <c r="F1676" s="98">
        <v>10</v>
      </c>
      <c r="G1676" s="98" t="str">
        <f t="shared" si="4"/>
        <v>j</v>
      </c>
      <c r="H1676" s="98">
        <v>1993</v>
      </c>
      <c r="J1676" s="95" t="s">
        <v>6107</v>
      </c>
      <c r="K1676" s="95" t="s">
        <v>6054</v>
      </c>
      <c r="L1676" s="98" t="s">
        <v>5945</v>
      </c>
      <c r="M1676" s="95"/>
      <c r="N1676" s="98" t="s">
        <v>177</v>
      </c>
      <c r="O1676" s="95"/>
      <c r="P1676" s="95"/>
      <c r="Q1676" s="98" t="s">
        <v>178</v>
      </c>
      <c r="R1676" s="112" t="s">
        <v>221</v>
      </c>
    </row>
    <row r="1677" spans="1:18" ht="16.5" customHeight="1" x14ac:dyDescent="0.2">
      <c r="A1677" s="97" t="s">
        <v>22</v>
      </c>
      <c r="B1677" s="95" t="s">
        <v>699</v>
      </c>
      <c r="C1677" s="97" t="s">
        <v>165</v>
      </c>
      <c r="D1677" s="105" t="s">
        <v>188</v>
      </c>
      <c r="E1677" s="105" t="s">
        <v>6051</v>
      </c>
      <c r="F1677" s="98">
        <v>11</v>
      </c>
      <c r="G1677" s="98" t="str">
        <f t="shared" si="4"/>
        <v>k</v>
      </c>
      <c r="H1677" s="98">
        <v>1994</v>
      </c>
      <c r="J1677" s="95" t="s">
        <v>6109</v>
      </c>
      <c r="K1677" s="95" t="s">
        <v>6054</v>
      </c>
      <c r="L1677" s="98" t="s">
        <v>5945</v>
      </c>
      <c r="M1677" s="95"/>
      <c r="N1677" s="98" t="s">
        <v>177</v>
      </c>
      <c r="O1677" s="95"/>
      <c r="P1677" s="95"/>
      <c r="Q1677" s="98" t="s">
        <v>178</v>
      </c>
      <c r="R1677" s="112" t="s">
        <v>221</v>
      </c>
    </row>
    <row r="1678" spans="1:18" ht="16.5" customHeight="1" x14ac:dyDescent="0.2">
      <c r="A1678" s="97" t="s">
        <v>22</v>
      </c>
      <c r="B1678" s="95" t="s">
        <v>704</v>
      </c>
      <c r="C1678" s="97" t="s">
        <v>165</v>
      </c>
      <c r="D1678" s="105" t="s">
        <v>188</v>
      </c>
      <c r="E1678" s="105" t="s">
        <v>6051</v>
      </c>
      <c r="F1678" s="98">
        <v>12</v>
      </c>
      <c r="G1678" s="98" t="str">
        <f t="shared" si="4"/>
        <v>l</v>
      </c>
      <c r="H1678" s="98">
        <v>1995</v>
      </c>
      <c r="J1678" s="95" t="s">
        <v>6112</v>
      </c>
      <c r="K1678" s="95" t="s">
        <v>6054</v>
      </c>
      <c r="L1678" s="98" t="s">
        <v>5945</v>
      </c>
      <c r="M1678" s="95"/>
      <c r="N1678" s="98" t="s">
        <v>177</v>
      </c>
      <c r="O1678" s="95"/>
      <c r="P1678" s="95"/>
      <c r="Q1678" s="98" t="s">
        <v>178</v>
      </c>
      <c r="R1678" s="112" t="s">
        <v>221</v>
      </c>
    </row>
    <row r="1679" spans="1:18" ht="16.5" customHeight="1" x14ac:dyDescent="0.2">
      <c r="A1679" s="97" t="s">
        <v>22</v>
      </c>
      <c r="B1679" s="95" t="s">
        <v>708</v>
      </c>
      <c r="C1679" s="97" t="s">
        <v>165</v>
      </c>
      <c r="D1679" s="105" t="s">
        <v>188</v>
      </c>
      <c r="E1679" s="105" t="s">
        <v>6051</v>
      </c>
      <c r="F1679" s="98">
        <v>13</v>
      </c>
      <c r="G1679" s="98" t="str">
        <f t="shared" si="4"/>
        <v>m</v>
      </c>
      <c r="H1679" s="98">
        <v>1996</v>
      </c>
      <c r="J1679" s="95" t="s">
        <v>6114</v>
      </c>
      <c r="K1679" s="95" t="s">
        <v>6054</v>
      </c>
      <c r="L1679" s="98" t="s">
        <v>5945</v>
      </c>
      <c r="M1679" s="95"/>
      <c r="N1679" s="98" t="s">
        <v>177</v>
      </c>
      <c r="O1679" s="95"/>
      <c r="P1679" s="95"/>
      <c r="Q1679" s="98" t="s">
        <v>178</v>
      </c>
      <c r="R1679" s="112" t="s">
        <v>221</v>
      </c>
    </row>
    <row r="1680" spans="1:18" ht="16.5" customHeight="1" x14ac:dyDescent="0.2">
      <c r="A1680" s="97" t="s">
        <v>22</v>
      </c>
      <c r="B1680" s="95" t="s">
        <v>712</v>
      </c>
      <c r="C1680" s="97" t="s">
        <v>165</v>
      </c>
      <c r="D1680" s="105" t="s">
        <v>188</v>
      </c>
      <c r="E1680" s="105" t="s">
        <v>6051</v>
      </c>
      <c r="F1680" s="98">
        <v>14</v>
      </c>
      <c r="G1680" s="98" t="str">
        <f t="shared" si="4"/>
        <v>n</v>
      </c>
      <c r="H1680" s="98">
        <v>1997</v>
      </c>
      <c r="J1680" s="95" t="s">
        <v>6119</v>
      </c>
      <c r="K1680" s="95" t="s">
        <v>6054</v>
      </c>
      <c r="L1680" s="98" t="s">
        <v>5945</v>
      </c>
      <c r="M1680" s="95"/>
      <c r="N1680" s="98" t="s">
        <v>177</v>
      </c>
      <c r="O1680" s="95"/>
      <c r="P1680" s="95"/>
      <c r="Q1680" s="98" t="s">
        <v>178</v>
      </c>
      <c r="R1680" s="112" t="s">
        <v>221</v>
      </c>
    </row>
    <row r="1681" spans="1:18" ht="16.5" customHeight="1" x14ac:dyDescent="0.2">
      <c r="A1681" s="97" t="s">
        <v>22</v>
      </c>
      <c r="B1681" s="95" t="s">
        <v>716</v>
      </c>
      <c r="C1681" s="97" t="s">
        <v>165</v>
      </c>
      <c r="D1681" s="105" t="s">
        <v>188</v>
      </c>
      <c r="E1681" s="105" t="s">
        <v>6051</v>
      </c>
      <c r="F1681" s="98">
        <v>15</v>
      </c>
      <c r="G1681" s="98" t="str">
        <f t="shared" si="4"/>
        <v>o</v>
      </c>
      <c r="H1681" s="98">
        <v>1998</v>
      </c>
      <c r="J1681" s="95" t="s">
        <v>6122</v>
      </c>
      <c r="K1681" s="95" t="s">
        <v>6054</v>
      </c>
      <c r="L1681" s="98" t="s">
        <v>5945</v>
      </c>
      <c r="M1681" s="95"/>
      <c r="N1681" s="98" t="s">
        <v>177</v>
      </c>
      <c r="O1681" s="95"/>
      <c r="P1681" s="95"/>
      <c r="Q1681" s="98" t="s">
        <v>178</v>
      </c>
      <c r="R1681" s="112" t="s">
        <v>221</v>
      </c>
    </row>
    <row r="1682" spans="1:18" ht="16.5" customHeight="1" x14ac:dyDescent="0.2">
      <c r="A1682" s="97" t="s">
        <v>22</v>
      </c>
      <c r="B1682" s="95" t="s">
        <v>720</v>
      </c>
      <c r="C1682" s="97" t="s">
        <v>165</v>
      </c>
      <c r="D1682" s="105" t="s">
        <v>188</v>
      </c>
      <c r="E1682" s="105" t="s">
        <v>6051</v>
      </c>
      <c r="F1682" s="98">
        <v>16</v>
      </c>
      <c r="G1682" s="98" t="str">
        <f t="shared" si="4"/>
        <v>p</v>
      </c>
      <c r="H1682" s="98">
        <v>1999</v>
      </c>
      <c r="J1682" s="95" t="s">
        <v>6124</v>
      </c>
      <c r="K1682" s="95" t="s">
        <v>6054</v>
      </c>
      <c r="L1682" s="98" t="s">
        <v>5945</v>
      </c>
      <c r="M1682" s="95"/>
      <c r="N1682" s="98" t="s">
        <v>177</v>
      </c>
      <c r="O1682" s="95"/>
      <c r="P1682" s="95"/>
      <c r="Q1682" s="98" t="s">
        <v>178</v>
      </c>
      <c r="R1682" s="112" t="s">
        <v>221</v>
      </c>
    </row>
    <row r="1683" spans="1:18" ht="16.5" customHeight="1" x14ac:dyDescent="0.2">
      <c r="A1683" s="97" t="s">
        <v>22</v>
      </c>
      <c r="B1683" s="95" t="s">
        <v>724</v>
      </c>
      <c r="C1683" s="97" t="s">
        <v>165</v>
      </c>
      <c r="D1683" s="105" t="s">
        <v>188</v>
      </c>
      <c r="E1683" s="105" t="s">
        <v>6051</v>
      </c>
      <c r="F1683" s="98">
        <v>17</v>
      </c>
      <c r="G1683" s="98" t="str">
        <f t="shared" si="4"/>
        <v>q</v>
      </c>
      <c r="H1683" s="98">
        <v>2000</v>
      </c>
      <c r="J1683" s="95" t="s">
        <v>6127</v>
      </c>
      <c r="K1683" s="95" t="s">
        <v>6054</v>
      </c>
      <c r="L1683" s="98" t="s">
        <v>5945</v>
      </c>
      <c r="M1683" s="95"/>
      <c r="N1683" s="98" t="s">
        <v>177</v>
      </c>
      <c r="O1683" s="95"/>
      <c r="P1683" s="95"/>
      <c r="Q1683" s="98" t="s">
        <v>178</v>
      </c>
      <c r="R1683" s="112" t="s">
        <v>221</v>
      </c>
    </row>
    <row r="1684" spans="1:18" ht="16.5" customHeight="1" x14ac:dyDescent="0.2">
      <c r="A1684" s="97" t="s">
        <v>22</v>
      </c>
      <c r="B1684" s="95" t="s">
        <v>728</v>
      </c>
      <c r="C1684" s="97" t="s">
        <v>165</v>
      </c>
      <c r="D1684" s="105" t="s">
        <v>188</v>
      </c>
      <c r="E1684" s="105" t="s">
        <v>6051</v>
      </c>
      <c r="F1684" s="98">
        <v>18</v>
      </c>
      <c r="G1684" s="98" t="str">
        <f t="shared" si="4"/>
        <v>r</v>
      </c>
      <c r="H1684" s="98">
        <v>2001</v>
      </c>
      <c r="J1684" s="95" t="s">
        <v>6129</v>
      </c>
      <c r="K1684" s="95" t="s">
        <v>6054</v>
      </c>
      <c r="L1684" s="98" t="s">
        <v>5945</v>
      </c>
      <c r="M1684" s="95"/>
      <c r="N1684" s="98" t="s">
        <v>177</v>
      </c>
      <c r="O1684" s="95"/>
      <c r="P1684" s="95"/>
      <c r="Q1684" s="98" t="s">
        <v>178</v>
      </c>
      <c r="R1684" s="112" t="s">
        <v>221</v>
      </c>
    </row>
    <row r="1685" spans="1:18" ht="16.5" customHeight="1" x14ac:dyDescent="0.2">
      <c r="A1685" s="97" t="s">
        <v>22</v>
      </c>
      <c r="B1685" s="95" t="s">
        <v>732</v>
      </c>
      <c r="C1685" s="97" t="s">
        <v>165</v>
      </c>
      <c r="D1685" s="105" t="s">
        <v>188</v>
      </c>
      <c r="E1685" s="105" t="s">
        <v>6051</v>
      </c>
      <c r="F1685" s="98">
        <v>19</v>
      </c>
      <c r="G1685" s="98" t="str">
        <f t="shared" si="4"/>
        <v>s</v>
      </c>
      <c r="H1685" s="98">
        <v>2002</v>
      </c>
      <c r="J1685" s="95" t="s">
        <v>6132</v>
      </c>
      <c r="K1685" s="95" t="s">
        <v>6054</v>
      </c>
      <c r="L1685" s="98" t="s">
        <v>5945</v>
      </c>
      <c r="M1685" s="95"/>
      <c r="N1685" s="98" t="s">
        <v>177</v>
      </c>
      <c r="O1685" s="95"/>
      <c r="P1685" s="95"/>
      <c r="Q1685" s="98" t="s">
        <v>178</v>
      </c>
      <c r="R1685" s="112" t="s">
        <v>221</v>
      </c>
    </row>
    <row r="1686" spans="1:18" ht="16.5" customHeight="1" x14ac:dyDescent="0.2">
      <c r="A1686" s="97" t="s">
        <v>22</v>
      </c>
      <c r="B1686" s="95" t="s">
        <v>737</v>
      </c>
      <c r="C1686" s="97" t="s">
        <v>165</v>
      </c>
      <c r="D1686" s="105" t="s">
        <v>188</v>
      </c>
      <c r="E1686" s="105" t="s">
        <v>6051</v>
      </c>
      <c r="F1686" s="98">
        <v>20</v>
      </c>
      <c r="G1686" s="98" t="str">
        <f t="shared" si="4"/>
        <v>t</v>
      </c>
      <c r="H1686" s="98">
        <v>2003</v>
      </c>
      <c r="J1686" s="95" t="s">
        <v>6137</v>
      </c>
      <c r="K1686" s="95" t="s">
        <v>6054</v>
      </c>
      <c r="L1686" s="98" t="s">
        <v>5945</v>
      </c>
      <c r="M1686" s="95"/>
      <c r="N1686" s="98" t="s">
        <v>177</v>
      </c>
      <c r="O1686" s="95"/>
      <c r="P1686" s="95"/>
      <c r="Q1686" s="98" t="s">
        <v>178</v>
      </c>
      <c r="R1686" s="112" t="s">
        <v>221</v>
      </c>
    </row>
    <row r="1687" spans="1:18" ht="16.5" customHeight="1" x14ac:dyDescent="0.2">
      <c r="A1687" s="97" t="s">
        <v>22</v>
      </c>
      <c r="B1687" s="95" t="s">
        <v>741</v>
      </c>
      <c r="C1687" s="97" t="s">
        <v>165</v>
      </c>
      <c r="D1687" s="105" t="s">
        <v>188</v>
      </c>
      <c r="E1687" s="105" t="s">
        <v>6051</v>
      </c>
      <c r="F1687" s="98">
        <v>21</v>
      </c>
      <c r="G1687" s="98" t="str">
        <f t="shared" si="4"/>
        <v>u</v>
      </c>
      <c r="H1687" s="98">
        <v>2004</v>
      </c>
      <c r="J1687" s="95" t="s">
        <v>6140</v>
      </c>
      <c r="K1687" s="95" t="s">
        <v>6054</v>
      </c>
      <c r="L1687" s="98" t="s">
        <v>5945</v>
      </c>
      <c r="M1687" s="95"/>
      <c r="N1687" s="98" t="s">
        <v>177</v>
      </c>
      <c r="O1687" s="95"/>
      <c r="P1687" s="95"/>
      <c r="Q1687" s="98" t="s">
        <v>178</v>
      </c>
      <c r="R1687" s="112" t="s">
        <v>221</v>
      </c>
    </row>
    <row r="1688" spans="1:18" ht="16.5" customHeight="1" x14ac:dyDescent="0.2">
      <c r="A1688" s="97" t="s">
        <v>22</v>
      </c>
      <c r="B1688" s="95" t="s">
        <v>745</v>
      </c>
      <c r="C1688" s="97" t="s">
        <v>165</v>
      </c>
      <c r="D1688" s="105" t="s">
        <v>188</v>
      </c>
      <c r="E1688" s="105" t="s">
        <v>6051</v>
      </c>
      <c r="F1688" s="98">
        <v>22</v>
      </c>
      <c r="G1688" s="98" t="str">
        <f t="shared" si="4"/>
        <v>v</v>
      </c>
      <c r="H1688" s="98">
        <v>2005</v>
      </c>
      <c r="J1688" s="95" t="s">
        <v>6142</v>
      </c>
      <c r="K1688" s="95" t="s">
        <v>6054</v>
      </c>
      <c r="L1688" s="98" t="s">
        <v>5945</v>
      </c>
      <c r="M1688" s="95"/>
      <c r="N1688" s="98" t="s">
        <v>177</v>
      </c>
      <c r="O1688" s="95"/>
      <c r="P1688" s="95"/>
      <c r="Q1688" s="98" t="s">
        <v>178</v>
      </c>
      <c r="R1688" s="112" t="s">
        <v>221</v>
      </c>
    </row>
    <row r="1689" spans="1:18" ht="16.5" customHeight="1" x14ac:dyDescent="0.2">
      <c r="A1689" s="97" t="s">
        <v>22</v>
      </c>
      <c r="B1689" s="95" t="s">
        <v>749</v>
      </c>
      <c r="C1689" s="97" t="s">
        <v>165</v>
      </c>
      <c r="D1689" s="105" t="s">
        <v>188</v>
      </c>
      <c r="E1689" s="105" t="s">
        <v>6051</v>
      </c>
      <c r="F1689" s="98">
        <v>23</v>
      </c>
      <c r="G1689" s="98" t="str">
        <f t="shared" si="4"/>
        <v>w</v>
      </c>
      <c r="H1689" s="98">
        <v>2006</v>
      </c>
      <c r="J1689" s="95" t="s">
        <v>6145</v>
      </c>
      <c r="K1689" s="95" t="s">
        <v>6054</v>
      </c>
      <c r="L1689" s="98" t="s">
        <v>5945</v>
      </c>
      <c r="M1689" s="95"/>
      <c r="N1689" s="98" t="s">
        <v>177</v>
      </c>
      <c r="O1689" s="95"/>
      <c r="P1689" s="95"/>
      <c r="Q1689" s="98" t="s">
        <v>178</v>
      </c>
      <c r="R1689" s="112" t="s">
        <v>221</v>
      </c>
    </row>
    <row r="1690" spans="1:18" ht="16.5" customHeight="1" x14ac:dyDescent="0.2">
      <c r="A1690" s="97" t="s">
        <v>22</v>
      </c>
      <c r="B1690" s="95" t="s">
        <v>753</v>
      </c>
      <c r="C1690" s="97" t="s">
        <v>165</v>
      </c>
      <c r="D1690" s="105" t="s">
        <v>188</v>
      </c>
      <c r="E1690" s="105" t="s">
        <v>6051</v>
      </c>
      <c r="F1690" s="98">
        <v>24</v>
      </c>
      <c r="G1690" s="98" t="str">
        <f t="shared" si="4"/>
        <v>x</v>
      </c>
      <c r="H1690" s="98">
        <v>2007</v>
      </c>
      <c r="J1690" s="95" t="s">
        <v>6148</v>
      </c>
      <c r="K1690" s="95" t="s">
        <v>6054</v>
      </c>
      <c r="L1690" s="98" t="s">
        <v>5945</v>
      </c>
      <c r="M1690" s="95"/>
      <c r="N1690" s="98" t="s">
        <v>177</v>
      </c>
      <c r="O1690" s="95"/>
      <c r="P1690" s="95"/>
      <c r="Q1690" s="98" t="s">
        <v>178</v>
      </c>
      <c r="R1690" s="112" t="s">
        <v>221</v>
      </c>
    </row>
    <row r="1691" spans="1:18" ht="16.5" customHeight="1" x14ac:dyDescent="0.2">
      <c r="A1691" s="97" t="s">
        <v>22</v>
      </c>
      <c r="B1691" s="95" t="s">
        <v>757</v>
      </c>
      <c r="C1691" s="97" t="s">
        <v>165</v>
      </c>
      <c r="D1691" s="105" t="s">
        <v>188</v>
      </c>
      <c r="E1691" s="105" t="s">
        <v>6051</v>
      </c>
      <c r="F1691" s="98">
        <v>25</v>
      </c>
      <c r="G1691" s="98" t="str">
        <f t="shared" si="4"/>
        <v>y</v>
      </c>
      <c r="H1691" s="98">
        <v>2008</v>
      </c>
      <c r="J1691" s="95" t="s">
        <v>6150</v>
      </c>
      <c r="K1691" s="95" t="s">
        <v>6054</v>
      </c>
      <c r="L1691" s="98" t="s">
        <v>5945</v>
      </c>
      <c r="M1691" s="95"/>
      <c r="N1691" s="98" t="s">
        <v>177</v>
      </c>
      <c r="O1691" s="95"/>
      <c r="P1691" s="95"/>
      <c r="Q1691" s="98" t="s">
        <v>178</v>
      </c>
      <c r="R1691" s="112" t="s">
        <v>221</v>
      </c>
    </row>
    <row r="1692" spans="1:18" ht="16.5" customHeight="1" x14ac:dyDescent="0.2">
      <c r="A1692" s="97" t="s">
        <v>22</v>
      </c>
      <c r="B1692" s="95" t="s">
        <v>761</v>
      </c>
      <c r="C1692" s="97" t="s">
        <v>165</v>
      </c>
      <c r="D1692" s="105" t="s">
        <v>188</v>
      </c>
      <c r="E1692" s="105" t="s">
        <v>6051</v>
      </c>
      <c r="F1692" s="98">
        <v>26</v>
      </c>
      <c r="G1692" s="98" t="str">
        <f t="shared" si="4"/>
        <v>z</v>
      </c>
      <c r="H1692" s="98">
        <v>2009</v>
      </c>
      <c r="J1692" s="95" t="s">
        <v>6155</v>
      </c>
      <c r="K1692" s="95" t="s">
        <v>6054</v>
      </c>
      <c r="L1692" s="98" t="s">
        <v>5945</v>
      </c>
      <c r="M1692" s="95"/>
      <c r="N1692" s="98" t="s">
        <v>177</v>
      </c>
      <c r="O1692" s="95"/>
      <c r="P1692" s="95"/>
      <c r="Q1692" s="98" t="s">
        <v>178</v>
      </c>
      <c r="R1692" s="112" t="s">
        <v>221</v>
      </c>
    </row>
    <row r="1693" spans="1:18" ht="16.5" customHeight="1" x14ac:dyDescent="0.2">
      <c r="A1693" s="97" t="s">
        <v>22</v>
      </c>
      <c r="B1693" s="95" t="s">
        <v>658</v>
      </c>
      <c r="C1693" s="97" t="s">
        <v>165</v>
      </c>
      <c r="D1693" s="105" t="s">
        <v>188</v>
      </c>
      <c r="E1693" s="105" t="s">
        <v>1597</v>
      </c>
      <c r="F1693" s="98">
        <v>1</v>
      </c>
      <c r="G1693" s="98" t="str">
        <f t="shared" si="4"/>
        <v>a</v>
      </c>
      <c r="H1693" s="98">
        <v>1984</v>
      </c>
      <c r="J1693" s="95" t="s">
        <v>6159</v>
      </c>
      <c r="K1693" s="95" t="s">
        <v>6160</v>
      </c>
      <c r="L1693" s="98" t="s">
        <v>5945</v>
      </c>
      <c r="M1693" s="95"/>
      <c r="N1693" s="98" t="s">
        <v>177</v>
      </c>
      <c r="O1693" s="95"/>
      <c r="P1693" s="95"/>
      <c r="Q1693" s="98" t="s">
        <v>178</v>
      </c>
      <c r="R1693" s="112" t="s">
        <v>221</v>
      </c>
    </row>
    <row r="1694" spans="1:18" ht="16.5" customHeight="1" x14ac:dyDescent="0.2">
      <c r="A1694" s="97" t="s">
        <v>22</v>
      </c>
      <c r="B1694" s="95" t="s">
        <v>766</v>
      </c>
      <c r="C1694" s="97" t="s">
        <v>165</v>
      </c>
      <c r="D1694" s="105" t="s">
        <v>188</v>
      </c>
      <c r="E1694" s="105" t="s">
        <v>1597</v>
      </c>
      <c r="F1694" s="98">
        <v>27</v>
      </c>
      <c r="G1694" s="98" t="str">
        <f t="shared" ref="G1694:G1701" si="5">LEFT(B1694,2)</f>
        <v>ba</v>
      </c>
      <c r="H1694" s="98">
        <v>2010</v>
      </c>
      <c r="J1694" s="95" t="s">
        <v>6163</v>
      </c>
      <c r="K1694" s="95" t="s">
        <v>6160</v>
      </c>
      <c r="L1694" s="98" t="s">
        <v>5945</v>
      </c>
      <c r="M1694" s="95"/>
      <c r="N1694" s="98" t="s">
        <v>177</v>
      </c>
      <c r="O1694" s="95"/>
      <c r="P1694" s="95"/>
      <c r="Q1694" s="98" t="s">
        <v>178</v>
      </c>
      <c r="R1694" s="112" t="s">
        <v>221</v>
      </c>
    </row>
    <row r="1695" spans="1:18" ht="16.5" customHeight="1" x14ac:dyDescent="0.2">
      <c r="A1695" s="97" t="s">
        <v>22</v>
      </c>
      <c r="B1695" s="95" t="s">
        <v>770</v>
      </c>
      <c r="C1695" s="97" t="s">
        <v>165</v>
      </c>
      <c r="D1695" s="105" t="s">
        <v>188</v>
      </c>
      <c r="E1695" s="105" t="s">
        <v>1597</v>
      </c>
      <c r="F1695" s="98">
        <v>28</v>
      </c>
      <c r="G1695" s="98" t="str">
        <f t="shared" si="5"/>
        <v>bb</v>
      </c>
      <c r="H1695" s="98">
        <v>2011</v>
      </c>
      <c r="J1695" s="95" t="s">
        <v>6166</v>
      </c>
      <c r="K1695" s="95" t="s">
        <v>6160</v>
      </c>
      <c r="L1695" s="98" t="s">
        <v>5945</v>
      </c>
      <c r="M1695" s="95"/>
      <c r="N1695" s="98" t="s">
        <v>177</v>
      </c>
      <c r="O1695" s="95"/>
      <c r="P1695" s="95"/>
      <c r="Q1695" s="98" t="s">
        <v>178</v>
      </c>
      <c r="R1695" s="112" t="s">
        <v>221</v>
      </c>
    </row>
    <row r="1696" spans="1:18" ht="16.5" customHeight="1" x14ac:dyDescent="0.2">
      <c r="A1696" s="97" t="s">
        <v>22</v>
      </c>
      <c r="B1696" s="95" t="s">
        <v>774</v>
      </c>
      <c r="C1696" s="97" t="s">
        <v>165</v>
      </c>
      <c r="D1696" s="105" t="s">
        <v>188</v>
      </c>
      <c r="E1696" s="105" t="s">
        <v>1597</v>
      </c>
      <c r="F1696" s="98">
        <v>29</v>
      </c>
      <c r="G1696" s="98" t="str">
        <f t="shared" si="5"/>
        <v>bc</v>
      </c>
      <c r="H1696" s="98">
        <v>2012</v>
      </c>
      <c r="J1696" s="95" t="s">
        <v>6168</v>
      </c>
      <c r="K1696" s="95" t="s">
        <v>6160</v>
      </c>
      <c r="L1696" s="98" t="s">
        <v>5945</v>
      </c>
      <c r="M1696" s="95"/>
      <c r="N1696" s="98" t="s">
        <v>177</v>
      </c>
      <c r="O1696" s="95"/>
      <c r="P1696" s="95"/>
      <c r="Q1696" s="98" t="s">
        <v>178</v>
      </c>
      <c r="R1696" s="112" t="s">
        <v>221</v>
      </c>
    </row>
    <row r="1697" spans="1:18" ht="16.5" customHeight="1" x14ac:dyDescent="0.2">
      <c r="A1697" s="97" t="s">
        <v>22</v>
      </c>
      <c r="B1697" s="95" t="s">
        <v>778</v>
      </c>
      <c r="C1697" s="97" t="s">
        <v>165</v>
      </c>
      <c r="D1697" s="105" t="s">
        <v>188</v>
      </c>
      <c r="E1697" s="105" t="s">
        <v>1597</v>
      </c>
      <c r="F1697" s="98">
        <v>30</v>
      </c>
      <c r="G1697" s="98" t="str">
        <f t="shared" si="5"/>
        <v>bd</v>
      </c>
      <c r="H1697" s="98">
        <v>2013</v>
      </c>
      <c r="J1697" s="95" t="s">
        <v>6173</v>
      </c>
      <c r="K1697" s="95" t="s">
        <v>6160</v>
      </c>
      <c r="L1697" s="98" t="s">
        <v>5945</v>
      </c>
      <c r="M1697" s="95"/>
      <c r="N1697" s="98" t="s">
        <v>177</v>
      </c>
      <c r="O1697" s="95"/>
      <c r="P1697" s="95"/>
      <c r="Q1697" s="98" t="s">
        <v>178</v>
      </c>
      <c r="R1697" s="112" t="s">
        <v>221</v>
      </c>
    </row>
    <row r="1698" spans="1:18" ht="16.5" customHeight="1" x14ac:dyDescent="0.2">
      <c r="A1698" s="97" t="s">
        <v>22</v>
      </c>
      <c r="B1698" s="95" t="s">
        <v>782</v>
      </c>
      <c r="C1698" s="97" t="s">
        <v>165</v>
      </c>
      <c r="D1698" s="105" t="s">
        <v>188</v>
      </c>
      <c r="E1698" s="105" t="s">
        <v>1597</v>
      </c>
      <c r="F1698" s="98">
        <v>31</v>
      </c>
      <c r="G1698" s="98" t="str">
        <f t="shared" si="5"/>
        <v>be</v>
      </c>
      <c r="H1698" s="98">
        <v>2014</v>
      </c>
      <c r="J1698" s="95" t="s">
        <v>6176</v>
      </c>
      <c r="K1698" s="95" t="s">
        <v>6160</v>
      </c>
      <c r="L1698" s="98" t="s">
        <v>5945</v>
      </c>
      <c r="M1698" s="95"/>
      <c r="N1698" s="98" t="s">
        <v>177</v>
      </c>
      <c r="O1698" s="95"/>
      <c r="P1698" s="95"/>
      <c r="Q1698" s="98" t="s">
        <v>178</v>
      </c>
      <c r="R1698" s="112" t="s">
        <v>221</v>
      </c>
    </row>
    <row r="1699" spans="1:18" ht="16.5" customHeight="1" x14ac:dyDescent="0.2">
      <c r="A1699" s="97" t="s">
        <v>22</v>
      </c>
      <c r="B1699" s="95" t="s">
        <v>786</v>
      </c>
      <c r="C1699" s="97" t="s">
        <v>165</v>
      </c>
      <c r="D1699" s="105" t="s">
        <v>188</v>
      </c>
      <c r="E1699" s="105" t="s">
        <v>1597</v>
      </c>
      <c r="F1699" s="98">
        <v>32</v>
      </c>
      <c r="G1699" s="98" t="str">
        <f t="shared" si="5"/>
        <v>bf</v>
      </c>
      <c r="H1699" s="98">
        <v>2015</v>
      </c>
      <c r="J1699" s="95" t="s">
        <v>6178</v>
      </c>
      <c r="K1699" s="95" t="s">
        <v>6160</v>
      </c>
      <c r="L1699" s="98" t="s">
        <v>5945</v>
      </c>
      <c r="M1699" s="95"/>
      <c r="N1699" s="98" t="s">
        <v>177</v>
      </c>
      <c r="O1699" s="95"/>
      <c r="P1699" s="95"/>
      <c r="Q1699" s="98" t="s">
        <v>178</v>
      </c>
      <c r="R1699" s="112" t="s">
        <v>221</v>
      </c>
    </row>
    <row r="1700" spans="1:18" ht="16.5" customHeight="1" x14ac:dyDescent="0.2">
      <c r="A1700" s="97" t="s">
        <v>22</v>
      </c>
      <c r="B1700" s="95" t="s">
        <v>1226</v>
      </c>
      <c r="C1700" s="97" t="s">
        <v>165</v>
      </c>
      <c r="D1700" s="105" t="s">
        <v>188</v>
      </c>
      <c r="E1700" s="105" t="s">
        <v>1597</v>
      </c>
      <c r="F1700" s="98">
        <v>33</v>
      </c>
      <c r="G1700" s="98" t="str">
        <f t="shared" si="5"/>
        <v>bg</v>
      </c>
      <c r="H1700" s="98">
        <v>2016</v>
      </c>
      <c r="J1700" s="95" t="s">
        <v>6181</v>
      </c>
      <c r="K1700" s="95" t="s">
        <v>6160</v>
      </c>
      <c r="L1700" s="98" t="s">
        <v>5945</v>
      </c>
      <c r="M1700" s="95"/>
      <c r="N1700" s="98" t="s">
        <v>177</v>
      </c>
      <c r="O1700" s="95"/>
      <c r="P1700" s="95"/>
      <c r="Q1700" s="98" t="s">
        <v>178</v>
      </c>
      <c r="R1700" s="112" t="s">
        <v>221</v>
      </c>
    </row>
    <row r="1701" spans="1:18" ht="16.5" customHeight="1" x14ac:dyDescent="0.2">
      <c r="A1701" s="97" t="s">
        <v>22</v>
      </c>
      <c r="B1701" s="95" t="s">
        <v>5446</v>
      </c>
      <c r="C1701" s="97" t="s">
        <v>165</v>
      </c>
      <c r="D1701" s="105" t="s">
        <v>188</v>
      </c>
      <c r="E1701" s="105" t="s">
        <v>1597</v>
      </c>
      <c r="F1701" s="98">
        <v>34</v>
      </c>
      <c r="G1701" s="98" t="str">
        <f t="shared" si="5"/>
        <v>bh</v>
      </c>
      <c r="H1701" s="98">
        <v>2017</v>
      </c>
      <c r="J1701" s="95" t="s">
        <v>6183</v>
      </c>
      <c r="K1701" s="95" t="s">
        <v>6160</v>
      </c>
      <c r="L1701" s="98" t="s">
        <v>5945</v>
      </c>
      <c r="M1701" s="95"/>
      <c r="N1701" s="98" t="s">
        <v>177</v>
      </c>
      <c r="O1701" s="95"/>
      <c r="P1701" s="95"/>
      <c r="Q1701" s="98" t="s">
        <v>178</v>
      </c>
      <c r="R1701" s="112" t="s">
        <v>221</v>
      </c>
    </row>
    <row r="1702" spans="1:18" ht="16.5" customHeight="1" x14ac:dyDescent="0.2">
      <c r="A1702" s="97" t="s">
        <v>22</v>
      </c>
      <c r="B1702" s="95" t="s">
        <v>663</v>
      </c>
      <c r="C1702" s="97" t="s">
        <v>165</v>
      </c>
      <c r="D1702" s="105" t="s">
        <v>188</v>
      </c>
      <c r="E1702" s="105" t="s">
        <v>1597</v>
      </c>
      <c r="F1702" s="98">
        <v>2</v>
      </c>
      <c r="G1702" s="98" t="str">
        <f t="shared" ref="G1702:G1727" si="6">LEFT(B1702,1)</f>
        <v>b</v>
      </c>
      <c r="H1702" s="98">
        <v>1985</v>
      </c>
      <c r="J1702" s="95" t="s">
        <v>6187</v>
      </c>
      <c r="K1702" s="95" t="s">
        <v>6160</v>
      </c>
      <c r="L1702" s="98" t="s">
        <v>5945</v>
      </c>
      <c r="M1702" s="95"/>
      <c r="N1702" s="98" t="s">
        <v>177</v>
      </c>
      <c r="O1702" s="95"/>
      <c r="P1702" s="95"/>
      <c r="Q1702" s="98" t="s">
        <v>178</v>
      </c>
      <c r="R1702" s="112" t="s">
        <v>221</v>
      </c>
    </row>
    <row r="1703" spans="1:18" ht="16.5" customHeight="1" x14ac:dyDescent="0.2">
      <c r="A1703" s="97" t="s">
        <v>22</v>
      </c>
      <c r="B1703" s="95" t="s">
        <v>666</v>
      </c>
      <c r="C1703" s="97" t="s">
        <v>165</v>
      </c>
      <c r="D1703" s="105" t="s">
        <v>188</v>
      </c>
      <c r="E1703" s="105" t="s">
        <v>1597</v>
      </c>
      <c r="F1703" s="98">
        <v>3</v>
      </c>
      <c r="G1703" s="98" t="str">
        <f t="shared" si="6"/>
        <v>c</v>
      </c>
      <c r="H1703" s="98">
        <v>1986</v>
      </c>
      <c r="J1703" s="95" t="s">
        <v>6189</v>
      </c>
      <c r="K1703" s="95" t="s">
        <v>6160</v>
      </c>
      <c r="L1703" s="98" t="s">
        <v>5945</v>
      </c>
      <c r="M1703" s="95"/>
      <c r="N1703" s="98" t="s">
        <v>177</v>
      </c>
      <c r="O1703" s="95"/>
      <c r="P1703" s="95"/>
      <c r="Q1703" s="98" t="s">
        <v>178</v>
      </c>
      <c r="R1703" s="112" t="s">
        <v>221</v>
      </c>
    </row>
    <row r="1704" spans="1:18" ht="16.5" customHeight="1" x14ac:dyDescent="0.2">
      <c r="A1704" s="97" t="s">
        <v>22</v>
      </c>
      <c r="B1704" s="95" t="s">
        <v>671</v>
      </c>
      <c r="C1704" s="97" t="s">
        <v>165</v>
      </c>
      <c r="D1704" s="105" t="s">
        <v>188</v>
      </c>
      <c r="E1704" s="105" t="s">
        <v>1597</v>
      </c>
      <c r="F1704" s="98">
        <v>4</v>
      </c>
      <c r="G1704" s="98" t="str">
        <f t="shared" si="6"/>
        <v>d</v>
      </c>
      <c r="H1704" s="98">
        <v>1987</v>
      </c>
      <c r="J1704" s="95" t="s">
        <v>6194</v>
      </c>
      <c r="K1704" s="95" t="s">
        <v>6160</v>
      </c>
      <c r="L1704" s="98" t="s">
        <v>5945</v>
      </c>
      <c r="M1704" s="95"/>
      <c r="N1704" s="98" t="s">
        <v>177</v>
      </c>
      <c r="O1704" s="95"/>
      <c r="P1704" s="95"/>
      <c r="Q1704" s="98" t="s">
        <v>178</v>
      </c>
      <c r="R1704" s="112" t="s">
        <v>221</v>
      </c>
    </row>
    <row r="1705" spans="1:18" ht="16.5" customHeight="1" x14ac:dyDescent="0.2">
      <c r="A1705" s="97" t="s">
        <v>22</v>
      </c>
      <c r="B1705" s="95" t="s">
        <v>675</v>
      </c>
      <c r="C1705" s="97" t="s">
        <v>165</v>
      </c>
      <c r="D1705" s="105" t="s">
        <v>188</v>
      </c>
      <c r="E1705" s="105" t="s">
        <v>1597</v>
      </c>
      <c r="F1705" s="98">
        <v>5</v>
      </c>
      <c r="G1705" s="98" t="str">
        <f t="shared" si="6"/>
        <v>e</v>
      </c>
      <c r="H1705" s="98">
        <v>1988</v>
      </c>
      <c r="J1705" s="95" t="s">
        <v>6196</v>
      </c>
      <c r="K1705" s="95" t="s">
        <v>6160</v>
      </c>
      <c r="L1705" s="98" t="s">
        <v>5945</v>
      </c>
      <c r="M1705" s="95"/>
      <c r="N1705" s="98" t="s">
        <v>177</v>
      </c>
      <c r="O1705" s="95"/>
      <c r="P1705" s="95"/>
      <c r="Q1705" s="98" t="s">
        <v>178</v>
      </c>
      <c r="R1705" s="112" t="s">
        <v>221</v>
      </c>
    </row>
    <row r="1706" spans="1:18" ht="16.5" customHeight="1" x14ac:dyDescent="0.2">
      <c r="A1706" s="97" t="s">
        <v>22</v>
      </c>
      <c r="B1706" s="95" t="s">
        <v>679</v>
      </c>
      <c r="C1706" s="97" t="s">
        <v>165</v>
      </c>
      <c r="D1706" s="105" t="s">
        <v>188</v>
      </c>
      <c r="E1706" s="105" t="s">
        <v>1597</v>
      </c>
      <c r="F1706" s="98">
        <v>6</v>
      </c>
      <c r="G1706" s="98" t="str">
        <f t="shared" si="6"/>
        <v>f</v>
      </c>
      <c r="H1706" s="98">
        <v>1989</v>
      </c>
      <c r="J1706" s="95" t="s">
        <v>6198</v>
      </c>
      <c r="K1706" s="95" t="s">
        <v>6160</v>
      </c>
      <c r="L1706" s="98" t="s">
        <v>5945</v>
      </c>
      <c r="M1706" s="95"/>
      <c r="N1706" s="98" t="s">
        <v>177</v>
      </c>
      <c r="O1706" s="95"/>
      <c r="P1706" s="95"/>
      <c r="Q1706" s="98" t="s">
        <v>178</v>
      </c>
      <c r="R1706" s="112" t="s">
        <v>221</v>
      </c>
    </row>
    <row r="1707" spans="1:18" ht="16.5" customHeight="1" x14ac:dyDescent="0.2">
      <c r="A1707" s="97" t="s">
        <v>22</v>
      </c>
      <c r="B1707" s="95" t="s">
        <v>683</v>
      </c>
      <c r="C1707" s="97" t="s">
        <v>165</v>
      </c>
      <c r="D1707" s="105" t="s">
        <v>188</v>
      </c>
      <c r="E1707" s="105" t="s">
        <v>1597</v>
      </c>
      <c r="F1707" s="98">
        <v>7</v>
      </c>
      <c r="G1707" s="98" t="str">
        <f t="shared" si="6"/>
        <v>g</v>
      </c>
      <c r="H1707" s="98">
        <v>1990</v>
      </c>
      <c r="J1707" s="95" t="s">
        <v>6201</v>
      </c>
      <c r="K1707" s="95" t="s">
        <v>6160</v>
      </c>
      <c r="L1707" s="98" t="s">
        <v>5945</v>
      </c>
      <c r="M1707" s="95"/>
      <c r="N1707" s="98" t="s">
        <v>177</v>
      </c>
      <c r="O1707" s="95"/>
      <c r="P1707" s="95"/>
      <c r="Q1707" s="98" t="s">
        <v>178</v>
      </c>
      <c r="R1707" s="112" t="s">
        <v>221</v>
      </c>
    </row>
    <row r="1708" spans="1:18" ht="16.5" customHeight="1" x14ac:dyDescent="0.2">
      <c r="A1708" s="97" t="s">
        <v>22</v>
      </c>
      <c r="B1708" s="95" t="s">
        <v>687</v>
      </c>
      <c r="C1708" s="97" t="s">
        <v>165</v>
      </c>
      <c r="D1708" s="105" t="s">
        <v>188</v>
      </c>
      <c r="E1708" s="105" t="s">
        <v>1597</v>
      </c>
      <c r="F1708" s="98">
        <v>8</v>
      </c>
      <c r="G1708" s="98" t="str">
        <f t="shared" si="6"/>
        <v>h</v>
      </c>
      <c r="H1708" s="98">
        <v>1991</v>
      </c>
      <c r="J1708" s="95" t="s">
        <v>6203</v>
      </c>
      <c r="K1708" s="95" t="s">
        <v>6160</v>
      </c>
      <c r="L1708" s="98" t="s">
        <v>5945</v>
      </c>
      <c r="M1708" s="95"/>
      <c r="N1708" s="98" t="s">
        <v>177</v>
      </c>
      <c r="O1708" s="95"/>
      <c r="P1708" s="95"/>
      <c r="Q1708" s="98" t="s">
        <v>178</v>
      </c>
      <c r="R1708" s="112" t="s">
        <v>221</v>
      </c>
    </row>
    <row r="1709" spans="1:18" ht="16.5" customHeight="1" x14ac:dyDescent="0.2">
      <c r="A1709" s="97" t="s">
        <v>22</v>
      </c>
      <c r="B1709" s="95" t="s">
        <v>691</v>
      </c>
      <c r="C1709" s="97" t="s">
        <v>165</v>
      </c>
      <c r="D1709" s="105" t="s">
        <v>188</v>
      </c>
      <c r="E1709" s="105" t="s">
        <v>1597</v>
      </c>
      <c r="F1709" s="98">
        <v>9</v>
      </c>
      <c r="G1709" s="98" t="str">
        <f t="shared" si="6"/>
        <v>i</v>
      </c>
      <c r="H1709" s="98">
        <v>1992</v>
      </c>
      <c r="J1709" s="95" t="s">
        <v>6206</v>
      </c>
      <c r="K1709" s="95" t="s">
        <v>6160</v>
      </c>
      <c r="L1709" s="98" t="s">
        <v>5945</v>
      </c>
      <c r="M1709" s="95"/>
      <c r="N1709" s="98" t="s">
        <v>177</v>
      </c>
      <c r="O1709" s="95"/>
      <c r="P1709" s="95"/>
      <c r="Q1709" s="98" t="s">
        <v>178</v>
      </c>
      <c r="R1709" s="112" t="s">
        <v>221</v>
      </c>
    </row>
    <row r="1710" spans="1:18" ht="16.5" customHeight="1" x14ac:dyDescent="0.2">
      <c r="A1710" s="97" t="s">
        <v>22</v>
      </c>
      <c r="B1710" s="95" t="s">
        <v>695</v>
      </c>
      <c r="C1710" s="97" t="s">
        <v>165</v>
      </c>
      <c r="D1710" s="105" t="s">
        <v>188</v>
      </c>
      <c r="E1710" s="105" t="s">
        <v>1597</v>
      </c>
      <c r="F1710" s="98">
        <v>10</v>
      </c>
      <c r="G1710" s="98" t="str">
        <f t="shared" si="6"/>
        <v>j</v>
      </c>
      <c r="H1710" s="98">
        <v>1993</v>
      </c>
      <c r="J1710" s="96" t="s">
        <v>6209</v>
      </c>
      <c r="K1710" s="95" t="s">
        <v>6160</v>
      </c>
      <c r="L1710" s="98" t="s">
        <v>5945</v>
      </c>
      <c r="M1710" s="95"/>
      <c r="N1710" s="98" t="s">
        <v>177</v>
      </c>
      <c r="O1710" s="95"/>
      <c r="P1710" s="95"/>
      <c r="Q1710" s="98" t="s">
        <v>178</v>
      </c>
      <c r="R1710" s="112" t="s">
        <v>221</v>
      </c>
    </row>
    <row r="1711" spans="1:18" ht="16.5" customHeight="1" x14ac:dyDescent="0.2">
      <c r="A1711" s="97" t="s">
        <v>22</v>
      </c>
      <c r="B1711" s="95" t="s">
        <v>699</v>
      </c>
      <c r="C1711" s="97" t="s">
        <v>165</v>
      </c>
      <c r="D1711" s="105" t="s">
        <v>188</v>
      </c>
      <c r="E1711" s="105" t="s">
        <v>1597</v>
      </c>
      <c r="F1711" s="98">
        <v>11</v>
      </c>
      <c r="G1711" s="98" t="str">
        <f t="shared" si="6"/>
        <v>k</v>
      </c>
      <c r="H1711" s="98">
        <v>1994</v>
      </c>
      <c r="J1711" s="95" t="s">
        <v>6212</v>
      </c>
      <c r="K1711" s="95" t="s">
        <v>6160</v>
      </c>
      <c r="L1711" s="98" t="s">
        <v>5945</v>
      </c>
      <c r="M1711" s="95"/>
      <c r="N1711" s="98" t="s">
        <v>177</v>
      </c>
      <c r="O1711" s="95"/>
      <c r="P1711" s="95"/>
      <c r="Q1711" s="98" t="s">
        <v>178</v>
      </c>
      <c r="R1711" s="112" t="s">
        <v>221</v>
      </c>
    </row>
    <row r="1712" spans="1:18" ht="16.5" customHeight="1" x14ac:dyDescent="0.2">
      <c r="A1712" s="97" t="s">
        <v>22</v>
      </c>
      <c r="B1712" s="95" t="s">
        <v>704</v>
      </c>
      <c r="C1712" s="97" t="s">
        <v>165</v>
      </c>
      <c r="D1712" s="105" t="s">
        <v>188</v>
      </c>
      <c r="E1712" s="105" t="s">
        <v>1597</v>
      </c>
      <c r="F1712" s="98">
        <v>12</v>
      </c>
      <c r="G1712" s="98" t="str">
        <f t="shared" si="6"/>
        <v>l</v>
      </c>
      <c r="H1712" s="98">
        <v>1995</v>
      </c>
      <c r="J1712" s="95" t="s">
        <v>6215</v>
      </c>
      <c r="K1712" s="95" t="s">
        <v>6160</v>
      </c>
      <c r="L1712" s="98" t="s">
        <v>5945</v>
      </c>
      <c r="M1712" s="95"/>
      <c r="N1712" s="98" t="s">
        <v>177</v>
      </c>
      <c r="O1712" s="95"/>
      <c r="P1712" s="95"/>
      <c r="Q1712" s="98" t="s">
        <v>178</v>
      </c>
      <c r="R1712" s="112" t="s">
        <v>221</v>
      </c>
    </row>
    <row r="1713" spans="1:18" ht="16.5" customHeight="1" x14ac:dyDescent="0.2">
      <c r="A1713" s="97" t="s">
        <v>22</v>
      </c>
      <c r="B1713" s="95" t="s">
        <v>708</v>
      </c>
      <c r="C1713" s="97" t="s">
        <v>165</v>
      </c>
      <c r="D1713" s="105" t="s">
        <v>188</v>
      </c>
      <c r="E1713" s="105" t="s">
        <v>1597</v>
      </c>
      <c r="F1713" s="98">
        <v>13</v>
      </c>
      <c r="G1713" s="98" t="str">
        <f t="shared" si="6"/>
        <v>m</v>
      </c>
      <c r="H1713" s="98">
        <v>1996</v>
      </c>
      <c r="J1713" s="95" t="s">
        <v>6217</v>
      </c>
      <c r="K1713" s="95" t="s">
        <v>6160</v>
      </c>
      <c r="L1713" s="98" t="s">
        <v>5945</v>
      </c>
      <c r="M1713" s="95"/>
      <c r="N1713" s="98" t="s">
        <v>177</v>
      </c>
      <c r="O1713" s="95"/>
      <c r="P1713" s="95"/>
      <c r="Q1713" s="98" t="s">
        <v>178</v>
      </c>
      <c r="R1713" s="112" t="s">
        <v>221</v>
      </c>
    </row>
    <row r="1714" spans="1:18" ht="16.5" customHeight="1" x14ac:dyDescent="0.2">
      <c r="A1714" s="97" t="s">
        <v>22</v>
      </c>
      <c r="B1714" s="95" t="s">
        <v>712</v>
      </c>
      <c r="C1714" s="97" t="s">
        <v>165</v>
      </c>
      <c r="D1714" s="105" t="s">
        <v>188</v>
      </c>
      <c r="E1714" s="105" t="s">
        <v>1597</v>
      </c>
      <c r="F1714" s="98">
        <v>14</v>
      </c>
      <c r="G1714" s="98" t="str">
        <f t="shared" si="6"/>
        <v>n</v>
      </c>
      <c r="H1714" s="98">
        <v>1997</v>
      </c>
      <c r="J1714" s="95" t="s">
        <v>6220</v>
      </c>
      <c r="K1714" s="95" t="s">
        <v>6160</v>
      </c>
      <c r="L1714" s="98" t="s">
        <v>5945</v>
      </c>
      <c r="M1714" s="95"/>
      <c r="N1714" s="98" t="s">
        <v>177</v>
      </c>
      <c r="O1714" s="95"/>
      <c r="P1714" s="95"/>
      <c r="Q1714" s="98" t="s">
        <v>178</v>
      </c>
      <c r="R1714" s="112" t="s">
        <v>221</v>
      </c>
    </row>
    <row r="1715" spans="1:18" ht="16.5" customHeight="1" x14ac:dyDescent="0.2">
      <c r="A1715" s="97" t="s">
        <v>22</v>
      </c>
      <c r="B1715" s="95" t="s">
        <v>716</v>
      </c>
      <c r="C1715" s="97" t="s">
        <v>165</v>
      </c>
      <c r="D1715" s="105" t="s">
        <v>188</v>
      </c>
      <c r="E1715" s="105" t="s">
        <v>1597</v>
      </c>
      <c r="F1715" s="98">
        <v>15</v>
      </c>
      <c r="G1715" s="98" t="str">
        <f t="shared" si="6"/>
        <v>o</v>
      </c>
      <c r="H1715" s="98">
        <v>1998</v>
      </c>
      <c r="J1715" s="95" t="s">
        <v>6222</v>
      </c>
      <c r="K1715" s="95" t="s">
        <v>6160</v>
      </c>
      <c r="L1715" s="98" t="s">
        <v>5945</v>
      </c>
      <c r="M1715" s="95"/>
      <c r="N1715" s="98" t="s">
        <v>177</v>
      </c>
      <c r="O1715" s="95"/>
      <c r="P1715" s="95"/>
      <c r="Q1715" s="98" t="s">
        <v>178</v>
      </c>
      <c r="R1715" s="112" t="s">
        <v>221</v>
      </c>
    </row>
    <row r="1716" spans="1:18" ht="16.5" customHeight="1" x14ac:dyDescent="0.2">
      <c r="A1716" s="97" t="s">
        <v>22</v>
      </c>
      <c r="B1716" s="95" t="s">
        <v>720</v>
      </c>
      <c r="C1716" s="97" t="s">
        <v>165</v>
      </c>
      <c r="D1716" s="105" t="s">
        <v>188</v>
      </c>
      <c r="E1716" s="105" t="s">
        <v>1597</v>
      </c>
      <c r="F1716" s="98">
        <v>16</v>
      </c>
      <c r="G1716" s="98" t="str">
        <f t="shared" si="6"/>
        <v>p</v>
      </c>
      <c r="H1716" s="98">
        <v>1999</v>
      </c>
      <c r="J1716" s="95" t="s">
        <v>6225</v>
      </c>
      <c r="K1716" s="95" t="s">
        <v>6160</v>
      </c>
      <c r="L1716" s="98" t="s">
        <v>5945</v>
      </c>
      <c r="M1716" s="95"/>
      <c r="N1716" s="98" t="s">
        <v>177</v>
      </c>
      <c r="O1716" s="95"/>
      <c r="P1716" s="95"/>
      <c r="Q1716" s="98" t="s">
        <v>178</v>
      </c>
      <c r="R1716" s="112" t="s">
        <v>221</v>
      </c>
    </row>
    <row r="1717" spans="1:18" ht="16.5" customHeight="1" x14ac:dyDescent="0.2">
      <c r="A1717" s="97" t="s">
        <v>22</v>
      </c>
      <c r="B1717" s="95" t="s">
        <v>724</v>
      </c>
      <c r="C1717" s="97" t="s">
        <v>165</v>
      </c>
      <c r="D1717" s="105" t="s">
        <v>188</v>
      </c>
      <c r="E1717" s="105" t="s">
        <v>1597</v>
      </c>
      <c r="F1717" s="98">
        <v>17</v>
      </c>
      <c r="G1717" s="98" t="str">
        <f t="shared" si="6"/>
        <v>q</v>
      </c>
      <c r="H1717" s="98">
        <v>2000</v>
      </c>
      <c r="J1717" s="95" t="s">
        <v>6227</v>
      </c>
      <c r="K1717" s="95" t="s">
        <v>6160</v>
      </c>
      <c r="L1717" s="98" t="s">
        <v>5945</v>
      </c>
      <c r="M1717" s="95"/>
      <c r="N1717" s="98" t="s">
        <v>177</v>
      </c>
      <c r="O1717" s="95"/>
      <c r="P1717" s="95"/>
      <c r="Q1717" s="98" t="s">
        <v>178</v>
      </c>
      <c r="R1717" s="112" t="s">
        <v>221</v>
      </c>
    </row>
    <row r="1718" spans="1:18" ht="16.5" customHeight="1" x14ac:dyDescent="0.2">
      <c r="A1718" s="97" t="s">
        <v>22</v>
      </c>
      <c r="B1718" s="95" t="s">
        <v>728</v>
      </c>
      <c r="C1718" s="97" t="s">
        <v>165</v>
      </c>
      <c r="D1718" s="105" t="s">
        <v>188</v>
      </c>
      <c r="E1718" s="105" t="s">
        <v>1597</v>
      </c>
      <c r="F1718" s="98">
        <v>18</v>
      </c>
      <c r="G1718" s="98" t="str">
        <f t="shared" si="6"/>
        <v>r</v>
      </c>
      <c r="H1718" s="98">
        <v>2001</v>
      </c>
      <c r="J1718" s="95" t="s">
        <v>6231</v>
      </c>
      <c r="K1718" s="95" t="s">
        <v>6160</v>
      </c>
      <c r="L1718" s="98" t="s">
        <v>5945</v>
      </c>
      <c r="M1718" s="95"/>
      <c r="N1718" s="98" t="s">
        <v>177</v>
      </c>
      <c r="O1718" s="95"/>
      <c r="P1718" s="95"/>
      <c r="Q1718" s="98" t="s">
        <v>178</v>
      </c>
      <c r="R1718" s="112" t="s">
        <v>221</v>
      </c>
    </row>
    <row r="1719" spans="1:18" ht="16.5" customHeight="1" x14ac:dyDescent="0.2">
      <c r="A1719" s="97" t="s">
        <v>22</v>
      </c>
      <c r="B1719" s="95" t="s">
        <v>732</v>
      </c>
      <c r="C1719" s="97" t="s">
        <v>165</v>
      </c>
      <c r="D1719" s="105" t="s">
        <v>188</v>
      </c>
      <c r="E1719" s="105" t="s">
        <v>1597</v>
      </c>
      <c r="F1719" s="98">
        <v>19</v>
      </c>
      <c r="G1719" s="98" t="str">
        <f t="shared" si="6"/>
        <v>s</v>
      </c>
      <c r="H1719" s="98">
        <v>2002</v>
      </c>
      <c r="J1719" s="95" t="s">
        <v>6234</v>
      </c>
      <c r="K1719" s="95" t="s">
        <v>6160</v>
      </c>
      <c r="L1719" s="98" t="s">
        <v>5945</v>
      </c>
      <c r="M1719" s="95"/>
      <c r="N1719" s="98" t="s">
        <v>177</v>
      </c>
      <c r="O1719" s="95"/>
      <c r="P1719" s="95"/>
      <c r="Q1719" s="98" t="s">
        <v>178</v>
      </c>
      <c r="R1719" s="112" t="s">
        <v>221</v>
      </c>
    </row>
    <row r="1720" spans="1:18" ht="16.5" customHeight="1" x14ac:dyDescent="0.2">
      <c r="A1720" s="97" t="s">
        <v>22</v>
      </c>
      <c r="B1720" s="95" t="s">
        <v>737</v>
      </c>
      <c r="C1720" s="97" t="s">
        <v>165</v>
      </c>
      <c r="D1720" s="105" t="s">
        <v>188</v>
      </c>
      <c r="E1720" s="105" t="s">
        <v>1597</v>
      </c>
      <c r="F1720" s="98">
        <v>20</v>
      </c>
      <c r="G1720" s="98" t="str">
        <f t="shared" si="6"/>
        <v>t</v>
      </c>
      <c r="H1720" s="98">
        <v>2003</v>
      </c>
      <c r="J1720" s="95" t="s">
        <v>6237</v>
      </c>
      <c r="K1720" s="95" t="s">
        <v>6160</v>
      </c>
      <c r="L1720" s="98" t="s">
        <v>5945</v>
      </c>
      <c r="M1720" s="95"/>
      <c r="N1720" s="98" t="s">
        <v>177</v>
      </c>
      <c r="O1720" s="95"/>
      <c r="P1720" s="95"/>
      <c r="Q1720" s="98" t="s">
        <v>178</v>
      </c>
      <c r="R1720" s="112" t="s">
        <v>221</v>
      </c>
    </row>
    <row r="1721" spans="1:18" ht="16.5" customHeight="1" x14ac:dyDescent="0.2">
      <c r="A1721" s="97" t="s">
        <v>22</v>
      </c>
      <c r="B1721" s="95" t="s">
        <v>741</v>
      </c>
      <c r="C1721" s="97" t="s">
        <v>165</v>
      </c>
      <c r="D1721" s="105" t="s">
        <v>188</v>
      </c>
      <c r="E1721" s="105" t="s">
        <v>1597</v>
      </c>
      <c r="F1721" s="98">
        <v>21</v>
      </c>
      <c r="G1721" s="98" t="str">
        <f t="shared" si="6"/>
        <v>u</v>
      </c>
      <c r="H1721" s="98">
        <v>2004</v>
      </c>
      <c r="J1721" s="95" t="s">
        <v>6239</v>
      </c>
      <c r="K1721" s="95" t="s">
        <v>6160</v>
      </c>
      <c r="L1721" s="98" t="s">
        <v>5945</v>
      </c>
      <c r="M1721" s="95"/>
      <c r="N1721" s="98" t="s">
        <v>177</v>
      </c>
      <c r="O1721" s="95"/>
      <c r="P1721" s="95"/>
      <c r="Q1721" s="98" t="s">
        <v>178</v>
      </c>
      <c r="R1721" s="112" t="s">
        <v>221</v>
      </c>
    </row>
    <row r="1722" spans="1:18" ht="16.5" customHeight="1" x14ac:dyDescent="0.2">
      <c r="A1722" s="97" t="s">
        <v>22</v>
      </c>
      <c r="B1722" s="95" t="s">
        <v>745</v>
      </c>
      <c r="C1722" s="97" t="s">
        <v>165</v>
      </c>
      <c r="D1722" s="105" t="s">
        <v>188</v>
      </c>
      <c r="E1722" s="105" t="s">
        <v>1597</v>
      </c>
      <c r="F1722" s="98">
        <v>22</v>
      </c>
      <c r="G1722" s="98" t="str">
        <f t="shared" si="6"/>
        <v>v</v>
      </c>
      <c r="H1722" s="98">
        <v>2005</v>
      </c>
      <c r="J1722" s="95" t="s">
        <v>6241</v>
      </c>
      <c r="K1722" s="95" t="s">
        <v>6160</v>
      </c>
      <c r="L1722" s="98" t="s">
        <v>5945</v>
      </c>
      <c r="M1722" s="95"/>
      <c r="N1722" s="98" t="s">
        <v>177</v>
      </c>
      <c r="O1722" s="95"/>
      <c r="P1722" s="95"/>
      <c r="Q1722" s="98" t="s">
        <v>178</v>
      </c>
      <c r="R1722" s="112" t="s">
        <v>221</v>
      </c>
    </row>
    <row r="1723" spans="1:18" ht="16.5" customHeight="1" x14ac:dyDescent="0.2">
      <c r="A1723" s="97" t="s">
        <v>22</v>
      </c>
      <c r="B1723" s="95" t="s">
        <v>749</v>
      </c>
      <c r="C1723" s="97" t="s">
        <v>165</v>
      </c>
      <c r="D1723" s="105" t="s">
        <v>188</v>
      </c>
      <c r="E1723" s="105" t="s">
        <v>1597</v>
      </c>
      <c r="F1723" s="98">
        <v>23</v>
      </c>
      <c r="G1723" s="98" t="str">
        <f t="shared" si="6"/>
        <v>w</v>
      </c>
      <c r="H1723" s="98">
        <v>2006</v>
      </c>
      <c r="J1723" s="95" t="s">
        <v>6244</v>
      </c>
      <c r="K1723" s="95" t="s">
        <v>6160</v>
      </c>
      <c r="L1723" s="98" t="s">
        <v>5945</v>
      </c>
      <c r="M1723" s="95"/>
      <c r="N1723" s="98" t="s">
        <v>177</v>
      </c>
      <c r="O1723" s="95"/>
      <c r="P1723" s="95"/>
      <c r="Q1723" s="98" t="s">
        <v>178</v>
      </c>
      <c r="R1723" s="112" t="s">
        <v>221</v>
      </c>
    </row>
    <row r="1724" spans="1:18" ht="16.5" customHeight="1" x14ac:dyDescent="0.2">
      <c r="A1724" s="97" t="s">
        <v>22</v>
      </c>
      <c r="B1724" s="95" t="s">
        <v>753</v>
      </c>
      <c r="C1724" s="97" t="s">
        <v>165</v>
      </c>
      <c r="D1724" s="105" t="s">
        <v>188</v>
      </c>
      <c r="E1724" s="105" t="s">
        <v>1597</v>
      </c>
      <c r="F1724" s="98">
        <v>24</v>
      </c>
      <c r="G1724" s="98" t="str">
        <f t="shared" si="6"/>
        <v>x</v>
      </c>
      <c r="H1724" s="98">
        <v>2007</v>
      </c>
      <c r="J1724" s="95" t="s">
        <v>6248</v>
      </c>
      <c r="K1724" s="95" t="s">
        <v>6160</v>
      </c>
      <c r="L1724" s="98" t="s">
        <v>5945</v>
      </c>
      <c r="M1724" s="95"/>
      <c r="N1724" s="98" t="s">
        <v>177</v>
      </c>
      <c r="O1724" s="95"/>
      <c r="P1724" s="95"/>
      <c r="Q1724" s="98" t="s">
        <v>178</v>
      </c>
      <c r="R1724" s="112" t="s">
        <v>221</v>
      </c>
    </row>
    <row r="1725" spans="1:18" ht="16.5" customHeight="1" x14ac:dyDescent="0.2">
      <c r="A1725" s="97" t="s">
        <v>22</v>
      </c>
      <c r="B1725" s="95" t="s">
        <v>757</v>
      </c>
      <c r="C1725" s="97" t="s">
        <v>165</v>
      </c>
      <c r="D1725" s="105" t="s">
        <v>188</v>
      </c>
      <c r="E1725" s="105" t="s">
        <v>1597</v>
      </c>
      <c r="F1725" s="98">
        <v>25</v>
      </c>
      <c r="G1725" s="98" t="str">
        <f t="shared" si="6"/>
        <v>y</v>
      </c>
      <c r="H1725" s="98">
        <v>2008</v>
      </c>
      <c r="J1725" s="95" t="s">
        <v>6251</v>
      </c>
      <c r="K1725" s="95" t="s">
        <v>6160</v>
      </c>
      <c r="L1725" s="98" t="s">
        <v>5945</v>
      </c>
      <c r="M1725" s="95"/>
      <c r="N1725" s="98" t="s">
        <v>177</v>
      </c>
      <c r="O1725" s="95"/>
      <c r="P1725" s="95"/>
      <c r="Q1725" s="98" t="s">
        <v>178</v>
      </c>
      <c r="R1725" s="112" t="s">
        <v>221</v>
      </c>
    </row>
    <row r="1726" spans="1:18" ht="16.5" customHeight="1" x14ac:dyDescent="0.2">
      <c r="A1726" s="97" t="s">
        <v>22</v>
      </c>
      <c r="B1726" s="95" t="s">
        <v>761</v>
      </c>
      <c r="C1726" s="97" t="s">
        <v>165</v>
      </c>
      <c r="D1726" s="105" t="s">
        <v>188</v>
      </c>
      <c r="E1726" s="105" t="s">
        <v>1597</v>
      </c>
      <c r="F1726" s="98">
        <v>26</v>
      </c>
      <c r="G1726" s="98" t="str">
        <f t="shared" si="6"/>
        <v>z</v>
      </c>
      <c r="H1726" s="98">
        <v>2009</v>
      </c>
      <c r="J1726" s="95" t="s">
        <v>6253</v>
      </c>
      <c r="K1726" s="95" t="s">
        <v>6160</v>
      </c>
      <c r="L1726" s="98" t="s">
        <v>5945</v>
      </c>
      <c r="M1726" s="95"/>
      <c r="N1726" s="98" t="s">
        <v>177</v>
      </c>
      <c r="O1726" s="95"/>
      <c r="P1726" s="95"/>
      <c r="Q1726" s="98" t="s">
        <v>178</v>
      </c>
      <c r="R1726" s="112" t="s">
        <v>221</v>
      </c>
    </row>
    <row r="1727" spans="1:18" ht="16.5" customHeight="1" x14ac:dyDescent="0.2">
      <c r="A1727" s="97" t="s">
        <v>22</v>
      </c>
      <c r="B1727" s="98" t="s">
        <v>658</v>
      </c>
      <c r="C1727" s="97" t="s">
        <v>165</v>
      </c>
      <c r="D1727" s="105" t="s">
        <v>188</v>
      </c>
      <c r="E1727" s="105" t="s">
        <v>1625</v>
      </c>
      <c r="F1727" s="98">
        <v>1</v>
      </c>
      <c r="G1727" s="98" t="str">
        <f t="shared" si="6"/>
        <v>a</v>
      </c>
      <c r="H1727" s="98">
        <v>1984</v>
      </c>
      <c r="J1727" s="98" t="s">
        <v>6255</v>
      </c>
      <c r="K1727" s="98" t="s">
        <v>6257</v>
      </c>
      <c r="L1727" s="98" t="s">
        <v>5945</v>
      </c>
      <c r="M1727" s="95"/>
      <c r="N1727" s="98" t="s">
        <v>177</v>
      </c>
      <c r="O1727" s="95"/>
      <c r="P1727" s="95"/>
      <c r="Q1727" s="98" t="s">
        <v>178</v>
      </c>
      <c r="R1727" s="112" t="s">
        <v>221</v>
      </c>
    </row>
    <row r="1728" spans="1:18" ht="16.5" customHeight="1" x14ac:dyDescent="0.2">
      <c r="A1728" s="97" t="s">
        <v>22</v>
      </c>
      <c r="B1728" s="98" t="s">
        <v>766</v>
      </c>
      <c r="C1728" s="97" t="s">
        <v>165</v>
      </c>
      <c r="D1728" s="105" t="s">
        <v>188</v>
      </c>
      <c r="E1728" s="105" t="s">
        <v>1625</v>
      </c>
      <c r="F1728" s="98">
        <v>27</v>
      </c>
      <c r="G1728" s="98" t="str">
        <f t="shared" ref="G1728:G1735" si="7">LEFT(B1728,2)</f>
        <v>ba</v>
      </c>
      <c r="H1728" s="98">
        <v>2010</v>
      </c>
      <c r="J1728" s="98" t="s">
        <v>6260</v>
      </c>
      <c r="K1728" s="98" t="s">
        <v>6257</v>
      </c>
      <c r="L1728" s="98" t="s">
        <v>5945</v>
      </c>
      <c r="M1728" s="95"/>
      <c r="N1728" s="98" t="s">
        <v>177</v>
      </c>
      <c r="O1728" s="95"/>
      <c r="P1728" s="95"/>
      <c r="Q1728" s="98" t="s">
        <v>178</v>
      </c>
      <c r="R1728" s="112" t="s">
        <v>221</v>
      </c>
    </row>
    <row r="1729" spans="1:18" ht="16.5" customHeight="1" x14ac:dyDescent="0.2">
      <c r="A1729" s="97" t="s">
        <v>22</v>
      </c>
      <c r="B1729" s="98" t="s">
        <v>770</v>
      </c>
      <c r="C1729" s="97" t="s">
        <v>165</v>
      </c>
      <c r="D1729" s="105" t="s">
        <v>188</v>
      </c>
      <c r="E1729" s="105" t="s">
        <v>1625</v>
      </c>
      <c r="F1729" s="98">
        <v>28</v>
      </c>
      <c r="G1729" s="98" t="str">
        <f t="shared" si="7"/>
        <v>bb</v>
      </c>
      <c r="H1729" s="98">
        <v>2011</v>
      </c>
      <c r="J1729" s="98" t="s">
        <v>6262</v>
      </c>
      <c r="K1729" s="98" t="s">
        <v>6257</v>
      </c>
      <c r="L1729" s="98" t="s">
        <v>5945</v>
      </c>
      <c r="M1729" s="95"/>
      <c r="N1729" s="98" t="s">
        <v>177</v>
      </c>
      <c r="O1729" s="95"/>
      <c r="P1729" s="95"/>
      <c r="Q1729" s="98" t="s">
        <v>178</v>
      </c>
      <c r="R1729" s="112" t="s">
        <v>221</v>
      </c>
    </row>
    <row r="1730" spans="1:18" ht="16.5" customHeight="1" x14ac:dyDescent="0.2">
      <c r="A1730" s="97" t="s">
        <v>22</v>
      </c>
      <c r="B1730" s="98" t="s">
        <v>774</v>
      </c>
      <c r="C1730" s="97" t="s">
        <v>165</v>
      </c>
      <c r="D1730" s="105" t="s">
        <v>188</v>
      </c>
      <c r="E1730" s="105" t="s">
        <v>1625</v>
      </c>
      <c r="F1730" s="98">
        <v>29</v>
      </c>
      <c r="G1730" s="98" t="str">
        <f t="shared" si="7"/>
        <v>bc</v>
      </c>
      <c r="H1730" s="98">
        <v>2012</v>
      </c>
      <c r="J1730" s="98" t="s">
        <v>6265</v>
      </c>
      <c r="K1730" s="98" t="s">
        <v>6257</v>
      </c>
      <c r="L1730" s="98" t="s">
        <v>5945</v>
      </c>
      <c r="M1730" s="95"/>
      <c r="N1730" s="98" t="s">
        <v>177</v>
      </c>
      <c r="O1730" s="95"/>
      <c r="P1730" s="95"/>
      <c r="Q1730" s="98" t="s">
        <v>178</v>
      </c>
      <c r="R1730" s="112" t="s">
        <v>221</v>
      </c>
    </row>
    <row r="1731" spans="1:18" ht="16.5" customHeight="1" x14ac:dyDescent="0.2">
      <c r="A1731" s="97" t="s">
        <v>22</v>
      </c>
      <c r="B1731" s="98" t="s">
        <v>778</v>
      </c>
      <c r="C1731" s="97" t="s">
        <v>165</v>
      </c>
      <c r="D1731" s="105" t="s">
        <v>188</v>
      </c>
      <c r="E1731" s="105" t="s">
        <v>1625</v>
      </c>
      <c r="F1731" s="98">
        <v>30</v>
      </c>
      <c r="G1731" s="98" t="str">
        <f t="shared" si="7"/>
        <v>bd</v>
      </c>
      <c r="H1731" s="98">
        <v>2013</v>
      </c>
      <c r="J1731" s="98" t="s">
        <v>6269</v>
      </c>
      <c r="K1731" s="98" t="s">
        <v>6257</v>
      </c>
      <c r="L1731" s="98" t="s">
        <v>5945</v>
      </c>
      <c r="M1731" s="95"/>
      <c r="N1731" s="98" t="s">
        <v>177</v>
      </c>
      <c r="O1731" s="95"/>
      <c r="P1731" s="95"/>
      <c r="Q1731" s="98" t="s">
        <v>178</v>
      </c>
      <c r="R1731" s="112" t="s">
        <v>221</v>
      </c>
    </row>
    <row r="1732" spans="1:18" ht="16.5" customHeight="1" x14ac:dyDescent="0.2">
      <c r="A1732" s="97" t="s">
        <v>22</v>
      </c>
      <c r="B1732" s="98" t="s">
        <v>782</v>
      </c>
      <c r="C1732" s="97" t="s">
        <v>165</v>
      </c>
      <c r="D1732" s="105" t="s">
        <v>188</v>
      </c>
      <c r="E1732" s="105" t="s">
        <v>1625</v>
      </c>
      <c r="F1732" s="98">
        <v>31</v>
      </c>
      <c r="G1732" s="98" t="str">
        <f t="shared" si="7"/>
        <v>be</v>
      </c>
      <c r="H1732" s="98">
        <v>2014</v>
      </c>
      <c r="J1732" s="98" t="s">
        <v>6272</v>
      </c>
      <c r="K1732" s="98" t="s">
        <v>6257</v>
      </c>
      <c r="L1732" s="98" t="s">
        <v>5945</v>
      </c>
      <c r="M1732" s="95"/>
      <c r="N1732" s="98" t="s">
        <v>177</v>
      </c>
      <c r="O1732" s="95"/>
      <c r="P1732" s="95"/>
      <c r="Q1732" s="98" t="s">
        <v>178</v>
      </c>
      <c r="R1732" s="112" t="s">
        <v>221</v>
      </c>
    </row>
    <row r="1733" spans="1:18" ht="16.5" customHeight="1" x14ac:dyDescent="0.2">
      <c r="A1733" s="97" t="s">
        <v>22</v>
      </c>
      <c r="B1733" s="98" t="s">
        <v>786</v>
      </c>
      <c r="C1733" s="97" t="s">
        <v>165</v>
      </c>
      <c r="D1733" s="105" t="s">
        <v>188</v>
      </c>
      <c r="E1733" s="105" t="s">
        <v>1625</v>
      </c>
      <c r="F1733" s="98">
        <v>32</v>
      </c>
      <c r="G1733" s="98" t="str">
        <f t="shared" si="7"/>
        <v>bf</v>
      </c>
      <c r="H1733" s="98">
        <v>2015</v>
      </c>
      <c r="J1733" s="98" t="s">
        <v>6274</v>
      </c>
      <c r="K1733" s="98" t="s">
        <v>6257</v>
      </c>
      <c r="L1733" s="98" t="s">
        <v>5945</v>
      </c>
      <c r="M1733" s="95"/>
      <c r="N1733" s="98" t="s">
        <v>177</v>
      </c>
      <c r="O1733" s="95"/>
      <c r="P1733" s="95"/>
      <c r="Q1733" s="98" t="s">
        <v>178</v>
      </c>
      <c r="R1733" s="112" t="s">
        <v>221</v>
      </c>
    </row>
    <row r="1734" spans="1:18" ht="16.5" customHeight="1" x14ac:dyDescent="0.2">
      <c r="A1734" s="97" t="s">
        <v>22</v>
      </c>
      <c r="B1734" s="98" t="s">
        <v>1226</v>
      </c>
      <c r="C1734" s="97" t="s">
        <v>165</v>
      </c>
      <c r="D1734" s="105" t="s">
        <v>188</v>
      </c>
      <c r="E1734" s="105" t="s">
        <v>1625</v>
      </c>
      <c r="F1734" s="98">
        <v>33</v>
      </c>
      <c r="G1734" s="98" t="str">
        <f t="shared" si="7"/>
        <v>bg</v>
      </c>
      <c r="H1734" s="98">
        <v>2016</v>
      </c>
      <c r="J1734" s="98" t="s">
        <v>6277</v>
      </c>
      <c r="K1734" s="98" t="s">
        <v>6257</v>
      </c>
      <c r="L1734" s="98" t="s">
        <v>5945</v>
      </c>
      <c r="M1734" s="95"/>
      <c r="N1734" s="98" t="s">
        <v>177</v>
      </c>
      <c r="O1734" s="95"/>
      <c r="P1734" s="95"/>
      <c r="Q1734" s="98" t="s">
        <v>178</v>
      </c>
      <c r="R1734" s="112" t="s">
        <v>221</v>
      </c>
    </row>
    <row r="1735" spans="1:18" ht="16.5" customHeight="1" x14ac:dyDescent="0.2">
      <c r="A1735" s="97" t="s">
        <v>22</v>
      </c>
      <c r="B1735" s="98" t="s">
        <v>5446</v>
      </c>
      <c r="C1735" s="97" t="s">
        <v>165</v>
      </c>
      <c r="D1735" s="105" t="s">
        <v>188</v>
      </c>
      <c r="E1735" s="105" t="s">
        <v>1625</v>
      </c>
      <c r="F1735" s="98">
        <v>34</v>
      </c>
      <c r="G1735" s="98" t="str">
        <f t="shared" si="7"/>
        <v>bh</v>
      </c>
      <c r="H1735" s="98">
        <v>2017</v>
      </c>
      <c r="J1735" s="98" t="s">
        <v>6279</v>
      </c>
      <c r="K1735" s="98" t="s">
        <v>6257</v>
      </c>
      <c r="L1735" s="98" t="s">
        <v>5945</v>
      </c>
      <c r="M1735" s="95"/>
      <c r="N1735" s="98" t="s">
        <v>177</v>
      </c>
      <c r="O1735" s="95"/>
      <c r="P1735" s="95"/>
      <c r="Q1735" s="98" t="s">
        <v>178</v>
      </c>
      <c r="R1735" s="112" t="s">
        <v>221</v>
      </c>
    </row>
    <row r="1736" spans="1:18" ht="16.5" customHeight="1" x14ac:dyDescent="0.2">
      <c r="A1736" s="97" t="s">
        <v>22</v>
      </c>
      <c r="B1736" s="98" t="s">
        <v>663</v>
      </c>
      <c r="C1736" s="97" t="s">
        <v>165</v>
      </c>
      <c r="D1736" s="105" t="s">
        <v>188</v>
      </c>
      <c r="E1736" s="105" t="s">
        <v>1625</v>
      </c>
      <c r="F1736" s="98">
        <v>2</v>
      </c>
      <c r="G1736" s="98" t="str">
        <f t="shared" ref="G1736:G1761" si="8">LEFT(B1736,1)</f>
        <v>b</v>
      </c>
      <c r="H1736" s="98">
        <v>1985</v>
      </c>
      <c r="J1736" s="98" t="s">
        <v>6282</v>
      </c>
      <c r="K1736" s="98" t="s">
        <v>6257</v>
      </c>
      <c r="L1736" s="98" t="s">
        <v>5945</v>
      </c>
      <c r="M1736" s="95"/>
      <c r="N1736" s="98" t="s">
        <v>177</v>
      </c>
      <c r="O1736" s="95"/>
      <c r="P1736" s="95"/>
      <c r="Q1736" s="98" t="s">
        <v>178</v>
      </c>
      <c r="R1736" s="112" t="s">
        <v>221</v>
      </c>
    </row>
    <row r="1737" spans="1:18" ht="16.5" customHeight="1" x14ac:dyDescent="0.2">
      <c r="A1737" s="97" t="s">
        <v>22</v>
      </c>
      <c r="B1737" s="98" t="s">
        <v>666</v>
      </c>
      <c r="C1737" s="97" t="s">
        <v>165</v>
      </c>
      <c r="D1737" s="105" t="s">
        <v>188</v>
      </c>
      <c r="E1737" s="105" t="s">
        <v>1625</v>
      </c>
      <c r="F1737" s="98">
        <v>3</v>
      </c>
      <c r="G1737" s="98" t="str">
        <f t="shared" si="8"/>
        <v>c</v>
      </c>
      <c r="H1737" s="98">
        <v>1986</v>
      </c>
      <c r="J1737" s="98" t="s">
        <v>6287</v>
      </c>
      <c r="K1737" s="98" t="s">
        <v>6257</v>
      </c>
      <c r="L1737" s="98" t="s">
        <v>5945</v>
      </c>
      <c r="M1737" s="95"/>
      <c r="N1737" s="98" t="s">
        <v>177</v>
      </c>
      <c r="O1737" s="95"/>
      <c r="P1737" s="95"/>
      <c r="Q1737" s="98" t="s">
        <v>178</v>
      </c>
      <c r="R1737" s="112" t="s">
        <v>221</v>
      </c>
    </row>
    <row r="1738" spans="1:18" ht="16.5" customHeight="1" x14ac:dyDescent="0.2">
      <c r="A1738" s="97" t="s">
        <v>22</v>
      </c>
      <c r="B1738" s="98" t="s">
        <v>671</v>
      </c>
      <c r="C1738" s="97" t="s">
        <v>165</v>
      </c>
      <c r="D1738" s="105" t="s">
        <v>188</v>
      </c>
      <c r="E1738" s="105" t="s">
        <v>1625</v>
      </c>
      <c r="F1738" s="98">
        <v>4</v>
      </c>
      <c r="G1738" s="98" t="str">
        <f t="shared" si="8"/>
        <v>d</v>
      </c>
      <c r="H1738" s="98">
        <v>1987</v>
      </c>
      <c r="J1738" s="98" t="s">
        <v>6289</v>
      </c>
      <c r="K1738" s="98" t="s">
        <v>6257</v>
      </c>
      <c r="L1738" s="98" t="s">
        <v>5945</v>
      </c>
      <c r="M1738" s="95"/>
      <c r="N1738" s="98" t="s">
        <v>177</v>
      </c>
      <c r="O1738" s="95"/>
      <c r="P1738" s="95"/>
      <c r="Q1738" s="98" t="s">
        <v>178</v>
      </c>
      <c r="R1738" s="112" t="s">
        <v>221</v>
      </c>
    </row>
    <row r="1739" spans="1:18" ht="16.5" customHeight="1" x14ac:dyDescent="0.2">
      <c r="A1739" s="97" t="s">
        <v>22</v>
      </c>
      <c r="B1739" s="98" t="s">
        <v>675</v>
      </c>
      <c r="C1739" s="97" t="s">
        <v>165</v>
      </c>
      <c r="D1739" s="105" t="s">
        <v>188</v>
      </c>
      <c r="E1739" s="105" t="s">
        <v>1625</v>
      </c>
      <c r="F1739" s="98">
        <v>5</v>
      </c>
      <c r="G1739" s="98" t="str">
        <f t="shared" si="8"/>
        <v>e</v>
      </c>
      <c r="H1739" s="98">
        <v>1988</v>
      </c>
      <c r="J1739" s="98" t="s">
        <v>6292</v>
      </c>
      <c r="K1739" s="98" t="s">
        <v>6257</v>
      </c>
      <c r="L1739" s="98" t="s">
        <v>5945</v>
      </c>
      <c r="M1739" s="95"/>
      <c r="N1739" s="98" t="s">
        <v>177</v>
      </c>
      <c r="O1739" s="95"/>
      <c r="P1739" s="95"/>
      <c r="Q1739" s="98" t="s">
        <v>178</v>
      </c>
      <c r="R1739" s="112" t="s">
        <v>221</v>
      </c>
    </row>
    <row r="1740" spans="1:18" ht="16.5" customHeight="1" x14ac:dyDescent="0.2">
      <c r="A1740" s="97" t="s">
        <v>22</v>
      </c>
      <c r="B1740" s="98" t="s">
        <v>679</v>
      </c>
      <c r="C1740" s="97" t="s">
        <v>165</v>
      </c>
      <c r="D1740" s="105" t="s">
        <v>188</v>
      </c>
      <c r="E1740" s="105" t="s">
        <v>1625</v>
      </c>
      <c r="F1740" s="98">
        <v>6</v>
      </c>
      <c r="G1740" s="98" t="str">
        <f t="shared" si="8"/>
        <v>f</v>
      </c>
      <c r="H1740" s="98">
        <v>1989</v>
      </c>
      <c r="J1740" s="98" t="s">
        <v>6294</v>
      </c>
      <c r="K1740" s="98" t="s">
        <v>6257</v>
      </c>
      <c r="L1740" s="98" t="s">
        <v>5945</v>
      </c>
      <c r="M1740" s="95"/>
      <c r="N1740" s="98" t="s">
        <v>177</v>
      </c>
      <c r="O1740" s="95"/>
      <c r="P1740" s="95"/>
      <c r="Q1740" s="98" t="s">
        <v>178</v>
      </c>
      <c r="R1740" s="112" t="s">
        <v>221</v>
      </c>
    </row>
    <row r="1741" spans="1:18" ht="16.5" customHeight="1" x14ac:dyDescent="0.2">
      <c r="A1741" s="97" t="s">
        <v>22</v>
      </c>
      <c r="B1741" s="98" t="s">
        <v>683</v>
      </c>
      <c r="C1741" s="97" t="s">
        <v>165</v>
      </c>
      <c r="D1741" s="105" t="s">
        <v>188</v>
      </c>
      <c r="E1741" s="105" t="s">
        <v>1625</v>
      </c>
      <c r="F1741" s="98">
        <v>7</v>
      </c>
      <c r="G1741" s="98" t="str">
        <f t="shared" si="8"/>
        <v>g</v>
      </c>
      <c r="H1741" s="98">
        <v>1990</v>
      </c>
      <c r="J1741" s="98" t="s">
        <v>6297</v>
      </c>
      <c r="K1741" s="98" t="s">
        <v>6257</v>
      </c>
      <c r="L1741" s="98" t="s">
        <v>5945</v>
      </c>
      <c r="M1741" s="95"/>
      <c r="N1741" s="98" t="s">
        <v>177</v>
      </c>
      <c r="O1741" s="95"/>
      <c r="P1741" s="95"/>
      <c r="Q1741" s="98" t="s">
        <v>178</v>
      </c>
      <c r="R1741" s="112" t="s">
        <v>221</v>
      </c>
    </row>
    <row r="1742" spans="1:18" ht="16.5" customHeight="1" x14ac:dyDescent="0.2">
      <c r="A1742" s="97" t="s">
        <v>22</v>
      </c>
      <c r="B1742" s="98" t="s">
        <v>687</v>
      </c>
      <c r="C1742" s="97" t="s">
        <v>165</v>
      </c>
      <c r="D1742" s="105" t="s">
        <v>188</v>
      </c>
      <c r="E1742" s="105" t="s">
        <v>1625</v>
      </c>
      <c r="F1742" s="98">
        <v>8</v>
      </c>
      <c r="G1742" s="98" t="str">
        <f t="shared" si="8"/>
        <v>h</v>
      </c>
      <c r="H1742" s="98">
        <v>1991</v>
      </c>
      <c r="J1742" s="98" t="s">
        <v>6299</v>
      </c>
      <c r="K1742" s="98" t="s">
        <v>6257</v>
      </c>
      <c r="L1742" s="98" t="s">
        <v>5945</v>
      </c>
      <c r="M1742" s="95"/>
      <c r="N1742" s="98" t="s">
        <v>177</v>
      </c>
      <c r="O1742" s="95"/>
      <c r="P1742" s="95"/>
      <c r="Q1742" s="98" t="s">
        <v>178</v>
      </c>
      <c r="R1742" s="112" t="s">
        <v>221</v>
      </c>
    </row>
    <row r="1743" spans="1:18" ht="16.5" customHeight="1" x14ac:dyDescent="0.2">
      <c r="A1743" s="97" t="s">
        <v>22</v>
      </c>
      <c r="B1743" s="98" t="s">
        <v>691</v>
      </c>
      <c r="C1743" s="97" t="s">
        <v>165</v>
      </c>
      <c r="D1743" s="105" t="s">
        <v>188</v>
      </c>
      <c r="E1743" s="105" t="s">
        <v>1625</v>
      </c>
      <c r="F1743" s="98">
        <v>9</v>
      </c>
      <c r="G1743" s="98" t="str">
        <f t="shared" si="8"/>
        <v>i</v>
      </c>
      <c r="H1743" s="98">
        <v>1992</v>
      </c>
      <c r="J1743" s="98" t="s">
        <v>6301</v>
      </c>
      <c r="K1743" s="98" t="s">
        <v>6257</v>
      </c>
      <c r="L1743" s="98" t="s">
        <v>5945</v>
      </c>
      <c r="M1743" s="95"/>
      <c r="N1743" s="98" t="s">
        <v>177</v>
      </c>
      <c r="O1743" s="95"/>
      <c r="P1743" s="95"/>
      <c r="Q1743" s="98" t="s">
        <v>178</v>
      </c>
      <c r="R1743" s="112" t="s">
        <v>221</v>
      </c>
    </row>
    <row r="1744" spans="1:18" ht="16.5" customHeight="1" x14ac:dyDescent="0.2">
      <c r="A1744" s="97" t="s">
        <v>22</v>
      </c>
      <c r="B1744" s="98" t="s">
        <v>695</v>
      </c>
      <c r="C1744" s="97" t="s">
        <v>165</v>
      </c>
      <c r="D1744" s="105" t="s">
        <v>188</v>
      </c>
      <c r="E1744" s="105" t="s">
        <v>1625</v>
      </c>
      <c r="F1744" s="98">
        <v>10</v>
      </c>
      <c r="G1744" s="98" t="str">
        <f t="shared" si="8"/>
        <v>j</v>
      </c>
      <c r="H1744" s="98">
        <v>1993</v>
      </c>
      <c r="J1744" s="98" t="s">
        <v>6306</v>
      </c>
      <c r="K1744" s="98" t="s">
        <v>6257</v>
      </c>
      <c r="L1744" s="98" t="s">
        <v>5945</v>
      </c>
      <c r="M1744" s="95"/>
      <c r="N1744" s="98" t="s">
        <v>177</v>
      </c>
      <c r="O1744" s="95"/>
      <c r="P1744" s="95"/>
      <c r="Q1744" s="98" t="s">
        <v>178</v>
      </c>
      <c r="R1744" s="112" t="s">
        <v>221</v>
      </c>
    </row>
    <row r="1745" spans="1:18" ht="16.5" customHeight="1" x14ac:dyDescent="0.2">
      <c r="A1745" s="97" t="s">
        <v>22</v>
      </c>
      <c r="B1745" s="98" t="s">
        <v>699</v>
      </c>
      <c r="C1745" s="97" t="s">
        <v>165</v>
      </c>
      <c r="D1745" s="105" t="s">
        <v>188</v>
      </c>
      <c r="E1745" s="105" t="s">
        <v>1625</v>
      </c>
      <c r="F1745" s="98">
        <v>11</v>
      </c>
      <c r="G1745" s="98" t="str">
        <f t="shared" si="8"/>
        <v>k</v>
      </c>
      <c r="H1745" s="98">
        <v>1994</v>
      </c>
      <c r="J1745" s="98" t="s">
        <v>6308</v>
      </c>
      <c r="K1745" s="98" t="s">
        <v>6257</v>
      </c>
      <c r="L1745" s="98" t="s">
        <v>5945</v>
      </c>
      <c r="M1745" s="95"/>
      <c r="N1745" s="98" t="s">
        <v>177</v>
      </c>
      <c r="O1745" s="95"/>
      <c r="P1745" s="95"/>
      <c r="Q1745" s="98" t="s">
        <v>178</v>
      </c>
      <c r="R1745" s="112" t="s">
        <v>221</v>
      </c>
    </row>
    <row r="1746" spans="1:18" ht="16.5" customHeight="1" x14ac:dyDescent="0.2">
      <c r="A1746" s="97" t="s">
        <v>22</v>
      </c>
      <c r="B1746" s="98" t="s">
        <v>704</v>
      </c>
      <c r="C1746" s="97" t="s">
        <v>165</v>
      </c>
      <c r="D1746" s="105" t="s">
        <v>188</v>
      </c>
      <c r="E1746" s="105" t="s">
        <v>1625</v>
      </c>
      <c r="F1746" s="98">
        <v>12</v>
      </c>
      <c r="G1746" s="98" t="str">
        <f t="shared" si="8"/>
        <v>l</v>
      </c>
      <c r="H1746" s="98">
        <v>1995</v>
      </c>
      <c r="J1746" s="98" t="s">
        <v>6310</v>
      </c>
      <c r="K1746" s="98" t="s">
        <v>6257</v>
      </c>
      <c r="L1746" s="98" t="s">
        <v>5945</v>
      </c>
      <c r="M1746" s="95"/>
      <c r="N1746" s="98" t="s">
        <v>177</v>
      </c>
      <c r="O1746" s="95"/>
      <c r="P1746" s="95"/>
      <c r="Q1746" s="98" t="s">
        <v>178</v>
      </c>
      <c r="R1746" s="112" t="s">
        <v>221</v>
      </c>
    </row>
    <row r="1747" spans="1:18" ht="16.5" customHeight="1" x14ac:dyDescent="0.2">
      <c r="A1747" s="97" t="s">
        <v>22</v>
      </c>
      <c r="B1747" s="98" t="s">
        <v>708</v>
      </c>
      <c r="C1747" s="97" t="s">
        <v>165</v>
      </c>
      <c r="D1747" s="105" t="s">
        <v>188</v>
      </c>
      <c r="E1747" s="105" t="s">
        <v>1625</v>
      </c>
      <c r="F1747" s="98">
        <v>13</v>
      </c>
      <c r="G1747" s="98" t="str">
        <f t="shared" si="8"/>
        <v>m</v>
      </c>
      <c r="H1747" s="98">
        <v>1996</v>
      </c>
      <c r="J1747" s="98" t="s">
        <v>6313</v>
      </c>
      <c r="K1747" s="98" t="s">
        <v>6257</v>
      </c>
      <c r="L1747" s="98" t="s">
        <v>5945</v>
      </c>
      <c r="M1747" s="95"/>
      <c r="N1747" s="98" t="s">
        <v>177</v>
      </c>
      <c r="O1747" s="95"/>
      <c r="P1747" s="95"/>
      <c r="Q1747" s="98" t="s">
        <v>178</v>
      </c>
      <c r="R1747" s="112" t="s">
        <v>221</v>
      </c>
    </row>
    <row r="1748" spans="1:18" ht="16.5" customHeight="1" x14ac:dyDescent="0.2">
      <c r="A1748" s="97" t="s">
        <v>22</v>
      </c>
      <c r="B1748" s="98" t="s">
        <v>712</v>
      </c>
      <c r="C1748" s="97" t="s">
        <v>165</v>
      </c>
      <c r="D1748" s="105" t="s">
        <v>188</v>
      </c>
      <c r="E1748" s="105" t="s">
        <v>1625</v>
      </c>
      <c r="F1748" s="98">
        <v>14</v>
      </c>
      <c r="G1748" s="98" t="str">
        <f t="shared" si="8"/>
        <v>n</v>
      </c>
      <c r="H1748" s="98">
        <v>1997</v>
      </c>
      <c r="J1748" s="98" t="s">
        <v>6315</v>
      </c>
      <c r="K1748" s="98" t="s">
        <v>6257</v>
      </c>
      <c r="L1748" s="98" t="s">
        <v>5945</v>
      </c>
      <c r="M1748" s="95"/>
      <c r="N1748" s="98" t="s">
        <v>177</v>
      </c>
      <c r="O1748" s="95"/>
      <c r="P1748" s="95"/>
      <c r="Q1748" s="98" t="s">
        <v>178</v>
      </c>
      <c r="R1748" s="112" t="s">
        <v>221</v>
      </c>
    </row>
    <row r="1749" spans="1:18" ht="16.5" customHeight="1" x14ac:dyDescent="0.2">
      <c r="A1749" s="97" t="s">
        <v>22</v>
      </c>
      <c r="B1749" s="98" t="s">
        <v>716</v>
      </c>
      <c r="C1749" s="97" t="s">
        <v>165</v>
      </c>
      <c r="D1749" s="105" t="s">
        <v>188</v>
      </c>
      <c r="E1749" s="105" t="s">
        <v>1625</v>
      </c>
      <c r="F1749" s="98">
        <v>15</v>
      </c>
      <c r="G1749" s="98" t="str">
        <f t="shared" si="8"/>
        <v>o</v>
      </c>
      <c r="H1749" s="98">
        <v>1998</v>
      </c>
      <c r="J1749" s="98" t="s">
        <v>6318</v>
      </c>
      <c r="K1749" s="98" t="s">
        <v>6257</v>
      </c>
      <c r="L1749" s="98" t="s">
        <v>5945</v>
      </c>
      <c r="M1749" s="95"/>
      <c r="N1749" s="98" t="s">
        <v>177</v>
      </c>
      <c r="O1749" s="95"/>
      <c r="P1749" s="95"/>
      <c r="Q1749" s="98" t="s">
        <v>178</v>
      </c>
      <c r="R1749" s="112" t="s">
        <v>221</v>
      </c>
    </row>
    <row r="1750" spans="1:18" ht="16.5" customHeight="1" x14ac:dyDescent="0.2">
      <c r="A1750" s="97" t="s">
        <v>22</v>
      </c>
      <c r="B1750" s="98" t="s">
        <v>720</v>
      </c>
      <c r="C1750" s="97" t="s">
        <v>165</v>
      </c>
      <c r="D1750" s="105" t="s">
        <v>188</v>
      </c>
      <c r="E1750" s="105" t="s">
        <v>1625</v>
      </c>
      <c r="F1750" s="98">
        <v>16</v>
      </c>
      <c r="G1750" s="98" t="str">
        <f t="shared" si="8"/>
        <v>p</v>
      </c>
      <c r="H1750" s="98">
        <v>1999</v>
      </c>
      <c r="J1750" s="98" t="s">
        <v>6320</v>
      </c>
      <c r="K1750" s="98" t="s">
        <v>6257</v>
      </c>
      <c r="L1750" s="98" t="s">
        <v>5945</v>
      </c>
      <c r="M1750" s="95"/>
      <c r="N1750" s="98" t="s">
        <v>177</v>
      </c>
      <c r="O1750" s="95"/>
      <c r="P1750" s="95"/>
      <c r="Q1750" s="98" t="s">
        <v>178</v>
      </c>
      <c r="R1750" s="112" t="s">
        <v>221</v>
      </c>
    </row>
    <row r="1751" spans="1:18" ht="16.5" customHeight="1" x14ac:dyDescent="0.2">
      <c r="A1751" s="97" t="s">
        <v>22</v>
      </c>
      <c r="B1751" s="98" t="s">
        <v>724</v>
      </c>
      <c r="C1751" s="97" t="s">
        <v>165</v>
      </c>
      <c r="D1751" s="105" t="s">
        <v>188</v>
      </c>
      <c r="E1751" s="105" t="s">
        <v>1625</v>
      </c>
      <c r="F1751" s="98">
        <v>17</v>
      </c>
      <c r="G1751" s="98" t="str">
        <f t="shared" si="8"/>
        <v>q</v>
      </c>
      <c r="H1751" s="98">
        <v>2000</v>
      </c>
      <c r="J1751" s="98" t="s">
        <v>6323</v>
      </c>
      <c r="K1751" s="98" t="s">
        <v>6257</v>
      </c>
      <c r="L1751" s="98" t="s">
        <v>5945</v>
      </c>
      <c r="M1751" s="95"/>
      <c r="N1751" s="98" t="s">
        <v>177</v>
      </c>
      <c r="O1751" s="95"/>
      <c r="P1751" s="95"/>
      <c r="Q1751" s="98" t="s">
        <v>178</v>
      </c>
      <c r="R1751" s="112" t="s">
        <v>221</v>
      </c>
    </row>
    <row r="1752" spans="1:18" ht="16.5" customHeight="1" x14ac:dyDescent="0.2">
      <c r="A1752" s="97" t="s">
        <v>22</v>
      </c>
      <c r="B1752" s="98" t="s">
        <v>728</v>
      </c>
      <c r="C1752" s="97" t="s">
        <v>165</v>
      </c>
      <c r="D1752" s="105" t="s">
        <v>188</v>
      </c>
      <c r="E1752" s="105" t="s">
        <v>1625</v>
      </c>
      <c r="F1752" s="98">
        <v>18</v>
      </c>
      <c r="G1752" s="98" t="str">
        <f t="shared" si="8"/>
        <v>r</v>
      </c>
      <c r="H1752" s="98">
        <v>2001</v>
      </c>
      <c r="J1752" s="98" t="s">
        <v>6327</v>
      </c>
      <c r="K1752" s="98" t="s">
        <v>6257</v>
      </c>
      <c r="L1752" s="98" t="s">
        <v>5945</v>
      </c>
      <c r="M1752" s="95"/>
      <c r="N1752" s="98" t="s">
        <v>177</v>
      </c>
      <c r="O1752" s="95"/>
      <c r="P1752" s="95"/>
      <c r="Q1752" s="98" t="s">
        <v>178</v>
      </c>
      <c r="R1752" s="112" t="s">
        <v>221</v>
      </c>
    </row>
    <row r="1753" spans="1:18" ht="16.5" customHeight="1" x14ac:dyDescent="0.2">
      <c r="A1753" s="97" t="s">
        <v>22</v>
      </c>
      <c r="B1753" s="98" t="s">
        <v>732</v>
      </c>
      <c r="C1753" s="97" t="s">
        <v>165</v>
      </c>
      <c r="D1753" s="105" t="s">
        <v>188</v>
      </c>
      <c r="E1753" s="105" t="s">
        <v>1625</v>
      </c>
      <c r="F1753" s="98">
        <v>19</v>
      </c>
      <c r="G1753" s="98" t="str">
        <f t="shared" si="8"/>
        <v>s</v>
      </c>
      <c r="H1753" s="98">
        <v>2002</v>
      </c>
      <c r="J1753" s="98" t="s">
        <v>6329</v>
      </c>
      <c r="K1753" s="98" t="s">
        <v>6257</v>
      </c>
      <c r="L1753" s="98" t="s">
        <v>5945</v>
      </c>
      <c r="M1753" s="95"/>
      <c r="N1753" s="98" t="s">
        <v>177</v>
      </c>
      <c r="O1753" s="95"/>
      <c r="P1753" s="95"/>
      <c r="Q1753" s="98" t="s">
        <v>178</v>
      </c>
      <c r="R1753" s="112" t="s">
        <v>221</v>
      </c>
    </row>
    <row r="1754" spans="1:18" ht="16.5" customHeight="1" x14ac:dyDescent="0.2">
      <c r="A1754" s="97" t="s">
        <v>22</v>
      </c>
      <c r="B1754" s="98" t="s">
        <v>737</v>
      </c>
      <c r="C1754" s="97" t="s">
        <v>165</v>
      </c>
      <c r="D1754" s="105" t="s">
        <v>188</v>
      </c>
      <c r="E1754" s="105" t="s">
        <v>1625</v>
      </c>
      <c r="F1754" s="98">
        <v>20</v>
      </c>
      <c r="G1754" s="98" t="str">
        <f t="shared" si="8"/>
        <v>t</v>
      </c>
      <c r="H1754" s="98">
        <v>2003</v>
      </c>
      <c r="J1754" s="98" t="s">
        <v>6332</v>
      </c>
      <c r="K1754" s="98" t="s">
        <v>6257</v>
      </c>
      <c r="L1754" s="98" t="s">
        <v>5945</v>
      </c>
      <c r="M1754" s="95"/>
      <c r="N1754" s="98" t="s">
        <v>177</v>
      </c>
      <c r="O1754" s="95"/>
      <c r="P1754" s="95"/>
      <c r="Q1754" s="98" t="s">
        <v>178</v>
      </c>
      <c r="R1754" s="112" t="s">
        <v>221</v>
      </c>
    </row>
    <row r="1755" spans="1:18" ht="16.5" customHeight="1" x14ac:dyDescent="0.2">
      <c r="A1755" s="97" t="s">
        <v>22</v>
      </c>
      <c r="B1755" s="98" t="s">
        <v>741</v>
      </c>
      <c r="C1755" s="97" t="s">
        <v>165</v>
      </c>
      <c r="D1755" s="105" t="s">
        <v>188</v>
      </c>
      <c r="E1755" s="105" t="s">
        <v>1625</v>
      </c>
      <c r="F1755" s="98">
        <v>21</v>
      </c>
      <c r="G1755" s="98" t="str">
        <f t="shared" si="8"/>
        <v>u</v>
      </c>
      <c r="H1755" s="98">
        <v>2004</v>
      </c>
      <c r="J1755" s="98" t="s">
        <v>6334</v>
      </c>
      <c r="K1755" s="98" t="s">
        <v>6257</v>
      </c>
      <c r="L1755" s="98" t="s">
        <v>5945</v>
      </c>
      <c r="M1755" s="95"/>
      <c r="N1755" s="98" t="s">
        <v>177</v>
      </c>
      <c r="O1755" s="95"/>
      <c r="P1755" s="95"/>
      <c r="Q1755" s="98" t="s">
        <v>178</v>
      </c>
      <c r="R1755" s="112" t="s">
        <v>221</v>
      </c>
    </row>
    <row r="1756" spans="1:18" ht="16.5" customHeight="1" x14ac:dyDescent="0.2">
      <c r="A1756" s="97" t="s">
        <v>22</v>
      </c>
      <c r="B1756" s="98" t="s">
        <v>745</v>
      </c>
      <c r="C1756" s="97" t="s">
        <v>165</v>
      </c>
      <c r="D1756" s="105" t="s">
        <v>188</v>
      </c>
      <c r="E1756" s="105" t="s">
        <v>1625</v>
      </c>
      <c r="F1756" s="98">
        <v>22</v>
      </c>
      <c r="G1756" s="98" t="str">
        <f t="shared" si="8"/>
        <v>v</v>
      </c>
      <c r="H1756" s="98">
        <v>2005</v>
      </c>
      <c r="J1756" s="98" t="s">
        <v>6336</v>
      </c>
      <c r="K1756" s="98" t="s">
        <v>6257</v>
      </c>
      <c r="L1756" s="98" t="s">
        <v>5945</v>
      </c>
      <c r="M1756" s="95"/>
      <c r="N1756" s="98" t="s">
        <v>177</v>
      </c>
      <c r="O1756" s="95"/>
      <c r="P1756" s="95"/>
      <c r="Q1756" s="98" t="s">
        <v>178</v>
      </c>
      <c r="R1756" s="112" t="s">
        <v>221</v>
      </c>
    </row>
    <row r="1757" spans="1:18" ht="16.5" customHeight="1" x14ac:dyDescent="0.2">
      <c r="A1757" s="97" t="s">
        <v>22</v>
      </c>
      <c r="B1757" s="98" t="s">
        <v>749</v>
      </c>
      <c r="C1757" s="97" t="s">
        <v>165</v>
      </c>
      <c r="D1757" s="105" t="s">
        <v>188</v>
      </c>
      <c r="E1757" s="105" t="s">
        <v>1625</v>
      </c>
      <c r="F1757" s="98">
        <v>23</v>
      </c>
      <c r="G1757" s="98" t="str">
        <f t="shared" si="8"/>
        <v>w</v>
      </c>
      <c r="H1757" s="98">
        <v>2006</v>
      </c>
      <c r="J1757" s="98" t="s">
        <v>6339</v>
      </c>
      <c r="K1757" s="98" t="s">
        <v>6257</v>
      </c>
      <c r="L1757" s="98" t="s">
        <v>5945</v>
      </c>
      <c r="M1757" s="95"/>
      <c r="N1757" s="98" t="s">
        <v>177</v>
      </c>
      <c r="O1757" s="95"/>
      <c r="P1757" s="95"/>
      <c r="Q1757" s="98" t="s">
        <v>178</v>
      </c>
      <c r="R1757" s="112" t="s">
        <v>221</v>
      </c>
    </row>
    <row r="1758" spans="1:18" ht="16.5" customHeight="1" x14ac:dyDescent="0.2">
      <c r="A1758" s="97" t="s">
        <v>22</v>
      </c>
      <c r="B1758" s="98" t="s">
        <v>753</v>
      </c>
      <c r="C1758" s="97" t="s">
        <v>165</v>
      </c>
      <c r="D1758" s="105" t="s">
        <v>188</v>
      </c>
      <c r="E1758" s="105" t="s">
        <v>1625</v>
      </c>
      <c r="F1758" s="98">
        <v>24</v>
      </c>
      <c r="G1758" s="98" t="str">
        <f t="shared" si="8"/>
        <v>x</v>
      </c>
      <c r="H1758" s="98">
        <v>2007</v>
      </c>
      <c r="J1758" s="98" t="s">
        <v>6342</v>
      </c>
      <c r="K1758" s="98" t="s">
        <v>6257</v>
      </c>
      <c r="L1758" s="98" t="s">
        <v>5945</v>
      </c>
      <c r="M1758" s="95"/>
      <c r="N1758" s="98" t="s">
        <v>177</v>
      </c>
      <c r="O1758" s="95"/>
      <c r="P1758" s="95"/>
      <c r="Q1758" s="98" t="s">
        <v>178</v>
      </c>
      <c r="R1758" s="112" t="s">
        <v>221</v>
      </c>
    </row>
    <row r="1759" spans="1:18" ht="16.5" customHeight="1" x14ac:dyDescent="0.2">
      <c r="A1759" s="97" t="s">
        <v>22</v>
      </c>
      <c r="B1759" s="98" t="s">
        <v>757</v>
      </c>
      <c r="C1759" s="97" t="s">
        <v>165</v>
      </c>
      <c r="D1759" s="105" t="s">
        <v>188</v>
      </c>
      <c r="E1759" s="105" t="s">
        <v>1625</v>
      </c>
      <c r="F1759" s="98">
        <v>25</v>
      </c>
      <c r="G1759" s="98" t="str">
        <f t="shared" si="8"/>
        <v>y</v>
      </c>
      <c r="H1759" s="98">
        <v>2008</v>
      </c>
      <c r="J1759" s="98" t="s">
        <v>6346</v>
      </c>
      <c r="K1759" s="98" t="s">
        <v>6257</v>
      </c>
      <c r="L1759" s="98" t="s">
        <v>5945</v>
      </c>
      <c r="M1759" s="95"/>
      <c r="N1759" s="98" t="s">
        <v>177</v>
      </c>
      <c r="O1759" s="95"/>
      <c r="P1759" s="95"/>
      <c r="Q1759" s="98" t="s">
        <v>178</v>
      </c>
      <c r="R1759" s="112" t="s">
        <v>221</v>
      </c>
    </row>
    <row r="1760" spans="1:18" ht="16.5" customHeight="1" x14ac:dyDescent="0.2">
      <c r="A1760" s="97" t="s">
        <v>22</v>
      </c>
      <c r="B1760" s="98" t="s">
        <v>761</v>
      </c>
      <c r="C1760" s="97" t="s">
        <v>165</v>
      </c>
      <c r="D1760" s="105" t="s">
        <v>188</v>
      </c>
      <c r="E1760" s="105" t="s">
        <v>1625</v>
      </c>
      <c r="F1760" s="98">
        <v>26</v>
      </c>
      <c r="G1760" s="98" t="str">
        <f t="shared" si="8"/>
        <v>z</v>
      </c>
      <c r="H1760" s="98">
        <v>2009</v>
      </c>
      <c r="J1760" s="98" t="s">
        <v>6349</v>
      </c>
      <c r="K1760" s="98" t="s">
        <v>6257</v>
      </c>
      <c r="L1760" s="98" t="s">
        <v>5945</v>
      </c>
      <c r="M1760" s="95"/>
      <c r="N1760" s="98" t="s">
        <v>177</v>
      </c>
      <c r="O1760" s="95"/>
      <c r="P1760" s="95"/>
      <c r="Q1760" s="98" t="s">
        <v>178</v>
      </c>
      <c r="R1760" s="112" t="s">
        <v>221</v>
      </c>
    </row>
    <row r="1761" spans="1:18" ht="16.5" customHeight="1" x14ac:dyDescent="0.2">
      <c r="A1761" s="97" t="s">
        <v>22</v>
      </c>
      <c r="B1761" s="98" t="s">
        <v>658</v>
      </c>
      <c r="C1761" s="97" t="s">
        <v>165</v>
      </c>
      <c r="D1761" s="105" t="s">
        <v>188</v>
      </c>
      <c r="E1761" s="105" t="s">
        <v>5939</v>
      </c>
      <c r="F1761" s="98">
        <v>1</v>
      </c>
      <c r="G1761" s="98" t="str">
        <f t="shared" si="8"/>
        <v>a</v>
      </c>
      <c r="H1761" s="98">
        <v>1984</v>
      </c>
      <c r="J1761" s="98" t="s">
        <v>5943</v>
      </c>
      <c r="K1761" s="98" t="s">
        <v>5944</v>
      </c>
      <c r="L1761" s="98" t="s">
        <v>5945</v>
      </c>
      <c r="M1761" s="95"/>
      <c r="N1761" s="98" t="s">
        <v>177</v>
      </c>
      <c r="O1761" s="95"/>
      <c r="P1761" s="95"/>
      <c r="Q1761" s="98" t="s">
        <v>178</v>
      </c>
      <c r="R1761" s="112" t="s">
        <v>221</v>
      </c>
    </row>
    <row r="1762" spans="1:18" ht="16.5" customHeight="1" x14ac:dyDescent="0.2">
      <c r="A1762" s="97" t="s">
        <v>22</v>
      </c>
      <c r="B1762" s="98" t="s">
        <v>766</v>
      </c>
      <c r="C1762" s="97" t="s">
        <v>165</v>
      </c>
      <c r="D1762" s="105" t="s">
        <v>188</v>
      </c>
      <c r="E1762" s="105" t="s">
        <v>5939</v>
      </c>
      <c r="F1762" s="98">
        <v>27</v>
      </c>
      <c r="G1762" s="98" t="str">
        <f t="shared" ref="G1762:G1769" si="9">LEFT(B1762,2)</f>
        <v>ba</v>
      </c>
      <c r="H1762" s="98">
        <v>2010</v>
      </c>
      <c r="J1762" s="98" t="s">
        <v>6025</v>
      </c>
      <c r="K1762" s="98" t="s">
        <v>5944</v>
      </c>
      <c r="L1762" s="98" t="s">
        <v>5945</v>
      </c>
      <c r="M1762" s="95"/>
      <c r="N1762" s="98" t="s">
        <v>177</v>
      </c>
      <c r="O1762" s="95"/>
      <c r="P1762" s="95"/>
      <c r="Q1762" s="98" t="s">
        <v>178</v>
      </c>
      <c r="R1762" s="112" t="s">
        <v>221</v>
      </c>
    </row>
    <row r="1763" spans="1:18" ht="16.5" customHeight="1" x14ac:dyDescent="0.2">
      <c r="A1763" s="97" t="s">
        <v>22</v>
      </c>
      <c r="B1763" s="98" t="s">
        <v>770</v>
      </c>
      <c r="C1763" s="97" t="s">
        <v>165</v>
      </c>
      <c r="D1763" s="105" t="s">
        <v>188</v>
      </c>
      <c r="E1763" s="105" t="s">
        <v>5939</v>
      </c>
      <c r="F1763" s="98">
        <v>28</v>
      </c>
      <c r="G1763" s="98" t="str">
        <f t="shared" si="9"/>
        <v>bb</v>
      </c>
      <c r="H1763" s="98">
        <v>2011</v>
      </c>
      <c r="J1763" s="98" t="s">
        <v>6030</v>
      </c>
      <c r="K1763" s="98" t="s">
        <v>5944</v>
      </c>
      <c r="L1763" s="98" t="s">
        <v>5945</v>
      </c>
      <c r="M1763" s="95"/>
      <c r="N1763" s="98" t="s">
        <v>177</v>
      </c>
      <c r="O1763" s="95"/>
      <c r="P1763" s="95"/>
      <c r="Q1763" s="98" t="s">
        <v>178</v>
      </c>
      <c r="R1763" s="112" t="s">
        <v>221</v>
      </c>
    </row>
    <row r="1764" spans="1:18" ht="16.5" customHeight="1" x14ac:dyDescent="0.2">
      <c r="A1764" s="97" t="s">
        <v>22</v>
      </c>
      <c r="B1764" s="98" t="s">
        <v>774</v>
      </c>
      <c r="C1764" s="97" t="s">
        <v>165</v>
      </c>
      <c r="D1764" s="105" t="s">
        <v>188</v>
      </c>
      <c r="E1764" s="105" t="s">
        <v>5939</v>
      </c>
      <c r="F1764" s="98">
        <v>29</v>
      </c>
      <c r="G1764" s="98" t="str">
        <f t="shared" si="9"/>
        <v>bc</v>
      </c>
      <c r="H1764" s="98">
        <v>2012</v>
      </c>
      <c r="J1764" s="98" t="s">
        <v>6033</v>
      </c>
      <c r="K1764" s="98" t="s">
        <v>5944</v>
      </c>
      <c r="L1764" s="98" t="s">
        <v>5945</v>
      </c>
      <c r="M1764" s="95"/>
      <c r="N1764" s="98" t="s">
        <v>177</v>
      </c>
      <c r="O1764" s="95"/>
      <c r="P1764" s="95"/>
      <c r="Q1764" s="98" t="s">
        <v>178</v>
      </c>
      <c r="R1764" s="112" t="s">
        <v>221</v>
      </c>
    </row>
    <row r="1765" spans="1:18" ht="16.5" customHeight="1" x14ac:dyDescent="0.2">
      <c r="A1765" s="97" t="s">
        <v>22</v>
      </c>
      <c r="B1765" s="98" t="s">
        <v>778</v>
      </c>
      <c r="C1765" s="97" t="s">
        <v>165</v>
      </c>
      <c r="D1765" s="105" t="s">
        <v>188</v>
      </c>
      <c r="E1765" s="105" t="s">
        <v>5939</v>
      </c>
      <c r="F1765" s="98">
        <v>30</v>
      </c>
      <c r="G1765" s="98" t="str">
        <f t="shared" si="9"/>
        <v>bd</v>
      </c>
      <c r="H1765" s="98">
        <v>2013</v>
      </c>
      <c r="J1765" s="98" t="s">
        <v>6036</v>
      </c>
      <c r="K1765" s="98" t="s">
        <v>5944</v>
      </c>
      <c r="L1765" s="98" t="s">
        <v>5945</v>
      </c>
      <c r="M1765" s="95"/>
      <c r="N1765" s="98" t="s">
        <v>177</v>
      </c>
      <c r="O1765" s="95"/>
      <c r="P1765" s="95"/>
      <c r="Q1765" s="98" t="s">
        <v>178</v>
      </c>
      <c r="R1765" s="112" t="s">
        <v>221</v>
      </c>
    </row>
    <row r="1766" spans="1:18" ht="16.5" customHeight="1" x14ac:dyDescent="0.2">
      <c r="A1766" s="97" t="s">
        <v>22</v>
      </c>
      <c r="B1766" s="98" t="s">
        <v>782</v>
      </c>
      <c r="C1766" s="97" t="s">
        <v>165</v>
      </c>
      <c r="D1766" s="105" t="s">
        <v>188</v>
      </c>
      <c r="E1766" s="105" t="s">
        <v>5939</v>
      </c>
      <c r="F1766" s="98">
        <v>31</v>
      </c>
      <c r="G1766" s="98" t="str">
        <f t="shared" si="9"/>
        <v>be</v>
      </c>
      <c r="H1766" s="98">
        <v>2014</v>
      </c>
      <c r="J1766" s="98" t="s">
        <v>6038</v>
      </c>
      <c r="K1766" s="98" t="s">
        <v>5944</v>
      </c>
      <c r="L1766" s="98" t="s">
        <v>5945</v>
      </c>
      <c r="M1766" s="95"/>
      <c r="N1766" s="98" t="s">
        <v>177</v>
      </c>
      <c r="O1766" s="95"/>
      <c r="P1766" s="95"/>
      <c r="Q1766" s="98" t="s">
        <v>178</v>
      </c>
      <c r="R1766" s="112" t="s">
        <v>221</v>
      </c>
    </row>
    <row r="1767" spans="1:18" ht="16.5" customHeight="1" x14ac:dyDescent="0.2">
      <c r="A1767" s="97" t="s">
        <v>22</v>
      </c>
      <c r="B1767" s="98" t="s">
        <v>786</v>
      </c>
      <c r="C1767" s="97" t="s">
        <v>165</v>
      </c>
      <c r="D1767" s="105" t="s">
        <v>188</v>
      </c>
      <c r="E1767" s="105" t="s">
        <v>5939</v>
      </c>
      <c r="F1767" s="98">
        <v>32</v>
      </c>
      <c r="G1767" s="98" t="str">
        <f t="shared" si="9"/>
        <v>bf</v>
      </c>
      <c r="H1767" s="98">
        <v>2015</v>
      </c>
      <c r="J1767" s="98" t="s">
        <v>6041</v>
      </c>
      <c r="K1767" s="98" t="s">
        <v>5944</v>
      </c>
      <c r="L1767" s="98" t="s">
        <v>5945</v>
      </c>
      <c r="M1767" s="95"/>
      <c r="N1767" s="98" t="s">
        <v>177</v>
      </c>
      <c r="O1767" s="95"/>
      <c r="P1767" s="95"/>
      <c r="Q1767" s="98" t="s">
        <v>178</v>
      </c>
      <c r="R1767" s="112" t="s">
        <v>221</v>
      </c>
    </row>
    <row r="1768" spans="1:18" ht="16.5" customHeight="1" x14ac:dyDescent="0.2">
      <c r="A1768" s="97" t="s">
        <v>22</v>
      </c>
      <c r="B1768" s="98" t="s">
        <v>1226</v>
      </c>
      <c r="C1768" s="97" t="s">
        <v>165</v>
      </c>
      <c r="D1768" s="105" t="s">
        <v>188</v>
      </c>
      <c r="E1768" s="105" t="s">
        <v>5939</v>
      </c>
      <c r="F1768" s="98">
        <v>33</v>
      </c>
      <c r="G1768" s="98" t="str">
        <f t="shared" si="9"/>
        <v>bg</v>
      </c>
      <c r="H1768" s="98">
        <v>2016</v>
      </c>
      <c r="J1768" s="98" t="s">
        <v>6046</v>
      </c>
      <c r="K1768" s="98" t="s">
        <v>5944</v>
      </c>
      <c r="L1768" s="98" t="s">
        <v>5945</v>
      </c>
      <c r="M1768" s="95"/>
      <c r="N1768" s="98" t="s">
        <v>177</v>
      </c>
      <c r="O1768" s="95"/>
      <c r="P1768" s="95"/>
      <c r="Q1768" s="98" t="s">
        <v>178</v>
      </c>
      <c r="R1768" s="112" t="s">
        <v>221</v>
      </c>
    </row>
    <row r="1769" spans="1:18" ht="16.5" customHeight="1" x14ac:dyDescent="0.2">
      <c r="A1769" s="97" t="s">
        <v>22</v>
      </c>
      <c r="B1769" s="98" t="s">
        <v>5446</v>
      </c>
      <c r="C1769" s="97" t="s">
        <v>165</v>
      </c>
      <c r="D1769" s="105" t="s">
        <v>188</v>
      </c>
      <c r="E1769" s="105" t="s">
        <v>5939</v>
      </c>
      <c r="F1769" s="98">
        <v>34</v>
      </c>
      <c r="G1769" s="98" t="str">
        <f t="shared" si="9"/>
        <v>bh</v>
      </c>
      <c r="H1769" s="98">
        <v>2017</v>
      </c>
      <c r="J1769" s="98" t="s">
        <v>6049</v>
      </c>
      <c r="K1769" s="98" t="s">
        <v>5944</v>
      </c>
      <c r="L1769" s="98" t="s">
        <v>5945</v>
      </c>
      <c r="M1769" s="95"/>
      <c r="N1769" s="98" t="s">
        <v>177</v>
      </c>
      <c r="O1769" s="95"/>
      <c r="P1769" s="95"/>
      <c r="Q1769" s="98" t="s">
        <v>178</v>
      </c>
      <c r="R1769" s="112" t="s">
        <v>221</v>
      </c>
    </row>
    <row r="1770" spans="1:18" ht="16.5" customHeight="1" x14ac:dyDescent="0.2">
      <c r="A1770" s="97" t="s">
        <v>22</v>
      </c>
      <c r="B1770" s="98" t="s">
        <v>663</v>
      </c>
      <c r="C1770" s="97" t="s">
        <v>165</v>
      </c>
      <c r="D1770" s="105" t="s">
        <v>188</v>
      </c>
      <c r="E1770" s="105" t="s">
        <v>5939</v>
      </c>
      <c r="F1770" s="98">
        <v>2</v>
      </c>
      <c r="G1770" s="98" t="str">
        <f t="shared" ref="G1770:G1795" si="10">LEFT(B1770,1)</f>
        <v>b</v>
      </c>
      <c r="H1770" s="98">
        <v>1985</v>
      </c>
      <c r="J1770" s="98" t="s">
        <v>5947</v>
      </c>
      <c r="K1770" s="98" t="s">
        <v>5944</v>
      </c>
      <c r="L1770" s="98" t="s">
        <v>5945</v>
      </c>
      <c r="M1770" s="95"/>
      <c r="N1770" s="98" t="s">
        <v>177</v>
      </c>
      <c r="O1770" s="95"/>
      <c r="P1770" s="95"/>
      <c r="Q1770" s="98" t="s">
        <v>178</v>
      </c>
      <c r="R1770" s="112" t="s">
        <v>221</v>
      </c>
    </row>
    <row r="1771" spans="1:18" ht="16.5" customHeight="1" x14ac:dyDescent="0.2">
      <c r="A1771" s="97" t="s">
        <v>22</v>
      </c>
      <c r="B1771" s="98" t="s">
        <v>666</v>
      </c>
      <c r="C1771" s="97" t="s">
        <v>165</v>
      </c>
      <c r="D1771" s="105" t="s">
        <v>188</v>
      </c>
      <c r="E1771" s="105" t="s">
        <v>5939</v>
      </c>
      <c r="F1771" s="98">
        <v>3</v>
      </c>
      <c r="G1771" s="98" t="str">
        <f t="shared" si="10"/>
        <v>c</v>
      </c>
      <c r="H1771" s="98">
        <v>1986</v>
      </c>
      <c r="J1771" s="98" t="s">
        <v>5950</v>
      </c>
      <c r="K1771" s="98" t="s">
        <v>5944</v>
      </c>
      <c r="L1771" s="98" t="s">
        <v>5945</v>
      </c>
      <c r="M1771" s="95"/>
      <c r="N1771" s="98" t="s">
        <v>177</v>
      </c>
      <c r="O1771" s="95"/>
      <c r="P1771" s="95"/>
      <c r="Q1771" s="98" t="s">
        <v>178</v>
      </c>
      <c r="R1771" s="112" t="s">
        <v>221</v>
      </c>
    </row>
    <row r="1772" spans="1:18" ht="16.5" customHeight="1" x14ac:dyDescent="0.2">
      <c r="A1772" s="97" t="s">
        <v>22</v>
      </c>
      <c r="B1772" s="98" t="s">
        <v>671</v>
      </c>
      <c r="C1772" s="97" t="s">
        <v>165</v>
      </c>
      <c r="D1772" s="105" t="s">
        <v>188</v>
      </c>
      <c r="E1772" s="105" t="s">
        <v>5939</v>
      </c>
      <c r="F1772" s="98">
        <v>4</v>
      </c>
      <c r="G1772" s="98" t="str">
        <f t="shared" si="10"/>
        <v>d</v>
      </c>
      <c r="H1772" s="98">
        <v>1987</v>
      </c>
      <c r="J1772" s="98" t="s">
        <v>5952</v>
      </c>
      <c r="K1772" s="98" t="s">
        <v>5944</v>
      </c>
      <c r="L1772" s="98" t="s">
        <v>5945</v>
      </c>
      <c r="M1772" s="95"/>
      <c r="N1772" s="98" t="s">
        <v>177</v>
      </c>
      <c r="O1772" s="95"/>
      <c r="P1772" s="95"/>
      <c r="Q1772" s="98" t="s">
        <v>178</v>
      </c>
      <c r="R1772" s="112" t="s">
        <v>221</v>
      </c>
    </row>
    <row r="1773" spans="1:18" ht="16.5" customHeight="1" x14ac:dyDescent="0.2">
      <c r="A1773" s="97" t="s">
        <v>22</v>
      </c>
      <c r="B1773" s="98" t="s">
        <v>675</v>
      </c>
      <c r="C1773" s="97" t="s">
        <v>165</v>
      </c>
      <c r="D1773" s="105" t="s">
        <v>188</v>
      </c>
      <c r="E1773" s="105" t="s">
        <v>5939</v>
      </c>
      <c r="F1773" s="98">
        <v>5</v>
      </c>
      <c r="G1773" s="98" t="str">
        <f t="shared" si="10"/>
        <v>e</v>
      </c>
      <c r="H1773" s="98">
        <v>1988</v>
      </c>
      <c r="J1773" s="98" t="s">
        <v>5958</v>
      </c>
      <c r="K1773" s="98" t="s">
        <v>5944</v>
      </c>
      <c r="L1773" s="98" t="s">
        <v>5945</v>
      </c>
      <c r="M1773" s="95"/>
      <c r="N1773" s="98" t="s">
        <v>177</v>
      </c>
      <c r="O1773" s="95"/>
      <c r="P1773" s="95"/>
      <c r="Q1773" s="98" t="s">
        <v>178</v>
      </c>
      <c r="R1773" s="112" t="s">
        <v>221</v>
      </c>
    </row>
    <row r="1774" spans="1:18" ht="16.5" customHeight="1" x14ac:dyDescent="0.2">
      <c r="A1774" s="97" t="s">
        <v>22</v>
      </c>
      <c r="B1774" s="98" t="s">
        <v>679</v>
      </c>
      <c r="C1774" s="97" t="s">
        <v>165</v>
      </c>
      <c r="D1774" s="105" t="s">
        <v>188</v>
      </c>
      <c r="E1774" s="105" t="s">
        <v>5939</v>
      </c>
      <c r="F1774" s="98">
        <v>6</v>
      </c>
      <c r="G1774" s="98" t="str">
        <f t="shared" si="10"/>
        <v>f</v>
      </c>
      <c r="H1774" s="98">
        <v>1989</v>
      </c>
      <c r="J1774" s="98" t="s">
        <v>5961</v>
      </c>
      <c r="K1774" s="98" t="s">
        <v>5944</v>
      </c>
      <c r="L1774" s="98" t="s">
        <v>5945</v>
      </c>
      <c r="M1774" s="95"/>
      <c r="N1774" s="98" t="s">
        <v>177</v>
      </c>
      <c r="O1774" s="95"/>
      <c r="P1774" s="95"/>
      <c r="Q1774" s="98" t="s">
        <v>178</v>
      </c>
      <c r="R1774" s="112" t="s">
        <v>221</v>
      </c>
    </row>
    <row r="1775" spans="1:18" ht="16.5" customHeight="1" x14ac:dyDescent="0.2">
      <c r="A1775" s="97" t="s">
        <v>22</v>
      </c>
      <c r="B1775" s="98" t="s">
        <v>683</v>
      </c>
      <c r="C1775" s="97" t="s">
        <v>165</v>
      </c>
      <c r="D1775" s="105" t="s">
        <v>188</v>
      </c>
      <c r="E1775" s="105" t="s">
        <v>5939</v>
      </c>
      <c r="F1775" s="98">
        <v>7</v>
      </c>
      <c r="G1775" s="98" t="str">
        <f t="shared" si="10"/>
        <v>g</v>
      </c>
      <c r="H1775" s="98">
        <v>1990</v>
      </c>
      <c r="J1775" s="98" t="s">
        <v>5963</v>
      </c>
      <c r="K1775" s="98" t="s">
        <v>5944</v>
      </c>
      <c r="L1775" s="98" t="s">
        <v>5945</v>
      </c>
      <c r="M1775" s="95"/>
      <c r="N1775" s="98" t="s">
        <v>177</v>
      </c>
      <c r="O1775" s="95"/>
      <c r="P1775" s="95"/>
      <c r="Q1775" s="98" t="s">
        <v>178</v>
      </c>
      <c r="R1775" s="112" t="s">
        <v>221</v>
      </c>
    </row>
    <row r="1776" spans="1:18" ht="16.5" customHeight="1" x14ac:dyDescent="0.2">
      <c r="A1776" s="97" t="s">
        <v>22</v>
      </c>
      <c r="B1776" s="98" t="s">
        <v>687</v>
      </c>
      <c r="C1776" s="97" t="s">
        <v>165</v>
      </c>
      <c r="D1776" s="105" t="s">
        <v>188</v>
      </c>
      <c r="E1776" s="105" t="s">
        <v>5939</v>
      </c>
      <c r="F1776" s="98">
        <v>8</v>
      </c>
      <c r="G1776" s="98" t="str">
        <f t="shared" si="10"/>
        <v>h</v>
      </c>
      <c r="H1776" s="98">
        <v>1991</v>
      </c>
      <c r="J1776" s="98" t="s">
        <v>5966</v>
      </c>
      <c r="K1776" s="98" t="s">
        <v>5944</v>
      </c>
      <c r="L1776" s="98" t="s">
        <v>5945</v>
      </c>
      <c r="M1776" s="95"/>
      <c r="N1776" s="98" t="s">
        <v>177</v>
      </c>
      <c r="O1776" s="95"/>
      <c r="P1776" s="95"/>
      <c r="Q1776" s="98" t="s">
        <v>178</v>
      </c>
      <c r="R1776" s="112" t="s">
        <v>221</v>
      </c>
    </row>
    <row r="1777" spans="1:18" ht="16.5" customHeight="1" x14ac:dyDescent="0.2">
      <c r="A1777" s="97" t="s">
        <v>22</v>
      </c>
      <c r="B1777" s="98" t="s">
        <v>691</v>
      </c>
      <c r="C1777" s="97" t="s">
        <v>165</v>
      </c>
      <c r="D1777" s="105" t="s">
        <v>188</v>
      </c>
      <c r="E1777" s="105" t="s">
        <v>5939</v>
      </c>
      <c r="F1777" s="98">
        <v>9</v>
      </c>
      <c r="G1777" s="98" t="str">
        <f t="shared" si="10"/>
        <v>i</v>
      </c>
      <c r="H1777" s="98">
        <v>1992</v>
      </c>
      <c r="J1777" s="98" t="s">
        <v>5969</v>
      </c>
      <c r="K1777" s="98" t="s">
        <v>5944</v>
      </c>
      <c r="L1777" s="98" t="s">
        <v>5945</v>
      </c>
      <c r="M1777" s="95"/>
      <c r="N1777" s="98" t="s">
        <v>177</v>
      </c>
      <c r="O1777" s="95"/>
      <c r="P1777" s="95"/>
      <c r="Q1777" s="98" t="s">
        <v>178</v>
      </c>
      <c r="R1777" s="112" t="s">
        <v>221</v>
      </c>
    </row>
    <row r="1778" spans="1:18" ht="16.5" customHeight="1" x14ac:dyDescent="0.2">
      <c r="A1778" s="97" t="s">
        <v>22</v>
      </c>
      <c r="B1778" s="98" t="s">
        <v>695</v>
      </c>
      <c r="C1778" s="97" t="s">
        <v>165</v>
      </c>
      <c r="D1778" s="105" t="s">
        <v>188</v>
      </c>
      <c r="E1778" s="105" t="s">
        <v>5939</v>
      </c>
      <c r="F1778" s="98">
        <v>10</v>
      </c>
      <c r="G1778" s="98" t="str">
        <f t="shared" si="10"/>
        <v>j</v>
      </c>
      <c r="H1778" s="98">
        <v>1993</v>
      </c>
      <c r="J1778" s="98" t="s">
        <v>5972</v>
      </c>
      <c r="K1778" s="98" t="s">
        <v>5944</v>
      </c>
      <c r="L1778" s="98" t="s">
        <v>5945</v>
      </c>
      <c r="M1778" s="95"/>
      <c r="N1778" s="98" t="s">
        <v>177</v>
      </c>
      <c r="O1778" s="95"/>
      <c r="P1778" s="95"/>
      <c r="Q1778" s="98" t="s">
        <v>178</v>
      </c>
      <c r="R1778" s="112" t="s">
        <v>221</v>
      </c>
    </row>
    <row r="1779" spans="1:18" ht="16.5" customHeight="1" x14ac:dyDescent="0.2">
      <c r="A1779" s="97" t="s">
        <v>22</v>
      </c>
      <c r="B1779" s="98" t="s">
        <v>699</v>
      </c>
      <c r="C1779" s="97" t="s">
        <v>165</v>
      </c>
      <c r="D1779" s="105" t="s">
        <v>188</v>
      </c>
      <c r="E1779" s="105" t="s">
        <v>5939</v>
      </c>
      <c r="F1779" s="98">
        <v>11</v>
      </c>
      <c r="G1779" s="98" t="str">
        <f t="shared" si="10"/>
        <v>k</v>
      </c>
      <c r="H1779" s="98">
        <v>1994</v>
      </c>
      <c r="J1779" s="98" t="s">
        <v>5977</v>
      </c>
      <c r="K1779" s="98" t="s">
        <v>5944</v>
      </c>
      <c r="L1779" s="98" t="s">
        <v>5945</v>
      </c>
      <c r="M1779" s="95"/>
      <c r="N1779" s="98" t="s">
        <v>177</v>
      </c>
      <c r="O1779" s="95"/>
      <c r="P1779" s="95"/>
      <c r="Q1779" s="98" t="s">
        <v>178</v>
      </c>
      <c r="R1779" s="112" t="s">
        <v>221</v>
      </c>
    </row>
    <row r="1780" spans="1:18" ht="16.5" customHeight="1" x14ac:dyDescent="0.2">
      <c r="A1780" s="97" t="s">
        <v>22</v>
      </c>
      <c r="B1780" s="98" t="s">
        <v>704</v>
      </c>
      <c r="C1780" s="97" t="s">
        <v>165</v>
      </c>
      <c r="D1780" s="105" t="s">
        <v>188</v>
      </c>
      <c r="E1780" s="105" t="s">
        <v>5939</v>
      </c>
      <c r="F1780" s="98">
        <v>12</v>
      </c>
      <c r="G1780" s="98" t="str">
        <f t="shared" si="10"/>
        <v>l</v>
      </c>
      <c r="H1780" s="98">
        <v>1995</v>
      </c>
      <c r="J1780" s="98" t="s">
        <v>5979</v>
      </c>
      <c r="K1780" s="98" t="s">
        <v>5944</v>
      </c>
      <c r="L1780" s="98" t="s">
        <v>5945</v>
      </c>
      <c r="M1780" s="95"/>
      <c r="N1780" s="98" t="s">
        <v>177</v>
      </c>
      <c r="O1780" s="95"/>
      <c r="P1780" s="95"/>
      <c r="Q1780" s="98" t="s">
        <v>178</v>
      </c>
      <c r="R1780" s="112" t="s">
        <v>221</v>
      </c>
    </row>
    <row r="1781" spans="1:18" ht="16.5" customHeight="1" x14ac:dyDescent="0.2">
      <c r="A1781" s="97" t="s">
        <v>22</v>
      </c>
      <c r="B1781" s="98" t="s">
        <v>708</v>
      </c>
      <c r="C1781" s="97" t="s">
        <v>165</v>
      </c>
      <c r="D1781" s="105" t="s">
        <v>188</v>
      </c>
      <c r="E1781" s="105" t="s">
        <v>5939</v>
      </c>
      <c r="F1781" s="98">
        <v>13</v>
      </c>
      <c r="G1781" s="98" t="str">
        <f t="shared" si="10"/>
        <v>m</v>
      </c>
      <c r="H1781" s="98">
        <v>1996</v>
      </c>
      <c r="J1781" s="98" t="s">
        <v>5982</v>
      </c>
      <c r="K1781" s="98" t="s">
        <v>5944</v>
      </c>
      <c r="L1781" s="98" t="s">
        <v>5945</v>
      </c>
      <c r="M1781" s="95"/>
      <c r="N1781" s="98" t="s">
        <v>177</v>
      </c>
      <c r="O1781" s="95"/>
      <c r="P1781" s="95"/>
      <c r="Q1781" s="98" t="s">
        <v>178</v>
      </c>
      <c r="R1781" s="112" t="s">
        <v>221</v>
      </c>
    </row>
    <row r="1782" spans="1:18" ht="16.5" customHeight="1" x14ac:dyDescent="0.2">
      <c r="A1782" s="97" t="s">
        <v>22</v>
      </c>
      <c r="B1782" s="98" t="s">
        <v>712</v>
      </c>
      <c r="C1782" s="97" t="s">
        <v>165</v>
      </c>
      <c r="D1782" s="105" t="s">
        <v>188</v>
      </c>
      <c r="E1782" s="105" t="s">
        <v>5939</v>
      </c>
      <c r="F1782" s="98">
        <v>14</v>
      </c>
      <c r="G1782" s="98" t="str">
        <f t="shared" si="10"/>
        <v>n</v>
      </c>
      <c r="H1782" s="98">
        <v>1997</v>
      </c>
      <c r="J1782" s="98" t="s">
        <v>5985</v>
      </c>
      <c r="K1782" s="98" t="s">
        <v>5944</v>
      </c>
      <c r="L1782" s="98" t="s">
        <v>5945</v>
      </c>
      <c r="M1782" s="95"/>
      <c r="N1782" s="98" t="s">
        <v>177</v>
      </c>
      <c r="O1782" s="95"/>
      <c r="P1782" s="95"/>
      <c r="Q1782" s="98" t="s">
        <v>178</v>
      </c>
      <c r="R1782" s="112" t="s">
        <v>221</v>
      </c>
    </row>
    <row r="1783" spans="1:18" ht="16.5" customHeight="1" x14ac:dyDescent="0.2">
      <c r="A1783" s="97" t="s">
        <v>22</v>
      </c>
      <c r="B1783" s="98" t="s">
        <v>716</v>
      </c>
      <c r="C1783" s="97" t="s">
        <v>165</v>
      </c>
      <c r="D1783" s="105" t="s">
        <v>188</v>
      </c>
      <c r="E1783" s="105" t="s">
        <v>5939</v>
      </c>
      <c r="F1783" s="98">
        <v>15</v>
      </c>
      <c r="G1783" s="98" t="str">
        <f t="shared" si="10"/>
        <v>o</v>
      </c>
      <c r="H1783" s="98">
        <v>1998</v>
      </c>
      <c r="J1783" s="98" t="s">
        <v>5988</v>
      </c>
      <c r="K1783" s="98" t="s">
        <v>5944</v>
      </c>
      <c r="L1783" s="98" t="s">
        <v>5945</v>
      </c>
      <c r="M1783" s="95"/>
      <c r="N1783" s="98" t="s">
        <v>177</v>
      </c>
      <c r="O1783" s="95"/>
      <c r="P1783" s="95"/>
      <c r="Q1783" s="98" t="s">
        <v>178</v>
      </c>
      <c r="R1783" s="112" t="s">
        <v>221</v>
      </c>
    </row>
    <row r="1784" spans="1:18" ht="16.5" customHeight="1" x14ac:dyDescent="0.2">
      <c r="A1784" s="97" t="s">
        <v>22</v>
      </c>
      <c r="B1784" s="98" t="s">
        <v>720</v>
      </c>
      <c r="C1784" s="97" t="s">
        <v>165</v>
      </c>
      <c r="D1784" s="105" t="s">
        <v>188</v>
      </c>
      <c r="E1784" s="105" t="s">
        <v>5939</v>
      </c>
      <c r="F1784" s="98">
        <v>16</v>
      </c>
      <c r="G1784" s="98" t="str">
        <f t="shared" si="10"/>
        <v>p</v>
      </c>
      <c r="H1784" s="98">
        <v>1999</v>
      </c>
      <c r="J1784" s="98" t="s">
        <v>5993</v>
      </c>
      <c r="K1784" s="98" t="s">
        <v>5944</v>
      </c>
      <c r="L1784" s="98" t="s">
        <v>5945</v>
      </c>
      <c r="M1784" s="95"/>
      <c r="N1784" s="98" t="s">
        <v>177</v>
      </c>
      <c r="O1784" s="95"/>
      <c r="P1784" s="95"/>
      <c r="Q1784" s="98" t="s">
        <v>178</v>
      </c>
      <c r="R1784" s="112" t="s">
        <v>221</v>
      </c>
    </row>
    <row r="1785" spans="1:18" ht="16.5" customHeight="1" x14ac:dyDescent="0.2">
      <c r="A1785" s="97" t="s">
        <v>22</v>
      </c>
      <c r="B1785" s="98" t="s">
        <v>724</v>
      </c>
      <c r="C1785" s="97" t="s">
        <v>165</v>
      </c>
      <c r="D1785" s="105" t="s">
        <v>188</v>
      </c>
      <c r="E1785" s="105" t="s">
        <v>5939</v>
      </c>
      <c r="F1785" s="98">
        <v>17</v>
      </c>
      <c r="G1785" s="98" t="str">
        <f t="shared" si="10"/>
        <v>q</v>
      </c>
      <c r="H1785" s="98">
        <v>2000</v>
      </c>
      <c r="J1785" s="98" t="s">
        <v>5995</v>
      </c>
      <c r="K1785" s="98" t="s">
        <v>5944</v>
      </c>
      <c r="L1785" s="98" t="s">
        <v>5945</v>
      </c>
      <c r="M1785" s="95"/>
      <c r="N1785" s="98" t="s">
        <v>177</v>
      </c>
      <c r="O1785" s="95"/>
      <c r="P1785" s="95"/>
      <c r="Q1785" s="98" t="s">
        <v>178</v>
      </c>
      <c r="R1785" s="112" t="s">
        <v>221</v>
      </c>
    </row>
    <row r="1786" spans="1:18" ht="16.5" customHeight="1" x14ac:dyDescent="0.2">
      <c r="A1786" s="97" t="s">
        <v>22</v>
      </c>
      <c r="B1786" s="98" t="s">
        <v>728</v>
      </c>
      <c r="C1786" s="97" t="s">
        <v>165</v>
      </c>
      <c r="D1786" s="105" t="s">
        <v>188</v>
      </c>
      <c r="E1786" s="105" t="s">
        <v>5939</v>
      </c>
      <c r="F1786" s="98">
        <v>18</v>
      </c>
      <c r="G1786" s="98" t="str">
        <f t="shared" si="10"/>
        <v>r</v>
      </c>
      <c r="H1786" s="98">
        <v>2001</v>
      </c>
      <c r="J1786" s="98" t="s">
        <v>5998</v>
      </c>
      <c r="K1786" s="98" t="s">
        <v>5944</v>
      </c>
      <c r="L1786" s="98" t="s">
        <v>5945</v>
      </c>
      <c r="M1786" s="95"/>
      <c r="N1786" s="98" t="s">
        <v>177</v>
      </c>
      <c r="O1786" s="95"/>
      <c r="P1786" s="95"/>
      <c r="Q1786" s="98" t="s">
        <v>178</v>
      </c>
      <c r="R1786" s="112" t="s">
        <v>221</v>
      </c>
    </row>
    <row r="1787" spans="1:18" ht="16.5" customHeight="1" x14ac:dyDescent="0.2">
      <c r="A1787" s="97" t="s">
        <v>22</v>
      </c>
      <c r="B1787" s="98" t="s">
        <v>732</v>
      </c>
      <c r="C1787" s="97" t="s">
        <v>165</v>
      </c>
      <c r="D1787" s="105" t="s">
        <v>188</v>
      </c>
      <c r="E1787" s="105" t="s">
        <v>5939</v>
      </c>
      <c r="F1787" s="98">
        <v>19</v>
      </c>
      <c r="G1787" s="98" t="str">
        <f t="shared" si="10"/>
        <v>s</v>
      </c>
      <c r="H1787" s="98">
        <v>2002</v>
      </c>
      <c r="J1787" s="98" t="s">
        <v>6000</v>
      </c>
      <c r="K1787" s="98" t="s">
        <v>5944</v>
      </c>
      <c r="L1787" s="98" t="s">
        <v>5945</v>
      </c>
      <c r="M1787" s="95"/>
      <c r="N1787" s="98" t="s">
        <v>177</v>
      </c>
      <c r="O1787" s="95"/>
      <c r="P1787" s="95"/>
      <c r="Q1787" s="98" t="s">
        <v>178</v>
      </c>
      <c r="R1787" s="112" t="s">
        <v>221</v>
      </c>
    </row>
    <row r="1788" spans="1:18" ht="16.5" customHeight="1" x14ac:dyDescent="0.2">
      <c r="A1788" s="97" t="s">
        <v>22</v>
      </c>
      <c r="B1788" s="98" t="s">
        <v>737</v>
      </c>
      <c r="C1788" s="97" t="s">
        <v>165</v>
      </c>
      <c r="D1788" s="105" t="s">
        <v>188</v>
      </c>
      <c r="E1788" s="105" t="s">
        <v>5939</v>
      </c>
      <c r="F1788" s="98">
        <v>20</v>
      </c>
      <c r="G1788" s="98" t="str">
        <f t="shared" si="10"/>
        <v>t</v>
      </c>
      <c r="H1788" s="98">
        <v>2003</v>
      </c>
      <c r="J1788" s="98" t="s">
        <v>6003</v>
      </c>
      <c r="K1788" s="98" t="s">
        <v>5944</v>
      </c>
      <c r="L1788" s="98" t="s">
        <v>5945</v>
      </c>
      <c r="M1788" s="95"/>
      <c r="N1788" s="98" t="s">
        <v>177</v>
      </c>
      <c r="O1788" s="95"/>
      <c r="P1788" s="95"/>
      <c r="Q1788" s="98" t="s">
        <v>178</v>
      </c>
      <c r="R1788" s="112" t="s">
        <v>221</v>
      </c>
    </row>
    <row r="1789" spans="1:18" ht="16.5" customHeight="1" x14ac:dyDescent="0.2">
      <c r="A1789" s="97" t="s">
        <v>22</v>
      </c>
      <c r="B1789" s="98" t="s">
        <v>741</v>
      </c>
      <c r="C1789" s="97" t="s">
        <v>165</v>
      </c>
      <c r="D1789" s="105" t="s">
        <v>188</v>
      </c>
      <c r="E1789" s="105" t="s">
        <v>5939</v>
      </c>
      <c r="F1789" s="98">
        <v>21</v>
      </c>
      <c r="G1789" s="98" t="str">
        <f t="shared" si="10"/>
        <v>u</v>
      </c>
      <c r="H1789" s="98">
        <v>2004</v>
      </c>
      <c r="J1789" s="98" t="s">
        <v>6006</v>
      </c>
      <c r="K1789" s="98" t="s">
        <v>5944</v>
      </c>
      <c r="L1789" s="98" t="s">
        <v>5945</v>
      </c>
      <c r="M1789" s="95"/>
      <c r="N1789" s="98" t="s">
        <v>177</v>
      </c>
      <c r="O1789" s="95"/>
      <c r="P1789" s="95"/>
      <c r="Q1789" s="98" t="s">
        <v>178</v>
      </c>
      <c r="R1789" s="112" t="s">
        <v>221</v>
      </c>
    </row>
    <row r="1790" spans="1:18" ht="16.5" customHeight="1" x14ac:dyDescent="0.2">
      <c r="A1790" s="97" t="s">
        <v>22</v>
      </c>
      <c r="B1790" s="98" t="s">
        <v>745</v>
      </c>
      <c r="C1790" s="97" t="s">
        <v>165</v>
      </c>
      <c r="D1790" s="105" t="s">
        <v>188</v>
      </c>
      <c r="E1790" s="105" t="s">
        <v>5939</v>
      </c>
      <c r="F1790" s="98">
        <v>22</v>
      </c>
      <c r="G1790" s="98" t="str">
        <f t="shared" si="10"/>
        <v>v</v>
      </c>
      <c r="H1790" s="98">
        <v>2005</v>
      </c>
      <c r="J1790" s="98" t="s">
        <v>6011</v>
      </c>
      <c r="K1790" s="98" t="s">
        <v>5944</v>
      </c>
      <c r="L1790" s="98" t="s">
        <v>5945</v>
      </c>
      <c r="M1790" s="95"/>
      <c r="N1790" s="98" t="s">
        <v>177</v>
      </c>
      <c r="O1790" s="95"/>
      <c r="P1790" s="95"/>
      <c r="Q1790" s="98" t="s">
        <v>178</v>
      </c>
      <c r="R1790" s="112" t="s">
        <v>221</v>
      </c>
    </row>
    <row r="1791" spans="1:18" ht="16.5" customHeight="1" x14ac:dyDescent="0.2">
      <c r="A1791" s="97" t="s">
        <v>22</v>
      </c>
      <c r="B1791" s="98" t="s">
        <v>749</v>
      </c>
      <c r="C1791" s="97" t="s">
        <v>165</v>
      </c>
      <c r="D1791" s="105" t="s">
        <v>188</v>
      </c>
      <c r="E1791" s="105" t="s">
        <v>5939</v>
      </c>
      <c r="F1791" s="98">
        <v>23</v>
      </c>
      <c r="G1791" s="98" t="str">
        <f t="shared" si="10"/>
        <v>w</v>
      </c>
      <c r="H1791" s="98">
        <v>2006</v>
      </c>
      <c r="J1791" s="98" t="s">
        <v>6014</v>
      </c>
      <c r="K1791" s="98" t="s">
        <v>5944</v>
      </c>
      <c r="L1791" s="98" t="s">
        <v>5945</v>
      </c>
      <c r="M1791" s="95"/>
      <c r="N1791" s="98" t="s">
        <v>177</v>
      </c>
      <c r="O1791" s="95"/>
      <c r="P1791" s="95"/>
      <c r="Q1791" s="98" t="s">
        <v>178</v>
      </c>
      <c r="R1791" s="112" t="s">
        <v>221</v>
      </c>
    </row>
    <row r="1792" spans="1:18" ht="16.5" customHeight="1" x14ac:dyDescent="0.2">
      <c r="A1792" s="97" t="s">
        <v>22</v>
      </c>
      <c r="B1792" s="98" t="s">
        <v>753</v>
      </c>
      <c r="C1792" s="97" t="s">
        <v>165</v>
      </c>
      <c r="D1792" s="105" t="s">
        <v>188</v>
      </c>
      <c r="E1792" s="105" t="s">
        <v>5939</v>
      </c>
      <c r="F1792" s="98">
        <v>24</v>
      </c>
      <c r="G1792" s="98" t="str">
        <f t="shared" si="10"/>
        <v>x</v>
      </c>
      <c r="H1792" s="98">
        <v>2007</v>
      </c>
      <c r="J1792" s="98" t="s">
        <v>6017</v>
      </c>
      <c r="K1792" s="98" t="s">
        <v>5944</v>
      </c>
      <c r="L1792" s="98" t="s">
        <v>5945</v>
      </c>
      <c r="M1792" s="95"/>
      <c r="N1792" s="98" t="s">
        <v>177</v>
      </c>
      <c r="O1792" s="95"/>
      <c r="P1792" s="95"/>
      <c r="Q1792" s="98" t="s">
        <v>178</v>
      </c>
      <c r="R1792" s="112" t="s">
        <v>221</v>
      </c>
    </row>
    <row r="1793" spans="1:18" ht="16.5" customHeight="1" x14ac:dyDescent="0.2">
      <c r="A1793" s="97" t="s">
        <v>22</v>
      </c>
      <c r="B1793" s="98" t="s">
        <v>757</v>
      </c>
      <c r="C1793" s="97" t="s">
        <v>165</v>
      </c>
      <c r="D1793" s="105" t="s">
        <v>188</v>
      </c>
      <c r="E1793" s="105" t="s">
        <v>5939</v>
      </c>
      <c r="F1793" s="98">
        <v>25</v>
      </c>
      <c r="G1793" s="98" t="str">
        <f t="shared" si="10"/>
        <v>y</v>
      </c>
      <c r="H1793" s="98">
        <v>2008</v>
      </c>
      <c r="J1793" s="98" t="s">
        <v>6019</v>
      </c>
      <c r="K1793" s="98" t="s">
        <v>5944</v>
      </c>
      <c r="L1793" s="98" t="s">
        <v>5945</v>
      </c>
      <c r="M1793" s="95"/>
      <c r="N1793" s="98" t="s">
        <v>177</v>
      </c>
      <c r="O1793" s="95"/>
      <c r="P1793" s="95"/>
      <c r="Q1793" s="98" t="s">
        <v>178</v>
      </c>
      <c r="R1793" s="112" t="s">
        <v>221</v>
      </c>
    </row>
    <row r="1794" spans="1:18" ht="16.5" customHeight="1" x14ac:dyDescent="0.2">
      <c r="A1794" s="97" t="s">
        <v>22</v>
      </c>
      <c r="B1794" s="98" t="s">
        <v>761</v>
      </c>
      <c r="C1794" s="97" t="s">
        <v>165</v>
      </c>
      <c r="D1794" s="105" t="s">
        <v>188</v>
      </c>
      <c r="E1794" s="105" t="s">
        <v>5939</v>
      </c>
      <c r="F1794" s="98">
        <v>26</v>
      </c>
      <c r="G1794" s="98" t="str">
        <f t="shared" si="10"/>
        <v>z</v>
      </c>
      <c r="H1794" s="98">
        <v>2009</v>
      </c>
      <c r="J1794" s="98" t="s">
        <v>6022</v>
      </c>
      <c r="K1794" s="98" t="s">
        <v>5944</v>
      </c>
      <c r="L1794" s="98" t="s">
        <v>5945</v>
      </c>
      <c r="M1794" s="95"/>
      <c r="N1794" s="98" t="s">
        <v>177</v>
      </c>
      <c r="O1794" s="95"/>
      <c r="P1794" s="95"/>
      <c r="Q1794" s="98" t="s">
        <v>178</v>
      </c>
      <c r="R1794" s="112" t="s">
        <v>221</v>
      </c>
    </row>
    <row r="1795" spans="1:18" ht="16.5" customHeight="1" x14ac:dyDescent="0.2">
      <c r="A1795" s="97" t="s">
        <v>22</v>
      </c>
      <c r="B1795" s="98" t="s">
        <v>658</v>
      </c>
      <c r="C1795" s="97" t="s">
        <v>165</v>
      </c>
      <c r="D1795" s="105" t="s">
        <v>188</v>
      </c>
      <c r="E1795" s="105" t="s">
        <v>1825</v>
      </c>
      <c r="F1795" s="98">
        <v>1</v>
      </c>
      <c r="G1795" s="98" t="str">
        <f t="shared" si="10"/>
        <v>a</v>
      </c>
      <c r="H1795" s="98">
        <v>1984</v>
      </c>
      <c r="J1795" s="98" t="s">
        <v>6413</v>
      </c>
      <c r="K1795" s="98" t="s">
        <v>6414</v>
      </c>
      <c r="L1795" s="98" t="s">
        <v>5945</v>
      </c>
      <c r="M1795" s="95"/>
      <c r="N1795" s="98" t="s">
        <v>177</v>
      </c>
      <c r="O1795" s="95"/>
      <c r="P1795" s="95"/>
      <c r="Q1795" s="98" t="s">
        <v>178</v>
      </c>
      <c r="R1795" s="112" t="s">
        <v>221</v>
      </c>
    </row>
    <row r="1796" spans="1:18" ht="16.5" customHeight="1" x14ac:dyDescent="0.2">
      <c r="A1796" s="97" t="s">
        <v>22</v>
      </c>
      <c r="B1796" s="98" t="s">
        <v>766</v>
      </c>
      <c r="C1796" s="97" t="s">
        <v>165</v>
      </c>
      <c r="D1796" s="105" t="s">
        <v>188</v>
      </c>
      <c r="E1796" s="105" t="s">
        <v>1825</v>
      </c>
      <c r="F1796" s="98">
        <v>27</v>
      </c>
      <c r="G1796" s="98" t="str">
        <f t="shared" ref="G1796:G1803" si="11">LEFT(B1796,2)</f>
        <v>ba</v>
      </c>
      <c r="H1796" s="98">
        <v>2010</v>
      </c>
      <c r="J1796" s="98" t="s">
        <v>6417</v>
      </c>
      <c r="K1796" s="98" t="s">
        <v>6414</v>
      </c>
      <c r="L1796" s="98" t="s">
        <v>5945</v>
      </c>
      <c r="M1796" s="95"/>
      <c r="N1796" s="98" t="s">
        <v>177</v>
      </c>
      <c r="O1796" s="95"/>
      <c r="P1796" s="95"/>
      <c r="Q1796" s="98" t="s">
        <v>178</v>
      </c>
      <c r="R1796" s="112" t="s">
        <v>221</v>
      </c>
    </row>
    <row r="1797" spans="1:18" ht="16.5" customHeight="1" x14ac:dyDescent="0.2">
      <c r="A1797" s="97" t="s">
        <v>22</v>
      </c>
      <c r="B1797" s="98" t="s">
        <v>770</v>
      </c>
      <c r="C1797" s="97" t="s">
        <v>165</v>
      </c>
      <c r="D1797" s="105" t="s">
        <v>188</v>
      </c>
      <c r="E1797" s="105" t="s">
        <v>1825</v>
      </c>
      <c r="F1797" s="98">
        <v>28</v>
      </c>
      <c r="G1797" s="98" t="str">
        <f t="shared" si="11"/>
        <v>bb</v>
      </c>
      <c r="H1797" s="98">
        <v>2011</v>
      </c>
      <c r="J1797" s="98" t="s">
        <v>6420</v>
      </c>
      <c r="K1797" s="98" t="s">
        <v>6414</v>
      </c>
      <c r="L1797" s="98" t="s">
        <v>5945</v>
      </c>
      <c r="M1797" s="95"/>
      <c r="N1797" s="98" t="s">
        <v>177</v>
      </c>
      <c r="O1797" s="95"/>
      <c r="P1797" s="95"/>
      <c r="Q1797" s="98" t="s">
        <v>178</v>
      </c>
      <c r="R1797" s="112" t="s">
        <v>221</v>
      </c>
    </row>
    <row r="1798" spans="1:18" ht="16.5" customHeight="1" x14ac:dyDescent="0.2">
      <c r="A1798" s="97" t="s">
        <v>22</v>
      </c>
      <c r="B1798" s="98" t="s">
        <v>774</v>
      </c>
      <c r="C1798" s="97" t="s">
        <v>165</v>
      </c>
      <c r="D1798" s="105" t="s">
        <v>188</v>
      </c>
      <c r="E1798" s="105" t="s">
        <v>1825</v>
      </c>
      <c r="F1798" s="98">
        <v>29</v>
      </c>
      <c r="G1798" s="98" t="str">
        <f t="shared" si="11"/>
        <v>bc</v>
      </c>
      <c r="H1798" s="98">
        <v>2012</v>
      </c>
      <c r="J1798" s="98" t="s">
        <v>6424</v>
      </c>
      <c r="K1798" s="98" t="s">
        <v>6414</v>
      </c>
      <c r="L1798" s="98" t="s">
        <v>5945</v>
      </c>
      <c r="M1798" s="95"/>
      <c r="N1798" s="98" t="s">
        <v>177</v>
      </c>
      <c r="O1798" s="95"/>
      <c r="P1798" s="95"/>
      <c r="Q1798" s="98" t="s">
        <v>178</v>
      </c>
      <c r="R1798" s="112" t="s">
        <v>221</v>
      </c>
    </row>
    <row r="1799" spans="1:18" ht="16.5" customHeight="1" x14ac:dyDescent="0.2">
      <c r="A1799" s="97" t="s">
        <v>22</v>
      </c>
      <c r="B1799" s="98" t="s">
        <v>778</v>
      </c>
      <c r="C1799" s="97" t="s">
        <v>165</v>
      </c>
      <c r="D1799" s="105" t="s">
        <v>188</v>
      </c>
      <c r="E1799" s="105" t="s">
        <v>1825</v>
      </c>
      <c r="F1799" s="98">
        <v>30</v>
      </c>
      <c r="G1799" s="98" t="str">
        <f t="shared" si="11"/>
        <v>bd</v>
      </c>
      <c r="H1799" s="98">
        <v>2013</v>
      </c>
      <c r="J1799" s="98" t="s">
        <v>6425</v>
      </c>
      <c r="K1799" s="98" t="s">
        <v>6414</v>
      </c>
      <c r="L1799" s="98" t="s">
        <v>5945</v>
      </c>
      <c r="M1799" s="95"/>
      <c r="N1799" s="98" t="s">
        <v>177</v>
      </c>
      <c r="O1799" s="95"/>
      <c r="P1799" s="95"/>
      <c r="Q1799" s="98" t="s">
        <v>178</v>
      </c>
      <c r="R1799" s="112" t="s">
        <v>221</v>
      </c>
    </row>
    <row r="1800" spans="1:18" ht="16.5" customHeight="1" x14ac:dyDescent="0.2">
      <c r="A1800" s="97" t="s">
        <v>22</v>
      </c>
      <c r="B1800" s="98" t="s">
        <v>782</v>
      </c>
      <c r="C1800" s="97" t="s">
        <v>165</v>
      </c>
      <c r="D1800" s="105" t="s">
        <v>188</v>
      </c>
      <c r="E1800" s="105" t="s">
        <v>1825</v>
      </c>
      <c r="F1800" s="98">
        <v>31</v>
      </c>
      <c r="G1800" s="98" t="str">
        <f t="shared" si="11"/>
        <v>be</v>
      </c>
      <c r="H1800" s="98">
        <v>2014</v>
      </c>
      <c r="J1800" s="98" t="s">
        <v>6426</v>
      </c>
      <c r="K1800" s="98" t="s">
        <v>6414</v>
      </c>
      <c r="L1800" s="98" t="s">
        <v>5945</v>
      </c>
      <c r="M1800" s="95"/>
      <c r="N1800" s="98" t="s">
        <v>177</v>
      </c>
      <c r="O1800" s="95"/>
      <c r="P1800" s="95"/>
      <c r="Q1800" s="98" t="s">
        <v>178</v>
      </c>
      <c r="R1800" s="112" t="s">
        <v>221</v>
      </c>
    </row>
    <row r="1801" spans="1:18" ht="16.5" customHeight="1" x14ac:dyDescent="0.2">
      <c r="A1801" s="97" t="s">
        <v>22</v>
      </c>
      <c r="B1801" s="98" t="s">
        <v>786</v>
      </c>
      <c r="C1801" s="97" t="s">
        <v>165</v>
      </c>
      <c r="D1801" s="105" t="s">
        <v>188</v>
      </c>
      <c r="E1801" s="105" t="s">
        <v>1825</v>
      </c>
      <c r="F1801" s="98">
        <v>32</v>
      </c>
      <c r="G1801" s="98" t="str">
        <f t="shared" si="11"/>
        <v>bf</v>
      </c>
      <c r="H1801" s="98">
        <v>2015</v>
      </c>
      <c r="J1801" s="98" t="s">
        <v>6428</v>
      </c>
      <c r="K1801" s="98" t="s">
        <v>6414</v>
      </c>
      <c r="L1801" s="98" t="s">
        <v>5945</v>
      </c>
      <c r="M1801" s="95"/>
      <c r="N1801" s="98" t="s">
        <v>177</v>
      </c>
      <c r="O1801" s="95"/>
      <c r="P1801" s="95"/>
      <c r="Q1801" s="98" t="s">
        <v>178</v>
      </c>
      <c r="R1801" s="112" t="s">
        <v>221</v>
      </c>
    </row>
    <row r="1802" spans="1:18" ht="16.5" customHeight="1" x14ac:dyDescent="0.2">
      <c r="A1802" s="97" t="s">
        <v>22</v>
      </c>
      <c r="B1802" s="98" t="s">
        <v>1226</v>
      </c>
      <c r="C1802" s="97" t="s">
        <v>165</v>
      </c>
      <c r="D1802" s="105" t="s">
        <v>188</v>
      </c>
      <c r="E1802" s="105" t="s">
        <v>1825</v>
      </c>
      <c r="F1802" s="98">
        <v>33</v>
      </c>
      <c r="G1802" s="98" t="str">
        <f t="shared" si="11"/>
        <v>bg</v>
      </c>
      <c r="H1802" s="98">
        <v>2016</v>
      </c>
      <c r="J1802" s="98" t="s">
        <v>6429</v>
      </c>
      <c r="K1802" s="98" t="s">
        <v>6414</v>
      </c>
      <c r="L1802" s="98" t="s">
        <v>5945</v>
      </c>
      <c r="M1802" s="95"/>
      <c r="N1802" s="98" t="s">
        <v>177</v>
      </c>
      <c r="O1802" s="95"/>
      <c r="P1802" s="95"/>
      <c r="Q1802" s="98" t="s">
        <v>178</v>
      </c>
      <c r="R1802" s="112" t="s">
        <v>221</v>
      </c>
    </row>
    <row r="1803" spans="1:18" ht="16.5" customHeight="1" x14ac:dyDescent="0.2">
      <c r="A1803" s="97" t="s">
        <v>22</v>
      </c>
      <c r="B1803" s="98" t="s">
        <v>5446</v>
      </c>
      <c r="C1803" s="97" t="s">
        <v>165</v>
      </c>
      <c r="D1803" s="105" t="s">
        <v>188</v>
      </c>
      <c r="E1803" s="105" t="s">
        <v>1825</v>
      </c>
      <c r="F1803" s="98">
        <v>34</v>
      </c>
      <c r="G1803" s="98" t="str">
        <f t="shared" si="11"/>
        <v>bh</v>
      </c>
      <c r="H1803" s="98">
        <v>2017</v>
      </c>
      <c r="J1803" s="98" t="s">
        <v>6431</v>
      </c>
      <c r="K1803" s="98" t="s">
        <v>6414</v>
      </c>
      <c r="L1803" s="98" t="s">
        <v>5945</v>
      </c>
      <c r="M1803" s="95"/>
      <c r="N1803" s="98" t="s">
        <v>177</v>
      </c>
      <c r="O1803" s="95"/>
      <c r="P1803" s="95"/>
      <c r="Q1803" s="98" t="s">
        <v>178</v>
      </c>
      <c r="R1803" s="112" t="s">
        <v>221</v>
      </c>
    </row>
    <row r="1804" spans="1:18" ht="16.5" customHeight="1" x14ac:dyDescent="0.2">
      <c r="A1804" s="97" t="s">
        <v>22</v>
      </c>
      <c r="B1804" s="98" t="s">
        <v>663</v>
      </c>
      <c r="C1804" s="97" t="s">
        <v>165</v>
      </c>
      <c r="D1804" s="105" t="s">
        <v>188</v>
      </c>
      <c r="E1804" s="105" t="s">
        <v>1825</v>
      </c>
      <c r="F1804" s="98">
        <v>2</v>
      </c>
      <c r="G1804" s="98" t="str">
        <f t="shared" ref="G1804:G1835" si="12">LEFT(B1804,1)</f>
        <v>b</v>
      </c>
      <c r="H1804" s="98">
        <v>1985</v>
      </c>
      <c r="J1804" s="98" t="s">
        <v>6436</v>
      </c>
      <c r="K1804" s="98" t="s">
        <v>6414</v>
      </c>
      <c r="L1804" s="98" t="s">
        <v>5945</v>
      </c>
      <c r="M1804" s="95"/>
      <c r="N1804" s="98" t="s">
        <v>177</v>
      </c>
      <c r="O1804" s="95"/>
      <c r="P1804" s="95"/>
      <c r="Q1804" s="98" t="s">
        <v>178</v>
      </c>
      <c r="R1804" s="112" t="s">
        <v>221</v>
      </c>
    </row>
    <row r="1805" spans="1:18" ht="16.5" customHeight="1" x14ac:dyDescent="0.2">
      <c r="A1805" s="97" t="s">
        <v>22</v>
      </c>
      <c r="B1805" s="98" t="s">
        <v>666</v>
      </c>
      <c r="C1805" s="97" t="s">
        <v>165</v>
      </c>
      <c r="D1805" s="105" t="s">
        <v>188</v>
      </c>
      <c r="E1805" s="105" t="s">
        <v>1825</v>
      </c>
      <c r="F1805" s="98">
        <v>3</v>
      </c>
      <c r="G1805" s="98" t="str">
        <f t="shared" si="12"/>
        <v>c</v>
      </c>
      <c r="H1805" s="98">
        <v>1986</v>
      </c>
      <c r="J1805" s="98" t="s">
        <v>6439</v>
      </c>
      <c r="K1805" s="98" t="s">
        <v>6414</v>
      </c>
      <c r="L1805" s="98" t="s">
        <v>5945</v>
      </c>
      <c r="M1805" s="95"/>
      <c r="N1805" s="98" t="s">
        <v>177</v>
      </c>
      <c r="O1805" s="95"/>
      <c r="P1805" s="95"/>
      <c r="Q1805" s="98" t="s">
        <v>178</v>
      </c>
      <c r="R1805" s="112" t="s">
        <v>221</v>
      </c>
    </row>
    <row r="1806" spans="1:18" ht="16.5" customHeight="1" x14ac:dyDescent="0.2">
      <c r="A1806" s="97" t="s">
        <v>22</v>
      </c>
      <c r="B1806" s="98" t="s">
        <v>671</v>
      </c>
      <c r="C1806" s="97" t="s">
        <v>165</v>
      </c>
      <c r="D1806" s="105" t="s">
        <v>188</v>
      </c>
      <c r="E1806" s="105" t="s">
        <v>1825</v>
      </c>
      <c r="F1806" s="98">
        <v>4</v>
      </c>
      <c r="G1806" s="98" t="str">
        <f t="shared" si="12"/>
        <v>d</v>
      </c>
      <c r="H1806" s="98">
        <v>1987</v>
      </c>
      <c r="J1806" s="98" t="s">
        <v>6441</v>
      </c>
      <c r="K1806" s="98" t="s">
        <v>6414</v>
      </c>
      <c r="L1806" s="98" t="s">
        <v>5945</v>
      </c>
      <c r="M1806" s="95"/>
      <c r="N1806" s="98" t="s">
        <v>177</v>
      </c>
      <c r="O1806" s="95"/>
      <c r="P1806" s="95"/>
      <c r="Q1806" s="98" t="s">
        <v>178</v>
      </c>
      <c r="R1806" s="112" t="s">
        <v>221</v>
      </c>
    </row>
    <row r="1807" spans="1:18" ht="16.5" customHeight="1" x14ac:dyDescent="0.2">
      <c r="A1807" s="97" t="s">
        <v>22</v>
      </c>
      <c r="B1807" s="98" t="s">
        <v>675</v>
      </c>
      <c r="C1807" s="97" t="s">
        <v>165</v>
      </c>
      <c r="D1807" s="105" t="s">
        <v>188</v>
      </c>
      <c r="E1807" s="105" t="s">
        <v>1825</v>
      </c>
      <c r="F1807" s="98">
        <v>5</v>
      </c>
      <c r="G1807" s="98" t="str">
        <f t="shared" si="12"/>
        <v>e</v>
      </c>
      <c r="H1807" s="98">
        <v>1988</v>
      </c>
      <c r="J1807" s="98" t="s">
        <v>6444</v>
      </c>
      <c r="K1807" s="98" t="s">
        <v>6414</v>
      </c>
      <c r="L1807" s="98" t="s">
        <v>5945</v>
      </c>
      <c r="M1807" s="95"/>
      <c r="N1807" s="98" t="s">
        <v>177</v>
      </c>
      <c r="O1807" s="95"/>
      <c r="P1807" s="95"/>
      <c r="Q1807" s="98" t="s">
        <v>178</v>
      </c>
      <c r="R1807" s="112" t="s">
        <v>221</v>
      </c>
    </row>
    <row r="1808" spans="1:18" ht="16.5" customHeight="1" x14ac:dyDescent="0.2">
      <c r="A1808" s="97" t="s">
        <v>22</v>
      </c>
      <c r="B1808" s="98" t="s">
        <v>679</v>
      </c>
      <c r="C1808" s="97" t="s">
        <v>165</v>
      </c>
      <c r="D1808" s="105" t="s">
        <v>188</v>
      </c>
      <c r="E1808" s="105" t="s">
        <v>1825</v>
      </c>
      <c r="F1808" s="98">
        <v>6</v>
      </c>
      <c r="G1808" s="98" t="str">
        <f t="shared" si="12"/>
        <v>f</v>
      </c>
      <c r="H1808" s="98">
        <v>1989</v>
      </c>
      <c r="J1808" s="98" t="s">
        <v>6446</v>
      </c>
      <c r="K1808" s="98" t="s">
        <v>6414</v>
      </c>
      <c r="L1808" s="98" t="s">
        <v>5945</v>
      </c>
      <c r="M1808" s="95"/>
      <c r="N1808" s="98" t="s">
        <v>177</v>
      </c>
      <c r="O1808" s="95"/>
      <c r="P1808" s="95"/>
      <c r="Q1808" s="98" t="s">
        <v>178</v>
      </c>
      <c r="R1808" s="112" t="s">
        <v>221</v>
      </c>
    </row>
    <row r="1809" spans="1:18" ht="16.5" customHeight="1" x14ac:dyDescent="0.2">
      <c r="A1809" s="97" t="s">
        <v>22</v>
      </c>
      <c r="B1809" s="98" t="s">
        <v>683</v>
      </c>
      <c r="C1809" s="97" t="s">
        <v>165</v>
      </c>
      <c r="D1809" s="105" t="s">
        <v>188</v>
      </c>
      <c r="E1809" s="105" t="s">
        <v>1825</v>
      </c>
      <c r="F1809" s="98">
        <v>7</v>
      </c>
      <c r="G1809" s="98" t="str">
        <f t="shared" si="12"/>
        <v>g</v>
      </c>
      <c r="H1809" s="98">
        <v>1990</v>
      </c>
      <c r="J1809" s="98" t="s">
        <v>6449</v>
      </c>
      <c r="K1809" s="98" t="s">
        <v>6414</v>
      </c>
      <c r="L1809" s="98" t="s">
        <v>5945</v>
      </c>
      <c r="M1809" s="95"/>
      <c r="N1809" s="98" t="s">
        <v>177</v>
      </c>
      <c r="O1809" s="95"/>
      <c r="P1809" s="95"/>
      <c r="Q1809" s="98" t="s">
        <v>178</v>
      </c>
      <c r="R1809" s="112" t="s">
        <v>221</v>
      </c>
    </row>
    <row r="1810" spans="1:18" ht="16.5" customHeight="1" x14ac:dyDescent="0.2">
      <c r="A1810" s="97" t="s">
        <v>22</v>
      </c>
      <c r="B1810" s="98" t="s">
        <v>687</v>
      </c>
      <c r="C1810" s="97" t="s">
        <v>165</v>
      </c>
      <c r="D1810" s="105" t="s">
        <v>188</v>
      </c>
      <c r="E1810" s="105" t="s">
        <v>1825</v>
      </c>
      <c r="F1810" s="98">
        <v>8</v>
      </c>
      <c r="G1810" s="98" t="str">
        <f t="shared" si="12"/>
        <v>h</v>
      </c>
      <c r="H1810" s="98">
        <v>1991</v>
      </c>
      <c r="J1810" s="98" t="s">
        <v>6451</v>
      </c>
      <c r="K1810" s="98" t="s">
        <v>6414</v>
      </c>
      <c r="L1810" s="98" t="s">
        <v>5945</v>
      </c>
      <c r="M1810" s="95"/>
      <c r="N1810" s="98" t="s">
        <v>177</v>
      </c>
      <c r="O1810" s="95"/>
      <c r="P1810" s="95"/>
      <c r="Q1810" s="98" t="s">
        <v>178</v>
      </c>
      <c r="R1810" s="112" t="s">
        <v>221</v>
      </c>
    </row>
    <row r="1811" spans="1:18" ht="16.5" customHeight="1" x14ac:dyDescent="0.2">
      <c r="A1811" s="97" t="s">
        <v>22</v>
      </c>
      <c r="B1811" s="98" t="s">
        <v>691</v>
      </c>
      <c r="C1811" s="97" t="s">
        <v>165</v>
      </c>
      <c r="D1811" s="105" t="s">
        <v>188</v>
      </c>
      <c r="E1811" s="105" t="s">
        <v>1825</v>
      </c>
      <c r="F1811" s="98">
        <v>9</v>
      </c>
      <c r="G1811" s="98" t="str">
        <f t="shared" si="12"/>
        <v>i</v>
      </c>
      <c r="H1811" s="98">
        <v>1992</v>
      </c>
      <c r="J1811" s="98" t="s">
        <v>6455</v>
      </c>
      <c r="K1811" s="98" t="s">
        <v>6414</v>
      </c>
      <c r="L1811" s="98" t="s">
        <v>5945</v>
      </c>
      <c r="M1811" s="95"/>
      <c r="N1811" s="98" t="s">
        <v>177</v>
      </c>
      <c r="O1811" s="95"/>
      <c r="P1811" s="95"/>
      <c r="Q1811" s="98" t="s">
        <v>178</v>
      </c>
      <c r="R1811" s="112" t="s">
        <v>221</v>
      </c>
    </row>
    <row r="1812" spans="1:18" ht="16.5" customHeight="1" x14ac:dyDescent="0.2">
      <c r="A1812" s="97" t="s">
        <v>22</v>
      </c>
      <c r="B1812" s="98" t="s">
        <v>695</v>
      </c>
      <c r="C1812" s="97" t="s">
        <v>165</v>
      </c>
      <c r="D1812" s="105" t="s">
        <v>188</v>
      </c>
      <c r="E1812" s="105" t="s">
        <v>1825</v>
      </c>
      <c r="F1812" s="98">
        <v>10</v>
      </c>
      <c r="G1812" s="98" t="str">
        <f t="shared" si="12"/>
        <v>j</v>
      </c>
      <c r="H1812" s="98">
        <v>1993</v>
      </c>
      <c r="J1812" s="98" t="s">
        <v>6458</v>
      </c>
      <c r="K1812" s="98" t="s">
        <v>6414</v>
      </c>
      <c r="L1812" s="98" t="s">
        <v>5945</v>
      </c>
      <c r="M1812" s="95"/>
      <c r="N1812" s="98" t="s">
        <v>177</v>
      </c>
      <c r="O1812" s="95"/>
      <c r="P1812" s="95"/>
      <c r="Q1812" s="98" t="s">
        <v>178</v>
      </c>
      <c r="R1812" s="112" t="s">
        <v>221</v>
      </c>
    </row>
    <row r="1813" spans="1:18" ht="16.5" customHeight="1" x14ac:dyDescent="0.2">
      <c r="A1813" s="97" t="s">
        <v>22</v>
      </c>
      <c r="B1813" s="98" t="s">
        <v>699</v>
      </c>
      <c r="C1813" s="97" t="s">
        <v>165</v>
      </c>
      <c r="D1813" s="105" t="s">
        <v>188</v>
      </c>
      <c r="E1813" s="105" t="s">
        <v>1825</v>
      </c>
      <c r="F1813" s="98">
        <v>11</v>
      </c>
      <c r="G1813" s="98" t="str">
        <f t="shared" si="12"/>
        <v>k</v>
      </c>
      <c r="H1813" s="98">
        <v>1994</v>
      </c>
      <c r="J1813" s="98" t="s">
        <v>6460</v>
      </c>
      <c r="K1813" s="98" t="s">
        <v>6414</v>
      </c>
      <c r="L1813" s="98" t="s">
        <v>5945</v>
      </c>
      <c r="M1813" s="95"/>
      <c r="N1813" s="98" t="s">
        <v>177</v>
      </c>
      <c r="O1813" s="95"/>
      <c r="P1813" s="95"/>
      <c r="Q1813" s="98" t="s">
        <v>178</v>
      </c>
      <c r="R1813" s="112" t="s">
        <v>221</v>
      </c>
    </row>
    <row r="1814" spans="1:18" ht="16.5" customHeight="1" x14ac:dyDescent="0.2">
      <c r="A1814" s="97" t="s">
        <v>22</v>
      </c>
      <c r="B1814" s="98" t="s">
        <v>704</v>
      </c>
      <c r="C1814" s="97" t="s">
        <v>165</v>
      </c>
      <c r="D1814" s="105" t="s">
        <v>188</v>
      </c>
      <c r="E1814" s="105" t="s">
        <v>1825</v>
      </c>
      <c r="F1814" s="98">
        <v>12</v>
      </c>
      <c r="G1814" s="98" t="str">
        <f t="shared" si="12"/>
        <v>l</v>
      </c>
      <c r="H1814" s="98">
        <v>1995</v>
      </c>
      <c r="J1814" s="98" t="s">
        <v>6463</v>
      </c>
      <c r="K1814" s="98" t="s">
        <v>6414</v>
      </c>
      <c r="L1814" s="98" t="s">
        <v>5945</v>
      </c>
      <c r="M1814" s="95"/>
      <c r="N1814" s="98" t="s">
        <v>177</v>
      </c>
      <c r="O1814" s="95"/>
      <c r="P1814" s="95"/>
      <c r="Q1814" s="98" t="s">
        <v>178</v>
      </c>
      <c r="R1814" s="112" t="s">
        <v>221</v>
      </c>
    </row>
    <row r="1815" spans="1:18" ht="16.5" customHeight="1" x14ac:dyDescent="0.2">
      <c r="A1815" s="97" t="s">
        <v>22</v>
      </c>
      <c r="B1815" s="98" t="s">
        <v>708</v>
      </c>
      <c r="C1815" s="97" t="s">
        <v>165</v>
      </c>
      <c r="D1815" s="105" t="s">
        <v>188</v>
      </c>
      <c r="E1815" s="105" t="s">
        <v>1825</v>
      </c>
      <c r="F1815" s="98">
        <v>13</v>
      </c>
      <c r="G1815" s="98" t="str">
        <f t="shared" si="12"/>
        <v>m</v>
      </c>
      <c r="H1815" s="98">
        <v>1996</v>
      </c>
      <c r="J1815" s="98" t="s">
        <v>6465</v>
      </c>
      <c r="K1815" s="98" t="s">
        <v>6414</v>
      </c>
      <c r="L1815" s="98" t="s">
        <v>5945</v>
      </c>
      <c r="M1815" s="95"/>
      <c r="N1815" s="98" t="s">
        <v>177</v>
      </c>
      <c r="O1815" s="95"/>
      <c r="P1815" s="95"/>
      <c r="Q1815" s="98" t="s">
        <v>178</v>
      </c>
      <c r="R1815" s="112" t="s">
        <v>221</v>
      </c>
    </row>
    <row r="1816" spans="1:18" ht="16.5" customHeight="1" x14ac:dyDescent="0.2">
      <c r="A1816" s="97" t="s">
        <v>22</v>
      </c>
      <c r="B1816" s="98" t="s">
        <v>712</v>
      </c>
      <c r="C1816" s="97" t="s">
        <v>165</v>
      </c>
      <c r="D1816" s="105" t="s">
        <v>188</v>
      </c>
      <c r="E1816" s="105" t="s">
        <v>1825</v>
      </c>
      <c r="F1816" s="98">
        <v>14</v>
      </c>
      <c r="G1816" s="98" t="str">
        <f t="shared" si="12"/>
        <v>n</v>
      </c>
      <c r="H1816" s="98">
        <v>1997</v>
      </c>
      <c r="J1816" s="98" t="s">
        <v>6468</v>
      </c>
      <c r="K1816" s="98" t="s">
        <v>6414</v>
      </c>
      <c r="L1816" s="98" t="s">
        <v>5945</v>
      </c>
      <c r="M1816" s="95"/>
      <c r="N1816" s="98" t="s">
        <v>177</v>
      </c>
      <c r="O1816" s="95"/>
      <c r="P1816" s="95"/>
      <c r="Q1816" s="98" t="s">
        <v>178</v>
      </c>
      <c r="R1816" s="112" t="s">
        <v>221</v>
      </c>
    </row>
    <row r="1817" spans="1:18" ht="16.5" customHeight="1" x14ac:dyDescent="0.2">
      <c r="A1817" s="97" t="s">
        <v>22</v>
      </c>
      <c r="B1817" s="98" t="s">
        <v>716</v>
      </c>
      <c r="C1817" s="97" t="s">
        <v>165</v>
      </c>
      <c r="D1817" s="105" t="s">
        <v>188</v>
      </c>
      <c r="E1817" s="105" t="s">
        <v>1825</v>
      </c>
      <c r="F1817" s="98">
        <v>15</v>
      </c>
      <c r="G1817" s="98" t="str">
        <f t="shared" si="12"/>
        <v>o</v>
      </c>
      <c r="H1817" s="98">
        <v>1998</v>
      </c>
      <c r="J1817" s="98" t="s">
        <v>6473</v>
      </c>
      <c r="K1817" s="98" t="s">
        <v>6414</v>
      </c>
      <c r="L1817" s="98" t="s">
        <v>5945</v>
      </c>
      <c r="M1817" s="95"/>
      <c r="N1817" s="98" t="s">
        <v>177</v>
      </c>
      <c r="O1817" s="95"/>
      <c r="P1817" s="95"/>
      <c r="Q1817" s="98" t="s">
        <v>178</v>
      </c>
      <c r="R1817" s="112" t="s">
        <v>221</v>
      </c>
    </row>
    <row r="1818" spans="1:18" ht="16.5" customHeight="1" x14ac:dyDescent="0.2">
      <c r="A1818" s="97" t="s">
        <v>22</v>
      </c>
      <c r="B1818" s="98" t="s">
        <v>720</v>
      </c>
      <c r="C1818" s="97" t="s">
        <v>165</v>
      </c>
      <c r="D1818" s="105" t="s">
        <v>188</v>
      </c>
      <c r="E1818" s="105" t="s">
        <v>1825</v>
      </c>
      <c r="F1818" s="98">
        <v>16</v>
      </c>
      <c r="G1818" s="98" t="str">
        <f t="shared" si="12"/>
        <v>p</v>
      </c>
      <c r="H1818" s="98">
        <v>1999</v>
      </c>
      <c r="J1818" s="98" t="s">
        <v>6475</v>
      </c>
      <c r="K1818" s="98" t="s">
        <v>6414</v>
      </c>
      <c r="L1818" s="98" t="s">
        <v>5945</v>
      </c>
      <c r="M1818" s="95"/>
      <c r="N1818" s="98" t="s">
        <v>177</v>
      </c>
      <c r="O1818" s="95"/>
      <c r="P1818" s="95"/>
      <c r="Q1818" s="98" t="s">
        <v>178</v>
      </c>
      <c r="R1818" s="112" t="s">
        <v>221</v>
      </c>
    </row>
    <row r="1819" spans="1:18" ht="16.5" customHeight="1" x14ac:dyDescent="0.2">
      <c r="A1819" s="97" t="s">
        <v>22</v>
      </c>
      <c r="B1819" s="98" t="s">
        <v>724</v>
      </c>
      <c r="C1819" s="97" t="s">
        <v>165</v>
      </c>
      <c r="D1819" s="105" t="s">
        <v>188</v>
      </c>
      <c r="E1819" s="105" t="s">
        <v>1825</v>
      </c>
      <c r="F1819" s="98">
        <v>17</v>
      </c>
      <c r="G1819" s="98" t="str">
        <f t="shared" si="12"/>
        <v>q</v>
      </c>
      <c r="H1819" s="98">
        <v>2000</v>
      </c>
      <c r="J1819" s="98" t="s">
        <v>6477</v>
      </c>
      <c r="K1819" s="98" t="s">
        <v>6414</v>
      </c>
      <c r="L1819" s="98" t="s">
        <v>5945</v>
      </c>
      <c r="M1819" s="95"/>
      <c r="N1819" s="98" t="s">
        <v>177</v>
      </c>
      <c r="O1819" s="95"/>
      <c r="P1819" s="95"/>
      <c r="Q1819" s="98" t="s">
        <v>178</v>
      </c>
      <c r="R1819" s="112" t="s">
        <v>221</v>
      </c>
    </row>
    <row r="1820" spans="1:18" ht="16.5" customHeight="1" x14ac:dyDescent="0.2">
      <c r="A1820" s="97" t="s">
        <v>22</v>
      </c>
      <c r="B1820" s="98" t="s">
        <v>728</v>
      </c>
      <c r="C1820" s="97" t="s">
        <v>165</v>
      </c>
      <c r="D1820" s="105" t="s">
        <v>188</v>
      </c>
      <c r="E1820" s="105" t="s">
        <v>1825</v>
      </c>
      <c r="F1820" s="98">
        <v>18</v>
      </c>
      <c r="G1820" s="98" t="str">
        <f t="shared" si="12"/>
        <v>r</v>
      </c>
      <c r="H1820" s="98">
        <v>2001</v>
      </c>
      <c r="J1820" s="98" t="s">
        <v>6480</v>
      </c>
      <c r="K1820" s="98" t="s">
        <v>6414</v>
      </c>
      <c r="L1820" s="98" t="s">
        <v>5945</v>
      </c>
      <c r="M1820" s="95"/>
      <c r="N1820" s="98" t="s">
        <v>177</v>
      </c>
      <c r="O1820" s="95"/>
      <c r="P1820" s="95"/>
      <c r="Q1820" s="98" t="s">
        <v>178</v>
      </c>
      <c r="R1820" s="112" t="s">
        <v>221</v>
      </c>
    </row>
    <row r="1821" spans="1:18" ht="16.5" customHeight="1" x14ac:dyDescent="0.2">
      <c r="A1821" s="97" t="s">
        <v>22</v>
      </c>
      <c r="B1821" s="98" t="s">
        <v>732</v>
      </c>
      <c r="C1821" s="97" t="s">
        <v>165</v>
      </c>
      <c r="D1821" s="105" t="s">
        <v>188</v>
      </c>
      <c r="E1821" s="105" t="s">
        <v>1825</v>
      </c>
      <c r="F1821" s="98">
        <v>19</v>
      </c>
      <c r="G1821" s="98" t="str">
        <f t="shared" si="12"/>
        <v>s</v>
      </c>
      <c r="H1821" s="98">
        <v>2002</v>
      </c>
      <c r="J1821" s="98" t="s">
        <v>6482</v>
      </c>
      <c r="K1821" s="98" t="s">
        <v>6414</v>
      </c>
      <c r="L1821" s="98" t="s">
        <v>5945</v>
      </c>
      <c r="M1821" s="95"/>
      <c r="N1821" s="98" t="s">
        <v>177</v>
      </c>
      <c r="O1821" s="95"/>
      <c r="P1821" s="95"/>
      <c r="Q1821" s="98" t="s">
        <v>178</v>
      </c>
      <c r="R1821" s="112" t="s">
        <v>221</v>
      </c>
    </row>
    <row r="1822" spans="1:18" ht="16.5" customHeight="1" x14ac:dyDescent="0.2">
      <c r="A1822" s="97" t="s">
        <v>22</v>
      </c>
      <c r="B1822" s="98" t="s">
        <v>737</v>
      </c>
      <c r="C1822" s="97" t="s">
        <v>165</v>
      </c>
      <c r="D1822" s="105" t="s">
        <v>188</v>
      </c>
      <c r="E1822" s="105" t="s">
        <v>1825</v>
      </c>
      <c r="F1822" s="98">
        <v>20</v>
      </c>
      <c r="G1822" s="98" t="str">
        <f t="shared" si="12"/>
        <v>t</v>
      </c>
      <c r="H1822" s="98">
        <v>2003</v>
      </c>
      <c r="J1822" s="98" t="s">
        <v>6485</v>
      </c>
      <c r="K1822" s="98" t="s">
        <v>6414</v>
      </c>
      <c r="L1822" s="98" t="s">
        <v>5945</v>
      </c>
      <c r="M1822" s="95"/>
      <c r="N1822" s="98" t="s">
        <v>177</v>
      </c>
      <c r="O1822" s="95"/>
      <c r="P1822" s="95"/>
      <c r="Q1822" s="98" t="s">
        <v>178</v>
      </c>
      <c r="R1822" s="112" t="s">
        <v>221</v>
      </c>
    </row>
    <row r="1823" spans="1:18" ht="16.5" customHeight="1" x14ac:dyDescent="0.2">
      <c r="A1823" s="97" t="s">
        <v>22</v>
      </c>
      <c r="B1823" s="98" t="s">
        <v>741</v>
      </c>
      <c r="C1823" s="97" t="s">
        <v>165</v>
      </c>
      <c r="D1823" s="105" t="s">
        <v>188</v>
      </c>
      <c r="E1823" s="105" t="s">
        <v>1825</v>
      </c>
      <c r="F1823" s="98">
        <v>21</v>
      </c>
      <c r="G1823" s="98" t="str">
        <f t="shared" si="12"/>
        <v>u</v>
      </c>
      <c r="H1823" s="98">
        <v>2004</v>
      </c>
      <c r="J1823" s="98" t="s">
        <v>6487</v>
      </c>
      <c r="K1823" s="98" t="s">
        <v>6414</v>
      </c>
      <c r="L1823" s="98" t="s">
        <v>5945</v>
      </c>
      <c r="M1823" s="95"/>
      <c r="N1823" s="98" t="s">
        <v>177</v>
      </c>
      <c r="O1823" s="95"/>
      <c r="P1823" s="95"/>
      <c r="Q1823" s="98" t="s">
        <v>178</v>
      </c>
      <c r="R1823" s="112" t="s">
        <v>221</v>
      </c>
    </row>
    <row r="1824" spans="1:18" ht="16.5" customHeight="1" x14ac:dyDescent="0.2">
      <c r="A1824" s="97" t="s">
        <v>22</v>
      </c>
      <c r="B1824" s="98" t="s">
        <v>745</v>
      </c>
      <c r="C1824" s="97" t="s">
        <v>165</v>
      </c>
      <c r="D1824" s="105" t="s">
        <v>188</v>
      </c>
      <c r="E1824" s="105" t="s">
        <v>1825</v>
      </c>
      <c r="F1824" s="98">
        <v>22</v>
      </c>
      <c r="G1824" s="98" t="str">
        <f t="shared" si="12"/>
        <v>v</v>
      </c>
      <c r="H1824" s="98">
        <v>2005</v>
      </c>
      <c r="J1824" s="98" t="s">
        <v>6488</v>
      </c>
      <c r="K1824" s="98" t="s">
        <v>6414</v>
      </c>
      <c r="L1824" s="98" t="s">
        <v>5945</v>
      </c>
      <c r="M1824" s="95"/>
      <c r="N1824" s="98" t="s">
        <v>177</v>
      </c>
      <c r="O1824" s="95"/>
      <c r="P1824" s="95"/>
      <c r="Q1824" s="98" t="s">
        <v>178</v>
      </c>
      <c r="R1824" s="112" t="s">
        <v>221</v>
      </c>
    </row>
    <row r="1825" spans="1:18" ht="16.5" customHeight="1" x14ac:dyDescent="0.2">
      <c r="A1825" s="97" t="s">
        <v>22</v>
      </c>
      <c r="B1825" s="98" t="s">
        <v>749</v>
      </c>
      <c r="C1825" s="97" t="s">
        <v>165</v>
      </c>
      <c r="D1825" s="105" t="s">
        <v>188</v>
      </c>
      <c r="E1825" s="105" t="s">
        <v>1825</v>
      </c>
      <c r="F1825" s="98">
        <v>23</v>
      </c>
      <c r="G1825" s="98" t="str">
        <f t="shared" si="12"/>
        <v>w</v>
      </c>
      <c r="H1825" s="98">
        <v>2006</v>
      </c>
      <c r="J1825" s="98" t="s">
        <v>6489</v>
      </c>
      <c r="K1825" s="98" t="s">
        <v>6414</v>
      </c>
      <c r="L1825" s="98" t="s">
        <v>5945</v>
      </c>
      <c r="M1825" s="95"/>
      <c r="N1825" s="98" t="s">
        <v>177</v>
      </c>
      <c r="O1825" s="95"/>
      <c r="P1825" s="95"/>
      <c r="Q1825" s="98" t="s">
        <v>178</v>
      </c>
      <c r="R1825" s="112" t="s">
        <v>221</v>
      </c>
    </row>
    <row r="1826" spans="1:18" ht="16.5" customHeight="1" x14ac:dyDescent="0.2">
      <c r="A1826" s="97" t="s">
        <v>22</v>
      </c>
      <c r="B1826" s="98" t="s">
        <v>753</v>
      </c>
      <c r="C1826" s="97" t="s">
        <v>165</v>
      </c>
      <c r="D1826" s="105" t="s">
        <v>188</v>
      </c>
      <c r="E1826" s="105" t="s">
        <v>1825</v>
      </c>
      <c r="F1826" s="98">
        <v>24</v>
      </c>
      <c r="G1826" s="98" t="str">
        <f t="shared" si="12"/>
        <v>x</v>
      </c>
      <c r="H1826" s="98">
        <v>2007</v>
      </c>
      <c r="J1826" s="98" t="s">
        <v>6493</v>
      </c>
      <c r="K1826" s="98" t="s">
        <v>6414</v>
      </c>
      <c r="L1826" s="98" t="s">
        <v>5945</v>
      </c>
      <c r="M1826" s="95"/>
      <c r="N1826" s="98" t="s">
        <v>177</v>
      </c>
      <c r="O1826" s="95"/>
      <c r="P1826" s="95"/>
      <c r="Q1826" s="98" t="s">
        <v>178</v>
      </c>
      <c r="R1826" s="112" t="s">
        <v>221</v>
      </c>
    </row>
    <row r="1827" spans="1:18" ht="16.5" customHeight="1" x14ac:dyDescent="0.2">
      <c r="A1827" s="97" t="s">
        <v>22</v>
      </c>
      <c r="B1827" s="98" t="s">
        <v>757</v>
      </c>
      <c r="C1827" s="97" t="s">
        <v>165</v>
      </c>
      <c r="D1827" s="105" t="s">
        <v>188</v>
      </c>
      <c r="E1827" s="105" t="s">
        <v>1825</v>
      </c>
      <c r="F1827" s="98">
        <v>25</v>
      </c>
      <c r="G1827" s="98" t="str">
        <f t="shared" si="12"/>
        <v>y</v>
      </c>
      <c r="H1827" s="98">
        <v>2008</v>
      </c>
      <c r="J1827" s="98" t="s">
        <v>6494</v>
      </c>
      <c r="K1827" s="98" t="s">
        <v>6414</v>
      </c>
      <c r="L1827" s="98" t="s">
        <v>5945</v>
      </c>
      <c r="M1827" s="95"/>
      <c r="N1827" s="98" t="s">
        <v>177</v>
      </c>
      <c r="O1827" s="95"/>
      <c r="P1827" s="95"/>
      <c r="Q1827" s="98" t="s">
        <v>178</v>
      </c>
      <c r="R1827" s="112" t="s">
        <v>221</v>
      </c>
    </row>
    <row r="1828" spans="1:18" ht="16.5" customHeight="1" x14ac:dyDescent="0.2">
      <c r="A1828" s="97" t="s">
        <v>22</v>
      </c>
      <c r="B1828" s="98" t="s">
        <v>761</v>
      </c>
      <c r="C1828" s="97" t="s">
        <v>165</v>
      </c>
      <c r="D1828" s="105" t="s">
        <v>188</v>
      </c>
      <c r="E1828" s="105" t="s">
        <v>1825</v>
      </c>
      <c r="F1828" s="98">
        <v>26</v>
      </c>
      <c r="G1828" s="98" t="str">
        <f t="shared" si="12"/>
        <v>z</v>
      </c>
      <c r="H1828" s="98">
        <v>2009</v>
      </c>
      <c r="J1828" s="98" t="s">
        <v>6495</v>
      </c>
      <c r="K1828" s="98" t="s">
        <v>6414</v>
      </c>
      <c r="L1828" s="98" t="s">
        <v>5945</v>
      </c>
      <c r="M1828" s="95"/>
      <c r="N1828" s="98" t="s">
        <v>177</v>
      </c>
      <c r="O1828" s="95"/>
      <c r="P1828" s="95"/>
      <c r="Q1828" s="98" t="s">
        <v>178</v>
      </c>
      <c r="R1828" s="112" t="s">
        <v>221</v>
      </c>
    </row>
    <row r="1829" spans="1:18" ht="16.5" customHeight="1" x14ac:dyDescent="0.2">
      <c r="A1829" s="97" t="s">
        <v>22</v>
      </c>
      <c r="B1829" s="98" t="s">
        <v>3356</v>
      </c>
      <c r="C1829" s="97" t="s">
        <v>165</v>
      </c>
      <c r="D1829" s="105" t="s">
        <v>10450</v>
      </c>
      <c r="E1829" s="105" t="s">
        <v>10452</v>
      </c>
      <c r="F1829" s="98">
        <v>1</v>
      </c>
      <c r="G1829" s="98" t="str">
        <f t="shared" si="12"/>
        <v>a</v>
      </c>
      <c r="H1829" s="98">
        <v>1984</v>
      </c>
      <c r="J1829" s="96" t="s">
        <v>10516</v>
      </c>
      <c r="K1829" s="98" t="s">
        <v>10451</v>
      </c>
      <c r="N1829" s="98" t="s">
        <v>177</v>
      </c>
      <c r="O1829" s="95"/>
      <c r="P1829" s="95"/>
      <c r="Q1829" s="98"/>
      <c r="R1829" s="112"/>
    </row>
    <row r="1830" spans="1:18" ht="16.5" customHeight="1" x14ac:dyDescent="0.2">
      <c r="A1830" s="97" t="s">
        <v>22</v>
      </c>
      <c r="B1830" s="98" t="s">
        <v>3362</v>
      </c>
      <c r="C1830" s="97" t="s">
        <v>165</v>
      </c>
      <c r="D1830" s="105" t="s">
        <v>10450</v>
      </c>
      <c r="E1830" s="105" t="s">
        <v>10452</v>
      </c>
      <c r="F1830" s="98">
        <v>2</v>
      </c>
      <c r="G1830" s="98" t="str">
        <f t="shared" si="12"/>
        <v>b</v>
      </c>
      <c r="H1830" s="98">
        <v>1985</v>
      </c>
      <c r="J1830" s="98" t="str">
        <f t="shared" ref="J1830:J1862" si="13">"isei88_"  &amp; RIGHT(H1830,2)</f>
        <v>isei88_85</v>
      </c>
      <c r="K1830" s="98" t="s">
        <v>10451</v>
      </c>
      <c r="L1830" s="98"/>
      <c r="M1830" s="95"/>
      <c r="N1830" s="98" t="s">
        <v>177</v>
      </c>
      <c r="O1830" s="95"/>
      <c r="P1830" s="95"/>
      <c r="Q1830" s="98"/>
      <c r="R1830" s="112"/>
    </row>
    <row r="1831" spans="1:18" ht="16.5" customHeight="1" x14ac:dyDescent="0.2">
      <c r="A1831" s="97" t="s">
        <v>22</v>
      </c>
      <c r="B1831" s="98" t="s">
        <v>3366</v>
      </c>
      <c r="C1831" s="97" t="s">
        <v>165</v>
      </c>
      <c r="D1831" s="105" t="s">
        <v>10450</v>
      </c>
      <c r="E1831" s="105" t="s">
        <v>10452</v>
      </c>
      <c r="F1831" s="98">
        <v>3</v>
      </c>
      <c r="G1831" s="98" t="str">
        <f t="shared" si="12"/>
        <v>c</v>
      </c>
      <c r="H1831" s="98">
        <v>1986</v>
      </c>
      <c r="J1831" s="98" t="str">
        <f t="shared" si="13"/>
        <v>isei88_86</v>
      </c>
      <c r="K1831" s="98" t="s">
        <v>10451</v>
      </c>
      <c r="L1831" s="98"/>
      <c r="M1831" s="95"/>
      <c r="N1831" s="98" t="s">
        <v>177</v>
      </c>
      <c r="O1831" s="95"/>
      <c r="P1831" s="95"/>
      <c r="Q1831" s="98"/>
      <c r="R1831" s="112"/>
    </row>
    <row r="1832" spans="1:18" ht="16.5" customHeight="1" x14ac:dyDescent="0.2">
      <c r="A1832" s="97" t="s">
        <v>22</v>
      </c>
      <c r="B1832" s="98" t="s">
        <v>3369</v>
      </c>
      <c r="C1832" s="97" t="s">
        <v>165</v>
      </c>
      <c r="D1832" s="105" t="s">
        <v>10450</v>
      </c>
      <c r="E1832" s="105" t="s">
        <v>10452</v>
      </c>
      <c r="F1832" s="98">
        <v>4</v>
      </c>
      <c r="G1832" s="98" t="str">
        <f t="shared" si="12"/>
        <v>d</v>
      </c>
      <c r="H1832" s="98">
        <v>1987</v>
      </c>
      <c r="J1832" s="98" t="str">
        <f t="shared" si="13"/>
        <v>isei88_87</v>
      </c>
      <c r="K1832" s="98" t="s">
        <v>10451</v>
      </c>
      <c r="L1832" s="98"/>
      <c r="M1832" s="95"/>
      <c r="N1832" s="98" t="s">
        <v>177</v>
      </c>
      <c r="O1832" s="95"/>
      <c r="P1832" s="95"/>
      <c r="Q1832" s="98"/>
      <c r="R1832" s="112"/>
    </row>
    <row r="1833" spans="1:18" ht="16.5" customHeight="1" x14ac:dyDescent="0.2">
      <c r="A1833" s="97" t="s">
        <v>22</v>
      </c>
      <c r="B1833" s="98" t="s">
        <v>3373</v>
      </c>
      <c r="C1833" s="97" t="s">
        <v>165</v>
      </c>
      <c r="D1833" s="105" t="s">
        <v>10450</v>
      </c>
      <c r="E1833" s="105" t="s">
        <v>10452</v>
      </c>
      <c r="F1833" s="98">
        <v>5</v>
      </c>
      <c r="G1833" s="98" t="str">
        <f t="shared" si="12"/>
        <v>e</v>
      </c>
      <c r="H1833" s="98">
        <v>1988</v>
      </c>
      <c r="J1833" s="98" t="str">
        <f t="shared" si="13"/>
        <v>isei88_88</v>
      </c>
      <c r="K1833" s="98" t="s">
        <v>10451</v>
      </c>
      <c r="L1833" s="98"/>
      <c r="M1833" s="95"/>
      <c r="N1833" s="98" t="s">
        <v>177</v>
      </c>
      <c r="O1833" s="95"/>
      <c r="P1833" s="95"/>
      <c r="Q1833" s="98"/>
      <c r="R1833" s="112"/>
    </row>
    <row r="1834" spans="1:18" ht="16.5" customHeight="1" x14ac:dyDescent="0.2">
      <c r="A1834" s="97" t="s">
        <v>22</v>
      </c>
      <c r="B1834" s="98" t="s">
        <v>3376</v>
      </c>
      <c r="C1834" s="97" t="s">
        <v>165</v>
      </c>
      <c r="D1834" s="105" t="s">
        <v>10450</v>
      </c>
      <c r="E1834" s="105" t="s">
        <v>10452</v>
      </c>
      <c r="F1834" s="98">
        <v>6</v>
      </c>
      <c r="G1834" s="98" t="str">
        <f t="shared" si="12"/>
        <v>f</v>
      </c>
      <c r="H1834" s="98">
        <v>1989</v>
      </c>
      <c r="J1834" s="98" t="str">
        <f t="shared" si="13"/>
        <v>isei88_89</v>
      </c>
      <c r="K1834" s="98" t="s">
        <v>10451</v>
      </c>
      <c r="L1834" s="98"/>
      <c r="M1834" s="95"/>
      <c r="N1834" s="98" t="s">
        <v>177</v>
      </c>
      <c r="O1834" s="95"/>
      <c r="P1834" s="95"/>
      <c r="Q1834" s="98"/>
      <c r="R1834" s="112"/>
    </row>
    <row r="1835" spans="1:18" ht="16.5" customHeight="1" x14ac:dyDescent="0.2">
      <c r="A1835" s="97" t="s">
        <v>22</v>
      </c>
      <c r="B1835" s="98" t="s">
        <v>3379</v>
      </c>
      <c r="C1835" s="97" t="s">
        <v>165</v>
      </c>
      <c r="D1835" s="105" t="s">
        <v>10450</v>
      </c>
      <c r="E1835" s="105" t="s">
        <v>10452</v>
      </c>
      <c r="F1835" s="98">
        <v>7</v>
      </c>
      <c r="G1835" s="98" t="str">
        <f t="shared" si="12"/>
        <v>g</v>
      </c>
      <c r="H1835" s="98">
        <v>1990</v>
      </c>
      <c r="J1835" s="98" t="str">
        <f t="shared" si="13"/>
        <v>isei88_90</v>
      </c>
      <c r="K1835" s="98" t="s">
        <v>10451</v>
      </c>
      <c r="L1835" s="98"/>
      <c r="M1835" s="95"/>
      <c r="N1835" s="98" t="s">
        <v>177</v>
      </c>
      <c r="O1835" s="95"/>
      <c r="P1835" s="95"/>
      <c r="Q1835" s="98"/>
      <c r="R1835" s="112"/>
    </row>
    <row r="1836" spans="1:18" ht="16.5" customHeight="1" x14ac:dyDescent="0.2">
      <c r="A1836" s="97" t="s">
        <v>22</v>
      </c>
      <c r="B1836" s="98" t="s">
        <v>3383</v>
      </c>
      <c r="C1836" s="97" t="s">
        <v>165</v>
      </c>
      <c r="D1836" s="105" t="s">
        <v>10450</v>
      </c>
      <c r="E1836" s="105" t="s">
        <v>10452</v>
      </c>
      <c r="F1836" s="98">
        <v>8</v>
      </c>
      <c r="G1836" s="98" t="str">
        <f t="shared" ref="G1836:G1854" si="14">LEFT(B1836,1)</f>
        <v>h</v>
      </c>
      <c r="H1836" s="98">
        <v>1991</v>
      </c>
      <c r="J1836" s="98" t="str">
        <f t="shared" si="13"/>
        <v>isei88_91</v>
      </c>
      <c r="K1836" s="98" t="s">
        <v>10451</v>
      </c>
      <c r="L1836" s="98"/>
      <c r="M1836" s="95"/>
      <c r="N1836" s="98" t="s">
        <v>177</v>
      </c>
      <c r="O1836" s="95"/>
      <c r="P1836" s="95"/>
      <c r="Q1836" s="98"/>
      <c r="R1836" s="112"/>
    </row>
    <row r="1837" spans="1:18" ht="16.5" customHeight="1" x14ac:dyDescent="0.2">
      <c r="A1837" s="97" t="s">
        <v>22</v>
      </c>
      <c r="B1837" s="98" t="s">
        <v>3386</v>
      </c>
      <c r="C1837" s="97" t="s">
        <v>165</v>
      </c>
      <c r="D1837" s="105" t="s">
        <v>10450</v>
      </c>
      <c r="E1837" s="105" t="s">
        <v>10452</v>
      </c>
      <c r="F1837" s="98">
        <v>9</v>
      </c>
      <c r="G1837" s="98" t="str">
        <f t="shared" si="14"/>
        <v>i</v>
      </c>
      <c r="H1837" s="98">
        <v>1992</v>
      </c>
      <c r="J1837" s="98" t="str">
        <f t="shared" si="13"/>
        <v>isei88_92</v>
      </c>
      <c r="K1837" s="98" t="s">
        <v>10451</v>
      </c>
      <c r="L1837" s="98"/>
      <c r="M1837" s="95"/>
      <c r="N1837" s="98" t="s">
        <v>177</v>
      </c>
      <c r="O1837" s="95"/>
      <c r="P1837" s="95"/>
      <c r="Q1837" s="98"/>
      <c r="R1837" s="112"/>
    </row>
    <row r="1838" spans="1:18" ht="16.5" customHeight="1" x14ac:dyDescent="0.2">
      <c r="A1838" s="97" t="s">
        <v>22</v>
      </c>
      <c r="B1838" s="98" t="s">
        <v>3389</v>
      </c>
      <c r="C1838" s="97" t="s">
        <v>165</v>
      </c>
      <c r="D1838" s="105" t="s">
        <v>10450</v>
      </c>
      <c r="E1838" s="105" t="s">
        <v>10452</v>
      </c>
      <c r="F1838" s="98">
        <v>10</v>
      </c>
      <c r="G1838" s="98" t="str">
        <f t="shared" si="14"/>
        <v>j</v>
      </c>
      <c r="H1838" s="98">
        <v>1993</v>
      </c>
      <c r="J1838" s="98" t="str">
        <f t="shared" si="13"/>
        <v>isei88_93</v>
      </c>
      <c r="K1838" s="98" t="s">
        <v>10451</v>
      </c>
      <c r="L1838" s="98"/>
      <c r="M1838" s="95"/>
      <c r="N1838" s="98" t="s">
        <v>177</v>
      </c>
      <c r="O1838" s="95"/>
      <c r="P1838" s="95"/>
      <c r="Q1838" s="98"/>
      <c r="R1838" s="112"/>
    </row>
    <row r="1839" spans="1:18" ht="16.5" customHeight="1" x14ac:dyDescent="0.2">
      <c r="A1839" s="97" t="s">
        <v>22</v>
      </c>
      <c r="B1839" s="98" t="s">
        <v>3392</v>
      </c>
      <c r="C1839" s="97" t="s">
        <v>165</v>
      </c>
      <c r="D1839" s="105" t="s">
        <v>10450</v>
      </c>
      <c r="E1839" s="105" t="s">
        <v>10452</v>
      </c>
      <c r="F1839" s="98">
        <v>11</v>
      </c>
      <c r="G1839" s="98" t="str">
        <f t="shared" si="14"/>
        <v>k</v>
      </c>
      <c r="H1839" s="98">
        <v>1994</v>
      </c>
      <c r="J1839" s="98" t="str">
        <f t="shared" si="13"/>
        <v>isei88_94</v>
      </c>
      <c r="K1839" s="98" t="s">
        <v>10451</v>
      </c>
      <c r="L1839" s="98"/>
      <c r="M1839" s="95"/>
      <c r="N1839" s="98" t="s">
        <v>177</v>
      </c>
      <c r="O1839" s="95"/>
      <c r="P1839" s="95"/>
      <c r="Q1839" s="98"/>
      <c r="R1839" s="112"/>
    </row>
    <row r="1840" spans="1:18" ht="16.5" customHeight="1" x14ac:dyDescent="0.2">
      <c r="A1840" s="97" t="s">
        <v>22</v>
      </c>
      <c r="B1840" s="98" t="s">
        <v>3395</v>
      </c>
      <c r="C1840" s="97" t="s">
        <v>165</v>
      </c>
      <c r="D1840" s="105" t="s">
        <v>10450</v>
      </c>
      <c r="E1840" s="105" t="s">
        <v>10452</v>
      </c>
      <c r="F1840" s="98">
        <v>12</v>
      </c>
      <c r="G1840" s="98" t="str">
        <f t="shared" si="14"/>
        <v>l</v>
      </c>
      <c r="H1840" s="98">
        <v>1995</v>
      </c>
      <c r="J1840" s="98" t="str">
        <f t="shared" si="13"/>
        <v>isei88_95</v>
      </c>
      <c r="K1840" s="98" t="s">
        <v>10451</v>
      </c>
      <c r="L1840" s="98"/>
      <c r="M1840" s="95"/>
      <c r="N1840" s="98" t="s">
        <v>177</v>
      </c>
      <c r="O1840" s="95"/>
      <c r="P1840" s="95"/>
      <c r="Q1840" s="98"/>
      <c r="R1840" s="112"/>
    </row>
    <row r="1841" spans="1:18" ht="16.5" customHeight="1" x14ac:dyDescent="0.2">
      <c r="A1841" s="97" t="s">
        <v>22</v>
      </c>
      <c r="B1841" s="98" t="s">
        <v>3399</v>
      </c>
      <c r="C1841" s="97" t="s">
        <v>165</v>
      </c>
      <c r="D1841" s="105" t="s">
        <v>10450</v>
      </c>
      <c r="E1841" s="105" t="s">
        <v>10452</v>
      </c>
      <c r="F1841" s="98">
        <v>13</v>
      </c>
      <c r="G1841" s="98" t="str">
        <f t="shared" si="14"/>
        <v>m</v>
      </c>
      <c r="H1841" s="98">
        <v>1996</v>
      </c>
      <c r="J1841" s="98" t="str">
        <f t="shared" si="13"/>
        <v>isei88_96</v>
      </c>
      <c r="K1841" s="98" t="s">
        <v>10451</v>
      </c>
      <c r="L1841" s="98"/>
      <c r="M1841" s="95"/>
      <c r="N1841" s="98" t="s">
        <v>177</v>
      </c>
      <c r="O1841" s="95"/>
      <c r="P1841" s="95"/>
      <c r="Q1841" s="98"/>
      <c r="R1841" s="112"/>
    </row>
    <row r="1842" spans="1:18" ht="16.5" customHeight="1" x14ac:dyDescent="0.2">
      <c r="A1842" s="97" t="s">
        <v>22</v>
      </c>
      <c r="B1842" s="98" t="s">
        <v>3402</v>
      </c>
      <c r="C1842" s="97" t="s">
        <v>165</v>
      </c>
      <c r="D1842" s="105" t="s">
        <v>10450</v>
      </c>
      <c r="E1842" s="105" t="s">
        <v>10452</v>
      </c>
      <c r="F1842" s="98">
        <v>14</v>
      </c>
      <c r="G1842" s="98" t="str">
        <f t="shared" si="14"/>
        <v>n</v>
      </c>
      <c r="H1842" s="98">
        <v>1997</v>
      </c>
      <c r="J1842" s="98" t="str">
        <f t="shared" si="13"/>
        <v>isei88_97</v>
      </c>
      <c r="K1842" s="98" t="s">
        <v>10451</v>
      </c>
      <c r="L1842" s="98"/>
      <c r="M1842" s="95"/>
      <c r="N1842" s="98" t="s">
        <v>177</v>
      </c>
      <c r="O1842" s="95"/>
      <c r="P1842" s="95"/>
      <c r="Q1842" s="98"/>
      <c r="R1842" s="112"/>
    </row>
    <row r="1843" spans="1:18" ht="16.5" customHeight="1" x14ac:dyDescent="0.2">
      <c r="A1843" s="97" t="s">
        <v>22</v>
      </c>
      <c r="B1843" s="98" t="s">
        <v>3405</v>
      </c>
      <c r="C1843" s="97" t="s">
        <v>165</v>
      </c>
      <c r="D1843" s="105" t="s">
        <v>10450</v>
      </c>
      <c r="E1843" s="105" t="s">
        <v>10452</v>
      </c>
      <c r="F1843" s="98">
        <v>15</v>
      </c>
      <c r="G1843" s="98" t="str">
        <f t="shared" si="14"/>
        <v>o</v>
      </c>
      <c r="H1843" s="98">
        <v>1998</v>
      </c>
      <c r="J1843" s="98" t="str">
        <f t="shared" si="13"/>
        <v>isei88_98</v>
      </c>
      <c r="K1843" s="98" t="s">
        <v>10451</v>
      </c>
      <c r="L1843" s="98"/>
      <c r="M1843" s="95"/>
      <c r="N1843" s="98" t="s">
        <v>177</v>
      </c>
      <c r="O1843" s="95"/>
      <c r="P1843" s="95"/>
      <c r="Q1843" s="98"/>
      <c r="R1843" s="112"/>
    </row>
    <row r="1844" spans="1:18" ht="16.5" customHeight="1" x14ac:dyDescent="0.2">
      <c r="A1844" s="97" t="s">
        <v>22</v>
      </c>
      <c r="B1844" s="98" t="s">
        <v>3408</v>
      </c>
      <c r="C1844" s="97" t="s">
        <v>165</v>
      </c>
      <c r="D1844" s="105" t="s">
        <v>10450</v>
      </c>
      <c r="E1844" s="105" t="s">
        <v>10452</v>
      </c>
      <c r="F1844" s="98">
        <v>16</v>
      </c>
      <c r="G1844" s="98" t="str">
        <f t="shared" si="14"/>
        <v>p</v>
      </c>
      <c r="H1844" s="98">
        <v>1999</v>
      </c>
      <c r="J1844" s="98" t="str">
        <f t="shared" si="13"/>
        <v>isei88_99</v>
      </c>
      <c r="K1844" s="98" t="s">
        <v>10451</v>
      </c>
      <c r="L1844" s="98"/>
      <c r="M1844" s="95"/>
      <c r="N1844" s="98" t="s">
        <v>177</v>
      </c>
      <c r="O1844" s="95"/>
      <c r="P1844" s="95"/>
      <c r="Q1844" s="98"/>
      <c r="R1844" s="112"/>
    </row>
    <row r="1845" spans="1:18" ht="16.5" customHeight="1" x14ac:dyDescent="0.2">
      <c r="A1845" s="97" t="s">
        <v>22</v>
      </c>
      <c r="B1845" s="98" t="s">
        <v>3411</v>
      </c>
      <c r="C1845" s="97" t="s">
        <v>165</v>
      </c>
      <c r="D1845" s="105" t="s">
        <v>10450</v>
      </c>
      <c r="E1845" s="105" t="s">
        <v>10452</v>
      </c>
      <c r="F1845" s="98">
        <v>17</v>
      </c>
      <c r="G1845" s="98" t="str">
        <f t="shared" si="14"/>
        <v>q</v>
      </c>
      <c r="H1845" s="98">
        <v>2000</v>
      </c>
      <c r="J1845" s="98" t="str">
        <f t="shared" si="13"/>
        <v>isei88_00</v>
      </c>
      <c r="K1845" s="98" t="s">
        <v>10451</v>
      </c>
      <c r="L1845" s="98"/>
      <c r="M1845" s="95"/>
      <c r="N1845" s="98" t="s">
        <v>177</v>
      </c>
      <c r="O1845" s="95"/>
      <c r="P1845" s="95"/>
      <c r="Q1845" s="98"/>
      <c r="R1845" s="112"/>
    </row>
    <row r="1846" spans="1:18" ht="16.5" customHeight="1" x14ac:dyDescent="0.2">
      <c r="A1846" s="97" t="s">
        <v>22</v>
      </c>
      <c r="B1846" s="98" t="s">
        <v>3415</v>
      </c>
      <c r="C1846" s="97" t="s">
        <v>165</v>
      </c>
      <c r="D1846" s="105" t="s">
        <v>10450</v>
      </c>
      <c r="E1846" s="105" t="s">
        <v>10452</v>
      </c>
      <c r="F1846" s="98">
        <v>18</v>
      </c>
      <c r="G1846" s="98" t="str">
        <f t="shared" si="14"/>
        <v>r</v>
      </c>
      <c r="H1846" s="98">
        <v>2001</v>
      </c>
      <c r="J1846" s="98" t="str">
        <f t="shared" si="13"/>
        <v>isei88_01</v>
      </c>
      <c r="K1846" s="98" t="s">
        <v>10451</v>
      </c>
      <c r="L1846" s="98"/>
      <c r="M1846" s="95"/>
      <c r="N1846" s="98" t="s">
        <v>177</v>
      </c>
      <c r="O1846" s="95"/>
      <c r="P1846" s="95"/>
      <c r="Q1846" s="98"/>
      <c r="R1846" s="112"/>
    </row>
    <row r="1847" spans="1:18" ht="16.5" customHeight="1" x14ac:dyDescent="0.2">
      <c r="A1847" s="97" t="s">
        <v>22</v>
      </c>
      <c r="B1847" s="98" t="s">
        <v>3418</v>
      </c>
      <c r="C1847" s="97" t="s">
        <v>165</v>
      </c>
      <c r="D1847" s="105" t="s">
        <v>10450</v>
      </c>
      <c r="E1847" s="105" t="s">
        <v>10452</v>
      </c>
      <c r="F1847" s="98">
        <v>19</v>
      </c>
      <c r="G1847" s="98" t="str">
        <f t="shared" si="14"/>
        <v>s</v>
      </c>
      <c r="H1847" s="98">
        <v>2002</v>
      </c>
      <c r="J1847" s="98" t="str">
        <f t="shared" si="13"/>
        <v>isei88_02</v>
      </c>
      <c r="K1847" s="98" t="s">
        <v>10451</v>
      </c>
      <c r="L1847" s="98"/>
      <c r="M1847" s="95"/>
      <c r="N1847" s="98" t="s">
        <v>177</v>
      </c>
      <c r="O1847" s="95"/>
      <c r="P1847" s="95"/>
      <c r="Q1847" s="98"/>
      <c r="R1847" s="112"/>
    </row>
    <row r="1848" spans="1:18" ht="16.5" customHeight="1" x14ac:dyDescent="0.2">
      <c r="A1848" s="97" t="s">
        <v>22</v>
      </c>
      <c r="B1848" s="98" t="s">
        <v>3421</v>
      </c>
      <c r="C1848" s="97" t="s">
        <v>165</v>
      </c>
      <c r="D1848" s="105" t="s">
        <v>10450</v>
      </c>
      <c r="E1848" s="105" t="s">
        <v>10452</v>
      </c>
      <c r="F1848" s="98">
        <v>20</v>
      </c>
      <c r="G1848" s="98" t="str">
        <f t="shared" si="14"/>
        <v>t</v>
      </c>
      <c r="H1848" s="98">
        <v>2003</v>
      </c>
      <c r="J1848" s="98" t="str">
        <f t="shared" si="13"/>
        <v>isei88_03</v>
      </c>
      <c r="K1848" s="98" t="s">
        <v>10451</v>
      </c>
      <c r="L1848" s="98"/>
      <c r="M1848" s="95"/>
      <c r="N1848" s="98" t="s">
        <v>177</v>
      </c>
      <c r="O1848" s="95"/>
      <c r="P1848" s="95"/>
      <c r="Q1848" s="98"/>
      <c r="R1848" s="112"/>
    </row>
    <row r="1849" spans="1:18" ht="16.5" customHeight="1" x14ac:dyDescent="0.2">
      <c r="A1849" s="97" t="s">
        <v>22</v>
      </c>
      <c r="B1849" s="98" t="s">
        <v>3424</v>
      </c>
      <c r="C1849" s="97" t="s">
        <v>165</v>
      </c>
      <c r="D1849" s="105" t="s">
        <v>10450</v>
      </c>
      <c r="E1849" s="105" t="s">
        <v>10452</v>
      </c>
      <c r="F1849" s="98">
        <v>21</v>
      </c>
      <c r="G1849" s="98" t="str">
        <f t="shared" si="14"/>
        <v>u</v>
      </c>
      <c r="H1849" s="98">
        <v>2004</v>
      </c>
      <c r="J1849" s="98" t="str">
        <f t="shared" si="13"/>
        <v>isei88_04</v>
      </c>
      <c r="K1849" s="98" t="s">
        <v>10451</v>
      </c>
      <c r="L1849" s="98"/>
      <c r="M1849" s="95"/>
      <c r="N1849" s="98" t="s">
        <v>177</v>
      </c>
      <c r="O1849" s="95"/>
      <c r="P1849" s="95"/>
      <c r="Q1849" s="98"/>
      <c r="R1849" s="112"/>
    </row>
    <row r="1850" spans="1:18" ht="16.5" customHeight="1" x14ac:dyDescent="0.2">
      <c r="A1850" s="97" t="s">
        <v>22</v>
      </c>
      <c r="B1850" s="98" t="s">
        <v>3427</v>
      </c>
      <c r="C1850" s="97" t="s">
        <v>165</v>
      </c>
      <c r="D1850" s="105" t="s">
        <v>10450</v>
      </c>
      <c r="E1850" s="105" t="s">
        <v>10452</v>
      </c>
      <c r="F1850" s="98">
        <v>22</v>
      </c>
      <c r="G1850" s="98" t="str">
        <f t="shared" si="14"/>
        <v>v</v>
      </c>
      <c r="H1850" s="98">
        <v>2005</v>
      </c>
      <c r="J1850" s="98" t="str">
        <f t="shared" si="13"/>
        <v>isei88_05</v>
      </c>
      <c r="K1850" s="98" t="s">
        <v>10451</v>
      </c>
      <c r="L1850" s="98"/>
      <c r="M1850" s="95"/>
      <c r="N1850" s="98" t="s">
        <v>177</v>
      </c>
      <c r="O1850" s="95"/>
      <c r="P1850" s="95"/>
      <c r="Q1850" s="98"/>
      <c r="R1850" s="112"/>
    </row>
    <row r="1851" spans="1:18" ht="16.5" customHeight="1" x14ac:dyDescent="0.2">
      <c r="A1851" s="97" t="s">
        <v>22</v>
      </c>
      <c r="B1851" s="98" t="s">
        <v>3430</v>
      </c>
      <c r="C1851" s="97" t="s">
        <v>165</v>
      </c>
      <c r="D1851" s="105" t="s">
        <v>10450</v>
      </c>
      <c r="E1851" s="105" t="s">
        <v>10452</v>
      </c>
      <c r="F1851" s="98">
        <v>23</v>
      </c>
      <c r="G1851" s="98" t="str">
        <f t="shared" si="14"/>
        <v>w</v>
      </c>
      <c r="H1851" s="98">
        <v>2006</v>
      </c>
      <c r="J1851" s="98" t="str">
        <f t="shared" si="13"/>
        <v>isei88_06</v>
      </c>
      <c r="K1851" s="98" t="s">
        <v>10451</v>
      </c>
      <c r="L1851" s="98"/>
      <c r="M1851" s="95"/>
      <c r="N1851" s="98" t="s">
        <v>177</v>
      </c>
      <c r="O1851" s="95"/>
      <c r="P1851" s="95"/>
      <c r="Q1851" s="98"/>
      <c r="R1851" s="112"/>
    </row>
    <row r="1852" spans="1:18" ht="16.5" customHeight="1" x14ac:dyDescent="0.2">
      <c r="A1852" s="97" t="s">
        <v>22</v>
      </c>
      <c r="B1852" s="98" t="s">
        <v>3434</v>
      </c>
      <c r="C1852" s="97" t="s">
        <v>165</v>
      </c>
      <c r="D1852" s="105" t="s">
        <v>10450</v>
      </c>
      <c r="E1852" s="105" t="s">
        <v>10452</v>
      </c>
      <c r="F1852" s="98">
        <v>24</v>
      </c>
      <c r="G1852" s="98" t="str">
        <f t="shared" si="14"/>
        <v>x</v>
      </c>
      <c r="H1852" s="98">
        <v>2007</v>
      </c>
      <c r="J1852" s="98" t="str">
        <f t="shared" si="13"/>
        <v>isei88_07</v>
      </c>
      <c r="K1852" s="98" t="s">
        <v>10451</v>
      </c>
      <c r="L1852" s="98"/>
      <c r="M1852" s="95"/>
      <c r="N1852" s="98" t="s">
        <v>177</v>
      </c>
      <c r="O1852" s="95"/>
      <c r="P1852" s="95"/>
      <c r="Q1852" s="98"/>
      <c r="R1852" s="112"/>
    </row>
    <row r="1853" spans="1:18" ht="16.5" customHeight="1" x14ac:dyDescent="0.2">
      <c r="A1853" s="97" t="s">
        <v>22</v>
      </c>
      <c r="B1853" s="98" t="s">
        <v>3437</v>
      </c>
      <c r="C1853" s="97" t="s">
        <v>165</v>
      </c>
      <c r="D1853" s="105" t="s">
        <v>10450</v>
      </c>
      <c r="E1853" s="105" t="s">
        <v>10452</v>
      </c>
      <c r="F1853" s="98">
        <v>25</v>
      </c>
      <c r="G1853" s="98" t="str">
        <f t="shared" si="14"/>
        <v>y</v>
      </c>
      <c r="H1853" s="98">
        <v>2008</v>
      </c>
      <c r="J1853" s="98" t="str">
        <f t="shared" si="13"/>
        <v>isei88_08</v>
      </c>
      <c r="K1853" s="98" t="s">
        <v>10451</v>
      </c>
      <c r="L1853" s="98"/>
      <c r="M1853" s="95"/>
      <c r="N1853" s="98" t="s">
        <v>177</v>
      </c>
      <c r="O1853" s="95"/>
      <c r="P1853" s="95"/>
      <c r="Q1853" s="98"/>
      <c r="R1853" s="112"/>
    </row>
    <row r="1854" spans="1:18" ht="16.5" customHeight="1" x14ac:dyDescent="0.2">
      <c r="A1854" s="97" t="s">
        <v>22</v>
      </c>
      <c r="B1854" s="98" t="s">
        <v>3440</v>
      </c>
      <c r="C1854" s="97" t="s">
        <v>165</v>
      </c>
      <c r="D1854" s="105" t="s">
        <v>10450</v>
      </c>
      <c r="E1854" s="105" t="s">
        <v>10452</v>
      </c>
      <c r="F1854" s="98">
        <v>26</v>
      </c>
      <c r="G1854" s="98" t="str">
        <f t="shared" si="14"/>
        <v>z</v>
      </c>
      <c r="H1854" s="98">
        <v>2009</v>
      </c>
      <c r="J1854" s="98" t="str">
        <f t="shared" si="13"/>
        <v>isei88_09</v>
      </c>
      <c r="K1854" s="98" t="s">
        <v>10451</v>
      </c>
      <c r="L1854" s="98"/>
      <c r="M1854" s="95"/>
      <c r="N1854" s="98" t="s">
        <v>177</v>
      </c>
      <c r="O1854" s="95"/>
      <c r="P1854" s="95"/>
      <c r="Q1854" s="98"/>
      <c r="R1854" s="112"/>
    </row>
    <row r="1855" spans="1:18" ht="16.5" customHeight="1" x14ac:dyDescent="0.2">
      <c r="A1855" s="97" t="s">
        <v>22</v>
      </c>
      <c r="B1855" s="98" t="s">
        <v>3443</v>
      </c>
      <c r="C1855" s="97" t="s">
        <v>165</v>
      </c>
      <c r="D1855" s="105" t="s">
        <v>10450</v>
      </c>
      <c r="E1855" s="105" t="s">
        <v>10452</v>
      </c>
      <c r="F1855" s="98">
        <v>27</v>
      </c>
      <c r="G1855" s="98" t="str">
        <f t="shared" ref="G1855:G1862" si="15">LEFT(B1855,2)</f>
        <v>ba</v>
      </c>
      <c r="H1855" s="98">
        <v>2010</v>
      </c>
      <c r="J1855" s="98" t="str">
        <f t="shared" si="13"/>
        <v>isei88_10</v>
      </c>
      <c r="K1855" s="98" t="s">
        <v>10451</v>
      </c>
      <c r="L1855" s="98"/>
      <c r="M1855" s="95"/>
      <c r="N1855" s="98" t="s">
        <v>177</v>
      </c>
      <c r="O1855" s="95"/>
      <c r="P1855" s="95"/>
      <c r="Q1855" s="98"/>
      <c r="R1855" s="112"/>
    </row>
    <row r="1856" spans="1:18" ht="16.5" customHeight="1" x14ac:dyDescent="0.2">
      <c r="A1856" s="97" t="s">
        <v>22</v>
      </c>
      <c r="B1856" s="98" t="s">
        <v>3446</v>
      </c>
      <c r="C1856" s="97" t="s">
        <v>165</v>
      </c>
      <c r="D1856" s="105" t="s">
        <v>10450</v>
      </c>
      <c r="E1856" s="105" t="s">
        <v>10452</v>
      </c>
      <c r="F1856" s="98">
        <v>28</v>
      </c>
      <c r="G1856" s="98" t="str">
        <f t="shared" si="15"/>
        <v>bb</v>
      </c>
      <c r="H1856" s="98">
        <v>2011</v>
      </c>
      <c r="J1856" s="98" t="str">
        <f t="shared" si="13"/>
        <v>isei88_11</v>
      </c>
      <c r="K1856" s="98" t="s">
        <v>10451</v>
      </c>
      <c r="L1856" s="98"/>
      <c r="M1856" s="95"/>
      <c r="N1856" s="98" t="s">
        <v>177</v>
      </c>
      <c r="O1856" s="95"/>
      <c r="P1856" s="95"/>
      <c r="Q1856" s="98"/>
      <c r="R1856" s="112"/>
    </row>
    <row r="1857" spans="1:18" ht="16.5" customHeight="1" x14ac:dyDescent="0.2">
      <c r="A1857" s="97" t="s">
        <v>22</v>
      </c>
      <c r="B1857" s="98" t="s">
        <v>3450</v>
      </c>
      <c r="C1857" s="97" t="s">
        <v>165</v>
      </c>
      <c r="D1857" s="105" t="s">
        <v>10450</v>
      </c>
      <c r="E1857" s="105" t="s">
        <v>10452</v>
      </c>
      <c r="F1857" s="98">
        <v>29</v>
      </c>
      <c r="G1857" s="98" t="str">
        <f t="shared" si="15"/>
        <v>bc</v>
      </c>
      <c r="H1857" s="98">
        <v>2012</v>
      </c>
      <c r="J1857" s="98" t="str">
        <f t="shared" si="13"/>
        <v>isei88_12</v>
      </c>
      <c r="K1857" s="98" t="s">
        <v>10451</v>
      </c>
      <c r="L1857" s="98"/>
      <c r="M1857" s="95"/>
      <c r="N1857" s="98" t="s">
        <v>177</v>
      </c>
      <c r="O1857" s="95"/>
      <c r="P1857" s="95"/>
      <c r="Q1857" s="98"/>
      <c r="R1857" s="112"/>
    </row>
    <row r="1858" spans="1:18" ht="16.5" customHeight="1" x14ac:dyDescent="0.2">
      <c r="A1858" s="97" t="s">
        <v>22</v>
      </c>
      <c r="B1858" s="98" t="s">
        <v>3453</v>
      </c>
      <c r="C1858" s="97" t="s">
        <v>165</v>
      </c>
      <c r="D1858" s="105" t="s">
        <v>10450</v>
      </c>
      <c r="E1858" s="105" t="s">
        <v>10452</v>
      </c>
      <c r="F1858" s="98">
        <v>30</v>
      </c>
      <c r="G1858" s="98" t="str">
        <f t="shared" si="15"/>
        <v>bd</v>
      </c>
      <c r="H1858" s="98">
        <v>2013</v>
      </c>
      <c r="J1858" s="98" t="str">
        <f t="shared" si="13"/>
        <v>isei88_13</v>
      </c>
      <c r="K1858" s="98" t="s">
        <v>10451</v>
      </c>
      <c r="L1858" s="98"/>
      <c r="M1858" s="95"/>
      <c r="N1858" s="98" t="s">
        <v>177</v>
      </c>
      <c r="O1858" s="95"/>
      <c r="P1858" s="95"/>
      <c r="Q1858" s="98"/>
      <c r="R1858" s="112"/>
    </row>
    <row r="1859" spans="1:18" ht="16.5" customHeight="1" x14ac:dyDescent="0.2">
      <c r="A1859" s="97" t="s">
        <v>22</v>
      </c>
      <c r="B1859" s="98" t="s">
        <v>3456</v>
      </c>
      <c r="C1859" s="97" t="s">
        <v>165</v>
      </c>
      <c r="D1859" s="105" t="s">
        <v>10450</v>
      </c>
      <c r="E1859" s="105" t="s">
        <v>10452</v>
      </c>
      <c r="F1859" s="98">
        <v>31</v>
      </c>
      <c r="G1859" s="98" t="str">
        <f t="shared" si="15"/>
        <v>be</v>
      </c>
      <c r="H1859" s="98">
        <v>2014</v>
      </c>
      <c r="J1859" s="98" t="str">
        <f t="shared" si="13"/>
        <v>isei88_14</v>
      </c>
      <c r="K1859" s="98" t="s">
        <v>10451</v>
      </c>
      <c r="L1859" s="98"/>
      <c r="M1859" s="95"/>
      <c r="N1859" s="98" t="s">
        <v>177</v>
      </c>
      <c r="O1859" s="95"/>
      <c r="P1859" s="95"/>
      <c r="Q1859" s="98"/>
      <c r="R1859" s="112"/>
    </row>
    <row r="1860" spans="1:18" ht="16.5" customHeight="1" x14ac:dyDescent="0.2">
      <c r="A1860" s="97" t="s">
        <v>22</v>
      </c>
      <c r="B1860" s="98" t="s">
        <v>3459</v>
      </c>
      <c r="C1860" s="97" t="s">
        <v>165</v>
      </c>
      <c r="D1860" s="105" t="s">
        <v>10450</v>
      </c>
      <c r="E1860" s="105" t="s">
        <v>10452</v>
      </c>
      <c r="F1860" s="98">
        <v>32</v>
      </c>
      <c r="G1860" s="98" t="str">
        <f t="shared" si="15"/>
        <v>bf</v>
      </c>
      <c r="H1860" s="98">
        <v>2015</v>
      </c>
      <c r="J1860" s="98" t="str">
        <f t="shared" si="13"/>
        <v>isei88_15</v>
      </c>
      <c r="K1860" s="98" t="s">
        <v>10451</v>
      </c>
      <c r="L1860" s="98"/>
      <c r="M1860" s="95"/>
      <c r="N1860" s="98" t="s">
        <v>177</v>
      </c>
      <c r="O1860" s="95"/>
      <c r="P1860" s="95"/>
      <c r="Q1860" s="98"/>
      <c r="R1860" s="112"/>
    </row>
    <row r="1861" spans="1:18" ht="16.5" customHeight="1" x14ac:dyDescent="0.2">
      <c r="A1861" s="97" t="s">
        <v>22</v>
      </c>
      <c r="B1861" s="98" t="s">
        <v>10448</v>
      </c>
      <c r="C1861" s="97" t="s">
        <v>165</v>
      </c>
      <c r="D1861" s="105" t="s">
        <v>10450</v>
      </c>
      <c r="E1861" s="105" t="s">
        <v>10452</v>
      </c>
      <c r="F1861" s="98">
        <v>33</v>
      </c>
      <c r="G1861" s="98" t="str">
        <f t="shared" si="15"/>
        <v>bg</v>
      </c>
      <c r="H1861" s="98">
        <v>2016</v>
      </c>
      <c r="J1861" s="98" t="str">
        <f t="shared" si="13"/>
        <v>isei88_16</v>
      </c>
      <c r="K1861" s="98" t="s">
        <v>10451</v>
      </c>
      <c r="L1861" s="98"/>
      <c r="M1861" s="95"/>
      <c r="N1861" s="98" t="s">
        <v>177</v>
      </c>
      <c r="O1861" s="95"/>
      <c r="P1861" s="95"/>
      <c r="Q1861" s="98"/>
      <c r="R1861" s="112"/>
    </row>
    <row r="1862" spans="1:18" ht="16.5" customHeight="1" x14ac:dyDescent="0.2">
      <c r="A1862" s="97" t="s">
        <v>22</v>
      </c>
      <c r="B1862" s="98" t="s">
        <v>10449</v>
      </c>
      <c r="C1862" s="97" t="s">
        <v>165</v>
      </c>
      <c r="D1862" s="105" t="s">
        <v>10450</v>
      </c>
      <c r="E1862" s="105" t="s">
        <v>10452</v>
      </c>
      <c r="F1862" s="98">
        <v>34</v>
      </c>
      <c r="G1862" s="98" t="str">
        <f t="shared" si="15"/>
        <v>bh</v>
      </c>
      <c r="H1862" s="98">
        <v>2017</v>
      </c>
      <c r="J1862" s="98" t="str">
        <f t="shared" si="13"/>
        <v>isei88_17</v>
      </c>
      <c r="K1862" s="98" t="s">
        <v>10451</v>
      </c>
      <c r="L1862" s="98"/>
      <c r="M1862" s="95"/>
      <c r="N1862" s="98" t="s">
        <v>177</v>
      </c>
      <c r="O1862" s="95"/>
      <c r="P1862" s="95"/>
      <c r="Q1862" s="98"/>
      <c r="R1862" s="112"/>
    </row>
    <row r="1863" spans="1:18" ht="16.5" customHeight="1" x14ac:dyDescent="0.2">
      <c r="A1863" s="97" t="s">
        <v>10453</v>
      </c>
      <c r="B1863" s="98" t="s">
        <v>5657</v>
      </c>
      <c r="C1863" s="97" t="s">
        <v>165</v>
      </c>
      <c r="D1863" s="105" t="s">
        <v>10446</v>
      </c>
      <c r="E1863" s="105" t="s">
        <v>10452</v>
      </c>
      <c r="F1863" s="98"/>
      <c r="G1863" s="98"/>
      <c r="H1863" s="98">
        <v>0</v>
      </c>
      <c r="J1863" s="98" t="s">
        <v>10455</v>
      </c>
      <c r="K1863" s="98" t="s">
        <v>10456</v>
      </c>
      <c r="L1863" s="98"/>
      <c r="M1863" s="95"/>
      <c r="N1863" s="98" t="s">
        <v>177</v>
      </c>
      <c r="O1863" s="95"/>
      <c r="P1863" s="95"/>
      <c r="Q1863" s="98" t="s">
        <v>5862</v>
      </c>
      <c r="R1863" s="112"/>
    </row>
    <row r="1864" spans="1:18" ht="16.5" customHeight="1" x14ac:dyDescent="0.2">
      <c r="A1864" s="97" t="s">
        <v>10453</v>
      </c>
      <c r="B1864" s="98" t="s">
        <v>5657</v>
      </c>
      <c r="C1864" s="97" t="s">
        <v>165</v>
      </c>
      <c r="D1864" s="105" t="s">
        <v>10447</v>
      </c>
      <c r="E1864" s="105" t="s">
        <v>10452</v>
      </c>
      <c r="F1864" s="98"/>
      <c r="G1864" s="98"/>
      <c r="H1864" s="98">
        <v>0</v>
      </c>
      <c r="J1864" s="98" t="s">
        <v>10457</v>
      </c>
      <c r="K1864" s="98" t="s">
        <v>10458</v>
      </c>
      <c r="L1864" s="98"/>
      <c r="M1864" s="95"/>
      <c r="N1864" s="98" t="s">
        <v>177</v>
      </c>
      <c r="O1864" s="95"/>
      <c r="P1864" s="95"/>
      <c r="Q1864" s="98" t="s">
        <v>5862</v>
      </c>
      <c r="R1864" s="112"/>
    </row>
    <row r="1865" spans="1:18" ht="16.5" customHeight="1" x14ac:dyDescent="0.2">
      <c r="A1865" s="97"/>
      <c r="B1865" s="98"/>
      <c r="C1865" s="97"/>
      <c r="D1865" s="105"/>
      <c r="E1865" s="105"/>
      <c r="F1865" s="98"/>
      <c r="G1865" s="98"/>
      <c r="H1865" s="98"/>
      <c r="J1865" s="98"/>
      <c r="K1865" s="98"/>
      <c r="L1865" s="98"/>
      <c r="M1865" s="95"/>
      <c r="N1865" s="98"/>
      <c r="O1865" s="95"/>
      <c r="P1865" s="95"/>
      <c r="Q1865" s="98"/>
      <c r="R1865" s="112"/>
    </row>
    <row r="1866" spans="1:18" ht="16.5" customHeight="1" x14ac:dyDescent="0.2">
      <c r="A1866" s="97"/>
      <c r="B1866" s="98"/>
      <c r="C1866" s="97"/>
      <c r="D1866" s="105"/>
      <c r="E1866" s="105"/>
      <c r="F1866" s="98"/>
      <c r="G1866" s="98"/>
      <c r="H1866" s="98"/>
      <c r="J1866" s="98"/>
      <c r="K1866" s="98"/>
      <c r="L1866" s="98"/>
      <c r="M1866" s="95"/>
      <c r="N1866" s="98"/>
      <c r="O1866" s="95"/>
      <c r="P1866" s="95"/>
      <c r="Q1866" s="98"/>
      <c r="R1866" s="112"/>
    </row>
    <row r="1867" spans="1:18" ht="16.5" customHeight="1" x14ac:dyDescent="0.2">
      <c r="A1867" s="97"/>
      <c r="B1867" s="98"/>
      <c r="C1867" s="97"/>
      <c r="D1867" s="105"/>
      <c r="E1867" s="105"/>
      <c r="F1867" s="98"/>
      <c r="G1867" s="98"/>
      <c r="H1867" s="98"/>
      <c r="J1867" s="98"/>
      <c r="K1867" s="98"/>
      <c r="L1867" s="98"/>
      <c r="M1867" s="95"/>
      <c r="N1867" s="98"/>
      <c r="O1867" s="95"/>
      <c r="P1867" s="95"/>
      <c r="Q1867" s="98"/>
      <c r="R1867" s="112"/>
    </row>
    <row r="1868" spans="1:18" ht="16.5" customHeight="1" x14ac:dyDescent="0.2">
      <c r="A1868" s="97"/>
      <c r="B1868" s="98"/>
      <c r="C1868" s="97"/>
      <c r="D1868" s="105"/>
      <c r="E1868" s="105"/>
      <c r="F1868" s="98"/>
      <c r="G1868" s="98"/>
      <c r="H1868" s="98"/>
      <c r="J1868" s="98"/>
      <c r="K1868" s="98"/>
      <c r="L1868" s="98"/>
      <c r="M1868" s="95"/>
      <c r="N1868" s="98"/>
      <c r="O1868" s="95"/>
      <c r="P1868" s="95"/>
      <c r="Q1868" s="98"/>
      <c r="R1868" s="112"/>
    </row>
    <row r="1869" spans="1:18" ht="16.5" customHeight="1" x14ac:dyDescent="0.2">
      <c r="A1869" s="97"/>
      <c r="B1869" s="98"/>
      <c r="C1869" s="97"/>
      <c r="D1869" s="105"/>
      <c r="E1869" s="105"/>
      <c r="F1869" s="98"/>
      <c r="G1869" s="98"/>
      <c r="H1869" s="98"/>
      <c r="J1869" s="98"/>
      <c r="K1869" s="98"/>
      <c r="L1869" s="98"/>
      <c r="M1869" s="95"/>
      <c r="N1869" s="98"/>
      <c r="O1869" s="95"/>
      <c r="P1869" s="95"/>
      <c r="Q1869" s="98"/>
      <c r="R1869" s="112"/>
    </row>
    <row r="1870" spans="1:18" ht="16.5" customHeight="1" x14ac:dyDescent="0.2">
      <c r="A1870" s="97"/>
      <c r="B1870" s="98"/>
      <c r="C1870" s="97"/>
      <c r="D1870" s="105"/>
      <c r="E1870" s="105"/>
      <c r="F1870" s="98"/>
      <c r="G1870" s="98"/>
      <c r="H1870" s="98"/>
      <c r="J1870" s="98"/>
      <c r="K1870" s="98"/>
      <c r="L1870" s="98"/>
      <c r="M1870" s="95"/>
      <c r="N1870" s="98"/>
      <c r="O1870" s="95"/>
      <c r="P1870" s="95"/>
      <c r="Q1870" s="98"/>
      <c r="R1870" s="112"/>
    </row>
    <row r="1871" spans="1:18" ht="16.5" customHeight="1" x14ac:dyDescent="0.2">
      <c r="A1871" s="97"/>
      <c r="B1871" s="98"/>
      <c r="C1871" s="97"/>
      <c r="D1871" s="105"/>
      <c r="E1871" s="105"/>
      <c r="F1871" s="98"/>
      <c r="G1871" s="98"/>
      <c r="H1871" s="98"/>
      <c r="J1871" s="98"/>
      <c r="K1871" s="98"/>
      <c r="L1871" s="98"/>
      <c r="M1871" s="95"/>
      <c r="N1871" s="98"/>
      <c r="O1871" s="95"/>
      <c r="P1871" s="95"/>
      <c r="Q1871" s="98"/>
      <c r="R1871" s="112"/>
    </row>
    <row r="1872" spans="1:18" ht="16.5" customHeight="1" x14ac:dyDescent="0.2">
      <c r="A1872" s="97"/>
      <c r="B1872" s="98"/>
      <c r="C1872" s="97"/>
      <c r="D1872" s="105"/>
      <c r="E1872" s="105"/>
      <c r="F1872" s="98"/>
      <c r="G1872" s="98"/>
      <c r="H1872" s="98"/>
      <c r="J1872" s="98"/>
      <c r="K1872" s="98"/>
      <c r="L1872" s="98"/>
      <c r="M1872" s="95"/>
      <c r="N1872" s="98"/>
      <c r="O1872" s="95"/>
      <c r="P1872" s="95"/>
      <c r="Q1872" s="98"/>
      <c r="R1872" s="112"/>
    </row>
    <row r="1873" spans="1:18" ht="16.5" customHeight="1" x14ac:dyDescent="0.2">
      <c r="A1873" s="97"/>
      <c r="B1873" s="98"/>
      <c r="C1873" s="97"/>
      <c r="D1873" s="105"/>
      <c r="E1873" s="105"/>
      <c r="F1873" s="98"/>
      <c r="G1873" s="98"/>
      <c r="H1873" s="98"/>
      <c r="J1873" s="98"/>
      <c r="K1873" s="98"/>
      <c r="L1873" s="98"/>
      <c r="M1873" s="95"/>
      <c r="N1873" s="98"/>
      <c r="O1873" s="95"/>
      <c r="P1873" s="95"/>
      <c r="Q1873" s="98"/>
      <c r="R1873" s="112"/>
    </row>
    <row r="1874" spans="1:18" ht="16.5" customHeight="1" x14ac:dyDescent="0.2">
      <c r="A1874" s="97"/>
      <c r="B1874" s="98"/>
      <c r="C1874" s="97"/>
      <c r="D1874" s="105"/>
      <c r="E1874" s="105"/>
      <c r="F1874" s="98"/>
      <c r="G1874" s="98"/>
      <c r="H1874" s="98"/>
      <c r="J1874" s="98"/>
      <c r="K1874" s="98"/>
      <c r="L1874" s="98"/>
      <c r="M1874" s="95"/>
      <c r="N1874" s="98"/>
      <c r="O1874" s="95"/>
      <c r="P1874" s="95"/>
      <c r="Q1874" s="98"/>
      <c r="R1874" s="112"/>
    </row>
    <row r="1875" spans="1:18" ht="16.5" customHeight="1" x14ac:dyDescent="0.2">
      <c r="A1875" s="97"/>
      <c r="B1875" s="98"/>
      <c r="C1875" s="97"/>
      <c r="D1875" s="105"/>
      <c r="E1875" s="105"/>
      <c r="F1875" s="98"/>
      <c r="G1875" s="98"/>
      <c r="H1875" s="98"/>
      <c r="J1875" s="98"/>
      <c r="K1875" s="98"/>
      <c r="L1875" s="98"/>
      <c r="M1875" s="95"/>
      <c r="N1875" s="98"/>
      <c r="O1875" s="95"/>
      <c r="P1875" s="95"/>
      <c r="Q1875" s="98"/>
      <c r="R1875" s="112"/>
    </row>
    <row r="1876" spans="1:18" ht="16.5" customHeight="1" x14ac:dyDescent="0.2">
      <c r="A1876" s="97"/>
      <c r="B1876" s="98"/>
      <c r="C1876" s="97"/>
      <c r="D1876" s="105"/>
      <c r="E1876" s="105"/>
      <c r="F1876" s="98"/>
      <c r="G1876" s="98"/>
      <c r="H1876" s="98"/>
      <c r="J1876" s="98"/>
      <c r="K1876" s="98"/>
      <c r="L1876" s="98"/>
      <c r="M1876" s="95"/>
      <c r="N1876" s="98"/>
      <c r="O1876" s="95"/>
      <c r="P1876" s="95"/>
      <c r="Q1876" s="98"/>
      <c r="R1876" s="112"/>
    </row>
    <row r="1877" spans="1:18" ht="16.5" customHeight="1" x14ac:dyDescent="0.2">
      <c r="A1877" s="97"/>
      <c r="B1877" s="98"/>
      <c r="C1877" s="97"/>
      <c r="D1877" s="105"/>
      <c r="E1877" s="105"/>
      <c r="F1877" s="98"/>
      <c r="G1877" s="98"/>
      <c r="H1877" s="98"/>
      <c r="J1877" s="98"/>
      <c r="K1877" s="98"/>
      <c r="L1877" s="98"/>
      <c r="M1877" s="95"/>
      <c r="N1877" s="98"/>
      <c r="O1877" s="95"/>
      <c r="P1877" s="95"/>
      <c r="Q1877" s="98"/>
      <c r="R1877" s="112"/>
    </row>
    <row r="1878" spans="1:18" ht="16.5" customHeight="1" x14ac:dyDescent="0.2">
      <c r="A1878" s="97"/>
      <c r="B1878" s="98"/>
      <c r="C1878" s="97"/>
      <c r="D1878" s="105"/>
      <c r="E1878" s="105"/>
      <c r="F1878" s="98"/>
      <c r="G1878" s="98"/>
      <c r="H1878" s="98"/>
      <c r="J1878" s="98"/>
      <c r="K1878" s="98"/>
      <c r="L1878" s="98"/>
      <c r="M1878" s="95"/>
      <c r="N1878" s="98"/>
      <c r="O1878" s="95"/>
      <c r="P1878" s="95"/>
      <c r="Q1878" s="98"/>
      <c r="R1878" s="112"/>
    </row>
    <row r="1879" spans="1:18" ht="16.5" customHeight="1" x14ac:dyDescent="0.2">
      <c r="A1879" s="97"/>
      <c r="B1879" s="98"/>
      <c r="C1879" s="97"/>
      <c r="D1879" s="105"/>
      <c r="E1879" s="105"/>
      <c r="F1879" s="98"/>
      <c r="G1879" s="98"/>
      <c r="H1879" s="98"/>
      <c r="J1879" s="98"/>
      <c r="K1879" s="98"/>
      <c r="L1879" s="98"/>
      <c r="M1879" s="95"/>
      <c r="N1879" s="98"/>
      <c r="O1879" s="95"/>
      <c r="P1879" s="95"/>
      <c r="Q1879" s="98"/>
      <c r="R1879" s="112"/>
    </row>
    <row r="1880" spans="1:18" ht="16.5" customHeight="1" x14ac:dyDescent="0.2">
      <c r="A1880" s="97"/>
      <c r="B1880" s="98"/>
      <c r="C1880" s="97"/>
      <c r="D1880" s="105"/>
      <c r="E1880" s="105"/>
      <c r="F1880" s="98"/>
      <c r="G1880" s="98"/>
      <c r="H1880" s="98"/>
      <c r="J1880" s="98"/>
      <c r="K1880" s="98"/>
      <c r="L1880" s="98"/>
      <c r="M1880" s="95"/>
      <c r="N1880" s="98"/>
      <c r="O1880" s="95"/>
      <c r="P1880" s="95"/>
      <c r="Q1880" s="98"/>
      <c r="R1880" s="112"/>
    </row>
    <row r="1881" spans="1:18" ht="16.5" customHeight="1" x14ac:dyDescent="0.2">
      <c r="A1881" s="97"/>
      <c r="B1881" s="98"/>
      <c r="C1881" s="97"/>
      <c r="D1881" s="105"/>
      <c r="E1881" s="105"/>
      <c r="F1881" s="98"/>
      <c r="G1881" s="98"/>
      <c r="H1881" s="98"/>
      <c r="J1881" s="98"/>
      <c r="K1881" s="98"/>
      <c r="L1881" s="98"/>
      <c r="M1881" s="95"/>
      <c r="N1881" s="98"/>
      <c r="O1881" s="95"/>
      <c r="P1881" s="95"/>
      <c r="Q1881" s="98"/>
      <c r="R1881" s="112"/>
    </row>
    <row r="1882" spans="1:18" ht="16.5" customHeight="1" x14ac:dyDescent="0.2">
      <c r="A1882" s="97"/>
      <c r="B1882" s="98"/>
      <c r="C1882" s="97"/>
      <c r="D1882" s="105"/>
      <c r="E1882" s="105"/>
      <c r="F1882" s="98"/>
      <c r="G1882" s="98"/>
      <c r="H1882" s="98"/>
      <c r="J1882" s="98"/>
      <c r="K1882" s="98"/>
      <c r="L1882" s="98"/>
      <c r="M1882" s="95"/>
      <c r="N1882" s="98"/>
      <c r="O1882" s="95"/>
      <c r="P1882" s="95"/>
      <c r="Q1882" s="98"/>
      <c r="R1882" s="112"/>
    </row>
    <row r="1883" spans="1:18" ht="16.5" customHeight="1" x14ac:dyDescent="0.2">
      <c r="A1883" s="97"/>
      <c r="B1883" s="98"/>
      <c r="C1883" s="97"/>
      <c r="D1883" s="105"/>
      <c r="E1883" s="105"/>
      <c r="F1883" s="98"/>
      <c r="G1883" s="98"/>
      <c r="H1883" s="98"/>
      <c r="J1883" s="98"/>
      <c r="K1883" s="98"/>
      <c r="L1883" s="98"/>
      <c r="M1883" s="95"/>
      <c r="N1883" s="98"/>
      <c r="O1883" s="95"/>
      <c r="P1883" s="95"/>
      <c r="Q1883" s="98"/>
      <c r="R1883" s="112"/>
    </row>
    <row r="1884" spans="1:18" ht="16.5" customHeight="1" x14ac:dyDescent="0.2">
      <c r="A1884" s="97"/>
      <c r="B1884" s="98"/>
      <c r="C1884" s="97"/>
      <c r="D1884" s="105"/>
      <c r="E1884" s="105"/>
      <c r="F1884" s="98"/>
      <c r="G1884" s="98"/>
      <c r="H1884" s="98"/>
      <c r="J1884" s="98"/>
      <c r="K1884" s="98"/>
      <c r="L1884" s="98"/>
      <c r="M1884" s="95"/>
      <c r="N1884" s="98"/>
      <c r="O1884" s="95"/>
      <c r="P1884" s="95"/>
      <c r="Q1884" s="98"/>
      <c r="R1884" s="112"/>
    </row>
    <row r="1885" spans="1:18" ht="16.5" customHeight="1" x14ac:dyDescent="0.2">
      <c r="A1885" s="97"/>
      <c r="B1885" s="98"/>
      <c r="C1885" s="97"/>
      <c r="D1885" s="105"/>
      <c r="E1885" s="105"/>
      <c r="F1885" s="98"/>
      <c r="G1885" s="98"/>
      <c r="H1885" s="98"/>
      <c r="J1885" s="98"/>
      <c r="K1885" s="98"/>
      <c r="L1885" s="98"/>
      <c r="M1885" s="95"/>
      <c r="N1885" s="98"/>
      <c r="O1885" s="95"/>
      <c r="P1885" s="95"/>
      <c r="Q1885" s="98"/>
      <c r="R1885" s="112"/>
    </row>
    <row r="1886" spans="1:18" ht="16.5" customHeight="1" x14ac:dyDescent="0.2">
      <c r="A1886" s="97"/>
      <c r="B1886" s="98"/>
      <c r="C1886" s="97"/>
      <c r="D1886" s="105"/>
      <c r="E1886" s="105"/>
      <c r="F1886" s="98"/>
      <c r="G1886" s="98"/>
      <c r="H1886" s="98"/>
      <c r="J1886" s="98"/>
      <c r="K1886" s="98"/>
      <c r="L1886" s="98"/>
      <c r="M1886" s="95"/>
      <c r="N1886" s="98"/>
      <c r="O1886" s="95"/>
      <c r="P1886" s="95"/>
      <c r="Q1886" s="98"/>
      <c r="R1886" s="112"/>
    </row>
    <row r="1887" spans="1:18" ht="16.5" customHeight="1" x14ac:dyDescent="0.2">
      <c r="A1887" s="97"/>
      <c r="B1887" s="98"/>
      <c r="C1887" s="97"/>
      <c r="D1887" s="105"/>
      <c r="E1887" s="105"/>
      <c r="F1887" s="98"/>
      <c r="G1887" s="98"/>
      <c r="H1887" s="98"/>
      <c r="J1887" s="98"/>
      <c r="K1887" s="98"/>
      <c r="L1887" s="98"/>
      <c r="M1887" s="95"/>
      <c r="N1887" s="98"/>
      <c r="O1887" s="95"/>
      <c r="P1887" s="95"/>
      <c r="Q1887" s="98"/>
      <c r="R1887" s="112"/>
    </row>
    <row r="1888" spans="1:18" ht="16.5" customHeight="1" x14ac:dyDescent="0.2">
      <c r="A1888" s="97"/>
      <c r="B1888" s="98"/>
      <c r="C1888" s="97"/>
      <c r="D1888" s="105"/>
      <c r="E1888" s="105"/>
      <c r="F1888" s="98"/>
      <c r="G1888" s="98"/>
      <c r="H1888" s="98"/>
      <c r="J1888" s="98"/>
      <c r="K1888" s="98"/>
      <c r="L1888" s="98"/>
      <c r="M1888" s="95"/>
      <c r="N1888" s="98"/>
      <c r="O1888" s="95"/>
      <c r="P1888" s="95"/>
      <c r="Q1888" s="98"/>
      <c r="R1888" s="112"/>
    </row>
    <row r="1889" spans="1:18" ht="16.5" customHeight="1" x14ac:dyDescent="0.2">
      <c r="A1889" s="97"/>
      <c r="B1889" s="98"/>
      <c r="C1889" s="97"/>
      <c r="D1889" s="105"/>
      <c r="E1889" s="105"/>
      <c r="F1889" s="98"/>
      <c r="G1889" s="98"/>
      <c r="H1889" s="98"/>
      <c r="J1889" s="98"/>
      <c r="K1889" s="98"/>
      <c r="L1889" s="98"/>
      <c r="M1889" s="95"/>
      <c r="N1889" s="98"/>
      <c r="O1889" s="95"/>
      <c r="P1889" s="95"/>
      <c r="Q1889" s="98"/>
      <c r="R1889" s="112"/>
    </row>
    <row r="1890" spans="1:18" ht="16.5" customHeight="1" x14ac:dyDescent="0.2">
      <c r="A1890" s="97"/>
      <c r="B1890" s="98"/>
      <c r="C1890" s="97"/>
      <c r="D1890" s="105"/>
      <c r="E1890" s="105"/>
      <c r="F1890" s="98"/>
      <c r="G1890" s="98"/>
      <c r="H1890" s="98"/>
      <c r="J1890" s="98"/>
      <c r="K1890" s="98"/>
      <c r="L1890" s="98"/>
      <c r="M1890" s="95"/>
      <c r="N1890" s="98"/>
      <c r="O1890" s="95"/>
      <c r="P1890" s="95"/>
      <c r="Q1890" s="98"/>
      <c r="R1890" s="112"/>
    </row>
    <row r="1891" spans="1:18" ht="16.5" customHeight="1" x14ac:dyDescent="0.2">
      <c r="A1891" s="97"/>
      <c r="B1891" s="98"/>
      <c r="C1891" s="97"/>
      <c r="D1891" s="105"/>
      <c r="E1891" s="105"/>
      <c r="F1891" s="98"/>
      <c r="G1891" s="98"/>
      <c r="H1891" s="98"/>
      <c r="J1891" s="98"/>
      <c r="K1891" s="98"/>
      <c r="L1891" s="98"/>
      <c r="M1891" s="95"/>
      <c r="N1891" s="98"/>
      <c r="O1891" s="95"/>
      <c r="P1891" s="95"/>
      <c r="Q1891" s="98"/>
      <c r="R1891" s="112"/>
    </row>
    <row r="1892" spans="1:18" ht="16.5" customHeight="1" x14ac:dyDescent="0.2">
      <c r="A1892" s="97"/>
      <c r="B1892" s="98"/>
      <c r="C1892" s="97"/>
      <c r="D1892" s="105"/>
      <c r="E1892" s="105"/>
      <c r="F1892" s="98"/>
      <c r="G1892" s="98"/>
      <c r="H1892" s="98"/>
      <c r="J1892" s="98"/>
      <c r="K1892" s="98"/>
      <c r="L1892" s="98"/>
      <c r="M1892" s="95"/>
      <c r="N1892" s="98"/>
      <c r="O1892" s="95"/>
      <c r="P1892" s="95"/>
      <c r="Q1892" s="98"/>
      <c r="R1892" s="112"/>
    </row>
    <row r="1893" spans="1:18" ht="16.5" customHeight="1" x14ac:dyDescent="0.2">
      <c r="A1893" s="97"/>
      <c r="B1893" s="98"/>
      <c r="C1893" s="97"/>
      <c r="D1893" s="105"/>
      <c r="E1893" s="105"/>
      <c r="F1893" s="98"/>
      <c r="G1893" s="98"/>
      <c r="H1893" s="98"/>
      <c r="J1893" s="98"/>
      <c r="K1893" s="98"/>
      <c r="L1893" s="98"/>
      <c r="M1893" s="95"/>
      <c r="N1893" s="98"/>
      <c r="O1893" s="95"/>
      <c r="P1893" s="95"/>
      <c r="Q1893" s="98"/>
      <c r="R1893" s="112"/>
    </row>
    <row r="1894" spans="1:18" ht="16.5" customHeight="1" x14ac:dyDescent="0.2">
      <c r="A1894" s="97"/>
      <c r="B1894" s="98"/>
      <c r="C1894" s="97"/>
      <c r="D1894" s="105"/>
      <c r="E1894" s="105"/>
      <c r="F1894" s="98"/>
      <c r="G1894" s="98"/>
      <c r="H1894" s="98"/>
      <c r="J1894" s="98"/>
      <c r="K1894" s="98"/>
      <c r="L1894" s="98"/>
      <c r="M1894" s="95"/>
      <c r="N1894" s="98"/>
      <c r="O1894" s="95"/>
      <c r="P1894" s="95"/>
      <c r="Q1894" s="98"/>
      <c r="R1894" s="112"/>
    </row>
    <row r="1895" spans="1:18" ht="16.5" customHeight="1" x14ac:dyDescent="0.2">
      <c r="A1895" s="97"/>
      <c r="B1895" s="98"/>
      <c r="C1895" s="97"/>
      <c r="D1895" s="105"/>
      <c r="E1895" s="105"/>
      <c r="F1895" s="98"/>
      <c r="G1895" s="98"/>
      <c r="H1895" s="98"/>
      <c r="J1895" s="98"/>
      <c r="K1895" s="98"/>
      <c r="L1895" s="98"/>
      <c r="M1895" s="95"/>
      <c r="N1895" s="98"/>
      <c r="O1895" s="95"/>
      <c r="P1895" s="95"/>
      <c r="Q1895" s="98"/>
      <c r="R1895" s="112"/>
    </row>
    <row r="1896" spans="1:18" ht="16.5" customHeight="1" x14ac:dyDescent="0.2">
      <c r="A1896" s="97"/>
      <c r="B1896" s="98"/>
      <c r="C1896" s="97"/>
      <c r="D1896" s="105"/>
      <c r="E1896" s="105"/>
      <c r="F1896" s="98"/>
      <c r="G1896" s="98"/>
      <c r="H1896" s="98"/>
      <c r="J1896" s="98"/>
      <c r="K1896" s="98"/>
      <c r="L1896" s="98"/>
      <c r="M1896" s="95"/>
      <c r="N1896" s="98"/>
      <c r="O1896" s="95"/>
      <c r="P1896" s="95"/>
      <c r="Q1896" s="98"/>
      <c r="R1896" s="112"/>
    </row>
    <row r="1897" spans="1:18" ht="16.5" customHeight="1" x14ac:dyDescent="0.2">
      <c r="A1897" s="97"/>
      <c r="B1897" s="98"/>
      <c r="C1897" s="97"/>
      <c r="D1897" s="105"/>
      <c r="E1897" s="105"/>
      <c r="F1897" s="98"/>
      <c r="G1897" s="98"/>
      <c r="H1897" s="98"/>
      <c r="J1897" s="98"/>
      <c r="K1897" s="98"/>
      <c r="L1897" s="98"/>
      <c r="M1897" s="95"/>
      <c r="N1897" s="98"/>
      <c r="O1897" s="95"/>
      <c r="P1897" s="95"/>
      <c r="Q1897" s="98"/>
      <c r="R1897" s="112"/>
    </row>
    <row r="1898" spans="1:18" ht="16.5" customHeight="1" x14ac:dyDescent="0.2">
      <c r="A1898" s="97"/>
      <c r="B1898" s="98"/>
      <c r="C1898" s="97"/>
      <c r="D1898" s="105"/>
      <c r="E1898" s="105"/>
      <c r="F1898" s="98"/>
      <c r="G1898" s="98"/>
      <c r="H1898" s="98"/>
      <c r="J1898" s="98"/>
      <c r="K1898" s="98"/>
      <c r="L1898" s="98"/>
      <c r="M1898" s="95"/>
      <c r="N1898" s="98"/>
      <c r="O1898" s="95"/>
      <c r="P1898" s="95"/>
      <c r="Q1898" s="98"/>
      <c r="R1898" s="112"/>
    </row>
    <row r="1899" spans="1:18" ht="16.5" customHeight="1" x14ac:dyDescent="0.2">
      <c r="A1899" s="97"/>
      <c r="B1899" s="98"/>
      <c r="C1899" s="97"/>
      <c r="D1899" s="105"/>
      <c r="E1899" s="105"/>
      <c r="F1899" s="98"/>
      <c r="G1899" s="98"/>
      <c r="H1899" s="98"/>
      <c r="J1899" s="98"/>
      <c r="K1899" s="98"/>
      <c r="L1899" s="98"/>
      <c r="M1899" s="95"/>
      <c r="N1899" s="98"/>
      <c r="O1899" s="95"/>
      <c r="P1899" s="95"/>
      <c r="Q1899" s="98"/>
      <c r="R1899" s="112"/>
    </row>
    <row r="1900" spans="1:18" ht="16.5" customHeight="1" x14ac:dyDescent="0.2">
      <c r="A1900" s="97"/>
      <c r="B1900" s="98"/>
      <c r="C1900" s="97"/>
      <c r="D1900" s="105"/>
      <c r="E1900" s="105"/>
      <c r="F1900" s="98"/>
      <c r="G1900" s="98"/>
      <c r="H1900" s="98"/>
      <c r="J1900" s="98"/>
      <c r="K1900" s="98"/>
      <c r="L1900" s="98"/>
      <c r="M1900" s="95"/>
      <c r="N1900" s="98"/>
      <c r="O1900" s="95"/>
      <c r="P1900" s="95"/>
      <c r="Q1900" s="98"/>
      <c r="R1900" s="112"/>
    </row>
    <row r="1901" spans="1:18" ht="16.5" customHeight="1" x14ac:dyDescent="0.2">
      <c r="A1901" s="97"/>
      <c r="B1901" s="98"/>
      <c r="C1901" s="97"/>
      <c r="D1901" s="105"/>
      <c r="E1901" s="105"/>
      <c r="F1901" s="98"/>
      <c r="G1901" s="98"/>
      <c r="H1901" s="98"/>
      <c r="J1901" s="98"/>
      <c r="K1901" s="98"/>
      <c r="L1901" s="98"/>
      <c r="M1901" s="95"/>
      <c r="N1901" s="98"/>
      <c r="O1901" s="95"/>
      <c r="P1901" s="95"/>
      <c r="Q1901" s="98"/>
      <c r="R1901" s="112"/>
    </row>
    <row r="1902" spans="1:18" ht="16.5" customHeight="1" x14ac:dyDescent="0.2">
      <c r="A1902" s="97"/>
      <c r="B1902" s="98"/>
      <c r="C1902" s="97"/>
      <c r="D1902" s="105"/>
      <c r="E1902" s="105"/>
      <c r="F1902" s="98"/>
      <c r="G1902" s="98"/>
      <c r="H1902" s="98"/>
      <c r="J1902" s="98"/>
      <c r="K1902" s="98"/>
      <c r="L1902" s="98"/>
      <c r="M1902" s="95"/>
      <c r="N1902" s="98"/>
      <c r="O1902" s="95"/>
      <c r="P1902" s="95"/>
      <c r="Q1902" s="98"/>
      <c r="R1902" s="112"/>
    </row>
    <row r="1903" spans="1:18" ht="16.5" customHeight="1" x14ac:dyDescent="0.2">
      <c r="A1903" s="97"/>
      <c r="B1903" s="98"/>
      <c r="C1903" s="97"/>
      <c r="D1903" s="105"/>
      <c r="E1903" s="105"/>
      <c r="F1903" s="98"/>
      <c r="G1903" s="98"/>
      <c r="H1903" s="98"/>
      <c r="J1903" s="98"/>
      <c r="K1903" s="98"/>
      <c r="L1903" s="98"/>
      <c r="M1903" s="95"/>
      <c r="N1903" s="98"/>
      <c r="O1903" s="95"/>
      <c r="P1903" s="95"/>
      <c r="Q1903" s="98"/>
      <c r="R1903" s="112"/>
    </row>
    <row r="1904" spans="1:18" ht="16.5" customHeight="1" x14ac:dyDescent="0.2">
      <c r="A1904" s="97"/>
      <c r="B1904" s="98"/>
      <c r="C1904" s="97"/>
      <c r="D1904" s="105"/>
      <c r="E1904" s="105"/>
      <c r="F1904" s="98"/>
      <c r="G1904" s="98"/>
      <c r="H1904" s="98"/>
      <c r="J1904" s="98"/>
      <c r="K1904" s="98"/>
      <c r="L1904" s="98"/>
      <c r="M1904" s="95"/>
      <c r="N1904" s="98"/>
      <c r="O1904" s="95"/>
      <c r="P1904" s="95"/>
      <c r="Q1904" s="98"/>
      <c r="R1904" s="112"/>
    </row>
    <row r="1905" spans="1:18" ht="16.5" customHeight="1" x14ac:dyDescent="0.2">
      <c r="A1905" s="97"/>
      <c r="B1905" s="98"/>
      <c r="C1905" s="97"/>
      <c r="D1905" s="105"/>
      <c r="E1905" s="105"/>
      <c r="F1905" s="98"/>
      <c r="G1905" s="98"/>
      <c r="H1905" s="98"/>
      <c r="J1905" s="98"/>
      <c r="K1905" s="98"/>
      <c r="L1905" s="98"/>
      <c r="M1905" s="95"/>
      <c r="N1905" s="98"/>
      <c r="O1905" s="95"/>
      <c r="P1905" s="95"/>
      <c r="Q1905" s="98"/>
      <c r="R1905" s="112"/>
    </row>
    <row r="1906" spans="1:18" ht="16.5" customHeight="1" x14ac:dyDescent="0.2">
      <c r="A1906" s="97"/>
      <c r="B1906" s="98"/>
      <c r="C1906" s="97"/>
      <c r="D1906" s="105"/>
      <c r="E1906" s="105"/>
      <c r="F1906" s="98"/>
      <c r="G1906" s="98"/>
      <c r="H1906" s="98"/>
      <c r="J1906" s="98"/>
      <c r="K1906" s="98"/>
      <c r="L1906" s="98"/>
      <c r="M1906" s="95"/>
      <c r="N1906" s="98"/>
      <c r="O1906" s="95"/>
      <c r="P1906" s="95"/>
      <c r="Q1906" s="98"/>
      <c r="R1906" s="112"/>
    </row>
    <row r="1907" spans="1:18" ht="16.5" customHeight="1" x14ac:dyDescent="0.2">
      <c r="A1907" s="97"/>
      <c r="B1907" s="98"/>
      <c r="C1907" s="97"/>
      <c r="D1907" s="105"/>
      <c r="E1907" s="105"/>
      <c r="F1907" s="98"/>
      <c r="G1907" s="98"/>
      <c r="H1907" s="98"/>
      <c r="J1907" s="98"/>
      <c r="K1907" s="98"/>
      <c r="L1907" s="98"/>
      <c r="M1907" s="95"/>
      <c r="N1907" s="98"/>
      <c r="O1907" s="95"/>
      <c r="P1907" s="95"/>
      <c r="Q1907" s="98"/>
      <c r="R1907" s="112"/>
    </row>
    <row r="1908" spans="1:18" ht="16.5" customHeight="1" x14ac:dyDescent="0.2">
      <c r="A1908" s="97"/>
      <c r="B1908" s="98"/>
      <c r="C1908" s="97"/>
      <c r="D1908" s="105"/>
      <c r="E1908" s="105"/>
      <c r="F1908" s="98"/>
      <c r="G1908" s="98"/>
      <c r="H1908" s="98"/>
      <c r="J1908" s="98"/>
      <c r="K1908" s="98"/>
      <c r="L1908" s="98"/>
      <c r="M1908" s="95"/>
      <c r="N1908" s="98"/>
      <c r="O1908" s="95"/>
      <c r="P1908" s="95"/>
      <c r="Q1908" s="98"/>
      <c r="R1908" s="112"/>
    </row>
    <row r="1909" spans="1:18" ht="16.5" customHeight="1" x14ac:dyDescent="0.2">
      <c r="A1909" s="97"/>
      <c r="B1909" s="98"/>
      <c r="C1909" s="97"/>
      <c r="D1909" s="105"/>
      <c r="E1909" s="105"/>
      <c r="F1909" s="98"/>
      <c r="G1909" s="98"/>
      <c r="H1909" s="98"/>
      <c r="J1909" s="98"/>
      <c r="K1909" s="98"/>
      <c r="L1909" s="98"/>
      <c r="M1909" s="95"/>
      <c r="N1909" s="98"/>
      <c r="O1909" s="95"/>
      <c r="P1909" s="95"/>
      <c r="Q1909" s="98"/>
      <c r="R1909" s="112"/>
    </row>
    <row r="1910" spans="1:18" ht="16.5" customHeight="1" x14ac:dyDescent="0.2">
      <c r="A1910" s="97"/>
      <c r="B1910" s="98"/>
      <c r="C1910" s="97"/>
      <c r="D1910" s="105"/>
      <c r="E1910" s="105"/>
      <c r="F1910" s="98"/>
      <c r="G1910" s="98"/>
      <c r="H1910" s="98"/>
      <c r="J1910" s="98"/>
      <c r="K1910" s="98"/>
      <c r="L1910" s="98"/>
      <c r="M1910" s="95"/>
      <c r="N1910" s="98"/>
      <c r="O1910" s="95"/>
      <c r="P1910" s="95"/>
      <c r="Q1910" s="98"/>
      <c r="R1910" s="112"/>
    </row>
    <row r="1911" spans="1:18" ht="16.5" customHeight="1" x14ac:dyDescent="0.2">
      <c r="A1911" s="97"/>
      <c r="B1911" s="98"/>
      <c r="C1911" s="97"/>
      <c r="D1911" s="105"/>
      <c r="E1911" s="105"/>
      <c r="F1911" s="98"/>
      <c r="G1911" s="98"/>
      <c r="H1911" s="98"/>
      <c r="J1911" s="98"/>
      <c r="K1911" s="98"/>
      <c r="L1911" s="98"/>
      <c r="M1911" s="95"/>
      <c r="N1911" s="98"/>
      <c r="O1911" s="95"/>
      <c r="P1911" s="95"/>
      <c r="Q1911" s="98"/>
      <c r="R1911" s="112"/>
    </row>
    <row r="1912" spans="1:18" ht="16.5" customHeight="1" x14ac:dyDescent="0.2">
      <c r="A1912" s="97"/>
      <c r="B1912" s="98"/>
      <c r="C1912" s="97"/>
      <c r="D1912" s="105"/>
      <c r="E1912" s="105"/>
      <c r="F1912" s="98"/>
      <c r="G1912" s="98"/>
      <c r="H1912" s="98"/>
      <c r="J1912" s="98"/>
      <c r="K1912" s="98"/>
      <c r="L1912" s="98"/>
      <c r="M1912" s="95"/>
      <c r="N1912" s="98"/>
      <c r="O1912" s="95"/>
      <c r="P1912" s="95"/>
      <c r="Q1912" s="98"/>
      <c r="R1912" s="112"/>
    </row>
    <row r="1913" spans="1:18" ht="16.5" customHeight="1" x14ac:dyDescent="0.2">
      <c r="A1913" s="97"/>
      <c r="B1913" s="98"/>
      <c r="C1913" s="97"/>
      <c r="D1913" s="105"/>
      <c r="E1913" s="105"/>
      <c r="F1913" s="98"/>
      <c r="G1913" s="98"/>
      <c r="H1913" s="98"/>
      <c r="J1913" s="98"/>
      <c r="K1913" s="98"/>
      <c r="L1913" s="98"/>
      <c r="M1913" s="95"/>
      <c r="N1913" s="98"/>
      <c r="O1913" s="95"/>
      <c r="P1913" s="95"/>
      <c r="Q1913" s="98"/>
      <c r="R1913" s="112"/>
    </row>
    <row r="1914" spans="1:18" ht="16.5" customHeight="1" x14ac:dyDescent="0.2">
      <c r="A1914" s="97"/>
      <c r="B1914" s="98"/>
      <c r="C1914" s="97"/>
      <c r="D1914" s="105"/>
      <c r="E1914" s="105"/>
      <c r="F1914" s="98"/>
      <c r="G1914" s="98"/>
      <c r="H1914" s="98"/>
      <c r="J1914" s="98"/>
      <c r="K1914" s="98"/>
      <c r="L1914" s="98"/>
      <c r="M1914" s="95"/>
      <c r="N1914" s="98"/>
      <c r="O1914" s="95"/>
      <c r="P1914" s="95"/>
      <c r="Q1914" s="98"/>
      <c r="R1914" s="112"/>
    </row>
    <row r="1915" spans="1:18" ht="16.5" customHeight="1" x14ac:dyDescent="0.2">
      <c r="A1915" s="97"/>
      <c r="B1915" s="98"/>
      <c r="C1915" s="97"/>
      <c r="D1915" s="105"/>
      <c r="E1915" s="105"/>
      <c r="F1915" s="98"/>
      <c r="G1915" s="98"/>
      <c r="H1915" s="98"/>
      <c r="J1915" s="98"/>
      <c r="K1915" s="98"/>
      <c r="L1915" s="98"/>
      <c r="M1915" s="95"/>
      <c r="N1915" s="98"/>
      <c r="O1915" s="95"/>
      <c r="P1915" s="95"/>
      <c r="Q1915" s="98"/>
      <c r="R1915" s="112"/>
    </row>
    <row r="1916" spans="1:18" ht="16.5" customHeight="1" x14ac:dyDescent="0.2">
      <c r="A1916" s="97"/>
      <c r="B1916" s="98"/>
      <c r="C1916" s="97"/>
      <c r="D1916" s="105"/>
      <c r="E1916" s="105"/>
      <c r="F1916" s="98"/>
      <c r="G1916" s="98"/>
      <c r="H1916" s="98"/>
      <c r="J1916" s="98"/>
      <c r="K1916" s="98"/>
      <c r="L1916" s="98"/>
      <c r="M1916" s="95"/>
      <c r="N1916" s="98"/>
      <c r="O1916" s="95"/>
      <c r="P1916" s="95"/>
      <c r="Q1916" s="98"/>
      <c r="R1916" s="112"/>
    </row>
    <row r="1917" spans="1:18" ht="16.5" customHeight="1" x14ac:dyDescent="0.2">
      <c r="A1917" s="97"/>
      <c r="B1917" s="98"/>
      <c r="C1917" s="97"/>
      <c r="D1917" s="105"/>
      <c r="E1917" s="105"/>
      <c r="F1917" s="98"/>
      <c r="G1917" s="98"/>
      <c r="H1917" s="98"/>
      <c r="J1917" s="98"/>
      <c r="K1917" s="98"/>
      <c r="L1917" s="98"/>
      <c r="M1917" s="95"/>
      <c r="N1917" s="98"/>
      <c r="O1917" s="95"/>
      <c r="P1917" s="95"/>
      <c r="Q1917" s="98"/>
      <c r="R1917" s="112"/>
    </row>
    <row r="1918" spans="1:18" ht="16.5" customHeight="1" x14ac:dyDescent="0.2">
      <c r="A1918" s="97"/>
      <c r="B1918" s="98"/>
      <c r="C1918" s="97"/>
      <c r="D1918" s="105"/>
      <c r="E1918" s="105"/>
      <c r="F1918" s="98"/>
      <c r="G1918" s="98"/>
      <c r="H1918" s="98"/>
      <c r="J1918" s="98"/>
      <c r="K1918" s="98"/>
      <c r="L1918" s="98"/>
      <c r="M1918" s="95"/>
      <c r="N1918" s="98"/>
      <c r="O1918" s="95"/>
      <c r="P1918" s="95"/>
      <c r="Q1918" s="98"/>
      <c r="R1918" s="112"/>
    </row>
    <row r="1919" spans="1:18" ht="16.5" customHeight="1" x14ac:dyDescent="0.2">
      <c r="A1919" s="97"/>
      <c r="B1919" s="98"/>
      <c r="C1919" s="97"/>
      <c r="D1919" s="105"/>
      <c r="E1919" s="105"/>
      <c r="F1919" s="98"/>
      <c r="G1919" s="98"/>
      <c r="H1919" s="98"/>
      <c r="J1919" s="98"/>
      <c r="K1919" s="98"/>
      <c r="L1919" s="98"/>
      <c r="M1919" s="95"/>
      <c r="N1919" s="98"/>
      <c r="O1919" s="95"/>
      <c r="P1919" s="95"/>
      <c r="Q1919" s="98"/>
      <c r="R1919" s="112"/>
    </row>
    <row r="1920" spans="1:18" ht="16.5" customHeight="1" x14ac:dyDescent="0.2">
      <c r="A1920" s="97"/>
      <c r="B1920" s="98"/>
      <c r="C1920" s="97"/>
      <c r="D1920" s="105"/>
      <c r="E1920" s="105"/>
      <c r="F1920" s="98"/>
      <c r="G1920" s="98"/>
      <c r="H1920" s="98"/>
      <c r="J1920" s="98"/>
      <c r="K1920" s="98"/>
      <c r="L1920" s="98"/>
      <c r="M1920" s="95"/>
      <c r="N1920" s="98"/>
      <c r="O1920" s="95"/>
      <c r="P1920" s="95"/>
      <c r="Q1920" s="98"/>
      <c r="R1920" s="112"/>
    </row>
    <row r="1921" spans="1:18" ht="16.5" customHeight="1" x14ac:dyDescent="0.2">
      <c r="A1921" s="97"/>
      <c r="B1921" s="98"/>
      <c r="C1921" s="97"/>
      <c r="D1921" s="105"/>
      <c r="E1921" s="105"/>
      <c r="F1921" s="98"/>
      <c r="G1921" s="98"/>
      <c r="H1921" s="98"/>
      <c r="J1921" s="98"/>
      <c r="K1921" s="98"/>
      <c r="L1921" s="98"/>
      <c r="M1921" s="95"/>
      <c r="N1921" s="98"/>
      <c r="O1921" s="95"/>
      <c r="P1921" s="95"/>
      <c r="Q1921" s="98"/>
      <c r="R1921" s="112"/>
    </row>
    <row r="1922" spans="1:18" ht="16.5" customHeight="1" x14ac:dyDescent="0.2">
      <c r="A1922" s="97"/>
      <c r="B1922" s="98"/>
      <c r="C1922" s="97"/>
      <c r="D1922" s="105"/>
      <c r="E1922" s="105"/>
      <c r="F1922" s="98"/>
      <c r="G1922" s="98"/>
      <c r="H1922" s="98"/>
      <c r="J1922" s="98"/>
      <c r="K1922" s="98"/>
      <c r="L1922" s="98"/>
      <c r="M1922" s="95"/>
      <c r="N1922" s="98"/>
      <c r="O1922" s="95"/>
      <c r="P1922" s="95"/>
      <c r="Q1922" s="98"/>
      <c r="R1922" s="112"/>
    </row>
    <row r="1923" spans="1:18" ht="16.5" customHeight="1" x14ac:dyDescent="0.2">
      <c r="A1923" s="97"/>
      <c r="B1923" s="98"/>
      <c r="C1923" s="97"/>
      <c r="D1923" s="105"/>
      <c r="E1923" s="105"/>
      <c r="F1923" s="98"/>
      <c r="G1923" s="98"/>
      <c r="H1923" s="98"/>
      <c r="J1923" s="98"/>
      <c r="K1923" s="98"/>
      <c r="L1923" s="98"/>
      <c r="M1923" s="95"/>
      <c r="N1923" s="98"/>
      <c r="O1923" s="95"/>
      <c r="P1923" s="95"/>
      <c r="Q1923" s="98"/>
      <c r="R1923" s="112"/>
    </row>
    <row r="1924" spans="1:18" ht="16.5" customHeight="1" x14ac:dyDescent="0.2">
      <c r="A1924" s="97"/>
      <c r="B1924" s="98"/>
      <c r="C1924" s="97"/>
      <c r="D1924" s="105"/>
      <c r="E1924" s="105"/>
      <c r="F1924" s="98"/>
      <c r="G1924" s="98"/>
      <c r="H1924" s="98"/>
      <c r="J1924" s="98"/>
      <c r="K1924" s="98"/>
      <c r="L1924" s="98"/>
      <c r="M1924" s="95"/>
      <c r="N1924" s="98"/>
      <c r="O1924" s="95"/>
      <c r="P1924" s="95"/>
      <c r="Q1924" s="98"/>
      <c r="R1924" s="112"/>
    </row>
    <row r="1925" spans="1:18" ht="16.5" customHeight="1" x14ac:dyDescent="0.2">
      <c r="A1925" s="97"/>
      <c r="B1925" s="98"/>
      <c r="C1925" s="97"/>
      <c r="D1925" s="105"/>
      <c r="E1925" s="105"/>
      <c r="F1925" s="98"/>
      <c r="G1925" s="98"/>
      <c r="H1925" s="98"/>
      <c r="J1925" s="98"/>
      <c r="K1925" s="98"/>
      <c r="L1925" s="98"/>
      <c r="M1925" s="95"/>
      <c r="N1925" s="98"/>
      <c r="O1925" s="95"/>
      <c r="P1925" s="95"/>
      <c r="Q1925" s="98"/>
      <c r="R1925" s="112"/>
    </row>
    <row r="1926" spans="1:18" ht="16.5" customHeight="1" x14ac:dyDescent="0.2">
      <c r="A1926" s="97"/>
      <c r="B1926" s="98"/>
      <c r="C1926" s="97"/>
      <c r="D1926" s="105"/>
      <c r="E1926" s="105"/>
      <c r="F1926" s="98"/>
      <c r="G1926" s="98"/>
      <c r="H1926" s="98"/>
      <c r="J1926" s="98"/>
      <c r="K1926" s="98"/>
      <c r="L1926" s="98"/>
      <c r="M1926" s="95"/>
      <c r="N1926" s="98"/>
      <c r="O1926" s="95"/>
      <c r="P1926" s="95"/>
      <c r="Q1926" s="98"/>
      <c r="R1926" s="112"/>
    </row>
    <row r="1927" spans="1:18" ht="16.5" customHeight="1" x14ac:dyDescent="0.2">
      <c r="A1927" s="97"/>
      <c r="B1927" s="98"/>
      <c r="C1927" s="97"/>
      <c r="D1927" s="105"/>
      <c r="E1927" s="105"/>
      <c r="F1927" s="98"/>
      <c r="G1927" s="98"/>
      <c r="H1927" s="98"/>
      <c r="J1927" s="98"/>
      <c r="K1927" s="98"/>
      <c r="L1927" s="98"/>
      <c r="M1927" s="95"/>
      <c r="N1927" s="98"/>
      <c r="O1927" s="95"/>
      <c r="P1927" s="95"/>
      <c r="Q1927" s="98"/>
      <c r="R1927" s="112"/>
    </row>
    <row r="1928" spans="1:18" ht="16.5" customHeight="1" x14ac:dyDescent="0.2">
      <c r="A1928" s="97"/>
      <c r="B1928" s="98"/>
      <c r="C1928" s="97"/>
      <c r="D1928" s="105"/>
      <c r="E1928" s="105"/>
      <c r="F1928" s="98"/>
      <c r="G1928" s="98"/>
      <c r="H1928" s="98"/>
      <c r="J1928" s="98"/>
      <c r="K1928" s="98"/>
      <c r="L1928" s="98"/>
      <c r="M1928" s="95"/>
      <c r="N1928" s="98"/>
      <c r="O1928" s="95"/>
      <c r="P1928" s="95"/>
      <c r="Q1928" s="98"/>
      <c r="R1928" s="112"/>
    </row>
    <row r="1929" spans="1:18" ht="16.5" customHeight="1" x14ac:dyDescent="0.2">
      <c r="A1929" s="97"/>
      <c r="B1929" s="98"/>
      <c r="C1929" s="97"/>
      <c r="D1929" s="105"/>
      <c r="E1929" s="105"/>
      <c r="F1929" s="98"/>
      <c r="G1929" s="98"/>
      <c r="H1929" s="98"/>
      <c r="J1929" s="98"/>
      <c r="K1929" s="98"/>
      <c r="L1929" s="98"/>
      <c r="M1929" s="95"/>
      <c r="N1929" s="98"/>
      <c r="O1929" s="95"/>
      <c r="P1929" s="95"/>
      <c r="Q1929" s="98"/>
      <c r="R1929" s="112"/>
    </row>
    <row r="1930" spans="1:18" ht="16.5" customHeight="1" x14ac:dyDescent="0.2">
      <c r="A1930" s="97"/>
      <c r="B1930" s="98"/>
      <c r="C1930" s="97"/>
      <c r="D1930" s="105"/>
      <c r="E1930" s="105"/>
      <c r="F1930" s="98"/>
      <c r="G1930" s="98"/>
      <c r="H1930" s="98"/>
      <c r="J1930" s="98"/>
      <c r="K1930" s="98"/>
      <c r="L1930" s="98"/>
      <c r="M1930" s="95"/>
      <c r="N1930" s="98"/>
      <c r="O1930" s="95"/>
      <c r="P1930" s="95"/>
      <c r="Q1930" s="98"/>
      <c r="R1930" s="112"/>
    </row>
    <row r="1931" spans="1:18" ht="16.5" customHeight="1" x14ac:dyDescent="0.2">
      <c r="A1931" s="97"/>
      <c r="B1931" s="98"/>
      <c r="C1931" s="97"/>
      <c r="D1931" s="105"/>
      <c r="E1931" s="105"/>
      <c r="F1931" s="98"/>
      <c r="G1931" s="98"/>
      <c r="H1931" s="98"/>
      <c r="J1931" s="98"/>
      <c r="K1931" s="98"/>
      <c r="L1931" s="98"/>
      <c r="M1931" s="95"/>
      <c r="N1931" s="98"/>
      <c r="O1931" s="95"/>
      <c r="P1931" s="95"/>
      <c r="Q1931" s="98"/>
      <c r="R1931" s="112"/>
    </row>
    <row r="1932" spans="1:18" ht="16.5" customHeight="1" x14ac:dyDescent="0.2">
      <c r="A1932" s="97"/>
      <c r="B1932" s="98"/>
      <c r="C1932" s="97"/>
      <c r="D1932" s="105"/>
      <c r="E1932" s="105"/>
      <c r="F1932" s="98"/>
      <c r="G1932" s="98"/>
      <c r="H1932" s="98"/>
      <c r="J1932" s="98"/>
      <c r="K1932" s="98"/>
      <c r="L1932" s="98"/>
      <c r="M1932" s="95"/>
      <c r="N1932" s="98"/>
      <c r="O1932" s="95"/>
      <c r="P1932" s="95"/>
      <c r="Q1932" s="98"/>
      <c r="R1932" s="112"/>
    </row>
    <row r="1933" spans="1:18" ht="16.5" customHeight="1" x14ac:dyDescent="0.2">
      <c r="A1933" s="97"/>
      <c r="B1933" s="98"/>
      <c r="C1933" s="97"/>
      <c r="D1933" s="105"/>
      <c r="E1933" s="105"/>
      <c r="F1933" s="98"/>
      <c r="G1933" s="98"/>
      <c r="H1933" s="98"/>
      <c r="J1933" s="98"/>
      <c r="K1933" s="98"/>
      <c r="L1933" s="98"/>
      <c r="M1933" s="95"/>
      <c r="N1933" s="98"/>
      <c r="O1933" s="95"/>
      <c r="P1933" s="95"/>
      <c r="Q1933" s="98"/>
      <c r="R1933" s="112"/>
    </row>
    <row r="1934" spans="1:18" ht="16.5" customHeight="1" x14ac:dyDescent="0.2">
      <c r="A1934" s="97"/>
      <c r="B1934" s="98"/>
      <c r="C1934" s="97"/>
      <c r="D1934" s="105"/>
      <c r="E1934" s="105"/>
      <c r="F1934" s="98"/>
      <c r="G1934" s="98"/>
      <c r="H1934" s="98"/>
      <c r="J1934" s="98"/>
      <c r="K1934" s="98"/>
      <c r="L1934" s="98"/>
      <c r="M1934" s="95"/>
      <c r="N1934" s="98"/>
      <c r="O1934" s="95"/>
      <c r="P1934" s="95"/>
      <c r="Q1934" s="98"/>
      <c r="R1934" s="112"/>
    </row>
    <row r="1935" spans="1:18" ht="16.5" customHeight="1" x14ac:dyDescent="0.2">
      <c r="A1935" s="97"/>
      <c r="B1935" s="98"/>
      <c r="C1935" s="97"/>
      <c r="D1935" s="105"/>
      <c r="E1935" s="105"/>
      <c r="F1935" s="98"/>
      <c r="G1935" s="98"/>
      <c r="H1935" s="98"/>
      <c r="J1935" s="98"/>
      <c r="K1935" s="98"/>
      <c r="L1935" s="98"/>
      <c r="M1935" s="95"/>
      <c r="N1935" s="98"/>
      <c r="O1935" s="95"/>
      <c r="P1935" s="95"/>
      <c r="Q1935" s="98"/>
      <c r="R1935" s="112"/>
    </row>
    <row r="1936" spans="1:18" ht="16.5" customHeight="1" x14ac:dyDescent="0.2">
      <c r="A1936" s="97"/>
      <c r="B1936" s="98"/>
      <c r="C1936" s="97"/>
      <c r="D1936" s="105"/>
      <c r="E1936" s="105"/>
      <c r="F1936" s="98"/>
      <c r="G1936" s="98"/>
      <c r="H1936" s="98"/>
      <c r="J1936" s="98"/>
      <c r="K1936" s="98"/>
      <c r="L1936" s="98"/>
      <c r="M1936" s="95"/>
      <c r="N1936" s="98"/>
      <c r="O1936" s="95"/>
      <c r="P1936" s="95"/>
      <c r="Q1936" s="98"/>
      <c r="R1936" s="112"/>
    </row>
    <row r="1937" spans="1:18" ht="16.5" customHeight="1" x14ac:dyDescent="0.2">
      <c r="A1937" s="97"/>
      <c r="B1937" s="98"/>
      <c r="C1937" s="97"/>
      <c r="D1937" s="105"/>
      <c r="E1937" s="105"/>
      <c r="F1937" s="98"/>
      <c r="G1937" s="98"/>
      <c r="H1937" s="98"/>
      <c r="J1937" s="98"/>
      <c r="K1937" s="98"/>
      <c r="L1937" s="98"/>
      <c r="M1937" s="95"/>
      <c r="N1937" s="98"/>
      <c r="O1937" s="95"/>
      <c r="P1937" s="95"/>
      <c r="Q1937" s="98"/>
      <c r="R1937" s="112"/>
    </row>
    <row r="1938" spans="1:18" ht="16.5" customHeight="1" x14ac:dyDescent="0.2">
      <c r="A1938" s="97"/>
      <c r="B1938" s="98"/>
      <c r="C1938" s="97"/>
      <c r="D1938" s="105"/>
      <c r="E1938" s="105"/>
      <c r="F1938" s="98"/>
      <c r="G1938" s="98"/>
      <c r="H1938" s="98"/>
      <c r="J1938" s="98"/>
      <c r="K1938" s="98"/>
      <c r="L1938" s="98"/>
      <c r="M1938" s="95"/>
      <c r="N1938" s="98"/>
      <c r="O1938" s="95"/>
      <c r="P1938" s="95"/>
      <c r="Q1938" s="98"/>
      <c r="R1938" s="112"/>
    </row>
    <row r="1939" spans="1:18" ht="16.5" customHeight="1" x14ac:dyDescent="0.2">
      <c r="A1939" s="97"/>
      <c r="B1939" s="98"/>
      <c r="C1939" s="97"/>
      <c r="D1939" s="105"/>
      <c r="E1939" s="105"/>
      <c r="F1939" s="98"/>
      <c r="G1939" s="98"/>
      <c r="H1939" s="98"/>
      <c r="J1939" s="98"/>
      <c r="K1939" s="98"/>
      <c r="L1939" s="98"/>
      <c r="M1939" s="95"/>
      <c r="N1939" s="98"/>
      <c r="O1939" s="95"/>
      <c r="P1939" s="95"/>
      <c r="Q1939" s="98"/>
      <c r="R1939" s="112"/>
    </row>
    <row r="1940" spans="1:18" ht="16.5" customHeight="1" x14ac:dyDescent="0.2">
      <c r="A1940" s="97"/>
      <c r="B1940" s="98"/>
      <c r="C1940" s="97"/>
      <c r="D1940" s="105"/>
      <c r="E1940" s="105"/>
      <c r="F1940" s="98"/>
      <c r="G1940" s="98"/>
      <c r="H1940" s="98"/>
      <c r="J1940" s="98"/>
      <c r="K1940" s="98"/>
      <c r="L1940" s="98"/>
      <c r="M1940" s="95"/>
      <c r="N1940" s="98"/>
      <c r="O1940" s="95"/>
      <c r="P1940" s="95"/>
      <c r="Q1940" s="98"/>
      <c r="R1940" s="112"/>
    </row>
    <row r="1941" spans="1:18" ht="16.5" customHeight="1" x14ac:dyDescent="0.2">
      <c r="A1941" s="97"/>
      <c r="B1941" s="98"/>
      <c r="C1941" s="97"/>
      <c r="D1941" s="105"/>
      <c r="E1941" s="105"/>
      <c r="F1941" s="98"/>
      <c r="G1941" s="98"/>
      <c r="H1941" s="98"/>
      <c r="J1941" s="98"/>
      <c r="K1941" s="98"/>
      <c r="L1941" s="98"/>
      <c r="M1941" s="95"/>
      <c r="N1941" s="98"/>
      <c r="O1941" s="95"/>
      <c r="P1941" s="95"/>
      <c r="Q1941" s="98"/>
      <c r="R1941" s="112"/>
    </row>
    <row r="1942" spans="1:18" ht="16.5" customHeight="1" x14ac:dyDescent="0.2">
      <c r="A1942" s="97"/>
      <c r="B1942" s="98"/>
      <c r="C1942" s="97"/>
      <c r="D1942" s="105"/>
      <c r="E1942" s="105"/>
      <c r="F1942" s="98"/>
      <c r="G1942" s="98"/>
      <c r="H1942" s="98"/>
      <c r="J1942" s="98"/>
      <c r="K1942" s="98"/>
      <c r="L1942" s="98"/>
      <c r="M1942" s="95"/>
      <c r="N1942" s="98"/>
      <c r="O1942" s="95"/>
      <c r="P1942" s="95"/>
      <c r="Q1942" s="98"/>
      <c r="R1942" s="112"/>
    </row>
    <row r="1943" spans="1:18" ht="16.5" customHeight="1" x14ac:dyDescent="0.2">
      <c r="A1943" s="97"/>
      <c r="B1943" s="98"/>
      <c r="C1943" s="97"/>
      <c r="D1943" s="105"/>
      <c r="E1943" s="105"/>
      <c r="F1943" s="98"/>
      <c r="G1943" s="98"/>
      <c r="H1943" s="98"/>
      <c r="J1943" s="98"/>
      <c r="K1943" s="98"/>
      <c r="L1943" s="98"/>
      <c r="M1943" s="95"/>
      <c r="N1943" s="98"/>
      <c r="O1943" s="95"/>
      <c r="P1943" s="95"/>
      <c r="Q1943" s="98"/>
      <c r="R1943" s="112"/>
    </row>
    <row r="1944" spans="1:18" ht="16.5" customHeight="1" x14ac:dyDescent="0.2">
      <c r="A1944" s="97"/>
      <c r="B1944" s="98"/>
      <c r="C1944" s="97"/>
      <c r="D1944" s="105"/>
      <c r="E1944" s="105"/>
      <c r="F1944" s="98"/>
      <c r="G1944" s="98"/>
      <c r="H1944" s="98"/>
      <c r="J1944" s="98"/>
      <c r="K1944" s="98"/>
      <c r="L1944" s="98"/>
      <c r="M1944" s="95"/>
      <c r="N1944" s="98"/>
      <c r="O1944" s="95"/>
      <c r="P1944" s="95"/>
      <c r="Q1944" s="98"/>
      <c r="R1944" s="112"/>
    </row>
    <row r="1945" spans="1:18" ht="16.5" customHeight="1" x14ac:dyDescent="0.2">
      <c r="A1945" s="97"/>
      <c r="B1945" s="98"/>
      <c r="C1945" s="97"/>
      <c r="D1945" s="105"/>
      <c r="E1945" s="105"/>
      <c r="F1945" s="98"/>
      <c r="G1945" s="98"/>
      <c r="H1945" s="98"/>
      <c r="J1945" s="98"/>
      <c r="K1945" s="98"/>
      <c r="L1945" s="98"/>
      <c r="M1945" s="95"/>
      <c r="N1945" s="98"/>
      <c r="O1945" s="95"/>
      <c r="P1945" s="95"/>
      <c r="Q1945" s="98"/>
      <c r="R1945" s="112"/>
    </row>
    <row r="1946" spans="1:18" ht="16.5" customHeight="1" x14ac:dyDescent="0.2">
      <c r="A1946" s="97"/>
      <c r="B1946" s="98"/>
      <c r="C1946" s="97"/>
      <c r="D1946" s="105"/>
      <c r="E1946" s="105"/>
      <c r="F1946" s="98"/>
      <c r="G1946" s="98"/>
      <c r="H1946" s="98"/>
      <c r="J1946" s="98"/>
      <c r="K1946" s="98"/>
      <c r="L1946" s="98"/>
      <c r="M1946" s="95"/>
      <c r="N1946" s="98"/>
      <c r="O1946" s="95"/>
      <c r="P1946" s="95"/>
      <c r="Q1946" s="98"/>
      <c r="R1946" s="112"/>
    </row>
    <row r="1947" spans="1:18" ht="16.5" customHeight="1" x14ac:dyDescent="0.2">
      <c r="A1947" s="97"/>
      <c r="B1947" s="98"/>
      <c r="C1947" s="97"/>
      <c r="D1947" s="105"/>
      <c r="E1947" s="105"/>
      <c r="F1947" s="98"/>
      <c r="G1947" s="98"/>
      <c r="H1947" s="98"/>
      <c r="J1947" s="98"/>
      <c r="K1947" s="98"/>
      <c r="L1947" s="98"/>
      <c r="M1947" s="95"/>
      <c r="N1947" s="98"/>
      <c r="O1947" s="95"/>
      <c r="P1947" s="95"/>
      <c r="Q1947" s="98"/>
      <c r="R1947" s="112"/>
    </row>
    <row r="1948" spans="1:18" ht="16.5" customHeight="1" x14ac:dyDescent="0.2">
      <c r="A1948" s="97"/>
      <c r="B1948" s="98"/>
      <c r="C1948" s="97"/>
      <c r="D1948" s="105"/>
      <c r="E1948" s="105"/>
      <c r="F1948" s="98"/>
      <c r="G1948" s="98"/>
      <c r="H1948" s="98"/>
      <c r="J1948" s="98"/>
      <c r="K1948" s="98"/>
      <c r="L1948" s="98"/>
      <c r="M1948" s="95"/>
      <c r="N1948" s="98"/>
      <c r="O1948" s="95"/>
      <c r="P1948" s="95"/>
      <c r="Q1948" s="98"/>
      <c r="R1948" s="112"/>
    </row>
    <row r="1949" spans="1:18" ht="16.5" customHeight="1" x14ac:dyDescent="0.2">
      <c r="A1949" s="97"/>
      <c r="B1949" s="98"/>
      <c r="C1949" s="97"/>
      <c r="D1949" s="105"/>
      <c r="E1949" s="105"/>
      <c r="F1949" s="98"/>
      <c r="G1949" s="98"/>
      <c r="H1949" s="98"/>
      <c r="J1949" s="98"/>
      <c r="K1949" s="98"/>
      <c r="L1949" s="98"/>
      <c r="M1949" s="95"/>
      <c r="N1949" s="98"/>
      <c r="O1949" s="95"/>
      <c r="P1949" s="95"/>
      <c r="Q1949" s="98"/>
      <c r="R1949" s="112"/>
    </row>
    <row r="1950" spans="1:18" ht="16.5" customHeight="1" x14ac:dyDescent="0.2">
      <c r="A1950" s="97"/>
      <c r="B1950" s="98"/>
      <c r="C1950" s="97"/>
      <c r="D1950" s="105"/>
      <c r="E1950" s="105"/>
      <c r="F1950" s="98"/>
      <c r="G1950" s="98"/>
      <c r="H1950" s="98"/>
      <c r="J1950" s="98"/>
      <c r="K1950" s="98"/>
      <c r="L1950" s="98"/>
      <c r="M1950" s="95"/>
      <c r="N1950" s="98"/>
      <c r="O1950" s="95"/>
      <c r="P1950" s="95"/>
      <c r="Q1950" s="98"/>
      <c r="R1950" s="112"/>
    </row>
    <row r="1951" spans="1:18" ht="16.5" customHeight="1" x14ac:dyDescent="0.2">
      <c r="A1951" s="97"/>
      <c r="B1951" s="98"/>
      <c r="C1951" s="97"/>
      <c r="D1951" s="105"/>
      <c r="E1951" s="105"/>
      <c r="F1951" s="98"/>
      <c r="G1951" s="98"/>
      <c r="H1951" s="98"/>
      <c r="J1951" s="98"/>
      <c r="K1951" s="98"/>
      <c r="L1951" s="98"/>
      <c r="M1951" s="95"/>
      <c r="N1951" s="98"/>
      <c r="O1951" s="95"/>
      <c r="P1951" s="95"/>
      <c r="Q1951" s="98"/>
      <c r="R1951" s="112"/>
    </row>
    <row r="1952" spans="1:18" ht="16.5" customHeight="1" x14ac:dyDescent="0.2">
      <c r="A1952" s="97"/>
      <c r="B1952" s="98"/>
      <c r="C1952" s="97"/>
      <c r="D1952" s="105"/>
      <c r="E1952" s="105"/>
      <c r="F1952" s="98"/>
      <c r="G1952" s="98"/>
      <c r="H1952" s="98"/>
      <c r="J1952" s="98"/>
      <c r="K1952" s="98"/>
      <c r="L1952" s="98"/>
      <c r="M1952" s="95"/>
      <c r="N1952" s="98"/>
      <c r="O1952" s="95"/>
      <c r="P1952" s="95"/>
      <c r="Q1952" s="98"/>
      <c r="R1952" s="112"/>
    </row>
    <row r="1953" spans="1:18" ht="16.5" customHeight="1" x14ac:dyDescent="0.2">
      <c r="A1953" s="97"/>
      <c r="B1953" s="98"/>
      <c r="C1953" s="97"/>
      <c r="D1953" s="105"/>
      <c r="E1953" s="105"/>
      <c r="F1953" s="98"/>
      <c r="G1953" s="98"/>
      <c r="H1953" s="98"/>
      <c r="J1953" s="98"/>
      <c r="K1953" s="98"/>
      <c r="L1953" s="98"/>
      <c r="M1953" s="95"/>
      <c r="N1953" s="98"/>
      <c r="O1953" s="95"/>
      <c r="P1953" s="95"/>
      <c r="Q1953" s="98"/>
      <c r="R1953" s="112"/>
    </row>
    <row r="1954" spans="1:18" ht="16.5" customHeight="1" x14ac:dyDescent="0.2">
      <c r="A1954" s="97"/>
      <c r="B1954" s="98"/>
      <c r="C1954" s="97"/>
      <c r="D1954" s="105"/>
      <c r="E1954" s="105"/>
      <c r="F1954" s="98"/>
      <c r="G1954" s="98"/>
      <c r="H1954" s="98"/>
      <c r="J1954" s="98"/>
      <c r="K1954" s="98"/>
      <c r="L1954" s="98"/>
      <c r="M1954" s="95"/>
      <c r="N1954" s="98"/>
      <c r="O1954" s="95"/>
      <c r="P1954" s="95"/>
      <c r="Q1954" s="98"/>
      <c r="R1954" s="112"/>
    </row>
    <row r="1955" spans="1:18" ht="16.5" customHeight="1" x14ac:dyDescent="0.2">
      <c r="A1955" s="97"/>
      <c r="B1955" s="98"/>
      <c r="C1955" s="97"/>
      <c r="D1955" s="105"/>
      <c r="E1955" s="105"/>
      <c r="F1955" s="98"/>
      <c r="G1955" s="98"/>
      <c r="H1955" s="98"/>
      <c r="J1955" s="98"/>
      <c r="K1955" s="98"/>
      <c r="L1955" s="98"/>
      <c r="M1955" s="95"/>
      <c r="N1955" s="98"/>
      <c r="O1955" s="95"/>
      <c r="P1955" s="95"/>
      <c r="Q1955" s="98"/>
      <c r="R1955" s="112"/>
    </row>
    <row r="1956" spans="1:18" ht="16.5" customHeight="1" x14ac:dyDescent="0.2">
      <c r="A1956" s="97"/>
      <c r="B1956" s="98"/>
      <c r="C1956" s="97"/>
      <c r="D1956" s="105"/>
      <c r="E1956" s="105"/>
      <c r="F1956" s="98"/>
      <c r="G1956" s="98"/>
      <c r="H1956" s="98"/>
      <c r="J1956" s="98"/>
      <c r="K1956" s="98"/>
      <c r="L1956" s="98"/>
      <c r="M1956" s="95"/>
      <c r="N1956" s="98"/>
      <c r="O1956" s="95"/>
      <c r="P1956" s="95"/>
      <c r="Q1956" s="98"/>
      <c r="R1956" s="112"/>
    </row>
    <row r="1957" spans="1:18" ht="16.5" customHeight="1" x14ac:dyDescent="0.2">
      <c r="A1957" s="97"/>
      <c r="B1957" s="98"/>
      <c r="C1957" s="97"/>
      <c r="D1957" s="105"/>
      <c r="E1957" s="105"/>
      <c r="F1957" s="98"/>
      <c r="G1957" s="98"/>
      <c r="H1957" s="98"/>
      <c r="J1957" s="98"/>
      <c r="K1957" s="98"/>
      <c r="L1957" s="98"/>
      <c r="M1957" s="95"/>
      <c r="N1957" s="98"/>
      <c r="O1957" s="95"/>
      <c r="P1957" s="95"/>
      <c r="Q1957" s="98"/>
      <c r="R1957" s="112"/>
    </row>
    <row r="1958" spans="1:18" ht="16.5" customHeight="1" x14ac:dyDescent="0.2">
      <c r="A1958" s="97"/>
      <c r="B1958" s="98"/>
      <c r="C1958" s="97"/>
      <c r="D1958" s="105"/>
      <c r="E1958" s="105"/>
      <c r="F1958" s="98"/>
      <c r="G1958" s="98"/>
      <c r="H1958" s="98"/>
      <c r="J1958" s="98"/>
      <c r="K1958" s="98"/>
      <c r="L1958" s="98"/>
      <c r="M1958" s="95"/>
      <c r="N1958" s="98"/>
      <c r="O1958" s="95"/>
      <c r="P1958" s="95"/>
      <c r="Q1958" s="98"/>
      <c r="R1958" s="112"/>
    </row>
    <row r="1959" spans="1:18" ht="16.5" customHeight="1" x14ac:dyDescent="0.2">
      <c r="A1959" s="97"/>
      <c r="B1959" s="98"/>
      <c r="C1959" s="97"/>
      <c r="D1959" s="105"/>
      <c r="E1959" s="105"/>
      <c r="F1959" s="98"/>
      <c r="G1959" s="98"/>
      <c r="H1959" s="98"/>
      <c r="J1959" s="98"/>
      <c r="K1959" s="98"/>
      <c r="L1959" s="98"/>
      <c r="M1959" s="95"/>
      <c r="N1959" s="98"/>
      <c r="O1959" s="95"/>
      <c r="P1959" s="95"/>
      <c r="Q1959" s="98"/>
      <c r="R1959" s="112"/>
    </row>
    <row r="1960" spans="1:18" ht="16.5" customHeight="1" x14ac:dyDescent="0.2">
      <c r="A1960" s="97"/>
      <c r="B1960" s="98"/>
      <c r="C1960" s="97"/>
      <c r="D1960" s="105"/>
      <c r="E1960" s="105"/>
      <c r="F1960" s="98"/>
      <c r="G1960" s="98"/>
      <c r="H1960" s="98"/>
      <c r="J1960" s="98"/>
      <c r="K1960" s="98"/>
      <c r="L1960" s="98"/>
      <c r="M1960" s="95"/>
      <c r="N1960" s="98"/>
      <c r="O1960" s="95"/>
      <c r="P1960" s="95"/>
      <c r="Q1960" s="98"/>
      <c r="R1960" s="112"/>
    </row>
    <row r="1961" spans="1:18" ht="16.5" customHeight="1" x14ac:dyDescent="0.2">
      <c r="A1961" s="97"/>
      <c r="B1961" s="98"/>
      <c r="C1961" s="97"/>
      <c r="D1961" s="105"/>
      <c r="E1961" s="105"/>
      <c r="F1961" s="98"/>
      <c r="G1961" s="98"/>
      <c r="H1961" s="98"/>
      <c r="J1961" s="98"/>
      <c r="K1961" s="98"/>
      <c r="L1961" s="98"/>
      <c r="M1961" s="95"/>
      <c r="N1961" s="98"/>
      <c r="O1961" s="95"/>
      <c r="P1961" s="95"/>
      <c r="Q1961" s="98"/>
      <c r="R1961" s="112"/>
    </row>
    <row r="1962" spans="1:18" ht="16.5" customHeight="1" x14ac:dyDescent="0.2">
      <c r="A1962" s="97"/>
      <c r="B1962" s="98"/>
      <c r="C1962" s="97"/>
      <c r="D1962" s="105"/>
      <c r="E1962" s="105"/>
      <c r="F1962" s="98"/>
      <c r="G1962" s="98"/>
      <c r="H1962" s="98"/>
      <c r="J1962" s="98"/>
      <c r="K1962" s="98"/>
      <c r="L1962" s="98"/>
      <c r="M1962" s="95"/>
      <c r="N1962" s="98"/>
      <c r="O1962" s="95"/>
      <c r="P1962" s="95"/>
      <c r="Q1962" s="98"/>
      <c r="R1962" s="112"/>
    </row>
    <row r="1963" spans="1:18" ht="16.5" customHeight="1" x14ac:dyDescent="0.2">
      <c r="A1963" s="97"/>
      <c r="B1963" s="98"/>
      <c r="C1963" s="97"/>
      <c r="D1963" s="105"/>
      <c r="E1963" s="105"/>
      <c r="F1963" s="98"/>
      <c r="G1963" s="98"/>
      <c r="H1963" s="98"/>
      <c r="J1963" s="98"/>
      <c r="K1963" s="98"/>
      <c r="L1963" s="98"/>
      <c r="M1963" s="95"/>
      <c r="N1963" s="98"/>
      <c r="O1963" s="95"/>
      <c r="P1963" s="95"/>
      <c r="Q1963" s="98"/>
      <c r="R1963" s="112"/>
    </row>
    <row r="1964" spans="1:18" ht="16.5" customHeight="1" x14ac:dyDescent="0.2">
      <c r="A1964" s="97"/>
      <c r="B1964" s="98"/>
      <c r="C1964" s="97"/>
      <c r="D1964" s="105"/>
      <c r="E1964" s="105"/>
      <c r="F1964" s="98"/>
      <c r="G1964" s="98"/>
      <c r="H1964" s="98"/>
      <c r="J1964" s="98"/>
      <c r="K1964" s="98"/>
      <c r="L1964" s="98"/>
      <c r="M1964" s="95"/>
      <c r="N1964" s="98"/>
      <c r="O1964" s="95"/>
      <c r="P1964" s="95"/>
      <c r="Q1964" s="98"/>
      <c r="R1964" s="112"/>
    </row>
    <row r="1965" spans="1:18" ht="16.5" customHeight="1" x14ac:dyDescent="0.2">
      <c r="A1965" s="97"/>
      <c r="B1965" s="98"/>
      <c r="C1965" s="97"/>
      <c r="D1965" s="105"/>
      <c r="E1965" s="105"/>
      <c r="F1965" s="98"/>
      <c r="G1965" s="98"/>
      <c r="H1965" s="98"/>
      <c r="J1965" s="98"/>
      <c r="K1965" s="98"/>
      <c r="L1965" s="98"/>
      <c r="M1965" s="95"/>
      <c r="N1965" s="98"/>
      <c r="O1965" s="95"/>
      <c r="P1965" s="95"/>
      <c r="Q1965" s="98"/>
      <c r="R1965" s="112"/>
    </row>
    <row r="1966" spans="1:18" ht="16.5" customHeight="1" x14ac:dyDescent="0.2">
      <c r="A1966" s="97"/>
      <c r="B1966" s="98"/>
      <c r="C1966" s="97"/>
      <c r="D1966" s="105"/>
      <c r="E1966" s="105"/>
      <c r="F1966" s="98"/>
      <c r="G1966" s="98"/>
      <c r="H1966" s="98"/>
      <c r="J1966" s="98"/>
      <c r="K1966" s="98"/>
      <c r="L1966" s="98"/>
      <c r="M1966" s="95"/>
      <c r="N1966" s="98"/>
      <c r="O1966" s="95"/>
      <c r="P1966" s="95"/>
      <c r="Q1966" s="98"/>
      <c r="R1966" s="112"/>
    </row>
    <row r="1967" spans="1:18" ht="16.5" customHeight="1" x14ac:dyDescent="0.2">
      <c r="A1967" s="97"/>
      <c r="B1967" s="98"/>
      <c r="C1967" s="97"/>
      <c r="D1967" s="105"/>
      <c r="E1967" s="105"/>
      <c r="F1967" s="98"/>
      <c r="G1967" s="98"/>
      <c r="H1967" s="98"/>
      <c r="J1967" s="98"/>
      <c r="K1967" s="98"/>
      <c r="L1967" s="98"/>
      <c r="M1967" s="95"/>
      <c r="N1967" s="98"/>
      <c r="O1967" s="95"/>
      <c r="P1967" s="95"/>
      <c r="Q1967" s="98"/>
      <c r="R1967" s="112"/>
    </row>
    <row r="1968" spans="1:18" ht="16.5" customHeight="1" x14ac:dyDescent="0.2">
      <c r="A1968" s="97"/>
      <c r="B1968" s="98"/>
      <c r="C1968" s="97"/>
      <c r="D1968" s="105"/>
      <c r="E1968" s="105"/>
      <c r="F1968" s="98"/>
      <c r="G1968" s="98"/>
      <c r="H1968" s="98"/>
      <c r="J1968" s="98"/>
      <c r="K1968" s="98"/>
      <c r="L1968" s="98"/>
      <c r="M1968" s="95"/>
      <c r="N1968" s="98"/>
      <c r="O1968" s="95"/>
      <c r="P1968" s="95"/>
      <c r="Q1968" s="98"/>
      <c r="R1968" s="112"/>
    </row>
    <row r="1969" spans="1:18" ht="16.5" customHeight="1" x14ac:dyDescent="0.2">
      <c r="A1969" s="97"/>
      <c r="B1969" s="98"/>
      <c r="C1969" s="97"/>
      <c r="D1969" s="105"/>
      <c r="E1969" s="105"/>
      <c r="F1969" s="98"/>
      <c r="G1969" s="98"/>
      <c r="H1969" s="98"/>
      <c r="J1969" s="98"/>
      <c r="K1969" s="98"/>
      <c r="L1969" s="98"/>
      <c r="M1969" s="95"/>
      <c r="N1969" s="98"/>
      <c r="O1969" s="95"/>
      <c r="P1969" s="95"/>
      <c r="Q1969" s="98"/>
      <c r="R1969" s="112"/>
    </row>
    <row r="1970" spans="1:18" ht="16.5" customHeight="1" x14ac:dyDescent="0.2">
      <c r="A1970" s="97"/>
      <c r="B1970" s="98"/>
      <c r="C1970" s="97"/>
      <c r="D1970" s="105"/>
      <c r="E1970" s="105"/>
      <c r="F1970" s="98"/>
      <c r="G1970" s="98"/>
      <c r="H1970" s="98"/>
      <c r="J1970" s="98"/>
      <c r="K1970" s="98"/>
      <c r="L1970" s="98"/>
      <c r="M1970" s="95"/>
      <c r="N1970" s="98"/>
      <c r="O1970" s="95"/>
      <c r="P1970" s="95"/>
      <c r="Q1970" s="98"/>
      <c r="R1970" s="112"/>
    </row>
    <row r="1971" spans="1:18" ht="16.5" customHeight="1" x14ac:dyDescent="0.2">
      <c r="A1971" s="97"/>
      <c r="B1971" s="98"/>
      <c r="C1971" s="97"/>
      <c r="D1971" s="105"/>
      <c r="E1971" s="105"/>
      <c r="F1971" s="98"/>
      <c r="G1971" s="98"/>
      <c r="H1971" s="98"/>
      <c r="J1971" s="98"/>
      <c r="K1971" s="98"/>
      <c r="L1971" s="98"/>
      <c r="M1971" s="95"/>
      <c r="N1971" s="98"/>
      <c r="O1971" s="95"/>
      <c r="P1971" s="95"/>
      <c r="Q1971" s="98"/>
      <c r="R1971" s="112"/>
    </row>
    <row r="1972" spans="1:18" ht="16.5" customHeight="1" x14ac:dyDescent="0.2">
      <c r="A1972" s="97"/>
      <c r="B1972" s="98"/>
      <c r="C1972" s="97"/>
      <c r="D1972" s="105"/>
      <c r="E1972" s="105"/>
      <c r="F1972" s="98"/>
      <c r="G1972" s="98"/>
      <c r="H1972" s="98"/>
      <c r="J1972" s="98"/>
      <c r="K1972" s="98"/>
      <c r="L1972" s="98"/>
      <c r="M1972" s="95"/>
      <c r="N1972" s="98"/>
      <c r="O1972" s="95"/>
      <c r="P1972" s="95"/>
      <c r="Q1972" s="98"/>
      <c r="R1972" s="112"/>
    </row>
    <row r="1973" spans="1:18" ht="16.5" customHeight="1" x14ac:dyDescent="0.2">
      <c r="A1973" s="97"/>
      <c r="B1973" s="98"/>
      <c r="C1973" s="97"/>
      <c r="D1973" s="105"/>
      <c r="E1973" s="105"/>
      <c r="F1973" s="98"/>
      <c r="G1973" s="98"/>
      <c r="H1973" s="98"/>
      <c r="J1973" s="98"/>
      <c r="K1973" s="98"/>
      <c r="L1973" s="98"/>
      <c r="M1973" s="95"/>
      <c r="N1973" s="98"/>
      <c r="O1973" s="95"/>
      <c r="P1973" s="95"/>
      <c r="Q1973" s="98"/>
      <c r="R1973" s="112"/>
    </row>
    <row r="1974" spans="1:18" ht="16.5" customHeight="1" x14ac:dyDescent="0.2">
      <c r="A1974" s="97"/>
      <c r="B1974" s="98"/>
      <c r="C1974" s="97"/>
      <c r="D1974" s="105"/>
      <c r="E1974" s="105"/>
      <c r="F1974" s="98"/>
      <c r="G1974" s="98"/>
      <c r="H1974" s="98"/>
      <c r="J1974" s="98"/>
      <c r="K1974" s="98"/>
      <c r="L1974" s="98"/>
      <c r="M1974" s="95"/>
      <c r="N1974" s="98"/>
      <c r="O1974" s="95"/>
      <c r="P1974" s="95"/>
      <c r="Q1974" s="98"/>
      <c r="R1974" s="112"/>
    </row>
    <row r="1975" spans="1:18" ht="16.5" customHeight="1" x14ac:dyDescent="0.2">
      <c r="A1975" s="97"/>
      <c r="B1975" s="98"/>
      <c r="C1975" s="97"/>
      <c r="D1975" s="105"/>
      <c r="E1975" s="105"/>
      <c r="F1975" s="98"/>
      <c r="G1975" s="98"/>
      <c r="H1975" s="98"/>
      <c r="J1975" s="98"/>
      <c r="K1975" s="98"/>
      <c r="L1975" s="98"/>
      <c r="M1975" s="95"/>
      <c r="N1975" s="98"/>
      <c r="O1975" s="95"/>
      <c r="P1975" s="95"/>
      <c r="Q1975" s="98"/>
      <c r="R1975" s="112"/>
    </row>
    <row r="1976" spans="1:18" ht="16.5" customHeight="1" x14ac:dyDescent="0.2">
      <c r="A1976" s="97"/>
      <c r="B1976" s="98"/>
      <c r="C1976" s="97"/>
      <c r="D1976" s="105"/>
      <c r="E1976" s="105"/>
      <c r="F1976" s="98"/>
      <c r="G1976" s="98"/>
      <c r="H1976" s="98"/>
      <c r="J1976" s="98"/>
      <c r="K1976" s="98"/>
      <c r="L1976" s="98"/>
      <c r="M1976" s="95"/>
      <c r="N1976" s="98"/>
      <c r="O1976" s="95"/>
      <c r="P1976" s="95"/>
      <c r="Q1976" s="98"/>
      <c r="R1976" s="112"/>
    </row>
    <row r="1977" spans="1:18" ht="16.5" customHeight="1" x14ac:dyDescent="0.2">
      <c r="A1977" s="97"/>
      <c r="B1977" s="98"/>
      <c r="C1977" s="97"/>
      <c r="D1977" s="105"/>
      <c r="E1977" s="105"/>
      <c r="F1977" s="98"/>
      <c r="G1977" s="98"/>
      <c r="H1977" s="98"/>
      <c r="J1977" s="98"/>
      <c r="K1977" s="98"/>
      <c r="L1977" s="98"/>
      <c r="M1977" s="95"/>
      <c r="N1977" s="98"/>
      <c r="O1977" s="95"/>
      <c r="P1977" s="95"/>
      <c r="Q1977" s="98"/>
      <c r="R1977" s="112"/>
    </row>
    <row r="1978" spans="1:18" ht="16.5" customHeight="1" x14ac:dyDescent="0.2">
      <c r="A1978" s="97"/>
      <c r="B1978" s="98"/>
      <c r="C1978" s="97"/>
      <c r="D1978" s="105"/>
      <c r="E1978" s="105"/>
      <c r="F1978" s="98"/>
      <c r="G1978" s="98"/>
      <c r="H1978" s="98"/>
      <c r="J1978" s="98"/>
      <c r="K1978" s="98"/>
      <c r="L1978" s="98"/>
      <c r="M1978" s="95"/>
      <c r="N1978" s="98"/>
      <c r="O1978" s="95"/>
      <c r="P1978" s="95"/>
      <c r="Q1978" s="98"/>
      <c r="R1978" s="112"/>
    </row>
    <row r="1979" spans="1:18" ht="16.5" customHeight="1" x14ac:dyDescent="0.2">
      <c r="A1979" s="97"/>
      <c r="B1979" s="98"/>
      <c r="C1979" s="97"/>
      <c r="D1979" s="105"/>
      <c r="E1979" s="105"/>
      <c r="F1979" s="98"/>
      <c r="G1979" s="98"/>
      <c r="H1979" s="98"/>
      <c r="J1979" s="98"/>
      <c r="K1979" s="98"/>
      <c r="L1979" s="98"/>
      <c r="M1979" s="95"/>
      <c r="N1979" s="98"/>
      <c r="O1979" s="95"/>
      <c r="P1979" s="95"/>
      <c r="Q1979" s="98"/>
      <c r="R1979" s="112"/>
    </row>
    <row r="1980" spans="1:18" ht="16.5" customHeight="1" x14ac:dyDescent="0.2">
      <c r="A1980" s="97"/>
      <c r="B1980" s="98"/>
      <c r="C1980" s="97"/>
      <c r="D1980" s="105"/>
      <c r="E1980" s="105"/>
      <c r="F1980" s="98"/>
      <c r="G1980" s="98"/>
      <c r="H1980" s="98"/>
      <c r="J1980" s="98"/>
      <c r="K1980" s="98"/>
      <c r="L1980" s="98"/>
      <c r="M1980" s="95"/>
      <c r="N1980" s="98"/>
      <c r="O1980" s="95"/>
      <c r="P1980" s="95"/>
      <c r="Q1980" s="98"/>
      <c r="R1980" s="112"/>
    </row>
    <row r="1981" spans="1:18" ht="16.5" customHeight="1" x14ac:dyDescent="0.2">
      <c r="A1981" s="97"/>
      <c r="B1981" s="98"/>
      <c r="C1981" s="97"/>
      <c r="D1981" s="105"/>
      <c r="E1981" s="105"/>
      <c r="F1981" s="98"/>
      <c r="G1981" s="98"/>
      <c r="H1981" s="98"/>
      <c r="J1981" s="98"/>
      <c r="K1981" s="98"/>
      <c r="L1981" s="98"/>
      <c r="M1981" s="95"/>
      <c r="N1981" s="98"/>
      <c r="O1981" s="95"/>
      <c r="P1981" s="95"/>
      <c r="Q1981" s="98"/>
      <c r="R1981" s="112"/>
    </row>
    <row r="1982" spans="1:18" ht="16.5" customHeight="1" x14ac:dyDescent="0.2">
      <c r="A1982" s="97"/>
      <c r="B1982" s="98"/>
      <c r="C1982" s="97"/>
      <c r="D1982" s="105"/>
      <c r="E1982" s="105"/>
      <c r="F1982" s="98"/>
      <c r="G1982" s="98"/>
      <c r="H1982" s="98"/>
      <c r="J1982" s="98"/>
      <c r="K1982" s="98"/>
      <c r="L1982" s="98"/>
      <c r="M1982" s="95"/>
      <c r="N1982" s="98"/>
      <c r="O1982" s="95"/>
      <c r="P1982" s="95"/>
      <c r="Q1982" s="98"/>
      <c r="R1982" s="112"/>
    </row>
    <row r="1983" spans="1:18" ht="16.5" customHeight="1" x14ac:dyDescent="0.2">
      <c r="A1983" s="97"/>
      <c r="B1983" s="98"/>
      <c r="C1983" s="97"/>
      <c r="D1983" s="105"/>
      <c r="E1983" s="105"/>
      <c r="F1983" s="98"/>
      <c r="G1983" s="98"/>
      <c r="H1983" s="98"/>
      <c r="J1983" s="98"/>
      <c r="K1983" s="98"/>
      <c r="L1983" s="98"/>
      <c r="M1983" s="95"/>
      <c r="N1983" s="98"/>
      <c r="O1983" s="95"/>
      <c r="P1983" s="95"/>
      <c r="Q1983" s="98"/>
      <c r="R1983" s="112"/>
    </row>
    <row r="1984" spans="1:18" ht="16.5" customHeight="1" x14ac:dyDescent="0.2">
      <c r="A1984" s="97"/>
      <c r="B1984" s="98"/>
      <c r="C1984" s="97"/>
      <c r="D1984" s="105"/>
      <c r="E1984" s="105"/>
      <c r="F1984" s="98"/>
      <c r="G1984" s="98"/>
      <c r="H1984" s="98"/>
      <c r="J1984" s="98"/>
      <c r="K1984" s="98"/>
      <c r="L1984" s="98"/>
      <c r="M1984" s="95"/>
      <c r="N1984" s="98"/>
      <c r="O1984" s="95"/>
      <c r="P1984" s="95"/>
      <c r="Q1984" s="98"/>
      <c r="R1984" s="112"/>
    </row>
    <row r="1985" spans="1:18" ht="16.5" customHeight="1" x14ac:dyDescent="0.2">
      <c r="A1985" s="97"/>
      <c r="B1985" s="98"/>
      <c r="C1985" s="97"/>
      <c r="D1985" s="105"/>
      <c r="E1985" s="105"/>
      <c r="F1985" s="98"/>
      <c r="G1985" s="98"/>
      <c r="H1985" s="98"/>
      <c r="J1985" s="98"/>
      <c r="K1985" s="98"/>
      <c r="L1985" s="98"/>
      <c r="M1985" s="95"/>
      <c r="N1985" s="98"/>
      <c r="O1985" s="95"/>
      <c r="P1985" s="95"/>
      <c r="Q1985" s="98"/>
      <c r="R1985" s="112"/>
    </row>
    <row r="1986" spans="1:18" ht="16.5" customHeight="1" x14ac:dyDescent="0.2">
      <c r="A1986" s="97"/>
      <c r="B1986" s="98"/>
      <c r="C1986" s="97"/>
      <c r="D1986" s="105"/>
      <c r="E1986" s="105"/>
      <c r="F1986" s="98"/>
      <c r="G1986" s="98"/>
      <c r="H1986" s="98"/>
      <c r="J1986" s="98"/>
      <c r="K1986" s="98"/>
      <c r="L1986" s="98"/>
      <c r="M1986" s="95"/>
      <c r="N1986" s="98"/>
      <c r="O1986" s="95"/>
      <c r="P1986" s="95"/>
      <c r="Q1986" s="98"/>
      <c r="R1986" s="112"/>
    </row>
    <row r="1987" spans="1:18" ht="16.5" customHeight="1" x14ac:dyDescent="0.2">
      <c r="A1987" s="97"/>
      <c r="B1987" s="98"/>
      <c r="C1987" s="97"/>
      <c r="D1987" s="105"/>
      <c r="E1987" s="105"/>
      <c r="F1987" s="98"/>
      <c r="G1987" s="98"/>
      <c r="H1987" s="98"/>
      <c r="J1987" s="98"/>
      <c r="K1987" s="98"/>
      <c r="L1987" s="98"/>
      <c r="M1987" s="95"/>
      <c r="N1987" s="98"/>
      <c r="O1987" s="95"/>
      <c r="P1987" s="95"/>
      <c r="Q1987" s="98"/>
      <c r="R1987" s="112"/>
    </row>
    <row r="1988" spans="1:18" ht="16.5" customHeight="1" x14ac:dyDescent="0.2">
      <c r="A1988" s="97"/>
      <c r="B1988" s="98"/>
      <c r="C1988" s="97"/>
      <c r="D1988" s="105"/>
      <c r="E1988" s="105"/>
      <c r="F1988" s="98"/>
      <c r="G1988" s="98"/>
      <c r="H1988" s="98"/>
      <c r="J1988" s="98"/>
      <c r="K1988" s="98"/>
      <c r="L1988" s="98"/>
      <c r="M1988" s="95"/>
      <c r="N1988" s="98"/>
      <c r="O1988" s="95"/>
      <c r="P1988" s="95"/>
      <c r="Q1988" s="98"/>
      <c r="R1988" s="112"/>
    </row>
    <row r="1989" spans="1:18" ht="16.5" customHeight="1" x14ac:dyDescent="0.2">
      <c r="A1989" s="97"/>
      <c r="B1989" s="98"/>
      <c r="C1989" s="97"/>
      <c r="D1989" s="105"/>
      <c r="E1989" s="105"/>
      <c r="F1989" s="98"/>
      <c r="G1989" s="98"/>
      <c r="H1989" s="98"/>
      <c r="J1989" s="98"/>
      <c r="K1989" s="98"/>
      <c r="L1989" s="98"/>
      <c r="M1989" s="95"/>
      <c r="N1989" s="98"/>
      <c r="O1989" s="95"/>
      <c r="P1989" s="95"/>
      <c r="Q1989" s="98"/>
      <c r="R1989" s="112"/>
    </row>
    <row r="1990" spans="1:18" ht="16.5" customHeight="1" x14ac:dyDescent="0.2">
      <c r="A1990" s="97"/>
      <c r="B1990" s="98"/>
      <c r="C1990" s="97"/>
      <c r="D1990" s="105"/>
      <c r="E1990" s="105"/>
      <c r="F1990" s="98"/>
      <c r="G1990" s="98"/>
      <c r="H1990" s="98"/>
      <c r="J1990" s="98"/>
      <c r="K1990" s="98"/>
      <c r="L1990" s="98"/>
      <c r="M1990" s="95"/>
      <c r="N1990" s="98"/>
      <c r="O1990" s="95"/>
      <c r="P1990" s="95"/>
      <c r="Q1990" s="98"/>
      <c r="R1990" s="112"/>
    </row>
    <row r="1991" spans="1:18" ht="16.5" customHeight="1" x14ac:dyDescent="0.2">
      <c r="A1991" s="97"/>
      <c r="B1991" s="98"/>
      <c r="C1991" s="97"/>
      <c r="D1991" s="105"/>
      <c r="E1991" s="105"/>
      <c r="F1991" s="98"/>
      <c r="G1991" s="98"/>
      <c r="H1991" s="98"/>
      <c r="J1991" s="98"/>
      <c r="K1991" s="98"/>
      <c r="L1991" s="98"/>
      <c r="M1991" s="95"/>
      <c r="N1991" s="98"/>
      <c r="O1991" s="95"/>
      <c r="P1991" s="95"/>
      <c r="Q1991" s="98"/>
      <c r="R1991" s="112"/>
    </row>
    <row r="1992" spans="1:18" ht="16.5" customHeight="1" x14ac:dyDescent="0.2">
      <c r="A1992" s="97"/>
      <c r="B1992" s="98"/>
      <c r="C1992" s="97"/>
      <c r="D1992" s="105"/>
      <c r="E1992" s="105"/>
      <c r="F1992" s="98"/>
      <c r="G1992" s="98"/>
      <c r="H1992" s="98"/>
      <c r="J1992" s="98"/>
      <c r="K1992" s="98"/>
      <c r="L1992" s="98"/>
      <c r="M1992" s="95"/>
      <c r="N1992" s="98"/>
      <c r="O1992" s="95"/>
      <c r="P1992" s="95"/>
      <c r="Q1992" s="98"/>
      <c r="R1992" s="112"/>
    </row>
    <row r="1993" spans="1:18" ht="16.5" customHeight="1" x14ac:dyDescent="0.2">
      <c r="A1993" s="97"/>
      <c r="B1993" s="98"/>
      <c r="C1993" s="97"/>
      <c r="D1993" s="105"/>
      <c r="E1993" s="105"/>
      <c r="F1993" s="98"/>
      <c r="G1993" s="98"/>
      <c r="H1993" s="98"/>
      <c r="J1993" s="98"/>
      <c r="K1993" s="98"/>
      <c r="L1993" s="98"/>
      <c r="M1993" s="95"/>
      <c r="N1993" s="98"/>
      <c r="O1993" s="95"/>
      <c r="P1993" s="95"/>
      <c r="Q1993" s="98"/>
      <c r="R1993" s="112"/>
    </row>
    <row r="1994" spans="1:18" ht="16.5" customHeight="1" x14ac:dyDescent="0.2">
      <c r="A1994" s="97"/>
      <c r="B1994" s="98"/>
      <c r="C1994" s="97"/>
      <c r="D1994" s="105"/>
      <c r="E1994" s="105"/>
      <c r="F1994" s="98"/>
      <c r="G1994" s="98"/>
      <c r="H1994" s="98"/>
      <c r="J1994" s="98"/>
      <c r="K1994" s="98"/>
      <c r="L1994" s="98"/>
      <c r="M1994" s="95"/>
      <c r="N1994" s="98"/>
      <c r="O1994" s="95"/>
      <c r="P1994" s="95"/>
      <c r="Q1994" s="98"/>
      <c r="R1994" s="112"/>
    </row>
    <row r="1995" spans="1:18" ht="16.5" customHeight="1" x14ac:dyDescent="0.2">
      <c r="A1995" s="97"/>
      <c r="B1995" s="98"/>
      <c r="C1995" s="97"/>
      <c r="D1995" s="105"/>
      <c r="E1995" s="105"/>
      <c r="F1995" s="98"/>
      <c r="G1995" s="98"/>
      <c r="H1995" s="98"/>
      <c r="J1995" s="98"/>
      <c r="K1995" s="98"/>
      <c r="L1995" s="98"/>
      <c r="M1995" s="95"/>
      <c r="N1995" s="98"/>
      <c r="O1995" s="95"/>
      <c r="P1995" s="95"/>
      <c r="Q1995" s="98"/>
      <c r="R1995" s="112"/>
    </row>
    <row r="1996" spans="1:18" ht="16.5" customHeight="1" x14ac:dyDescent="0.2">
      <c r="A1996" s="97"/>
      <c r="B1996" s="98"/>
      <c r="C1996" s="97"/>
      <c r="D1996" s="105"/>
      <c r="E1996" s="105"/>
      <c r="F1996" s="98"/>
      <c r="G1996" s="98"/>
      <c r="H1996" s="98"/>
      <c r="J1996" s="98"/>
      <c r="K1996" s="98"/>
      <c r="L1996" s="98"/>
      <c r="M1996" s="95"/>
      <c r="N1996" s="98"/>
      <c r="O1996" s="95"/>
      <c r="P1996" s="95"/>
      <c r="Q1996" s="98"/>
      <c r="R1996" s="112"/>
    </row>
    <row r="1997" spans="1:18" ht="16.5" customHeight="1" x14ac:dyDescent="0.2">
      <c r="A1997" s="97"/>
      <c r="B1997" s="98"/>
      <c r="C1997" s="97"/>
      <c r="D1997" s="105"/>
      <c r="E1997" s="105"/>
      <c r="F1997" s="98"/>
      <c r="G1997" s="98"/>
      <c r="H1997" s="98"/>
      <c r="J1997" s="98"/>
      <c r="K1997" s="98"/>
      <c r="L1997" s="98"/>
      <c r="M1997" s="95"/>
      <c r="N1997" s="98"/>
      <c r="O1997" s="95"/>
      <c r="P1997" s="95"/>
      <c r="Q1997" s="98"/>
      <c r="R1997" s="112"/>
    </row>
    <row r="1998" spans="1:18" ht="16.5" customHeight="1" x14ac:dyDescent="0.2">
      <c r="A1998" s="97"/>
      <c r="B1998" s="98"/>
      <c r="C1998" s="97"/>
      <c r="D1998" s="105"/>
      <c r="E1998" s="105"/>
      <c r="F1998" s="98"/>
      <c r="G1998" s="98"/>
      <c r="H1998" s="98"/>
      <c r="J1998" s="98"/>
      <c r="K1998" s="98"/>
      <c r="L1998" s="98"/>
      <c r="M1998" s="95"/>
      <c r="N1998" s="98"/>
      <c r="O1998" s="95"/>
      <c r="P1998" s="95"/>
      <c r="Q1998" s="98"/>
      <c r="R1998" s="112"/>
    </row>
    <row r="1999" spans="1:18" ht="16.5" customHeight="1" x14ac:dyDescent="0.2">
      <c r="A1999" s="97"/>
      <c r="B1999" s="98"/>
      <c r="C1999" s="97"/>
      <c r="D1999" s="105"/>
      <c r="E1999" s="105"/>
      <c r="F1999" s="98"/>
      <c r="G1999" s="98"/>
      <c r="H1999" s="98"/>
      <c r="J1999" s="98"/>
      <c r="K1999" s="98"/>
      <c r="L1999" s="98"/>
      <c r="M1999" s="95"/>
      <c r="N1999" s="98"/>
      <c r="O1999" s="95"/>
      <c r="P1999" s="95"/>
      <c r="Q1999" s="98"/>
      <c r="R1999" s="112"/>
    </row>
    <row r="2000" spans="1:18" ht="16.5" customHeight="1" x14ac:dyDescent="0.2">
      <c r="A2000" s="97"/>
      <c r="B2000" s="98"/>
      <c r="C2000" s="97"/>
      <c r="D2000" s="105"/>
      <c r="E2000" s="105"/>
      <c r="F2000" s="98"/>
      <c r="G2000" s="98"/>
      <c r="H2000" s="98"/>
      <c r="J2000" s="98"/>
      <c r="K2000" s="98"/>
      <c r="L2000" s="98"/>
      <c r="M2000" s="95"/>
      <c r="N2000" s="98"/>
      <c r="O2000" s="95"/>
      <c r="P2000" s="95"/>
      <c r="Q2000" s="98"/>
      <c r="R2000" s="112"/>
    </row>
    <row r="2001" spans="1:18" ht="16.5" customHeight="1" x14ac:dyDescent="0.2">
      <c r="A2001" s="97"/>
      <c r="B2001" s="98"/>
      <c r="C2001" s="97"/>
      <c r="D2001" s="105"/>
      <c r="E2001" s="105"/>
      <c r="F2001" s="98"/>
      <c r="G2001" s="98"/>
      <c r="H2001" s="98"/>
      <c r="J2001" s="98"/>
      <c r="K2001" s="98"/>
      <c r="L2001" s="98"/>
      <c r="M2001" s="95"/>
      <c r="N2001" s="98"/>
      <c r="O2001" s="95"/>
      <c r="P2001" s="95"/>
      <c r="Q2001" s="98"/>
      <c r="R2001" s="112"/>
    </row>
    <row r="2002" spans="1:18" ht="16.5" customHeight="1" x14ac:dyDescent="0.2">
      <c r="A2002" s="97"/>
      <c r="B2002" s="98"/>
      <c r="C2002" s="97"/>
      <c r="D2002" s="105"/>
      <c r="E2002" s="105"/>
      <c r="F2002" s="98"/>
      <c r="G2002" s="98"/>
      <c r="H2002" s="98"/>
      <c r="J2002" s="98"/>
      <c r="K2002" s="98"/>
      <c r="L2002" s="98"/>
      <c r="M2002" s="95"/>
      <c r="N2002" s="98"/>
      <c r="O2002" s="95"/>
      <c r="P2002" s="95"/>
      <c r="Q2002" s="98"/>
      <c r="R2002" s="112"/>
    </row>
    <row r="2003" spans="1:18" ht="16.5" customHeight="1" x14ac:dyDescent="0.2">
      <c r="A2003" s="97"/>
      <c r="B2003" s="98"/>
      <c r="C2003" s="97"/>
      <c r="D2003" s="105"/>
      <c r="E2003" s="105"/>
      <c r="F2003" s="98"/>
      <c r="G2003" s="98"/>
      <c r="H2003" s="98"/>
      <c r="J2003" s="98"/>
      <c r="K2003" s="98"/>
      <c r="L2003" s="98"/>
      <c r="M2003" s="95"/>
      <c r="N2003" s="98"/>
      <c r="O2003" s="95"/>
      <c r="P2003" s="95"/>
      <c r="Q2003" s="98"/>
      <c r="R2003" s="112"/>
    </row>
    <row r="2004" spans="1:18" ht="16.5" customHeight="1" x14ac:dyDescent="0.2">
      <c r="A2004" s="97"/>
      <c r="B2004" s="98"/>
      <c r="C2004" s="97"/>
      <c r="D2004" s="105"/>
      <c r="E2004" s="105"/>
      <c r="F2004" s="98"/>
      <c r="G2004" s="98"/>
      <c r="H2004" s="98"/>
      <c r="J2004" s="98"/>
      <c r="K2004" s="98"/>
      <c r="L2004" s="98"/>
      <c r="M2004" s="95"/>
      <c r="N2004" s="98"/>
      <c r="O2004" s="95"/>
      <c r="P2004" s="95"/>
      <c r="Q2004" s="98"/>
      <c r="R2004" s="112"/>
    </row>
    <row r="2005" spans="1:18" ht="16.5" customHeight="1" x14ac:dyDescent="0.2">
      <c r="A2005" s="97"/>
      <c r="B2005" s="98"/>
      <c r="C2005" s="97"/>
      <c r="D2005" s="105"/>
      <c r="E2005" s="105"/>
      <c r="F2005" s="98"/>
      <c r="G2005" s="98"/>
      <c r="H2005" s="98"/>
      <c r="J2005" s="98"/>
      <c r="K2005" s="98"/>
      <c r="L2005" s="98"/>
      <c r="M2005" s="95"/>
      <c r="N2005" s="98"/>
      <c r="O2005" s="95"/>
      <c r="P2005" s="95"/>
      <c r="Q2005" s="98"/>
      <c r="R2005" s="112"/>
    </row>
    <row r="2006" spans="1:18" ht="16.5" customHeight="1" x14ac:dyDescent="0.2">
      <c r="A2006" s="97"/>
      <c r="B2006" s="98"/>
      <c r="C2006" s="97"/>
      <c r="D2006" s="105"/>
      <c r="E2006" s="105"/>
      <c r="F2006" s="98"/>
      <c r="G2006" s="98"/>
      <c r="H2006" s="98"/>
      <c r="J2006" s="98"/>
      <c r="K2006" s="98"/>
      <c r="L2006" s="98"/>
      <c r="M2006" s="95"/>
      <c r="N2006" s="98"/>
      <c r="O2006" s="95"/>
      <c r="P2006" s="95"/>
      <c r="Q2006" s="98"/>
      <c r="R2006" s="112"/>
    </row>
    <row r="2007" spans="1:18" ht="16.5" customHeight="1" x14ac:dyDescent="0.2">
      <c r="A2007" s="97"/>
      <c r="B2007" s="98"/>
      <c r="C2007" s="97"/>
      <c r="D2007" s="105"/>
      <c r="E2007" s="105"/>
      <c r="F2007" s="98"/>
      <c r="G2007" s="98"/>
      <c r="H2007" s="98"/>
      <c r="J2007" s="98"/>
      <c r="K2007" s="98"/>
      <c r="L2007" s="98"/>
      <c r="M2007" s="95"/>
      <c r="N2007" s="98"/>
      <c r="O2007" s="95"/>
      <c r="P2007" s="95"/>
      <c r="Q2007" s="98"/>
      <c r="R2007" s="112"/>
    </row>
    <row r="2008" spans="1:18" ht="16.5" customHeight="1" x14ac:dyDescent="0.2">
      <c r="A2008" s="97"/>
      <c r="B2008" s="98"/>
      <c r="C2008" s="97"/>
      <c r="D2008" s="105"/>
      <c r="E2008" s="105"/>
      <c r="F2008" s="98"/>
      <c r="G2008" s="98"/>
      <c r="H2008" s="98"/>
      <c r="J2008" s="98"/>
      <c r="K2008" s="98"/>
      <c r="L2008" s="98"/>
      <c r="M2008" s="95"/>
      <c r="N2008" s="98"/>
      <c r="O2008" s="95"/>
      <c r="P2008" s="95"/>
      <c r="Q2008" s="98"/>
      <c r="R2008" s="112"/>
    </row>
    <row r="2009" spans="1:18" ht="16.5" customHeight="1" x14ac:dyDescent="0.2">
      <c r="A2009" s="97"/>
      <c r="B2009" s="98"/>
      <c r="C2009" s="97"/>
      <c r="D2009" s="105"/>
      <c r="E2009" s="105"/>
      <c r="F2009" s="98"/>
      <c r="G2009" s="98"/>
      <c r="H2009" s="98"/>
      <c r="J2009" s="98"/>
      <c r="K2009" s="98"/>
      <c r="L2009" s="98"/>
      <c r="M2009" s="95"/>
      <c r="N2009" s="98"/>
      <c r="O2009" s="95"/>
      <c r="P2009" s="95"/>
      <c r="Q2009" s="98"/>
      <c r="R2009" s="112"/>
    </row>
    <row r="2010" spans="1:18" ht="16.5" customHeight="1" x14ac:dyDescent="0.2">
      <c r="A2010" s="97"/>
      <c r="B2010" s="98"/>
      <c r="C2010" s="97"/>
      <c r="D2010" s="105"/>
      <c r="E2010" s="105"/>
      <c r="F2010" s="98"/>
      <c r="G2010" s="98"/>
      <c r="H2010" s="98"/>
      <c r="J2010" s="98"/>
      <c r="K2010" s="98"/>
      <c r="L2010" s="98"/>
      <c r="M2010" s="95"/>
      <c r="N2010" s="98"/>
      <c r="O2010" s="95"/>
      <c r="P2010" s="95"/>
      <c r="Q2010" s="98"/>
      <c r="R2010" s="112"/>
    </row>
    <row r="2011" spans="1:18" ht="16.5" customHeight="1" x14ac:dyDescent="0.2">
      <c r="A2011" s="97"/>
      <c r="B2011" s="98"/>
      <c r="C2011" s="97"/>
      <c r="D2011" s="105"/>
      <c r="E2011" s="105"/>
      <c r="F2011" s="98"/>
      <c r="G2011" s="98"/>
      <c r="H2011" s="98"/>
      <c r="J2011" s="98"/>
      <c r="K2011" s="98"/>
      <c r="L2011" s="98"/>
      <c r="M2011" s="95"/>
      <c r="N2011" s="98"/>
      <c r="O2011" s="95"/>
      <c r="P2011" s="95"/>
      <c r="Q2011" s="98"/>
      <c r="R2011" s="112"/>
    </row>
    <row r="2012" spans="1:18" ht="16.5" customHeight="1" x14ac:dyDescent="0.2">
      <c r="A2012" s="97"/>
      <c r="B2012" s="98"/>
      <c r="C2012" s="97"/>
      <c r="D2012" s="105"/>
      <c r="E2012" s="105"/>
      <c r="F2012" s="98"/>
      <c r="G2012" s="98"/>
      <c r="H2012" s="98"/>
      <c r="J2012" s="98"/>
      <c r="K2012" s="98"/>
      <c r="L2012" s="98"/>
      <c r="M2012" s="95"/>
      <c r="N2012" s="98"/>
      <c r="O2012" s="95"/>
      <c r="P2012" s="95"/>
      <c r="Q2012" s="98"/>
      <c r="R2012" s="112"/>
    </row>
    <row r="2013" spans="1:18" ht="16.5" customHeight="1" x14ac:dyDescent="0.2">
      <c r="A2013" s="97"/>
      <c r="B2013" s="98"/>
      <c r="C2013" s="97"/>
      <c r="D2013" s="105"/>
      <c r="E2013" s="105"/>
      <c r="F2013" s="98"/>
      <c r="G2013" s="98"/>
      <c r="H2013" s="98"/>
      <c r="J2013" s="98"/>
      <c r="K2013" s="98"/>
      <c r="L2013" s="98"/>
      <c r="M2013" s="95"/>
      <c r="N2013" s="98"/>
      <c r="O2013" s="95"/>
      <c r="P2013" s="95"/>
      <c r="Q2013" s="98"/>
      <c r="R2013" s="112"/>
    </row>
    <row r="2014" spans="1:18" ht="16.5" customHeight="1" x14ac:dyDescent="0.2">
      <c r="A2014" s="97"/>
      <c r="B2014" s="98"/>
      <c r="C2014" s="97"/>
      <c r="D2014" s="105"/>
      <c r="E2014" s="105"/>
      <c r="F2014" s="98"/>
      <c r="G2014" s="98"/>
      <c r="H2014" s="98"/>
      <c r="J2014" s="98"/>
      <c r="K2014" s="98"/>
      <c r="L2014" s="98"/>
      <c r="M2014" s="95"/>
      <c r="N2014" s="98"/>
      <c r="O2014" s="95"/>
      <c r="P2014" s="95"/>
      <c r="Q2014" s="98"/>
      <c r="R2014" s="112"/>
    </row>
    <row r="2015" spans="1:18" ht="16.5" customHeight="1" x14ac:dyDescent="0.2">
      <c r="A2015" s="97"/>
      <c r="B2015" s="98"/>
      <c r="C2015" s="97"/>
      <c r="D2015" s="105"/>
      <c r="E2015" s="105"/>
      <c r="F2015" s="98"/>
      <c r="G2015" s="98"/>
      <c r="H2015" s="98"/>
      <c r="J2015" s="98"/>
      <c r="K2015" s="98"/>
      <c r="L2015" s="98"/>
      <c r="M2015" s="95"/>
      <c r="N2015" s="98"/>
      <c r="O2015" s="95"/>
      <c r="P2015" s="95"/>
      <c r="Q2015" s="98"/>
      <c r="R2015" s="112"/>
    </row>
    <row r="2016" spans="1:18" ht="16.5" customHeight="1" x14ac:dyDescent="0.2">
      <c r="A2016" s="97"/>
      <c r="B2016" s="98"/>
      <c r="C2016" s="97"/>
      <c r="D2016" s="105"/>
      <c r="E2016" s="105"/>
      <c r="F2016" s="98"/>
      <c r="G2016" s="98"/>
      <c r="H2016" s="98"/>
      <c r="J2016" s="98"/>
      <c r="K2016" s="98"/>
      <c r="L2016" s="98"/>
      <c r="M2016" s="95"/>
      <c r="N2016" s="98"/>
      <c r="O2016" s="95"/>
      <c r="P2016" s="95"/>
      <c r="Q2016" s="98"/>
      <c r="R2016" s="112"/>
    </row>
    <row r="2017" spans="1:18" ht="16.5" customHeight="1" x14ac:dyDescent="0.2">
      <c r="A2017" s="97"/>
      <c r="B2017" s="98"/>
      <c r="C2017" s="97"/>
      <c r="D2017" s="105"/>
      <c r="E2017" s="105"/>
      <c r="F2017" s="98"/>
      <c r="G2017" s="98"/>
      <c r="H2017" s="98"/>
      <c r="J2017" s="98"/>
      <c r="K2017" s="98"/>
      <c r="L2017" s="98"/>
      <c r="M2017" s="95"/>
      <c r="N2017" s="98"/>
      <c r="O2017" s="95"/>
      <c r="P2017" s="95"/>
      <c r="Q2017" s="98"/>
      <c r="R2017" s="112"/>
    </row>
    <row r="2018" spans="1:18" ht="16.5" customHeight="1" x14ac:dyDescent="0.2">
      <c r="A2018" s="97"/>
      <c r="B2018" s="98"/>
      <c r="C2018" s="97"/>
      <c r="D2018" s="105"/>
      <c r="E2018" s="105"/>
      <c r="F2018" s="98"/>
      <c r="G2018" s="98"/>
      <c r="H2018" s="98"/>
      <c r="J2018" s="98"/>
      <c r="K2018" s="98"/>
      <c r="L2018" s="98"/>
      <c r="M2018" s="95"/>
      <c r="N2018" s="98"/>
      <c r="O2018" s="95"/>
      <c r="P2018" s="95"/>
      <c r="Q2018" s="98"/>
      <c r="R2018" s="112"/>
    </row>
    <row r="2019" spans="1:18" ht="16.5" customHeight="1" x14ac:dyDescent="0.2">
      <c r="A2019" s="97"/>
      <c r="B2019" s="98"/>
      <c r="C2019" s="97"/>
      <c r="D2019" s="105"/>
      <c r="E2019" s="105"/>
      <c r="F2019" s="98"/>
      <c r="G2019" s="98"/>
      <c r="H2019" s="98"/>
      <c r="J2019" s="98"/>
      <c r="K2019" s="98"/>
      <c r="L2019" s="98"/>
      <c r="M2019" s="95"/>
      <c r="N2019" s="98"/>
      <c r="O2019" s="95"/>
      <c r="P2019" s="95"/>
      <c r="Q2019" s="98"/>
      <c r="R2019" s="112"/>
    </row>
    <row r="2020" spans="1:18" ht="16.5" customHeight="1" x14ac:dyDescent="0.2">
      <c r="A2020" s="97"/>
      <c r="B2020" s="98"/>
      <c r="C2020" s="97"/>
      <c r="D2020" s="105"/>
      <c r="E2020" s="105"/>
      <c r="F2020" s="98"/>
      <c r="G2020" s="98"/>
      <c r="H2020" s="98"/>
      <c r="J2020" s="98"/>
      <c r="K2020" s="98"/>
      <c r="L2020" s="98"/>
      <c r="M2020" s="95"/>
      <c r="N2020" s="98"/>
      <c r="O2020" s="95"/>
      <c r="P2020" s="95"/>
      <c r="Q2020" s="98"/>
      <c r="R2020" s="112"/>
    </row>
    <row r="2021" spans="1:18" ht="16.5" customHeight="1" x14ac:dyDescent="0.2">
      <c r="A2021" s="97"/>
      <c r="B2021" s="98"/>
      <c r="C2021" s="97"/>
      <c r="D2021" s="105"/>
      <c r="E2021" s="105"/>
      <c r="F2021" s="98"/>
      <c r="G2021" s="98"/>
      <c r="H2021" s="98"/>
      <c r="J2021" s="98"/>
      <c r="K2021" s="98"/>
      <c r="L2021" s="98"/>
      <c r="M2021" s="95"/>
      <c r="N2021" s="98"/>
      <c r="O2021" s="95"/>
      <c r="P2021" s="95"/>
      <c r="Q2021" s="98"/>
      <c r="R2021" s="112"/>
    </row>
    <row r="2022" spans="1:18" ht="16.5" customHeight="1" x14ac:dyDescent="0.2">
      <c r="A2022" s="97"/>
      <c r="B2022" s="98"/>
      <c r="C2022" s="97"/>
      <c r="D2022" s="105"/>
      <c r="E2022" s="105"/>
      <c r="F2022" s="98"/>
      <c r="G2022" s="98"/>
      <c r="H2022" s="98"/>
      <c r="J2022" s="98"/>
      <c r="K2022" s="98"/>
      <c r="L2022" s="98"/>
      <c r="M2022" s="95"/>
      <c r="N2022" s="98"/>
      <c r="O2022" s="95"/>
      <c r="P2022" s="95"/>
      <c r="Q2022" s="98"/>
      <c r="R2022" s="112"/>
    </row>
    <row r="2023" spans="1:18" ht="16.5" customHeight="1" x14ac:dyDescent="0.2">
      <c r="A2023" s="97"/>
      <c r="B2023" s="98"/>
      <c r="C2023" s="97"/>
      <c r="D2023" s="105"/>
      <c r="E2023" s="105"/>
      <c r="F2023" s="98"/>
      <c r="G2023" s="98"/>
      <c r="H2023" s="98"/>
      <c r="J2023" s="98"/>
      <c r="K2023" s="98"/>
      <c r="L2023" s="98"/>
      <c r="M2023" s="95"/>
      <c r="N2023" s="98"/>
      <c r="O2023" s="95"/>
      <c r="P2023" s="95"/>
      <c r="Q2023" s="98"/>
      <c r="R2023" s="112"/>
    </row>
    <row r="2024" spans="1:18" ht="16.5" customHeight="1" x14ac:dyDescent="0.2">
      <c r="A2024" s="97"/>
      <c r="B2024" s="98"/>
      <c r="C2024" s="97"/>
      <c r="D2024" s="105"/>
      <c r="E2024" s="105"/>
      <c r="F2024" s="98"/>
      <c r="G2024" s="98"/>
      <c r="H2024" s="98"/>
      <c r="J2024" s="98"/>
      <c r="K2024" s="98"/>
      <c r="L2024" s="98"/>
      <c r="M2024" s="95"/>
      <c r="N2024" s="98"/>
      <c r="O2024" s="95"/>
      <c r="P2024" s="95"/>
      <c r="Q2024" s="98"/>
      <c r="R2024" s="112"/>
    </row>
    <row r="2025" spans="1:18" ht="16.5" customHeight="1" x14ac:dyDescent="0.2">
      <c r="A2025" s="97"/>
      <c r="B2025" s="98"/>
      <c r="C2025" s="97"/>
      <c r="D2025" s="105"/>
      <c r="E2025" s="105"/>
      <c r="F2025" s="98"/>
      <c r="G2025" s="98"/>
      <c r="H2025" s="98"/>
      <c r="J2025" s="98"/>
      <c r="K2025" s="98"/>
      <c r="L2025" s="98"/>
      <c r="M2025" s="95"/>
      <c r="N2025" s="98"/>
      <c r="O2025" s="95"/>
      <c r="P2025" s="95"/>
      <c r="Q2025" s="98"/>
      <c r="R2025" s="112"/>
    </row>
    <row r="2026" spans="1:18" ht="16.5" customHeight="1" x14ac:dyDescent="0.2">
      <c r="A2026" s="97"/>
      <c r="B2026" s="98"/>
      <c r="C2026" s="97"/>
      <c r="D2026" s="105"/>
      <c r="E2026" s="105"/>
      <c r="F2026" s="98"/>
      <c r="G2026" s="98"/>
      <c r="H2026" s="98"/>
      <c r="J2026" s="98"/>
      <c r="K2026" s="98"/>
      <c r="L2026" s="98"/>
      <c r="M2026" s="95"/>
      <c r="N2026" s="98"/>
      <c r="O2026" s="95"/>
      <c r="P2026" s="95"/>
      <c r="Q2026" s="98"/>
      <c r="R2026" s="112"/>
    </row>
    <row r="2027" spans="1:18" ht="16.5" customHeight="1" x14ac:dyDescent="0.2">
      <c r="A2027" s="97"/>
      <c r="B2027" s="98"/>
      <c r="C2027" s="97"/>
      <c r="D2027" s="105"/>
      <c r="E2027" s="105"/>
      <c r="F2027" s="98"/>
      <c r="G2027" s="98"/>
      <c r="H2027" s="98"/>
      <c r="J2027" s="98"/>
      <c r="K2027" s="98"/>
      <c r="L2027" s="98"/>
      <c r="M2027" s="95"/>
      <c r="N2027" s="98"/>
      <c r="O2027" s="95"/>
      <c r="P2027" s="95"/>
      <c r="Q2027" s="98"/>
      <c r="R2027" s="112"/>
    </row>
    <row r="2028" spans="1:18" ht="16.5" customHeight="1" x14ac:dyDescent="0.2">
      <c r="A2028" s="97"/>
      <c r="B2028" s="98"/>
      <c r="C2028" s="97"/>
      <c r="D2028" s="105"/>
      <c r="E2028" s="105"/>
      <c r="F2028" s="98"/>
      <c r="G2028" s="98"/>
      <c r="H2028" s="98"/>
      <c r="J2028" s="98"/>
      <c r="K2028" s="98"/>
      <c r="L2028" s="98"/>
      <c r="M2028" s="95"/>
      <c r="N2028" s="98"/>
      <c r="O2028" s="95"/>
      <c r="P2028" s="95"/>
      <c r="Q2028" s="98"/>
      <c r="R2028" s="112"/>
    </row>
    <row r="2029" spans="1:18" ht="16.5" customHeight="1" x14ac:dyDescent="0.2">
      <c r="A2029" s="97"/>
      <c r="B2029" s="98"/>
      <c r="C2029" s="97"/>
      <c r="D2029" s="105"/>
      <c r="E2029" s="105"/>
      <c r="F2029" s="98"/>
      <c r="G2029" s="98"/>
      <c r="H2029" s="98"/>
      <c r="J2029" s="98"/>
      <c r="K2029" s="98"/>
      <c r="L2029" s="98"/>
      <c r="M2029" s="95"/>
      <c r="N2029" s="98"/>
      <c r="O2029" s="95"/>
      <c r="P2029" s="95"/>
      <c r="Q2029" s="98"/>
      <c r="R2029" s="112"/>
    </row>
    <row r="2030" spans="1:18" ht="16.5" customHeight="1" x14ac:dyDescent="0.2">
      <c r="A2030" s="97"/>
      <c r="B2030" s="98"/>
      <c r="C2030" s="97"/>
      <c r="D2030" s="105"/>
      <c r="E2030" s="105"/>
      <c r="F2030" s="98"/>
      <c r="G2030" s="98"/>
      <c r="H2030" s="98"/>
      <c r="J2030" s="98"/>
      <c r="K2030" s="98"/>
      <c r="L2030" s="98"/>
      <c r="M2030" s="95"/>
      <c r="N2030" s="98"/>
      <c r="O2030" s="95"/>
      <c r="P2030" s="95"/>
      <c r="Q2030" s="98"/>
      <c r="R2030" s="112"/>
    </row>
    <row r="2031" spans="1:18" ht="16.5" customHeight="1" x14ac:dyDescent="0.2">
      <c r="A2031" s="97"/>
      <c r="B2031" s="98"/>
      <c r="C2031" s="97"/>
      <c r="D2031" s="105"/>
      <c r="E2031" s="105"/>
      <c r="F2031" s="98"/>
      <c r="G2031" s="98"/>
      <c r="H2031" s="98"/>
      <c r="J2031" s="98"/>
      <c r="K2031" s="98"/>
      <c r="L2031" s="98"/>
      <c r="M2031" s="95"/>
      <c r="N2031" s="98"/>
      <c r="O2031" s="95"/>
      <c r="P2031" s="95"/>
      <c r="Q2031" s="98"/>
      <c r="R2031" s="112"/>
    </row>
    <row r="2032" spans="1:18" ht="16.5" customHeight="1" x14ac:dyDescent="0.2">
      <c r="A2032" s="97"/>
      <c r="B2032" s="98"/>
      <c r="C2032" s="97"/>
      <c r="D2032" s="105"/>
      <c r="E2032" s="105"/>
      <c r="F2032" s="98"/>
      <c r="G2032" s="98"/>
      <c r="H2032" s="98"/>
      <c r="J2032" s="98"/>
      <c r="K2032" s="98"/>
      <c r="L2032" s="98"/>
      <c r="M2032" s="95"/>
      <c r="N2032" s="98"/>
      <c r="O2032" s="95"/>
      <c r="P2032" s="95"/>
      <c r="Q2032" s="98"/>
      <c r="R2032" s="112"/>
    </row>
    <row r="2033" spans="1:18" ht="16.5" customHeight="1" x14ac:dyDescent="0.2">
      <c r="A2033" s="97"/>
      <c r="B2033" s="98"/>
      <c r="C2033" s="97"/>
      <c r="D2033" s="105"/>
      <c r="E2033" s="105"/>
      <c r="F2033" s="98"/>
      <c r="G2033" s="98"/>
      <c r="H2033" s="98"/>
      <c r="J2033" s="98"/>
      <c r="K2033" s="98"/>
      <c r="L2033" s="98"/>
      <c r="M2033" s="95"/>
      <c r="N2033" s="98"/>
      <c r="O2033" s="95"/>
      <c r="P2033" s="95"/>
      <c r="Q2033" s="98"/>
      <c r="R2033" s="112"/>
    </row>
    <row r="2034" spans="1:18" ht="16.5" customHeight="1" x14ac:dyDescent="0.2">
      <c r="A2034" s="97"/>
      <c r="B2034" s="98"/>
      <c r="C2034" s="97"/>
      <c r="D2034" s="105"/>
      <c r="E2034" s="105"/>
      <c r="F2034" s="98"/>
      <c r="G2034" s="98"/>
      <c r="H2034" s="98"/>
      <c r="J2034" s="98"/>
      <c r="K2034" s="98"/>
      <c r="L2034" s="98"/>
      <c r="M2034" s="95"/>
      <c r="N2034" s="98"/>
      <c r="O2034" s="95"/>
      <c r="P2034" s="95"/>
      <c r="Q2034" s="98"/>
      <c r="R2034" s="112"/>
    </row>
    <row r="2035" spans="1:18" ht="16.5" customHeight="1" x14ac:dyDescent="0.2">
      <c r="A2035" s="97"/>
      <c r="B2035" s="98"/>
      <c r="C2035" s="97"/>
      <c r="D2035" s="105"/>
      <c r="E2035" s="105"/>
      <c r="F2035" s="98"/>
      <c r="G2035" s="98"/>
      <c r="H2035" s="98"/>
      <c r="J2035" s="98"/>
      <c r="K2035" s="98"/>
      <c r="L2035" s="98"/>
      <c r="M2035" s="95"/>
      <c r="N2035" s="98"/>
      <c r="O2035" s="95"/>
      <c r="P2035" s="95"/>
      <c r="Q2035" s="98"/>
      <c r="R2035" s="112"/>
    </row>
    <row r="2036" spans="1:18" ht="16.5" customHeight="1" x14ac:dyDescent="0.2">
      <c r="A2036" s="97"/>
      <c r="B2036" s="98"/>
      <c r="C2036" s="97"/>
      <c r="D2036" s="105"/>
      <c r="E2036" s="105"/>
      <c r="F2036" s="98"/>
      <c r="G2036" s="98"/>
      <c r="H2036" s="98"/>
      <c r="J2036" s="98"/>
      <c r="K2036" s="98"/>
      <c r="L2036" s="98"/>
      <c r="M2036" s="95"/>
      <c r="N2036" s="98"/>
      <c r="O2036" s="95"/>
      <c r="P2036" s="95"/>
      <c r="Q2036" s="98"/>
      <c r="R2036" s="112"/>
    </row>
    <row r="2037" spans="1:18" ht="16.5" customHeight="1" x14ac:dyDescent="0.2">
      <c r="A2037" s="97"/>
      <c r="B2037" s="98"/>
      <c r="C2037" s="97"/>
      <c r="D2037" s="105"/>
      <c r="E2037" s="105"/>
      <c r="F2037" s="98"/>
      <c r="G2037" s="98"/>
      <c r="H2037" s="98"/>
      <c r="J2037" s="98"/>
      <c r="K2037" s="98"/>
      <c r="L2037" s="98"/>
      <c r="M2037" s="95"/>
      <c r="N2037" s="98"/>
      <c r="O2037" s="95"/>
      <c r="P2037" s="95"/>
      <c r="Q2037" s="98"/>
      <c r="R2037" s="112"/>
    </row>
    <row r="2038" spans="1:18" ht="16.5" customHeight="1" x14ac:dyDescent="0.2">
      <c r="A2038" s="97"/>
      <c r="B2038" s="98"/>
      <c r="C2038" s="97"/>
      <c r="D2038" s="105"/>
      <c r="E2038" s="105"/>
      <c r="F2038" s="98"/>
      <c r="G2038" s="98"/>
      <c r="H2038" s="98"/>
      <c r="J2038" s="98"/>
      <c r="K2038" s="98"/>
      <c r="L2038" s="98"/>
      <c r="M2038" s="95"/>
      <c r="N2038" s="98"/>
      <c r="O2038" s="95"/>
      <c r="P2038" s="95"/>
      <c r="Q2038" s="98"/>
      <c r="R2038" s="112"/>
    </row>
    <row r="2039" spans="1:18" ht="16.5" customHeight="1" x14ac:dyDescent="0.2">
      <c r="A2039" s="97"/>
      <c r="B2039" s="98"/>
      <c r="C2039" s="97"/>
      <c r="D2039" s="105"/>
      <c r="E2039" s="105"/>
      <c r="F2039" s="98"/>
      <c r="G2039" s="98"/>
      <c r="H2039" s="98"/>
      <c r="J2039" s="98"/>
      <c r="K2039" s="98"/>
      <c r="L2039" s="98"/>
      <c r="M2039" s="95"/>
      <c r="N2039" s="98"/>
      <c r="O2039" s="95"/>
      <c r="P2039" s="95"/>
      <c r="Q2039" s="98"/>
      <c r="R2039" s="112"/>
    </row>
    <row r="2040" spans="1:18" ht="16.5" customHeight="1" x14ac:dyDescent="0.2">
      <c r="A2040" s="97"/>
      <c r="B2040" s="98"/>
      <c r="C2040" s="97"/>
      <c r="D2040" s="105"/>
      <c r="E2040" s="105"/>
      <c r="F2040" s="98"/>
      <c r="G2040" s="98"/>
      <c r="H2040" s="98"/>
      <c r="J2040" s="98"/>
      <c r="K2040" s="98"/>
      <c r="L2040" s="98"/>
      <c r="M2040" s="95"/>
      <c r="N2040" s="98"/>
      <c r="O2040" s="95"/>
      <c r="P2040" s="95"/>
      <c r="Q2040" s="98"/>
      <c r="R2040" s="112"/>
    </row>
    <row r="2041" spans="1:18" ht="16.5" customHeight="1" x14ac:dyDescent="0.2">
      <c r="A2041" s="97"/>
      <c r="B2041" s="98"/>
      <c r="C2041" s="97"/>
      <c r="D2041" s="105"/>
      <c r="E2041" s="105"/>
      <c r="F2041" s="98"/>
      <c r="G2041" s="98"/>
      <c r="H2041" s="98"/>
      <c r="J2041" s="98"/>
      <c r="K2041" s="98"/>
      <c r="L2041" s="98"/>
      <c r="M2041" s="95"/>
      <c r="N2041" s="98"/>
      <c r="O2041" s="95"/>
      <c r="P2041" s="95"/>
      <c r="Q2041" s="98"/>
      <c r="R2041" s="112"/>
    </row>
    <row r="2042" spans="1:18" ht="16.5" customHeight="1" x14ac:dyDescent="0.2">
      <c r="A2042" s="97"/>
      <c r="B2042" s="98"/>
      <c r="C2042" s="97"/>
      <c r="D2042" s="105"/>
      <c r="E2042" s="105"/>
      <c r="F2042" s="98"/>
      <c r="G2042" s="98"/>
      <c r="H2042" s="98"/>
      <c r="J2042" s="98"/>
      <c r="K2042" s="98"/>
      <c r="L2042" s="98"/>
      <c r="M2042" s="95"/>
      <c r="N2042" s="98"/>
      <c r="O2042" s="95"/>
      <c r="P2042" s="95"/>
      <c r="Q2042" s="98"/>
      <c r="R2042" s="112"/>
    </row>
    <row r="2043" spans="1:18" ht="16.5" customHeight="1" x14ac:dyDescent="0.2">
      <c r="A2043" s="97"/>
      <c r="B2043" s="98"/>
      <c r="C2043" s="97"/>
      <c r="D2043" s="105"/>
      <c r="E2043" s="105"/>
      <c r="F2043" s="98"/>
      <c r="G2043" s="98"/>
      <c r="H2043" s="98"/>
      <c r="J2043" s="98"/>
      <c r="K2043" s="98"/>
      <c r="L2043" s="98"/>
      <c r="M2043" s="95"/>
      <c r="N2043" s="98"/>
      <c r="O2043" s="95"/>
      <c r="P2043" s="95"/>
      <c r="Q2043" s="98"/>
      <c r="R2043" s="112"/>
    </row>
    <row r="2044" spans="1:18" ht="16.5" customHeight="1" x14ac:dyDescent="0.2">
      <c r="A2044" s="97"/>
      <c r="B2044" s="98"/>
      <c r="C2044" s="97"/>
      <c r="D2044" s="105"/>
      <c r="E2044" s="105"/>
      <c r="F2044" s="98"/>
      <c r="G2044" s="98"/>
      <c r="H2044" s="98"/>
      <c r="J2044" s="98"/>
      <c r="K2044" s="98"/>
      <c r="L2044" s="98"/>
      <c r="M2044" s="95"/>
      <c r="N2044" s="98"/>
      <c r="O2044" s="95"/>
      <c r="P2044" s="95"/>
      <c r="Q2044" s="98"/>
      <c r="R2044" s="112"/>
    </row>
    <row r="2045" spans="1:18" ht="16.5" customHeight="1" x14ac:dyDescent="0.2">
      <c r="A2045" s="97"/>
      <c r="B2045" s="98"/>
      <c r="C2045" s="97"/>
      <c r="D2045" s="105"/>
      <c r="E2045" s="105"/>
      <c r="F2045" s="98"/>
      <c r="G2045" s="98"/>
      <c r="H2045" s="98"/>
      <c r="J2045" s="98"/>
      <c r="K2045" s="98"/>
      <c r="L2045" s="98"/>
      <c r="M2045" s="95"/>
      <c r="N2045" s="98"/>
      <c r="O2045" s="95"/>
      <c r="P2045" s="95"/>
      <c r="Q2045" s="98"/>
      <c r="R2045" s="112"/>
    </row>
    <row r="2046" spans="1:18" ht="16.5" customHeight="1" x14ac:dyDescent="0.2">
      <c r="A2046" s="97"/>
      <c r="B2046" s="98"/>
      <c r="C2046" s="97"/>
      <c r="D2046" s="105"/>
      <c r="E2046" s="105"/>
      <c r="F2046" s="98"/>
      <c r="G2046" s="98"/>
      <c r="H2046" s="98"/>
      <c r="J2046" s="98"/>
      <c r="K2046" s="98"/>
      <c r="L2046" s="98"/>
      <c r="M2046" s="95"/>
      <c r="N2046" s="98"/>
      <c r="O2046" s="95"/>
      <c r="P2046" s="95"/>
      <c r="Q2046" s="98"/>
      <c r="R2046" s="112"/>
    </row>
    <row r="2047" spans="1:18" ht="16.5" customHeight="1" x14ac:dyDescent="0.2">
      <c r="A2047" s="97"/>
      <c r="B2047" s="98"/>
      <c r="C2047" s="97"/>
      <c r="D2047" s="105"/>
      <c r="E2047" s="105"/>
      <c r="F2047" s="98"/>
      <c r="G2047" s="98"/>
      <c r="H2047" s="98"/>
      <c r="J2047" s="98"/>
      <c r="K2047" s="98"/>
      <c r="L2047" s="98"/>
      <c r="M2047" s="95"/>
      <c r="N2047" s="98"/>
      <c r="O2047" s="95"/>
      <c r="P2047" s="95"/>
      <c r="Q2047" s="98"/>
      <c r="R2047" s="112"/>
    </row>
    <row r="2048" spans="1:18" ht="16.5" customHeight="1" x14ac:dyDescent="0.2">
      <c r="A2048" s="97"/>
      <c r="B2048" s="98"/>
      <c r="C2048" s="97"/>
      <c r="D2048" s="105"/>
      <c r="E2048" s="105"/>
      <c r="F2048" s="98"/>
      <c r="G2048" s="98"/>
      <c r="H2048" s="98"/>
      <c r="J2048" s="98"/>
      <c r="K2048" s="98"/>
      <c r="L2048" s="98"/>
      <c r="M2048" s="95"/>
      <c r="N2048" s="98"/>
      <c r="O2048" s="95"/>
      <c r="P2048" s="95"/>
      <c r="Q2048" s="98"/>
      <c r="R2048" s="112"/>
    </row>
    <row r="2049" spans="1:18" ht="16.5" customHeight="1" x14ac:dyDescent="0.2">
      <c r="A2049" s="97"/>
      <c r="B2049" s="98"/>
      <c r="C2049" s="97"/>
      <c r="D2049" s="105"/>
      <c r="E2049" s="105"/>
      <c r="F2049" s="98"/>
      <c r="G2049" s="98"/>
      <c r="H2049" s="98"/>
      <c r="J2049" s="98"/>
      <c r="K2049" s="98"/>
      <c r="L2049" s="98"/>
      <c r="M2049" s="95"/>
      <c r="N2049" s="98"/>
      <c r="O2049" s="95"/>
      <c r="P2049" s="95"/>
      <c r="Q2049" s="98"/>
      <c r="R2049" s="112"/>
    </row>
    <row r="2050" spans="1:18" ht="16.5" customHeight="1" x14ac:dyDescent="0.2">
      <c r="A2050" s="97"/>
      <c r="B2050" s="98"/>
      <c r="C2050" s="97"/>
      <c r="D2050" s="105"/>
      <c r="E2050" s="105"/>
      <c r="F2050" s="98"/>
      <c r="G2050" s="98"/>
      <c r="H2050" s="98"/>
      <c r="J2050" s="98"/>
      <c r="K2050" s="98"/>
      <c r="L2050" s="98"/>
      <c r="M2050" s="95"/>
      <c r="N2050" s="98"/>
      <c r="O2050" s="95"/>
      <c r="P2050" s="95"/>
      <c r="Q2050" s="98"/>
      <c r="R2050" s="112"/>
    </row>
    <row r="2051" spans="1:18" ht="16.5" customHeight="1" x14ac:dyDescent="0.2">
      <c r="A2051" s="97"/>
      <c r="B2051" s="98"/>
      <c r="C2051" s="97"/>
      <c r="D2051" s="105"/>
      <c r="E2051" s="105"/>
      <c r="F2051" s="98"/>
      <c r="G2051" s="98"/>
      <c r="H2051" s="98"/>
      <c r="J2051" s="98"/>
      <c r="K2051" s="98"/>
      <c r="L2051" s="98"/>
      <c r="M2051" s="95"/>
      <c r="N2051" s="98"/>
      <c r="O2051" s="95"/>
      <c r="P2051" s="95"/>
      <c r="Q2051" s="98"/>
      <c r="R2051" s="112"/>
    </row>
    <row r="2052" spans="1:18" ht="16.5" customHeight="1" x14ac:dyDescent="0.2">
      <c r="A2052" s="97"/>
      <c r="B2052" s="98"/>
      <c r="C2052" s="97"/>
      <c r="D2052" s="105"/>
      <c r="E2052" s="105"/>
      <c r="F2052" s="98"/>
      <c r="G2052" s="98"/>
      <c r="H2052" s="98"/>
      <c r="J2052" s="98"/>
      <c r="K2052" s="98"/>
      <c r="L2052" s="98"/>
      <c r="M2052" s="95"/>
      <c r="N2052" s="98"/>
      <c r="O2052" s="95"/>
      <c r="P2052" s="95"/>
      <c r="Q2052" s="98"/>
      <c r="R2052" s="112"/>
    </row>
    <row r="2053" spans="1:18" ht="16.5" customHeight="1" x14ac:dyDescent="0.2">
      <c r="A2053" s="97"/>
      <c r="B2053" s="98"/>
      <c r="C2053" s="97"/>
      <c r="D2053" s="105"/>
      <c r="E2053" s="105"/>
      <c r="F2053" s="98"/>
      <c r="G2053" s="98"/>
      <c r="H2053" s="98"/>
      <c r="J2053" s="98"/>
      <c r="K2053" s="98"/>
      <c r="L2053" s="98"/>
      <c r="M2053" s="95"/>
      <c r="N2053" s="98"/>
      <c r="O2053" s="95"/>
      <c r="P2053" s="95"/>
      <c r="Q2053" s="98"/>
      <c r="R2053" s="112"/>
    </row>
    <row r="2054" spans="1:18" ht="16.5" customHeight="1" x14ac:dyDescent="0.2">
      <c r="A2054" s="97"/>
      <c r="B2054" s="98"/>
      <c r="C2054" s="97"/>
      <c r="D2054" s="105"/>
      <c r="E2054" s="105"/>
      <c r="F2054" s="98"/>
      <c r="G2054" s="98"/>
      <c r="H2054" s="98"/>
      <c r="J2054" s="98"/>
      <c r="K2054" s="98"/>
      <c r="L2054" s="98"/>
      <c r="M2054" s="95"/>
      <c r="N2054" s="98"/>
      <c r="O2054" s="95"/>
      <c r="P2054" s="95"/>
      <c r="Q2054" s="98"/>
      <c r="R2054" s="112"/>
    </row>
    <row r="2055" spans="1:18" ht="16.5" customHeight="1" x14ac:dyDescent="0.2">
      <c r="A2055" s="97"/>
      <c r="B2055" s="98"/>
      <c r="C2055" s="97"/>
      <c r="D2055" s="105"/>
      <c r="E2055" s="105"/>
      <c r="F2055" s="98"/>
      <c r="G2055" s="98"/>
      <c r="H2055" s="98"/>
      <c r="J2055" s="98"/>
      <c r="K2055" s="98"/>
      <c r="L2055" s="98"/>
      <c r="M2055" s="95"/>
      <c r="N2055" s="98"/>
      <c r="O2055" s="95"/>
      <c r="P2055" s="95"/>
      <c r="Q2055" s="98"/>
      <c r="R2055" s="112"/>
    </row>
    <row r="2056" spans="1:18" ht="16.5" customHeight="1" x14ac:dyDescent="0.2">
      <c r="A2056" s="97"/>
      <c r="B2056" s="98"/>
      <c r="C2056" s="97"/>
      <c r="D2056" s="105"/>
      <c r="E2056" s="105"/>
      <c r="F2056" s="98"/>
      <c r="G2056" s="98"/>
      <c r="H2056" s="98"/>
      <c r="J2056" s="98"/>
      <c r="K2056" s="98"/>
      <c r="L2056" s="98"/>
      <c r="M2056" s="95"/>
      <c r="N2056" s="98"/>
      <c r="O2056" s="95"/>
      <c r="P2056" s="95"/>
      <c r="Q2056" s="98"/>
      <c r="R2056" s="112"/>
    </row>
    <row r="2057" spans="1:18" ht="16.5" customHeight="1" x14ac:dyDescent="0.2">
      <c r="A2057" s="97"/>
      <c r="B2057" s="98"/>
      <c r="C2057" s="97"/>
      <c r="D2057" s="105"/>
      <c r="E2057" s="105"/>
      <c r="F2057" s="98"/>
      <c r="G2057" s="98"/>
      <c r="H2057" s="98"/>
      <c r="J2057" s="98"/>
      <c r="K2057" s="98"/>
      <c r="L2057" s="98"/>
      <c r="M2057" s="95"/>
      <c r="N2057" s="98"/>
      <c r="O2057" s="95"/>
      <c r="P2057" s="95"/>
      <c r="Q2057" s="98"/>
      <c r="R2057" s="112"/>
    </row>
    <row r="2058" spans="1:18" ht="16.5" customHeight="1" x14ac:dyDescent="0.2">
      <c r="A2058" s="97"/>
      <c r="B2058" s="98"/>
      <c r="C2058" s="97"/>
      <c r="D2058" s="105"/>
      <c r="E2058" s="105"/>
      <c r="F2058" s="98"/>
      <c r="G2058" s="98"/>
      <c r="H2058" s="98"/>
      <c r="J2058" s="98"/>
      <c r="K2058" s="98"/>
      <c r="L2058" s="98"/>
      <c r="M2058" s="95"/>
      <c r="N2058" s="98"/>
      <c r="O2058" s="95"/>
      <c r="P2058" s="95"/>
      <c r="Q2058" s="98"/>
      <c r="R2058" s="112"/>
    </row>
    <row r="2059" spans="1:18" ht="16.5" customHeight="1" x14ac:dyDescent="0.2">
      <c r="A2059" s="97"/>
      <c r="B2059" s="98"/>
      <c r="C2059" s="97"/>
      <c r="D2059" s="105"/>
      <c r="E2059" s="105"/>
      <c r="F2059" s="98"/>
      <c r="G2059" s="98"/>
      <c r="H2059" s="98"/>
      <c r="J2059" s="98"/>
      <c r="K2059" s="98"/>
      <c r="L2059" s="98"/>
      <c r="M2059" s="95"/>
      <c r="N2059" s="98"/>
      <c r="O2059" s="95"/>
      <c r="P2059" s="95"/>
      <c r="Q2059" s="98"/>
      <c r="R2059" s="112"/>
    </row>
    <row r="2060" spans="1:18" ht="16.5" customHeight="1" x14ac:dyDescent="0.2">
      <c r="A2060" s="97"/>
      <c r="B2060" s="98"/>
      <c r="C2060" s="97"/>
      <c r="D2060" s="105"/>
      <c r="E2060" s="105"/>
      <c r="F2060" s="98"/>
      <c r="G2060" s="98"/>
      <c r="H2060" s="98"/>
      <c r="J2060" s="98"/>
      <c r="K2060" s="98"/>
      <c r="L2060" s="98"/>
      <c r="M2060" s="95"/>
      <c r="N2060" s="98"/>
      <c r="O2060" s="95"/>
      <c r="P2060" s="95"/>
      <c r="Q2060" s="98"/>
      <c r="R2060" s="112"/>
    </row>
    <row r="2061" spans="1:18" ht="16.5" customHeight="1" x14ac:dyDescent="0.2">
      <c r="A2061" s="97"/>
      <c r="B2061" s="98"/>
      <c r="C2061" s="97"/>
      <c r="D2061" s="105"/>
      <c r="E2061" s="105"/>
      <c r="F2061" s="98"/>
      <c r="G2061" s="98"/>
      <c r="H2061" s="98"/>
      <c r="J2061" s="98"/>
      <c r="K2061" s="98"/>
      <c r="L2061" s="98"/>
      <c r="M2061" s="95"/>
      <c r="N2061" s="98"/>
      <c r="O2061" s="95"/>
      <c r="P2061" s="95"/>
      <c r="Q2061" s="98"/>
      <c r="R2061" s="112"/>
    </row>
    <row r="2062" spans="1:18" ht="16.5" customHeight="1" x14ac:dyDescent="0.2">
      <c r="A2062" s="97"/>
      <c r="B2062" s="98"/>
      <c r="C2062" s="97"/>
      <c r="D2062" s="105"/>
      <c r="E2062" s="105"/>
      <c r="F2062" s="98"/>
      <c r="G2062" s="98"/>
      <c r="H2062" s="98"/>
      <c r="J2062" s="98"/>
      <c r="K2062" s="98"/>
      <c r="L2062" s="98"/>
      <c r="M2062" s="95"/>
      <c r="N2062" s="98"/>
      <c r="O2062" s="95"/>
      <c r="P2062" s="95"/>
      <c r="Q2062" s="98"/>
      <c r="R2062" s="112"/>
    </row>
    <row r="2063" spans="1:18" ht="16.5" customHeight="1" x14ac:dyDescent="0.2">
      <c r="A2063" s="97"/>
      <c r="B2063" s="98"/>
      <c r="C2063" s="97"/>
      <c r="D2063" s="105"/>
      <c r="E2063" s="105"/>
      <c r="F2063" s="98"/>
      <c r="G2063" s="98"/>
      <c r="H2063" s="98"/>
      <c r="J2063" s="98"/>
      <c r="K2063" s="98"/>
      <c r="L2063" s="98"/>
      <c r="M2063" s="95"/>
      <c r="N2063" s="98"/>
      <c r="O2063" s="95"/>
      <c r="P2063" s="95"/>
      <c r="Q2063" s="98"/>
      <c r="R2063" s="112"/>
    </row>
    <row r="2064" spans="1:18" ht="16.5" customHeight="1" x14ac:dyDescent="0.2">
      <c r="A2064" s="97"/>
      <c r="B2064" s="98"/>
      <c r="C2064" s="97"/>
      <c r="D2064" s="105"/>
      <c r="E2064" s="105"/>
      <c r="F2064" s="98"/>
      <c r="G2064" s="98"/>
      <c r="H2064" s="98"/>
      <c r="J2064" s="98"/>
      <c r="K2064" s="98"/>
      <c r="L2064" s="98"/>
      <c r="M2064" s="95"/>
      <c r="N2064" s="98"/>
      <c r="O2064" s="95"/>
      <c r="P2064" s="95"/>
      <c r="Q2064" s="98"/>
      <c r="R2064" s="112"/>
    </row>
    <row r="2065" spans="1:18" ht="16.5" customHeight="1" x14ac:dyDescent="0.2">
      <c r="A2065" s="97"/>
      <c r="B2065" s="98"/>
      <c r="C2065" s="97"/>
      <c r="D2065" s="105"/>
      <c r="E2065" s="105"/>
      <c r="F2065" s="98"/>
      <c r="G2065" s="98"/>
      <c r="H2065" s="98"/>
      <c r="J2065" s="98"/>
      <c r="K2065" s="98"/>
      <c r="L2065" s="98"/>
      <c r="M2065" s="95"/>
      <c r="N2065" s="98"/>
      <c r="O2065" s="95"/>
      <c r="P2065" s="95"/>
      <c r="Q2065" s="98"/>
      <c r="R2065" s="112"/>
    </row>
    <row r="2066" spans="1:18" ht="16.5" customHeight="1" x14ac:dyDescent="0.2">
      <c r="A2066" s="97"/>
      <c r="B2066" s="98"/>
      <c r="C2066" s="97"/>
      <c r="D2066" s="105"/>
      <c r="E2066" s="105"/>
      <c r="F2066" s="98"/>
      <c r="G2066" s="98"/>
      <c r="H2066" s="98"/>
      <c r="J2066" s="98"/>
      <c r="K2066" s="98"/>
      <c r="L2066" s="98"/>
      <c r="M2066" s="95"/>
      <c r="N2066" s="98"/>
      <c r="O2066" s="95"/>
      <c r="P2066" s="95"/>
      <c r="Q2066" s="98"/>
      <c r="R2066" s="112"/>
    </row>
    <row r="2067" spans="1:18" ht="16.5" customHeight="1" x14ac:dyDescent="0.2">
      <c r="A2067" s="97"/>
      <c r="B2067" s="98"/>
      <c r="C2067" s="97"/>
      <c r="D2067" s="105"/>
      <c r="E2067" s="105"/>
      <c r="F2067" s="98"/>
      <c r="G2067" s="98"/>
      <c r="H2067" s="98"/>
      <c r="J2067" s="98"/>
      <c r="K2067" s="98"/>
      <c r="L2067" s="98"/>
      <c r="M2067" s="95"/>
      <c r="N2067" s="98"/>
      <c r="O2067" s="95"/>
      <c r="P2067" s="95"/>
      <c r="Q2067" s="98"/>
      <c r="R2067" s="112"/>
    </row>
    <row r="2068" spans="1:18" ht="16.5" customHeight="1" x14ac:dyDescent="0.2">
      <c r="A2068" s="97"/>
      <c r="B2068" s="98"/>
      <c r="C2068" s="97"/>
      <c r="D2068" s="105"/>
      <c r="E2068" s="105"/>
      <c r="F2068" s="98"/>
      <c r="G2068" s="98"/>
      <c r="H2068" s="98"/>
      <c r="J2068" s="98"/>
      <c r="K2068" s="98"/>
      <c r="L2068" s="98"/>
      <c r="M2068" s="95"/>
      <c r="N2068" s="98"/>
      <c r="O2068" s="95"/>
      <c r="P2068" s="95"/>
      <c r="Q2068" s="98"/>
      <c r="R2068" s="112"/>
    </row>
    <row r="2069" spans="1:18" ht="16.5" customHeight="1" x14ac:dyDescent="0.2">
      <c r="A2069" s="97"/>
      <c r="B2069" s="98"/>
      <c r="C2069" s="97"/>
      <c r="D2069" s="105"/>
      <c r="E2069" s="105"/>
      <c r="F2069" s="98"/>
      <c r="G2069" s="98"/>
      <c r="H2069" s="98"/>
      <c r="J2069" s="98"/>
      <c r="K2069" s="98"/>
      <c r="L2069" s="98"/>
      <c r="M2069" s="95"/>
      <c r="N2069" s="98"/>
      <c r="O2069" s="95"/>
      <c r="P2069" s="95"/>
      <c r="Q2069" s="98"/>
      <c r="R2069" s="112"/>
    </row>
    <row r="2070" spans="1:18" ht="16.5" customHeight="1" x14ac:dyDescent="0.2">
      <c r="A2070" s="97"/>
      <c r="B2070" s="98"/>
      <c r="C2070" s="97"/>
      <c r="D2070" s="105"/>
      <c r="E2070" s="105"/>
      <c r="F2070" s="98"/>
      <c r="G2070" s="98"/>
      <c r="H2070" s="98"/>
      <c r="J2070" s="98"/>
      <c r="K2070" s="98"/>
      <c r="L2070" s="98"/>
      <c r="M2070" s="95"/>
      <c r="N2070" s="98"/>
      <c r="O2070" s="95"/>
      <c r="P2070" s="95"/>
      <c r="Q2070" s="98"/>
      <c r="R2070" s="112"/>
    </row>
    <row r="2071" spans="1:18" ht="16.5" customHeight="1" x14ac:dyDescent="0.2">
      <c r="A2071" s="97"/>
      <c r="B2071" s="98"/>
      <c r="C2071" s="97"/>
      <c r="D2071" s="105"/>
      <c r="E2071" s="105"/>
      <c r="F2071" s="98"/>
      <c r="G2071" s="98"/>
      <c r="H2071" s="98"/>
      <c r="J2071" s="98"/>
      <c r="K2071" s="98"/>
      <c r="L2071" s="98"/>
      <c r="M2071" s="95"/>
      <c r="N2071" s="98"/>
      <c r="O2071" s="95"/>
      <c r="P2071" s="95"/>
      <c r="Q2071" s="98"/>
      <c r="R2071" s="112"/>
    </row>
    <row r="2072" spans="1:18" ht="16.5" customHeight="1" x14ac:dyDescent="0.2">
      <c r="A2072" s="97"/>
      <c r="B2072" s="98"/>
      <c r="C2072" s="97"/>
      <c r="D2072" s="105"/>
      <c r="E2072" s="105"/>
      <c r="F2072" s="98"/>
      <c r="G2072" s="98"/>
      <c r="H2072" s="98"/>
      <c r="J2072" s="98"/>
      <c r="K2072" s="98"/>
      <c r="L2072" s="98"/>
      <c r="M2072" s="95"/>
      <c r="N2072" s="98"/>
      <c r="O2072" s="95"/>
      <c r="P2072" s="95"/>
      <c r="Q2072" s="98"/>
      <c r="R2072" s="112"/>
    </row>
    <row r="2073" spans="1:18" ht="16.5" customHeight="1" x14ac:dyDescent="0.2">
      <c r="A2073" s="97"/>
      <c r="B2073" s="98"/>
      <c r="C2073" s="97"/>
      <c r="D2073" s="105"/>
      <c r="E2073" s="105"/>
      <c r="F2073" s="98"/>
      <c r="G2073" s="98"/>
      <c r="H2073" s="98"/>
      <c r="J2073" s="98"/>
      <c r="K2073" s="98"/>
      <c r="L2073" s="98"/>
      <c r="M2073" s="95"/>
      <c r="N2073" s="98"/>
      <c r="O2073" s="95"/>
      <c r="P2073" s="95"/>
      <c r="Q2073" s="98"/>
      <c r="R2073" s="112"/>
    </row>
    <row r="2074" spans="1:18" ht="16.5" customHeight="1" x14ac:dyDescent="0.2">
      <c r="A2074" s="97"/>
      <c r="B2074" s="98"/>
      <c r="C2074" s="97"/>
      <c r="D2074" s="105"/>
      <c r="E2074" s="105"/>
      <c r="F2074" s="98"/>
      <c r="G2074" s="98"/>
      <c r="H2074" s="98"/>
      <c r="J2074" s="98"/>
      <c r="K2074" s="98"/>
      <c r="L2074" s="98"/>
      <c r="M2074" s="95"/>
      <c r="N2074" s="98"/>
      <c r="O2074" s="95"/>
      <c r="P2074" s="95"/>
      <c r="Q2074" s="98"/>
      <c r="R2074" s="112"/>
    </row>
    <row r="2075" spans="1:18" ht="16.5" customHeight="1" x14ac:dyDescent="0.2">
      <c r="A2075" s="97"/>
      <c r="B2075" s="98"/>
      <c r="C2075" s="97"/>
      <c r="D2075" s="105"/>
      <c r="E2075" s="105"/>
      <c r="F2075" s="98"/>
      <c r="G2075" s="98"/>
      <c r="H2075" s="98"/>
      <c r="J2075" s="98"/>
      <c r="K2075" s="98"/>
      <c r="L2075" s="98"/>
      <c r="M2075" s="95"/>
      <c r="N2075" s="98"/>
      <c r="O2075" s="95"/>
      <c r="P2075" s="95"/>
      <c r="Q2075" s="98"/>
      <c r="R2075" s="112"/>
    </row>
    <row r="2076" spans="1:18" ht="16.5" customHeight="1" x14ac:dyDescent="0.2">
      <c r="A2076" s="97"/>
      <c r="B2076" s="98"/>
      <c r="C2076" s="97"/>
      <c r="D2076" s="105"/>
      <c r="E2076" s="105"/>
      <c r="F2076" s="98"/>
      <c r="G2076" s="98"/>
      <c r="H2076" s="98"/>
      <c r="J2076" s="98"/>
      <c r="K2076" s="98"/>
      <c r="L2076" s="98"/>
      <c r="M2076" s="95"/>
      <c r="N2076" s="98"/>
      <c r="O2076" s="95"/>
      <c r="P2076" s="95"/>
      <c r="Q2076" s="98"/>
      <c r="R2076" s="112"/>
    </row>
    <row r="2077" spans="1:18" ht="16.5" customHeight="1" x14ac:dyDescent="0.2">
      <c r="A2077" s="97"/>
      <c r="B2077" s="98"/>
      <c r="C2077" s="97"/>
      <c r="D2077" s="105"/>
      <c r="E2077" s="105"/>
      <c r="F2077" s="98"/>
      <c r="G2077" s="98"/>
      <c r="H2077" s="98"/>
      <c r="J2077" s="98"/>
      <c r="K2077" s="98"/>
      <c r="L2077" s="98"/>
      <c r="M2077" s="95"/>
      <c r="N2077" s="98"/>
      <c r="O2077" s="95"/>
      <c r="P2077" s="95"/>
      <c r="Q2077" s="98"/>
      <c r="R2077" s="112"/>
    </row>
    <row r="2078" spans="1:18" ht="16.5" customHeight="1" x14ac:dyDescent="0.2">
      <c r="A2078" s="97"/>
      <c r="B2078" s="98"/>
      <c r="C2078" s="97"/>
      <c r="D2078" s="105"/>
      <c r="E2078" s="105"/>
      <c r="F2078" s="98"/>
      <c r="G2078" s="98"/>
      <c r="H2078" s="98"/>
      <c r="J2078" s="98"/>
      <c r="K2078" s="98"/>
      <c r="L2078" s="98"/>
      <c r="M2078" s="95"/>
      <c r="N2078" s="98"/>
      <c r="O2078" s="95"/>
      <c r="P2078" s="95"/>
      <c r="Q2078" s="98"/>
      <c r="R2078" s="112"/>
    </row>
    <row r="2079" spans="1:18" ht="16.5" customHeight="1" x14ac:dyDescent="0.2">
      <c r="A2079" s="97"/>
      <c r="B2079" s="98"/>
      <c r="C2079" s="97"/>
      <c r="D2079" s="105"/>
      <c r="E2079" s="105"/>
      <c r="F2079" s="98"/>
      <c r="G2079" s="98"/>
      <c r="H2079" s="98"/>
      <c r="J2079" s="98"/>
      <c r="K2079" s="98"/>
      <c r="L2079" s="98"/>
      <c r="M2079" s="95"/>
      <c r="N2079" s="98"/>
      <c r="O2079" s="95"/>
      <c r="P2079" s="95"/>
      <c r="Q2079" s="98"/>
      <c r="R2079" s="112"/>
    </row>
    <row r="2080" spans="1:18" ht="16.5" customHeight="1" x14ac:dyDescent="0.2">
      <c r="A2080" s="97"/>
      <c r="B2080" s="98"/>
      <c r="C2080" s="97"/>
      <c r="D2080" s="105"/>
      <c r="E2080" s="105"/>
      <c r="F2080" s="98"/>
      <c r="G2080" s="98"/>
      <c r="H2080" s="98"/>
      <c r="J2080" s="98"/>
      <c r="K2080" s="98"/>
      <c r="L2080" s="98"/>
      <c r="M2080" s="95"/>
      <c r="N2080" s="98"/>
      <c r="O2080" s="95"/>
      <c r="P2080" s="95"/>
      <c r="Q2080" s="98"/>
      <c r="R2080" s="112"/>
    </row>
    <row r="2081" spans="1:18" ht="16.5" customHeight="1" x14ac:dyDescent="0.2">
      <c r="A2081" s="97"/>
      <c r="B2081" s="98"/>
      <c r="C2081" s="97"/>
      <c r="D2081" s="105"/>
      <c r="E2081" s="105"/>
      <c r="F2081" s="98"/>
      <c r="G2081" s="98"/>
      <c r="H2081" s="98"/>
      <c r="J2081" s="98"/>
      <c r="K2081" s="98"/>
      <c r="L2081" s="98"/>
      <c r="M2081" s="95"/>
      <c r="N2081" s="98"/>
      <c r="O2081" s="95"/>
      <c r="P2081" s="95"/>
      <c r="Q2081" s="98"/>
      <c r="R2081" s="112"/>
    </row>
    <row r="2082" spans="1:18" ht="16.5" customHeight="1" x14ac:dyDescent="0.2">
      <c r="A2082" s="97"/>
      <c r="B2082" s="98"/>
      <c r="C2082" s="97"/>
      <c r="D2082" s="105"/>
      <c r="E2082" s="105"/>
      <c r="F2082" s="98"/>
      <c r="G2082" s="98"/>
      <c r="H2082" s="98"/>
      <c r="J2082" s="98"/>
      <c r="K2082" s="98"/>
      <c r="L2082" s="98"/>
      <c r="M2082" s="95"/>
      <c r="N2082" s="98"/>
      <c r="O2082" s="95"/>
      <c r="P2082" s="95"/>
      <c r="Q2082" s="98"/>
      <c r="R2082" s="112"/>
    </row>
    <row r="2083" spans="1:18" ht="16.5" customHeight="1" x14ac:dyDescent="0.2">
      <c r="A2083" s="97"/>
      <c r="B2083" s="98"/>
      <c r="C2083" s="97"/>
      <c r="D2083" s="105"/>
      <c r="E2083" s="105"/>
      <c r="F2083" s="98"/>
      <c r="G2083" s="98"/>
      <c r="H2083" s="98"/>
      <c r="J2083" s="98"/>
      <c r="K2083" s="98"/>
      <c r="L2083" s="98"/>
      <c r="M2083" s="95"/>
      <c r="N2083" s="98"/>
      <c r="O2083" s="95"/>
      <c r="P2083" s="95"/>
      <c r="Q2083" s="98"/>
      <c r="R2083" s="112"/>
    </row>
    <row r="2084" spans="1:18" ht="16.5" customHeight="1" x14ac:dyDescent="0.2">
      <c r="A2084" s="97"/>
      <c r="B2084" s="98"/>
      <c r="C2084" s="97"/>
      <c r="D2084" s="105"/>
      <c r="E2084" s="105"/>
      <c r="F2084" s="98"/>
      <c r="G2084" s="98"/>
      <c r="H2084" s="98"/>
      <c r="J2084" s="98"/>
      <c r="K2084" s="98"/>
      <c r="L2084" s="98"/>
      <c r="M2084" s="95"/>
      <c r="N2084" s="98"/>
      <c r="O2084" s="95"/>
      <c r="P2084" s="95"/>
      <c r="Q2084" s="98"/>
      <c r="R2084" s="112"/>
    </row>
    <row r="2085" spans="1:18" ht="16.5" customHeight="1" x14ac:dyDescent="0.2">
      <c r="A2085" s="97"/>
      <c r="B2085" s="98"/>
      <c r="C2085" s="97"/>
      <c r="D2085" s="105"/>
      <c r="E2085" s="105"/>
      <c r="F2085" s="98"/>
      <c r="G2085" s="98"/>
      <c r="H2085" s="98"/>
      <c r="J2085" s="98"/>
      <c r="K2085" s="98"/>
      <c r="L2085" s="98"/>
      <c r="M2085" s="95"/>
      <c r="N2085" s="98"/>
      <c r="O2085" s="95"/>
      <c r="P2085" s="95"/>
      <c r="Q2085" s="98"/>
      <c r="R2085" s="112"/>
    </row>
    <row r="2086" spans="1:18" ht="16.5" customHeight="1" x14ac:dyDescent="0.2">
      <c r="A2086" s="97"/>
      <c r="B2086" s="98"/>
      <c r="C2086" s="97"/>
      <c r="D2086" s="105"/>
      <c r="E2086" s="105"/>
      <c r="F2086" s="98"/>
      <c r="G2086" s="98"/>
      <c r="H2086" s="98"/>
      <c r="J2086" s="98"/>
      <c r="K2086" s="98"/>
      <c r="L2086" s="98"/>
      <c r="M2086" s="95"/>
      <c r="N2086" s="98"/>
      <c r="O2086" s="95"/>
      <c r="P2086" s="95"/>
      <c r="Q2086" s="98"/>
      <c r="R2086" s="112"/>
    </row>
    <row r="2087" spans="1:18" ht="16.5" customHeight="1" x14ac:dyDescent="0.2">
      <c r="A2087" s="97"/>
      <c r="B2087" s="98"/>
      <c r="C2087" s="97"/>
      <c r="D2087" s="105"/>
      <c r="E2087" s="105"/>
      <c r="F2087" s="98"/>
      <c r="G2087" s="98"/>
      <c r="H2087" s="98"/>
      <c r="J2087" s="98"/>
      <c r="K2087" s="98"/>
      <c r="L2087" s="98"/>
      <c r="M2087" s="95"/>
      <c r="N2087" s="98"/>
      <c r="O2087" s="95"/>
      <c r="P2087" s="95"/>
      <c r="Q2087" s="98"/>
      <c r="R2087" s="112"/>
    </row>
    <row r="2088" spans="1:18" ht="16.5" customHeight="1" x14ac:dyDescent="0.2">
      <c r="A2088" s="97"/>
      <c r="B2088" s="98"/>
      <c r="C2088" s="97"/>
      <c r="D2088" s="105"/>
      <c r="E2088" s="105"/>
      <c r="F2088" s="98"/>
      <c r="G2088" s="98"/>
      <c r="H2088" s="98"/>
      <c r="J2088" s="98"/>
      <c r="K2088" s="98"/>
      <c r="L2088" s="98"/>
      <c r="M2088" s="95"/>
      <c r="N2088" s="98"/>
      <c r="O2088" s="95"/>
      <c r="P2088" s="95"/>
      <c r="Q2088" s="98"/>
      <c r="R2088" s="112"/>
    </row>
    <row r="2089" spans="1:18" ht="16.5" customHeight="1" x14ac:dyDescent="0.2">
      <c r="A2089" s="97"/>
      <c r="B2089" s="98"/>
      <c r="C2089" s="97"/>
      <c r="D2089" s="105"/>
      <c r="E2089" s="105"/>
      <c r="F2089" s="98"/>
      <c r="G2089" s="98"/>
      <c r="H2089" s="98"/>
      <c r="J2089" s="98"/>
      <c r="K2089" s="98"/>
      <c r="L2089" s="98"/>
      <c r="M2089" s="95"/>
      <c r="N2089" s="98"/>
      <c r="O2089" s="95"/>
      <c r="P2089" s="95"/>
      <c r="Q2089" s="98"/>
      <c r="R2089" s="112"/>
    </row>
    <row r="2090" spans="1:18" ht="16.5" customHeight="1" x14ac:dyDescent="0.2">
      <c r="A2090" s="97"/>
      <c r="B2090" s="98"/>
      <c r="C2090" s="97"/>
      <c r="D2090" s="105"/>
      <c r="E2090" s="105"/>
      <c r="F2090" s="98"/>
      <c r="G2090" s="98"/>
      <c r="H2090" s="98"/>
      <c r="J2090" s="98"/>
      <c r="K2090" s="98"/>
      <c r="L2090" s="98"/>
      <c r="M2090" s="95"/>
      <c r="N2090" s="98"/>
      <c r="O2090" s="95"/>
      <c r="P2090" s="95"/>
      <c r="Q2090" s="98"/>
      <c r="R2090" s="112"/>
    </row>
    <row r="2091" spans="1:18" ht="16.5" customHeight="1" x14ac:dyDescent="0.2">
      <c r="A2091" s="97"/>
      <c r="B2091" s="98"/>
      <c r="C2091" s="97"/>
      <c r="D2091" s="105"/>
      <c r="E2091" s="105"/>
      <c r="F2091" s="98"/>
      <c r="G2091" s="98"/>
      <c r="H2091" s="98"/>
      <c r="J2091" s="98"/>
      <c r="K2091" s="98"/>
      <c r="L2091" s="98"/>
      <c r="M2091" s="95"/>
      <c r="N2091" s="98"/>
      <c r="O2091" s="95"/>
      <c r="P2091" s="95"/>
      <c r="Q2091" s="98"/>
      <c r="R2091" s="112"/>
    </row>
    <row r="2092" spans="1:18" ht="16.5" customHeight="1" x14ac:dyDescent="0.2">
      <c r="A2092" s="97"/>
      <c r="B2092" s="98"/>
      <c r="C2092" s="97"/>
      <c r="D2092" s="105"/>
      <c r="E2092" s="105"/>
      <c r="F2092" s="98"/>
      <c r="G2092" s="98"/>
      <c r="H2092" s="98"/>
      <c r="J2092" s="98"/>
      <c r="K2092" s="98"/>
      <c r="L2092" s="98"/>
      <c r="M2092" s="95"/>
      <c r="N2092" s="98"/>
      <c r="O2092" s="95"/>
      <c r="P2092" s="95"/>
      <c r="Q2092" s="98"/>
      <c r="R2092" s="112"/>
    </row>
    <row r="2093" spans="1:18" ht="16.5" customHeight="1" x14ac:dyDescent="0.2">
      <c r="A2093" s="97"/>
      <c r="B2093" s="98"/>
      <c r="C2093" s="97"/>
      <c r="D2093" s="105"/>
      <c r="E2093" s="105"/>
      <c r="F2093" s="98"/>
      <c r="G2093" s="98"/>
      <c r="H2093" s="98"/>
      <c r="J2093" s="98"/>
      <c r="K2093" s="98"/>
      <c r="L2093" s="98"/>
      <c r="M2093" s="95"/>
      <c r="N2093" s="98"/>
      <c r="O2093" s="95"/>
      <c r="P2093" s="95"/>
      <c r="Q2093" s="98"/>
      <c r="R2093" s="112"/>
    </row>
    <row r="2094" spans="1:18" ht="16.5" customHeight="1" x14ac:dyDescent="0.2">
      <c r="A2094" s="97"/>
      <c r="B2094" s="98"/>
      <c r="C2094" s="97"/>
      <c r="D2094" s="105"/>
      <c r="E2094" s="105"/>
      <c r="F2094" s="98"/>
      <c r="G2094" s="98"/>
      <c r="H2094" s="98"/>
      <c r="J2094" s="98"/>
      <c r="K2094" s="98"/>
      <c r="L2094" s="98"/>
      <c r="M2094" s="95"/>
      <c r="N2094" s="98"/>
      <c r="O2094" s="95"/>
      <c r="P2094" s="95"/>
      <c r="Q2094" s="98"/>
      <c r="R2094" s="112"/>
    </row>
    <row r="2095" spans="1:18" ht="16.5" customHeight="1" x14ac:dyDescent="0.2">
      <c r="A2095" s="97"/>
      <c r="B2095" s="98"/>
      <c r="C2095" s="97"/>
      <c r="D2095" s="105"/>
      <c r="E2095" s="105"/>
      <c r="F2095" s="98"/>
      <c r="G2095" s="98"/>
      <c r="H2095" s="98"/>
      <c r="J2095" s="98"/>
      <c r="K2095" s="98"/>
      <c r="L2095" s="98"/>
      <c r="M2095" s="95"/>
      <c r="N2095" s="98"/>
      <c r="O2095" s="95"/>
      <c r="P2095" s="95"/>
      <c r="Q2095" s="98"/>
      <c r="R2095" s="112"/>
    </row>
    <row r="2096" spans="1:18" ht="16.5" customHeight="1" x14ac:dyDescent="0.2">
      <c r="A2096" s="97"/>
      <c r="B2096" s="98"/>
      <c r="C2096" s="97"/>
      <c r="D2096" s="105"/>
      <c r="E2096" s="105"/>
      <c r="F2096" s="98"/>
      <c r="G2096" s="98"/>
      <c r="H2096" s="98"/>
      <c r="J2096" s="98"/>
      <c r="K2096" s="98"/>
      <c r="L2096" s="98"/>
      <c r="M2096" s="95"/>
      <c r="N2096" s="98"/>
      <c r="O2096" s="95"/>
      <c r="P2096" s="95"/>
      <c r="Q2096" s="98"/>
      <c r="R2096" s="112"/>
    </row>
    <row r="2097" spans="1:18" ht="16.5" customHeight="1" x14ac:dyDescent="0.2">
      <c r="A2097" s="97"/>
      <c r="B2097" s="98"/>
      <c r="C2097" s="97"/>
      <c r="D2097" s="105"/>
      <c r="E2097" s="105"/>
      <c r="F2097" s="98"/>
      <c r="G2097" s="98"/>
      <c r="H2097" s="98"/>
      <c r="J2097" s="98"/>
      <c r="K2097" s="98"/>
      <c r="L2097" s="98"/>
      <c r="M2097" s="95"/>
      <c r="N2097" s="98"/>
      <c r="O2097" s="95"/>
      <c r="P2097" s="95"/>
      <c r="Q2097" s="98"/>
      <c r="R2097" s="112"/>
    </row>
    <row r="2098" spans="1:18" ht="16.5" customHeight="1" x14ac:dyDescent="0.2">
      <c r="A2098" s="97"/>
      <c r="B2098" s="98"/>
      <c r="C2098" s="97"/>
      <c r="D2098" s="105"/>
      <c r="E2098" s="105"/>
      <c r="F2098" s="98"/>
      <c r="G2098" s="98"/>
      <c r="H2098" s="98"/>
      <c r="J2098" s="98"/>
      <c r="K2098" s="98"/>
      <c r="L2098" s="98"/>
      <c r="M2098" s="95"/>
      <c r="N2098" s="98"/>
      <c r="O2098" s="95"/>
      <c r="P2098" s="95"/>
      <c r="Q2098" s="98"/>
      <c r="R2098" s="112"/>
    </row>
    <row r="2099" spans="1:18" ht="16.5" customHeight="1" x14ac:dyDescent="0.2">
      <c r="A2099" s="97"/>
      <c r="B2099" s="98"/>
      <c r="C2099" s="97"/>
      <c r="D2099" s="105"/>
      <c r="E2099" s="105"/>
      <c r="F2099" s="98"/>
      <c r="G2099" s="98"/>
      <c r="H2099" s="98"/>
      <c r="J2099" s="98"/>
      <c r="K2099" s="98"/>
      <c r="L2099" s="98"/>
      <c r="M2099" s="95"/>
      <c r="N2099" s="98"/>
      <c r="O2099" s="95"/>
      <c r="P2099" s="95"/>
      <c r="Q2099" s="98"/>
      <c r="R2099" s="112"/>
    </row>
    <row r="2100" spans="1:18" ht="16.5" customHeight="1" x14ac:dyDescent="0.2">
      <c r="A2100" s="97"/>
      <c r="B2100" s="98"/>
      <c r="C2100" s="97"/>
      <c r="D2100" s="105"/>
      <c r="E2100" s="105"/>
      <c r="F2100" s="98"/>
      <c r="G2100" s="98"/>
      <c r="H2100" s="98"/>
      <c r="J2100" s="98"/>
      <c r="K2100" s="98"/>
      <c r="L2100" s="98"/>
      <c r="M2100" s="95"/>
      <c r="N2100" s="98"/>
      <c r="O2100" s="95"/>
      <c r="P2100" s="95"/>
      <c r="Q2100" s="98"/>
      <c r="R2100" s="112"/>
    </row>
    <row r="2101" spans="1:18" ht="16.5" customHeight="1" x14ac:dyDescent="0.2">
      <c r="A2101" s="97"/>
      <c r="B2101" s="98"/>
      <c r="C2101" s="97"/>
      <c r="D2101" s="105"/>
      <c r="E2101" s="105"/>
      <c r="F2101" s="98"/>
      <c r="G2101" s="98"/>
      <c r="H2101" s="98"/>
      <c r="J2101" s="98"/>
      <c r="K2101" s="98"/>
      <c r="L2101" s="98"/>
      <c r="M2101" s="95"/>
      <c r="N2101" s="98"/>
      <c r="O2101" s="95"/>
      <c r="P2101" s="95"/>
      <c r="Q2101" s="98"/>
      <c r="R2101" s="112"/>
    </row>
    <row r="2102" spans="1:18" ht="16.5" customHeight="1" x14ac:dyDescent="0.2">
      <c r="A2102" s="97"/>
      <c r="B2102" s="98"/>
      <c r="C2102" s="97"/>
      <c r="D2102" s="105"/>
      <c r="E2102" s="105"/>
      <c r="F2102" s="98"/>
      <c r="G2102" s="98"/>
      <c r="H2102" s="98"/>
      <c r="J2102" s="98"/>
      <c r="K2102" s="98"/>
      <c r="L2102" s="98"/>
      <c r="M2102" s="95"/>
      <c r="N2102" s="98"/>
      <c r="O2102" s="95"/>
      <c r="P2102" s="95"/>
      <c r="Q2102" s="98"/>
      <c r="R2102" s="112"/>
    </row>
    <row r="2103" spans="1:18" ht="16.5" customHeight="1" x14ac:dyDescent="0.2">
      <c r="A2103" s="97"/>
      <c r="B2103" s="98"/>
      <c r="C2103" s="97"/>
      <c r="D2103" s="105"/>
      <c r="E2103" s="105"/>
      <c r="F2103" s="98"/>
      <c r="G2103" s="98"/>
      <c r="H2103" s="98"/>
      <c r="J2103" s="98"/>
      <c r="K2103" s="98"/>
      <c r="L2103" s="98"/>
      <c r="M2103" s="95"/>
      <c r="N2103" s="98"/>
      <c r="O2103" s="95"/>
      <c r="P2103" s="95"/>
      <c r="Q2103" s="98"/>
      <c r="R2103" s="112"/>
    </row>
    <row r="2104" spans="1:18" ht="16.5" customHeight="1" x14ac:dyDescent="0.2">
      <c r="A2104" s="97"/>
      <c r="B2104" s="98"/>
      <c r="C2104" s="97"/>
      <c r="D2104" s="105"/>
      <c r="E2104" s="105"/>
      <c r="F2104" s="98"/>
      <c r="G2104" s="98"/>
      <c r="H2104" s="98"/>
      <c r="J2104" s="98"/>
      <c r="K2104" s="98"/>
      <c r="L2104" s="98"/>
      <c r="M2104" s="95"/>
      <c r="N2104" s="98"/>
      <c r="O2104" s="95"/>
      <c r="P2104" s="95"/>
      <c r="Q2104" s="98"/>
      <c r="R2104" s="112"/>
    </row>
    <row r="2105" spans="1:18" ht="16.5" customHeight="1" x14ac:dyDescent="0.2">
      <c r="A2105" s="97"/>
      <c r="B2105" s="98"/>
      <c r="C2105" s="97"/>
      <c r="D2105" s="105"/>
      <c r="E2105" s="105"/>
      <c r="F2105" s="98"/>
      <c r="G2105" s="98"/>
      <c r="H2105" s="98"/>
      <c r="J2105" s="98"/>
      <c r="K2105" s="98"/>
      <c r="L2105" s="98"/>
      <c r="M2105" s="95"/>
      <c r="N2105" s="98"/>
      <c r="O2105" s="95"/>
      <c r="P2105" s="95"/>
      <c r="Q2105" s="98"/>
      <c r="R2105" s="112"/>
    </row>
    <row r="2106" spans="1:18" ht="16.5" customHeight="1" x14ac:dyDescent="0.2">
      <c r="A2106" s="97"/>
      <c r="B2106" s="98"/>
      <c r="C2106" s="97"/>
      <c r="D2106" s="105"/>
      <c r="E2106" s="105"/>
      <c r="F2106" s="98"/>
      <c r="G2106" s="98"/>
      <c r="H2106" s="98"/>
      <c r="J2106" s="98"/>
      <c r="K2106" s="98"/>
      <c r="L2106" s="98"/>
      <c r="M2106" s="95"/>
      <c r="N2106" s="98"/>
      <c r="O2106" s="95"/>
      <c r="P2106" s="95"/>
      <c r="Q2106" s="98"/>
      <c r="R2106" s="112"/>
    </row>
    <row r="2107" spans="1:18" ht="16.5" customHeight="1" x14ac:dyDescent="0.2">
      <c r="A2107" s="97"/>
      <c r="B2107" s="98"/>
      <c r="C2107" s="97"/>
      <c r="D2107" s="105"/>
      <c r="E2107" s="105"/>
      <c r="F2107" s="98"/>
      <c r="G2107" s="98"/>
      <c r="H2107" s="98"/>
      <c r="J2107" s="98"/>
      <c r="K2107" s="98"/>
      <c r="L2107" s="98"/>
      <c r="M2107" s="95"/>
      <c r="N2107" s="98"/>
      <c r="O2107" s="95"/>
      <c r="P2107" s="95"/>
      <c r="Q2107" s="98"/>
      <c r="R2107" s="112"/>
    </row>
    <row r="2108" spans="1:18" ht="16.5" customHeight="1" x14ac:dyDescent="0.2">
      <c r="A2108" s="97"/>
      <c r="B2108" s="98"/>
      <c r="C2108" s="97"/>
      <c r="D2108" s="105"/>
      <c r="E2108" s="105"/>
      <c r="F2108" s="98"/>
      <c r="G2108" s="98"/>
      <c r="H2108" s="98"/>
      <c r="J2108" s="98"/>
      <c r="K2108" s="98"/>
      <c r="L2108" s="98"/>
      <c r="M2108" s="95"/>
      <c r="N2108" s="98"/>
      <c r="O2108" s="95"/>
      <c r="P2108" s="95"/>
      <c r="Q2108" s="98"/>
      <c r="R2108" s="112"/>
    </row>
    <row r="2109" spans="1:18" ht="16.5" customHeight="1" x14ac:dyDescent="0.2">
      <c r="A2109" s="97"/>
      <c r="B2109" s="98"/>
      <c r="C2109" s="97"/>
      <c r="D2109" s="105"/>
      <c r="E2109" s="105"/>
      <c r="F2109" s="98"/>
      <c r="G2109" s="98"/>
      <c r="H2109" s="98"/>
      <c r="J2109" s="98"/>
      <c r="K2109" s="98"/>
      <c r="L2109" s="98"/>
      <c r="M2109" s="95"/>
      <c r="N2109" s="98"/>
      <c r="O2109" s="95"/>
      <c r="P2109" s="95"/>
      <c r="Q2109" s="98"/>
      <c r="R2109" s="112"/>
    </row>
    <row r="2110" spans="1:18" ht="16.5" customHeight="1" x14ac:dyDescent="0.2">
      <c r="A2110" s="97"/>
      <c r="B2110" s="98"/>
      <c r="C2110" s="97"/>
      <c r="D2110" s="105"/>
      <c r="E2110" s="105"/>
      <c r="F2110" s="98"/>
      <c r="G2110" s="98"/>
      <c r="H2110" s="98"/>
      <c r="J2110" s="98"/>
      <c r="K2110" s="98"/>
      <c r="L2110" s="98"/>
      <c r="M2110" s="95"/>
      <c r="N2110" s="98"/>
      <c r="O2110" s="95"/>
      <c r="P2110" s="95"/>
      <c r="Q2110" s="98"/>
      <c r="R2110" s="112"/>
    </row>
    <row r="2111" spans="1:18" ht="16.5" customHeight="1" x14ac:dyDescent="0.2">
      <c r="A2111" s="97"/>
      <c r="B2111" s="98"/>
      <c r="C2111" s="97"/>
      <c r="D2111" s="105"/>
      <c r="E2111" s="105"/>
      <c r="F2111" s="98"/>
      <c r="G2111" s="98"/>
      <c r="H2111" s="98"/>
      <c r="J2111" s="98"/>
      <c r="K2111" s="98"/>
      <c r="L2111" s="98"/>
      <c r="M2111" s="95"/>
      <c r="N2111" s="98"/>
      <c r="O2111" s="95"/>
      <c r="P2111" s="95"/>
      <c r="Q2111" s="98"/>
      <c r="R2111" s="112"/>
    </row>
    <row r="2112" spans="1:18" ht="16.5" customHeight="1" x14ac:dyDescent="0.2">
      <c r="A2112" s="97"/>
      <c r="B2112" s="98"/>
      <c r="C2112" s="97"/>
      <c r="D2112" s="105"/>
      <c r="E2112" s="105"/>
      <c r="F2112" s="98"/>
      <c r="G2112" s="98"/>
      <c r="H2112" s="98"/>
      <c r="J2112" s="98"/>
      <c r="K2112" s="98"/>
      <c r="L2112" s="98"/>
      <c r="M2112" s="95"/>
      <c r="N2112" s="98"/>
      <c r="O2112" s="95"/>
      <c r="P2112" s="95"/>
      <c r="Q2112" s="98"/>
      <c r="R2112" s="112"/>
    </row>
    <row r="2113" spans="1:18" ht="16.5" customHeight="1" x14ac:dyDescent="0.2">
      <c r="A2113" s="97"/>
      <c r="B2113" s="98"/>
      <c r="C2113" s="97"/>
      <c r="D2113" s="105"/>
      <c r="E2113" s="105"/>
      <c r="F2113" s="98"/>
      <c r="G2113" s="98"/>
      <c r="H2113" s="98"/>
      <c r="J2113" s="98"/>
      <c r="K2113" s="98"/>
      <c r="L2113" s="98"/>
      <c r="M2113" s="95"/>
      <c r="N2113" s="98"/>
      <c r="O2113" s="95"/>
      <c r="P2113" s="95"/>
      <c r="Q2113" s="98"/>
      <c r="R2113" s="112"/>
    </row>
    <row r="2114" spans="1:18" ht="16.5" customHeight="1" x14ac:dyDescent="0.2">
      <c r="A2114" s="97"/>
      <c r="B2114" s="98"/>
      <c r="C2114" s="97"/>
      <c r="D2114" s="105"/>
      <c r="E2114" s="105"/>
      <c r="F2114" s="98"/>
      <c r="G2114" s="98"/>
      <c r="H2114" s="98"/>
      <c r="J2114" s="98"/>
      <c r="K2114" s="98"/>
      <c r="L2114" s="98"/>
      <c r="M2114" s="95"/>
      <c r="N2114" s="98"/>
      <c r="O2114" s="95"/>
      <c r="P2114" s="95"/>
      <c r="Q2114" s="98"/>
      <c r="R2114" s="112"/>
    </row>
    <row r="2115" spans="1:18" ht="16.5" customHeight="1" x14ac:dyDescent="0.2">
      <c r="A2115" s="97"/>
      <c r="B2115" s="98"/>
      <c r="C2115" s="97"/>
      <c r="D2115" s="105"/>
      <c r="E2115" s="105"/>
      <c r="F2115" s="98"/>
      <c r="G2115" s="98"/>
      <c r="H2115" s="98"/>
      <c r="J2115" s="98"/>
      <c r="K2115" s="98"/>
      <c r="L2115" s="98"/>
      <c r="M2115" s="95"/>
      <c r="N2115" s="98"/>
      <c r="O2115" s="95"/>
      <c r="P2115" s="95"/>
      <c r="Q2115" s="98"/>
      <c r="R2115" s="112"/>
    </row>
    <row r="2116" spans="1:18" ht="16.5" customHeight="1" x14ac:dyDescent="0.2">
      <c r="A2116" s="97"/>
      <c r="B2116" s="98"/>
      <c r="C2116" s="97"/>
      <c r="D2116" s="105"/>
      <c r="E2116" s="105"/>
      <c r="F2116" s="98"/>
      <c r="G2116" s="98"/>
      <c r="H2116" s="98"/>
      <c r="J2116" s="98"/>
      <c r="K2116" s="98"/>
      <c r="L2116" s="98"/>
      <c r="M2116" s="95"/>
      <c r="N2116" s="98"/>
      <c r="O2116" s="95"/>
      <c r="P2116" s="95"/>
      <c r="Q2116" s="98"/>
      <c r="R2116" s="112"/>
    </row>
    <row r="2117" spans="1:18" ht="16.5" customHeight="1" x14ac:dyDescent="0.2">
      <c r="A2117" s="97"/>
      <c r="B2117" s="98"/>
      <c r="C2117" s="97"/>
      <c r="D2117" s="105"/>
      <c r="E2117" s="105"/>
      <c r="F2117" s="98"/>
      <c r="G2117" s="98"/>
      <c r="H2117" s="98"/>
      <c r="J2117" s="98"/>
      <c r="K2117" s="98"/>
      <c r="L2117" s="98"/>
      <c r="M2117" s="95"/>
      <c r="N2117" s="98"/>
      <c r="O2117" s="95"/>
      <c r="P2117" s="95"/>
      <c r="Q2117" s="98"/>
      <c r="R2117" s="112"/>
    </row>
    <row r="2118" spans="1:18" ht="16.5" customHeight="1" x14ac:dyDescent="0.2">
      <c r="A2118" s="97"/>
      <c r="B2118" s="98"/>
      <c r="C2118" s="97"/>
      <c r="D2118" s="105"/>
      <c r="E2118" s="105"/>
      <c r="F2118" s="98"/>
      <c r="G2118" s="98"/>
      <c r="H2118" s="98"/>
      <c r="J2118" s="98"/>
      <c r="K2118" s="98"/>
      <c r="L2118" s="98"/>
      <c r="M2118" s="95"/>
      <c r="N2118" s="98"/>
      <c r="O2118" s="95"/>
      <c r="P2118" s="95"/>
      <c r="Q2118" s="98"/>
      <c r="R2118" s="112"/>
    </row>
    <row r="2119" spans="1:18" ht="16.5" customHeight="1" x14ac:dyDescent="0.2">
      <c r="A2119" s="97"/>
      <c r="B2119" s="98"/>
      <c r="C2119" s="97"/>
      <c r="D2119" s="105"/>
      <c r="E2119" s="105"/>
      <c r="F2119" s="98"/>
      <c r="G2119" s="98"/>
      <c r="H2119" s="98"/>
      <c r="J2119" s="98"/>
      <c r="K2119" s="98"/>
      <c r="L2119" s="98"/>
      <c r="M2119" s="95"/>
      <c r="N2119" s="98"/>
      <c r="O2119" s="95"/>
      <c r="P2119" s="95"/>
      <c r="Q2119" s="98"/>
      <c r="R2119" s="112"/>
    </row>
    <row r="2120" spans="1:18" ht="16.5" customHeight="1" x14ac:dyDescent="0.2">
      <c r="A2120" s="97"/>
      <c r="B2120" s="98"/>
      <c r="C2120" s="97"/>
      <c r="D2120" s="105"/>
      <c r="E2120" s="105"/>
      <c r="F2120" s="98"/>
      <c r="G2120" s="98"/>
      <c r="H2120" s="98"/>
      <c r="J2120" s="98"/>
      <c r="K2120" s="98"/>
      <c r="L2120" s="98"/>
      <c r="M2120" s="95"/>
      <c r="N2120" s="98"/>
      <c r="O2120" s="95"/>
      <c r="P2120" s="95"/>
      <c r="Q2120" s="98"/>
      <c r="R2120" s="112"/>
    </row>
    <row r="2121" spans="1:18" ht="16.5" customHeight="1" x14ac:dyDescent="0.2">
      <c r="A2121" s="97"/>
      <c r="B2121" s="98"/>
      <c r="C2121" s="97"/>
      <c r="D2121" s="105"/>
      <c r="E2121" s="105"/>
      <c r="F2121" s="98"/>
      <c r="G2121" s="98"/>
      <c r="H2121" s="98"/>
      <c r="J2121" s="98"/>
      <c r="K2121" s="98"/>
      <c r="L2121" s="98"/>
      <c r="M2121" s="95"/>
      <c r="N2121" s="98"/>
      <c r="O2121" s="95"/>
      <c r="P2121" s="95"/>
      <c r="Q2121" s="98"/>
      <c r="R2121" s="112"/>
    </row>
    <row r="2122" spans="1:18" ht="16.5" customHeight="1" x14ac:dyDescent="0.2">
      <c r="A2122" s="97"/>
      <c r="B2122" s="98"/>
      <c r="C2122" s="97"/>
      <c r="D2122" s="105"/>
      <c r="E2122" s="105"/>
      <c r="F2122" s="98"/>
      <c r="G2122" s="98"/>
      <c r="H2122" s="98"/>
      <c r="J2122" s="98"/>
      <c r="K2122" s="98"/>
      <c r="L2122" s="98"/>
      <c r="M2122" s="95"/>
      <c r="N2122" s="98"/>
      <c r="O2122" s="95"/>
      <c r="P2122" s="95"/>
      <c r="Q2122" s="98"/>
      <c r="R2122" s="112"/>
    </row>
    <row r="2123" spans="1:18" ht="16.5" customHeight="1" x14ac:dyDescent="0.2">
      <c r="A2123" s="97"/>
      <c r="B2123" s="98"/>
      <c r="C2123" s="97"/>
      <c r="D2123" s="105"/>
      <c r="E2123" s="105"/>
      <c r="F2123" s="98"/>
      <c r="G2123" s="98"/>
      <c r="H2123" s="98"/>
      <c r="J2123" s="98"/>
      <c r="K2123" s="98"/>
      <c r="L2123" s="98"/>
      <c r="M2123" s="95"/>
      <c r="N2123" s="98"/>
      <c r="O2123" s="95"/>
      <c r="P2123" s="95"/>
      <c r="Q2123" s="98"/>
      <c r="R2123" s="112"/>
    </row>
    <row r="2124" spans="1:18" ht="16.5" customHeight="1" x14ac:dyDescent="0.2">
      <c r="A2124" s="97"/>
      <c r="B2124" s="98"/>
      <c r="C2124" s="97"/>
      <c r="D2124" s="105"/>
      <c r="E2124" s="105"/>
      <c r="F2124" s="98"/>
      <c r="G2124" s="98"/>
      <c r="H2124" s="98"/>
      <c r="J2124" s="98"/>
      <c r="K2124" s="98"/>
      <c r="L2124" s="98"/>
      <c r="M2124" s="95"/>
      <c r="N2124" s="98"/>
      <c r="O2124" s="95"/>
      <c r="P2124" s="95"/>
      <c r="Q2124" s="98"/>
      <c r="R2124" s="112"/>
    </row>
    <row r="2125" spans="1:18" ht="16.5" customHeight="1" x14ac:dyDescent="0.2">
      <c r="A2125" s="97"/>
      <c r="B2125" s="98"/>
      <c r="C2125" s="97"/>
      <c r="D2125" s="105"/>
      <c r="E2125" s="105"/>
      <c r="F2125" s="98"/>
      <c r="G2125" s="98"/>
      <c r="H2125" s="98"/>
      <c r="J2125" s="98"/>
      <c r="K2125" s="98"/>
      <c r="L2125" s="98"/>
      <c r="M2125" s="95"/>
      <c r="N2125" s="98"/>
      <c r="O2125" s="95"/>
      <c r="P2125" s="95"/>
      <c r="Q2125" s="98"/>
      <c r="R2125" s="112"/>
    </row>
    <row r="2126" spans="1:18" ht="16.5" customHeight="1" x14ac:dyDescent="0.2">
      <c r="A2126" s="97"/>
      <c r="B2126" s="98"/>
      <c r="C2126" s="97"/>
      <c r="D2126" s="105"/>
      <c r="E2126" s="105"/>
      <c r="F2126" s="98"/>
      <c r="G2126" s="98"/>
      <c r="H2126" s="98"/>
      <c r="J2126" s="98"/>
      <c r="K2126" s="98"/>
      <c r="L2126" s="98"/>
      <c r="M2126" s="95"/>
      <c r="N2126" s="98"/>
      <c r="O2126" s="95"/>
      <c r="P2126" s="95"/>
      <c r="Q2126" s="98"/>
      <c r="R2126" s="112"/>
    </row>
    <row r="2127" spans="1:18" ht="16.5" customHeight="1" x14ac:dyDescent="0.2">
      <c r="A2127" s="97"/>
      <c r="B2127" s="98"/>
      <c r="C2127" s="97"/>
      <c r="D2127" s="105"/>
      <c r="E2127" s="105"/>
      <c r="F2127" s="98"/>
      <c r="G2127" s="98"/>
      <c r="H2127" s="98"/>
      <c r="J2127" s="98"/>
      <c r="K2127" s="98"/>
      <c r="L2127" s="98"/>
      <c r="M2127" s="95"/>
      <c r="N2127" s="98"/>
      <c r="O2127" s="95"/>
      <c r="P2127" s="95"/>
      <c r="Q2127" s="98"/>
      <c r="R2127" s="112"/>
    </row>
    <row r="2128" spans="1:18" ht="16.5" customHeight="1" x14ac:dyDescent="0.2">
      <c r="A2128" s="97"/>
      <c r="B2128" s="98"/>
      <c r="C2128" s="97"/>
      <c r="D2128" s="105"/>
      <c r="E2128" s="105"/>
      <c r="F2128" s="98"/>
      <c r="G2128" s="98"/>
      <c r="H2128" s="98"/>
      <c r="J2128" s="98"/>
      <c r="K2128" s="98"/>
      <c r="L2128" s="98"/>
      <c r="M2128" s="95"/>
      <c r="N2128" s="98"/>
      <c r="O2128" s="95"/>
      <c r="P2128" s="95"/>
      <c r="Q2128" s="98"/>
      <c r="R2128" s="112"/>
    </row>
    <row r="2129" spans="1:18" ht="16.5" customHeight="1" x14ac:dyDescent="0.2">
      <c r="A2129" s="97"/>
      <c r="B2129" s="98"/>
      <c r="C2129" s="97"/>
      <c r="D2129" s="105"/>
      <c r="E2129" s="105"/>
      <c r="F2129" s="98"/>
      <c r="G2129" s="98"/>
      <c r="H2129" s="98"/>
      <c r="J2129" s="98"/>
      <c r="K2129" s="98"/>
      <c r="L2129" s="98"/>
      <c r="M2129" s="95"/>
      <c r="N2129" s="98"/>
      <c r="O2129" s="95"/>
      <c r="P2129" s="95"/>
      <c r="Q2129" s="98"/>
      <c r="R2129" s="112"/>
    </row>
    <row r="2130" spans="1:18" ht="16.5" customHeight="1" x14ac:dyDescent="0.2">
      <c r="A2130" s="97"/>
      <c r="B2130" s="98"/>
      <c r="C2130" s="97"/>
      <c r="D2130" s="105"/>
      <c r="E2130" s="105"/>
      <c r="F2130" s="98"/>
      <c r="G2130" s="98"/>
      <c r="H2130" s="98"/>
      <c r="J2130" s="98"/>
      <c r="K2130" s="98"/>
      <c r="L2130" s="98"/>
      <c r="M2130" s="95"/>
      <c r="N2130" s="98"/>
      <c r="O2130" s="95"/>
      <c r="P2130" s="95"/>
      <c r="Q2130" s="98"/>
      <c r="R2130" s="112"/>
    </row>
    <row r="2131" spans="1:18" ht="16.5" customHeight="1" x14ac:dyDescent="0.2">
      <c r="A2131" s="97"/>
      <c r="B2131" s="98"/>
      <c r="C2131" s="97"/>
      <c r="D2131" s="105"/>
      <c r="E2131" s="105"/>
      <c r="F2131" s="98"/>
      <c r="G2131" s="98"/>
      <c r="H2131" s="98"/>
      <c r="J2131" s="98"/>
      <c r="K2131" s="98"/>
      <c r="L2131" s="98"/>
      <c r="M2131" s="95"/>
      <c r="N2131" s="98"/>
      <c r="O2131" s="95"/>
      <c r="P2131" s="95"/>
      <c r="Q2131" s="98"/>
      <c r="R2131" s="112"/>
    </row>
    <row r="2132" spans="1:18" ht="16.5" customHeight="1" x14ac:dyDescent="0.2">
      <c r="A2132" s="97"/>
      <c r="B2132" s="98"/>
      <c r="C2132" s="97"/>
      <c r="D2132" s="105"/>
      <c r="E2132" s="105"/>
      <c r="F2132" s="98"/>
      <c r="G2132" s="98"/>
      <c r="H2132" s="98"/>
      <c r="J2132" s="98"/>
      <c r="K2132" s="98"/>
      <c r="L2132" s="98"/>
      <c r="M2132" s="95"/>
      <c r="N2132" s="98"/>
      <c r="O2132" s="95"/>
      <c r="P2132" s="95"/>
      <c r="Q2132" s="98"/>
      <c r="R2132" s="112"/>
    </row>
    <row r="2133" spans="1:18" ht="16.5" customHeight="1" x14ac:dyDescent="0.2">
      <c r="A2133" s="97"/>
      <c r="B2133" s="98"/>
      <c r="C2133" s="97"/>
      <c r="D2133" s="105"/>
      <c r="E2133" s="105"/>
      <c r="F2133" s="98"/>
      <c r="G2133" s="98"/>
      <c r="H2133" s="98"/>
      <c r="J2133" s="98"/>
      <c r="K2133" s="98"/>
      <c r="L2133" s="98"/>
      <c r="M2133" s="95"/>
      <c r="N2133" s="98"/>
      <c r="O2133" s="95"/>
      <c r="P2133" s="95"/>
      <c r="Q2133" s="98"/>
      <c r="R2133" s="112"/>
    </row>
    <row r="2134" spans="1:18" ht="16.5" customHeight="1" x14ac:dyDescent="0.2">
      <c r="A2134" s="97"/>
      <c r="B2134" s="98"/>
      <c r="C2134" s="97"/>
      <c r="D2134" s="105"/>
      <c r="E2134" s="105"/>
      <c r="F2134" s="98"/>
      <c r="G2134" s="98"/>
      <c r="H2134" s="98"/>
      <c r="J2134" s="98"/>
      <c r="K2134" s="98"/>
      <c r="L2134" s="98"/>
      <c r="M2134" s="95"/>
      <c r="N2134" s="98"/>
      <c r="O2134" s="95"/>
      <c r="P2134" s="95"/>
      <c r="Q2134" s="98"/>
      <c r="R2134" s="112"/>
    </row>
    <row r="2135" spans="1:18" ht="16.5" customHeight="1" x14ac:dyDescent="0.2">
      <c r="A2135" s="97"/>
      <c r="B2135" s="98"/>
      <c r="C2135" s="97"/>
      <c r="D2135" s="105"/>
      <c r="E2135" s="105"/>
      <c r="F2135" s="98"/>
      <c r="G2135" s="98"/>
      <c r="H2135" s="98"/>
      <c r="J2135" s="98"/>
      <c r="K2135" s="98"/>
      <c r="L2135" s="98"/>
      <c r="M2135" s="95"/>
      <c r="N2135" s="98"/>
      <c r="O2135" s="95"/>
      <c r="P2135" s="95"/>
      <c r="Q2135" s="98"/>
      <c r="R2135" s="112"/>
    </row>
    <row r="2136" spans="1:18" ht="16.5" customHeight="1" x14ac:dyDescent="0.2">
      <c r="A2136" s="97"/>
      <c r="B2136" s="98"/>
      <c r="C2136" s="97"/>
      <c r="D2136" s="105"/>
      <c r="E2136" s="105"/>
      <c r="F2136" s="98"/>
      <c r="G2136" s="98"/>
      <c r="H2136" s="98"/>
      <c r="J2136" s="98"/>
      <c r="K2136" s="98"/>
      <c r="L2136" s="98"/>
      <c r="M2136" s="95"/>
      <c r="N2136" s="98"/>
      <c r="O2136" s="95"/>
      <c r="P2136" s="95"/>
      <c r="Q2136" s="98"/>
      <c r="R2136" s="112"/>
    </row>
    <row r="2137" spans="1:18" ht="16.5" customHeight="1" x14ac:dyDescent="0.2">
      <c r="A2137" s="97"/>
      <c r="B2137" s="98"/>
      <c r="C2137" s="97"/>
      <c r="D2137" s="105"/>
      <c r="E2137" s="105"/>
      <c r="F2137" s="98"/>
      <c r="G2137" s="98"/>
      <c r="H2137" s="98"/>
      <c r="J2137" s="98"/>
      <c r="K2137" s="98"/>
      <c r="L2137" s="98"/>
      <c r="M2137" s="95"/>
      <c r="N2137" s="98"/>
      <c r="O2137" s="95"/>
      <c r="P2137" s="95"/>
      <c r="Q2137" s="98"/>
      <c r="R2137" s="112"/>
    </row>
    <row r="2138" spans="1:18" ht="16.5" customHeight="1" x14ac:dyDescent="0.2">
      <c r="A2138" s="97"/>
      <c r="B2138" s="98"/>
      <c r="C2138" s="97"/>
      <c r="D2138" s="105"/>
      <c r="E2138" s="105"/>
      <c r="F2138" s="98"/>
      <c r="G2138" s="98"/>
      <c r="H2138" s="98"/>
      <c r="J2138" s="98"/>
      <c r="K2138" s="98"/>
      <c r="L2138" s="98"/>
      <c r="M2138" s="95"/>
      <c r="N2138" s="98"/>
      <c r="O2138" s="95"/>
      <c r="P2138" s="95"/>
      <c r="Q2138" s="98"/>
      <c r="R2138" s="112"/>
    </row>
    <row r="2139" spans="1:18" ht="16.5" customHeight="1" x14ac:dyDescent="0.2">
      <c r="A2139" s="97"/>
      <c r="B2139" s="98"/>
      <c r="C2139" s="97"/>
      <c r="D2139" s="105"/>
      <c r="E2139" s="105"/>
      <c r="F2139" s="98"/>
      <c r="G2139" s="98"/>
      <c r="H2139" s="98"/>
      <c r="J2139" s="98"/>
      <c r="K2139" s="98"/>
      <c r="L2139" s="98"/>
      <c r="M2139" s="95"/>
      <c r="N2139" s="98"/>
      <c r="O2139" s="95"/>
      <c r="P2139" s="95"/>
      <c r="Q2139" s="98"/>
      <c r="R2139" s="112"/>
    </row>
    <row r="2140" spans="1:18" ht="16.5" customHeight="1" x14ac:dyDescent="0.2">
      <c r="A2140" s="97"/>
      <c r="B2140" s="98"/>
      <c r="C2140" s="97"/>
      <c r="D2140" s="105"/>
      <c r="E2140" s="105"/>
      <c r="F2140" s="98"/>
      <c r="G2140" s="98"/>
      <c r="H2140" s="98"/>
      <c r="J2140" s="98"/>
      <c r="K2140" s="98"/>
      <c r="L2140" s="98"/>
      <c r="M2140" s="95"/>
      <c r="N2140" s="98"/>
      <c r="O2140" s="95"/>
      <c r="P2140" s="95"/>
      <c r="Q2140" s="98"/>
      <c r="R2140" s="112"/>
    </row>
    <row r="2141" spans="1:18" ht="16.5" customHeight="1" x14ac:dyDescent="0.2">
      <c r="A2141" s="97"/>
      <c r="B2141" s="98"/>
      <c r="C2141" s="97"/>
      <c r="D2141" s="105"/>
      <c r="E2141" s="105"/>
      <c r="F2141" s="98"/>
      <c r="G2141" s="98"/>
      <c r="H2141" s="98"/>
      <c r="J2141" s="98"/>
      <c r="K2141" s="98"/>
      <c r="L2141" s="98"/>
      <c r="M2141" s="95"/>
      <c r="N2141" s="98"/>
      <c r="O2141" s="95"/>
      <c r="P2141" s="95"/>
      <c r="Q2141" s="98"/>
      <c r="R2141" s="112"/>
    </row>
    <row r="2142" spans="1:18" ht="16.5" customHeight="1" x14ac:dyDescent="0.2">
      <c r="A2142" s="97"/>
      <c r="B2142" s="98"/>
      <c r="C2142" s="97"/>
      <c r="D2142" s="105"/>
      <c r="E2142" s="105"/>
      <c r="F2142" s="98"/>
      <c r="G2142" s="98"/>
      <c r="H2142" s="98"/>
      <c r="J2142" s="98"/>
      <c r="K2142" s="98"/>
      <c r="L2142" s="98"/>
      <c r="M2142" s="95"/>
      <c r="N2142" s="98"/>
      <c r="O2142" s="95"/>
      <c r="P2142" s="95"/>
      <c r="Q2142" s="98"/>
      <c r="R2142" s="112"/>
    </row>
    <row r="2143" spans="1:18" ht="16.5" customHeight="1" x14ac:dyDescent="0.2">
      <c r="A2143" s="97"/>
      <c r="B2143" s="98"/>
      <c r="C2143" s="97"/>
      <c r="D2143" s="105"/>
      <c r="E2143" s="105"/>
      <c r="F2143" s="98"/>
      <c r="G2143" s="98"/>
      <c r="H2143" s="98"/>
      <c r="J2143" s="98"/>
      <c r="K2143" s="98"/>
      <c r="L2143" s="98"/>
      <c r="M2143" s="95"/>
      <c r="N2143" s="98"/>
      <c r="O2143" s="95"/>
      <c r="P2143" s="95"/>
      <c r="Q2143" s="98"/>
      <c r="R2143" s="112"/>
    </row>
    <row r="2144" spans="1:18" ht="16.5" customHeight="1" x14ac:dyDescent="0.2">
      <c r="A2144" s="97"/>
      <c r="B2144" s="98"/>
      <c r="C2144" s="97"/>
      <c r="D2144" s="105"/>
      <c r="E2144" s="105"/>
      <c r="F2144" s="98"/>
      <c r="G2144" s="98"/>
      <c r="H2144" s="98"/>
      <c r="J2144" s="98"/>
      <c r="K2144" s="98"/>
      <c r="L2144" s="98"/>
      <c r="M2144" s="95"/>
      <c r="N2144" s="98"/>
      <c r="O2144" s="95"/>
      <c r="P2144" s="95"/>
      <c r="Q2144" s="98"/>
      <c r="R2144" s="112"/>
    </row>
    <row r="2145" spans="1:18" ht="16.5" customHeight="1" x14ac:dyDescent="0.2">
      <c r="A2145" s="97"/>
      <c r="B2145" s="98"/>
      <c r="C2145" s="97"/>
      <c r="D2145" s="105"/>
      <c r="E2145" s="105"/>
      <c r="F2145" s="98"/>
      <c r="G2145" s="98"/>
      <c r="H2145" s="98"/>
      <c r="J2145" s="98"/>
      <c r="K2145" s="98"/>
      <c r="L2145" s="98"/>
      <c r="M2145" s="95"/>
      <c r="N2145" s="98"/>
      <c r="O2145" s="95"/>
      <c r="P2145" s="95"/>
      <c r="Q2145" s="98"/>
      <c r="R2145" s="112"/>
    </row>
    <row r="2146" spans="1:18" ht="16.5" customHeight="1" x14ac:dyDescent="0.2">
      <c r="A2146" s="97"/>
      <c r="B2146" s="98"/>
      <c r="C2146" s="97"/>
      <c r="D2146" s="105"/>
      <c r="E2146" s="105"/>
      <c r="F2146" s="98"/>
      <c r="G2146" s="98"/>
      <c r="H2146" s="98"/>
      <c r="J2146" s="98"/>
      <c r="K2146" s="98"/>
      <c r="L2146" s="98"/>
      <c r="M2146" s="95"/>
      <c r="N2146" s="98"/>
      <c r="O2146" s="95"/>
      <c r="P2146" s="95"/>
      <c r="Q2146" s="98"/>
      <c r="R2146" s="112"/>
    </row>
    <row r="2147" spans="1:18" ht="16.5" customHeight="1" x14ac:dyDescent="0.2">
      <c r="A2147" s="97"/>
      <c r="B2147" s="98"/>
      <c r="C2147" s="97"/>
      <c r="D2147" s="105"/>
      <c r="E2147" s="105"/>
      <c r="F2147" s="98"/>
      <c r="G2147" s="98"/>
      <c r="H2147" s="98"/>
      <c r="J2147" s="98"/>
      <c r="K2147" s="98"/>
      <c r="L2147" s="98"/>
      <c r="M2147" s="95"/>
      <c r="N2147" s="98"/>
      <c r="O2147" s="95"/>
      <c r="P2147" s="95"/>
      <c r="Q2147" s="98"/>
      <c r="R2147" s="112"/>
    </row>
    <row r="2148" spans="1:18" ht="16.5" customHeight="1" x14ac:dyDescent="0.2">
      <c r="A2148" s="97"/>
      <c r="B2148" s="98"/>
      <c r="C2148" s="97"/>
      <c r="D2148" s="105"/>
      <c r="E2148" s="105"/>
      <c r="F2148" s="98"/>
      <c r="G2148" s="98"/>
      <c r="H2148" s="98"/>
      <c r="J2148" s="98"/>
      <c r="K2148" s="98"/>
      <c r="L2148" s="98"/>
      <c r="M2148" s="95"/>
      <c r="N2148" s="98"/>
      <c r="O2148" s="95"/>
      <c r="P2148" s="95"/>
      <c r="Q2148" s="98"/>
      <c r="R2148" s="112"/>
    </row>
    <row r="2149" spans="1:18" ht="16.5" customHeight="1" x14ac:dyDescent="0.2">
      <c r="A2149" s="97"/>
      <c r="B2149" s="98"/>
      <c r="C2149" s="97"/>
      <c r="D2149" s="105"/>
      <c r="E2149" s="105"/>
      <c r="F2149" s="98"/>
      <c r="G2149" s="98"/>
      <c r="H2149" s="98"/>
      <c r="J2149" s="98"/>
      <c r="K2149" s="98"/>
      <c r="L2149" s="98"/>
      <c r="M2149" s="95"/>
      <c r="N2149" s="98"/>
      <c r="O2149" s="95"/>
      <c r="P2149" s="95"/>
      <c r="Q2149" s="98"/>
      <c r="R2149" s="112"/>
    </row>
    <row r="2150" spans="1:18" ht="16.5" customHeight="1" x14ac:dyDescent="0.2">
      <c r="A2150" s="97"/>
      <c r="B2150" s="98"/>
      <c r="C2150" s="97"/>
      <c r="D2150" s="105"/>
      <c r="E2150" s="105"/>
      <c r="F2150" s="98"/>
      <c r="G2150" s="98"/>
      <c r="H2150" s="98"/>
      <c r="J2150" s="98"/>
      <c r="K2150" s="98"/>
      <c r="L2150" s="98"/>
      <c r="M2150" s="95"/>
      <c r="N2150" s="98"/>
      <c r="O2150" s="95"/>
      <c r="P2150" s="95"/>
      <c r="Q2150" s="98"/>
      <c r="R2150" s="112"/>
    </row>
    <row r="2151" spans="1:18" ht="16.5" customHeight="1" x14ac:dyDescent="0.2">
      <c r="A2151" s="97"/>
      <c r="B2151" s="98"/>
      <c r="C2151" s="97"/>
      <c r="D2151" s="105"/>
      <c r="E2151" s="105"/>
      <c r="F2151" s="98"/>
      <c r="G2151" s="98"/>
      <c r="H2151" s="98"/>
      <c r="J2151" s="98"/>
      <c r="K2151" s="98"/>
      <c r="L2151" s="98"/>
      <c r="M2151" s="95"/>
      <c r="N2151" s="98"/>
      <c r="O2151" s="95"/>
      <c r="P2151" s="95"/>
      <c r="Q2151" s="98"/>
      <c r="R2151" s="112"/>
    </row>
    <row r="2152" spans="1:18" ht="16.5" customHeight="1" x14ac:dyDescent="0.2">
      <c r="A2152" s="97"/>
      <c r="B2152" s="98"/>
      <c r="C2152" s="97"/>
      <c r="D2152" s="105"/>
      <c r="E2152" s="105"/>
      <c r="F2152" s="98"/>
      <c r="G2152" s="98"/>
      <c r="H2152" s="98"/>
      <c r="J2152" s="98"/>
      <c r="K2152" s="98"/>
      <c r="L2152" s="98"/>
      <c r="M2152" s="95"/>
      <c r="N2152" s="98"/>
      <c r="O2152" s="95"/>
      <c r="P2152" s="95"/>
      <c r="Q2152" s="98"/>
      <c r="R2152" s="112"/>
    </row>
    <row r="2153" spans="1:18" ht="16.5" customHeight="1" x14ac:dyDescent="0.2">
      <c r="A2153" s="97"/>
      <c r="B2153" s="98"/>
      <c r="C2153" s="97"/>
      <c r="D2153" s="105"/>
      <c r="E2153" s="105"/>
      <c r="F2153" s="98"/>
      <c r="G2153" s="98"/>
      <c r="H2153" s="98"/>
      <c r="J2153" s="98"/>
      <c r="K2153" s="98"/>
      <c r="L2153" s="98"/>
      <c r="M2153" s="95"/>
      <c r="N2153" s="98"/>
      <c r="O2153" s="95"/>
      <c r="P2153" s="95"/>
      <c r="Q2153" s="98"/>
      <c r="R2153" s="112"/>
    </row>
    <row r="2154" spans="1:18" ht="16.5" customHeight="1" x14ac:dyDescent="0.2">
      <c r="A2154" s="97"/>
      <c r="B2154" s="98"/>
      <c r="C2154" s="97"/>
      <c r="D2154" s="105"/>
      <c r="E2154" s="105"/>
      <c r="F2154" s="98"/>
      <c r="G2154" s="98"/>
      <c r="H2154" s="98"/>
      <c r="J2154" s="98"/>
      <c r="K2154" s="98"/>
      <c r="L2154" s="98"/>
      <c r="M2154" s="95"/>
      <c r="N2154" s="98"/>
      <c r="O2154" s="95"/>
      <c r="P2154" s="95"/>
      <c r="Q2154" s="98"/>
      <c r="R2154" s="112"/>
    </row>
    <row r="2155" spans="1:18" ht="16.5" customHeight="1" x14ac:dyDescent="0.2">
      <c r="A2155" s="97"/>
      <c r="B2155" s="98"/>
      <c r="C2155" s="97"/>
      <c r="D2155" s="105"/>
      <c r="E2155" s="105"/>
      <c r="F2155" s="98"/>
      <c r="G2155" s="98"/>
      <c r="H2155" s="98"/>
      <c r="J2155" s="98"/>
      <c r="K2155" s="98"/>
      <c r="L2155" s="98"/>
      <c r="M2155" s="95"/>
      <c r="N2155" s="98"/>
      <c r="O2155" s="95"/>
      <c r="P2155" s="95"/>
      <c r="Q2155" s="98"/>
      <c r="R2155" s="112"/>
    </row>
    <row r="2156" spans="1:18" ht="16.5" customHeight="1" x14ac:dyDescent="0.2">
      <c r="A2156" s="97"/>
      <c r="B2156" s="98"/>
      <c r="C2156" s="97"/>
      <c r="D2156" s="105"/>
      <c r="E2156" s="105"/>
      <c r="F2156" s="98"/>
      <c r="G2156" s="98"/>
      <c r="H2156" s="98"/>
      <c r="J2156" s="98"/>
      <c r="K2156" s="98"/>
      <c r="L2156" s="98"/>
      <c r="M2156" s="95"/>
      <c r="N2156" s="98"/>
      <c r="O2156" s="95"/>
      <c r="P2156" s="95"/>
      <c r="Q2156" s="98"/>
      <c r="R2156" s="112"/>
    </row>
    <row r="2157" spans="1:18" ht="16.5" customHeight="1" x14ac:dyDescent="0.2">
      <c r="A2157" s="97"/>
      <c r="B2157" s="98"/>
      <c r="C2157" s="97"/>
      <c r="D2157" s="105"/>
      <c r="E2157" s="105"/>
      <c r="F2157" s="98"/>
      <c r="G2157" s="98"/>
      <c r="H2157" s="98"/>
      <c r="J2157" s="98"/>
      <c r="K2157" s="98"/>
      <c r="L2157" s="98"/>
      <c r="M2157" s="95"/>
      <c r="N2157" s="98"/>
      <c r="O2157" s="95"/>
      <c r="P2157" s="95"/>
      <c r="Q2157" s="98"/>
      <c r="R2157" s="112"/>
    </row>
    <row r="2158" spans="1:18" ht="16.5" customHeight="1" x14ac:dyDescent="0.2">
      <c r="A2158" s="97"/>
      <c r="B2158" s="98"/>
      <c r="C2158" s="97"/>
      <c r="D2158" s="105"/>
      <c r="E2158" s="105"/>
      <c r="F2158" s="98"/>
      <c r="G2158" s="98"/>
      <c r="H2158" s="98"/>
      <c r="J2158" s="98"/>
      <c r="K2158" s="98"/>
      <c r="L2158" s="98"/>
      <c r="M2158" s="95"/>
      <c r="N2158" s="98"/>
      <c r="O2158" s="95"/>
      <c r="P2158" s="95"/>
      <c r="Q2158" s="98"/>
      <c r="R2158" s="112"/>
    </row>
    <row r="2159" spans="1:18" ht="16.5" customHeight="1" x14ac:dyDescent="0.2">
      <c r="A2159" s="97"/>
      <c r="B2159" s="98"/>
      <c r="C2159" s="97"/>
      <c r="D2159" s="105"/>
      <c r="E2159" s="105"/>
      <c r="F2159" s="98"/>
      <c r="G2159" s="98"/>
      <c r="H2159" s="98"/>
      <c r="J2159" s="98"/>
      <c r="K2159" s="98"/>
      <c r="L2159" s="98"/>
      <c r="M2159" s="95"/>
      <c r="N2159" s="98"/>
      <c r="O2159" s="95"/>
      <c r="P2159" s="95"/>
      <c r="Q2159" s="98"/>
      <c r="R2159" s="112"/>
    </row>
    <row r="2160" spans="1:18" ht="16.5" customHeight="1" x14ac:dyDescent="0.2">
      <c r="A2160" s="97"/>
      <c r="B2160" s="98"/>
      <c r="C2160" s="97"/>
      <c r="D2160" s="105"/>
      <c r="E2160" s="105"/>
      <c r="F2160" s="98"/>
      <c r="G2160" s="98"/>
      <c r="H2160" s="98"/>
      <c r="J2160" s="98"/>
      <c r="K2160" s="98"/>
      <c r="L2160" s="98"/>
      <c r="M2160" s="95"/>
      <c r="N2160" s="98"/>
      <c r="O2160" s="95"/>
      <c r="P2160" s="95"/>
      <c r="Q2160" s="98"/>
      <c r="R2160" s="112"/>
    </row>
    <row r="2161" spans="1:18" ht="16.5" customHeight="1" x14ac:dyDescent="0.2">
      <c r="A2161" s="97"/>
      <c r="B2161" s="98"/>
      <c r="C2161" s="97"/>
      <c r="D2161" s="105"/>
      <c r="E2161" s="105"/>
      <c r="F2161" s="98"/>
      <c r="G2161" s="98"/>
      <c r="H2161" s="98"/>
      <c r="J2161" s="98"/>
      <c r="K2161" s="98"/>
      <c r="L2161" s="98"/>
      <c r="M2161" s="95"/>
      <c r="N2161" s="98"/>
      <c r="O2161" s="95"/>
      <c r="P2161" s="95"/>
      <c r="Q2161" s="98"/>
      <c r="R2161" s="112"/>
    </row>
    <row r="2162" spans="1:18" ht="16.5" customHeight="1" x14ac:dyDescent="0.2">
      <c r="A2162" s="97"/>
      <c r="B2162" s="98"/>
      <c r="C2162" s="97"/>
      <c r="D2162" s="105"/>
      <c r="E2162" s="105"/>
      <c r="F2162" s="98"/>
      <c r="G2162" s="98"/>
      <c r="H2162" s="98"/>
      <c r="J2162" s="98"/>
      <c r="K2162" s="98"/>
      <c r="L2162" s="98"/>
      <c r="M2162" s="95"/>
      <c r="N2162" s="98"/>
      <c r="O2162" s="95"/>
      <c r="P2162" s="95"/>
      <c r="Q2162" s="98"/>
      <c r="R2162" s="112"/>
    </row>
    <row r="2163" spans="1:18" ht="16.5" customHeight="1" x14ac:dyDescent="0.2">
      <c r="A2163" s="97"/>
      <c r="B2163" s="98"/>
      <c r="C2163" s="97"/>
      <c r="D2163" s="105"/>
      <c r="E2163" s="105"/>
      <c r="F2163" s="98"/>
      <c r="G2163" s="98"/>
      <c r="H2163" s="98"/>
      <c r="J2163" s="98"/>
      <c r="K2163" s="98"/>
      <c r="L2163" s="98"/>
      <c r="M2163" s="95"/>
      <c r="N2163" s="98"/>
      <c r="O2163" s="95"/>
      <c r="P2163" s="95"/>
      <c r="Q2163" s="98"/>
      <c r="R2163" s="112"/>
    </row>
    <row r="2164" spans="1:18" ht="16.5" customHeight="1" x14ac:dyDescent="0.2">
      <c r="A2164" s="97"/>
      <c r="B2164" s="98"/>
      <c r="C2164" s="97"/>
      <c r="D2164" s="105"/>
      <c r="E2164" s="105"/>
      <c r="F2164" s="98"/>
      <c r="G2164" s="98"/>
      <c r="H2164" s="98"/>
      <c r="J2164" s="98"/>
      <c r="K2164" s="98"/>
      <c r="L2164" s="98"/>
      <c r="M2164" s="95"/>
      <c r="N2164" s="98"/>
      <c r="O2164" s="95"/>
      <c r="P2164" s="95"/>
      <c r="Q2164" s="98"/>
      <c r="R2164" s="112"/>
    </row>
    <row r="2165" spans="1:18" ht="16.5" customHeight="1" x14ac:dyDescent="0.2">
      <c r="A2165" s="97"/>
      <c r="B2165" s="98"/>
      <c r="C2165" s="97"/>
      <c r="D2165" s="105"/>
      <c r="E2165" s="105"/>
      <c r="F2165" s="98"/>
      <c r="G2165" s="98"/>
      <c r="H2165" s="98"/>
      <c r="J2165" s="98"/>
      <c r="K2165" s="98"/>
      <c r="L2165" s="98"/>
      <c r="M2165" s="95"/>
      <c r="N2165" s="98"/>
      <c r="O2165" s="95"/>
      <c r="P2165" s="95"/>
      <c r="Q2165" s="98"/>
      <c r="R2165" s="112"/>
    </row>
    <row r="2166" spans="1:18" ht="16.5" customHeight="1" x14ac:dyDescent="0.2">
      <c r="A2166" s="97"/>
      <c r="B2166" s="98"/>
      <c r="C2166" s="97"/>
      <c r="D2166" s="105"/>
      <c r="E2166" s="105"/>
      <c r="F2166" s="98"/>
      <c r="G2166" s="98"/>
      <c r="H2166" s="98"/>
      <c r="J2166" s="98"/>
      <c r="K2166" s="98"/>
      <c r="L2166" s="98"/>
      <c r="M2166" s="95"/>
      <c r="N2166" s="98"/>
      <c r="O2166" s="95"/>
      <c r="P2166" s="95"/>
      <c r="Q2166" s="98"/>
      <c r="R2166" s="112"/>
    </row>
    <row r="2167" spans="1:18" ht="16.5" customHeight="1" x14ac:dyDescent="0.2">
      <c r="A2167" s="97"/>
      <c r="B2167" s="98"/>
      <c r="C2167" s="97"/>
      <c r="D2167" s="105"/>
      <c r="E2167" s="105"/>
      <c r="F2167" s="98"/>
      <c r="G2167" s="98"/>
      <c r="H2167" s="98"/>
      <c r="J2167" s="98"/>
      <c r="K2167" s="98"/>
      <c r="L2167" s="98"/>
      <c r="M2167" s="95"/>
      <c r="N2167" s="98"/>
      <c r="O2167" s="95"/>
      <c r="P2167" s="95"/>
      <c r="Q2167" s="98"/>
      <c r="R2167" s="112"/>
    </row>
    <row r="2168" spans="1:18" ht="16.5" customHeight="1" x14ac:dyDescent="0.2">
      <c r="A2168" s="97"/>
      <c r="B2168" s="98"/>
      <c r="C2168" s="97"/>
      <c r="D2168" s="105"/>
      <c r="E2168" s="105"/>
      <c r="F2168" s="98"/>
      <c r="G2168" s="98"/>
      <c r="H2168" s="98"/>
      <c r="J2168" s="98"/>
      <c r="K2168" s="98"/>
      <c r="L2168" s="98"/>
      <c r="M2168" s="95"/>
      <c r="N2168" s="98"/>
      <c r="O2168" s="95"/>
      <c r="P2168" s="95"/>
      <c r="Q2168" s="98"/>
      <c r="R2168" s="112"/>
    </row>
    <row r="2169" spans="1:18" ht="16.5" customHeight="1" x14ac:dyDescent="0.2">
      <c r="A2169" s="97"/>
      <c r="B2169" s="98"/>
      <c r="C2169" s="97"/>
      <c r="D2169" s="105"/>
      <c r="E2169" s="105"/>
      <c r="F2169" s="98"/>
      <c r="G2169" s="98"/>
      <c r="H2169" s="98"/>
      <c r="J2169" s="98"/>
      <c r="K2169" s="98"/>
      <c r="L2169" s="98"/>
      <c r="M2169" s="95"/>
      <c r="N2169" s="98"/>
      <c r="O2169" s="95"/>
      <c r="P2169" s="95"/>
      <c r="Q2169" s="98"/>
      <c r="R2169" s="112"/>
    </row>
    <row r="2170" spans="1:18" ht="16.5" customHeight="1" x14ac:dyDescent="0.2">
      <c r="A2170" s="97"/>
      <c r="B2170" s="98"/>
      <c r="C2170" s="97"/>
      <c r="D2170" s="105"/>
      <c r="E2170" s="105"/>
      <c r="F2170" s="98"/>
      <c r="G2170" s="98"/>
      <c r="H2170" s="98"/>
      <c r="J2170" s="98"/>
      <c r="K2170" s="98"/>
      <c r="L2170" s="98"/>
      <c r="M2170" s="95"/>
      <c r="N2170" s="98"/>
      <c r="O2170" s="95"/>
      <c r="P2170" s="95"/>
      <c r="Q2170" s="98"/>
      <c r="R2170" s="112"/>
    </row>
    <row r="2171" spans="1:18" ht="16.5" customHeight="1" x14ac:dyDescent="0.2">
      <c r="A2171" s="97"/>
      <c r="B2171" s="98"/>
      <c r="C2171" s="97"/>
      <c r="D2171" s="105"/>
      <c r="E2171" s="105"/>
      <c r="F2171" s="98"/>
      <c r="G2171" s="98"/>
      <c r="H2171" s="98"/>
      <c r="J2171" s="98"/>
      <c r="K2171" s="98"/>
      <c r="L2171" s="98"/>
      <c r="M2171" s="95"/>
      <c r="N2171" s="98"/>
      <c r="O2171" s="95"/>
      <c r="P2171" s="95"/>
      <c r="Q2171" s="98"/>
      <c r="R2171" s="112"/>
    </row>
    <row r="2172" spans="1:18" ht="16.5" customHeight="1" x14ac:dyDescent="0.2">
      <c r="A2172" s="97"/>
      <c r="B2172" s="98"/>
      <c r="C2172" s="97"/>
      <c r="D2172" s="105"/>
      <c r="E2172" s="105"/>
      <c r="F2172" s="98"/>
      <c r="G2172" s="98"/>
      <c r="H2172" s="98"/>
      <c r="J2172" s="98"/>
      <c r="K2172" s="98"/>
      <c r="L2172" s="98"/>
      <c r="M2172" s="95"/>
      <c r="N2172" s="98"/>
      <c r="O2172" s="95"/>
      <c r="P2172" s="95"/>
      <c r="Q2172" s="98"/>
      <c r="R2172" s="112"/>
    </row>
    <row r="2173" spans="1:18" ht="16.5" customHeight="1" x14ac:dyDescent="0.2">
      <c r="A2173" s="97"/>
      <c r="B2173" s="98"/>
      <c r="C2173" s="97"/>
      <c r="D2173" s="105"/>
      <c r="E2173" s="105"/>
      <c r="F2173" s="98"/>
      <c r="G2173" s="98"/>
      <c r="H2173" s="98"/>
      <c r="J2173" s="98"/>
      <c r="K2173" s="98"/>
      <c r="L2173" s="98"/>
      <c r="M2173" s="95"/>
      <c r="N2173" s="98"/>
      <c r="O2173" s="95"/>
      <c r="P2173" s="95"/>
      <c r="Q2173" s="98"/>
      <c r="R2173" s="112"/>
    </row>
    <row r="2174" spans="1:18" ht="16.5" customHeight="1" x14ac:dyDescent="0.2">
      <c r="A2174" s="97"/>
      <c r="B2174" s="98"/>
      <c r="C2174" s="97"/>
      <c r="D2174" s="105"/>
      <c r="E2174" s="105"/>
      <c r="F2174" s="98"/>
      <c r="G2174" s="98"/>
      <c r="H2174" s="98"/>
      <c r="J2174" s="98"/>
      <c r="K2174" s="98"/>
      <c r="L2174" s="98"/>
      <c r="M2174" s="95"/>
      <c r="N2174" s="98"/>
      <c r="O2174" s="95"/>
      <c r="P2174" s="95"/>
      <c r="Q2174" s="98"/>
      <c r="R2174" s="112"/>
    </row>
    <row r="2175" spans="1:18" ht="16.5" customHeight="1" x14ac:dyDescent="0.2">
      <c r="A2175" s="97"/>
      <c r="B2175" s="98"/>
      <c r="C2175" s="97"/>
      <c r="D2175" s="105"/>
      <c r="E2175" s="105"/>
      <c r="F2175" s="98"/>
      <c r="G2175" s="98"/>
      <c r="H2175" s="98"/>
      <c r="J2175" s="98"/>
      <c r="K2175" s="98"/>
      <c r="L2175" s="98"/>
      <c r="M2175" s="95"/>
      <c r="N2175" s="98"/>
      <c r="O2175" s="95"/>
      <c r="P2175" s="95"/>
      <c r="Q2175" s="98"/>
      <c r="R2175" s="112"/>
    </row>
    <row r="2176" spans="1:18" ht="16.5" customHeight="1" x14ac:dyDescent="0.2">
      <c r="A2176" s="97"/>
      <c r="B2176" s="98"/>
      <c r="C2176" s="97"/>
      <c r="D2176" s="105"/>
      <c r="E2176" s="105"/>
      <c r="F2176" s="98"/>
      <c r="G2176" s="98"/>
      <c r="H2176" s="98"/>
      <c r="J2176" s="98"/>
      <c r="K2176" s="98"/>
      <c r="L2176" s="98"/>
      <c r="M2176" s="95"/>
      <c r="N2176" s="98"/>
      <c r="O2176" s="95"/>
      <c r="P2176" s="95"/>
      <c r="Q2176" s="98"/>
      <c r="R2176" s="112"/>
    </row>
    <row r="2177" spans="1:18" ht="16.5" customHeight="1" x14ac:dyDescent="0.2">
      <c r="A2177" s="97"/>
      <c r="B2177" s="98"/>
      <c r="C2177" s="97"/>
      <c r="D2177" s="105"/>
      <c r="E2177" s="105"/>
      <c r="F2177" s="98"/>
      <c r="G2177" s="98"/>
      <c r="H2177" s="98"/>
      <c r="J2177" s="98"/>
      <c r="K2177" s="98"/>
      <c r="L2177" s="98"/>
      <c r="M2177" s="95"/>
      <c r="N2177" s="98"/>
      <c r="O2177" s="95"/>
      <c r="P2177" s="95"/>
      <c r="Q2177" s="98"/>
      <c r="R2177" s="112"/>
    </row>
    <row r="2178" spans="1:18" ht="16.5" customHeight="1" x14ac:dyDescent="0.2">
      <c r="A2178" s="97"/>
      <c r="B2178" s="98"/>
      <c r="C2178" s="97"/>
      <c r="D2178" s="105"/>
      <c r="E2178" s="105"/>
      <c r="F2178" s="98"/>
      <c r="G2178" s="98"/>
      <c r="H2178" s="98"/>
      <c r="J2178" s="98"/>
      <c r="K2178" s="98"/>
      <c r="L2178" s="98"/>
      <c r="M2178" s="95"/>
      <c r="N2178" s="98"/>
      <c r="O2178" s="95"/>
      <c r="P2178" s="95"/>
      <c r="Q2178" s="98"/>
      <c r="R2178" s="112"/>
    </row>
    <row r="2179" spans="1:18" ht="16.5" customHeight="1" x14ac:dyDescent="0.2">
      <c r="A2179" s="97"/>
      <c r="B2179" s="98"/>
      <c r="C2179" s="97"/>
      <c r="D2179" s="105"/>
      <c r="E2179" s="105"/>
      <c r="F2179" s="98"/>
      <c r="G2179" s="98"/>
      <c r="H2179" s="98"/>
      <c r="J2179" s="98"/>
      <c r="K2179" s="98"/>
      <c r="L2179" s="98"/>
      <c r="M2179" s="95"/>
      <c r="N2179" s="98"/>
      <c r="O2179" s="95"/>
      <c r="P2179" s="95"/>
      <c r="Q2179" s="98"/>
      <c r="R2179" s="112"/>
    </row>
    <row r="2180" spans="1:18" ht="16.5" customHeight="1" x14ac:dyDescent="0.2">
      <c r="A2180" s="97"/>
      <c r="B2180" s="98"/>
      <c r="C2180" s="97"/>
      <c r="D2180" s="105"/>
      <c r="E2180" s="105"/>
      <c r="F2180" s="98"/>
      <c r="G2180" s="98"/>
      <c r="H2180" s="98"/>
      <c r="J2180" s="98"/>
      <c r="K2180" s="98"/>
      <c r="L2180" s="98"/>
      <c r="M2180" s="95"/>
      <c r="N2180" s="98"/>
      <c r="O2180" s="95"/>
      <c r="P2180" s="95"/>
      <c r="Q2180" s="98"/>
      <c r="R2180" s="112"/>
    </row>
    <row r="2181" spans="1:18" ht="16.5" customHeight="1" x14ac:dyDescent="0.2">
      <c r="A2181" s="97"/>
      <c r="B2181" s="98"/>
      <c r="C2181" s="97"/>
      <c r="D2181" s="105"/>
      <c r="E2181" s="105"/>
      <c r="F2181" s="98"/>
      <c r="G2181" s="98"/>
      <c r="H2181" s="98"/>
      <c r="J2181" s="98"/>
      <c r="K2181" s="98"/>
      <c r="L2181" s="98"/>
      <c r="M2181" s="95"/>
      <c r="N2181" s="98"/>
      <c r="O2181" s="95"/>
      <c r="P2181" s="95"/>
      <c r="Q2181" s="98"/>
      <c r="R2181" s="112"/>
    </row>
    <row r="2182" spans="1:18" ht="16.5" customHeight="1" x14ac:dyDescent="0.2">
      <c r="A2182" s="97"/>
      <c r="B2182" s="98"/>
      <c r="C2182" s="97"/>
      <c r="D2182" s="105"/>
      <c r="E2182" s="105"/>
      <c r="F2182" s="98"/>
      <c r="G2182" s="98"/>
      <c r="H2182" s="98"/>
      <c r="J2182" s="98"/>
      <c r="K2182" s="98"/>
      <c r="L2182" s="98"/>
      <c r="M2182" s="95"/>
      <c r="N2182" s="98"/>
      <c r="O2182" s="95"/>
      <c r="P2182" s="95"/>
      <c r="Q2182" s="98"/>
      <c r="R2182" s="112"/>
    </row>
    <row r="2183" spans="1:18" ht="16.5" customHeight="1" x14ac:dyDescent="0.2">
      <c r="A2183" s="97"/>
      <c r="B2183" s="98"/>
      <c r="C2183" s="97"/>
      <c r="D2183" s="105"/>
      <c r="E2183" s="105"/>
      <c r="F2183" s="98"/>
      <c r="G2183" s="98"/>
      <c r="H2183" s="98"/>
      <c r="J2183" s="98"/>
      <c r="K2183" s="98"/>
      <c r="L2183" s="98"/>
      <c r="M2183" s="95"/>
      <c r="N2183" s="98"/>
      <c r="O2183" s="95"/>
      <c r="P2183" s="95"/>
      <c r="Q2183" s="98"/>
      <c r="R2183" s="112"/>
    </row>
    <row r="2184" spans="1:18" ht="16.5" customHeight="1" x14ac:dyDescent="0.2">
      <c r="A2184" s="97"/>
      <c r="B2184" s="98"/>
      <c r="C2184" s="97"/>
      <c r="D2184" s="105"/>
      <c r="E2184" s="105"/>
      <c r="F2184" s="98"/>
      <c r="G2184" s="98"/>
      <c r="H2184" s="98"/>
      <c r="J2184" s="98"/>
      <c r="K2184" s="98"/>
      <c r="L2184" s="98"/>
      <c r="M2184" s="95"/>
      <c r="N2184" s="98"/>
      <c r="O2184" s="95"/>
      <c r="P2184" s="95"/>
      <c r="Q2184" s="98"/>
      <c r="R2184" s="112"/>
    </row>
    <row r="2185" spans="1:18" ht="16.5" customHeight="1" x14ac:dyDescent="0.2">
      <c r="A2185" s="97"/>
      <c r="B2185" s="98"/>
      <c r="C2185" s="97"/>
      <c r="D2185" s="105"/>
      <c r="E2185" s="105"/>
      <c r="F2185" s="98"/>
      <c r="G2185" s="98"/>
      <c r="H2185" s="98"/>
      <c r="J2185" s="98"/>
      <c r="K2185" s="98"/>
      <c r="L2185" s="98"/>
      <c r="M2185" s="95"/>
      <c r="N2185" s="98"/>
      <c r="O2185" s="95"/>
      <c r="P2185" s="95"/>
      <c r="Q2185" s="98"/>
      <c r="R2185" s="112"/>
    </row>
    <row r="2186" spans="1:18" ht="16.5" customHeight="1" x14ac:dyDescent="0.2">
      <c r="A2186" s="97"/>
      <c r="B2186" s="98"/>
      <c r="C2186" s="97"/>
      <c r="D2186" s="105"/>
      <c r="E2186" s="105"/>
      <c r="F2186" s="98"/>
      <c r="G2186" s="98"/>
      <c r="H2186" s="98"/>
      <c r="J2186" s="98"/>
      <c r="K2186" s="98"/>
      <c r="L2186" s="98"/>
      <c r="M2186" s="95"/>
      <c r="N2186" s="98"/>
      <c r="O2186" s="95"/>
      <c r="P2186" s="95"/>
      <c r="Q2186" s="98"/>
      <c r="R2186" s="112"/>
    </row>
    <row r="2187" spans="1:18" ht="16.5" customHeight="1" x14ac:dyDescent="0.2">
      <c r="A2187" s="97"/>
      <c r="B2187" s="98"/>
      <c r="C2187" s="97"/>
      <c r="D2187" s="105"/>
      <c r="E2187" s="105"/>
      <c r="F2187" s="98"/>
      <c r="G2187" s="98"/>
      <c r="H2187" s="98"/>
      <c r="J2187" s="98"/>
      <c r="K2187" s="98"/>
      <c r="L2187" s="98"/>
      <c r="M2187" s="95"/>
      <c r="N2187" s="98"/>
      <c r="O2187" s="95"/>
      <c r="P2187" s="95"/>
      <c r="Q2187" s="98"/>
      <c r="R2187" s="112"/>
    </row>
    <row r="2188" spans="1:18" ht="16.5" customHeight="1" x14ac:dyDescent="0.2">
      <c r="A2188" s="97"/>
      <c r="B2188" s="98"/>
      <c r="C2188" s="97"/>
      <c r="D2188" s="105"/>
      <c r="E2188" s="105"/>
      <c r="F2188" s="98"/>
      <c r="G2188" s="98"/>
      <c r="H2188" s="98"/>
      <c r="J2188" s="98"/>
      <c r="K2188" s="98"/>
      <c r="L2188" s="98"/>
      <c r="M2188" s="95"/>
      <c r="N2188" s="98"/>
      <c r="O2188" s="95"/>
      <c r="P2188" s="95"/>
      <c r="Q2188" s="98"/>
      <c r="R2188" s="112"/>
    </row>
    <row r="2189" spans="1:18" ht="16.5" customHeight="1" x14ac:dyDescent="0.2">
      <c r="A2189" s="97"/>
      <c r="B2189" s="98"/>
      <c r="C2189" s="97"/>
      <c r="D2189" s="105"/>
      <c r="E2189" s="105"/>
      <c r="F2189" s="98"/>
      <c r="G2189" s="98"/>
      <c r="H2189" s="98"/>
      <c r="J2189" s="98"/>
      <c r="K2189" s="98"/>
      <c r="L2189" s="98"/>
      <c r="M2189" s="95"/>
      <c r="N2189" s="98"/>
      <c r="O2189" s="95"/>
      <c r="P2189" s="95"/>
      <c r="Q2189" s="98"/>
      <c r="R2189" s="112"/>
    </row>
    <row r="2190" spans="1:18" ht="16.5" customHeight="1" x14ac:dyDescent="0.2">
      <c r="A2190" s="97"/>
      <c r="B2190" s="98"/>
      <c r="C2190" s="97"/>
      <c r="D2190" s="105"/>
      <c r="E2190" s="105"/>
      <c r="F2190" s="98"/>
      <c r="G2190" s="98"/>
      <c r="H2190" s="98"/>
      <c r="J2190" s="98"/>
      <c r="K2190" s="98"/>
      <c r="L2190" s="98"/>
      <c r="M2190" s="95"/>
      <c r="N2190" s="98"/>
      <c r="O2190" s="95"/>
      <c r="P2190" s="95"/>
      <c r="Q2190" s="98"/>
      <c r="R2190" s="112"/>
    </row>
    <row r="2191" spans="1:18" ht="16.5" customHeight="1" x14ac:dyDescent="0.2">
      <c r="A2191" s="97"/>
      <c r="B2191" s="98"/>
      <c r="C2191" s="97"/>
      <c r="D2191" s="105"/>
      <c r="E2191" s="105"/>
      <c r="F2191" s="98"/>
      <c r="G2191" s="98"/>
      <c r="H2191" s="98"/>
      <c r="J2191" s="98"/>
      <c r="K2191" s="98"/>
      <c r="L2191" s="98"/>
      <c r="M2191" s="95"/>
      <c r="N2191" s="98"/>
      <c r="O2191" s="95"/>
      <c r="P2191" s="95"/>
      <c r="Q2191" s="98"/>
      <c r="R2191" s="112"/>
    </row>
    <row r="2192" spans="1:18" ht="16.5" customHeight="1" x14ac:dyDescent="0.2">
      <c r="A2192" s="97"/>
      <c r="B2192" s="98"/>
      <c r="C2192" s="97"/>
      <c r="D2192" s="105"/>
      <c r="E2192" s="105"/>
      <c r="F2192" s="98"/>
      <c r="G2192" s="98"/>
      <c r="H2192" s="98"/>
      <c r="J2192" s="98"/>
      <c r="K2192" s="98"/>
      <c r="L2192" s="98"/>
      <c r="M2192" s="95"/>
      <c r="N2192" s="98"/>
      <c r="O2192" s="95"/>
      <c r="P2192" s="95"/>
      <c r="Q2192" s="98"/>
      <c r="R2192" s="112"/>
    </row>
    <row r="2193" spans="1:18" ht="16.5" customHeight="1" x14ac:dyDescent="0.2">
      <c r="A2193" s="97"/>
      <c r="B2193" s="98"/>
      <c r="C2193" s="97"/>
      <c r="D2193" s="105"/>
      <c r="E2193" s="105"/>
      <c r="F2193" s="98"/>
      <c r="G2193" s="98"/>
      <c r="H2193" s="98"/>
      <c r="J2193" s="98"/>
      <c r="K2193" s="98"/>
      <c r="L2193" s="98"/>
      <c r="M2193" s="95"/>
      <c r="N2193" s="98"/>
      <c r="O2193" s="95"/>
      <c r="P2193" s="95"/>
      <c r="Q2193" s="98"/>
      <c r="R2193" s="112"/>
    </row>
    <row r="2194" spans="1:18" ht="16.5" customHeight="1" x14ac:dyDescent="0.2">
      <c r="A2194" s="97"/>
      <c r="B2194" s="98"/>
      <c r="C2194" s="97"/>
      <c r="D2194" s="105"/>
      <c r="E2194" s="105"/>
      <c r="F2194" s="98"/>
      <c r="G2194" s="98"/>
      <c r="H2194" s="98"/>
      <c r="J2194" s="98"/>
      <c r="K2194" s="98"/>
      <c r="L2194" s="98"/>
      <c r="M2194" s="95"/>
      <c r="N2194" s="98"/>
      <c r="O2194" s="95"/>
      <c r="P2194" s="95"/>
      <c r="Q2194" s="98"/>
      <c r="R2194" s="112"/>
    </row>
    <row r="2195" spans="1:18" ht="16.5" customHeight="1" x14ac:dyDescent="0.2">
      <c r="A2195" s="97"/>
      <c r="B2195" s="98"/>
      <c r="C2195" s="97"/>
      <c r="D2195" s="105"/>
      <c r="E2195" s="105"/>
      <c r="F2195" s="98"/>
      <c r="G2195" s="98"/>
      <c r="H2195" s="98"/>
      <c r="J2195" s="98"/>
      <c r="K2195" s="98"/>
      <c r="L2195" s="98"/>
      <c r="M2195" s="95"/>
      <c r="N2195" s="98"/>
      <c r="O2195" s="95"/>
      <c r="P2195" s="95"/>
      <c r="Q2195" s="98"/>
      <c r="R2195" s="112"/>
    </row>
    <row r="2196" spans="1:18" ht="16.5" customHeight="1" x14ac:dyDescent="0.2">
      <c r="A2196" s="97"/>
      <c r="B2196" s="98"/>
      <c r="C2196" s="97"/>
      <c r="D2196" s="105"/>
      <c r="E2196" s="105"/>
      <c r="F2196" s="98"/>
      <c r="G2196" s="98"/>
      <c r="H2196" s="98"/>
      <c r="J2196" s="98"/>
      <c r="K2196" s="98"/>
      <c r="L2196" s="98"/>
      <c r="M2196" s="95"/>
      <c r="N2196" s="98"/>
      <c r="O2196" s="95"/>
      <c r="P2196" s="95"/>
      <c r="Q2196" s="98"/>
      <c r="R2196" s="112"/>
    </row>
    <row r="2197" spans="1:18" ht="16.5" customHeight="1" x14ac:dyDescent="0.2">
      <c r="A2197" s="97"/>
      <c r="B2197" s="98"/>
      <c r="C2197" s="97"/>
      <c r="D2197" s="105"/>
      <c r="E2197" s="105"/>
      <c r="F2197" s="98"/>
      <c r="G2197" s="98"/>
      <c r="H2197" s="98"/>
      <c r="J2197" s="98"/>
      <c r="K2197" s="98"/>
      <c r="L2197" s="98"/>
      <c r="M2197" s="95"/>
      <c r="N2197" s="98"/>
      <c r="O2197" s="95"/>
      <c r="P2197" s="95"/>
      <c r="Q2197" s="98"/>
      <c r="R2197" s="112"/>
    </row>
    <row r="2198" spans="1:18" ht="16.5" customHeight="1" x14ac:dyDescent="0.2">
      <c r="A2198" s="97"/>
      <c r="B2198" s="98"/>
      <c r="C2198" s="97"/>
      <c r="D2198" s="105"/>
      <c r="E2198" s="105"/>
      <c r="F2198" s="98"/>
      <c r="G2198" s="98"/>
      <c r="H2198" s="98"/>
      <c r="J2198" s="98"/>
      <c r="K2198" s="98"/>
      <c r="L2198" s="98"/>
      <c r="M2198" s="95"/>
      <c r="N2198" s="98"/>
      <c r="O2198" s="95"/>
      <c r="P2198" s="95"/>
      <c r="Q2198" s="98"/>
      <c r="R2198" s="112"/>
    </row>
    <row r="2199" spans="1:18" ht="16.5" customHeight="1" x14ac:dyDescent="0.2">
      <c r="A2199" s="97"/>
      <c r="B2199" s="98"/>
      <c r="C2199" s="97"/>
      <c r="D2199" s="105"/>
      <c r="E2199" s="105"/>
      <c r="F2199" s="98"/>
      <c r="G2199" s="98"/>
      <c r="H2199" s="98"/>
      <c r="J2199" s="98"/>
      <c r="K2199" s="98"/>
      <c r="L2199" s="98"/>
      <c r="M2199" s="95"/>
      <c r="N2199" s="98"/>
      <c r="O2199" s="95"/>
      <c r="P2199" s="95"/>
      <c r="Q2199" s="98"/>
      <c r="R2199" s="112"/>
    </row>
    <row r="2200" spans="1:18" ht="16.5" customHeight="1" x14ac:dyDescent="0.2">
      <c r="A2200" s="97"/>
      <c r="B2200" s="98"/>
      <c r="C2200" s="97"/>
      <c r="D2200" s="105"/>
      <c r="E2200" s="105"/>
      <c r="F2200" s="98"/>
      <c r="G2200" s="98"/>
      <c r="H2200" s="98"/>
      <c r="J2200" s="98"/>
      <c r="K2200" s="98"/>
      <c r="L2200" s="98"/>
      <c r="M2200" s="95"/>
      <c r="N2200" s="98"/>
      <c r="O2200" s="95"/>
      <c r="P2200" s="95"/>
      <c r="Q2200" s="98"/>
      <c r="R2200" s="112"/>
    </row>
    <row r="2201" spans="1:18" ht="16.5" customHeight="1" x14ac:dyDescent="0.2">
      <c r="A2201" s="97"/>
      <c r="B2201" s="98"/>
      <c r="C2201" s="97"/>
      <c r="D2201" s="105"/>
      <c r="E2201" s="105"/>
      <c r="F2201" s="98"/>
      <c r="G2201" s="98"/>
      <c r="H2201" s="98"/>
      <c r="J2201" s="98"/>
      <c r="K2201" s="98"/>
      <c r="L2201" s="98"/>
      <c r="M2201" s="95"/>
      <c r="N2201" s="98"/>
      <c r="O2201" s="95"/>
      <c r="P2201" s="95"/>
      <c r="Q2201" s="98"/>
      <c r="R2201" s="112"/>
    </row>
    <row r="2202" spans="1:18" ht="16.5" customHeight="1" x14ac:dyDescent="0.2">
      <c r="A2202" s="97"/>
      <c r="B2202" s="98"/>
      <c r="C2202" s="97"/>
      <c r="D2202" s="105"/>
      <c r="E2202" s="105"/>
      <c r="F2202" s="98"/>
      <c r="G2202" s="98"/>
      <c r="H2202" s="98"/>
      <c r="J2202" s="98"/>
      <c r="K2202" s="98"/>
      <c r="L2202" s="98"/>
      <c r="M2202" s="95"/>
      <c r="N2202" s="98"/>
      <c r="O2202" s="95"/>
      <c r="P2202" s="95"/>
      <c r="Q2202" s="98"/>
      <c r="R2202" s="112"/>
    </row>
    <row r="2203" spans="1:18" ht="16.5" customHeight="1" x14ac:dyDescent="0.2">
      <c r="A2203" s="97"/>
      <c r="B2203" s="98"/>
      <c r="C2203" s="97"/>
      <c r="D2203" s="105"/>
      <c r="E2203" s="105"/>
      <c r="F2203" s="98"/>
      <c r="G2203" s="98"/>
      <c r="H2203" s="98"/>
      <c r="J2203" s="98"/>
      <c r="K2203" s="98"/>
      <c r="L2203" s="98"/>
      <c r="M2203" s="95"/>
      <c r="N2203" s="98"/>
      <c r="O2203" s="95"/>
      <c r="P2203" s="95"/>
      <c r="Q2203" s="98"/>
      <c r="R2203" s="112"/>
    </row>
    <row r="2204" spans="1:18" ht="16.5" customHeight="1" x14ac:dyDescent="0.2">
      <c r="A2204" s="97"/>
      <c r="B2204" s="98"/>
      <c r="C2204" s="97"/>
      <c r="D2204" s="105"/>
      <c r="E2204" s="105"/>
      <c r="F2204" s="98"/>
      <c r="G2204" s="98"/>
      <c r="H2204" s="98"/>
      <c r="J2204" s="98"/>
      <c r="K2204" s="98"/>
      <c r="L2204" s="98"/>
      <c r="M2204" s="95"/>
      <c r="N2204" s="98"/>
      <c r="O2204" s="95"/>
      <c r="P2204" s="95"/>
      <c r="Q2204" s="98"/>
      <c r="R2204" s="112"/>
    </row>
    <row r="2205" spans="1:18" ht="16.5" customHeight="1" x14ac:dyDescent="0.2">
      <c r="A2205" s="97"/>
      <c r="B2205" s="98"/>
      <c r="C2205" s="97"/>
      <c r="D2205" s="105"/>
      <c r="E2205" s="105"/>
      <c r="F2205" s="98"/>
      <c r="G2205" s="98"/>
      <c r="H2205" s="98"/>
      <c r="J2205" s="98"/>
      <c r="K2205" s="98"/>
      <c r="L2205" s="98"/>
      <c r="M2205" s="95"/>
      <c r="N2205" s="98"/>
      <c r="O2205" s="95"/>
      <c r="P2205" s="95"/>
      <c r="Q2205" s="98"/>
      <c r="R2205" s="112"/>
    </row>
    <row r="2206" spans="1:18" ht="16.5" customHeight="1" x14ac:dyDescent="0.2">
      <c r="A2206" s="97"/>
      <c r="B2206" s="98"/>
      <c r="C2206" s="97"/>
      <c r="D2206" s="105"/>
      <c r="E2206" s="105"/>
      <c r="F2206" s="98"/>
      <c r="G2206" s="98"/>
      <c r="H2206" s="98"/>
      <c r="J2206" s="98"/>
      <c r="K2206" s="98"/>
      <c r="L2206" s="98"/>
      <c r="M2206" s="95"/>
      <c r="N2206" s="98"/>
      <c r="O2206" s="95"/>
      <c r="P2206" s="95"/>
      <c r="Q2206" s="98"/>
      <c r="R2206" s="112"/>
    </row>
    <row r="2207" spans="1:18" ht="16.5" customHeight="1" x14ac:dyDescent="0.2">
      <c r="A2207" s="97"/>
      <c r="B2207" s="98"/>
      <c r="C2207" s="97"/>
      <c r="D2207" s="105"/>
      <c r="E2207" s="105"/>
      <c r="F2207" s="98"/>
      <c r="G2207" s="98"/>
      <c r="H2207" s="98"/>
      <c r="J2207" s="98"/>
      <c r="K2207" s="98"/>
      <c r="L2207" s="98"/>
      <c r="M2207" s="95"/>
      <c r="N2207" s="98"/>
      <c r="O2207" s="95"/>
      <c r="P2207" s="95"/>
      <c r="Q2207" s="98"/>
      <c r="R2207" s="112"/>
    </row>
    <row r="2208" spans="1:18" ht="16.5" customHeight="1" x14ac:dyDescent="0.2">
      <c r="A2208" s="97"/>
      <c r="B2208" s="98"/>
      <c r="C2208" s="97"/>
      <c r="D2208" s="105"/>
      <c r="E2208" s="105"/>
      <c r="F2208" s="98"/>
      <c r="G2208" s="98"/>
      <c r="H2208" s="98"/>
      <c r="J2208" s="98"/>
      <c r="K2208" s="98"/>
      <c r="L2208" s="98"/>
      <c r="M2208" s="95"/>
      <c r="N2208" s="98"/>
      <c r="O2208" s="95"/>
      <c r="P2208" s="95"/>
      <c r="Q2208" s="98"/>
      <c r="R2208" s="112"/>
    </row>
    <row r="2209" spans="1:18" ht="16.5" customHeight="1" x14ac:dyDescent="0.2">
      <c r="A2209" s="97"/>
      <c r="B2209" s="98"/>
      <c r="C2209" s="97"/>
      <c r="D2209" s="105"/>
      <c r="E2209" s="105"/>
      <c r="F2209" s="98"/>
      <c r="G2209" s="98"/>
      <c r="H2209" s="98"/>
      <c r="J2209" s="98"/>
      <c r="K2209" s="98"/>
      <c r="L2209" s="98"/>
      <c r="M2209" s="95"/>
      <c r="N2209" s="98"/>
      <c r="O2209" s="95"/>
      <c r="P2209" s="95"/>
      <c r="Q2209" s="98"/>
      <c r="R2209" s="112"/>
    </row>
    <row r="2210" spans="1:18" ht="16.5" customHeight="1" x14ac:dyDescent="0.2">
      <c r="A2210" s="97"/>
      <c r="B2210" s="98"/>
      <c r="C2210" s="97"/>
      <c r="D2210" s="105"/>
      <c r="E2210" s="105"/>
      <c r="F2210" s="98"/>
      <c r="G2210" s="98"/>
      <c r="H2210" s="98"/>
      <c r="J2210" s="98"/>
      <c r="K2210" s="98"/>
      <c r="L2210" s="98"/>
      <c r="M2210" s="95"/>
      <c r="N2210" s="98"/>
      <c r="O2210" s="95"/>
      <c r="P2210" s="95"/>
      <c r="Q2210" s="98"/>
      <c r="R2210" s="112"/>
    </row>
    <row r="2211" spans="1:18" ht="16.5" customHeight="1" x14ac:dyDescent="0.2">
      <c r="A2211" s="97"/>
      <c r="B2211" s="98"/>
      <c r="C2211" s="97"/>
      <c r="D2211" s="105"/>
      <c r="E2211" s="105"/>
      <c r="F2211" s="98"/>
      <c r="G2211" s="98"/>
      <c r="H2211" s="98"/>
      <c r="J2211" s="98"/>
      <c r="K2211" s="98"/>
      <c r="L2211" s="98"/>
      <c r="M2211" s="95"/>
      <c r="N2211" s="98"/>
      <c r="O2211" s="95"/>
      <c r="P2211" s="95"/>
      <c r="Q2211" s="98"/>
      <c r="R2211" s="112"/>
    </row>
    <row r="2212" spans="1:18" ht="16.5" customHeight="1" x14ac:dyDescent="0.2">
      <c r="A2212" s="97"/>
      <c r="B2212" s="98"/>
      <c r="C2212" s="97"/>
      <c r="D2212" s="105"/>
      <c r="E2212" s="105"/>
      <c r="F2212" s="98"/>
      <c r="G2212" s="98"/>
      <c r="H2212" s="98"/>
      <c r="J2212" s="98"/>
      <c r="K2212" s="98"/>
      <c r="L2212" s="98"/>
      <c r="M2212" s="95"/>
      <c r="N2212" s="98"/>
      <c r="O2212" s="95"/>
      <c r="P2212" s="95"/>
      <c r="Q2212" s="98"/>
      <c r="R2212" s="112"/>
    </row>
    <row r="2213" spans="1:18" ht="16.5" customHeight="1" x14ac:dyDescent="0.2">
      <c r="A2213" s="97"/>
      <c r="B2213" s="98"/>
      <c r="C2213" s="97"/>
      <c r="D2213" s="105"/>
      <c r="E2213" s="105"/>
      <c r="F2213" s="98"/>
      <c r="G2213" s="98"/>
      <c r="H2213" s="98"/>
      <c r="J2213" s="98"/>
      <c r="K2213" s="98"/>
      <c r="L2213" s="98"/>
      <c r="M2213" s="95"/>
      <c r="N2213" s="98"/>
      <c r="O2213" s="95"/>
      <c r="P2213" s="95"/>
      <c r="Q2213" s="98"/>
      <c r="R2213" s="112"/>
    </row>
    <row r="2214" spans="1:18" ht="16.5" customHeight="1" x14ac:dyDescent="0.2">
      <c r="A2214" s="97"/>
      <c r="B2214" s="98"/>
      <c r="C2214" s="97"/>
      <c r="D2214" s="105"/>
      <c r="E2214" s="105"/>
      <c r="F2214" s="98"/>
      <c r="G2214" s="98"/>
      <c r="H2214" s="98"/>
      <c r="J2214" s="98"/>
      <c r="K2214" s="98"/>
      <c r="L2214" s="98"/>
      <c r="M2214" s="95"/>
      <c r="N2214" s="98"/>
      <c r="O2214" s="95"/>
      <c r="P2214" s="95"/>
      <c r="Q2214" s="98"/>
      <c r="R2214" s="112"/>
    </row>
    <row r="2215" spans="1:18" ht="16.5" customHeight="1" x14ac:dyDescent="0.2">
      <c r="A2215" s="97"/>
      <c r="B2215" s="98"/>
      <c r="C2215" s="97"/>
      <c r="D2215" s="105"/>
      <c r="E2215" s="105"/>
      <c r="F2215" s="98"/>
      <c r="G2215" s="98"/>
      <c r="H2215" s="98"/>
      <c r="J2215" s="98"/>
      <c r="K2215" s="98"/>
      <c r="L2215" s="98"/>
      <c r="M2215" s="95"/>
      <c r="N2215" s="98"/>
      <c r="O2215" s="95"/>
      <c r="P2215" s="95"/>
      <c r="Q2215" s="98"/>
      <c r="R2215" s="112"/>
    </row>
    <row r="2216" spans="1:18" ht="16.5" customHeight="1" x14ac:dyDescent="0.2">
      <c r="A2216" s="97"/>
      <c r="B2216" s="98"/>
      <c r="C2216" s="97"/>
      <c r="D2216" s="105"/>
      <c r="E2216" s="105"/>
      <c r="F2216" s="98"/>
      <c r="G2216" s="98"/>
      <c r="H2216" s="98"/>
      <c r="J2216" s="98"/>
      <c r="K2216" s="98"/>
      <c r="L2216" s="98"/>
      <c r="M2216" s="95"/>
      <c r="N2216" s="98"/>
      <c r="O2216" s="95"/>
      <c r="P2216" s="95"/>
      <c r="Q2216" s="98"/>
      <c r="R2216" s="112"/>
    </row>
    <row r="2217" spans="1:18" ht="16.5" customHeight="1" x14ac:dyDescent="0.2">
      <c r="A2217" s="97"/>
      <c r="B2217" s="98"/>
      <c r="C2217" s="97"/>
      <c r="D2217" s="105"/>
      <c r="E2217" s="105"/>
      <c r="F2217" s="98"/>
      <c r="G2217" s="98"/>
      <c r="H2217" s="98"/>
      <c r="J2217" s="98"/>
      <c r="K2217" s="98"/>
      <c r="L2217" s="98"/>
      <c r="M2217" s="95"/>
      <c r="N2217" s="98"/>
      <c r="O2217" s="95"/>
      <c r="P2217" s="95"/>
      <c r="Q2217" s="98"/>
      <c r="R2217" s="112"/>
    </row>
    <row r="2218" spans="1:18" ht="16.5" customHeight="1" x14ac:dyDescent="0.2">
      <c r="A2218" s="97"/>
      <c r="B2218" s="98"/>
      <c r="C2218" s="97"/>
      <c r="D2218" s="105"/>
      <c r="E2218" s="105"/>
      <c r="F2218" s="98"/>
      <c r="G2218" s="98"/>
      <c r="H2218" s="98"/>
      <c r="J2218" s="98"/>
      <c r="K2218" s="98"/>
      <c r="L2218" s="98"/>
      <c r="M2218" s="95"/>
      <c r="N2218" s="98"/>
      <c r="O2218" s="95"/>
      <c r="P2218" s="95"/>
      <c r="Q2218" s="98"/>
      <c r="R2218" s="112"/>
    </row>
    <row r="2219" spans="1:18" ht="16.5" customHeight="1" x14ac:dyDescent="0.2">
      <c r="A2219" s="97"/>
      <c r="B2219" s="98"/>
      <c r="C2219" s="97"/>
      <c r="D2219" s="105"/>
      <c r="E2219" s="105"/>
      <c r="F2219" s="98"/>
      <c r="G2219" s="98"/>
      <c r="H2219" s="98"/>
      <c r="J2219" s="98"/>
      <c r="K2219" s="98"/>
      <c r="L2219" s="98"/>
      <c r="M2219" s="95"/>
      <c r="N2219" s="98"/>
      <c r="O2219" s="95"/>
      <c r="P2219" s="95"/>
      <c r="Q2219" s="98"/>
      <c r="R2219" s="112"/>
    </row>
    <row r="2220" spans="1:18" ht="16.5" customHeight="1" x14ac:dyDescent="0.2">
      <c r="A2220" s="97"/>
      <c r="B2220" s="98"/>
      <c r="C2220" s="97"/>
      <c r="D2220" s="105"/>
      <c r="E2220" s="105"/>
      <c r="F2220" s="98"/>
      <c r="G2220" s="98"/>
      <c r="H2220" s="98"/>
      <c r="J2220" s="98"/>
      <c r="K2220" s="98"/>
      <c r="L2220" s="98"/>
      <c r="M2220" s="95"/>
      <c r="N2220" s="98"/>
      <c r="O2220" s="95"/>
      <c r="P2220" s="95"/>
      <c r="Q2220" s="98"/>
      <c r="R2220" s="112"/>
    </row>
    <row r="2221" spans="1:18" ht="16.5" customHeight="1" x14ac:dyDescent="0.2">
      <c r="A2221" s="97"/>
      <c r="B2221" s="98"/>
      <c r="C2221" s="97"/>
      <c r="D2221" s="105"/>
      <c r="E2221" s="105"/>
      <c r="F2221" s="98"/>
      <c r="G2221" s="98"/>
      <c r="H2221" s="98"/>
      <c r="J2221" s="98"/>
      <c r="K2221" s="98"/>
      <c r="L2221" s="98"/>
      <c r="M2221" s="95"/>
      <c r="N2221" s="98"/>
      <c r="O2221" s="95"/>
      <c r="P2221" s="95"/>
      <c r="Q2221" s="98"/>
      <c r="R2221" s="112"/>
    </row>
    <row r="2222" spans="1:18" ht="16.5" customHeight="1" x14ac:dyDescent="0.2">
      <c r="A2222" s="97"/>
      <c r="B2222" s="98"/>
      <c r="C2222" s="97"/>
      <c r="D2222" s="105"/>
      <c r="E2222" s="105"/>
      <c r="F2222" s="98"/>
      <c r="G2222" s="98"/>
      <c r="H2222" s="98"/>
      <c r="J2222" s="98"/>
      <c r="K2222" s="98"/>
      <c r="L2222" s="98"/>
      <c r="M2222" s="95"/>
      <c r="N2222" s="98"/>
      <c r="O2222" s="95"/>
      <c r="P2222" s="95"/>
      <c r="Q2222" s="98"/>
      <c r="R2222" s="112"/>
    </row>
    <row r="2223" spans="1:18" ht="16.5" customHeight="1" x14ac:dyDescent="0.2">
      <c r="A2223" s="97"/>
      <c r="B2223" s="98"/>
      <c r="C2223" s="97"/>
      <c r="D2223" s="105"/>
      <c r="E2223" s="105"/>
      <c r="F2223" s="98"/>
      <c r="G2223" s="98"/>
      <c r="H2223" s="98"/>
      <c r="J2223" s="98"/>
      <c r="K2223" s="98"/>
      <c r="L2223" s="98"/>
      <c r="M2223" s="95"/>
      <c r="N2223" s="98"/>
      <c r="O2223" s="95"/>
      <c r="P2223" s="95"/>
      <c r="Q2223" s="98"/>
      <c r="R2223" s="112"/>
    </row>
    <row r="2224" spans="1:18" ht="16.5" customHeight="1" x14ac:dyDescent="0.2">
      <c r="A2224" s="97"/>
      <c r="B2224" s="98"/>
      <c r="C2224" s="97"/>
      <c r="D2224" s="105"/>
      <c r="E2224" s="105"/>
      <c r="F2224" s="98"/>
      <c r="G2224" s="98"/>
      <c r="H2224" s="98"/>
      <c r="J2224" s="98"/>
      <c r="K2224" s="98"/>
      <c r="L2224" s="98"/>
      <c r="M2224" s="95"/>
      <c r="N2224" s="98"/>
      <c r="O2224" s="95"/>
      <c r="P2224" s="95"/>
      <c r="Q2224" s="98"/>
      <c r="R2224" s="112"/>
    </row>
    <row r="2225" spans="1:18" ht="16.5" customHeight="1" x14ac:dyDescent="0.2">
      <c r="A2225" s="97"/>
      <c r="B2225" s="98"/>
      <c r="C2225" s="97"/>
      <c r="D2225" s="105"/>
      <c r="E2225" s="105"/>
      <c r="F2225" s="98"/>
      <c r="G2225" s="98"/>
      <c r="H2225" s="98"/>
      <c r="J2225" s="98"/>
      <c r="K2225" s="98"/>
      <c r="L2225" s="98"/>
      <c r="M2225" s="95"/>
      <c r="N2225" s="98"/>
      <c r="O2225" s="95"/>
      <c r="P2225" s="95"/>
      <c r="Q2225" s="98"/>
      <c r="R2225" s="112"/>
    </row>
    <row r="2226" spans="1:18" ht="16.5" customHeight="1" x14ac:dyDescent="0.2">
      <c r="A2226" s="97"/>
      <c r="B2226" s="98"/>
      <c r="C2226" s="97"/>
      <c r="D2226" s="105"/>
      <c r="E2226" s="105"/>
      <c r="F2226" s="98"/>
      <c r="G2226" s="98"/>
      <c r="H2226" s="98"/>
      <c r="J2226" s="98"/>
      <c r="K2226" s="98"/>
      <c r="L2226" s="98"/>
      <c r="M2226" s="95"/>
      <c r="N2226" s="98"/>
      <c r="O2226" s="95"/>
      <c r="P2226" s="95"/>
      <c r="Q2226" s="98"/>
      <c r="R2226" s="112"/>
    </row>
    <row r="2227" spans="1:18" ht="16.5" customHeight="1" x14ac:dyDescent="0.2">
      <c r="A2227" s="97"/>
      <c r="B2227" s="98"/>
      <c r="C2227" s="97"/>
      <c r="D2227" s="105"/>
      <c r="E2227" s="105"/>
      <c r="F2227" s="98"/>
      <c r="G2227" s="98"/>
      <c r="H2227" s="98"/>
      <c r="J2227" s="98"/>
      <c r="K2227" s="98"/>
      <c r="L2227" s="98"/>
      <c r="M2227" s="95"/>
      <c r="N2227" s="98"/>
      <c r="O2227" s="95"/>
      <c r="P2227" s="95"/>
      <c r="Q2227" s="98"/>
      <c r="R2227" s="112"/>
    </row>
    <row r="2228" spans="1:18" ht="16.5" customHeight="1" x14ac:dyDescent="0.2">
      <c r="A2228" s="97"/>
      <c r="B2228" s="98"/>
      <c r="C2228" s="97"/>
      <c r="D2228" s="105"/>
      <c r="E2228" s="105"/>
      <c r="F2228" s="98"/>
      <c r="G2228" s="98"/>
      <c r="H2228" s="98"/>
      <c r="J2228" s="98"/>
      <c r="K2228" s="98"/>
      <c r="L2228" s="98"/>
      <c r="M2228" s="95"/>
      <c r="N2228" s="98"/>
      <c r="O2228" s="95"/>
      <c r="P2228" s="95"/>
      <c r="Q2228" s="98"/>
      <c r="R2228" s="112"/>
    </row>
    <row r="2229" spans="1:18" ht="16.5" customHeight="1" x14ac:dyDescent="0.2">
      <c r="A2229" s="97"/>
      <c r="B2229" s="98"/>
      <c r="C2229" s="97"/>
      <c r="D2229" s="105"/>
      <c r="E2229" s="105"/>
      <c r="F2229" s="98"/>
      <c r="G2229" s="98"/>
      <c r="H2229" s="98"/>
      <c r="J2229" s="98"/>
      <c r="K2229" s="98"/>
      <c r="L2229" s="98"/>
      <c r="M2229" s="95"/>
      <c r="N2229" s="98"/>
      <c r="O2229" s="95"/>
      <c r="P2229" s="95"/>
      <c r="Q2229" s="98"/>
      <c r="R2229" s="112"/>
    </row>
    <row r="2230" spans="1:18" ht="16.5" customHeight="1" x14ac:dyDescent="0.2">
      <c r="A2230" s="97"/>
      <c r="B2230" s="98"/>
      <c r="C2230" s="97"/>
      <c r="D2230" s="105"/>
      <c r="E2230" s="105"/>
      <c r="F2230" s="98"/>
      <c r="G2230" s="98"/>
      <c r="H2230" s="98"/>
      <c r="J2230" s="98"/>
      <c r="K2230" s="98"/>
      <c r="L2230" s="98"/>
      <c r="M2230" s="95"/>
      <c r="N2230" s="98"/>
      <c r="O2230" s="95"/>
      <c r="P2230" s="95"/>
      <c r="Q2230" s="98"/>
      <c r="R2230" s="112"/>
    </row>
    <row r="2231" spans="1:18" ht="16.5" customHeight="1" x14ac:dyDescent="0.2">
      <c r="A2231" s="97"/>
      <c r="B2231" s="98"/>
      <c r="C2231" s="97"/>
      <c r="D2231" s="105"/>
      <c r="E2231" s="105"/>
      <c r="F2231" s="98"/>
      <c r="G2231" s="98"/>
      <c r="H2231" s="98"/>
      <c r="J2231" s="98"/>
      <c r="K2231" s="98"/>
      <c r="L2231" s="98"/>
      <c r="M2231" s="95"/>
      <c r="N2231" s="98"/>
      <c r="O2231" s="95"/>
      <c r="P2231" s="95"/>
      <c r="Q2231" s="98"/>
      <c r="R2231" s="112"/>
    </row>
    <row r="2232" spans="1:18" ht="16.5" customHeight="1" x14ac:dyDescent="0.2">
      <c r="A2232" s="97"/>
      <c r="B2232" s="98"/>
      <c r="C2232" s="97"/>
      <c r="D2232" s="105"/>
      <c r="E2232" s="105"/>
      <c r="F2232" s="98"/>
      <c r="G2232" s="98"/>
      <c r="H2232" s="98"/>
      <c r="J2232" s="98"/>
      <c r="K2232" s="98"/>
      <c r="L2232" s="98"/>
      <c r="M2232" s="95"/>
      <c r="N2232" s="98"/>
      <c r="O2232" s="95"/>
      <c r="P2232" s="95"/>
      <c r="Q2232" s="98"/>
      <c r="R2232" s="112"/>
    </row>
    <row r="2233" spans="1:18" ht="16.5" customHeight="1" x14ac:dyDescent="0.2">
      <c r="A2233" s="97"/>
      <c r="B2233" s="98"/>
      <c r="C2233" s="97"/>
      <c r="D2233" s="105"/>
      <c r="E2233" s="105"/>
      <c r="F2233" s="98"/>
      <c r="G2233" s="98"/>
      <c r="H2233" s="98"/>
      <c r="J2233" s="98"/>
      <c r="K2233" s="98"/>
      <c r="L2233" s="98"/>
      <c r="M2233" s="95"/>
      <c r="N2233" s="98"/>
      <c r="O2233" s="95"/>
      <c r="P2233" s="95"/>
      <c r="Q2233" s="98"/>
      <c r="R2233" s="112"/>
    </row>
    <row r="2234" spans="1:18" ht="16.5" customHeight="1" x14ac:dyDescent="0.2">
      <c r="A2234" s="97"/>
      <c r="B2234" s="98"/>
      <c r="C2234" s="97"/>
      <c r="D2234" s="105"/>
      <c r="E2234" s="105"/>
      <c r="F2234" s="98"/>
      <c r="G2234" s="98"/>
      <c r="H2234" s="98"/>
      <c r="J2234" s="98"/>
      <c r="K2234" s="98"/>
      <c r="L2234" s="98"/>
      <c r="M2234" s="95"/>
      <c r="N2234" s="98"/>
      <c r="O2234" s="95"/>
      <c r="P2234" s="95"/>
      <c r="Q2234" s="98"/>
      <c r="R2234" s="112"/>
    </row>
    <row r="2235" spans="1:18" ht="16.5" customHeight="1" x14ac:dyDescent="0.2">
      <c r="A2235" s="97"/>
      <c r="B2235" s="98"/>
      <c r="C2235" s="97"/>
      <c r="D2235" s="105"/>
      <c r="E2235" s="105"/>
      <c r="F2235" s="98"/>
      <c r="G2235" s="98"/>
      <c r="H2235" s="98"/>
      <c r="J2235" s="98"/>
      <c r="K2235" s="98"/>
      <c r="L2235" s="98"/>
      <c r="M2235" s="95"/>
      <c r="N2235" s="98"/>
      <c r="O2235" s="95"/>
      <c r="P2235" s="95"/>
      <c r="Q2235" s="98"/>
      <c r="R2235" s="112"/>
    </row>
    <row r="2236" spans="1:18" ht="16.5" customHeight="1" x14ac:dyDescent="0.2">
      <c r="A2236" s="97"/>
      <c r="B2236" s="98"/>
      <c r="C2236" s="97"/>
      <c r="D2236" s="105"/>
      <c r="E2236" s="105"/>
      <c r="F2236" s="98"/>
      <c r="G2236" s="98"/>
      <c r="H2236" s="98"/>
      <c r="J2236" s="98"/>
      <c r="K2236" s="98"/>
      <c r="L2236" s="98"/>
      <c r="M2236" s="95"/>
      <c r="N2236" s="98"/>
      <c r="O2236" s="95"/>
      <c r="P2236" s="95"/>
      <c r="Q2236" s="98"/>
      <c r="R2236" s="112"/>
    </row>
    <row r="2237" spans="1:18" ht="16.5" customHeight="1" x14ac:dyDescent="0.2">
      <c r="A2237" s="97"/>
      <c r="B2237" s="98"/>
      <c r="C2237" s="97"/>
      <c r="D2237" s="105"/>
      <c r="E2237" s="105"/>
      <c r="F2237" s="98"/>
      <c r="G2237" s="98"/>
      <c r="H2237" s="98"/>
      <c r="J2237" s="98"/>
      <c r="K2237" s="98"/>
      <c r="L2237" s="98"/>
      <c r="M2237" s="95"/>
      <c r="N2237" s="98"/>
      <c r="O2237" s="95"/>
      <c r="P2237" s="95"/>
      <c r="Q2237" s="98"/>
      <c r="R2237" s="112"/>
    </row>
    <row r="2238" spans="1:18" ht="16.5" customHeight="1" x14ac:dyDescent="0.2">
      <c r="A2238" s="97"/>
      <c r="B2238" s="98"/>
      <c r="C2238" s="97"/>
      <c r="D2238" s="105"/>
      <c r="E2238" s="105"/>
      <c r="F2238" s="98"/>
      <c r="G2238" s="98"/>
      <c r="H2238" s="98"/>
      <c r="J2238" s="98"/>
      <c r="K2238" s="98"/>
      <c r="L2238" s="98"/>
      <c r="M2238" s="95"/>
      <c r="N2238" s="98"/>
      <c r="O2238" s="95"/>
      <c r="P2238" s="95"/>
      <c r="Q2238" s="98"/>
      <c r="R2238" s="112"/>
    </row>
    <row r="2239" spans="1:18" ht="16.5" customHeight="1" x14ac:dyDescent="0.2">
      <c r="A2239" s="97"/>
      <c r="B2239" s="98"/>
      <c r="C2239" s="97"/>
      <c r="D2239" s="105"/>
      <c r="E2239" s="105"/>
      <c r="F2239" s="98"/>
      <c r="G2239" s="98"/>
      <c r="H2239" s="98"/>
      <c r="J2239" s="98"/>
      <c r="K2239" s="98"/>
      <c r="L2239" s="98"/>
      <c r="M2239" s="95"/>
      <c r="N2239" s="98"/>
      <c r="O2239" s="95"/>
      <c r="P2239" s="95"/>
      <c r="Q2239" s="98"/>
      <c r="R2239" s="112"/>
    </row>
    <row r="2240" spans="1:18" ht="16.5" customHeight="1" x14ac:dyDescent="0.2">
      <c r="A2240" s="97"/>
      <c r="B2240" s="98"/>
      <c r="C2240" s="97"/>
      <c r="D2240" s="105"/>
      <c r="E2240" s="105"/>
      <c r="F2240" s="98"/>
      <c r="G2240" s="98"/>
      <c r="H2240" s="98"/>
      <c r="J2240" s="98"/>
      <c r="K2240" s="98"/>
      <c r="L2240" s="98"/>
      <c r="M2240" s="95"/>
      <c r="N2240" s="98"/>
      <c r="O2240" s="95"/>
      <c r="P2240" s="95"/>
      <c r="Q2240" s="98"/>
      <c r="R2240" s="112"/>
    </row>
    <row r="2241" spans="1:18" ht="16.5" customHeight="1" x14ac:dyDescent="0.2">
      <c r="A2241" s="97"/>
      <c r="B2241" s="98"/>
      <c r="C2241" s="97"/>
      <c r="D2241" s="105"/>
      <c r="E2241" s="105"/>
      <c r="F2241" s="98"/>
      <c r="G2241" s="98"/>
      <c r="H2241" s="98"/>
      <c r="J2241" s="98"/>
      <c r="K2241" s="98"/>
      <c r="L2241" s="98"/>
      <c r="M2241" s="95"/>
      <c r="N2241" s="98"/>
      <c r="O2241" s="95"/>
      <c r="P2241" s="95"/>
      <c r="Q2241" s="98"/>
      <c r="R2241" s="112"/>
    </row>
    <row r="2242" spans="1:18" ht="16.5" customHeight="1" x14ac:dyDescent="0.2">
      <c r="A2242" s="97"/>
      <c r="B2242" s="98"/>
      <c r="C2242" s="97"/>
      <c r="D2242" s="105"/>
      <c r="E2242" s="105"/>
      <c r="F2242" s="98"/>
      <c r="G2242" s="98"/>
      <c r="H2242" s="98"/>
      <c r="J2242" s="98"/>
      <c r="K2242" s="98"/>
      <c r="L2242" s="98"/>
      <c r="M2242" s="95"/>
      <c r="N2242" s="98"/>
      <c r="O2242" s="95"/>
      <c r="P2242" s="95"/>
      <c r="Q2242" s="98"/>
      <c r="R2242" s="112"/>
    </row>
    <row r="2243" spans="1:18" ht="16.5" customHeight="1" x14ac:dyDescent="0.2">
      <c r="A2243" s="97"/>
      <c r="B2243" s="98"/>
      <c r="C2243" s="97"/>
      <c r="D2243" s="105"/>
      <c r="E2243" s="105"/>
      <c r="F2243" s="98"/>
      <c r="G2243" s="98"/>
      <c r="H2243" s="98"/>
      <c r="J2243" s="98"/>
      <c r="K2243" s="98"/>
      <c r="L2243" s="98"/>
      <c r="M2243" s="95"/>
      <c r="N2243" s="98"/>
      <c r="O2243" s="95"/>
      <c r="P2243" s="95"/>
      <c r="Q2243" s="98"/>
      <c r="R2243" s="112"/>
    </row>
    <row r="2244" spans="1:18" ht="16.5" customHeight="1" x14ac:dyDescent="0.2">
      <c r="A2244" s="97"/>
      <c r="B2244" s="98"/>
      <c r="C2244" s="97"/>
      <c r="D2244" s="105"/>
      <c r="E2244" s="105"/>
      <c r="F2244" s="98"/>
      <c r="G2244" s="98"/>
      <c r="H2244" s="98"/>
      <c r="J2244" s="98"/>
      <c r="K2244" s="98"/>
      <c r="L2244" s="98"/>
      <c r="M2244" s="95"/>
      <c r="N2244" s="98"/>
      <c r="O2244" s="95"/>
      <c r="P2244" s="95"/>
      <c r="Q2244" s="98"/>
      <c r="R2244" s="112"/>
    </row>
    <row r="2245" spans="1:18" ht="16.5" customHeight="1" x14ac:dyDescent="0.2">
      <c r="A2245" s="97"/>
      <c r="B2245" s="98"/>
      <c r="C2245" s="97"/>
      <c r="D2245" s="105"/>
      <c r="E2245" s="105"/>
      <c r="F2245" s="98"/>
      <c r="G2245" s="98"/>
      <c r="H2245" s="98"/>
      <c r="J2245" s="98"/>
      <c r="K2245" s="98"/>
      <c r="L2245" s="98"/>
      <c r="M2245" s="95"/>
      <c r="N2245" s="98"/>
      <c r="O2245" s="95"/>
      <c r="P2245" s="95"/>
      <c r="Q2245" s="98"/>
      <c r="R2245" s="112"/>
    </row>
    <row r="2246" spans="1:18" ht="16.5" customHeight="1" x14ac:dyDescent="0.2">
      <c r="A2246" s="97"/>
      <c r="B2246" s="98"/>
      <c r="C2246" s="97"/>
      <c r="D2246" s="105"/>
      <c r="E2246" s="105"/>
      <c r="F2246" s="98"/>
      <c r="G2246" s="98"/>
      <c r="H2246" s="98"/>
      <c r="J2246" s="98"/>
      <c r="K2246" s="98"/>
      <c r="L2246" s="98"/>
      <c r="M2246" s="95"/>
      <c r="N2246" s="98"/>
      <c r="O2246" s="95"/>
      <c r="P2246" s="95"/>
      <c r="Q2246" s="98"/>
      <c r="R2246" s="112"/>
    </row>
    <row r="2247" spans="1:18" ht="16.5" customHeight="1" x14ac:dyDescent="0.2">
      <c r="A2247" s="97"/>
      <c r="B2247" s="98"/>
      <c r="C2247" s="97"/>
      <c r="D2247" s="105"/>
      <c r="E2247" s="105"/>
      <c r="F2247" s="98"/>
      <c r="G2247" s="98"/>
      <c r="H2247" s="98"/>
      <c r="J2247" s="98"/>
      <c r="K2247" s="98"/>
      <c r="L2247" s="98"/>
      <c r="M2247" s="95"/>
      <c r="N2247" s="98"/>
      <c r="O2247" s="95"/>
      <c r="P2247" s="95"/>
      <c r="Q2247" s="98"/>
      <c r="R2247" s="112"/>
    </row>
    <row r="2248" spans="1:18" ht="16.5" customHeight="1" x14ac:dyDescent="0.2">
      <c r="A2248" s="97"/>
      <c r="B2248" s="98"/>
      <c r="C2248" s="97"/>
      <c r="D2248" s="105"/>
      <c r="E2248" s="105"/>
      <c r="F2248" s="98"/>
      <c r="G2248" s="98"/>
      <c r="H2248" s="98"/>
      <c r="J2248" s="98"/>
      <c r="K2248" s="98"/>
      <c r="L2248" s="98"/>
      <c r="M2248" s="95"/>
      <c r="N2248" s="98"/>
      <c r="O2248" s="95"/>
      <c r="P2248" s="95"/>
      <c r="Q2248" s="98"/>
      <c r="R2248" s="112"/>
    </row>
    <row r="2249" spans="1:18" ht="16.5" customHeight="1" x14ac:dyDescent="0.2">
      <c r="A2249" s="97"/>
      <c r="B2249" s="98"/>
      <c r="C2249" s="97"/>
      <c r="D2249" s="105"/>
      <c r="E2249" s="105"/>
      <c r="F2249" s="98"/>
      <c r="G2249" s="98"/>
      <c r="H2249" s="98"/>
      <c r="J2249" s="98"/>
      <c r="K2249" s="98"/>
      <c r="L2249" s="98"/>
      <c r="M2249" s="95"/>
      <c r="N2249" s="98"/>
      <c r="O2249" s="95"/>
      <c r="P2249" s="95"/>
      <c r="Q2249" s="98"/>
      <c r="R2249" s="112"/>
    </row>
    <row r="2250" spans="1:18" ht="16.5" customHeight="1" x14ac:dyDescent="0.2">
      <c r="A2250" s="97"/>
      <c r="B2250" s="98"/>
      <c r="C2250" s="97"/>
      <c r="D2250" s="105"/>
      <c r="E2250" s="105"/>
      <c r="F2250" s="98"/>
      <c r="G2250" s="98"/>
      <c r="H2250" s="98"/>
      <c r="J2250" s="98"/>
      <c r="K2250" s="98"/>
      <c r="L2250" s="98"/>
      <c r="M2250" s="95"/>
      <c r="N2250" s="98"/>
      <c r="O2250" s="95"/>
      <c r="P2250" s="95"/>
      <c r="Q2250" s="98"/>
      <c r="R2250" s="112"/>
    </row>
    <row r="2251" spans="1:18" ht="16.5" customHeight="1" x14ac:dyDescent="0.2">
      <c r="A2251" s="97"/>
      <c r="B2251" s="98"/>
      <c r="C2251" s="97"/>
      <c r="D2251" s="105"/>
      <c r="E2251" s="105"/>
      <c r="F2251" s="98"/>
      <c r="G2251" s="98"/>
      <c r="H2251" s="98"/>
      <c r="J2251" s="98"/>
      <c r="K2251" s="98"/>
      <c r="L2251" s="98"/>
      <c r="M2251" s="95"/>
      <c r="N2251" s="98"/>
      <c r="O2251" s="95"/>
      <c r="P2251" s="95"/>
      <c r="Q2251" s="98"/>
      <c r="R2251" s="112"/>
    </row>
    <row r="2252" spans="1:18" ht="16.5" customHeight="1" x14ac:dyDescent="0.2">
      <c r="A2252" s="97"/>
      <c r="B2252" s="98"/>
      <c r="C2252" s="97"/>
      <c r="D2252" s="105"/>
      <c r="E2252" s="105"/>
      <c r="F2252" s="98"/>
      <c r="G2252" s="98"/>
      <c r="H2252" s="98"/>
      <c r="J2252" s="98"/>
      <c r="K2252" s="98"/>
      <c r="L2252" s="98"/>
      <c r="M2252" s="95"/>
      <c r="N2252" s="98"/>
      <c r="O2252" s="95"/>
      <c r="P2252" s="95"/>
      <c r="Q2252" s="98"/>
      <c r="R2252" s="112"/>
    </row>
    <row r="2253" spans="1:18" ht="16.5" customHeight="1" x14ac:dyDescent="0.2">
      <c r="A2253" s="97"/>
      <c r="B2253" s="98"/>
      <c r="C2253" s="97"/>
      <c r="D2253" s="105"/>
      <c r="E2253" s="105"/>
      <c r="F2253" s="98"/>
      <c r="G2253" s="98"/>
      <c r="H2253" s="98"/>
      <c r="J2253" s="98"/>
      <c r="K2253" s="98"/>
      <c r="L2253" s="98"/>
      <c r="M2253" s="95"/>
      <c r="N2253" s="98"/>
      <c r="O2253" s="95"/>
      <c r="P2253" s="95"/>
      <c r="Q2253" s="98"/>
      <c r="R2253" s="112"/>
    </row>
    <row r="2254" spans="1:18" ht="16.5" customHeight="1" x14ac:dyDescent="0.2">
      <c r="A2254" s="97"/>
      <c r="B2254" s="98"/>
      <c r="C2254" s="97"/>
      <c r="D2254" s="105"/>
      <c r="E2254" s="105"/>
      <c r="F2254" s="98"/>
      <c r="G2254" s="98"/>
      <c r="H2254" s="98"/>
      <c r="J2254" s="98"/>
      <c r="K2254" s="98"/>
      <c r="L2254" s="98"/>
      <c r="M2254" s="95"/>
      <c r="N2254" s="98"/>
      <c r="O2254" s="95"/>
      <c r="P2254" s="95"/>
      <c r="Q2254" s="98"/>
      <c r="R2254" s="112"/>
    </row>
    <row r="2255" spans="1:18" ht="16.5" customHeight="1" x14ac:dyDescent="0.2">
      <c r="A2255" s="97"/>
      <c r="B2255" s="98"/>
      <c r="C2255" s="97"/>
      <c r="D2255" s="105"/>
      <c r="E2255" s="105"/>
      <c r="F2255" s="98"/>
      <c r="G2255" s="98"/>
      <c r="H2255" s="98"/>
      <c r="J2255" s="98"/>
      <c r="K2255" s="98"/>
      <c r="L2255" s="98"/>
      <c r="M2255" s="95"/>
      <c r="N2255" s="98"/>
      <c r="O2255" s="95"/>
      <c r="P2255" s="95"/>
      <c r="Q2255" s="98"/>
      <c r="R2255" s="112"/>
    </row>
    <row r="2256" spans="1:18" ht="16.5" customHeight="1" x14ac:dyDescent="0.2">
      <c r="A2256" s="97"/>
      <c r="B2256" s="98"/>
      <c r="C2256" s="97"/>
      <c r="D2256" s="105"/>
      <c r="E2256" s="105"/>
      <c r="F2256" s="98"/>
      <c r="G2256" s="98"/>
      <c r="H2256" s="98"/>
      <c r="J2256" s="98"/>
      <c r="K2256" s="98"/>
      <c r="L2256" s="98"/>
      <c r="M2256" s="95"/>
      <c r="N2256" s="98"/>
      <c r="O2256" s="95"/>
      <c r="P2256" s="95"/>
      <c r="Q2256" s="98"/>
      <c r="R2256" s="112"/>
    </row>
    <row r="2257" spans="1:18" ht="16.5" customHeight="1" x14ac:dyDescent="0.2">
      <c r="A2257" s="97"/>
      <c r="B2257" s="98"/>
      <c r="C2257" s="97"/>
      <c r="D2257" s="105"/>
      <c r="E2257" s="105"/>
      <c r="F2257" s="98"/>
      <c r="G2257" s="98"/>
      <c r="H2257" s="98"/>
      <c r="J2257" s="98"/>
      <c r="K2257" s="98"/>
      <c r="L2257" s="98"/>
      <c r="M2257" s="95"/>
      <c r="N2257" s="98"/>
      <c r="O2257" s="95"/>
      <c r="P2257" s="95"/>
      <c r="Q2257" s="98"/>
      <c r="R2257" s="112"/>
    </row>
    <row r="2258" spans="1:18" ht="16.5" customHeight="1" x14ac:dyDescent="0.2">
      <c r="A2258" s="97"/>
      <c r="B2258" s="98"/>
      <c r="C2258" s="97"/>
      <c r="D2258" s="105"/>
      <c r="E2258" s="105"/>
      <c r="F2258" s="98"/>
      <c r="G2258" s="98"/>
      <c r="H2258" s="98"/>
      <c r="J2258" s="98"/>
      <c r="K2258" s="98"/>
      <c r="L2258" s="98"/>
      <c r="M2258" s="95"/>
      <c r="N2258" s="98"/>
      <c r="O2258" s="95"/>
      <c r="P2258" s="95"/>
      <c r="Q2258" s="98"/>
      <c r="R2258" s="112"/>
    </row>
    <row r="2259" spans="1:18" ht="16.5" customHeight="1" x14ac:dyDescent="0.2">
      <c r="A2259" s="97"/>
      <c r="B2259" s="98"/>
      <c r="C2259" s="97"/>
      <c r="D2259" s="105"/>
      <c r="E2259" s="105"/>
      <c r="F2259" s="98"/>
      <c r="G2259" s="98"/>
      <c r="H2259" s="98"/>
      <c r="J2259" s="98"/>
      <c r="K2259" s="98"/>
      <c r="L2259" s="98"/>
      <c r="M2259" s="95"/>
      <c r="N2259" s="98"/>
      <c r="O2259" s="95"/>
      <c r="P2259" s="95"/>
      <c r="Q2259" s="98"/>
      <c r="R2259" s="112"/>
    </row>
    <row r="2260" spans="1:18" ht="16.5" customHeight="1" x14ac:dyDescent="0.2">
      <c r="A2260" s="97"/>
      <c r="B2260" s="98"/>
      <c r="C2260" s="97"/>
      <c r="D2260" s="105"/>
      <c r="E2260" s="105"/>
      <c r="F2260" s="98"/>
      <c r="G2260" s="98"/>
      <c r="H2260" s="98"/>
      <c r="J2260" s="98"/>
      <c r="K2260" s="98"/>
      <c r="L2260" s="98"/>
      <c r="M2260" s="95"/>
      <c r="N2260" s="98"/>
      <c r="O2260" s="95"/>
      <c r="P2260" s="95"/>
      <c r="Q2260" s="98"/>
      <c r="R2260" s="112"/>
    </row>
    <row r="2261" spans="1:18" ht="16.5" customHeight="1" x14ac:dyDescent="0.2">
      <c r="A2261" s="97"/>
      <c r="B2261" s="98"/>
      <c r="C2261" s="97"/>
      <c r="D2261" s="105"/>
      <c r="E2261" s="105"/>
      <c r="F2261" s="98"/>
      <c r="G2261" s="98"/>
      <c r="H2261" s="98"/>
      <c r="J2261" s="98"/>
      <c r="K2261" s="98"/>
      <c r="L2261" s="98"/>
      <c r="M2261" s="95"/>
      <c r="N2261" s="98"/>
      <c r="O2261" s="95"/>
      <c r="P2261" s="95"/>
      <c r="Q2261" s="98"/>
      <c r="R2261" s="112"/>
    </row>
    <row r="2262" spans="1:18" ht="16.5" customHeight="1" x14ac:dyDescent="0.2">
      <c r="A2262" s="97"/>
      <c r="B2262" s="98"/>
      <c r="C2262" s="97"/>
      <c r="D2262" s="105"/>
      <c r="E2262" s="105"/>
      <c r="F2262" s="98"/>
      <c r="G2262" s="98"/>
      <c r="H2262" s="98"/>
      <c r="J2262" s="98"/>
      <c r="K2262" s="98"/>
      <c r="L2262" s="98"/>
      <c r="M2262" s="95"/>
      <c r="N2262" s="98"/>
      <c r="O2262" s="95"/>
      <c r="P2262" s="95"/>
      <c r="Q2262" s="98"/>
      <c r="R2262" s="112"/>
    </row>
    <row r="2263" spans="1:18" ht="16.5" customHeight="1" x14ac:dyDescent="0.2">
      <c r="A2263" s="97"/>
      <c r="B2263" s="98"/>
      <c r="C2263" s="97"/>
      <c r="D2263" s="105"/>
      <c r="E2263" s="105"/>
      <c r="F2263" s="98"/>
      <c r="G2263" s="98"/>
      <c r="H2263" s="98"/>
      <c r="J2263" s="98"/>
      <c r="K2263" s="98"/>
      <c r="L2263" s="98"/>
      <c r="M2263" s="95"/>
      <c r="N2263" s="98"/>
      <c r="O2263" s="95"/>
      <c r="P2263" s="95"/>
      <c r="Q2263" s="98"/>
      <c r="R2263" s="112"/>
    </row>
    <row r="2264" spans="1:18" ht="16.5" customHeight="1" x14ac:dyDescent="0.2">
      <c r="A2264" s="97"/>
      <c r="B2264" s="98"/>
      <c r="C2264" s="97"/>
      <c r="D2264" s="105"/>
      <c r="E2264" s="105"/>
      <c r="F2264" s="98"/>
      <c r="G2264" s="98"/>
      <c r="H2264" s="98"/>
      <c r="J2264" s="98"/>
      <c r="K2264" s="98"/>
      <c r="L2264" s="98"/>
      <c r="M2264" s="95"/>
      <c r="N2264" s="98"/>
      <c r="O2264" s="95"/>
      <c r="P2264" s="95"/>
      <c r="Q2264" s="98"/>
      <c r="R2264" s="112"/>
    </row>
    <row r="2265" spans="1:18" ht="16.5" customHeight="1" x14ac:dyDescent="0.2">
      <c r="A2265" s="97"/>
      <c r="B2265" s="98"/>
      <c r="C2265" s="97"/>
      <c r="D2265" s="105"/>
      <c r="E2265" s="105"/>
      <c r="F2265" s="98"/>
      <c r="G2265" s="98"/>
      <c r="H2265" s="98"/>
      <c r="J2265" s="98"/>
      <c r="K2265" s="98"/>
      <c r="L2265" s="98"/>
      <c r="M2265" s="95"/>
      <c r="N2265" s="98"/>
      <c r="O2265" s="95"/>
      <c r="P2265" s="95"/>
      <c r="Q2265" s="98"/>
      <c r="R2265" s="112"/>
    </row>
    <row r="2266" spans="1:18" ht="16.5" customHeight="1" x14ac:dyDescent="0.2">
      <c r="A2266" s="97"/>
      <c r="B2266" s="98"/>
      <c r="C2266" s="97"/>
      <c r="D2266" s="105"/>
      <c r="E2266" s="105"/>
      <c r="F2266" s="98"/>
      <c r="G2266" s="98"/>
      <c r="H2266" s="98"/>
      <c r="J2266" s="98"/>
      <c r="K2266" s="98"/>
      <c r="L2266" s="98"/>
      <c r="M2266" s="95"/>
      <c r="N2266" s="98"/>
      <c r="O2266" s="95"/>
      <c r="P2266" s="95"/>
      <c r="Q2266" s="98"/>
      <c r="R2266" s="112"/>
    </row>
    <row r="2267" spans="1:18" ht="16.5" customHeight="1" x14ac:dyDescent="0.2">
      <c r="A2267" s="97"/>
      <c r="B2267" s="98"/>
      <c r="C2267" s="97"/>
      <c r="D2267" s="105"/>
      <c r="E2267" s="105"/>
      <c r="F2267" s="98"/>
      <c r="G2267" s="98"/>
      <c r="H2267" s="98"/>
      <c r="J2267" s="98"/>
      <c r="K2267" s="98"/>
      <c r="L2267" s="98"/>
      <c r="M2267" s="95"/>
      <c r="N2267" s="98"/>
      <c r="O2267" s="95"/>
      <c r="P2267" s="95"/>
      <c r="Q2267" s="98"/>
      <c r="R2267" s="112"/>
    </row>
    <row r="2268" spans="1:18" ht="16.5" customHeight="1" x14ac:dyDescent="0.2">
      <c r="A2268" s="97"/>
      <c r="B2268" s="98"/>
      <c r="C2268" s="97"/>
      <c r="D2268" s="105"/>
      <c r="E2268" s="105"/>
      <c r="F2268" s="98"/>
      <c r="G2268" s="98"/>
      <c r="H2268" s="98"/>
      <c r="J2268" s="98"/>
      <c r="K2268" s="98"/>
      <c r="L2268" s="98"/>
      <c r="M2268" s="95"/>
      <c r="N2268" s="98"/>
      <c r="O2268" s="95"/>
      <c r="P2268" s="95"/>
      <c r="Q2268" s="98"/>
      <c r="R2268" s="112"/>
    </row>
    <row r="2269" spans="1:18" ht="16.5" customHeight="1" x14ac:dyDescent="0.2">
      <c r="A2269" s="97"/>
      <c r="B2269" s="98"/>
      <c r="C2269" s="97"/>
      <c r="D2269" s="105"/>
      <c r="E2269" s="105"/>
      <c r="F2269" s="98"/>
      <c r="G2269" s="98"/>
      <c r="H2269" s="98"/>
      <c r="J2269" s="98"/>
      <c r="K2269" s="98"/>
      <c r="L2269" s="98"/>
      <c r="M2269" s="95"/>
      <c r="N2269" s="98"/>
      <c r="O2269" s="95"/>
      <c r="P2269" s="95"/>
      <c r="Q2269" s="98"/>
      <c r="R2269" s="112"/>
    </row>
    <row r="2270" spans="1:18" ht="16.5" customHeight="1" x14ac:dyDescent="0.2">
      <c r="A2270" s="97"/>
      <c r="B2270" s="98"/>
      <c r="C2270" s="97"/>
      <c r="D2270" s="105"/>
      <c r="E2270" s="105"/>
      <c r="F2270" s="98"/>
      <c r="G2270" s="98"/>
      <c r="H2270" s="98"/>
      <c r="J2270" s="98"/>
      <c r="K2270" s="98"/>
      <c r="L2270" s="98"/>
      <c r="M2270" s="95"/>
      <c r="N2270" s="98"/>
      <c r="O2270" s="95"/>
      <c r="P2270" s="95"/>
      <c r="Q2270" s="98"/>
      <c r="R2270" s="112"/>
    </row>
    <row r="2271" spans="1:18" ht="16.5" customHeight="1" x14ac:dyDescent="0.2">
      <c r="A2271" s="97"/>
      <c r="B2271" s="98"/>
      <c r="C2271" s="97"/>
      <c r="D2271" s="105"/>
      <c r="E2271" s="105"/>
      <c r="F2271" s="98"/>
      <c r="G2271" s="98"/>
      <c r="H2271" s="98"/>
      <c r="J2271" s="98"/>
      <c r="K2271" s="98"/>
      <c r="L2271" s="98"/>
      <c r="M2271" s="95"/>
      <c r="N2271" s="98"/>
      <c r="O2271" s="95"/>
      <c r="P2271" s="95"/>
      <c r="Q2271" s="98"/>
      <c r="R2271" s="112"/>
    </row>
    <row r="2272" spans="1:18" ht="16.5" customHeight="1" x14ac:dyDescent="0.2">
      <c r="A2272" s="97"/>
      <c r="B2272" s="98"/>
      <c r="C2272" s="97"/>
      <c r="D2272" s="105"/>
      <c r="E2272" s="105"/>
      <c r="F2272" s="98"/>
      <c r="G2272" s="98"/>
      <c r="H2272" s="98"/>
      <c r="J2272" s="98"/>
      <c r="K2272" s="98"/>
      <c r="L2272" s="98"/>
      <c r="M2272" s="95"/>
      <c r="N2272" s="98"/>
      <c r="O2272" s="95"/>
      <c r="P2272" s="95"/>
      <c r="Q2272" s="98"/>
      <c r="R2272" s="112"/>
    </row>
    <row r="2273" spans="1:18" ht="16.5" customHeight="1" x14ac:dyDescent="0.2">
      <c r="A2273" s="97"/>
      <c r="B2273" s="98"/>
      <c r="C2273" s="97"/>
      <c r="D2273" s="105"/>
      <c r="E2273" s="105"/>
      <c r="F2273" s="98"/>
      <c r="G2273" s="98"/>
      <c r="H2273" s="98"/>
      <c r="J2273" s="98"/>
      <c r="K2273" s="98"/>
      <c r="L2273" s="98"/>
      <c r="M2273" s="95"/>
      <c r="N2273" s="98"/>
      <c r="O2273" s="95"/>
      <c r="P2273" s="95"/>
      <c r="Q2273" s="98"/>
      <c r="R2273" s="112"/>
    </row>
    <row r="2274" spans="1:18" ht="16.5" customHeight="1" x14ac:dyDescent="0.2">
      <c r="A2274" s="97"/>
      <c r="B2274" s="98"/>
      <c r="C2274" s="97"/>
      <c r="D2274" s="105"/>
      <c r="E2274" s="105"/>
      <c r="F2274" s="98"/>
      <c r="G2274" s="98"/>
      <c r="H2274" s="98"/>
      <c r="J2274" s="98"/>
      <c r="K2274" s="98"/>
      <c r="L2274" s="98"/>
      <c r="M2274" s="95"/>
      <c r="N2274" s="98"/>
      <c r="O2274" s="95"/>
      <c r="P2274" s="95"/>
      <c r="Q2274" s="98"/>
      <c r="R2274" s="112"/>
    </row>
    <row r="2275" spans="1:18" ht="16.5" customHeight="1" x14ac:dyDescent="0.2">
      <c r="A2275" s="97"/>
      <c r="B2275" s="98"/>
      <c r="C2275" s="97"/>
      <c r="D2275" s="105"/>
      <c r="E2275" s="105"/>
      <c r="F2275" s="98"/>
      <c r="G2275" s="98"/>
      <c r="H2275" s="98"/>
      <c r="J2275" s="98"/>
      <c r="K2275" s="98"/>
      <c r="L2275" s="98"/>
      <c r="M2275" s="95"/>
      <c r="N2275" s="98"/>
      <c r="O2275" s="95"/>
      <c r="P2275" s="95"/>
      <c r="Q2275" s="98"/>
      <c r="R2275" s="112"/>
    </row>
    <row r="2276" spans="1:18" ht="16.5" customHeight="1" x14ac:dyDescent="0.2">
      <c r="A2276" s="97"/>
      <c r="B2276" s="98"/>
      <c r="C2276" s="97"/>
      <c r="D2276" s="105"/>
      <c r="E2276" s="105"/>
      <c r="F2276" s="98"/>
      <c r="G2276" s="98"/>
      <c r="H2276" s="98"/>
      <c r="J2276" s="98"/>
      <c r="K2276" s="98"/>
      <c r="L2276" s="98"/>
      <c r="M2276" s="95"/>
      <c r="N2276" s="98"/>
      <c r="O2276" s="95"/>
      <c r="P2276" s="95"/>
      <c r="Q2276" s="98"/>
      <c r="R2276" s="112"/>
    </row>
    <row r="2277" spans="1:18" ht="16.5" customHeight="1" x14ac:dyDescent="0.2">
      <c r="A2277" s="97"/>
      <c r="B2277" s="98"/>
      <c r="C2277" s="97"/>
      <c r="D2277" s="105"/>
      <c r="E2277" s="105"/>
      <c r="F2277" s="98"/>
      <c r="G2277" s="98"/>
      <c r="H2277" s="98"/>
      <c r="J2277" s="98"/>
      <c r="K2277" s="98"/>
      <c r="L2277" s="98"/>
      <c r="M2277" s="95"/>
      <c r="N2277" s="98"/>
      <c r="O2277" s="95"/>
      <c r="P2277" s="95"/>
      <c r="Q2277" s="98"/>
      <c r="R2277" s="112"/>
    </row>
    <row r="2278" spans="1:18" ht="16.5" customHeight="1" x14ac:dyDescent="0.2">
      <c r="A2278" s="97"/>
      <c r="B2278" s="98"/>
      <c r="C2278" s="97"/>
      <c r="D2278" s="105"/>
      <c r="E2278" s="105"/>
      <c r="F2278" s="98"/>
      <c r="G2278" s="98"/>
      <c r="H2278" s="98"/>
      <c r="J2278" s="98"/>
      <c r="K2278" s="98"/>
      <c r="L2278" s="98"/>
      <c r="M2278" s="95"/>
      <c r="N2278" s="98"/>
      <c r="O2278" s="95"/>
      <c r="P2278" s="95"/>
      <c r="Q2278" s="98"/>
      <c r="R2278" s="112"/>
    </row>
    <row r="2279" spans="1:18" ht="16.5" customHeight="1" x14ac:dyDescent="0.2">
      <c r="A2279" s="97"/>
      <c r="B2279" s="98"/>
      <c r="C2279" s="97"/>
      <c r="D2279" s="105"/>
      <c r="E2279" s="105"/>
      <c r="F2279" s="98"/>
      <c r="G2279" s="98"/>
      <c r="H2279" s="98"/>
      <c r="J2279" s="98"/>
      <c r="K2279" s="98"/>
      <c r="L2279" s="98"/>
      <c r="M2279" s="95"/>
      <c r="N2279" s="98"/>
      <c r="O2279" s="95"/>
      <c r="P2279" s="95"/>
      <c r="Q2279" s="98"/>
      <c r="R2279" s="112"/>
    </row>
    <row r="2280" spans="1:18" ht="16.5" customHeight="1" x14ac:dyDescent="0.2">
      <c r="A2280" s="97"/>
      <c r="B2280" s="98"/>
      <c r="C2280" s="97"/>
      <c r="D2280" s="105"/>
      <c r="E2280" s="105"/>
      <c r="F2280" s="98"/>
      <c r="G2280" s="98"/>
      <c r="H2280" s="98"/>
      <c r="J2280" s="98"/>
      <c r="K2280" s="98"/>
      <c r="L2280" s="98"/>
      <c r="M2280" s="95"/>
      <c r="N2280" s="98"/>
      <c r="O2280" s="95"/>
      <c r="P2280" s="95"/>
      <c r="Q2280" s="98"/>
      <c r="R2280" s="112"/>
    </row>
    <row r="2281" spans="1:18" ht="16.5" customHeight="1" x14ac:dyDescent="0.2">
      <c r="A2281" s="97"/>
      <c r="B2281" s="98"/>
      <c r="C2281" s="97"/>
      <c r="D2281" s="105"/>
      <c r="E2281" s="105"/>
      <c r="F2281" s="98"/>
      <c r="G2281" s="98"/>
      <c r="H2281" s="98"/>
      <c r="J2281" s="98"/>
      <c r="K2281" s="98"/>
      <c r="L2281" s="98"/>
      <c r="M2281" s="95"/>
      <c r="N2281" s="98"/>
      <c r="O2281" s="95"/>
      <c r="P2281" s="95"/>
      <c r="Q2281" s="98"/>
      <c r="R2281" s="112"/>
    </row>
    <row r="2282" spans="1:18" ht="16.5" customHeight="1" x14ac:dyDescent="0.2">
      <c r="A2282" s="97"/>
      <c r="B2282" s="98"/>
      <c r="C2282" s="97"/>
      <c r="D2282" s="105"/>
      <c r="E2282" s="105"/>
      <c r="F2282" s="98"/>
      <c r="G2282" s="98"/>
      <c r="H2282" s="98"/>
      <c r="J2282" s="98"/>
      <c r="K2282" s="98"/>
      <c r="L2282" s="98"/>
      <c r="M2282" s="95"/>
      <c r="N2282" s="98"/>
      <c r="O2282" s="95"/>
      <c r="P2282" s="95"/>
      <c r="Q2282" s="98"/>
      <c r="R2282" s="112"/>
    </row>
    <row r="2283" spans="1:18" ht="16.5" customHeight="1" x14ac:dyDescent="0.2">
      <c r="A2283" s="97"/>
      <c r="B2283" s="98"/>
      <c r="C2283" s="97"/>
      <c r="D2283" s="105"/>
      <c r="E2283" s="105"/>
      <c r="F2283" s="98"/>
      <c r="G2283" s="98"/>
      <c r="H2283" s="98"/>
      <c r="J2283" s="98"/>
      <c r="K2283" s="98"/>
      <c r="L2283" s="98"/>
      <c r="M2283" s="95"/>
      <c r="N2283" s="98"/>
      <c r="O2283" s="95"/>
      <c r="P2283" s="95"/>
      <c r="Q2283" s="98"/>
      <c r="R2283" s="112"/>
    </row>
    <row r="2284" spans="1:18" ht="16.5" customHeight="1" x14ac:dyDescent="0.2">
      <c r="A2284" s="97"/>
      <c r="B2284" s="98"/>
      <c r="C2284" s="97"/>
      <c r="D2284" s="105"/>
      <c r="E2284" s="105"/>
      <c r="F2284" s="98"/>
      <c r="G2284" s="98"/>
      <c r="H2284" s="98"/>
      <c r="J2284" s="98"/>
      <c r="K2284" s="98"/>
      <c r="L2284" s="98"/>
      <c r="M2284" s="95"/>
      <c r="N2284" s="98"/>
      <c r="O2284" s="95"/>
      <c r="P2284" s="95"/>
      <c r="Q2284" s="98"/>
      <c r="R2284" s="112"/>
    </row>
    <row r="2285" spans="1:18" ht="16.5" customHeight="1" x14ac:dyDescent="0.2">
      <c r="A2285" s="97"/>
      <c r="B2285" s="98"/>
      <c r="C2285" s="97"/>
      <c r="D2285" s="105"/>
      <c r="E2285" s="105"/>
      <c r="F2285" s="98"/>
      <c r="G2285" s="98"/>
      <c r="H2285" s="98"/>
      <c r="J2285" s="98"/>
      <c r="K2285" s="98"/>
      <c r="L2285" s="98"/>
      <c r="M2285" s="95"/>
      <c r="N2285" s="98"/>
      <c r="O2285" s="95"/>
      <c r="P2285" s="95"/>
      <c r="Q2285" s="98"/>
      <c r="R2285" s="112"/>
    </row>
    <row r="2286" spans="1:18" ht="16.5" customHeight="1" x14ac:dyDescent="0.2">
      <c r="A2286" s="97"/>
      <c r="B2286" s="98"/>
      <c r="C2286" s="97"/>
      <c r="D2286" s="105"/>
      <c r="E2286" s="105"/>
      <c r="F2286" s="98"/>
      <c r="G2286" s="98"/>
      <c r="H2286" s="98"/>
      <c r="J2286" s="98"/>
      <c r="K2286" s="98"/>
      <c r="L2286" s="98"/>
      <c r="M2286" s="95"/>
      <c r="N2286" s="98"/>
      <c r="O2286" s="95"/>
      <c r="P2286" s="95"/>
      <c r="Q2286" s="98"/>
      <c r="R2286" s="112"/>
    </row>
    <row r="2287" spans="1:18" ht="16.5" customHeight="1" x14ac:dyDescent="0.2">
      <c r="A2287" s="97"/>
      <c r="B2287" s="98"/>
      <c r="C2287" s="97"/>
      <c r="D2287" s="105"/>
      <c r="E2287" s="105"/>
      <c r="F2287" s="98"/>
      <c r="G2287" s="98"/>
      <c r="H2287" s="98"/>
      <c r="J2287" s="98"/>
      <c r="K2287" s="98"/>
      <c r="L2287" s="98"/>
      <c r="M2287" s="95"/>
      <c r="N2287" s="98"/>
      <c r="O2287" s="95"/>
      <c r="P2287" s="95"/>
      <c r="Q2287" s="98"/>
      <c r="R2287" s="112"/>
    </row>
    <row r="2288" spans="1:18" ht="16.5" customHeight="1" x14ac:dyDescent="0.2">
      <c r="A2288" s="97"/>
      <c r="B2288" s="98"/>
      <c r="C2288" s="97"/>
      <c r="D2288" s="105"/>
      <c r="E2288" s="105"/>
      <c r="F2288" s="98"/>
      <c r="G2288" s="98"/>
      <c r="H2288" s="98"/>
      <c r="J2288" s="98"/>
      <c r="K2288" s="98"/>
      <c r="L2288" s="98"/>
      <c r="M2288" s="95"/>
      <c r="N2288" s="98"/>
      <c r="O2288" s="95"/>
      <c r="P2288" s="95"/>
      <c r="Q2288" s="98"/>
      <c r="R2288" s="112"/>
    </row>
    <row r="2289" spans="1:18" ht="16.5" customHeight="1" x14ac:dyDescent="0.2">
      <c r="A2289" s="97"/>
      <c r="B2289" s="98"/>
      <c r="C2289" s="97"/>
      <c r="D2289" s="105"/>
      <c r="E2289" s="105"/>
      <c r="F2289" s="98"/>
      <c r="G2289" s="98"/>
      <c r="H2289" s="98"/>
      <c r="J2289" s="98"/>
      <c r="K2289" s="98"/>
      <c r="L2289" s="98"/>
      <c r="M2289" s="95"/>
      <c r="N2289" s="98"/>
      <c r="O2289" s="95"/>
      <c r="P2289" s="95"/>
      <c r="Q2289" s="98"/>
      <c r="R2289" s="112"/>
    </row>
    <row r="2290" spans="1:18" ht="16.5" customHeight="1" x14ac:dyDescent="0.2">
      <c r="A2290" s="97"/>
      <c r="B2290" s="98"/>
      <c r="C2290" s="97"/>
      <c r="D2290" s="105"/>
      <c r="E2290" s="105"/>
      <c r="F2290" s="98"/>
      <c r="G2290" s="98"/>
      <c r="H2290" s="98"/>
      <c r="J2290" s="98"/>
      <c r="K2290" s="98"/>
      <c r="L2290" s="98"/>
      <c r="M2290" s="95"/>
      <c r="N2290" s="98"/>
      <c r="O2290" s="95"/>
      <c r="P2290" s="95"/>
      <c r="Q2290" s="98"/>
      <c r="R2290" s="112"/>
    </row>
    <row r="2291" spans="1:18" ht="16.5" customHeight="1" x14ac:dyDescent="0.2">
      <c r="A2291" s="97"/>
      <c r="B2291" s="98"/>
      <c r="C2291" s="97"/>
      <c r="D2291" s="105"/>
      <c r="E2291" s="105"/>
      <c r="F2291" s="98"/>
      <c r="G2291" s="98"/>
      <c r="H2291" s="98"/>
      <c r="J2291" s="98"/>
      <c r="K2291" s="98"/>
      <c r="L2291" s="98"/>
      <c r="M2291" s="95"/>
      <c r="N2291" s="98"/>
      <c r="O2291" s="95"/>
      <c r="P2291" s="95"/>
      <c r="Q2291" s="98"/>
      <c r="R2291" s="112"/>
    </row>
    <row r="2292" spans="1:18" ht="16.5" customHeight="1" x14ac:dyDescent="0.2">
      <c r="A2292" s="97"/>
      <c r="B2292" s="98"/>
      <c r="C2292" s="97"/>
      <c r="D2292" s="105"/>
      <c r="E2292" s="105"/>
      <c r="F2292" s="98"/>
      <c r="G2292" s="98"/>
      <c r="H2292" s="98"/>
      <c r="J2292" s="98"/>
      <c r="K2292" s="98"/>
      <c r="L2292" s="98"/>
      <c r="M2292" s="95"/>
      <c r="N2292" s="98"/>
      <c r="O2292" s="95"/>
      <c r="P2292" s="95"/>
      <c r="Q2292" s="98"/>
      <c r="R2292" s="112"/>
    </row>
    <row r="2293" spans="1:18" ht="16.5" customHeight="1" x14ac:dyDescent="0.2">
      <c r="A2293" s="97"/>
      <c r="B2293" s="98"/>
      <c r="C2293" s="97"/>
      <c r="D2293" s="105"/>
      <c r="E2293" s="105"/>
      <c r="F2293" s="98"/>
      <c r="G2293" s="98"/>
      <c r="H2293" s="98"/>
      <c r="J2293" s="98"/>
      <c r="K2293" s="98"/>
      <c r="L2293" s="98"/>
      <c r="M2293" s="95"/>
      <c r="N2293" s="98"/>
      <c r="O2293" s="95"/>
      <c r="P2293" s="95"/>
      <c r="Q2293" s="98"/>
      <c r="R2293" s="112"/>
    </row>
    <row r="2294" spans="1:18" ht="16.5" customHeight="1" x14ac:dyDescent="0.2">
      <c r="A2294" s="97"/>
      <c r="B2294" s="98"/>
      <c r="C2294" s="97"/>
      <c r="D2294" s="105"/>
      <c r="E2294" s="105"/>
      <c r="F2294" s="98"/>
      <c r="G2294" s="98"/>
      <c r="H2294" s="98"/>
      <c r="J2294" s="98"/>
      <c r="K2294" s="98"/>
      <c r="L2294" s="98"/>
      <c r="M2294" s="95"/>
      <c r="N2294" s="98"/>
      <c r="O2294" s="95"/>
      <c r="P2294" s="95"/>
      <c r="Q2294" s="98"/>
      <c r="R2294" s="112"/>
    </row>
    <row r="2295" spans="1:18" ht="16.5" customHeight="1" x14ac:dyDescent="0.2">
      <c r="A2295" s="97"/>
      <c r="B2295" s="98"/>
      <c r="C2295" s="97"/>
      <c r="D2295" s="105"/>
      <c r="E2295" s="105"/>
      <c r="F2295" s="98"/>
      <c r="G2295" s="98"/>
      <c r="H2295" s="98"/>
      <c r="J2295" s="98"/>
      <c r="K2295" s="98"/>
      <c r="L2295" s="98"/>
      <c r="M2295" s="95"/>
      <c r="N2295" s="98"/>
      <c r="O2295" s="95"/>
      <c r="P2295" s="95"/>
      <c r="Q2295" s="98"/>
      <c r="R2295" s="112"/>
    </row>
    <row r="2296" spans="1:18" ht="16.5" customHeight="1" x14ac:dyDescent="0.2">
      <c r="A2296" s="97"/>
      <c r="B2296" s="98"/>
      <c r="C2296" s="97"/>
      <c r="D2296" s="105"/>
      <c r="E2296" s="105"/>
      <c r="F2296" s="98"/>
      <c r="G2296" s="98"/>
      <c r="H2296" s="98"/>
      <c r="J2296" s="98"/>
      <c r="K2296" s="98"/>
      <c r="L2296" s="98"/>
      <c r="M2296" s="95"/>
      <c r="N2296" s="98"/>
      <c r="O2296" s="95"/>
      <c r="P2296" s="95"/>
      <c r="Q2296" s="98"/>
      <c r="R2296" s="112"/>
    </row>
    <row r="2297" spans="1:18" ht="16.5" customHeight="1" x14ac:dyDescent="0.2">
      <c r="A2297" s="97"/>
      <c r="B2297" s="98"/>
      <c r="C2297" s="97"/>
      <c r="D2297" s="105"/>
      <c r="E2297" s="105"/>
      <c r="F2297" s="98"/>
      <c r="G2297" s="98"/>
      <c r="H2297" s="98"/>
      <c r="J2297" s="98"/>
      <c r="K2297" s="98"/>
      <c r="L2297" s="98"/>
      <c r="M2297" s="95"/>
      <c r="N2297" s="98"/>
      <c r="O2297" s="95"/>
      <c r="P2297" s="95"/>
      <c r="Q2297" s="98"/>
      <c r="R2297" s="112"/>
    </row>
    <row r="2298" spans="1:18" ht="16.5" customHeight="1" x14ac:dyDescent="0.2">
      <c r="A2298" s="97"/>
      <c r="B2298" s="98"/>
      <c r="C2298" s="97"/>
      <c r="D2298" s="105"/>
      <c r="E2298" s="105"/>
      <c r="F2298" s="98"/>
      <c r="G2298" s="98"/>
      <c r="H2298" s="98"/>
      <c r="J2298" s="98"/>
      <c r="K2298" s="98"/>
      <c r="L2298" s="98"/>
      <c r="M2298" s="95"/>
      <c r="N2298" s="98"/>
      <c r="O2298" s="95"/>
      <c r="P2298" s="95"/>
      <c r="Q2298" s="98"/>
      <c r="R2298" s="112"/>
    </row>
    <row r="2299" spans="1:18" ht="16.5" customHeight="1" x14ac:dyDescent="0.2">
      <c r="A2299" s="97"/>
      <c r="B2299" s="98"/>
      <c r="C2299" s="97"/>
      <c r="D2299" s="105"/>
      <c r="E2299" s="105"/>
      <c r="F2299" s="98"/>
      <c r="G2299" s="98"/>
      <c r="H2299" s="98"/>
      <c r="J2299" s="98"/>
      <c r="K2299" s="98"/>
      <c r="L2299" s="98"/>
      <c r="M2299" s="95"/>
      <c r="N2299" s="98"/>
      <c r="O2299" s="95"/>
      <c r="P2299" s="95"/>
      <c r="Q2299" s="98"/>
      <c r="R2299" s="112"/>
    </row>
    <row r="2300" spans="1:18" ht="16.5" customHeight="1" x14ac:dyDescent="0.2">
      <c r="A2300" s="97"/>
      <c r="B2300" s="98"/>
      <c r="C2300" s="97"/>
      <c r="D2300" s="105"/>
      <c r="E2300" s="105"/>
      <c r="F2300" s="98"/>
      <c r="G2300" s="98"/>
      <c r="H2300" s="98"/>
      <c r="J2300" s="98"/>
      <c r="K2300" s="98"/>
      <c r="L2300" s="98"/>
      <c r="M2300" s="95"/>
      <c r="N2300" s="98"/>
      <c r="O2300" s="95"/>
      <c r="P2300" s="95"/>
      <c r="Q2300" s="98"/>
      <c r="R2300" s="112"/>
    </row>
    <row r="2301" spans="1:18" ht="16.5" customHeight="1" x14ac:dyDescent="0.2">
      <c r="A2301" s="97"/>
      <c r="B2301" s="98"/>
      <c r="C2301" s="97"/>
      <c r="D2301" s="105"/>
      <c r="E2301" s="105"/>
      <c r="F2301" s="98"/>
      <c r="G2301" s="98"/>
      <c r="H2301" s="98"/>
      <c r="J2301" s="98"/>
      <c r="K2301" s="98"/>
      <c r="L2301" s="98"/>
      <c r="M2301" s="95"/>
      <c r="N2301" s="98"/>
      <c r="O2301" s="95"/>
      <c r="P2301" s="95"/>
      <c r="Q2301" s="98"/>
      <c r="R2301" s="112"/>
    </row>
    <row r="2302" spans="1:18" ht="16.5" customHeight="1" x14ac:dyDescent="0.2">
      <c r="A2302" s="97"/>
      <c r="B2302" s="98"/>
      <c r="C2302" s="97"/>
      <c r="D2302" s="105"/>
      <c r="E2302" s="105"/>
      <c r="F2302" s="98"/>
      <c r="G2302" s="98"/>
      <c r="H2302" s="98"/>
      <c r="J2302" s="98"/>
      <c r="K2302" s="98"/>
      <c r="L2302" s="98"/>
      <c r="M2302" s="95"/>
      <c r="N2302" s="98"/>
      <c r="O2302" s="95"/>
      <c r="P2302" s="95"/>
      <c r="Q2302" s="98"/>
      <c r="R2302" s="112"/>
    </row>
    <row r="2303" spans="1:18" ht="16.5" customHeight="1" x14ac:dyDescent="0.2">
      <c r="A2303" s="97"/>
      <c r="B2303" s="98"/>
      <c r="C2303" s="97"/>
      <c r="D2303" s="105"/>
      <c r="E2303" s="105"/>
      <c r="F2303" s="98"/>
      <c r="G2303" s="98"/>
      <c r="H2303" s="98"/>
      <c r="J2303" s="98"/>
      <c r="K2303" s="98"/>
      <c r="L2303" s="98"/>
      <c r="M2303" s="95"/>
      <c r="N2303" s="98"/>
      <c r="O2303" s="95"/>
      <c r="P2303" s="95"/>
      <c r="Q2303" s="98"/>
      <c r="R2303" s="112"/>
    </row>
    <row r="2304" spans="1:18" ht="16.5" customHeight="1" x14ac:dyDescent="0.2">
      <c r="A2304" s="97"/>
      <c r="B2304" s="98"/>
      <c r="C2304" s="97"/>
      <c r="D2304" s="105"/>
      <c r="E2304" s="105"/>
      <c r="F2304" s="98"/>
      <c r="G2304" s="98"/>
      <c r="H2304" s="98"/>
      <c r="J2304" s="98"/>
      <c r="K2304" s="98"/>
      <c r="L2304" s="98"/>
      <c r="M2304" s="95"/>
      <c r="N2304" s="98"/>
      <c r="O2304" s="95"/>
      <c r="P2304" s="95"/>
      <c r="Q2304" s="98"/>
      <c r="R2304" s="112"/>
    </row>
    <row r="2305" spans="1:18" ht="16.5" customHeight="1" x14ac:dyDescent="0.2">
      <c r="A2305" s="97"/>
      <c r="B2305" s="98"/>
      <c r="C2305" s="97"/>
      <c r="D2305" s="105"/>
      <c r="E2305" s="105"/>
      <c r="F2305" s="98"/>
      <c r="G2305" s="98"/>
      <c r="H2305" s="98"/>
      <c r="J2305" s="98"/>
      <c r="K2305" s="98"/>
      <c r="L2305" s="98"/>
      <c r="M2305" s="95"/>
      <c r="N2305" s="98"/>
      <c r="O2305" s="95"/>
      <c r="P2305" s="95"/>
      <c r="Q2305" s="98"/>
      <c r="R2305" s="112"/>
    </row>
    <row r="2306" spans="1:18" ht="16.5" customHeight="1" x14ac:dyDescent="0.2">
      <c r="A2306" s="97"/>
      <c r="B2306" s="98"/>
      <c r="C2306" s="97"/>
      <c r="D2306" s="105"/>
      <c r="E2306" s="105"/>
      <c r="F2306" s="98"/>
      <c r="G2306" s="98"/>
      <c r="H2306" s="98"/>
      <c r="J2306" s="98"/>
      <c r="K2306" s="98"/>
      <c r="L2306" s="98"/>
      <c r="M2306" s="95"/>
      <c r="N2306" s="98"/>
      <c r="O2306" s="95"/>
      <c r="P2306" s="95"/>
      <c r="Q2306" s="98"/>
      <c r="R2306" s="112"/>
    </row>
    <row r="2307" spans="1:18" ht="16.5" customHeight="1" x14ac:dyDescent="0.2">
      <c r="A2307" s="97"/>
      <c r="B2307" s="98"/>
      <c r="C2307" s="97"/>
      <c r="D2307" s="105"/>
      <c r="E2307" s="105"/>
      <c r="F2307" s="98"/>
      <c r="G2307" s="98"/>
      <c r="H2307" s="98"/>
      <c r="J2307" s="98"/>
      <c r="K2307" s="98"/>
      <c r="L2307" s="98"/>
      <c r="M2307" s="95"/>
      <c r="N2307" s="98"/>
      <c r="O2307" s="95"/>
      <c r="P2307" s="95"/>
      <c r="Q2307" s="98"/>
      <c r="R2307" s="112"/>
    </row>
    <row r="2308" spans="1:18" ht="16.5" customHeight="1" x14ac:dyDescent="0.2">
      <c r="A2308" s="97"/>
      <c r="B2308" s="98"/>
      <c r="C2308" s="97"/>
      <c r="D2308" s="105"/>
      <c r="E2308" s="105"/>
      <c r="F2308" s="98"/>
      <c r="G2308" s="98"/>
      <c r="H2308" s="98"/>
      <c r="J2308" s="98"/>
      <c r="K2308" s="98"/>
      <c r="L2308" s="98"/>
      <c r="M2308" s="95"/>
      <c r="N2308" s="98"/>
      <c r="O2308" s="95"/>
      <c r="P2308" s="95"/>
      <c r="Q2308" s="98"/>
      <c r="R2308" s="112"/>
    </row>
    <row r="2309" spans="1:18" ht="16.5" customHeight="1" x14ac:dyDescent="0.2">
      <c r="A2309" s="97"/>
      <c r="B2309" s="98"/>
      <c r="C2309" s="97"/>
      <c r="D2309" s="105"/>
      <c r="E2309" s="105"/>
      <c r="F2309" s="98"/>
      <c r="G2309" s="98"/>
      <c r="H2309" s="98"/>
      <c r="J2309" s="98"/>
      <c r="K2309" s="98"/>
      <c r="L2309" s="98"/>
      <c r="M2309" s="95"/>
      <c r="N2309" s="98"/>
      <c r="O2309" s="95"/>
      <c r="P2309" s="95"/>
      <c r="Q2309" s="98"/>
      <c r="R2309" s="112"/>
    </row>
    <row r="2310" spans="1:18" ht="16.5" customHeight="1" x14ac:dyDescent="0.2">
      <c r="A2310" s="97"/>
      <c r="B2310" s="98"/>
      <c r="C2310" s="97"/>
      <c r="D2310" s="105"/>
      <c r="E2310" s="105"/>
      <c r="F2310" s="98"/>
      <c r="G2310" s="98"/>
      <c r="H2310" s="98"/>
      <c r="J2310" s="98"/>
      <c r="K2310" s="98"/>
      <c r="L2310" s="98"/>
      <c r="M2310" s="95"/>
      <c r="N2310" s="98"/>
      <c r="O2310" s="95"/>
      <c r="P2310" s="95"/>
      <c r="Q2310" s="98"/>
      <c r="R2310" s="112"/>
    </row>
    <row r="2311" spans="1:18" ht="16.5" customHeight="1" x14ac:dyDescent="0.2">
      <c r="A2311" s="97"/>
      <c r="B2311" s="98"/>
      <c r="C2311" s="97"/>
      <c r="D2311" s="105"/>
      <c r="E2311" s="105"/>
      <c r="F2311" s="98"/>
      <c r="G2311" s="98"/>
      <c r="H2311" s="98"/>
      <c r="J2311" s="98"/>
      <c r="K2311" s="98"/>
      <c r="L2311" s="98"/>
      <c r="M2311" s="95"/>
      <c r="N2311" s="98"/>
      <c r="O2311" s="95"/>
      <c r="P2311" s="95"/>
      <c r="Q2311" s="98"/>
      <c r="R2311" s="112"/>
    </row>
    <row r="2312" spans="1:18" ht="16.5" customHeight="1" x14ac:dyDescent="0.2">
      <c r="A2312" s="97"/>
      <c r="B2312" s="98"/>
      <c r="C2312" s="97"/>
      <c r="D2312" s="105"/>
      <c r="E2312" s="105"/>
      <c r="F2312" s="98"/>
      <c r="G2312" s="98"/>
      <c r="H2312" s="98"/>
      <c r="J2312" s="98"/>
      <c r="K2312" s="98"/>
      <c r="L2312" s="98"/>
      <c r="M2312" s="95"/>
      <c r="N2312" s="98"/>
      <c r="O2312" s="95"/>
      <c r="P2312" s="95"/>
      <c r="Q2312" s="98"/>
      <c r="R2312" s="112"/>
    </row>
    <row r="2313" spans="1:18" ht="16.5" customHeight="1" x14ac:dyDescent="0.2">
      <c r="A2313" s="97"/>
      <c r="B2313" s="98"/>
      <c r="C2313" s="97"/>
      <c r="D2313" s="105"/>
      <c r="E2313" s="105"/>
      <c r="F2313" s="98"/>
      <c r="G2313" s="98"/>
      <c r="H2313" s="98"/>
      <c r="J2313" s="98"/>
      <c r="K2313" s="98"/>
      <c r="L2313" s="98"/>
      <c r="M2313" s="95"/>
      <c r="N2313" s="98"/>
      <c r="O2313" s="95"/>
      <c r="P2313" s="95"/>
      <c r="Q2313" s="98"/>
      <c r="R2313" s="112"/>
    </row>
    <row r="2314" spans="1:18" ht="16.5" customHeight="1" x14ac:dyDescent="0.2">
      <c r="A2314" s="97"/>
      <c r="B2314" s="98"/>
      <c r="C2314" s="97"/>
      <c r="D2314" s="105"/>
      <c r="E2314" s="105"/>
      <c r="F2314" s="98"/>
      <c r="G2314" s="98"/>
      <c r="H2314" s="98"/>
      <c r="J2314" s="98"/>
      <c r="K2314" s="98"/>
      <c r="L2314" s="98"/>
      <c r="M2314" s="95"/>
      <c r="N2314" s="98"/>
      <c r="O2314" s="95"/>
      <c r="P2314" s="95"/>
      <c r="Q2314" s="98"/>
      <c r="R2314" s="112"/>
    </row>
    <row r="2315" spans="1:18" ht="16.5" customHeight="1" x14ac:dyDescent="0.2">
      <c r="A2315" s="97"/>
      <c r="B2315" s="98"/>
      <c r="C2315" s="97"/>
      <c r="D2315" s="105"/>
      <c r="E2315" s="105"/>
      <c r="F2315" s="98"/>
      <c r="G2315" s="98"/>
      <c r="H2315" s="98"/>
      <c r="J2315" s="98"/>
      <c r="K2315" s="98"/>
      <c r="L2315" s="98"/>
      <c r="M2315" s="95"/>
      <c r="N2315" s="98"/>
      <c r="O2315" s="95"/>
      <c r="P2315" s="95"/>
      <c r="Q2315" s="98"/>
      <c r="R2315" s="112"/>
    </row>
    <row r="2316" spans="1:18" ht="16.5" customHeight="1" x14ac:dyDescent="0.2">
      <c r="A2316" s="97"/>
      <c r="B2316" s="98"/>
      <c r="C2316" s="97"/>
      <c r="D2316" s="105"/>
      <c r="E2316" s="105"/>
      <c r="F2316" s="98"/>
      <c r="G2316" s="98"/>
      <c r="H2316" s="98"/>
      <c r="J2316" s="98"/>
      <c r="K2316" s="98"/>
      <c r="L2316" s="98"/>
      <c r="M2316" s="95"/>
      <c r="N2316" s="98"/>
      <c r="O2316" s="95"/>
      <c r="P2316" s="95"/>
      <c r="Q2316" s="98"/>
      <c r="R2316" s="112"/>
    </row>
    <row r="2317" spans="1:18" ht="16.5" customHeight="1" x14ac:dyDescent="0.2">
      <c r="A2317" s="97"/>
      <c r="B2317" s="98"/>
      <c r="C2317" s="97"/>
      <c r="D2317" s="105"/>
      <c r="E2317" s="105"/>
      <c r="F2317" s="98"/>
      <c r="G2317" s="98"/>
      <c r="H2317" s="98"/>
      <c r="J2317" s="98"/>
      <c r="K2317" s="98"/>
      <c r="L2317" s="98"/>
      <c r="M2317" s="95"/>
      <c r="N2317" s="98"/>
      <c r="O2317" s="95"/>
      <c r="P2317" s="95"/>
      <c r="Q2317" s="98"/>
      <c r="R2317" s="112"/>
    </row>
    <row r="2318" spans="1:18" ht="16.5" customHeight="1" x14ac:dyDescent="0.2">
      <c r="A2318" s="97"/>
      <c r="B2318" s="98"/>
      <c r="C2318" s="97"/>
      <c r="D2318" s="105"/>
      <c r="E2318" s="105"/>
      <c r="F2318" s="98"/>
      <c r="G2318" s="98"/>
      <c r="H2318" s="98"/>
      <c r="J2318" s="98"/>
      <c r="K2318" s="98"/>
      <c r="L2318" s="98"/>
      <c r="M2318" s="95"/>
      <c r="N2318" s="98"/>
      <c r="O2318" s="95"/>
      <c r="P2318" s="95"/>
      <c r="Q2318" s="98"/>
      <c r="R2318" s="112"/>
    </row>
    <row r="2319" spans="1:18" ht="16.5" customHeight="1" x14ac:dyDescent="0.2">
      <c r="A2319" s="97"/>
      <c r="B2319" s="98"/>
      <c r="C2319" s="97"/>
      <c r="D2319" s="105"/>
      <c r="E2319" s="105"/>
      <c r="F2319" s="98"/>
      <c r="G2319" s="98"/>
      <c r="H2319" s="98"/>
      <c r="J2319" s="98"/>
      <c r="K2319" s="98"/>
      <c r="L2319" s="98"/>
      <c r="M2319" s="95"/>
      <c r="N2319" s="98"/>
      <c r="O2319" s="95"/>
      <c r="P2319" s="95"/>
      <c r="Q2319" s="98"/>
      <c r="R2319" s="112"/>
    </row>
    <row r="2320" spans="1:18" ht="16.5" customHeight="1" x14ac:dyDescent="0.2">
      <c r="A2320" s="97"/>
      <c r="B2320" s="98"/>
      <c r="C2320" s="97"/>
      <c r="D2320" s="105"/>
      <c r="E2320" s="105"/>
      <c r="F2320" s="98"/>
      <c r="G2320" s="98"/>
      <c r="H2320" s="98"/>
      <c r="J2320" s="98"/>
      <c r="K2320" s="98"/>
      <c r="L2320" s="98"/>
      <c r="M2320" s="95"/>
      <c r="N2320" s="98"/>
      <c r="O2320" s="95"/>
      <c r="P2320" s="95"/>
      <c r="Q2320" s="98"/>
      <c r="R2320" s="112"/>
    </row>
    <row r="2321" spans="1:18" ht="16.5" customHeight="1" x14ac:dyDescent="0.2">
      <c r="A2321" s="97"/>
      <c r="B2321" s="98"/>
      <c r="C2321" s="97"/>
      <c r="D2321" s="105"/>
      <c r="E2321" s="105"/>
      <c r="F2321" s="98"/>
      <c r="G2321" s="98"/>
      <c r="H2321" s="98"/>
      <c r="J2321" s="98"/>
      <c r="K2321" s="98"/>
      <c r="L2321" s="98"/>
      <c r="M2321" s="95"/>
      <c r="N2321" s="98"/>
      <c r="O2321" s="95"/>
      <c r="P2321" s="95"/>
      <c r="Q2321" s="98"/>
      <c r="R2321" s="112"/>
    </row>
    <row r="2322" spans="1:18" ht="16.5" customHeight="1" x14ac:dyDescent="0.2">
      <c r="A2322" s="97"/>
      <c r="B2322" s="98"/>
      <c r="C2322" s="97"/>
      <c r="D2322" s="105"/>
      <c r="E2322" s="105"/>
      <c r="F2322" s="98"/>
      <c r="G2322" s="98"/>
      <c r="H2322" s="98"/>
      <c r="J2322" s="98"/>
      <c r="K2322" s="98"/>
      <c r="L2322" s="98"/>
      <c r="M2322" s="95"/>
      <c r="N2322" s="98"/>
      <c r="O2322" s="95"/>
      <c r="P2322" s="95"/>
      <c r="Q2322" s="98"/>
      <c r="R2322" s="112"/>
    </row>
    <row r="2323" spans="1:18" ht="16.5" customHeight="1" x14ac:dyDescent="0.2">
      <c r="A2323" s="97"/>
      <c r="B2323" s="98"/>
      <c r="C2323" s="97"/>
      <c r="D2323" s="105"/>
      <c r="E2323" s="105"/>
      <c r="F2323" s="98"/>
      <c r="G2323" s="98"/>
      <c r="H2323" s="98"/>
      <c r="J2323" s="98"/>
      <c r="K2323" s="98"/>
      <c r="L2323" s="98"/>
      <c r="M2323" s="95"/>
      <c r="N2323" s="98"/>
      <c r="O2323" s="95"/>
      <c r="P2323" s="95"/>
      <c r="Q2323" s="98"/>
      <c r="R2323" s="112"/>
    </row>
    <row r="2324" spans="1:18" ht="16.5" customHeight="1" x14ac:dyDescent="0.2">
      <c r="A2324" s="97"/>
      <c r="B2324" s="98"/>
      <c r="C2324" s="97"/>
      <c r="D2324" s="105"/>
      <c r="E2324" s="105"/>
      <c r="F2324" s="98"/>
      <c r="G2324" s="98"/>
      <c r="H2324" s="98"/>
      <c r="J2324" s="98"/>
      <c r="K2324" s="98"/>
      <c r="L2324" s="98"/>
      <c r="M2324" s="95"/>
      <c r="N2324" s="98"/>
      <c r="O2324" s="95"/>
      <c r="P2324" s="95"/>
      <c r="Q2324" s="98"/>
      <c r="R2324" s="112"/>
    </row>
    <row r="2325" spans="1:18" ht="16.5" customHeight="1" x14ac:dyDescent="0.2">
      <c r="A2325" s="97"/>
      <c r="B2325" s="98"/>
      <c r="C2325" s="97"/>
      <c r="D2325" s="105"/>
      <c r="E2325" s="105"/>
      <c r="F2325" s="98"/>
      <c r="G2325" s="98"/>
      <c r="H2325" s="98"/>
      <c r="J2325" s="98"/>
      <c r="K2325" s="98"/>
      <c r="L2325" s="98"/>
      <c r="M2325" s="95"/>
      <c r="N2325" s="98"/>
      <c r="O2325" s="95"/>
      <c r="P2325" s="95"/>
      <c r="Q2325" s="98"/>
      <c r="R2325" s="112"/>
    </row>
    <row r="2326" spans="1:18" ht="16.5" customHeight="1" x14ac:dyDescent="0.2">
      <c r="A2326" s="97"/>
      <c r="B2326" s="98"/>
      <c r="C2326" s="97"/>
      <c r="D2326" s="105"/>
      <c r="E2326" s="105"/>
      <c r="F2326" s="98"/>
      <c r="G2326" s="98"/>
      <c r="H2326" s="98"/>
      <c r="J2326" s="98"/>
      <c r="K2326" s="98"/>
      <c r="L2326" s="98"/>
      <c r="M2326" s="95"/>
      <c r="N2326" s="98"/>
      <c r="O2326" s="95"/>
      <c r="P2326" s="95"/>
      <c r="Q2326" s="98"/>
      <c r="R2326" s="112"/>
    </row>
    <row r="2327" spans="1:18" ht="16.5" customHeight="1" x14ac:dyDescent="0.2">
      <c r="A2327" s="97"/>
      <c r="B2327" s="98"/>
      <c r="C2327" s="97"/>
      <c r="D2327" s="105"/>
      <c r="E2327" s="105"/>
      <c r="F2327" s="98"/>
      <c r="G2327" s="98"/>
      <c r="H2327" s="98"/>
      <c r="J2327" s="98"/>
      <c r="K2327" s="98"/>
      <c r="L2327" s="98"/>
      <c r="M2327" s="95"/>
      <c r="N2327" s="98"/>
      <c r="O2327" s="95"/>
      <c r="P2327" s="95"/>
      <c r="Q2327" s="98"/>
      <c r="R2327" s="112"/>
    </row>
    <row r="2328" spans="1:18" ht="16.5" customHeight="1" x14ac:dyDescent="0.2">
      <c r="A2328" s="97"/>
      <c r="B2328" s="98"/>
      <c r="C2328" s="97"/>
      <c r="D2328" s="105"/>
      <c r="E2328" s="105"/>
      <c r="F2328" s="98"/>
      <c r="G2328" s="98"/>
      <c r="H2328" s="98"/>
      <c r="J2328" s="98"/>
      <c r="K2328" s="98"/>
      <c r="L2328" s="98"/>
      <c r="M2328" s="95"/>
      <c r="N2328" s="98"/>
      <c r="O2328" s="95"/>
      <c r="P2328" s="95"/>
      <c r="Q2328" s="98"/>
      <c r="R2328" s="112"/>
    </row>
    <row r="2329" spans="1:18" ht="16.5" customHeight="1" x14ac:dyDescent="0.2">
      <c r="A2329" s="97"/>
      <c r="B2329" s="98"/>
      <c r="C2329" s="97"/>
      <c r="D2329" s="105"/>
      <c r="E2329" s="105"/>
      <c r="F2329" s="98"/>
      <c r="G2329" s="98"/>
      <c r="H2329" s="98"/>
      <c r="J2329" s="98"/>
      <c r="K2329" s="98"/>
      <c r="L2329" s="98"/>
      <c r="M2329" s="95"/>
      <c r="N2329" s="98"/>
      <c r="O2329" s="95"/>
      <c r="P2329" s="95"/>
      <c r="Q2329" s="98"/>
      <c r="R2329" s="112"/>
    </row>
    <row r="2330" spans="1:18" ht="16.5" customHeight="1" x14ac:dyDescent="0.2">
      <c r="A2330" s="97"/>
      <c r="B2330" s="98"/>
      <c r="C2330" s="97"/>
      <c r="D2330" s="105"/>
      <c r="E2330" s="105"/>
      <c r="F2330" s="98"/>
      <c r="G2330" s="98"/>
      <c r="H2330" s="98"/>
      <c r="J2330" s="98"/>
      <c r="K2330" s="98"/>
      <c r="L2330" s="98"/>
      <c r="M2330" s="95"/>
      <c r="N2330" s="98"/>
      <c r="O2330" s="95"/>
      <c r="P2330" s="95"/>
      <c r="Q2330" s="98"/>
      <c r="R2330" s="112"/>
    </row>
    <row r="2331" spans="1:18" ht="16.5" customHeight="1" x14ac:dyDescent="0.2">
      <c r="A2331" s="97"/>
      <c r="B2331" s="98"/>
      <c r="C2331" s="97"/>
      <c r="D2331" s="105"/>
      <c r="E2331" s="105"/>
      <c r="F2331" s="98"/>
      <c r="G2331" s="98"/>
      <c r="H2331" s="98"/>
      <c r="J2331" s="98"/>
      <c r="K2331" s="98"/>
      <c r="L2331" s="98"/>
      <c r="M2331" s="95"/>
      <c r="N2331" s="98"/>
      <c r="O2331" s="95"/>
      <c r="P2331" s="95"/>
      <c r="Q2331" s="98"/>
      <c r="R2331" s="112"/>
    </row>
    <row r="2332" spans="1:18" ht="16.5" customHeight="1" x14ac:dyDescent="0.2">
      <c r="A2332" s="97"/>
      <c r="B2332" s="98"/>
      <c r="C2332" s="97"/>
      <c r="D2332" s="105"/>
      <c r="E2332" s="105"/>
      <c r="F2332" s="98"/>
      <c r="G2332" s="98"/>
      <c r="H2332" s="98"/>
      <c r="J2332" s="98"/>
      <c r="K2332" s="98"/>
      <c r="L2332" s="98"/>
      <c r="M2332" s="95"/>
      <c r="N2332" s="98"/>
      <c r="O2332" s="95"/>
      <c r="P2332" s="95"/>
      <c r="Q2332" s="98"/>
      <c r="R2332" s="112"/>
    </row>
    <row r="2333" spans="1:18" ht="16.5" customHeight="1" x14ac:dyDescent="0.2">
      <c r="A2333" s="97"/>
      <c r="B2333" s="98"/>
      <c r="C2333" s="97"/>
      <c r="D2333" s="105"/>
      <c r="E2333" s="105"/>
      <c r="F2333" s="98"/>
      <c r="G2333" s="98"/>
      <c r="H2333" s="98"/>
      <c r="J2333" s="98"/>
      <c r="K2333" s="98"/>
      <c r="L2333" s="98"/>
      <c r="M2333" s="95"/>
      <c r="N2333" s="98"/>
      <c r="O2333" s="95"/>
      <c r="P2333" s="95"/>
      <c r="Q2333" s="98"/>
      <c r="R2333" s="112"/>
    </row>
    <row r="2334" spans="1:18" ht="16.5" customHeight="1" x14ac:dyDescent="0.2">
      <c r="A2334" s="97"/>
      <c r="B2334" s="98"/>
      <c r="C2334" s="97"/>
      <c r="D2334" s="105"/>
      <c r="E2334" s="105"/>
      <c r="F2334" s="98"/>
      <c r="G2334" s="98"/>
      <c r="H2334" s="98"/>
      <c r="J2334" s="98"/>
      <c r="K2334" s="98"/>
      <c r="L2334" s="98"/>
      <c r="M2334" s="95"/>
      <c r="N2334" s="98"/>
      <c r="O2334" s="95"/>
      <c r="P2334" s="95"/>
      <c r="Q2334" s="98"/>
      <c r="R2334" s="112"/>
    </row>
    <row r="2335" spans="1:18" ht="16.5" customHeight="1" x14ac:dyDescent="0.2">
      <c r="A2335" s="97"/>
      <c r="B2335" s="98"/>
      <c r="C2335" s="97"/>
      <c r="D2335" s="105"/>
      <c r="E2335" s="105"/>
      <c r="F2335" s="98"/>
      <c r="G2335" s="98"/>
      <c r="H2335" s="98"/>
      <c r="J2335" s="98"/>
      <c r="K2335" s="98"/>
      <c r="L2335" s="98"/>
      <c r="M2335" s="95"/>
      <c r="N2335" s="98"/>
      <c r="O2335" s="95"/>
      <c r="P2335" s="95"/>
      <c r="Q2335" s="98"/>
      <c r="R2335" s="112"/>
    </row>
    <row r="2336" spans="1:18" ht="16.5" customHeight="1" x14ac:dyDescent="0.2">
      <c r="A2336" s="97"/>
      <c r="B2336" s="98"/>
      <c r="C2336" s="97"/>
      <c r="D2336" s="105"/>
      <c r="E2336" s="105"/>
      <c r="F2336" s="98"/>
      <c r="G2336" s="98"/>
      <c r="H2336" s="98"/>
      <c r="J2336" s="98"/>
      <c r="K2336" s="98"/>
      <c r="L2336" s="98"/>
      <c r="M2336" s="95"/>
      <c r="N2336" s="98"/>
      <c r="O2336" s="95"/>
      <c r="P2336" s="95"/>
      <c r="Q2336" s="98"/>
      <c r="R2336" s="112"/>
    </row>
    <row r="2337" spans="1:18" ht="16.5" customHeight="1" x14ac:dyDescent="0.2">
      <c r="A2337" s="97"/>
      <c r="B2337" s="98"/>
      <c r="C2337" s="97"/>
      <c r="D2337" s="105"/>
      <c r="E2337" s="105"/>
      <c r="F2337" s="98"/>
      <c r="G2337" s="98"/>
      <c r="H2337" s="98"/>
      <c r="J2337" s="98"/>
      <c r="K2337" s="98"/>
      <c r="L2337" s="98"/>
      <c r="M2337" s="95"/>
      <c r="N2337" s="98"/>
      <c r="O2337" s="95"/>
      <c r="P2337" s="95"/>
      <c r="Q2337" s="98"/>
      <c r="R2337" s="112"/>
    </row>
    <row r="2338" spans="1:18" ht="16.5" customHeight="1" x14ac:dyDescent="0.2">
      <c r="A2338" s="97"/>
      <c r="B2338" s="98"/>
      <c r="C2338" s="97"/>
      <c r="D2338" s="105"/>
      <c r="E2338" s="105"/>
      <c r="F2338" s="98"/>
      <c r="G2338" s="98"/>
      <c r="H2338" s="98"/>
      <c r="J2338" s="98"/>
      <c r="K2338" s="98"/>
      <c r="L2338" s="98"/>
      <c r="M2338" s="95"/>
      <c r="N2338" s="98"/>
      <c r="O2338" s="95"/>
      <c r="P2338" s="95"/>
      <c r="Q2338" s="98"/>
      <c r="R2338" s="112"/>
    </row>
    <row r="2339" spans="1:18" ht="16.5" customHeight="1" x14ac:dyDescent="0.2">
      <c r="A2339" s="97"/>
      <c r="B2339" s="98"/>
      <c r="C2339" s="97"/>
      <c r="D2339" s="105"/>
      <c r="E2339" s="105"/>
      <c r="F2339" s="98"/>
      <c r="G2339" s="98"/>
      <c r="H2339" s="98"/>
      <c r="J2339" s="98"/>
      <c r="K2339" s="98"/>
      <c r="L2339" s="98"/>
      <c r="M2339" s="95"/>
      <c r="N2339" s="98"/>
      <c r="O2339" s="95"/>
      <c r="P2339" s="95"/>
      <c r="Q2339" s="98"/>
      <c r="R2339" s="112"/>
    </row>
    <row r="2340" spans="1:18" ht="16.5" customHeight="1" x14ac:dyDescent="0.2">
      <c r="A2340" s="97"/>
      <c r="B2340" s="98"/>
      <c r="C2340" s="97"/>
      <c r="D2340" s="105"/>
      <c r="E2340" s="105"/>
      <c r="F2340" s="98"/>
      <c r="G2340" s="98"/>
      <c r="H2340" s="98"/>
      <c r="J2340" s="98"/>
      <c r="K2340" s="98"/>
      <c r="L2340" s="98"/>
      <c r="M2340" s="95"/>
      <c r="N2340" s="98"/>
      <c r="O2340" s="95"/>
      <c r="P2340" s="95"/>
      <c r="Q2340" s="98"/>
      <c r="R2340" s="112"/>
    </row>
    <row r="2341" spans="1:18" ht="16.5" customHeight="1" x14ac:dyDescent="0.2">
      <c r="A2341" s="97"/>
      <c r="B2341" s="98"/>
      <c r="C2341" s="97"/>
      <c r="D2341" s="105"/>
      <c r="E2341" s="105"/>
      <c r="F2341" s="98"/>
      <c r="G2341" s="98"/>
      <c r="H2341" s="98"/>
      <c r="J2341" s="98"/>
      <c r="K2341" s="98"/>
      <c r="L2341" s="98"/>
      <c r="M2341" s="95"/>
      <c r="N2341" s="98"/>
      <c r="O2341" s="95"/>
      <c r="P2341" s="95"/>
      <c r="Q2341" s="98"/>
      <c r="R2341" s="112"/>
    </row>
    <row r="2342" spans="1:18" ht="16.5" customHeight="1" x14ac:dyDescent="0.2">
      <c r="A2342" s="97"/>
      <c r="B2342" s="98"/>
      <c r="C2342" s="97"/>
      <c r="D2342" s="105"/>
      <c r="E2342" s="105"/>
      <c r="F2342" s="98"/>
      <c r="G2342" s="98"/>
      <c r="H2342" s="98"/>
      <c r="J2342" s="98"/>
      <c r="K2342" s="98"/>
      <c r="L2342" s="98"/>
      <c r="M2342" s="95"/>
      <c r="N2342" s="98"/>
      <c r="O2342" s="95"/>
      <c r="P2342" s="95"/>
      <c r="Q2342" s="98"/>
      <c r="R2342" s="112"/>
    </row>
    <row r="2343" spans="1:18" ht="16.5" customHeight="1" x14ac:dyDescent="0.2">
      <c r="A2343" s="97"/>
      <c r="B2343" s="98"/>
      <c r="C2343" s="97"/>
      <c r="D2343" s="105"/>
      <c r="E2343" s="105"/>
      <c r="F2343" s="98"/>
      <c r="G2343" s="98"/>
      <c r="H2343" s="98"/>
      <c r="J2343" s="98"/>
      <c r="K2343" s="98"/>
      <c r="L2343" s="98"/>
      <c r="M2343" s="95"/>
      <c r="N2343" s="98"/>
      <c r="O2343" s="95"/>
      <c r="P2343" s="95"/>
      <c r="Q2343" s="98"/>
      <c r="R2343" s="112"/>
    </row>
    <row r="2344" spans="1:18" ht="16.5" customHeight="1" x14ac:dyDescent="0.2">
      <c r="A2344" s="97"/>
      <c r="B2344" s="98"/>
      <c r="C2344" s="97"/>
      <c r="D2344" s="105"/>
      <c r="E2344" s="105"/>
      <c r="F2344" s="98"/>
      <c r="G2344" s="98"/>
      <c r="H2344" s="98"/>
      <c r="J2344" s="98"/>
      <c r="K2344" s="98"/>
      <c r="L2344" s="98"/>
      <c r="M2344" s="95"/>
      <c r="N2344" s="98"/>
      <c r="O2344" s="95"/>
      <c r="P2344" s="95"/>
      <c r="Q2344" s="98"/>
      <c r="R2344" s="112"/>
    </row>
    <row r="2345" spans="1:18" ht="16.5" customHeight="1" x14ac:dyDescent="0.2">
      <c r="A2345" s="97"/>
      <c r="B2345" s="98"/>
      <c r="C2345" s="97"/>
      <c r="D2345" s="105"/>
      <c r="E2345" s="105"/>
      <c r="F2345" s="98"/>
      <c r="G2345" s="98"/>
      <c r="H2345" s="98"/>
      <c r="J2345" s="98"/>
      <c r="K2345" s="98"/>
      <c r="L2345" s="98"/>
      <c r="M2345" s="95"/>
      <c r="N2345" s="98"/>
      <c r="O2345" s="95"/>
      <c r="P2345" s="95"/>
      <c r="Q2345" s="98"/>
      <c r="R2345" s="112"/>
    </row>
    <row r="2346" spans="1:18" ht="16.5" customHeight="1" x14ac:dyDescent="0.2">
      <c r="A2346" s="97"/>
      <c r="B2346" s="98"/>
      <c r="C2346" s="97"/>
      <c r="D2346" s="105"/>
      <c r="E2346" s="105"/>
      <c r="F2346" s="98"/>
      <c r="G2346" s="98"/>
      <c r="H2346" s="98"/>
      <c r="J2346" s="98"/>
      <c r="K2346" s="98"/>
      <c r="L2346" s="98"/>
      <c r="M2346" s="95"/>
      <c r="N2346" s="98"/>
      <c r="O2346" s="95"/>
      <c r="P2346" s="95"/>
      <c r="Q2346" s="98"/>
      <c r="R2346" s="112"/>
    </row>
    <row r="2347" spans="1:18" ht="16.5" customHeight="1" x14ac:dyDescent="0.2">
      <c r="A2347" s="97"/>
      <c r="B2347" s="98"/>
      <c r="C2347" s="97"/>
      <c r="D2347" s="105"/>
      <c r="E2347" s="105"/>
      <c r="F2347" s="98"/>
      <c r="G2347" s="98"/>
      <c r="H2347" s="98"/>
      <c r="J2347" s="98"/>
      <c r="K2347" s="98"/>
      <c r="L2347" s="98"/>
      <c r="M2347" s="95"/>
      <c r="N2347" s="98"/>
      <c r="O2347" s="95"/>
      <c r="P2347" s="95"/>
      <c r="Q2347" s="98"/>
      <c r="R2347" s="112"/>
    </row>
    <row r="2348" spans="1:18" ht="16.5" customHeight="1" x14ac:dyDescent="0.2">
      <c r="A2348" s="97"/>
      <c r="B2348" s="98"/>
      <c r="C2348" s="97"/>
      <c r="D2348" s="105"/>
      <c r="E2348" s="105"/>
      <c r="F2348" s="98"/>
      <c r="G2348" s="98"/>
      <c r="H2348" s="98"/>
      <c r="J2348" s="98"/>
      <c r="K2348" s="98"/>
      <c r="L2348" s="98"/>
      <c r="M2348" s="95"/>
      <c r="N2348" s="98"/>
      <c r="O2348" s="95"/>
      <c r="P2348" s="95"/>
      <c r="Q2348" s="98"/>
      <c r="R2348" s="112"/>
    </row>
    <row r="2349" spans="1:18" ht="16.5" customHeight="1" x14ac:dyDescent="0.2">
      <c r="A2349" s="97"/>
      <c r="B2349" s="98"/>
      <c r="C2349" s="97"/>
      <c r="D2349" s="105"/>
      <c r="E2349" s="105"/>
      <c r="F2349" s="98"/>
      <c r="G2349" s="98"/>
      <c r="H2349" s="98"/>
      <c r="J2349" s="98"/>
      <c r="K2349" s="98"/>
      <c r="L2349" s="98"/>
      <c r="M2349" s="95"/>
      <c r="N2349" s="98"/>
      <c r="O2349" s="95"/>
      <c r="P2349" s="95"/>
      <c r="Q2349" s="98"/>
      <c r="R2349" s="112"/>
    </row>
    <row r="2350" spans="1:18" ht="16.5" customHeight="1" x14ac:dyDescent="0.2">
      <c r="A2350" s="97"/>
      <c r="B2350" s="98"/>
      <c r="C2350" s="97"/>
      <c r="D2350" s="105"/>
      <c r="E2350" s="105"/>
      <c r="F2350" s="98"/>
      <c r="G2350" s="98"/>
      <c r="H2350" s="98"/>
      <c r="J2350" s="98"/>
      <c r="K2350" s="98"/>
      <c r="L2350" s="98"/>
      <c r="M2350" s="95"/>
      <c r="N2350" s="98"/>
      <c r="O2350" s="95"/>
      <c r="P2350" s="95"/>
      <c r="Q2350" s="98"/>
      <c r="R2350" s="112"/>
    </row>
    <row r="2351" spans="1:18" ht="16.5" customHeight="1" x14ac:dyDescent="0.2">
      <c r="A2351" s="97"/>
      <c r="B2351" s="98"/>
      <c r="C2351" s="97"/>
      <c r="D2351" s="105"/>
      <c r="E2351" s="105"/>
      <c r="F2351" s="98"/>
      <c r="G2351" s="98"/>
      <c r="H2351" s="98"/>
      <c r="J2351" s="98"/>
      <c r="K2351" s="98"/>
      <c r="L2351" s="98"/>
      <c r="M2351" s="95"/>
      <c r="N2351" s="98"/>
      <c r="O2351" s="95"/>
      <c r="P2351" s="95"/>
      <c r="Q2351" s="98"/>
      <c r="R2351" s="112"/>
    </row>
    <row r="2352" spans="1:18" ht="16.5" customHeight="1" x14ac:dyDescent="0.2">
      <c r="A2352" s="97"/>
      <c r="B2352" s="98"/>
      <c r="C2352" s="97"/>
      <c r="D2352" s="105"/>
      <c r="E2352" s="105"/>
      <c r="F2352" s="98"/>
      <c r="G2352" s="98"/>
      <c r="H2352" s="98"/>
      <c r="J2352" s="98"/>
      <c r="K2352" s="98"/>
      <c r="L2352" s="98"/>
      <c r="M2352" s="95"/>
      <c r="N2352" s="98"/>
      <c r="O2352" s="95"/>
      <c r="P2352" s="95"/>
      <c r="Q2352" s="98"/>
      <c r="R2352" s="112"/>
    </row>
    <row r="2353" spans="1:18" ht="16.5" customHeight="1" x14ac:dyDescent="0.2">
      <c r="A2353" s="97"/>
      <c r="B2353" s="98"/>
      <c r="C2353" s="97"/>
      <c r="D2353" s="105"/>
      <c r="E2353" s="105"/>
      <c r="F2353" s="98"/>
      <c r="G2353" s="98"/>
      <c r="H2353" s="98"/>
      <c r="J2353" s="98"/>
      <c r="K2353" s="98"/>
      <c r="L2353" s="98"/>
      <c r="M2353" s="95"/>
      <c r="N2353" s="98"/>
      <c r="O2353" s="95"/>
      <c r="P2353" s="95"/>
      <c r="Q2353" s="98"/>
      <c r="R2353" s="112"/>
    </row>
    <row r="2354" spans="1:18" ht="16.5" customHeight="1" x14ac:dyDescent="0.2">
      <c r="A2354" s="97"/>
      <c r="B2354" s="98"/>
      <c r="C2354" s="97"/>
      <c r="D2354" s="105"/>
      <c r="E2354" s="105"/>
      <c r="F2354" s="98"/>
      <c r="G2354" s="98"/>
      <c r="H2354" s="98"/>
      <c r="J2354" s="98"/>
      <c r="K2354" s="98"/>
      <c r="L2354" s="98"/>
      <c r="M2354" s="95"/>
      <c r="N2354" s="98"/>
      <c r="O2354" s="95"/>
      <c r="P2354" s="95"/>
      <c r="Q2354" s="98"/>
      <c r="R2354" s="112"/>
    </row>
    <row r="2355" spans="1:18" ht="16.5" customHeight="1" x14ac:dyDescent="0.2">
      <c r="A2355" s="97"/>
      <c r="B2355" s="98"/>
      <c r="C2355" s="97"/>
      <c r="D2355" s="105"/>
      <c r="E2355" s="105"/>
      <c r="F2355" s="98"/>
      <c r="G2355" s="98"/>
      <c r="H2355" s="98"/>
      <c r="J2355" s="98"/>
      <c r="K2355" s="98"/>
      <c r="L2355" s="98"/>
      <c r="M2355" s="95"/>
      <c r="N2355" s="98"/>
      <c r="O2355" s="95"/>
      <c r="P2355" s="95"/>
      <c r="Q2355" s="98"/>
      <c r="R2355" s="112"/>
    </row>
    <row r="2356" spans="1:18" ht="16.5" customHeight="1" x14ac:dyDescent="0.2">
      <c r="A2356" s="97"/>
      <c r="B2356" s="98"/>
      <c r="C2356" s="97"/>
      <c r="D2356" s="105"/>
      <c r="E2356" s="105"/>
      <c r="F2356" s="98"/>
      <c r="G2356" s="98"/>
      <c r="H2356" s="98"/>
      <c r="J2356" s="98"/>
      <c r="K2356" s="98"/>
      <c r="L2356" s="98"/>
      <c r="M2356" s="95"/>
      <c r="N2356" s="98"/>
      <c r="O2356" s="95"/>
      <c r="P2356" s="95"/>
      <c r="Q2356" s="98"/>
      <c r="R2356" s="112"/>
    </row>
    <row r="2357" spans="1:18" ht="16.5" customHeight="1" x14ac:dyDescent="0.2">
      <c r="A2357" s="97"/>
      <c r="B2357" s="98"/>
      <c r="C2357" s="97"/>
      <c r="D2357" s="105"/>
      <c r="E2357" s="105"/>
      <c r="F2357" s="98"/>
      <c r="G2357" s="98"/>
      <c r="H2357" s="98"/>
      <c r="J2357" s="98"/>
      <c r="K2357" s="98"/>
      <c r="L2357" s="98"/>
      <c r="M2357" s="95"/>
      <c r="N2357" s="98"/>
      <c r="O2357" s="95"/>
      <c r="P2357" s="95"/>
      <c r="Q2357" s="98"/>
      <c r="R2357" s="112"/>
    </row>
    <row r="2358" spans="1:18" ht="16.5" customHeight="1" x14ac:dyDescent="0.2">
      <c r="A2358" s="97"/>
      <c r="B2358" s="98"/>
      <c r="C2358" s="97"/>
      <c r="D2358" s="105"/>
      <c r="E2358" s="105"/>
      <c r="F2358" s="98"/>
      <c r="G2358" s="98"/>
      <c r="H2358" s="98"/>
      <c r="J2358" s="98"/>
      <c r="K2358" s="98"/>
      <c r="L2358" s="98"/>
      <c r="M2358" s="95"/>
      <c r="N2358" s="98"/>
      <c r="O2358" s="95"/>
      <c r="P2358" s="95"/>
      <c r="Q2358" s="98"/>
      <c r="R2358" s="112"/>
    </row>
    <row r="2359" spans="1:18" ht="16.5" customHeight="1" x14ac:dyDescent="0.2">
      <c r="A2359" s="97"/>
      <c r="B2359" s="98"/>
      <c r="C2359" s="97"/>
      <c r="D2359" s="105"/>
      <c r="E2359" s="105"/>
      <c r="F2359" s="98"/>
      <c r="G2359" s="98"/>
      <c r="H2359" s="98"/>
      <c r="J2359" s="98"/>
      <c r="K2359" s="98"/>
      <c r="L2359" s="98"/>
      <c r="M2359" s="95"/>
      <c r="N2359" s="98"/>
      <c r="O2359" s="95"/>
      <c r="P2359" s="95"/>
      <c r="Q2359" s="98"/>
      <c r="R2359" s="112"/>
    </row>
    <row r="2360" spans="1:18" ht="16.5" customHeight="1" x14ac:dyDescent="0.2">
      <c r="A2360" s="97"/>
      <c r="B2360" s="98"/>
      <c r="C2360" s="97"/>
      <c r="D2360" s="105"/>
      <c r="E2360" s="105"/>
      <c r="F2360" s="98"/>
      <c r="G2360" s="98"/>
      <c r="H2360" s="98"/>
      <c r="J2360" s="98"/>
      <c r="K2360" s="98"/>
      <c r="L2360" s="98"/>
      <c r="M2360" s="95"/>
      <c r="N2360" s="98"/>
      <c r="O2360" s="95"/>
      <c r="P2360" s="95"/>
      <c r="Q2360" s="98"/>
      <c r="R2360" s="112"/>
    </row>
    <row r="2361" spans="1:18" ht="16.5" customHeight="1" x14ac:dyDescent="0.2">
      <c r="A2361" s="97"/>
      <c r="B2361" s="98"/>
      <c r="C2361" s="97"/>
      <c r="D2361" s="105"/>
      <c r="E2361" s="105"/>
      <c r="F2361" s="98"/>
      <c r="G2361" s="98"/>
      <c r="H2361" s="98"/>
      <c r="J2361" s="98"/>
      <c r="K2361" s="98"/>
      <c r="L2361" s="98"/>
      <c r="M2361" s="95"/>
      <c r="N2361" s="98"/>
      <c r="O2361" s="95"/>
      <c r="P2361" s="95"/>
      <c r="Q2361" s="98"/>
      <c r="R2361" s="112"/>
    </row>
    <row r="2362" spans="1:18" ht="16.5" customHeight="1" x14ac:dyDescent="0.2">
      <c r="A2362" s="97"/>
      <c r="B2362" s="98"/>
      <c r="C2362" s="97"/>
      <c r="D2362" s="105"/>
      <c r="E2362" s="105"/>
      <c r="F2362" s="98"/>
      <c r="G2362" s="98"/>
      <c r="H2362" s="98"/>
      <c r="J2362" s="98"/>
      <c r="K2362" s="98"/>
      <c r="L2362" s="98"/>
      <c r="M2362" s="95"/>
      <c r="N2362" s="98"/>
      <c r="O2362" s="95"/>
      <c r="P2362" s="95"/>
      <c r="Q2362" s="98"/>
      <c r="R2362" s="112"/>
    </row>
    <row r="2363" spans="1:18" ht="16.5" customHeight="1" x14ac:dyDescent="0.2">
      <c r="A2363" s="97"/>
      <c r="B2363" s="98"/>
      <c r="C2363" s="97"/>
      <c r="D2363" s="105"/>
      <c r="E2363" s="105"/>
      <c r="F2363" s="98"/>
      <c r="G2363" s="98"/>
      <c r="H2363" s="98"/>
      <c r="J2363" s="98"/>
      <c r="K2363" s="98"/>
      <c r="L2363" s="98"/>
      <c r="M2363" s="95"/>
      <c r="N2363" s="98"/>
      <c r="O2363" s="95"/>
      <c r="P2363" s="95"/>
      <c r="Q2363" s="98"/>
      <c r="R2363" s="112"/>
    </row>
    <row r="2364" spans="1:18" ht="16.5" customHeight="1" x14ac:dyDescent="0.2">
      <c r="A2364" s="97"/>
      <c r="B2364" s="98"/>
      <c r="C2364" s="97"/>
      <c r="D2364" s="105"/>
      <c r="E2364" s="105"/>
      <c r="F2364" s="98"/>
      <c r="G2364" s="98"/>
      <c r="H2364" s="98"/>
      <c r="J2364" s="98"/>
      <c r="K2364" s="98"/>
      <c r="L2364" s="98"/>
      <c r="M2364" s="95"/>
      <c r="N2364" s="98"/>
      <c r="O2364" s="95"/>
      <c r="P2364" s="95"/>
      <c r="Q2364" s="98"/>
      <c r="R2364" s="112"/>
    </row>
    <row r="2365" spans="1:18" ht="16.5" customHeight="1" x14ac:dyDescent="0.2">
      <c r="A2365" s="97"/>
      <c r="B2365" s="98"/>
      <c r="C2365" s="97"/>
      <c r="D2365" s="105"/>
      <c r="E2365" s="105"/>
      <c r="F2365" s="98"/>
      <c r="G2365" s="98"/>
      <c r="H2365" s="98"/>
      <c r="J2365" s="98"/>
      <c r="K2365" s="98"/>
      <c r="L2365" s="98"/>
      <c r="M2365" s="95"/>
      <c r="N2365" s="98"/>
      <c r="O2365" s="95"/>
      <c r="P2365" s="95"/>
      <c r="Q2365" s="98"/>
      <c r="R2365" s="112"/>
    </row>
    <row r="2366" spans="1:18" ht="16.5" customHeight="1" x14ac:dyDescent="0.2">
      <c r="A2366" s="97"/>
      <c r="B2366" s="98"/>
      <c r="C2366" s="97"/>
      <c r="D2366" s="105"/>
      <c r="E2366" s="105"/>
      <c r="F2366" s="98"/>
      <c r="G2366" s="98"/>
      <c r="H2366" s="98"/>
      <c r="J2366" s="98"/>
      <c r="K2366" s="98"/>
      <c r="L2366" s="98"/>
      <c r="M2366" s="95"/>
      <c r="N2366" s="98"/>
      <c r="O2366" s="95"/>
      <c r="P2366" s="95"/>
      <c r="Q2366" s="98"/>
      <c r="R2366" s="112"/>
    </row>
    <row r="2367" spans="1:18" ht="16.5" customHeight="1" x14ac:dyDescent="0.2">
      <c r="A2367" s="97"/>
      <c r="B2367" s="98"/>
      <c r="C2367" s="97"/>
      <c r="D2367" s="105"/>
      <c r="E2367" s="105"/>
      <c r="F2367" s="98"/>
      <c r="G2367" s="98"/>
      <c r="H2367" s="98"/>
      <c r="J2367" s="98"/>
      <c r="K2367" s="98"/>
      <c r="L2367" s="98"/>
      <c r="M2367" s="95"/>
      <c r="N2367" s="98"/>
      <c r="O2367" s="95"/>
      <c r="P2367" s="95"/>
      <c r="Q2367" s="98"/>
      <c r="R2367" s="112"/>
    </row>
    <row r="2368" spans="1:18" ht="16.5" customHeight="1" x14ac:dyDescent="0.2">
      <c r="A2368" s="97"/>
      <c r="B2368" s="98"/>
      <c r="C2368" s="97"/>
      <c r="D2368" s="105"/>
      <c r="E2368" s="105"/>
      <c r="F2368" s="98"/>
      <c r="G2368" s="98"/>
      <c r="H2368" s="98"/>
      <c r="J2368" s="98"/>
      <c r="K2368" s="98"/>
      <c r="L2368" s="98"/>
      <c r="M2368" s="95"/>
      <c r="N2368" s="98"/>
      <c r="O2368" s="95"/>
      <c r="P2368" s="95"/>
      <c r="Q2368" s="98"/>
      <c r="R2368" s="112"/>
    </row>
    <row r="2369" spans="1:18" ht="16.5" customHeight="1" x14ac:dyDescent="0.2">
      <c r="A2369" s="97"/>
      <c r="B2369" s="98"/>
      <c r="C2369" s="97"/>
      <c r="D2369" s="105"/>
      <c r="E2369" s="105"/>
      <c r="F2369" s="98"/>
      <c r="G2369" s="98"/>
      <c r="H2369" s="98"/>
      <c r="J2369" s="98"/>
      <c r="K2369" s="98"/>
      <c r="L2369" s="98"/>
      <c r="M2369" s="95"/>
      <c r="N2369" s="98"/>
      <c r="O2369" s="95"/>
      <c r="P2369" s="95"/>
      <c r="Q2369" s="98"/>
      <c r="R2369" s="112"/>
    </row>
    <row r="2370" spans="1:18" ht="16.5" customHeight="1" x14ac:dyDescent="0.2">
      <c r="A2370" s="97"/>
      <c r="B2370" s="98"/>
      <c r="C2370" s="97"/>
      <c r="D2370" s="105"/>
      <c r="E2370" s="105"/>
      <c r="F2370" s="98"/>
      <c r="G2370" s="98"/>
      <c r="H2370" s="98"/>
      <c r="J2370" s="98"/>
      <c r="K2370" s="98"/>
      <c r="L2370" s="98"/>
      <c r="M2370" s="95"/>
      <c r="N2370" s="98"/>
      <c r="O2370" s="95"/>
      <c r="P2370" s="95"/>
      <c r="Q2370" s="98"/>
      <c r="R2370" s="112"/>
    </row>
    <row r="2371" spans="1:18" ht="16.5" customHeight="1" x14ac:dyDescent="0.2">
      <c r="A2371" s="97"/>
      <c r="B2371" s="98"/>
      <c r="C2371" s="97"/>
      <c r="D2371" s="105"/>
      <c r="E2371" s="105"/>
      <c r="F2371" s="98"/>
      <c r="G2371" s="98"/>
      <c r="H2371" s="98"/>
      <c r="J2371" s="98"/>
      <c r="K2371" s="98"/>
      <c r="L2371" s="98"/>
      <c r="M2371" s="95"/>
      <c r="N2371" s="98"/>
      <c r="O2371" s="95"/>
      <c r="P2371" s="95"/>
      <c r="Q2371" s="98"/>
      <c r="R2371" s="112"/>
    </row>
    <row r="2372" spans="1:18" ht="16.5" customHeight="1" x14ac:dyDescent="0.2">
      <c r="A2372" s="97"/>
      <c r="B2372" s="98"/>
      <c r="C2372" s="97"/>
      <c r="D2372" s="105"/>
      <c r="E2372" s="105"/>
      <c r="F2372" s="98"/>
      <c r="G2372" s="98"/>
      <c r="H2372" s="98"/>
      <c r="J2372" s="98"/>
      <c r="K2372" s="98"/>
      <c r="L2372" s="98"/>
      <c r="M2372" s="95"/>
      <c r="N2372" s="98"/>
      <c r="O2372" s="95"/>
      <c r="P2372" s="95"/>
      <c r="Q2372" s="98"/>
      <c r="R2372" s="112"/>
    </row>
    <row r="2373" spans="1:18" ht="16.5" customHeight="1" x14ac:dyDescent="0.2">
      <c r="A2373" s="97"/>
      <c r="B2373" s="98"/>
      <c r="C2373" s="97"/>
      <c r="D2373" s="105"/>
      <c r="E2373" s="105"/>
      <c r="F2373" s="98"/>
      <c r="G2373" s="98"/>
      <c r="H2373" s="98"/>
      <c r="J2373" s="98"/>
      <c r="K2373" s="98"/>
      <c r="L2373" s="98"/>
      <c r="M2373" s="95"/>
      <c r="N2373" s="98"/>
      <c r="O2373" s="95"/>
      <c r="P2373" s="95"/>
      <c r="Q2373" s="98"/>
      <c r="R2373" s="112"/>
    </row>
    <row r="2374" spans="1:18" ht="16.5" customHeight="1" x14ac:dyDescent="0.2">
      <c r="A2374" s="97"/>
      <c r="B2374" s="98"/>
      <c r="C2374" s="97"/>
      <c r="D2374" s="105"/>
      <c r="E2374" s="105"/>
      <c r="F2374" s="98"/>
      <c r="G2374" s="98"/>
      <c r="H2374" s="98"/>
      <c r="J2374" s="98"/>
      <c r="K2374" s="98"/>
      <c r="L2374" s="98"/>
      <c r="M2374" s="95"/>
      <c r="N2374" s="98"/>
      <c r="O2374" s="95"/>
      <c r="P2374" s="95"/>
      <c r="Q2374" s="98"/>
      <c r="R2374" s="112"/>
    </row>
    <row r="2375" spans="1:18" ht="16.5" customHeight="1" x14ac:dyDescent="0.2">
      <c r="A2375" s="97"/>
      <c r="B2375" s="98"/>
      <c r="C2375" s="97"/>
      <c r="D2375" s="105"/>
      <c r="E2375" s="105"/>
      <c r="F2375" s="98"/>
      <c r="G2375" s="98"/>
      <c r="H2375" s="98"/>
      <c r="J2375" s="98"/>
      <c r="K2375" s="98"/>
      <c r="L2375" s="98"/>
      <c r="M2375" s="95"/>
      <c r="N2375" s="98"/>
      <c r="O2375" s="95"/>
      <c r="P2375" s="95"/>
      <c r="Q2375" s="98"/>
      <c r="R2375" s="112"/>
    </row>
    <row r="2376" spans="1:18" ht="16.5" customHeight="1" x14ac:dyDescent="0.2">
      <c r="A2376" s="97"/>
      <c r="B2376" s="98"/>
      <c r="C2376" s="97"/>
      <c r="D2376" s="105"/>
      <c r="E2376" s="105"/>
      <c r="F2376" s="98"/>
      <c r="G2376" s="98"/>
      <c r="H2376" s="98"/>
      <c r="J2376" s="98"/>
      <c r="K2376" s="98"/>
      <c r="L2376" s="98"/>
      <c r="M2376" s="95"/>
      <c r="N2376" s="98"/>
      <c r="O2376" s="95"/>
      <c r="P2376" s="95"/>
      <c r="Q2376" s="98"/>
      <c r="R2376" s="112"/>
    </row>
    <row r="2377" spans="1:18" ht="16.5" customHeight="1" x14ac:dyDescent="0.2">
      <c r="A2377" s="97"/>
      <c r="B2377" s="98"/>
      <c r="C2377" s="97"/>
      <c r="D2377" s="105"/>
      <c r="E2377" s="105"/>
      <c r="F2377" s="98"/>
      <c r="G2377" s="98"/>
      <c r="H2377" s="98"/>
      <c r="J2377" s="98"/>
      <c r="K2377" s="98"/>
      <c r="L2377" s="98"/>
      <c r="M2377" s="95"/>
      <c r="N2377" s="98"/>
      <c r="O2377" s="95"/>
      <c r="P2377" s="95"/>
      <c r="Q2377" s="98"/>
      <c r="R2377" s="112"/>
    </row>
    <row r="2378" spans="1:18" ht="16.5" customHeight="1" x14ac:dyDescent="0.2">
      <c r="A2378" s="97"/>
      <c r="B2378" s="98"/>
      <c r="C2378" s="97"/>
      <c r="D2378" s="105"/>
      <c r="E2378" s="105"/>
      <c r="F2378" s="98"/>
      <c r="G2378" s="98"/>
      <c r="H2378" s="98"/>
      <c r="J2378" s="98"/>
      <c r="K2378" s="98"/>
      <c r="L2378" s="98"/>
      <c r="M2378" s="95"/>
      <c r="N2378" s="98"/>
      <c r="O2378" s="95"/>
      <c r="P2378" s="95"/>
      <c r="Q2378" s="98"/>
      <c r="R2378" s="112"/>
    </row>
    <row r="2379" spans="1:18" ht="16.5" customHeight="1" x14ac:dyDescent="0.2">
      <c r="A2379" s="97"/>
      <c r="B2379" s="98"/>
      <c r="C2379" s="97"/>
      <c r="D2379" s="105"/>
      <c r="E2379" s="105"/>
      <c r="F2379" s="98"/>
      <c r="G2379" s="98"/>
      <c r="H2379" s="98"/>
      <c r="J2379" s="98"/>
      <c r="K2379" s="98"/>
      <c r="L2379" s="98"/>
      <c r="M2379" s="95"/>
      <c r="N2379" s="98"/>
      <c r="O2379" s="95"/>
      <c r="P2379" s="95"/>
      <c r="Q2379" s="98"/>
      <c r="R2379" s="112"/>
    </row>
    <row r="2380" spans="1:18" ht="16.5" customHeight="1" x14ac:dyDescent="0.2">
      <c r="A2380" s="97"/>
      <c r="B2380" s="98"/>
      <c r="C2380" s="97"/>
      <c r="D2380" s="105"/>
      <c r="E2380" s="105"/>
      <c r="F2380" s="98"/>
      <c r="G2380" s="98"/>
      <c r="H2380" s="98"/>
      <c r="J2380" s="98"/>
      <c r="K2380" s="98"/>
      <c r="L2380" s="98"/>
      <c r="M2380" s="95"/>
      <c r="N2380" s="98"/>
      <c r="O2380" s="95"/>
      <c r="P2380" s="95"/>
      <c r="Q2380" s="98"/>
      <c r="R2380" s="112"/>
    </row>
    <row r="2381" spans="1:18" ht="16.5" customHeight="1" x14ac:dyDescent="0.2">
      <c r="A2381" s="97"/>
      <c r="B2381" s="98"/>
      <c r="C2381" s="97"/>
      <c r="D2381" s="105"/>
      <c r="E2381" s="105"/>
      <c r="F2381" s="98"/>
      <c r="G2381" s="98"/>
      <c r="H2381" s="98"/>
      <c r="J2381" s="98"/>
      <c r="K2381" s="98"/>
      <c r="L2381" s="98"/>
      <c r="M2381" s="95"/>
      <c r="N2381" s="98"/>
      <c r="O2381" s="95"/>
      <c r="P2381" s="95"/>
      <c r="Q2381" s="98"/>
      <c r="R2381" s="112"/>
    </row>
    <row r="2382" spans="1:18" ht="16.5" customHeight="1" x14ac:dyDescent="0.2">
      <c r="A2382" s="97"/>
      <c r="B2382" s="98"/>
      <c r="C2382" s="97"/>
      <c r="D2382" s="105"/>
      <c r="E2382" s="105"/>
      <c r="F2382" s="98"/>
      <c r="G2382" s="98"/>
      <c r="H2382" s="98"/>
      <c r="J2382" s="98"/>
      <c r="K2382" s="98"/>
      <c r="L2382" s="98"/>
      <c r="M2382" s="95"/>
      <c r="N2382" s="98"/>
      <c r="O2382" s="95"/>
      <c r="P2382" s="95"/>
      <c r="Q2382" s="98"/>
      <c r="R2382" s="112"/>
    </row>
    <row r="2383" spans="1:18" ht="16.5" customHeight="1" x14ac:dyDescent="0.2">
      <c r="A2383" s="97"/>
      <c r="B2383" s="98"/>
      <c r="C2383" s="97"/>
      <c r="D2383" s="105"/>
      <c r="E2383" s="105"/>
      <c r="F2383" s="98"/>
      <c r="G2383" s="98"/>
      <c r="H2383" s="98"/>
      <c r="J2383" s="98"/>
      <c r="K2383" s="98"/>
      <c r="L2383" s="98"/>
      <c r="M2383" s="95"/>
      <c r="N2383" s="98"/>
      <c r="O2383" s="95"/>
      <c r="P2383" s="95"/>
      <c r="Q2383" s="98"/>
      <c r="R2383" s="112"/>
    </row>
    <row r="2384" spans="1:18" ht="16.5" customHeight="1" x14ac:dyDescent="0.2">
      <c r="A2384" s="97"/>
      <c r="B2384" s="98"/>
      <c r="C2384" s="97"/>
      <c r="D2384" s="105"/>
      <c r="E2384" s="105"/>
      <c r="F2384" s="98"/>
      <c r="G2384" s="98"/>
      <c r="H2384" s="98"/>
      <c r="J2384" s="98"/>
      <c r="K2384" s="98"/>
      <c r="L2384" s="98"/>
      <c r="M2384" s="95"/>
      <c r="N2384" s="98"/>
      <c r="O2384" s="95"/>
      <c r="P2384" s="95"/>
      <c r="Q2384" s="98"/>
      <c r="R2384" s="112"/>
    </row>
    <row r="2385" spans="1:18" ht="16.5" customHeight="1" x14ac:dyDescent="0.2">
      <c r="A2385" s="97"/>
      <c r="B2385" s="98"/>
      <c r="C2385" s="97"/>
      <c r="D2385" s="105"/>
      <c r="E2385" s="105"/>
      <c r="F2385" s="98"/>
      <c r="G2385" s="98"/>
      <c r="H2385" s="98"/>
      <c r="J2385" s="98"/>
      <c r="K2385" s="98"/>
      <c r="L2385" s="98"/>
      <c r="M2385" s="95"/>
      <c r="N2385" s="98"/>
      <c r="O2385" s="95"/>
      <c r="P2385" s="95"/>
      <c r="Q2385" s="98"/>
      <c r="R2385" s="112"/>
    </row>
    <row r="2386" spans="1:18" ht="16.5" customHeight="1" x14ac:dyDescent="0.2">
      <c r="A2386" s="97"/>
      <c r="B2386" s="98"/>
      <c r="C2386" s="97"/>
      <c r="D2386" s="105"/>
      <c r="E2386" s="105"/>
      <c r="F2386" s="98"/>
      <c r="G2386" s="98"/>
      <c r="H2386" s="98"/>
      <c r="J2386" s="98"/>
      <c r="K2386" s="98"/>
      <c r="L2386" s="98"/>
      <c r="M2386" s="95"/>
      <c r="N2386" s="98"/>
      <c r="O2386" s="95"/>
      <c r="P2386" s="95"/>
      <c r="Q2386" s="98"/>
      <c r="R2386" s="112"/>
    </row>
    <row r="2387" spans="1:18" ht="16.5" customHeight="1" x14ac:dyDescent="0.2">
      <c r="A2387" s="97"/>
      <c r="B2387" s="98"/>
      <c r="C2387" s="97"/>
      <c r="D2387" s="105"/>
      <c r="E2387" s="105"/>
      <c r="F2387" s="98"/>
      <c r="G2387" s="98"/>
      <c r="H2387" s="98"/>
      <c r="J2387" s="98"/>
      <c r="K2387" s="98"/>
      <c r="L2387" s="98"/>
      <c r="M2387" s="95"/>
      <c r="N2387" s="98"/>
      <c r="O2387" s="95"/>
      <c r="P2387" s="95"/>
      <c r="Q2387" s="98"/>
      <c r="R2387" s="112"/>
    </row>
    <row r="2388" spans="1:18" ht="16.5" customHeight="1" x14ac:dyDescent="0.2">
      <c r="A2388" s="97"/>
      <c r="B2388" s="98"/>
      <c r="C2388" s="97"/>
      <c r="D2388" s="105"/>
      <c r="E2388" s="105"/>
      <c r="F2388" s="98"/>
      <c r="G2388" s="98"/>
      <c r="H2388" s="98"/>
      <c r="J2388" s="98"/>
      <c r="K2388" s="98"/>
      <c r="L2388" s="98"/>
      <c r="M2388" s="95"/>
      <c r="N2388" s="98"/>
      <c r="O2388" s="95"/>
      <c r="P2388" s="95"/>
      <c r="Q2388" s="98"/>
      <c r="R2388" s="112"/>
    </row>
    <row r="2389" spans="1:18" ht="16.5" customHeight="1" x14ac:dyDescent="0.2">
      <c r="A2389" s="97"/>
      <c r="B2389" s="98"/>
      <c r="C2389" s="97"/>
      <c r="D2389" s="105"/>
      <c r="E2389" s="105"/>
      <c r="F2389" s="98"/>
      <c r="G2389" s="98"/>
      <c r="H2389" s="98"/>
      <c r="J2389" s="98"/>
      <c r="K2389" s="98"/>
      <c r="L2389" s="98"/>
      <c r="M2389" s="95"/>
      <c r="N2389" s="98"/>
      <c r="O2389" s="95"/>
      <c r="P2389" s="95"/>
      <c r="Q2389" s="98"/>
      <c r="R2389" s="112"/>
    </row>
    <row r="2390" spans="1:18" ht="16.5" customHeight="1" x14ac:dyDescent="0.2">
      <c r="A2390" s="97"/>
      <c r="B2390" s="98"/>
      <c r="C2390" s="97"/>
      <c r="D2390" s="105"/>
      <c r="E2390" s="105"/>
      <c r="F2390" s="98"/>
      <c r="G2390" s="98"/>
      <c r="H2390" s="98"/>
      <c r="J2390" s="98"/>
      <c r="K2390" s="98"/>
      <c r="L2390" s="98"/>
      <c r="M2390" s="95"/>
      <c r="N2390" s="98"/>
      <c r="O2390" s="95"/>
      <c r="P2390" s="95"/>
      <c r="Q2390" s="98"/>
      <c r="R2390" s="112"/>
    </row>
    <row r="2391" spans="1:18" ht="16.5" customHeight="1" x14ac:dyDescent="0.2">
      <c r="A2391" s="97"/>
      <c r="B2391" s="98"/>
      <c r="C2391" s="97"/>
      <c r="D2391" s="105"/>
      <c r="E2391" s="105"/>
      <c r="F2391" s="98"/>
      <c r="G2391" s="98"/>
      <c r="H2391" s="98"/>
      <c r="J2391" s="98"/>
      <c r="K2391" s="98"/>
      <c r="L2391" s="98"/>
      <c r="M2391" s="95"/>
      <c r="N2391" s="98"/>
      <c r="O2391" s="95"/>
      <c r="P2391" s="95"/>
      <c r="Q2391" s="98"/>
      <c r="R2391" s="112"/>
    </row>
    <row r="2392" spans="1:18" ht="16.5" customHeight="1" x14ac:dyDescent="0.2">
      <c r="A2392" s="97"/>
      <c r="B2392" s="98"/>
      <c r="C2392" s="97"/>
      <c r="D2392" s="105"/>
      <c r="E2392" s="105"/>
      <c r="F2392" s="98"/>
      <c r="G2392" s="98"/>
      <c r="H2392" s="98"/>
      <c r="J2392" s="98"/>
      <c r="K2392" s="98"/>
      <c r="L2392" s="98"/>
      <c r="M2392" s="95"/>
      <c r="N2392" s="98"/>
      <c r="O2392" s="95"/>
      <c r="P2392" s="95"/>
      <c r="Q2392" s="98"/>
      <c r="R2392" s="112"/>
    </row>
    <row r="2393" spans="1:18" ht="16.5" customHeight="1" x14ac:dyDescent="0.2">
      <c r="A2393" s="97"/>
      <c r="B2393" s="98"/>
      <c r="C2393" s="97"/>
      <c r="D2393" s="105"/>
      <c r="E2393" s="105"/>
      <c r="F2393" s="98"/>
      <c r="G2393" s="98"/>
      <c r="H2393" s="98"/>
      <c r="J2393" s="98"/>
      <c r="K2393" s="98"/>
      <c r="L2393" s="98"/>
      <c r="M2393" s="95"/>
      <c r="N2393" s="98"/>
      <c r="O2393" s="95"/>
      <c r="P2393" s="95"/>
      <c r="Q2393" s="98"/>
      <c r="R2393" s="112"/>
    </row>
    <row r="2394" spans="1:18" ht="16.5" customHeight="1" x14ac:dyDescent="0.2">
      <c r="A2394" s="97"/>
      <c r="B2394" s="98"/>
      <c r="C2394" s="97"/>
      <c r="D2394" s="105"/>
      <c r="E2394" s="105"/>
      <c r="F2394" s="98"/>
      <c r="G2394" s="98"/>
      <c r="H2394" s="98"/>
      <c r="J2394" s="98"/>
      <c r="K2394" s="98"/>
      <c r="L2394" s="98"/>
      <c r="M2394" s="95"/>
      <c r="N2394" s="98"/>
      <c r="O2394" s="95"/>
      <c r="P2394" s="95"/>
      <c r="Q2394" s="98"/>
      <c r="R2394" s="112"/>
    </row>
    <row r="2395" spans="1:18" ht="16.5" customHeight="1" x14ac:dyDescent="0.2">
      <c r="A2395" s="97"/>
      <c r="B2395" s="98"/>
      <c r="C2395" s="97"/>
      <c r="D2395" s="105"/>
      <c r="E2395" s="105"/>
      <c r="F2395" s="98"/>
      <c r="G2395" s="98"/>
      <c r="H2395" s="98"/>
      <c r="J2395" s="98"/>
      <c r="K2395" s="98"/>
      <c r="L2395" s="98"/>
      <c r="M2395" s="95"/>
      <c r="N2395" s="98"/>
      <c r="O2395" s="95"/>
      <c r="P2395" s="95"/>
      <c r="Q2395" s="98"/>
      <c r="R2395" s="112"/>
    </row>
    <row r="2396" spans="1:18" ht="16.5" customHeight="1" x14ac:dyDescent="0.2">
      <c r="A2396" s="97"/>
      <c r="B2396" s="98"/>
      <c r="C2396" s="97"/>
      <c r="D2396" s="105"/>
      <c r="E2396" s="105"/>
      <c r="F2396" s="98"/>
      <c r="G2396" s="98"/>
      <c r="H2396" s="98"/>
      <c r="J2396" s="98"/>
      <c r="K2396" s="98"/>
      <c r="L2396" s="98"/>
      <c r="M2396" s="95"/>
      <c r="N2396" s="98"/>
      <c r="O2396" s="95"/>
      <c r="P2396" s="95"/>
      <c r="Q2396" s="98"/>
      <c r="R2396" s="112"/>
    </row>
    <row r="2397" spans="1:18" ht="16.5" customHeight="1" x14ac:dyDescent="0.2">
      <c r="A2397" s="97"/>
      <c r="B2397" s="98"/>
      <c r="C2397" s="97"/>
      <c r="D2397" s="105"/>
      <c r="E2397" s="105"/>
      <c r="F2397" s="98"/>
      <c r="G2397" s="98"/>
      <c r="H2397" s="98"/>
      <c r="J2397" s="98"/>
      <c r="K2397" s="98"/>
      <c r="L2397" s="98"/>
      <c r="M2397" s="95"/>
      <c r="N2397" s="98"/>
      <c r="O2397" s="95"/>
      <c r="P2397" s="95"/>
      <c r="Q2397" s="98"/>
      <c r="R2397" s="112"/>
    </row>
    <row r="2398" spans="1:18" ht="16.5" customHeight="1" x14ac:dyDescent="0.2">
      <c r="A2398" s="97"/>
      <c r="B2398" s="98"/>
      <c r="C2398" s="97"/>
      <c r="D2398" s="105"/>
      <c r="E2398" s="105"/>
      <c r="F2398" s="98"/>
      <c r="G2398" s="98"/>
      <c r="H2398" s="98"/>
      <c r="J2398" s="98"/>
      <c r="K2398" s="98"/>
      <c r="L2398" s="98"/>
      <c r="M2398" s="95"/>
      <c r="N2398" s="98"/>
      <c r="O2398" s="95"/>
      <c r="P2398" s="95"/>
      <c r="Q2398" s="98"/>
      <c r="R2398" s="112"/>
    </row>
    <row r="2399" spans="1:18" ht="16.5" customHeight="1" x14ac:dyDescent="0.2">
      <c r="A2399" s="97"/>
      <c r="B2399" s="98"/>
      <c r="C2399" s="97"/>
      <c r="D2399" s="105"/>
      <c r="E2399" s="105"/>
      <c r="F2399" s="98"/>
      <c r="G2399" s="98"/>
      <c r="H2399" s="98"/>
      <c r="J2399" s="98"/>
      <c r="K2399" s="98"/>
      <c r="L2399" s="98"/>
      <c r="M2399" s="95"/>
      <c r="N2399" s="98"/>
      <c r="O2399" s="95"/>
      <c r="P2399" s="95"/>
      <c r="Q2399" s="98"/>
      <c r="R2399" s="112"/>
    </row>
    <row r="2400" spans="1:18" ht="16.5" customHeight="1" x14ac:dyDescent="0.2">
      <c r="A2400" s="97"/>
      <c r="B2400" s="98"/>
      <c r="C2400" s="97"/>
      <c r="D2400" s="105"/>
      <c r="E2400" s="105"/>
      <c r="F2400" s="98"/>
      <c r="G2400" s="98"/>
      <c r="H2400" s="98"/>
      <c r="J2400" s="98"/>
      <c r="K2400" s="98"/>
      <c r="L2400" s="98"/>
      <c r="M2400" s="95"/>
      <c r="N2400" s="98"/>
      <c r="O2400" s="95"/>
      <c r="P2400" s="95"/>
      <c r="Q2400" s="98"/>
      <c r="R2400" s="112"/>
    </row>
    <row r="2401" spans="1:18" ht="16.5" customHeight="1" x14ac:dyDescent="0.2">
      <c r="A2401" s="97"/>
      <c r="B2401" s="98"/>
      <c r="C2401" s="97"/>
      <c r="D2401" s="105"/>
      <c r="E2401" s="105"/>
      <c r="F2401" s="98"/>
      <c r="G2401" s="98"/>
      <c r="H2401" s="98"/>
      <c r="J2401" s="98"/>
      <c r="K2401" s="98"/>
      <c r="L2401" s="98"/>
      <c r="M2401" s="95"/>
      <c r="N2401" s="98"/>
      <c r="O2401" s="95"/>
      <c r="P2401" s="95"/>
      <c r="Q2401" s="98"/>
      <c r="R2401" s="112"/>
    </row>
    <row r="2402" spans="1:18" ht="16.5" customHeight="1" x14ac:dyDescent="0.2">
      <c r="A2402" s="97"/>
      <c r="B2402" s="98"/>
      <c r="C2402" s="97"/>
      <c r="D2402" s="105"/>
      <c r="E2402" s="105"/>
      <c r="F2402" s="98"/>
      <c r="G2402" s="98"/>
      <c r="H2402" s="98"/>
      <c r="J2402" s="98"/>
      <c r="K2402" s="98"/>
      <c r="L2402" s="98"/>
      <c r="M2402" s="95"/>
      <c r="N2402" s="98"/>
      <c r="O2402" s="95"/>
      <c r="P2402" s="95"/>
      <c r="Q2402" s="98"/>
      <c r="R2402" s="112"/>
    </row>
    <row r="2403" spans="1:18" ht="16.5" customHeight="1" x14ac:dyDescent="0.2">
      <c r="A2403" s="97"/>
      <c r="B2403" s="98"/>
      <c r="C2403" s="97"/>
      <c r="D2403" s="105"/>
      <c r="E2403" s="105"/>
      <c r="F2403" s="98"/>
      <c r="G2403" s="98"/>
      <c r="H2403" s="98"/>
      <c r="J2403" s="98"/>
      <c r="K2403" s="98"/>
      <c r="L2403" s="98"/>
      <c r="M2403" s="95"/>
      <c r="N2403" s="98"/>
      <c r="O2403" s="95"/>
      <c r="P2403" s="95"/>
      <c r="Q2403" s="98"/>
      <c r="R2403" s="112"/>
    </row>
    <row r="2404" spans="1:18" ht="16.5" customHeight="1" x14ac:dyDescent="0.2">
      <c r="A2404" s="97"/>
      <c r="B2404" s="98"/>
      <c r="C2404" s="97"/>
      <c r="D2404" s="105"/>
      <c r="E2404" s="105"/>
      <c r="F2404" s="98"/>
      <c r="G2404" s="98"/>
      <c r="H2404" s="98"/>
      <c r="J2404" s="98"/>
      <c r="K2404" s="98"/>
      <c r="L2404" s="98"/>
      <c r="M2404" s="95"/>
      <c r="N2404" s="98"/>
      <c r="O2404" s="95"/>
      <c r="P2404" s="95"/>
      <c r="Q2404" s="98"/>
      <c r="R2404" s="112"/>
    </row>
    <row r="2405" spans="1:18" ht="16.5" customHeight="1" x14ac:dyDescent="0.2">
      <c r="A2405" s="97"/>
      <c r="B2405" s="98"/>
      <c r="C2405" s="97"/>
      <c r="D2405" s="105"/>
      <c r="E2405" s="105"/>
      <c r="F2405" s="98"/>
      <c r="G2405" s="98"/>
      <c r="H2405" s="98"/>
      <c r="J2405" s="98"/>
      <c r="K2405" s="98"/>
      <c r="L2405" s="98"/>
      <c r="M2405" s="95"/>
      <c r="N2405" s="98"/>
      <c r="O2405" s="95"/>
      <c r="P2405" s="95"/>
      <c r="Q2405" s="98"/>
      <c r="R2405" s="112"/>
    </row>
    <row r="2406" spans="1:18" ht="16.5" customHeight="1" x14ac:dyDescent="0.2">
      <c r="A2406" s="97"/>
      <c r="B2406" s="98"/>
      <c r="C2406" s="97"/>
      <c r="D2406" s="105"/>
      <c r="E2406" s="105"/>
      <c r="F2406" s="98"/>
      <c r="G2406" s="98"/>
      <c r="H2406" s="98"/>
      <c r="J2406" s="98"/>
      <c r="K2406" s="98"/>
      <c r="L2406" s="98"/>
      <c r="M2406" s="95"/>
      <c r="N2406" s="98"/>
      <c r="O2406" s="95"/>
      <c r="P2406" s="95"/>
      <c r="Q2406" s="98"/>
      <c r="R2406" s="112"/>
    </row>
    <row r="2407" spans="1:18" ht="16.5" customHeight="1" x14ac:dyDescent="0.2">
      <c r="A2407" s="97"/>
      <c r="B2407" s="98"/>
      <c r="C2407" s="97"/>
      <c r="D2407" s="105"/>
      <c r="E2407" s="105"/>
      <c r="F2407" s="98"/>
      <c r="G2407" s="98"/>
      <c r="H2407" s="98"/>
      <c r="J2407" s="98"/>
      <c r="K2407" s="98"/>
      <c r="L2407" s="98"/>
      <c r="M2407" s="95"/>
      <c r="N2407" s="98"/>
      <c r="O2407" s="95"/>
      <c r="P2407" s="95"/>
      <c r="Q2407" s="98"/>
      <c r="R2407" s="112"/>
    </row>
    <row r="2408" spans="1:18" ht="16.5" customHeight="1" x14ac:dyDescent="0.2">
      <c r="A2408" s="97"/>
      <c r="B2408" s="98"/>
      <c r="C2408" s="97"/>
      <c r="D2408" s="105"/>
      <c r="E2408" s="105"/>
      <c r="F2408" s="98"/>
      <c r="G2408" s="98"/>
      <c r="H2408" s="98"/>
      <c r="J2408" s="98"/>
      <c r="K2408" s="98"/>
      <c r="L2408" s="98"/>
      <c r="M2408" s="95"/>
      <c r="N2408" s="98"/>
      <c r="O2408" s="95"/>
      <c r="P2408" s="95"/>
      <c r="Q2408" s="98"/>
      <c r="R2408" s="112"/>
    </row>
    <row r="2409" spans="1:18" ht="16.5" customHeight="1" x14ac:dyDescent="0.2">
      <c r="A2409" s="97"/>
      <c r="B2409" s="98"/>
      <c r="C2409" s="97"/>
      <c r="D2409" s="105"/>
      <c r="E2409" s="105"/>
      <c r="F2409" s="98"/>
      <c r="G2409" s="98"/>
      <c r="H2409" s="98"/>
      <c r="J2409" s="98"/>
      <c r="K2409" s="98"/>
      <c r="L2409" s="98"/>
      <c r="M2409" s="95"/>
      <c r="N2409" s="98"/>
      <c r="O2409" s="95"/>
      <c r="P2409" s="95"/>
      <c r="Q2409" s="98"/>
      <c r="R2409" s="112"/>
    </row>
    <row r="2410" spans="1:18" ht="16.5" customHeight="1" x14ac:dyDescent="0.2">
      <c r="A2410" s="97"/>
      <c r="B2410" s="98"/>
      <c r="C2410" s="97"/>
      <c r="D2410" s="105"/>
      <c r="E2410" s="105"/>
      <c r="F2410" s="98"/>
      <c r="G2410" s="98"/>
      <c r="H2410" s="98"/>
      <c r="J2410" s="98"/>
      <c r="K2410" s="98"/>
      <c r="L2410" s="98"/>
      <c r="M2410" s="95"/>
      <c r="N2410" s="98"/>
      <c r="O2410" s="95"/>
      <c r="P2410" s="95"/>
      <c r="Q2410" s="98"/>
      <c r="R2410" s="112"/>
    </row>
    <row r="2411" spans="1:18" ht="16.5" customHeight="1" x14ac:dyDescent="0.2">
      <c r="A2411" s="97"/>
      <c r="B2411" s="98"/>
      <c r="C2411" s="97"/>
      <c r="D2411" s="105"/>
      <c r="E2411" s="105"/>
      <c r="F2411" s="98"/>
      <c r="G2411" s="98"/>
      <c r="H2411" s="98"/>
      <c r="J2411" s="98"/>
      <c r="K2411" s="98"/>
      <c r="L2411" s="98"/>
      <c r="M2411" s="95"/>
      <c r="N2411" s="98"/>
      <c r="O2411" s="95"/>
      <c r="P2411" s="95"/>
      <c r="Q2411" s="98"/>
      <c r="R2411" s="112"/>
    </row>
    <row r="2412" spans="1:18" ht="16.5" customHeight="1" x14ac:dyDescent="0.2">
      <c r="A2412" s="97"/>
      <c r="B2412" s="98"/>
      <c r="C2412" s="97"/>
      <c r="D2412" s="105"/>
      <c r="E2412" s="105"/>
      <c r="F2412" s="98"/>
      <c r="G2412" s="98"/>
      <c r="H2412" s="98"/>
      <c r="J2412" s="98"/>
      <c r="K2412" s="98"/>
      <c r="L2412" s="98"/>
      <c r="M2412" s="95"/>
      <c r="N2412" s="98"/>
      <c r="O2412" s="95"/>
      <c r="P2412" s="95"/>
      <c r="Q2412" s="98"/>
      <c r="R2412" s="112"/>
    </row>
    <row r="2413" spans="1:18" ht="16.5" customHeight="1" x14ac:dyDescent="0.2">
      <c r="A2413" s="97"/>
      <c r="B2413" s="98"/>
      <c r="C2413" s="97"/>
      <c r="D2413" s="105"/>
      <c r="E2413" s="105"/>
      <c r="F2413" s="98"/>
      <c r="G2413" s="98"/>
      <c r="H2413" s="98"/>
      <c r="J2413" s="98"/>
      <c r="K2413" s="98"/>
      <c r="L2413" s="98"/>
      <c r="M2413" s="95"/>
      <c r="N2413" s="98"/>
      <c r="O2413" s="95"/>
      <c r="P2413" s="95"/>
      <c r="Q2413" s="98"/>
      <c r="R2413" s="112"/>
    </row>
    <row r="2414" spans="1:18" ht="16.5" customHeight="1" x14ac:dyDescent="0.2">
      <c r="A2414" s="97"/>
      <c r="B2414" s="98"/>
      <c r="C2414" s="97"/>
      <c r="D2414" s="105"/>
      <c r="E2414" s="105"/>
      <c r="F2414" s="98"/>
      <c r="G2414" s="98"/>
      <c r="H2414" s="98"/>
      <c r="J2414" s="98"/>
      <c r="K2414" s="98"/>
      <c r="L2414" s="98"/>
      <c r="M2414" s="95"/>
      <c r="N2414" s="98"/>
      <c r="O2414" s="95"/>
      <c r="P2414" s="95"/>
      <c r="Q2414" s="98"/>
      <c r="R2414" s="112"/>
    </row>
    <row r="2415" spans="1:18" ht="16.5" customHeight="1" x14ac:dyDescent="0.2">
      <c r="A2415" s="97"/>
      <c r="B2415" s="98"/>
      <c r="C2415" s="97"/>
      <c r="D2415" s="105"/>
      <c r="E2415" s="105"/>
      <c r="F2415" s="98"/>
      <c r="G2415" s="98"/>
      <c r="H2415" s="98"/>
      <c r="J2415" s="98"/>
      <c r="K2415" s="98"/>
      <c r="L2415" s="98"/>
      <c r="M2415" s="95"/>
      <c r="N2415" s="98"/>
      <c r="O2415" s="95"/>
      <c r="P2415" s="95"/>
      <c r="Q2415" s="98"/>
      <c r="R2415" s="112"/>
    </row>
    <row r="2416" spans="1:18" ht="16.5" customHeight="1" x14ac:dyDescent="0.2">
      <c r="A2416" s="97"/>
      <c r="B2416" s="98"/>
      <c r="C2416" s="97"/>
      <c r="D2416" s="105"/>
      <c r="E2416" s="105"/>
      <c r="F2416" s="98"/>
      <c r="G2416" s="98"/>
      <c r="H2416" s="98"/>
      <c r="J2416" s="98"/>
      <c r="K2416" s="98"/>
      <c r="L2416" s="98"/>
      <c r="M2416" s="95"/>
      <c r="N2416" s="98"/>
      <c r="O2416" s="95"/>
      <c r="P2416" s="95"/>
      <c r="Q2416" s="98"/>
      <c r="R2416" s="112"/>
    </row>
    <row r="2417" spans="1:18" ht="16.5" customHeight="1" x14ac:dyDescent="0.2">
      <c r="A2417" s="97"/>
      <c r="B2417" s="98"/>
      <c r="C2417" s="97"/>
      <c r="D2417" s="105"/>
      <c r="E2417" s="105"/>
      <c r="F2417" s="98"/>
      <c r="G2417" s="98"/>
      <c r="H2417" s="98"/>
      <c r="J2417" s="98"/>
      <c r="K2417" s="98"/>
      <c r="L2417" s="98"/>
      <c r="M2417" s="95"/>
      <c r="N2417" s="98"/>
      <c r="O2417" s="95"/>
      <c r="P2417" s="95"/>
      <c r="Q2417" s="98"/>
      <c r="R2417" s="112"/>
    </row>
    <row r="2418" spans="1:18" ht="16.5" customHeight="1" x14ac:dyDescent="0.2">
      <c r="A2418" s="97"/>
      <c r="B2418" s="98"/>
      <c r="C2418" s="97"/>
      <c r="D2418" s="105"/>
      <c r="E2418" s="105"/>
      <c r="F2418" s="98"/>
      <c r="G2418" s="98"/>
      <c r="H2418" s="98"/>
      <c r="J2418" s="98"/>
      <c r="K2418" s="98"/>
      <c r="L2418" s="98"/>
      <c r="M2418" s="95"/>
      <c r="N2418" s="98"/>
      <c r="O2418" s="95"/>
      <c r="P2418" s="95"/>
      <c r="Q2418" s="98"/>
      <c r="R2418" s="112"/>
    </row>
    <row r="2419" spans="1:18" ht="16.5" customHeight="1" x14ac:dyDescent="0.2">
      <c r="A2419" s="97"/>
      <c r="B2419" s="98"/>
      <c r="C2419" s="97"/>
      <c r="D2419" s="105"/>
      <c r="E2419" s="105"/>
      <c r="F2419" s="98"/>
      <c r="G2419" s="98"/>
      <c r="H2419" s="98"/>
      <c r="J2419" s="98"/>
      <c r="K2419" s="98"/>
      <c r="L2419" s="98"/>
      <c r="M2419" s="95"/>
      <c r="N2419" s="98"/>
      <c r="O2419" s="95"/>
      <c r="P2419" s="95"/>
      <c r="Q2419" s="98"/>
      <c r="R2419" s="112"/>
    </row>
    <row r="2420" spans="1:18" ht="16.5" customHeight="1" x14ac:dyDescent="0.2">
      <c r="A2420" s="97"/>
      <c r="B2420" s="98"/>
      <c r="C2420" s="97"/>
      <c r="D2420" s="105"/>
      <c r="E2420" s="105"/>
      <c r="F2420" s="98"/>
      <c r="G2420" s="98"/>
      <c r="H2420" s="98"/>
      <c r="J2420" s="98"/>
      <c r="K2420" s="98"/>
      <c r="L2420" s="98"/>
      <c r="M2420" s="95"/>
      <c r="N2420" s="98"/>
      <c r="O2420" s="95"/>
      <c r="P2420" s="95"/>
      <c r="Q2420" s="98"/>
      <c r="R2420" s="112"/>
    </row>
    <row r="2421" spans="1:18" ht="16.5" customHeight="1" x14ac:dyDescent="0.2">
      <c r="A2421" s="97"/>
      <c r="B2421" s="98"/>
      <c r="C2421" s="97"/>
      <c r="D2421" s="105"/>
      <c r="E2421" s="105"/>
      <c r="F2421" s="98"/>
      <c r="G2421" s="98"/>
      <c r="H2421" s="98"/>
      <c r="J2421" s="98"/>
      <c r="K2421" s="98"/>
      <c r="L2421" s="98"/>
      <c r="M2421" s="95"/>
      <c r="N2421" s="98"/>
      <c r="O2421" s="95"/>
      <c r="P2421" s="95"/>
      <c r="Q2421" s="98"/>
      <c r="R2421" s="112"/>
    </row>
    <row r="2422" spans="1:18" ht="16.5" customHeight="1" x14ac:dyDescent="0.2">
      <c r="A2422" s="97"/>
      <c r="B2422" s="98"/>
      <c r="C2422" s="97"/>
      <c r="D2422" s="105"/>
      <c r="E2422" s="105"/>
      <c r="F2422" s="98"/>
      <c r="G2422" s="98"/>
      <c r="H2422" s="98"/>
      <c r="J2422" s="98"/>
      <c r="K2422" s="98"/>
      <c r="L2422" s="98"/>
      <c r="M2422" s="95"/>
      <c r="N2422" s="98"/>
      <c r="O2422" s="95"/>
      <c r="P2422" s="95"/>
      <c r="Q2422" s="98"/>
      <c r="R2422" s="112"/>
    </row>
    <row r="2423" spans="1:18" ht="16.5" customHeight="1" x14ac:dyDescent="0.2">
      <c r="A2423" s="97"/>
      <c r="B2423" s="98"/>
      <c r="C2423" s="97"/>
      <c r="D2423" s="105"/>
      <c r="E2423" s="105"/>
      <c r="F2423" s="98"/>
      <c r="G2423" s="98"/>
      <c r="H2423" s="98"/>
      <c r="J2423" s="98"/>
      <c r="K2423" s="98"/>
      <c r="L2423" s="98"/>
      <c r="M2423" s="95"/>
      <c r="N2423" s="98"/>
      <c r="O2423" s="95"/>
      <c r="P2423" s="95"/>
      <c r="Q2423" s="98"/>
      <c r="R2423" s="112"/>
    </row>
    <row r="2424" spans="1:18" ht="16.5" customHeight="1" x14ac:dyDescent="0.2">
      <c r="A2424" s="97"/>
      <c r="B2424" s="98"/>
      <c r="C2424" s="97"/>
      <c r="D2424" s="105"/>
      <c r="E2424" s="105"/>
      <c r="F2424" s="98"/>
      <c r="G2424" s="98"/>
      <c r="H2424" s="98"/>
      <c r="J2424" s="98"/>
      <c r="K2424" s="98"/>
      <c r="L2424" s="98"/>
      <c r="M2424" s="95"/>
      <c r="N2424" s="98"/>
      <c r="O2424" s="95"/>
      <c r="P2424" s="95"/>
      <c r="Q2424" s="98"/>
      <c r="R2424" s="112"/>
    </row>
    <row r="2425" spans="1:18" ht="16.5" customHeight="1" x14ac:dyDescent="0.2">
      <c r="A2425" s="97"/>
      <c r="B2425" s="98"/>
      <c r="C2425" s="97"/>
      <c r="D2425" s="105"/>
      <c r="E2425" s="105"/>
      <c r="F2425" s="98"/>
      <c r="G2425" s="98"/>
      <c r="H2425" s="98"/>
      <c r="J2425" s="98"/>
      <c r="K2425" s="98"/>
      <c r="L2425" s="98"/>
      <c r="M2425" s="95"/>
      <c r="N2425" s="98"/>
      <c r="O2425" s="95"/>
      <c r="P2425" s="95"/>
      <c r="Q2425" s="98"/>
      <c r="R2425" s="112"/>
    </row>
    <row r="2426" spans="1:18" ht="16.5" customHeight="1" x14ac:dyDescent="0.2">
      <c r="A2426" s="97"/>
      <c r="B2426" s="98"/>
      <c r="C2426" s="97"/>
      <c r="D2426" s="105"/>
      <c r="E2426" s="105"/>
      <c r="F2426" s="98"/>
      <c r="G2426" s="98"/>
      <c r="H2426" s="98"/>
      <c r="J2426" s="98"/>
      <c r="K2426" s="98"/>
      <c r="L2426" s="98"/>
      <c r="M2426" s="95"/>
      <c r="N2426" s="98"/>
      <c r="O2426" s="95"/>
      <c r="P2426" s="95"/>
      <c r="Q2426" s="98"/>
      <c r="R2426" s="112"/>
    </row>
    <row r="2427" spans="1:18" ht="16.5" customHeight="1" x14ac:dyDescent="0.2">
      <c r="A2427" s="97"/>
      <c r="B2427" s="98"/>
      <c r="C2427" s="97"/>
      <c r="D2427" s="105"/>
      <c r="E2427" s="105"/>
      <c r="F2427" s="98"/>
      <c r="G2427" s="98"/>
      <c r="H2427" s="98"/>
      <c r="J2427" s="98"/>
      <c r="K2427" s="98"/>
      <c r="L2427" s="98"/>
      <c r="M2427" s="95"/>
      <c r="N2427" s="98"/>
      <c r="O2427" s="95"/>
      <c r="P2427" s="95"/>
      <c r="Q2427" s="98"/>
      <c r="R2427" s="112"/>
    </row>
    <row r="2428" spans="1:18" ht="16.5" customHeight="1" x14ac:dyDescent="0.2">
      <c r="A2428" s="97"/>
      <c r="B2428" s="98"/>
      <c r="C2428" s="97"/>
      <c r="D2428" s="105"/>
      <c r="E2428" s="105"/>
      <c r="F2428" s="98"/>
      <c r="G2428" s="98"/>
      <c r="H2428" s="98"/>
      <c r="J2428" s="98"/>
      <c r="K2428" s="98"/>
      <c r="L2428" s="98"/>
      <c r="M2428" s="95"/>
      <c r="N2428" s="98"/>
      <c r="O2428" s="95"/>
      <c r="P2428" s="95"/>
      <c r="Q2428" s="98"/>
      <c r="R2428" s="112"/>
    </row>
    <row r="2429" spans="1:18" ht="16.5" customHeight="1" x14ac:dyDescent="0.2">
      <c r="A2429" s="97"/>
      <c r="B2429" s="98"/>
      <c r="C2429" s="97"/>
      <c r="D2429" s="105"/>
      <c r="E2429" s="105"/>
      <c r="F2429" s="98"/>
      <c r="G2429" s="98"/>
      <c r="H2429" s="98"/>
      <c r="J2429" s="98"/>
      <c r="K2429" s="98"/>
      <c r="L2429" s="98"/>
      <c r="M2429" s="95"/>
      <c r="N2429" s="98"/>
      <c r="O2429" s="95"/>
      <c r="P2429" s="95"/>
      <c r="Q2429" s="98"/>
      <c r="R2429" s="112"/>
    </row>
    <row r="2430" spans="1:18" ht="16.5" customHeight="1" x14ac:dyDescent="0.2">
      <c r="A2430" s="97"/>
      <c r="B2430" s="98"/>
      <c r="C2430" s="97"/>
      <c r="D2430" s="105"/>
      <c r="E2430" s="105"/>
      <c r="F2430" s="98"/>
      <c r="G2430" s="98"/>
      <c r="H2430" s="98"/>
      <c r="J2430" s="98"/>
      <c r="K2430" s="98"/>
      <c r="L2430" s="98"/>
      <c r="M2430" s="95"/>
      <c r="N2430" s="98"/>
      <c r="O2430" s="95"/>
      <c r="P2430" s="95"/>
      <c r="Q2430" s="98"/>
      <c r="R2430" s="112"/>
    </row>
    <row r="2431" spans="1:18" ht="16.5" customHeight="1" x14ac:dyDescent="0.2">
      <c r="A2431" s="97"/>
      <c r="B2431" s="98"/>
      <c r="C2431" s="97"/>
      <c r="D2431" s="105"/>
      <c r="E2431" s="105"/>
      <c r="F2431" s="98"/>
      <c r="G2431" s="98"/>
      <c r="H2431" s="98"/>
      <c r="J2431" s="98"/>
      <c r="K2431" s="98"/>
      <c r="L2431" s="98"/>
      <c r="M2431" s="95"/>
      <c r="N2431" s="98"/>
      <c r="O2431" s="95"/>
      <c r="P2431" s="95"/>
      <c r="Q2431" s="98"/>
      <c r="R2431" s="112"/>
    </row>
    <row r="2432" spans="1:18" ht="16.5" customHeight="1" x14ac:dyDescent="0.2">
      <c r="A2432" s="97"/>
      <c r="B2432" s="98"/>
      <c r="C2432" s="97"/>
      <c r="D2432" s="105"/>
      <c r="E2432" s="105"/>
      <c r="F2432" s="98"/>
      <c r="G2432" s="98"/>
      <c r="H2432" s="98"/>
      <c r="J2432" s="98"/>
      <c r="K2432" s="98"/>
      <c r="L2432" s="98"/>
      <c r="M2432" s="95"/>
      <c r="N2432" s="98"/>
      <c r="O2432" s="95"/>
      <c r="P2432" s="95"/>
      <c r="Q2432" s="98"/>
      <c r="R2432" s="112"/>
    </row>
    <row r="2433" spans="1:18" ht="16.5" customHeight="1" x14ac:dyDescent="0.2">
      <c r="A2433" s="97"/>
      <c r="B2433" s="98"/>
      <c r="C2433" s="97"/>
      <c r="D2433" s="105"/>
      <c r="E2433" s="105"/>
      <c r="F2433" s="98"/>
      <c r="G2433" s="98"/>
      <c r="H2433" s="98"/>
      <c r="J2433" s="98"/>
      <c r="K2433" s="98"/>
      <c r="L2433" s="98"/>
      <c r="M2433" s="95"/>
      <c r="N2433" s="98"/>
      <c r="O2433" s="95"/>
      <c r="P2433" s="95"/>
      <c r="Q2433" s="98"/>
      <c r="R2433" s="112"/>
    </row>
    <row r="2434" spans="1:18" ht="16.5" customHeight="1" x14ac:dyDescent="0.2">
      <c r="A2434" s="97"/>
      <c r="B2434" s="98"/>
      <c r="C2434" s="97"/>
      <c r="D2434" s="105"/>
      <c r="E2434" s="105"/>
      <c r="F2434" s="98"/>
      <c r="G2434" s="98"/>
      <c r="H2434" s="98"/>
      <c r="J2434" s="98"/>
      <c r="K2434" s="98"/>
      <c r="L2434" s="98"/>
      <c r="M2434" s="95"/>
      <c r="N2434" s="98"/>
      <c r="O2434" s="95"/>
      <c r="P2434" s="95"/>
      <c r="Q2434" s="98"/>
      <c r="R2434" s="112"/>
    </row>
    <row r="2435" spans="1:18" ht="16.5" customHeight="1" x14ac:dyDescent="0.2">
      <c r="A2435" s="97"/>
      <c r="B2435" s="98"/>
      <c r="C2435" s="97"/>
      <c r="D2435" s="105"/>
      <c r="E2435" s="105"/>
      <c r="F2435" s="98"/>
      <c r="G2435" s="98"/>
      <c r="H2435" s="98"/>
      <c r="J2435" s="98"/>
      <c r="K2435" s="98"/>
      <c r="L2435" s="98"/>
      <c r="M2435" s="95"/>
      <c r="N2435" s="98"/>
      <c r="O2435" s="95"/>
      <c r="P2435" s="95"/>
      <c r="Q2435" s="98"/>
      <c r="R2435" s="112"/>
    </row>
    <row r="2436" spans="1:18" ht="16.5" customHeight="1" x14ac:dyDescent="0.2">
      <c r="A2436" s="97"/>
      <c r="B2436" s="98"/>
      <c r="C2436" s="97"/>
      <c r="D2436" s="105"/>
      <c r="E2436" s="105"/>
      <c r="F2436" s="98"/>
      <c r="G2436" s="98"/>
      <c r="H2436" s="98"/>
      <c r="J2436" s="98"/>
      <c r="K2436" s="98"/>
      <c r="L2436" s="98"/>
      <c r="M2436" s="95"/>
      <c r="N2436" s="98"/>
      <c r="O2436" s="95"/>
      <c r="P2436" s="95"/>
      <c r="Q2436" s="98"/>
      <c r="R2436" s="112"/>
    </row>
    <row r="2437" spans="1:18" ht="16.5" customHeight="1" x14ac:dyDescent="0.2">
      <c r="A2437" s="97"/>
      <c r="B2437" s="98"/>
      <c r="C2437" s="97"/>
      <c r="D2437" s="105"/>
      <c r="E2437" s="105"/>
      <c r="F2437" s="98"/>
      <c r="G2437" s="98"/>
      <c r="H2437" s="98"/>
      <c r="J2437" s="98"/>
      <c r="K2437" s="98"/>
      <c r="L2437" s="98"/>
      <c r="M2437" s="95"/>
      <c r="N2437" s="98"/>
      <c r="O2437" s="95"/>
      <c r="P2437" s="95"/>
      <c r="Q2437" s="98"/>
      <c r="R2437" s="112"/>
    </row>
    <row r="2438" spans="1:18" ht="16.5" customHeight="1" x14ac:dyDescent="0.2">
      <c r="A2438" s="97"/>
      <c r="B2438" s="98"/>
      <c r="C2438" s="97"/>
      <c r="D2438" s="105"/>
      <c r="E2438" s="105"/>
      <c r="F2438" s="98"/>
      <c r="G2438" s="98"/>
      <c r="H2438" s="98"/>
      <c r="J2438" s="98"/>
      <c r="K2438" s="98"/>
      <c r="L2438" s="98"/>
      <c r="M2438" s="95"/>
      <c r="N2438" s="98"/>
      <c r="O2438" s="95"/>
      <c r="P2438" s="95"/>
      <c r="Q2438" s="98"/>
      <c r="R2438" s="112"/>
    </row>
    <row r="2439" spans="1:18" ht="16.5" customHeight="1" x14ac:dyDescent="0.2">
      <c r="A2439" s="97"/>
      <c r="B2439" s="98"/>
      <c r="C2439" s="97"/>
      <c r="D2439" s="105"/>
      <c r="E2439" s="105"/>
      <c r="F2439" s="98"/>
      <c r="G2439" s="98"/>
      <c r="H2439" s="98"/>
      <c r="J2439" s="98"/>
      <c r="K2439" s="98"/>
      <c r="L2439" s="98"/>
      <c r="M2439" s="95"/>
      <c r="N2439" s="98"/>
      <c r="O2439" s="95"/>
      <c r="P2439" s="95"/>
      <c r="Q2439" s="98"/>
      <c r="R2439" s="112"/>
    </row>
    <row r="2440" spans="1:18" ht="16.5" customHeight="1" x14ac:dyDescent="0.2">
      <c r="A2440" s="97"/>
      <c r="B2440" s="98"/>
      <c r="C2440" s="97"/>
      <c r="D2440" s="105"/>
      <c r="E2440" s="105"/>
      <c r="F2440" s="98"/>
      <c r="G2440" s="98"/>
      <c r="H2440" s="98"/>
      <c r="J2440" s="98"/>
      <c r="K2440" s="98"/>
      <c r="L2440" s="98"/>
      <c r="M2440" s="95"/>
      <c r="N2440" s="98"/>
      <c r="O2440" s="95"/>
      <c r="P2440" s="95"/>
      <c r="Q2440" s="98"/>
      <c r="R2440" s="112"/>
    </row>
    <row r="2441" spans="1:18" ht="16.5" customHeight="1" x14ac:dyDescent="0.2">
      <c r="A2441" s="97"/>
      <c r="B2441" s="98"/>
      <c r="C2441" s="97"/>
      <c r="D2441" s="105"/>
      <c r="E2441" s="105"/>
      <c r="F2441" s="98"/>
      <c r="G2441" s="98"/>
      <c r="H2441" s="98"/>
      <c r="J2441" s="98"/>
      <c r="K2441" s="98"/>
      <c r="L2441" s="98"/>
      <c r="M2441" s="95"/>
      <c r="N2441" s="98"/>
      <c r="O2441" s="95"/>
      <c r="P2441" s="95"/>
      <c r="Q2441" s="98"/>
      <c r="R2441" s="112"/>
    </row>
    <row r="2442" spans="1:18" ht="16.5" customHeight="1" x14ac:dyDescent="0.2">
      <c r="A2442" s="97"/>
      <c r="B2442" s="98"/>
      <c r="C2442" s="97"/>
      <c r="D2442" s="105"/>
      <c r="E2442" s="105"/>
      <c r="F2442" s="98"/>
      <c r="G2442" s="98"/>
      <c r="H2442" s="98"/>
      <c r="J2442" s="98"/>
      <c r="K2442" s="98"/>
      <c r="L2442" s="98"/>
      <c r="M2442" s="95"/>
      <c r="N2442" s="98"/>
      <c r="O2442" s="95"/>
      <c r="P2442" s="95"/>
      <c r="Q2442" s="98"/>
      <c r="R2442" s="112"/>
    </row>
    <row r="2443" spans="1:18" ht="16.5" customHeight="1" x14ac:dyDescent="0.2">
      <c r="A2443" s="97"/>
      <c r="B2443" s="98"/>
      <c r="C2443" s="97"/>
      <c r="D2443" s="105"/>
      <c r="E2443" s="105"/>
      <c r="F2443" s="98"/>
      <c r="G2443" s="98"/>
      <c r="H2443" s="98"/>
      <c r="J2443" s="98"/>
      <c r="K2443" s="98"/>
      <c r="L2443" s="98"/>
      <c r="M2443" s="95"/>
      <c r="N2443" s="98"/>
      <c r="O2443" s="95"/>
      <c r="P2443" s="95"/>
      <c r="Q2443" s="98"/>
      <c r="R2443" s="112"/>
    </row>
    <row r="2444" spans="1:18" ht="16.5" customHeight="1" x14ac:dyDescent="0.2">
      <c r="A2444" s="97"/>
      <c r="B2444" s="98"/>
      <c r="C2444" s="97"/>
      <c r="D2444" s="105"/>
      <c r="E2444" s="105"/>
      <c r="F2444" s="98"/>
      <c r="G2444" s="98"/>
      <c r="H2444" s="98"/>
      <c r="J2444" s="98"/>
      <c r="K2444" s="98"/>
      <c r="L2444" s="98"/>
      <c r="M2444" s="95"/>
      <c r="N2444" s="98"/>
      <c r="O2444" s="95"/>
      <c r="P2444" s="95"/>
      <c r="Q2444" s="98"/>
      <c r="R2444" s="112"/>
    </row>
    <row r="2445" spans="1:18" ht="16.5" customHeight="1" x14ac:dyDescent="0.2">
      <c r="A2445" s="97"/>
      <c r="B2445" s="98"/>
      <c r="C2445" s="97"/>
      <c r="D2445" s="105"/>
      <c r="E2445" s="105"/>
      <c r="F2445" s="98"/>
      <c r="G2445" s="98"/>
      <c r="H2445" s="98"/>
      <c r="J2445" s="98"/>
      <c r="K2445" s="98"/>
      <c r="L2445" s="98"/>
      <c r="M2445" s="95"/>
      <c r="N2445" s="98"/>
      <c r="O2445" s="95"/>
      <c r="P2445" s="95"/>
      <c r="Q2445" s="98"/>
      <c r="R2445" s="112"/>
    </row>
    <row r="2446" spans="1:18" ht="16.5" customHeight="1" x14ac:dyDescent="0.2">
      <c r="A2446" s="97"/>
      <c r="B2446" s="98"/>
      <c r="C2446" s="97"/>
      <c r="D2446" s="105"/>
      <c r="E2446" s="105"/>
      <c r="F2446" s="98"/>
      <c r="G2446" s="98"/>
      <c r="H2446" s="98"/>
      <c r="J2446" s="98"/>
      <c r="K2446" s="98"/>
      <c r="L2446" s="98"/>
      <c r="M2446" s="95"/>
      <c r="N2446" s="98"/>
      <c r="O2446" s="95"/>
      <c r="P2446" s="95"/>
      <c r="Q2446" s="98"/>
      <c r="R2446" s="112"/>
    </row>
    <row r="2447" spans="1:18" ht="16.5" customHeight="1" x14ac:dyDescent="0.2">
      <c r="A2447" s="97"/>
      <c r="B2447" s="98"/>
      <c r="C2447" s="97"/>
      <c r="D2447" s="105"/>
      <c r="E2447" s="105"/>
      <c r="F2447" s="98"/>
      <c r="G2447" s="98"/>
      <c r="H2447" s="98"/>
      <c r="J2447" s="98"/>
      <c r="K2447" s="98"/>
      <c r="L2447" s="98"/>
      <c r="M2447" s="95"/>
      <c r="N2447" s="98"/>
      <c r="O2447" s="95"/>
      <c r="P2447" s="95"/>
      <c r="Q2447" s="98"/>
      <c r="R2447" s="112"/>
    </row>
    <row r="2448" spans="1:18" ht="16.5" customHeight="1" x14ac:dyDescent="0.2">
      <c r="A2448" s="97"/>
      <c r="B2448" s="98"/>
      <c r="C2448" s="97"/>
      <c r="D2448" s="105"/>
      <c r="E2448" s="105"/>
      <c r="F2448" s="98"/>
      <c r="G2448" s="98"/>
      <c r="H2448" s="98"/>
      <c r="J2448" s="98"/>
      <c r="K2448" s="98"/>
      <c r="L2448" s="98"/>
      <c r="M2448" s="95"/>
      <c r="N2448" s="98"/>
      <c r="O2448" s="95"/>
      <c r="P2448" s="95"/>
      <c r="Q2448" s="98"/>
      <c r="R2448" s="112"/>
    </row>
    <row r="2449" spans="1:18" ht="16.5" customHeight="1" x14ac:dyDescent="0.2">
      <c r="A2449" s="97"/>
      <c r="B2449" s="98"/>
      <c r="C2449" s="97"/>
      <c r="D2449" s="105"/>
      <c r="E2449" s="105"/>
      <c r="F2449" s="98"/>
      <c r="G2449" s="98"/>
      <c r="H2449" s="98"/>
      <c r="J2449" s="98"/>
      <c r="K2449" s="98"/>
      <c r="L2449" s="98"/>
      <c r="M2449" s="95"/>
      <c r="N2449" s="98"/>
      <c r="O2449" s="95"/>
      <c r="P2449" s="95"/>
      <c r="Q2449" s="98"/>
      <c r="R2449" s="112"/>
    </row>
    <row r="2450" spans="1:18" ht="16.5" customHeight="1" x14ac:dyDescent="0.2">
      <c r="A2450" s="97"/>
      <c r="B2450" s="98"/>
      <c r="C2450" s="97"/>
      <c r="D2450" s="105"/>
      <c r="E2450" s="105"/>
      <c r="F2450" s="98"/>
      <c r="G2450" s="98"/>
      <c r="H2450" s="98"/>
      <c r="J2450" s="98"/>
      <c r="K2450" s="98"/>
      <c r="L2450" s="98"/>
      <c r="M2450" s="95"/>
      <c r="N2450" s="98"/>
      <c r="O2450" s="95"/>
      <c r="P2450" s="95"/>
      <c r="Q2450" s="98"/>
      <c r="R2450" s="112"/>
    </row>
    <row r="2451" spans="1:18" ht="16.5" customHeight="1" x14ac:dyDescent="0.2">
      <c r="A2451" s="97"/>
      <c r="B2451" s="98"/>
      <c r="C2451" s="97"/>
      <c r="D2451" s="105"/>
      <c r="E2451" s="105"/>
      <c r="F2451" s="98"/>
      <c r="G2451" s="98"/>
      <c r="H2451" s="98"/>
      <c r="J2451" s="98"/>
      <c r="K2451" s="98"/>
      <c r="L2451" s="98"/>
      <c r="M2451" s="95"/>
      <c r="N2451" s="98"/>
      <c r="O2451" s="95"/>
      <c r="P2451" s="95"/>
      <c r="Q2451" s="98"/>
      <c r="R2451" s="112"/>
    </row>
    <row r="2452" spans="1:18" ht="16.5" customHeight="1" x14ac:dyDescent="0.2">
      <c r="A2452" s="97"/>
      <c r="B2452" s="98"/>
      <c r="C2452" s="97"/>
      <c r="D2452" s="105"/>
      <c r="E2452" s="105"/>
      <c r="F2452" s="98"/>
      <c r="G2452" s="98"/>
      <c r="H2452" s="98"/>
      <c r="J2452" s="98"/>
      <c r="K2452" s="98"/>
      <c r="L2452" s="98"/>
      <c r="M2452" s="95"/>
      <c r="N2452" s="98"/>
      <c r="O2452" s="95"/>
      <c r="P2452" s="95"/>
      <c r="Q2452" s="98"/>
      <c r="R2452" s="112"/>
    </row>
    <row r="2453" spans="1:18" ht="16.5" customHeight="1" x14ac:dyDescent="0.2">
      <c r="A2453" s="97"/>
      <c r="B2453" s="98"/>
      <c r="C2453" s="97"/>
      <c r="D2453" s="105"/>
      <c r="E2453" s="105"/>
      <c r="F2453" s="98"/>
      <c r="G2453" s="98"/>
      <c r="H2453" s="98"/>
      <c r="J2453" s="98"/>
      <c r="K2453" s="98"/>
      <c r="L2453" s="98"/>
      <c r="M2453" s="95"/>
      <c r="N2453" s="98"/>
      <c r="O2453" s="95"/>
      <c r="P2453" s="95"/>
      <c r="Q2453" s="98"/>
      <c r="R2453" s="112"/>
    </row>
    <row r="2454" spans="1:18" ht="16.5" customHeight="1" x14ac:dyDescent="0.2">
      <c r="A2454" s="97"/>
      <c r="B2454" s="98"/>
      <c r="C2454" s="97"/>
      <c r="D2454" s="105"/>
      <c r="E2454" s="105"/>
      <c r="F2454" s="98"/>
      <c r="G2454" s="98"/>
      <c r="H2454" s="98"/>
      <c r="J2454" s="98"/>
      <c r="K2454" s="98"/>
      <c r="L2454" s="98"/>
      <c r="M2454" s="95"/>
      <c r="N2454" s="98"/>
      <c r="O2454" s="95"/>
      <c r="P2454" s="95"/>
      <c r="Q2454" s="98"/>
      <c r="R2454" s="112"/>
    </row>
    <row r="2455" spans="1:18" ht="16.5" customHeight="1" x14ac:dyDescent="0.2">
      <c r="A2455" s="97"/>
      <c r="B2455" s="98"/>
      <c r="C2455" s="97"/>
      <c r="D2455" s="105"/>
      <c r="E2455" s="105"/>
      <c r="F2455" s="98"/>
      <c r="G2455" s="98"/>
      <c r="H2455" s="98"/>
      <c r="J2455" s="98"/>
      <c r="K2455" s="98"/>
      <c r="L2455" s="98"/>
      <c r="M2455" s="95"/>
      <c r="N2455" s="98"/>
      <c r="O2455" s="95"/>
      <c r="P2455" s="95"/>
      <c r="Q2455" s="98"/>
      <c r="R2455" s="112"/>
    </row>
    <row r="2456" spans="1:18" ht="16.5" customHeight="1" x14ac:dyDescent="0.2">
      <c r="A2456" s="97"/>
      <c r="B2456" s="98"/>
      <c r="C2456" s="97"/>
      <c r="D2456" s="105"/>
      <c r="E2456" s="105"/>
      <c r="F2456" s="98"/>
      <c r="G2456" s="98"/>
      <c r="H2456" s="98"/>
      <c r="J2456" s="98"/>
      <c r="K2456" s="98"/>
      <c r="L2456" s="98"/>
      <c r="M2456" s="95"/>
      <c r="N2456" s="98"/>
      <c r="O2456" s="95"/>
      <c r="P2456" s="95"/>
      <c r="Q2456" s="98"/>
      <c r="R2456" s="112"/>
    </row>
    <row r="2457" spans="1:18" ht="16.5" customHeight="1" x14ac:dyDescent="0.2">
      <c r="A2457" s="97"/>
      <c r="B2457" s="98"/>
      <c r="C2457" s="97"/>
      <c r="D2457" s="105"/>
      <c r="E2457" s="105"/>
      <c r="F2457" s="98"/>
      <c r="G2457" s="98"/>
      <c r="H2457" s="98"/>
      <c r="J2457" s="98"/>
      <c r="K2457" s="98"/>
      <c r="L2457" s="98"/>
      <c r="M2457" s="95"/>
      <c r="N2457" s="98"/>
      <c r="O2457" s="95"/>
      <c r="P2457" s="95"/>
      <c r="Q2457" s="98"/>
      <c r="R2457" s="112"/>
    </row>
    <row r="2458" spans="1:18" ht="16.5" customHeight="1" x14ac:dyDescent="0.2">
      <c r="A2458" s="97"/>
      <c r="B2458" s="98"/>
      <c r="C2458" s="97"/>
      <c r="D2458" s="105"/>
      <c r="E2458" s="105"/>
      <c r="F2458" s="98"/>
      <c r="G2458" s="98"/>
      <c r="H2458" s="98"/>
      <c r="J2458" s="98"/>
      <c r="K2458" s="98"/>
      <c r="L2458" s="98"/>
      <c r="M2458" s="95"/>
      <c r="N2458" s="98"/>
      <c r="O2458" s="95"/>
      <c r="P2458" s="95"/>
      <c r="Q2458" s="98"/>
      <c r="R2458" s="112"/>
    </row>
    <row r="2459" spans="1:18" ht="16.5" customHeight="1" x14ac:dyDescent="0.2">
      <c r="A2459" s="97"/>
      <c r="B2459" s="98"/>
      <c r="C2459" s="97"/>
      <c r="D2459" s="105"/>
      <c r="E2459" s="105"/>
      <c r="F2459" s="98"/>
      <c r="G2459" s="98"/>
      <c r="H2459" s="98"/>
      <c r="J2459" s="98"/>
      <c r="K2459" s="98"/>
      <c r="L2459" s="98"/>
      <c r="M2459" s="95"/>
      <c r="N2459" s="98"/>
      <c r="O2459" s="95"/>
      <c r="P2459" s="95"/>
      <c r="Q2459" s="98"/>
      <c r="R2459" s="112"/>
    </row>
    <row r="2460" spans="1:18" ht="16.5" customHeight="1" x14ac:dyDescent="0.2">
      <c r="A2460" s="97"/>
      <c r="B2460" s="98"/>
      <c r="C2460" s="97"/>
      <c r="D2460" s="105"/>
      <c r="E2460" s="105"/>
      <c r="F2460" s="98"/>
      <c r="G2460" s="98"/>
      <c r="H2460" s="98"/>
      <c r="J2460" s="98"/>
      <c r="K2460" s="98"/>
      <c r="L2460" s="98"/>
      <c r="M2460" s="95"/>
      <c r="N2460" s="98"/>
      <c r="O2460" s="95"/>
      <c r="P2460" s="95"/>
      <c r="Q2460" s="98"/>
      <c r="R2460" s="112"/>
    </row>
    <row r="2461" spans="1:18" ht="16.5" customHeight="1" x14ac:dyDescent="0.2">
      <c r="A2461" s="97"/>
      <c r="B2461" s="98"/>
      <c r="C2461" s="97"/>
      <c r="D2461" s="105"/>
      <c r="E2461" s="105"/>
      <c r="F2461" s="98"/>
      <c r="G2461" s="98"/>
      <c r="H2461" s="98"/>
      <c r="J2461" s="98"/>
      <c r="K2461" s="98"/>
      <c r="L2461" s="98"/>
      <c r="M2461" s="95"/>
      <c r="N2461" s="98"/>
      <c r="O2461" s="95"/>
      <c r="P2461" s="95"/>
      <c r="Q2461" s="98"/>
      <c r="R2461" s="112"/>
    </row>
    <row r="2462" spans="1:18" ht="16.5" customHeight="1" x14ac:dyDescent="0.2">
      <c r="A2462" s="97"/>
      <c r="B2462" s="98"/>
      <c r="C2462" s="97"/>
      <c r="D2462" s="105"/>
      <c r="E2462" s="105"/>
      <c r="F2462" s="98"/>
      <c r="G2462" s="98"/>
      <c r="H2462" s="98"/>
      <c r="J2462" s="98"/>
      <c r="K2462" s="98"/>
      <c r="L2462" s="98"/>
      <c r="M2462" s="95"/>
      <c r="N2462" s="98"/>
      <c r="O2462" s="95"/>
      <c r="P2462" s="95"/>
      <c r="Q2462" s="98"/>
      <c r="R2462" s="112"/>
    </row>
    <row r="2463" spans="1:18" ht="16.5" customHeight="1" x14ac:dyDescent="0.2">
      <c r="A2463" s="97"/>
      <c r="B2463" s="98"/>
      <c r="C2463" s="97"/>
      <c r="D2463" s="105"/>
      <c r="E2463" s="105"/>
      <c r="F2463" s="98"/>
      <c r="G2463" s="98"/>
      <c r="H2463" s="98"/>
      <c r="J2463" s="98"/>
      <c r="K2463" s="98"/>
      <c r="L2463" s="98"/>
      <c r="M2463" s="95"/>
      <c r="N2463" s="98"/>
      <c r="O2463" s="95"/>
      <c r="P2463" s="95"/>
      <c r="Q2463" s="98"/>
      <c r="R2463" s="112"/>
    </row>
    <row r="2464" spans="1:18" ht="16.5" customHeight="1" x14ac:dyDescent="0.2">
      <c r="A2464" s="97"/>
      <c r="B2464" s="98"/>
      <c r="C2464" s="97"/>
      <c r="D2464" s="105"/>
      <c r="E2464" s="105"/>
      <c r="F2464" s="98"/>
      <c r="G2464" s="98"/>
      <c r="H2464" s="98"/>
      <c r="J2464" s="98"/>
      <c r="K2464" s="98"/>
      <c r="L2464" s="98"/>
      <c r="M2464" s="95"/>
      <c r="N2464" s="98"/>
      <c r="O2464" s="95"/>
      <c r="P2464" s="95"/>
      <c r="Q2464" s="98"/>
      <c r="R2464" s="112"/>
    </row>
    <row r="2465" spans="1:18" ht="16.5" customHeight="1" x14ac:dyDescent="0.2">
      <c r="A2465" s="97"/>
      <c r="B2465" s="98"/>
      <c r="C2465" s="97"/>
      <c r="D2465" s="105"/>
      <c r="E2465" s="105"/>
      <c r="F2465" s="98"/>
      <c r="G2465" s="98"/>
      <c r="H2465" s="98"/>
      <c r="J2465" s="98"/>
      <c r="K2465" s="98"/>
      <c r="L2465" s="98"/>
      <c r="M2465" s="95"/>
      <c r="N2465" s="98"/>
      <c r="O2465" s="95"/>
      <c r="P2465" s="95"/>
      <c r="Q2465" s="98"/>
      <c r="R2465" s="112"/>
    </row>
    <row r="2466" spans="1:18" ht="16.5" customHeight="1" x14ac:dyDescent="0.2">
      <c r="A2466" s="97"/>
      <c r="B2466" s="98"/>
      <c r="C2466" s="97"/>
      <c r="D2466" s="105"/>
      <c r="E2466" s="105"/>
      <c r="F2466" s="98"/>
      <c r="G2466" s="98"/>
      <c r="H2466" s="98"/>
      <c r="J2466" s="98"/>
      <c r="K2466" s="98"/>
      <c r="L2466" s="98"/>
      <c r="M2466" s="95"/>
      <c r="N2466" s="98"/>
      <c r="O2466" s="95"/>
      <c r="P2466" s="95"/>
      <c r="Q2466" s="98"/>
      <c r="R2466" s="112"/>
    </row>
    <row r="2467" spans="1:18" ht="16.5" customHeight="1" x14ac:dyDescent="0.2">
      <c r="A2467" s="97"/>
      <c r="B2467" s="98"/>
      <c r="C2467" s="97"/>
      <c r="D2467" s="105"/>
      <c r="E2467" s="105"/>
      <c r="F2467" s="98"/>
      <c r="G2467" s="98"/>
      <c r="H2467" s="98"/>
      <c r="J2467" s="98"/>
      <c r="K2467" s="98"/>
      <c r="L2467" s="98"/>
      <c r="M2467" s="95"/>
      <c r="N2467" s="98"/>
      <c r="O2467" s="95"/>
      <c r="P2467" s="95"/>
      <c r="Q2467" s="98"/>
      <c r="R2467" s="112"/>
    </row>
    <row r="2468" spans="1:18" ht="16.5" customHeight="1" x14ac:dyDescent="0.2">
      <c r="A2468" s="97"/>
      <c r="B2468" s="98"/>
      <c r="C2468" s="97"/>
      <c r="D2468" s="105"/>
      <c r="E2468" s="105"/>
      <c r="F2468" s="98"/>
      <c r="G2468" s="98"/>
      <c r="H2468" s="98"/>
      <c r="J2468" s="98"/>
      <c r="K2468" s="98"/>
      <c r="L2468" s="98"/>
      <c r="M2468" s="95"/>
      <c r="N2468" s="98"/>
      <c r="O2468" s="95"/>
      <c r="P2468" s="95"/>
      <c r="Q2468" s="98"/>
      <c r="R2468" s="112"/>
    </row>
    <row r="2469" spans="1:18" ht="16.5" customHeight="1" x14ac:dyDescent="0.2">
      <c r="A2469" s="97"/>
      <c r="B2469" s="98"/>
      <c r="C2469" s="97"/>
      <c r="D2469" s="105"/>
      <c r="E2469" s="105"/>
      <c r="F2469" s="98"/>
      <c r="G2469" s="98"/>
      <c r="H2469" s="98"/>
      <c r="J2469" s="98"/>
      <c r="K2469" s="98"/>
      <c r="L2469" s="98"/>
      <c r="M2469" s="95"/>
      <c r="N2469" s="98"/>
      <c r="O2469" s="95"/>
      <c r="P2469" s="95"/>
      <c r="Q2469" s="98"/>
      <c r="R2469" s="112"/>
    </row>
    <row r="2470" spans="1:18" ht="16.5" customHeight="1" x14ac:dyDescent="0.2">
      <c r="A2470" s="97"/>
      <c r="B2470" s="98"/>
      <c r="C2470" s="97"/>
      <c r="D2470" s="105"/>
      <c r="E2470" s="105"/>
      <c r="F2470" s="98"/>
      <c r="G2470" s="98"/>
      <c r="H2470" s="98"/>
      <c r="J2470" s="98"/>
      <c r="K2470" s="98"/>
      <c r="L2470" s="98"/>
      <c r="M2470" s="95"/>
      <c r="N2470" s="98"/>
      <c r="O2470" s="95"/>
      <c r="P2470" s="95"/>
      <c r="Q2470" s="98"/>
      <c r="R2470" s="112"/>
    </row>
    <row r="2471" spans="1:18" ht="16.5" customHeight="1" x14ac:dyDescent="0.2">
      <c r="A2471" s="97"/>
      <c r="B2471" s="98"/>
      <c r="C2471" s="97"/>
      <c r="D2471" s="105"/>
      <c r="E2471" s="105"/>
      <c r="F2471" s="98"/>
      <c r="G2471" s="98"/>
      <c r="H2471" s="98"/>
      <c r="J2471" s="98"/>
      <c r="K2471" s="98"/>
      <c r="L2471" s="98"/>
      <c r="M2471" s="95"/>
      <c r="N2471" s="98"/>
      <c r="O2471" s="95"/>
      <c r="P2471" s="95"/>
      <c r="Q2471" s="98"/>
      <c r="R2471" s="112"/>
    </row>
    <row r="2472" spans="1:18" ht="16.5" customHeight="1" x14ac:dyDescent="0.2">
      <c r="A2472" s="97"/>
      <c r="B2472" s="98"/>
      <c r="C2472" s="97"/>
      <c r="D2472" s="105"/>
      <c r="E2472" s="105"/>
      <c r="F2472" s="98"/>
      <c r="G2472" s="98"/>
      <c r="H2472" s="98"/>
      <c r="J2472" s="98"/>
      <c r="K2472" s="98"/>
      <c r="L2472" s="98"/>
      <c r="M2472" s="95"/>
      <c r="N2472" s="98"/>
      <c r="O2472" s="95"/>
      <c r="P2472" s="95"/>
      <c r="Q2472" s="98"/>
      <c r="R2472" s="112"/>
    </row>
    <row r="2473" spans="1:18" ht="16.5" customHeight="1" x14ac:dyDescent="0.2">
      <c r="A2473" s="97"/>
      <c r="B2473" s="98"/>
      <c r="C2473" s="97"/>
      <c r="D2473" s="105"/>
      <c r="E2473" s="105"/>
      <c r="F2473" s="98"/>
      <c r="G2473" s="98"/>
      <c r="H2473" s="98"/>
      <c r="J2473" s="98"/>
      <c r="K2473" s="98"/>
      <c r="L2473" s="98"/>
      <c r="M2473" s="95"/>
      <c r="N2473" s="98"/>
      <c r="O2473" s="95"/>
      <c r="P2473" s="95"/>
      <c r="Q2473" s="98"/>
      <c r="R2473" s="112"/>
    </row>
    <row r="2474" spans="1:18" ht="16.5" customHeight="1" x14ac:dyDescent="0.2">
      <c r="A2474" s="97"/>
      <c r="B2474" s="98"/>
      <c r="C2474" s="97"/>
      <c r="D2474" s="105"/>
      <c r="E2474" s="105"/>
      <c r="F2474" s="98"/>
      <c r="G2474" s="98"/>
      <c r="H2474" s="98"/>
      <c r="J2474" s="98"/>
      <c r="K2474" s="98"/>
      <c r="L2474" s="98"/>
      <c r="M2474" s="95"/>
      <c r="N2474" s="98"/>
      <c r="O2474" s="95"/>
      <c r="P2474" s="95"/>
      <c r="Q2474" s="98"/>
      <c r="R2474" s="112"/>
    </row>
    <row r="2475" spans="1:18" ht="16.5" customHeight="1" x14ac:dyDescent="0.2">
      <c r="A2475" s="97"/>
      <c r="B2475" s="98"/>
      <c r="C2475" s="97"/>
      <c r="D2475" s="105"/>
      <c r="E2475" s="105"/>
      <c r="F2475" s="98"/>
      <c r="G2475" s="98"/>
      <c r="H2475" s="98"/>
      <c r="J2475" s="98"/>
      <c r="K2475" s="98"/>
      <c r="L2475" s="98"/>
      <c r="M2475" s="95"/>
      <c r="N2475" s="98"/>
      <c r="O2475" s="95"/>
      <c r="P2475" s="95"/>
      <c r="Q2475" s="98"/>
      <c r="R2475" s="112"/>
    </row>
    <row r="2476" spans="1:18" ht="16.5" customHeight="1" x14ac:dyDescent="0.2">
      <c r="A2476" s="97"/>
      <c r="B2476" s="98"/>
      <c r="C2476" s="97"/>
      <c r="D2476" s="105"/>
      <c r="E2476" s="105"/>
      <c r="F2476" s="98"/>
      <c r="G2476" s="98"/>
      <c r="H2476" s="98"/>
      <c r="J2476" s="98"/>
      <c r="K2476" s="98"/>
      <c r="L2476" s="98"/>
      <c r="M2476" s="95"/>
      <c r="N2476" s="98"/>
      <c r="O2476" s="95"/>
      <c r="P2476" s="95"/>
      <c r="Q2476" s="98"/>
      <c r="R2476" s="112"/>
    </row>
    <row r="2477" spans="1:18" ht="16.5" customHeight="1" x14ac:dyDescent="0.2">
      <c r="A2477" s="97"/>
      <c r="B2477" s="98"/>
      <c r="C2477" s="97"/>
      <c r="D2477" s="105"/>
      <c r="E2477" s="105"/>
      <c r="F2477" s="98"/>
      <c r="G2477" s="98"/>
      <c r="H2477" s="98"/>
      <c r="J2477" s="98"/>
      <c r="K2477" s="98"/>
      <c r="L2477" s="98"/>
      <c r="M2477" s="95"/>
      <c r="N2477" s="98"/>
      <c r="O2477" s="95"/>
      <c r="P2477" s="95"/>
      <c r="Q2477" s="98"/>
      <c r="R2477" s="112"/>
    </row>
    <row r="2478" spans="1:18" ht="16.5" customHeight="1" x14ac:dyDescent="0.2">
      <c r="A2478" s="97"/>
      <c r="B2478" s="98"/>
      <c r="C2478" s="97"/>
      <c r="D2478" s="105"/>
      <c r="E2478" s="105"/>
      <c r="F2478" s="98"/>
      <c r="G2478" s="98"/>
      <c r="H2478" s="98"/>
      <c r="J2478" s="98"/>
      <c r="K2478" s="98"/>
      <c r="L2478" s="98"/>
      <c r="M2478" s="95"/>
      <c r="N2478" s="98"/>
      <c r="O2478" s="95"/>
      <c r="P2478" s="95"/>
      <c r="Q2478" s="98"/>
      <c r="R2478" s="112"/>
    </row>
    <row r="2479" spans="1:18" ht="16.5" customHeight="1" x14ac:dyDescent="0.2">
      <c r="A2479" s="97"/>
      <c r="B2479" s="98"/>
      <c r="C2479" s="97"/>
      <c r="D2479" s="105"/>
      <c r="E2479" s="105"/>
      <c r="F2479" s="98"/>
      <c r="G2479" s="98"/>
      <c r="H2479" s="98"/>
      <c r="J2479" s="98"/>
      <c r="K2479" s="98"/>
      <c r="L2479" s="98"/>
      <c r="M2479" s="95"/>
      <c r="N2479" s="98"/>
      <c r="O2479" s="95"/>
      <c r="P2479" s="95"/>
      <c r="Q2479" s="98"/>
      <c r="R2479" s="112"/>
    </row>
    <row r="2480" spans="1:18" ht="16.5" customHeight="1" x14ac:dyDescent="0.2">
      <c r="A2480" s="97"/>
      <c r="B2480" s="98"/>
      <c r="C2480" s="97"/>
      <c r="D2480" s="105"/>
      <c r="E2480" s="105"/>
      <c r="F2480" s="98"/>
      <c r="G2480" s="98"/>
      <c r="H2480" s="98"/>
      <c r="J2480" s="98"/>
      <c r="K2480" s="98"/>
      <c r="L2480" s="98"/>
      <c r="M2480" s="95"/>
      <c r="N2480" s="98"/>
      <c r="O2480" s="95"/>
      <c r="P2480" s="95"/>
      <c r="Q2480" s="98"/>
      <c r="R2480" s="112"/>
    </row>
    <row r="2481" spans="1:18" ht="16.5" customHeight="1" x14ac:dyDescent="0.2">
      <c r="A2481" s="97"/>
      <c r="B2481" s="98"/>
      <c r="C2481" s="97"/>
      <c r="D2481" s="105"/>
      <c r="E2481" s="105"/>
      <c r="F2481" s="98"/>
      <c r="G2481" s="98"/>
      <c r="H2481" s="98"/>
      <c r="J2481" s="98"/>
      <c r="K2481" s="98"/>
      <c r="L2481" s="98"/>
      <c r="M2481" s="95"/>
      <c r="N2481" s="98"/>
      <c r="O2481" s="95"/>
      <c r="P2481" s="95"/>
      <c r="Q2481" s="98"/>
      <c r="R2481" s="112"/>
    </row>
    <row r="2482" spans="1:18" ht="16.5" customHeight="1" x14ac:dyDescent="0.2">
      <c r="A2482" s="97"/>
      <c r="B2482" s="98"/>
      <c r="C2482" s="97"/>
      <c r="D2482" s="105"/>
      <c r="E2482" s="105"/>
      <c r="F2482" s="98"/>
      <c r="G2482" s="98"/>
      <c r="H2482" s="98"/>
      <c r="J2482" s="98"/>
      <c r="K2482" s="98"/>
      <c r="L2482" s="98"/>
      <c r="M2482" s="95"/>
      <c r="N2482" s="98"/>
      <c r="O2482" s="95"/>
      <c r="P2482" s="95"/>
      <c r="Q2482" s="98"/>
      <c r="R2482" s="112"/>
    </row>
    <row r="2483" spans="1:18" ht="16.5" customHeight="1" x14ac:dyDescent="0.2">
      <c r="A2483" s="97"/>
      <c r="B2483" s="98"/>
      <c r="C2483" s="97"/>
      <c r="D2483" s="105"/>
      <c r="E2483" s="105"/>
      <c r="F2483" s="98"/>
      <c r="G2483" s="98"/>
      <c r="H2483" s="98"/>
      <c r="J2483" s="98"/>
      <c r="K2483" s="98"/>
      <c r="L2483" s="98"/>
      <c r="M2483" s="95"/>
      <c r="N2483" s="98"/>
      <c r="O2483" s="95"/>
      <c r="P2483" s="95"/>
      <c r="Q2483" s="98"/>
      <c r="R2483" s="112"/>
    </row>
    <row r="2484" spans="1:18" ht="16.5" customHeight="1" x14ac:dyDescent="0.2">
      <c r="A2484" s="97"/>
      <c r="B2484" s="98"/>
      <c r="C2484" s="97"/>
      <c r="D2484" s="105"/>
      <c r="E2484" s="105"/>
      <c r="F2484" s="98"/>
      <c r="G2484" s="98"/>
      <c r="H2484" s="98"/>
      <c r="J2484" s="98"/>
      <c r="K2484" s="98"/>
      <c r="L2484" s="98"/>
      <c r="M2484" s="95"/>
      <c r="N2484" s="98"/>
      <c r="O2484" s="95"/>
      <c r="P2484" s="95"/>
      <c r="Q2484" s="98"/>
      <c r="R2484" s="112"/>
    </row>
    <row r="2485" spans="1:18" ht="16.5" customHeight="1" x14ac:dyDescent="0.2">
      <c r="A2485" s="97"/>
      <c r="B2485" s="98"/>
      <c r="C2485" s="97"/>
      <c r="D2485" s="105"/>
      <c r="E2485" s="105"/>
      <c r="F2485" s="98"/>
      <c r="G2485" s="98"/>
      <c r="H2485" s="98"/>
      <c r="J2485" s="98"/>
      <c r="K2485" s="98"/>
      <c r="L2485" s="98"/>
      <c r="M2485" s="95"/>
      <c r="N2485" s="98"/>
      <c r="O2485" s="95"/>
      <c r="P2485" s="95"/>
      <c r="Q2485" s="98"/>
      <c r="R2485" s="112"/>
    </row>
    <row r="2486" spans="1:18" ht="16.5" customHeight="1" x14ac:dyDescent="0.2">
      <c r="A2486" s="97"/>
      <c r="B2486" s="98"/>
      <c r="C2486" s="97"/>
      <c r="D2486" s="105"/>
      <c r="E2486" s="105"/>
      <c r="F2486" s="98"/>
      <c r="G2486" s="98"/>
      <c r="H2486" s="98"/>
      <c r="J2486" s="98"/>
      <c r="K2486" s="98"/>
      <c r="L2486" s="98"/>
      <c r="M2486" s="95"/>
      <c r="N2486" s="98"/>
      <c r="O2486" s="95"/>
      <c r="P2486" s="95"/>
      <c r="Q2486" s="98"/>
      <c r="R2486" s="112"/>
    </row>
    <row r="2487" spans="1:18" ht="16.5" customHeight="1" x14ac:dyDescent="0.2">
      <c r="A2487" s="97"/>
      <c r="B2487" s="98"/>
      <c r="C2487" s="97"/>
      <c r="D2487" s="105"/>
      <c r="E2487" s="105"/>
      <c r="F2487" s="98"/>
      <c r="G2487" s="98"/>
      <c r="H2487" s="98"/>
      <c r="J2487" s="98"/>
      <c r="K2487" s="98"/>
      <c r="L2487" s="98"/>
      <c r="M2487" s="95"/>
      <c r="N2487" s="98"/>
      <c r="O2487" s="95"/>
      <c r="P2487" s="95"/>
      <c r="Q2487" s="98"/>
      <c r="R2487" s="112"/>
    </row>
    <row r="2488" spans="1:18" ht="16.5" customHeight="1" x14ac:dyDescent="0.2">
      <c r="A2488" s="97"/>
      <c r="B2488" s="98"/>
      <c r="C2488" s="97"/>
      <c r="D2488" s="105"/>
      <c r="E2488" s="105"/>
      <c r="F2488" s="98"/>
      <c r="G2488" s="98"/>
      <c r="H2488" s="98"/>
      <c r="J2488" s="98"/>
      <c r="K2488" s="98"/>
      <c r="L2488" s="98"/>
      <c r="M2488" s="95"/>
      <c r="N2488" s="98"/>
      <c r="O2488" s="95"/>
      <c r="P2488" s="95"/>
      <c r="Q2488" s="98"/>
      <c r="R2488" s="112"/>
    </row>
    <row r="2489" spans="1:18" ht="16.5" customHeight="1" x14ac:dyDescent="0.2">
      <c r="A2489" s="97"/>
      <c r="B2489" s="98"/>
      <c r="C2489" s="97"/>
      <c r="D2489" s="105"/>
      <c r="E2489" s="105"/>
      <c r="F2489" s="98"/>
      <c r="G2489" s="98"/>
      <c r="H2489" s="98"/>
      <c r="J2489" s="98"/>
      <c r="K2489" s="98"/>
      <c r="L2489" s="98"/>
      <c r="M2489" s="95"/>
      <c r="N2489" s="98"/>
      <c r="O2489" s="95"/>
      <c r="P2489" s="95"/>
      <c r="Q2489" s="98"/>
      <c r="R2489" s="112"/>
    </row>
    <row r="2490" spans="1:18" ht="16.5" customHeight="1" x14ac:dyDescent="0.2">
      <c r="A2490" s="97"/>
      <c r="B2490" s="98"/>
      <c r="C2490" s="97"/>
      <c r="D2490" s="105"/>
      <c r="E2490" s="105"/>
      <c r="F2490" s="98"/>
      <c r="G2490" s="98"/>
      <c r="H2490" s="98"/>
      <c r="J2490" s="98"/>
      <c r="K2490" s="98"/>
      <c r="L2490" s="98"/>
      <c r="M2490" s="95"/>
      <c r="N2490" s="98"/>
      <c r="O2490" s="95"/>
      <c r="P2490" s="95"/>
      <c r="Q2490" s="98"/>
      <c r="R2490" s="112"/>
    </row>
    <row r="2491" spans="1:18" ht="16.5" customHeight="1" x14ac:dyDescent="0.2">
      <c r="A2491" s="97"/>
      <c r="B2491" s="98"/>
      <c r="C2491" s="97"/>
      <c r="D2491" s="105"/>
      <c r="E2491" s="105"/>
      <c r="F2491" s="98"/>
      <c r="G2491" s="98"/>
      <c r="H2491" s="98"/>
      <c r="J2491" s="98"/>
      <c r="K2491" s="98"/>
      <c r="L2491" s="98"/>
      <c r="M2491" s="95"/>
      <c r="N2491" s="98"/>
      <c r="O2491" s="95"/>
      <c r="P2491" s="95"/>
      <c r="Q2491" s="98"/>
      <c r="R2491" s="112"/>
    </row>
    <row r="2492" spans="1:18" ht="16.5" customHeight="1" x14ac:dyDescent="0.2">
      <c r="A2492" s="97"/>
      <c r="B2492" s="98"/>
      <c r="C2492" s="97"/>
      <c r="D2492" s="105"/>
      <c r="E2492" s="105"/>
      <c r="F2492" s="98"/>
      <c r="G2492" s="98"/>
      <c r="H2492" s="98"/>
      <c r="J2492" s="98"/>
      <c r="K2492" s="98"/>
      <c r="L2492" s="98"/>
      <c r="M2492" s="95"/>
      <c r="N2492" s="98"/>
      <c r="O2492" s="95"/>
      <c r="P2492" s="95"/>
      <c r="Q2492" s="98"/>
      <c r="R2492" s="112"/>
    </row>
    <row r="2493" spans="1:18" ht="16.5" customHeight="1" x14ac:dyDescent="0.2">
      <c r="A2493" s="97"/>
      <c r="B2493" s="98"/>
      <c r="C2493" s="97"/>
      <c r="D2493" s="105"/>
      <c r="E2493" s="105"/>
      <c r="F2493" s="98"/>
      <c r="G2493" s="98"/>
      <c r="H2493" s="98"/>
      <c r="J2493" s="98"/>
      <c r="K2493" s="98"/>
      <c r="L2493" s="98"/>
      <c r="M2493" s="95"/>
      <c r="N2493" s="98"/>
      <c r="O2493" s="95"/>
      <c r="P2493" s="95"/>
      <c r="Q2493" s="98"/>
      <c r="R2493" s="112"/>
    </row>
    <row r="2494" spans="1:18" ht="16.5" customHeight="1" x14ac:dyDescent="0.2">
      <c r="A2494" s="97"/>
      <c r="B2494" s="98"/>
      <c r="C2494" s="97"/>
      <c r="D2494" s="105"/>
      <c r="E2494" s="105"/>
      <c r="F2494" s="98"/>
      <c r="G2494" s="98"/>
      <c r="H2494" s="98"/>
      <c r="J2494" s="98"/>
      <c r="K2494" s="98"/>
      <c r="L2494" s="98"/>
      <c r="M2494" s="95"/>
      <c r="N2494" s="98"/>
      <c r="O2494" s="95"/>
      <c r="P2494" s="95"/>
      <c r="Q2494" s="98"/>
      <c r="R2494" s="112"/>
    </row>
    <row r="2495" spans="1:18" ht="16.5" customHeight="1" x14ac:dyDescent="0.2">
      <c r="A2495" s="97"/>
      <c r="B2495" s="98"/>
      <c r="C2495" s="97"/>
      <c r="D2495" s="105"/>
      <c r="E2495" s="105"/>
      <c r="F2495" s="98"/>
      <c r="G2495" s="98"/>
      <c r="H2495" s="98"/>
      <c r="J2495" s="98"/>
      <c r="K2495" s="98"/>
      <c r="L2495" s="98"/>
      <c r="M2495" s="95"/>
      <c r="N2495" s="98"/>
      <c r="O2495" s="95"/>
      <c r="P2495" s="95"/>
      <c r="Q2495" s="98"/>
      <c r="R2495" s="112"/>
    </row>
    <row r="2496" spans="1:18" ht="16.5" customHeight="1" x14ac:dyDescent="0.2">
      <c r="A2496" s="97"/>
      <c r="B2496" s="98"/>
      <c r="C2496" s="97"/>
      <c r="D2496" s="105"/>
      <c r="E2496" s="105"/>
      <c r="F2496" s="98"/>
      <c r="G2496" s="98"/>
      <c r="H2496" s="98"/>
      <c r="J2496" s="98"/>
      <c r="K2496" s="98"/>
      <c r="L2496" s="98"/>
      <c r="M2496" s="95"/>
      <c r="N2496" s="98"/>
      <c r="O2496" s="95"/>
      <c r="P2496" s="95"/>
      <c r="Q2496" s="98"/>
      <c r="R2496" s="112"/>
    </row>
    <row r="2497" spans="1:18" ht="16.5" customHeight="1" x14ac:dyDescent="0.2">
      <c r="A2497" s="97"/>
      <c r="B2497" s="98"/>
      <c r="C2497" s="97"/>
      <c r="D2497" s="105"/>
      <c r="E2497" s="105"/>
      <c r="F2497" s="98"/>
      <c r="G2497" s="98"/>
      <c r="H2497" s="98"/>
      <c r="J2497" s="98"/>
      <c r="K2497" s="98"/>
      <c r="L2497" s="98"/>
      <c r="M2497" s="95"/>
      <c r="N2497" s="98"/>
      <c r="O2497" s="95"/>
      <c r="P2497" s="95"/>
      <c r="Q2497" s="98"/>
      <c r="R2497" s="112"/>
    </row>
    <row r="2498" spans="1:18" ht="16.5" customHeight="1" x14ac:dyDescent="0.2">
      <c r="A2498" s="97"/>
      <c r="B2498" s="98"/>
      <c r="C2498" s="97"/>
      <c r="D2498" s="105"/>
      <c r="E2498" s="105"/>
      <c r="F2498" s="98"/>
      <c r="G2498" s="98"/>
      <c r="H2498" s="98"/>
      <c r="J2498" s="98"/>
      <c r="K2498" s="98"/>
      <c r="L2498" s="98"/>
      <c r="M2498" s="95"/>
      <c r="N2498" s="98"/>
      <c r="O2498" s="95"/>
      <c r="P2498" s="95"/>
      <c r="Q2498" s="98"/>
      <c r="R2498" s="112"/>
    </row>
    <row r="2499" spans="1:18" ht="16.5" customHeight="1" x14ac:dyDescent="0.2">
      <c r="A2499" s="97"/>
      <c r="B2499" s="98"/>
      <c r="C2499" s="97"/>
      <c r="D2499" s="105"/>
      <c r="E2499" s="105"/>
      <c r="F2499" s="98"/>
      <c r="G2499" s="98"/>
      <c r="H2499" s="98"/>
      <c r="J2499" s="98"/>
      <c r="K2499" s="98"/>
      <c r="L2499" s="98"/>
      <c r="M2499" s="95"/>
      <c r="N2499" s="98"/>
      <c r="O2499" s="95"/>
      <c r="P2499" s="95"/>
      <c r="Q2499" s="98"/>
      <c r="R2499" s="112"/>
    </row>
    <row r="2500" spans="1:18" ht="16.5" customHeight="1" x14ac:dyDescent="0.2">
      <c r="A2500" s="97"/>
      <c r="B2500" s="98"/>
      <c r="C2500" s="97"/>
      <c r="D2500" s="105"/>
      <c r="E2500" s="105"/>
      <c r="F2500" s="98"/>
      <c r="G2500" s="98"/>
      <c r="H2500" s="98"/>
      <c r="J2500" s="98"/>
      <c r="K2500" s="98"/>
      <c r="L2500" s="98"/>
      <c r="M2500" s="95"/>
      <c r="N2500" s="98"/>
      <c r="O2500" s="95"/>
      <c r="P2500" s="95"/>
      <c r="Q2500" s="98"/>
      <c r="R2500" s="112"/>
    </row>
    <row r="2501" spans="1:18" ht="16.5" customHeight="1" x14ac:dyDescent="0.2">
      <c r="A2501" s="97"/>
      <c r="B2501" s="98"/>
      <c r="C2501" s="97"/>
      <c r="D2501" s="105"/>
      <c r="E2501" s="105"/>
      <c r="F2501" s="98"/>
      <c r="G2501" s="98"/>
      <c r="H2501" s="98"/>
      <c r="J2501" s="98"/>
      <c r="K2501" s="98"/>
      <c r="L2501" s="98"/>
      <c r="M2501" s="95"/>
      <c r="N2501" s="98"/>
      <c r="O2501" s="95"/>
      <c r="P2501" s="95"/>
      <c r="Q2501" s="98"/>
      <c r="R2501" s="112"/>
    </row>
    <row r="2502" spans="1:18" ht="16.5" customHeight="1" x14ac:dyDescent="0.2">
      <c r="A2502" s="97"/>
      <c r="B2502" s="98"/>
      <c r="C2502" s="97"/>
      <c r="D2502" s="105"/>
      <c r="E2502" s="105"/>
      <c r="F2502" s="98"/>
      <c r="G2502" s="98"/>
      <c r="H2502" s="98"/>
      <c r="J2502" s="98"/>
      <c r="K2502" s="98"/>
      <c r="L2502" s="98"/>
      <c r="M2502" s="95"/>
      <c r="N2502" s="98"/>
      <c r="O2502" s="95"/>
      <c r="P2502" s="95"/>
      <c r="Q2502" s="98"/>
      <c r="R2502" s="112"/>
    </row>
    <row r="2503" spans="1:18" ht="16.5" customHeight="1" x14ac:dyDescent="0.2">
      <c r="A2503" s="97"/>
      <c r="B2503" s="98"/>
      <c r="C2503" s="97"/>
      <c r="D2503" s="105"/>
      <c r="E2503" s="105"/>
      <c r="F2503" s="98"/>
      <c r="G2503" s="98"/>
      <c r="H2503" s="98"/>
      <c r="J2503" s="98"/>
      <c r="K2503" s="98"/>
      <c r="L2503" s="98"/>
      <c r="M2503" s="95"/>
      <c r="N2503" s="98"/>
      <c r="O2503" s="95"/>
      <c r="P2503" s="95"/>
      <c r="Q2503" s="98"/>
      <c r="R2503" s="112"/>
    </row>
    <row r="2504" spans="1:18" ht="16.5" customHeight="1" x14ac:dyDescent="0.2">
      <c r="A2504" s="97"/>
      <c r="B2504" s="98"/>
      <c r="C2504" s="97"/>
      <c r="D2504" s="105"/>
      <c r="E2504" s="105"/>
      <c r="F2504" s="98"/>
      <c r="G2504" s="98"/>
      <c r="H2504" s="98"/>
      <c r="J2504" s="98"/>
      <c r="K2504" s="98"/>
      <c r="L2504" s="98"/>
      <c r="M2504" s="95"/>
      <c r="N2504" s="98"/>
      <c r="O2504" s="95"/>
      <c r="P2504" s="95"/>
      <c r="Q2504" s="98"/>
      <c r="R2504" s="112"/>
    </row>
    <row r="2505" spans="1:18" ht="16.5" customHeight="1" x14ac:dyDescent="0.2">
      <c r="A2505" s="97"/>
      <c r="B2505" s="98"/>
      <c r="C2505" s="97"/>
      <c r="D2505" s="105"/>
      <c r="E2505" s="105"/>
      <c r="F2505" s="98"/>
      <c r="G2505" s="98"/>
      <c r="H2505" s="98"/>
      <c r="J2505" s="98"/>
      <c r="K2505" s="98"/>
      <c r="L2505" s="98"/>
      <c r="M2505" s="95"/>
      <c r="N2505" s="98"/>
      <c r="O2505" s="95"/>
      <c r="P2505" s="95"/>
      <c r="Q2505" s="98"/>
      <c r="R2505" s="112"/>
    </row>
    <row r="2506" spans="1:18" ht="16.5" customHeight="1" x14ac:dyDescent="0.2">
      <c r="A2506" s="97"/>
      <c r="B2506" s="98"/>
      <c r="C2506" s="97"/>
      <c r="D2506" s="105"/>
      <c r="E2506" s="105"/>
      <c r="F2506" s="98"/>
      <c r="G2506" s="98"/>
      <c r="H2506" s="98"/>
      <c r="J2506" s="98"/>
      <c r="K2506" s="98"/>
      <c r="L2506" s="98"/>
      <c r="M2506" s="95"/>
      <c r="N2506" s="98"/>
      <c r="O2506" s="95"/>
      <c r="P2506" s="95"/>
      <c r="Q2506" s="98"/>
      <c r="R2506" s="112"/>
    </row>
    <row r="2507" spans="1:18" ht="16.5" customHeight="1" x14ac:dyDescent="0.2">
      <c r="A2507" s="97"/>
      <c r="B2507" s="98"/>
      <c r="C2507" s="97"/>
      <c r="D2507" s="105"/>
      <c r="E2507" s="105"/>
      <c r="F2507" s="98"/>
      <c r="G2507" s="98"/>
      <c r="H2507" s="98"/>
      <c r="J2507" s="98"/>
      <c r="K2507" s="98"/>
      <c r="L2507" s="98"/>
      <c r="M2507" s="95"/>
      <c r="N2507" s="98"/>
      <c r="O2507" s="95"/>
      <c r="P2507" s="95"/>
      <c r="Q2507" s="98"/>
      <c r="R2507" s="112"/>
    </row>
    <row r="2508" spans="1:18" ht="16.5" customHeight="1" x14ac:dyDescent="0.2">
      <c r="A2508" s="97"/>
      <c r="B2508" s="98"/>
      <c r="C2508" s="97"/>
      <c r="D2508" s="105"/>
      <c r="E2508" s="105"/>
      <c r="F2508" s="98"/>
      <c r="G2508" s="98"/>
      <c r="H2508" s="98"/>
      <c r="J2508" s="98"/>
      <c r="K2508" s="98"/>
      <c r="L2508" s="98"/>
      <c r="M2508" s="95"/>
      <c r="N2508" s="98"/>
      <c r="O2508" s="95"/>
      <c r="P2508" s="95"/>
      <c r="Q2508" s="98"/>
      <c r="R2508" s="112"/>
    </row>
    <row r="2509" spans="1:18" ht="16.5" customHeight="1" x14ac:dyDescent="0.2">
      <c r="A2509" s="97"/>
      <c r="B2509" s="98"/>
      <c r="C2509" s="97"/>
      <c r="D2509" s="105"/>
      <c r="E2509" s="105"/>
      <c r="F2509" s="98"/>
      <c r="G2509" s="98"/>
      <c r="H2509" s="98"/>
      <c r="J2509" s="98"/>
      <c r="K2509" s="98"/>
      <c r="L2509" s="98"/>
      <c r="M2509" s="95"/>
      <c r="N2509" s="98"/>
      <c r="O2509" s="95"/>
      <c r="P2509" s="95"/>
      <c r="Q2509" s="98"/>
      <c r="R2509" s="112"/>
    </row>
    <row r="2510" spans="1:18" ht="16.5" customHeight="1" x14ac:dyDescent="0.2">
      <c r="A2510" s="97"/>
      <c r="B2510" s="98"/>
      <c r="C2510" s="97"/>
      <c r="D2510" s="105"/>
      <c r="E2510" s="105"/>
      <c r="F2510" s="98"/>
      <c r="G2510" s="98"/>
      <c r="H2510" s="98"/>
      <c r="J2510" s="98"/>
      <c r="K2510" s="98"/>
      <c r="L2510" s="98"/>
      <c r="M2510" s="95"/>
      <c r="N2510" s="98"/>
      <c r="O2510" s="95"/>
      <c r="P2510" s="95"/>
      <c r="Q2510" s="98"/>
      <c r="R2510" s="112"/>
    </row>
    <row r="2511" spans="1:18" ht="16.5" customHeight="1" x14ac:dyDescent="0.2">
      <c r="A2511" s="97"/>
      <c r="B2511" s="98"/>
      <c r="C2511" s="97"/>
      <c r="D2511" s="105"/>
      <c r="E2511" s="105"/>
      <c r="F2511" s="98"/>
      <c r="G2511" s="98"/>
      <c r="H2511" s="98"/>
      <c r="J2511" s="98"/>
      <c r="K2511" s="98"/>
      <c r="L2511" s="98"/>
      <c r="M2511" s="95"/>
      <c r="N2511" s="98"/>
      <c r="O2511" s="95"/>
      <c r="P2511" s="95"/>
      <c r="Q2511" s="98"/>
      <c r="R2511" s="112"/>
    </row>
    <row r="2512" spans="1:18" ht="16.5" customHeight="1" x14ac:dyDescent="0.2">
      <c r="A2512" s="97"/>
      <c r="B2512" s="98"/>
      <c r="C2512" s="97"/>
      <c r="D2512" s="105"/>
      <c r="E2512" s="105"/>
      <c r="F2512" s="98"/>
      <c r="G2512" s="98"/>
      <c r="H2512" s="98"/>
      <c r="J2512" s="98"/>
      <c r="K2512" s="98"/>
      <c r="L2512" s="98"/>
      <c r="M2512" s="95"/>
      <c r="N2512" s="98"/>
      <c r="O2512" s="95"/>
      <c r="P2512" s="95"/>
      <c r="Q2512" s="98"/>
      <c r="R2512" s="112"/>
    </row>
    <row r="2513" spans="1:18" ht="16.5" customHeight="1" x14ac:dyDescent="0.2">
      <c r="A2513" s="97"/>
      <c r="B2513" s="98"/>
      <c r="C2513" s="97"/>
      <c r="D2513" s="105"/>
      <c r="E2513" s="105"/>
      <c r="F2513" s="98"/>
      <c r="G2513" s="98"/>
      <c r="H2513" s="98"/>
      <c r="J2513" s="98"/>
      <c r="K2513" s="98"/>
      <c r="L2513" s="98"/>
      <c r="M2513" s="95"/>
      <c r="N2513" s="98"/>
      <c r="O2513" s="95"/>
      <c r="P2513" s="95"/>
      <c r="Q2513" s="98"/>
      <c r="R2513" s="112"/>
    </row>
    <row r="2514" spans="1:18" ht="16.5" customHeight="1" x14ac:dyDescent="0.2">
      <c r="A2514" s="97"/>
      <c r="B2514" s="98"/>
      <c r="C2514" s="97"/>
      <c r="D2514" s="105"/>
      <c r="E2514" s="105"/>
      <c r="F2514" s="98"/>
      <c r="G2514" s="98"/>
      <c r="H2514" s="98"/>
      <c r="J2514" s="98"/>
      <c r="K2514" s="98"/>
      <c r="L2514" s="98"/>
      <c r="M2514" s="95"/>
      <c r="N2514" s="98"/>
      <c r="O2514" s="95"/>
      <c r="P2514" s="95"/>
      <c r="Q2514" s="98"/>
      <c r="R2514" s="112"/>
    </row>
    <row r="2515" spans="1:18" ht="16.5" customHeight="1" x14ac:dyDescent="0.2">
      <c r="A2515" s="97"/>
      <c r="B2515" s="98"/>
      <c r="C2515" s="97"/>
      <c r="D2515" s="105"/>
      <c r="E2515" s="105"/>
      <c r="F2515" s="98"/>
      <c r="G2515" s="98"/>
      <c r="H2515" s="98"/>
      <c r="J2515" s="98"/>
      <c r="K2515" s="98"/>
      <c r="L2515" s="98"/>
      <c r="M2515" s="95"/>
      <c r="N2515" s="98"/>
      <c r="O2515" s="95"/>
      <c r="P2515" s="95"/>
      <c r="Q2515" s="98"/>
      <c r="R2515" s="112"/>
    </row>
    <row r="2516" spans="1:18" ht="16.5" customHeight="1" x14ac:dyDescent="0.2">
      <c r="A2516" s="97"/>
      <c r="B2516" s="98"/>
      <c r="C2516" s="97"/>
      <c r="D2516" s="105"/>
      <c r="E2516" s="105"/>
      <c r="F2516" s="98"/>
      <c r="G2516" s="98"/>
      <c r="H2516" s="98"/>
      <c r="J2516" s="98"/>
      <c r="K2516" s="98"/>
      <c r="L2516" s="98"/>
      <c r="M2516" s="95"/>
      <c r="N2516" s="98"/>
      <c r="O2516" s="95"/>
      <c r="P2516" s="95"/>
      <c r="Q2516" s="98"/>
      <c r="R2516" s="112"/>
    </row>
    <row r="2517" spans="1:18" ht="16.5" customHeight="1" x14ac:dyDescent="0.2">
      <c r="A2517" s="97"/>
      <c r="B2517" s="98"/>
      <c r="C2517" s="97"/>
      <c r="D2517" s="105"/>
      <c r="E2517" s="105"/>
      <c r="F2517" s="98"/>
      <c r="G2517" s="98"/>
      <c r="H2517" s="98"/>
      <c r="J2517" s="98"/>
      <c r="K2517" s="98"/>
      <c r="L2517" s="98"/>
      <c r="M2517" s="95"/>
      <c r="N2517" s="98"/>
      <c r="O2517" s="95"/>
      <c r="P2517" s="95"/>
      <c r="Q2517" s="98"/>
      <c r="R2517" s="112"/>
    </row>
    <row r="2518" spans="1:18" ht="16.5" customHeight="1" x14ac:dyDescent="0.2">
      <c r="A2518" s="97"/>
      <c r="B2518" s="98"/>
      <c r="C2518" s="97"/>
      <c r="D2518" s="105"/>
      <c r="E2518" s="105"/>
      <c r="F2518" s="98"/>
      <c r="G2518" s="98"/>
      <c r="H2518" s="98"/>
      <c r="J2518" s="98"/>
      <c r="K2518" s="98"/>
      <c r="L2518" s="98"/>
      <c r="M2518" s="95"/>
      <c r="N2518" s="98"/>
      <c r="O2518" s="95"/>
      <c r="P2518" s="95"/>
      <c r="Q2518" s="98"/>
      <c r="R2518" s="112"/>
    </row>
    <row r="2519" spans="1:18" ht="16.5" customHeight="1" x14ac:dyDescent="0.2">
      <c r="A2519" s="97"/>
      <c r="B2519" s="98"/>
      <c r="C2519" s="97"/>
      <c r="D2519" s="105"/>
      <c r="E2519" s="105"/>
      <c r="F2519" s="98"/>
      <c r="G2519" s="98"/>
      <c r="H2519" s="98"/>
      <c r="J2519" s="98"/>
      <c r="K2519" s="98"/>
      <c r="L2519" s="98"/>
      <c r="M2519" s="95"/>
      <c r="N2519" s="98"/>
      <c r="O2519" s="95"/>
      <c r="P2519" s="95"/>
      <c r="Q2519" s="98"/>
      <c r="R2519" s="112"/>
    </row>
    <row r="2520" spans="1:18" ht="16.5" customHeight="1" x14ac:dyDescent="0.2">
      <c r="A2520" s="97"/>
      <c r="B2520" s="98"/>
      <c r="C2520" s="97"/>
      <c r="D2520" s="105"/>
      <c r="E2520" s="105"/>
      <c r="F2520" s="98"/>
      <c r="G2520" s="98"/>
      <c r="H2520" s="98"/>
      <c r="J2520" s="98"/>
      <c r="K2520" s="98"/>
      <c r="L2520" s="98"/>
      <c r="M2520" s="95"/>
      <c r="N2520" s="98"/>
      <c r="O2520" s="95"/>
      <c r="P2520" s="95"/>
      <c r="Q2520" s="98"/>
      <c r="R2520" s="112"/>
    </row>
    <row r="2521" spans="1:18" ht="16.5" customHeight="1" x14ac:dyDescent="0.2">
      <c r="A2521" s="97"/>
      <c r="B2521" s="98"/>
      <c r="C2521" s="97"/>
      <c r="D2521" s="105"/>
      <c r="E2521" s="105"/>
      <c r="F2521" s="98"/>
      <c r="G2521" s="98"/>
      <c r="H2521" s="98"/>
      <c r="J2521" s="98"/>
      <c r="K2521" s="98"/>
      <c r="L2521" s="98"/>
      <c r="M2521" s="95"/>
      <c r="N2521" s="98"/>
      <c r="O2521" s="95"/>
      <c r="P2521" s="95"/>
      <c r="Q2521" s="98"/>
      <c r="R2521" s="112"/>
    </row>
    <row r="2522" spans="1:18" ht="16.5" customHeight="1" x14ac:dyDescent="0.2">
      <c r="A2522" s="97"/>
      <c r="B2522" s="98"/>
      <c r="C2522" s="97"/>
      <c r="D2522" s="105"/>
      <c r="E2522" s="105"/>
      <c r="F2522" s="98"/>
      <c r="G2522" s="98"/>
      <c r="H2522" s="98"/>
      <c r="J2522" s="98"/>
      <c r="K2522" s="98"/>
      <c r="L2522" s="98"/>
      <c r="M2522" s="95"/>
      <c r="N2522" s="98"/>
      <c r="O2522" s="95"/>
      <c r="P2522" s="95"/>
      <c r="Q2522" s="98"/>
      <c r="R2522" s="112"/>
    </row>
    <row r="2523" spans="1:18" ht="16.5" customHeight="1" x14ac:dyDescent="0.2">
      <c r="A2523" s="97"/>
      <c r="B2523" s="98"/>
      <c r="C2523" s="97"/>
      <c r="D2523" s="105"/>
      <c r="E2523" s="105"/>
      <c r="F2523" s="98"/>
      <c r="G2523" s="98"/>
      <c r="H2523" s="98"/>
      <c r="J2523" s="98"/>
      <c r="K2523" s="98"/>
      <c r="L2523" s="98"/>
      <c r="M2523" s="95"/>
      <c r="N2523" s="98"/>
      <c r="O2523" s="95"/>
      <c r="P2523" s="95"/>
      <c r="Q2523" s="98"/>
      <c r="R2523" s="112"/>
    </row>
    <row r="2524" spans="1:18" ht="16.5" customHeight="1" x14ac:dyDescent="0.2">
      <c r="A2524" s="97"/>
      <c r="B2524" s="98"/>
      <c r="C2524" s="97"/>
      <c r="D2524" s="105"/>
      <c r="E2524" s="105"/>
      <c r="F2524" s="98"/>
      <c r="G2524" s="98"/>
      <c r="H2524" s="98"/>
      <c r="J2524" s="98"/>
      <c r="K2524" s="98"/>
      <c r="L2524" s="98"/>
      <c r="M2524" s="95"/>
      <c r="N2524" s="98"/>
      <c r="O2524" s="95"/>
      <c r="P2524" s="95"/>
      <c r="Q2524" s="98"/>
      <c r="R2524" s="112"/>
    </row>
    <row r="2525" spans="1:18" ht="16.5" customHeight="1" x14ac:dyDescent="0.2">
      <c r="A2525" s="97"/>
      <c r="B2525" s="98"/>
      <c r="C2525" s="97"/>
      <c r="D2525" s="105"/>
      <c r="E2525" s="105"/>
      <c r="F2525" s="98"/>
      <c r="G2525" s="98"/>
      <c r="H2525" s="98"/>
      <c r="J2525" s="98"/>
      <c r="K2525" s="98"/>
      <c r="L2525" s="98"/>
      <c r="M2525" s="95"/>
      <c r="N2525" s="98"/>
      <c r="O2525" s="95"/>
      <c r="P2525" s="95"/>
      <c r="Q2525" s="98"/>
      <c r="R2525" s="112"/>
    </row>
    <row r="2526" spans="1:18" ht="16.5" customHeight="1" x14ac:dyDescent="0.2">
      <c r="A2526" s="97"/>
      <c r="B2526" s="98"/>
      <c r="C2526" s="97"/>
      <c r="D2526" s="105"/>
      <c r="E2526" s="105"/>
      <c r="F2526" s="98"/>
      <c r="G2526" s="98"/>
      <c r="H2526" s="98"/>
      <c r="J2526" s="98"/>
      <c r="K2526" s="98"/>
      <c r="L2526" s="98"/>
      <c r="M2526" s="95"/>
      <c r="N2526" s="98"/>
      <c r="O2526" s="95"/>
      <c r="P2526" s="95"/>
      <c r="Q2526" s="98"/>
      <c r="R2526" s="112"/>
    </row>
    <row r="2527" spans="1:18" ht="16.5" customHeight="1" x14ac:dyDescent="0.2">
      <c r="A2527" s="97"/>
      <c r="B2527" s="98"/>
      <c r="C2527" s="97"/>
      <c r="D2527" s="105"/>
      <c r="E2527" s="105"/>
      <c r="F2527" s="98"/>
      <c r="G2527" s="98"/>
      <c r="H2527" s="98"/>
      <c r="J2527" s="98"/>
      <c r="K2527" s="98"/>
      <c r="L2527" s="98"/>
      <c r="M2527" s="95"/>
      <c r="N2527" s="98"/>
      <c r="O2527" s="95"/>
      <c r="P2527" s="95"/>
      <c r="Q2527" s="98"/>
      <c r="R2527" s="112"/>
    </row>
    <row r="2528" spans="1:18" ht="16.5" customHeight="1" x14ac:dyDescent="0.2">
      <c r="A2528" s="97"/>
      <c r="B2528" s="98"/>
      <c r="C2528" s="97"/>
      <c r="D2528" s="105"/>
      <c r="E2528" s="105"/>
      <c r="F2528" s="98"/>
      <c r="G2528" s="98"/>
      <c r="H2528" s="98"/>
      <c r="J2528" s="98"/>
      <c r="K2528" s="98"/>
      <c r="L2528" s="98"/>
      <c r="M2528" s="95"/>
      <c r="N2528" s="98"/>
      <c r="O2528" s="95"/>
      <c r="P2528" s="95"/>
      <c r="Q2528" s="98"/>
      <c r="R2528" s="112"/>
    </row>
    <row r="2529" spans="1:18" ht="16.5" customHeight="1" x14ac:dyDescent="0.2">
      <c r="A2529" s="97"/>
      <c r="B2529" s="98"/>
      <c r="C2529" s="97"/>
      <c r="D2529" s="105"/>
      <c r="E2529" s="105"/>
      <c r="F2529" s="98"/>
      <c r="G2529" s="98"/>
      <c r="H2529" s="98"/>
      <c r="J2529" s="98"/>
      <c r="K2529" s="98"/>
      <c r="L2529" s="98"/>
      <c r="M2529" s="95"/>
      <c r="N2529" s="98"/>
      <c r="O2529" s="95"/>
      <c r="P2529" s="95"/>
      <c r="Q2529" s="98"/>
      <c r="R2529" s="112"/>
    </row>
    <row r="2530" spans="1:18" ht="16.5" customHeight="1" x14ac:dyDescent="0.2">
      <c r="A2530" s="97"/>
      <c r="B2530" s="98"/>
      <c r="C2530" s="97"/>
      <c r="D2530" s="105"/>
      <c r="E2530" s="105"/>
      <c r="F2530" s="98"/>
      <c r="G2530" s="98"/>
      <c r="H2530" s="98"/>
      <c r="J2530" s="98"/>
      <c r="K2530" s="98"/>
      <c r="L2530" s="98"/>
      <c r="M2530" s="95"/>
      <c r="N2530" s="98"/>
      <c r="O2530" s="95"/>
      <c r="P2530" s="95"/>
      <c r="Q2530" s="98"/>
      <c r="R2530" s="112"/>
    </row>
    <row r="2531" spans="1:18" ht="16.5" customHeight="1" x14ac:dyDescent="0.2">
      <c r="A2531" s="97"/>
      <c r="B2531" s="98"/>
      <c r="C2531" s="97"/>
      <c r="D2531" s="105"/>
      <c r="E2531" s="105"/>
      <c r="F2531" s="98"/>
      <c r="G2531" s="98"/>
      <c r="H2531" s="98"/>
      <c r="J2531" s="98"/>
      <c r="K2531" s="98"/>
      <c r="L2531" s="98"/>
      <c r="M2531" s="95"/>
      <c r="N2531" s="98"/>
      <c r="O2531" s="95"/>
      <c r="P2531" s="95"/>
      <c r="Q2531" s="98"/>
      <c r="R2531" s="112"/>
    </row>
    <row r="2532" spans="1:18" ht="16.5" customHeight="1" x14ac:dyDescent="0.2">
      <c r="A2532" s="97"/>
      <c r="B2532" s="98"/>
      <c r="C2532" s="97"/>
      <c r="D2532" s="105"/>
      <c r="E2532" s="105"/>
      <c r="F2532" s="98"/>
      <c r="G2532" s="98"/>
      <c r="H2532" s="98"/>
      <c r="J2532" s="98"/>
      <c r="K2532" s="98"/>
      <c r="L2532" s="98"/>
      <c r="M2532" s="95"/>
      <c r="N2532" s="98"/>
      <c r="O2532" s="95"/>
      <c r="P2532" s="95"/>
      <c r="Q2532" s="98"/>
      <c r="R2532" s="112"/>
    </row>
    <row r="2533" spans="1:18" ht="16.5" customHeight="1" x14ac:dyDescent="0.2">
      <c r="A2533" s="97"/>
      <c r="B2533" s="98"/>
      <c r="C2533" s="97"/>
      <c r="D2533" s="105"/>
      <c r="E2533" s="105"/>
      <c r="F2533" s="98"/>
      <c r="G2533" s="98"/>
      <c r="H2533" s="98"/>
      <c r="J2533" s="98"/>
      <c r="K2533" s="98"/>
      <c r="L2533" s="98"/>
      <c r="M2533" s="95"/>
      <c r="N2533" s="98"/>
      <c r="O2533" s="95"/>
      <c r="P2533" s="95"/>
      <c r="Q2533" s="98"/>
      <c r="R2533" s="112"/>
    </row>
    <row r="2534" spans="1:18" ht="16.5" customHeight="1" x14ac:dyDescent="0.2">
      <c r="A2534" s="97"/>
      <c r="B2534" s="98"/>
      <c r="C2534" s="97"/>
      <c r="D2534" s="105"/>
      <c r="E2534" s="105"/>
      <c r="F2534" s="98"/>
      <c r="G2534" s="98"/>
      <c r="H2534" s="98"/>
      <c r="J2534" s="98"/>
      <c r="K2534" s="98"/>
      <c r="L2534" s="98"/>
      <c r="M2534" s="95"/>
      <c r="N2534" s="98"/>
      <c r="O2534" s="95"/>
      <c r="P2534" s="95"/>
      <c r="Q2534" s="98"/>
      <c r="R2534" s="112"/>
    </row>
    <row r="2535" spans="1:18" ht="16.5" customHeight="1" x14ac:dyDescent="0.2">
      <c r="A2535" s="97"/>
      <c r="B2535" s="98"/>
      <c r="C2535" s="97"/>
      <c r="D2535" s="105"/>
      <c r="E2535" s="105"/>
      <c r="F2535" s="98"/>
      <c r="G2535" s="98"/>
      <c r="H2535" s="98"/>
      <c r="J2535" s="98"/>
      <c r="K2535" s="98"/>
      <c r="L2535" s="98"/>
      <c r="M2535" s="95"/>
      <c r="N2535" s="98"/>
      <c r="O2535" s="95"/>
      <c r="P2535" s="95"/>
      <c r="Q2535" s="98"/>
      <c r="R2535" s="112"/>
    </row>
    <row r="2536" spans="1:18" ht="16.5" customHeight="1" x14ac:dyDescent="0.2">
      <c r="A2536" s="97"/>
      <c r="B2536" s="98"/>
      <c r="C2536" s="97"/>
      <c r="D2536" s="105"/>
      <c r="E2536" s="105"/>
      <c r="F2536" s="98"/>
      <c r="G2536" s="98"/>
      <c r="H2536" s="98"/>
      <c r="J2536" s="98"/>
      <c r="K2536" s="98"/>
      <c r="L2536" s="98"/>
      <c r="M2536" s="95"/>
      <c r="N2536" s="98"/>
      <c r="O2536" s="95"/>
      <c r="P2536" s="95"/>
      <c r="Q2536" s="98"/>
      <c r="R2536" s="112"/>
    </row>
    <row r="2537" spans="1:18" ht="16.5" customHeight="1" x14ac:dyDescent="0.2">
      <c r="A2537" s="97"/>
      <c r="B2537" s="98"/>
      <c r="C2537" s="97"/>
      <c r="D2537" s="105"/>
      <c r="E2537" s="105"/>
      <c r="F2537" s="98"/>
      <c r="G2537" s="98"/>
      <c r="H2537" s="98"/>
      <c r="J2537" s="98"/>
      <c r="K2537" s="98"/>
      <c r="L2537" s="98"/>
      <c r="M2537" s="95"/>
      <c r="N2537" s="98"/>
      <c r="O2537" s="95"/>
      <c r="P2537" s="95"/>
      <c r="Q2537" s="98"/>
      <c r="R2537" s="112"/>
    </row>
    <row r="2538" spans="1:18" ht="16.5" customHeight="1" x14ac:dyDescent="0.2">
      <c r="A2538" s="97"/>
      <c r="B2538" s="98"/>
      <c r="C2538" s="97"/>
      <c r="D2538" s="105"/>
      <c r="E2538" s="105"/>
      <c r="F2538" s="98"/>
      <c r="G2538" s="98"/>
      <c r="H2538" s="98"/>
      <c r="J2538" s="98"/>
      <c r="K2538" s="98"/>
      <c r="L2538" s="98"/>
      <c r="M2538" s="95"/>
      <c r="N2538" s="98"/>
      <c r="O2538" s="95"/>
      <c r="P2538" s="95"/>
      <c r="Q2538" s="98"/>
      <c r="R2538" s="112"/>
    </row>
    <row r="2539" spans="1:18" ht="16.5" customHeight="1" x14ac:dyDescent="0.2">
      <c r="A2539" s="97"/>
      <c r="B2539" s="98"/>
      <c r="C2539" s="97"/>
      <c r="D2539" s="105"/>
      <c r="E2539" s="105"/>
      <c r="F2539" s="98"/>
      <c r="G2539" s="98"/>
      <c r="H2539" s="98"/>
      <c r="J2539" s="98"/>
      <c r="K2539" s="98"/>
      <c r="L2539" s="98"/>
      <c r="M2539" s="95"/>
      <c r="N2539" s="98"/>
      <c r="O2539" s="95"/>
      <c r="P2539" s="95"/>
      <c r="Q2539" s="98"/>
      <c r="R2539" s="112"/>
    </row>
    <row r="2540" spans="1:18" ht="16.5" customHeight="1" x14ac:dyDescent="0.2">
      <c r="A2540" s="97"/>
      <c r="B2540" s="98"/>
      <c r="C2540" s="97"/>
      <c r="D2540" s="105"/>
      <c r="E2540" s="105"/>
      <c r="F2540" s="98"/>
      <c r="G2540" s="98"/>
      <c r="H2540" s="98"/>
      <c r="J2540" s="98"/>
      <c r="K2540" s="98"/>
      <c r="L2540" s="98"/>
      <c r="M2540" s="95"/>
      <c r="N2540" s="98"/>
      <c r="O2540" s="95"/>
      <c r="P2540" s="95"/>
      <c r="Q2540" s="98"/>
      <c r="R2540" s="112"/>
    </row>
    <row r="2541" spans="1:18" ht="16.5" customHeight="1" x14ac:dyDescent="0.2">
      <c r="A2541" s="97"/>
      <c r="B2541" s="98"/>
      <c r="C2541" s="97"/>
      <c r="D2541" s="105"/>
      <c r="E2541" s="105"/>
      <c r="F2541" s="98"/>
      <c r="G2541" s="98"/>
      <c r="H2541" s="98"/>
      <c r="J2541" s="98"/>
      <c r="K2541" s="98"/>
      <c r="L2541" s="98"/>
      <c r="M2541" s="95"/>
      <c r="N2541" s="98"/>
      <c r="O2541" s="95"/>
      <c r="P2541" s="95"/>
      <c r="Q2541" s="98"/>
      <c r="R2541" s="112"/>
    </row>
    <row r="2542" spans="1:18" ht="16.5" customHeight="1" x14ac:dyDescent="0.2">
      <c r="A2542" s="97"/>
      <c r="B2542" s="98"/>
      <c r="C2542" s="97"/>
      <c r="D2542" s="105"/>
      <c r="E2542" s="105"/>
      <c r="F2542" s="98"/>
      <c r="G2542" s="98"/>
      <c r="H2542" s="98"/>
      <c r="J2542" s="98"/>
      <c r="K2542" s="98"/>
      <c r="L2542" s="98"/>
      <c r="M2542" s="95"/>
      <c r="N2542" s="98"/>
      <c r="O2542" s="95"/>
      <c r="P2542" s="95"/>
      <c r="Q2542" s="98"/>
      <c r="R2542" s="112"/>
    </row>
    <row r="2543" spans="1:18" ht="16.5" customHeight="1" x14ac:dyDescent="0.2">
      <c r="A2543" s="97"/>
      <c r="B2543" s="98"/>
      <c r="C2543" s="97"/>
      <c r="D2543" s="105"/>
      <c r="E2543" s="105"/>
      <c r="F2543" s="98"/>
      <c r="G2543" s="98"/>
      <c r="H2543" s="98"/>
      <c r="J2543" s="98"/>
      <c r="K2543" s="98"/>
      <c r="L2543" s="98"/>
      <c r="M2543" s="95"/>
      <c r="N2543" s="98"/>
      <c r="O2543" s="95"/>
      <c r="P2543" s="95"/>
      <c r="Q2543" s="98"/>
      <c r="R2543" s="112"/>
    </row>
    <row r="2544" spans="1:18" ht="16.5" customHeight="1" x14ac:dyDescent="0.2">
      <c r="A2544" s="97"/>
      <c r="B2544" s="98"/>
      <c r="C2544" s="97"/>
      <c r="D2544" s="105"/>
      <c r="E2544" s="105"/>
      <c r="F2544" s="98"/>
      <c r="G2544" s="98"/>
      <c r="H2544" s="98"/>
      <c r="J2544" s="98"/>
      <c r="K2544" s="98"/>
      <c r="L2544" s="98"/>
      <c r="M2544" s="95"/>
      <c r="N2544" s="98"/>
      <c r="O2544" s="95"/>
      <c r="P2544" s="95"/>
      <c r="Q2544" s="98"/>
      <c r="R2544" s="112"/>
    </row>
    <row r="2545" spans="1:18" ht="16.5" customHeight="1" x14ac:dyDescent="0.2">
      <c r="A2545" s="97"/>
      <c r="B2545" s="98"/>
      <c r="C2545" s="97"/>
      <c r="D2545" s="105"/>
      <c r="E2545" s="105"/>
      <c r="F2545" s="98"/>
      <c r="G2545" s="98"/>
      <c r="H2545" s="98"/>
      <c r="J2545" s="98"/>
      <c r="K2545" s="98"/>
      <c r="L2545" s="98"/>
      <c r="M2545" s="95"/>
      <c r="N2545" s="98"/>
      <c r="O2545" s="95"/>
      <c r="P2545" s="95"/>
      <c r="Q2545" s="98"/>
      <c r="R2545" s="112"/>
    </row>
    <row r="2546" spans="1:18" ht="16.5" customHeight="1" x14ac:dyDescent="0.2">
      <c r="A2546" s="97"/>
      <c r="B2546" s="98"/>
      <c r="C2546" s="97"/>
      <c r="D2546" s="105"/>
      <c r="E2546" s="105"/>
      <c r="F2546" s="98"/>
      <c r="G2546" s="98"/>
      <c r="H2546" s="98"/>
      <c r="J2546" s="98"/>
      <c r="K2546" s="98"/>
      <c r="L2546" s="98"/>
      <c r="M2546" s="95"/>
      <c r="N2546" s="98"/>
      <c r="O2546" s="95"/>
      <c r="P2546" s="95"/>
      <c r="Q2546" s="98"/>
      <c r="R2546" s="112"/>
    </row>
    <row r="2547" spans="1:18" ht="16.5" customHeight="1" x14ac:dyDescent="0.2">
      <c r="A2547" s="97"/>
      <c r="B2547" s="98"/>
      <c r="C2547" s="97"/>
      <c r="D2547" s="105"/>
      <c r="E2547" s="105"/>
      <c r="F2547" s="98"/>
      <c r="G2547" s="98"/>
      <c r="H2547" s="98"/>
      <c r="J2547" s="98"/>
      <c r="K2547" s="98"/>
      <c r="L2547" s="98"/>
      <c r="M2547" s="95"/>
      <c r="N2547" s="98"/>
      <c r="O2547" s="95"/>
      <c r="P2547" s="95"/>
      <c r="Q2547" s="98"/>
      <c r="R2547" s="112"/>
    </row>
    <row r="2548" spans="1:18" ht="16.5" customHeight="1" x14ac:dyDescent="0.2">
      <c r="A2548" s="97"/>
      <c r="B2548" s="98"/>
      <c r="C2548" s="97"/>
      <c r="D2548" s="105"/>
      <c r="E2548" s="105"/>
      <c r="F2548" s="98"/>
      <c r="G2548" s="98"/>
      <c r="H2548" s="98"/>
      <c r="J2548" s="98"/>
      <c r="K2548" s="98"/>
      <c r="L2548" s="98"/>
      <c r="M2548" s="95"/>
      <c r="N2548" s="98"/>
      <c r="O2548" s="95"/>
      <c r="P2548" s="95"/>
      <c r="Q2548" s="98"/>
      <c r="R2548" s="112"/>
    </row>
    <row r="2549" spans="1:18" ht="16.5" customHeight="1" x14ac:dyDescent="0.2">
      <c r="A2549" s="97"/>
      <c r="B2549" s="98"/>
      <c r="C2549" s="97"/>
      <c r="D2549" s="105"/>
      <c r="E2549" s="105"/>
      <c r="F2549" s="98"/>
      <c r="G2549" s="98"/>
      <c r="H2549" s="98"/>
      <c r="J2549" s="98"/>
      <c r="K2549" s="98"/>
      <c r="L2549" s="98"/>
      <c r="M2549" s="95"/>
      <c r="N2549" s="98"/>
      <c r="O2549" s="95"/>
      <c r="P2549" s="95"/>
      <c r="Q2549" s="98"/>
      <c r="R2549" s="112"/>
    </row>
    <row r="2550" spans="1:18" ht="16.5" customHeight="1" x14ac:dyDescent="0.2">
      <c r="A2550" s="97"/>
      <c r="B2550" s="98"/>
      <c r="C2550" s="97"/>
      <c r="D2550" s="105"/>
      <c r="E2550" s="105"/>
      <c r="F2550" s="98"/>
      <c r="G2550" s="98"/>
      <c r="H2550" s="98"/>
      <c r="J2550" s="98"/>
      <c r="K2550" s="98"/>
      <c r="L2550" s="98"/>
      <c r="M2550" s="95"/>
      <c r="N2550" s="98"/>
      <c r="O2550" s="95"/>
      <c r="P2550" s="95"/>
      <c r="Q2550" s="98"/>
      <c r="R2550" s="112"/>
    </row>
    <row r="2551" spans="1:18" ht="16.5" customHeight="1" x14ac:dyDescent="0.2">
      <c r="A2551" s="97"/>
      <c r="B2551" s="98"/>
      <c r="C2551" s="97"/>
      <c r="D2551" s="105"/>
      <c r="E2551" s="105"/>
      <c r="F2551" s="98"/>
      <c r="G2551" s="98"/>
      <c r="H2551" s="98"/>
      <c r="J2551" s="98"/>
      <c r="K2551" s="98"/>
      <c r="L2551" s="98"/>
      <c r="M2551" s="95"/>
      <c r="N2551" s="98"/>
      <c r="O2551" s="95"/>
      <c r="P2551" s="95"/>
      <c r="Q2551" s="98"/>
      <c r="R2551" s="112"/>
    </row>
    <row r="2552" spans="1:18" ht="16.5" customHeight="1" x14ac:dyDescent="0.2">
      <c r="A2552" s="97"/>
      <c r="B2552" s="98"/>
      <c r="C2552" s="97"/>
      <c r="D2552" s="105"/>
      <c r="E2552" s="105"/>
      <c r="F2552" s="98"/>
      <c r="G2552" s="98"/>
      <c r="H2552" s="98"/>
      <c r="J2552" s="98"/>
      <c r="K2552" s="98"/>
      <c r="L2552" s="98"/>
      <c r="M2552" s="95"/>
      <c r="N2552" s="98"/>
      <c r="O2552" s="95"/>
      <c r="P2552" s="95"/>
      <c r="Q2552" s="98"/>
      <c r="R2552" s="112"/>
    </row>
    <row r="2553" spans="1:18" ht="16.5" customHeight="1" x14ac:dyDescent="0.2">
      <c r="A2553" s="97"/>
      <c r="B2553" s="98"/>
      <c r="C2553" s="97"/>
      <c r="D2553" s="105"/>
      <c r="E2553" s="105"/>
      <c r="F2553" s="98"/>
      <c r="G2553" s="98"/>
      <c r="H2553" s="98"/>
      <c r="J2553" s="98"/>
      <c r="K2553" s="98"/>
      <c r="L2553" s="98"/>
      <c r="M2553" s="95"/>
      <c r="N2553" s="98"/>
      <c r="O2553" s="95"/>
      <c r="P2553" s="95"/>
      <c r="Q2553" s="98"/>
      <c r="R2553" s="112"/>
    </row>
    <row r="2554" spans="1:18" ht="16.5" customHeight="1" x14ac:dyDescent="0.2">
      <c r="A2554" s="97"/>
      <c r="B2554" s="98"/>
      <c r="C2554" s="97"/>
      <c r="D2554" s="105"/>
      <c r="E2554" s="105"/>
      <c r="F2554" s="98"/>
      <c r="G2554" s="98"/>
      <c r="H2554" s="98"/>
      <c r="J2554" s="98"/>
      <c r="K2554" s="98"/>
      <c r="L2554" s="98"/>
      <c r="M2554" s="95"/>
      <c r="N2554" s="98"/>
      <c r="O2554" s="95"/>
      <c r="P2554" s="95"/>
      <c r="Q2554" s="98"/>
      <c r="R2554" s="112"/>
    </row>
    <row r="2555" spans="1:18" ht="16.5" customHeight="1" x14ac:dyDescent="0.2">
      <c r="A2555" s="97"/>
      <c r="B2555" s="98"/>
      <c r="C2555" s="97"/>
      <c r="D2555" s="105"/>
      <c r="E2555" s="105"/>
      <c r="F2555" s="98"/>
      <c r="G2555" s="98"/>
      <c r="H2555" s="98"/>
      <c r="J2555" s="98"/>
      <c r="K2555" s="98"/>
      <c r="L2555" s="98"/>
      <c r="M2555" s="95"/>
      <c r="N2555" s="98"/>
      <c r="O2555" s="95"/>
      <c r="P2555" s="95"/>
      <c r="Q2555" s="98"/>
      <c r="R2555" s="112"/>
    </row>
    <row r="2556" spans="1:18" ht="16.5" customHeight="1" x14ac:dyDescent="0.2">
      <c r="A2556" s="97"/>
      <c r="B2556" s="98"/>
      <c r="C2556" s="97"/>
      <c r="D2556" s="105"/>
      <c r="E2556" s="105"/>
      <c r="F2556" s="98"/>
      <c r="G2556" s="98"/>
      <c r="H2556" s="98"/>
      <c r="J2556" s="98"/>
      <c r="K2556" s="98"/>
      <c r="L2556" s="98"/>
      <c r="M2556" s="95"/>
      <c r="N2556" s="98"/>
      <c r="O2556" s="95"/>
      <c r="P2556" s="95"/>
      <c r="Q2556" s="98"/>
      <c r="R2556" s="112"/>
    </row>
    <row r="2557" spans="1:18" ht="16.5" customHeight="1" x14ac:dyDescent="0.2">
      <c r="A2557" s="97"/>
      <c r="B2557" s="98"/>
      <c r="C2557" s="97"/>
      <c r="D2557" s="105"/>
      <c r="E2557" s="105"/>
      <c r="F2557" s="98"/>
      <c r="G2557" s="98"/>
      <c r="H2557" s="98"/>
      <c r="J2557" s="98"/>
      <c r="K2557" s="98"/>
      <c r="L2557" s="98"/>
      <c r="M2557" s="95"/>
      <c r="N2557" s="98"/>
      <c r="O2557" s="95"/>
      <c r="P2557" s="95"/>
      <c r="Q2557" s="98"/>
      <c r="R2557" s="112"/>
    </row>
    <row r="2558" spans="1:18" ht="16.5" customHeight="1" x14ac:dyDescent="0.2">
      <c r="A2558" s="97"/>
      <c r="B2558" s="98"/>
      <c r="C2558" s="97"/>
      <c r="D2558" s="105"/>
      <c r="E2558" s="105"/>
      <c r="F2558" s="98"/>
      <c r="G2558" s="98"/>
      <c r="H2558" s="98"/>
      <c r="J2558" s="98"/>
      <c r="K2558" s="98"/>
      <c r="L2558" s="98"/>
      <c r="M2558" s="95"/>
      <c r="N2558" s="98"/>
      <c r="O2558" s="95"/>
      <c r="P2558" s="95"/>
      <c r="Q2558" s="98"/>
      <c r="R2558" s="112"/>
    </row>
    <row r="2559" spans="1:18" ht="16.5" customHeight="1" x14ac:dyDescent="0.2">
      <c r="A2559" s="97"/>
      <c r="B2559" s="98"/>
      <c r="C2559" s="97"/>
      <c r="D2559" s="105"/>
      <c r="E2559" s="105"/>
      <c r="F2559" s="98"/>
      <c r="G2559" s="98"/>
      <c r="H2559" s="98"/>
      <c r="J2559" s="98"/>
      <c r="K2559" s="98"/>
      <c r="L2559" s="98"/>
      <c r="M2559" s="95"/>
      <c r="N2559" s="98"/>
      <c r="O2559" s="95"/>
      <c r="P2559" s="95"/>
      <c r="Q2559" s="98"/>
      <c r="R2559" s="112"/>
    </row>
    <row r="2560" spans="1:18" ht="16.5" customHeight="1" x14ac:dyDescent="0.2">
      <c r="A2560" s="97"/>
      <c r="B2560" s="98"/>
      <c r="C2560" s="97"/>
      <c r="D2560" s="105"/>
      <c r="E2560" s="105"/>
      <c r="F2560" s="98"/>
      <c r="G2560" s="98"/>
      <c r="H2560" s="98"/>
      <c r="J2560" s="98"/>
      <c r="K2560" s="98"/>
      <c r="L2560" s="98"/>
      <c r="M2560" s="95"/>
      <c r="N2560" s="98"/>
      <c r="O2560" s="95"/>
      <c r="P2560" s="95"/>
      <c r="Q2560" s="98"/>
      <c r="R2560" s="112"/>
    </row>
    <row r="2561" spans="1:18" ht="16.5" customHeight="1" x14ac:dyDescent="0.2">
      <c r="A2561" s="97"/>
      <c r="B2561" s="98"/>
      <c r="C2561" s="97"/>
      <c r="D2561" s="105"/>
      <c r="E2561" s="105"/>
      <c r="F2561" s="98"/>
      <c r="G2561" s="98"/>
      <c r="H2561" s="98"/>
      <c r="J2561" s="98"/>
      <c r="K2561" s="98"/>
      <c r="L2561" s="98"/>
      <c r="M2561" s="95"/>
      <c r="N2561" s="98"/>
      <c r="O2561" s="95"/>
      <c r="P2561" s="95"/>
      <c r="Q2561" s="98"/>
      <c r="R2561" s="112"/>
    </row>
    <row r="2562" spans="1:18" ht="16.5" customHeight="1" x14ac:dyDescent="0.2">
      <c r="A2562" s="97"/>
      <c r="B2562" s="98"/>
      <c r="C2562" s="97"/>
      <c r="D2562" s="105"/>
      <c r="E2562" s="105"/>
      <c r="F2562" s="98"/>
      <c r="G2562" s="98"/>
      <c r="H2562" s="98"/>
      <c r="J2562" s="98"/>
      <c r="K2562" s="98"/>
      <c r="L2562" s="98"/>
      <c r="M2562" s="95"/>
      <c r="N2562" s="98"/>
      <c r="O2562" s="95"/>
      <c r="P2562" s="95"/>
      <c r="Q2562" s="98"/>
      <c r="R2562" s="112"/>
    </row>
    <row r="2563" spans="1:18" ht="16.5" customHeight="1" x14ac:dyDescent="0.2">
      <c r="A2563" s="97"/>
      <c r="B2563" s="98"/>
      <c r="C2563" s="97"/>
      <c r="D2563" s="105"/>
      <c r="E2563" s="105"/>
      <c r="F2563" s="98"/>
      <c r="G2563" s="98"/>
      <c r="H2563" s="98"/>
      <c r="J2563" s="98"/>
      <c r="K2563" s="98"/>
      <c r="L2563" s="98"/>
      <c r="M2563" s="95"/>
      <c r="N2563" s="98"/>
      <c r="O2563" s="95"/>
      <c r="P2563" s="95"/>
      <c r="Q2563" s="98"/>
      <c r="R2563" s="112"/>
    </row>
    <row r="2564" spans="1:18" ht="16.5" customHeight="1" x14ac:dyDescent="0.2">
      <c r="A2564" s="97"/>
      <c r="B2564" s="98"/>
      <c r="C2564" s="97"/>
      <c r="D2564" s="105"/>
      <c r="E2564" s="105"/>
      <c r="F2564" s="98"/>
      <c r="G2564" s="98"/>
      <c r="H2564" s="98"/>
      <c r="J2564" s="98"/>
      <c r="K2564" s="98"/>
      <c r="L2564" s="98"/>
      <c r="M2564" s="95"/>
      <c r="N2564" s="98"/>
      <c r="O2564" s="95"/>
      <c r="P2564" s="95"/>
      <c r="Q2564" s="98"/>
      <c r="R2564" s="112"/>
    </row>
    <row r="2565" spans="1:18" ht="16.5" customHeight="1" x14ac:dyDescent="0.2">
      <c r="A2565" s="97"/>
      <c r="B2565" s="98"/>
      <c r="C2565" s="97"/>
      <c r="D2565" s="105"/>
      <c r="E2565" s="105"/>
      <c r="F2565" s="98"/>
      <c r="G2565" s="98"/>
      <c r="H2565" s="98"/>
      <c r="J2565" s="98"/>
      <c r="K2565" s="98"/>
      <c r="L2565" s="98"/>
      <c r="M2565" s="95"/>
      <c r="N2565" s="98"/>
      <c r="O2565" s="95"/>
      <c r="P2565" s="95"/>
      <c r="Q2565" s="98"/>
      <c r="R2565" s="112"/>
    </row>
    <row r="2566" spans="1:18" ht="16.5" customHeight="1" x14ac:dyDescent="0.2">
      <c r="A2566" s="97"/>
      <c r="B2566" s="98"/>
      <c r="C2566" s="97"/>
      <c r="D2566" s="105"/>
      <c r="E2566" s="105"/>
      <c r="F2566" s="98"/>
      <c r="G2566" s="98"/>
      <c r="H2566" s="98"/>
      <c r="J2566" s="98"/>
      <c r="K2566" s="98"/>
      <c r="L2566" s="98"/>
      <c r="M2566" s="95"/>
      <c r="N2566" s="98"/>
      <c r="O2566" s="95"/>
      <c r="P2566" s="95"/>
      <c r="Q2566" s="98"/>
      <c r="R2566" s="112"/>
    </row>
    <row r="2567" spans="1:18" ht="16.5" customHeight="1" x14ac:dyDescent="0.2">
      <c r="A2567" s="97"/>
      <c r="B2567" s="98"/>
      <c r="C2567" s="97"/>
      <c r="D2567" s="105"/>
      <c r="E2567" s="105"/>
      <c r="F2567" s="98"/>
      <c r="G2567" s="98"/>
      <c r="H2567" s="98"/>
      <c r="J2567" s="98"/>
      <c r="K2567" s="98"/>
      <c r="L2567" s="98"/>
      <c r="M2567" s="95"/>
      <c r="N2567" s="98"/>
      <c r="O2567" s="95"/>
      <c r="P2567" s="95"/>
      <c r="Q2567" s="98"/>
      <c r="R2567" s="112"/>
    </row>
    <row r="2568" spans="1:18" ht="16.5" customHeight="1" x14ac:dyDescent="0.2">
      <c r="A2568" s="97"/>
      <c r="B2568" s="98"/>
      <c r="C2568" s="97"/>
      <c r="D2568" s="105"/>
      <c r="E2568" s="105"/>
      <c r="F2568" s="98"/>
      <c r="G2568" s="98"/>
      <c r="H2568" s="98"/>
      <c r="J2568" s="98"/>
      <c r="K2568" s="98"/>
      <c r="L2568" s="98"/>
      <c r="M2568" s="95"/>
      <c r="N2568" s="98"/>
      <c r="O2568" s="95"/>
      <c r="P2568" s="95"/>
      <c r="Q2568" s="98"/>
      <c r="R2568" s="112"/>
    </row>
    <row r="2569" spans="1:18" ht="16.5" customHeight="1" x14ac:dyDescent="0.2">
      <c r="A2569" s="97"/>
      <c r="B2569" s="98"/>
      <c r="C2569" s="97"/>
      <c r="D2569" s="105"/>
      <c r="E2569" s="105"/>
      <c r="F2569" s="98"/>
      <c r="G2569" s="98"/>
      <c r="H2569" s="98"/>
      <c r="J2569" s="98"/>
      <c r="K2569" s="98"/>
      <c r="L2569" s="98"/>
      <c r="M2569" s="95"/>
      <c r="N2569" s="98"/>
      <c r="O2569" s="95"/>
      <c r="P2569" s="95"/>
      <c r="Q2569" s="98"/>
      <c r="R2569" s="112"/>
    </row>
    <row r="2570" spans="1:18" ht="16.5" customHeight="1" x14ac:dyDescent="0.2">
      <c r="A2570" s="97"/>
      <c r="B2570" s="98"/>
      <c r="C2570" s="97"/>
      <c r="D2570" s="105"/>
      <c r="E2570" s="105"/>
      <c r="F2570" s="98"/>
      <c r="G2570" s="98"/>
      <c r="H2570" s="98"/>
      <c r="J2570" s="98"/>
      <c r="K2570" s="98"/>
      <c r="L2570" s="98"/>
      <c r="M2570" s="95"/>
      <c r="N2570" s="98"/>
      <c r="O2570" s="95"/>
      <c r="P2570" s="95"/>
      <c r="Q2570" s="98"/>
      <c r="R2570" s="112"/>
    </row>
    <row r="2571" spans="1:18" ht="16.5" customHeight="1" x14ac:dyDescent="0.2">
      <c r="A2571" s="97"/>
      <c r="B2571" s="98"/>
      <c r="C2571" s="97"/>
      <c r="D2571" s="105"/>
      <c r="E2571" s="105"/>
      <c r="F2571" s="98"/>
      <c r="G2571" s="98"/>
      <c r="H2571" s="98"/>
      <c r="J2571" s="98"/>
      <c r="K2571" s="98"/>
      <c r="L2571" s="98"/>
      <c r="M2571" s="95"/>
      <c r="N2571" s="98"/>
      <c r="O2571" s="95"/>
      <c r="P2571" s="95"/>
      <c r="Q2571" s="98"/>
      <c r="R2571" s="112"/>
    </row>
    <row r="2572" spans="1:18" ht="16.5" customHeight="1" x14ac:dyDescent="0.2">
      <c r="A2572" s="97"/>
      <c r="B2572" s="98"/>
      <c r="C2572" s="97"/>
      <c r="D2572" s="105"/>
      <c r="E2572" s="105"/>
      <c r="F2572" s="98"/>
      <c r="G2572" s="98"/>
      <c r="H2572" s="98"/>
      <c r="J2572" s="98"/>
      <c r="K2572" s="98"/>
      <c r="L2572" s="98"/>
      <c r="M2572" s="95"/>
      <c r="N2572" s="98"/>
      <c r="O2572" s="95"/>
      <c r="P2572" s="95"/>
      <c r="Q2572" s="98"/>
      <c r="R2572" s="112"/>
    </row>
    <row r="2573" spans="1:18" ht="16.5" customHeight="1" x14ac:dyDescent="0.2">
      <c r="A2573" s="97"/>
      <c r="B2573" s="98"/>
      <c r="C2573" s="97"/>
      <c r="D2573" s="105"/>
      <c r="E2573" s="105"/>
      <c r="F2573" s="98"/>
      <c r="G2573" s="98"/>
      <c r="H2573" s="98"/>
      <c r="J2573" s="98"/>
      <c r="K2573" s="98"/>
      <c r="L2573" s="98"/>
      <c r="M2573" s="95"/>
      <c r="N2573" s="98"/>
      <c r="O2573" s="95"/>
      <c r="P2573" s="95"/>
      <c r="Q2573" s="98"/>
      <c r="R2573" s="112"/>
    </row>
    <row r="2574" spans="1:18" ht="16.5" customHeight="1" x14ac:dyDescent="0.2">
      <c r="A2574" s="97"/>
      <c r="B2574" s="98"/>
      <c r="C2574" s="97"/>
      <c r="D2574" s="105"/>
      <c r="E2574" s="105"/>
      <c r="F2574" s="98"/>
      <c r="G2574" s="98"/>
      <c r="H2574" s="98"/>
      <c r="J2574" s="98"/>
      <c r="K2574" s="98"/>
      <c r="L2574" s="98"/>
      <c r="M2574" s="95"/>
      <c r="N2574" s="98"/>
      <c r="O2574" s="95"/>
      <c r="P2574" s="95"/>
      <c r="Q2574" s="98"/>
      <c r="R2574" s="112"/>
    </row>
    <row r="2575" spans="1:18" ht="16.5" customHeight="1" x14ac:dyDescent="0.2">
      <c r="A2575" s="97"/>
      <c r="B2575" s="98"/>
      <c r="C2575" s="97"/>
      <c r="D2575" s="105"/>
      <c r="E2575" s="105"/>
      <c r="F2575" s="98"/>
      <c r="G2575" s="98"/>
      <c r="H2575" s="98"/>
      <c r="J2575" s="98"/>
      <c r="K2575" s="98"/>
      <c r="L2575" s="98"/>
      <c r="M2575" s="95"/>
      <c r="N2575" s="98"/>
      <c r="O2575" s="95"/>
      <c r="P2575" s="95"/>
      <c r="Q2575" s="98"/>
      <c r="R2575" s="112"/>
    </row>
    <row r="2576" spans="1:18" ht="16.5" customHeight="1" x14ac:dyDescent="0.2">
      <c r="A2576" s="97"/>
      <c r="B2576" s="98"/>
      <c r="C2576" s="97"/>
      <c r="D2576" s="105"/>
      <c r="E2576" s="105"/>
      <c r="F2576" s="98"/>
      <c r="G2576" s="98"/>
      <c r="H2576" s="98"/>
      <c r="J2576" s="98"/>
      <c r="K2576" s="98"/>
      <c r="L2576" s="98"/>
      <c r="M2576" s="95"/>
      <c r="N2576" s="98"/>
      <c r="O2576" s="95"/>
      <c r="P2576" s="95"/>
      <c r="Q2576" s="98"/>
      <c r="R2576" s="112"/>
    </row>
    <row r="2577" spans="1:18" ht="16.5" customHeight="1" x14ac:dyDescent="0.2">
      <c r="A2577" s="97"/>
      <c r="B2577" s="98"/>
      <c r="C2577" s="97"/>
      <c r="D2577" s="105"/>
      <c r="E2577" s="105"/>
      <c r="F2577" s="98"/>
      <c r="G2577" s="98"/>
      <c r="H2577" s="98"/>
      <c r="J2577" s="98"/>
      <c r="K2577" s="98"/>
      <c r="L2577" s="98"/>
      <c r="M2577" s="95"/>
      <c r="N2577" s="98"/>
      <c r="O2577" s="95"/>
      <c r="P2577" s="95"/>
      <c r="Q2577" s="98"/>
      <c r="R2577" s="112"/>
    </row>
    <row r="2578" spans="1:18" ht="16.5" customHeight="1" x14ac:dyDescent="0.2">
      <c r="A2578" s="97"/>
      <c r="B2578" s="98"/>
      <c r="C2578" s="97"/>
      <c r="D2578" s="105"/>
      <c r="E2578" s="105"/>
      <c r="F2578" s="98"/>
      <c r="G2578" s="98"/>
      <c r="H2578" s="98"/>
      <c r="J2578" s="98"/>
      <c r="K2578" s="98"/>
      <c r="L2578" s="98"/>
      <c r="M2578" s="95"/>
      <c r="N2578" s="98"/>
      <c r="O2578" s="95"/>
      <c r="P2578" s="95"/>
      <c r="Q2578" s="98"/>
      <c r="R2578" s="112"/>
    </row>
    <row r="2579" spans="1:18" ht="16.5" customHeight="1" x14ac:dyDescent="0.2">
      <c r="A2579" s="97"/>
      <c r="B2579" s="98"/>
      <c r="C2579" s="97"/>
      <c r="D2579" s="105"/>
      <c r="E2579" s="105"/>
      <c r="F2579" s="98"/>
      <c r="G2579" s="98"/>
      <c r="H2579" s="98"/>
      <c r="J2579" s="98"/>
      <c r="K2579" s="98"/>
      <c r="L2579" s="98"/>
      <c r="M2579" s="95"/>
      <c r="N2579" s="98"/>
      <c r="O2579" s="95"/>
      <c r="P2579" s="95"/>
      <c r="Q2579" s="98"/>
      <c r="R2579" s="112"/>
    </row>
    <row r="2580" spans="1:18" ht="16.5" customHeight="1" x14ac:dyDescent="0.2">
      <c r="A2580" s="97"/>
      <c r="B2580" s="98"/>
      <c r="C2580" s="97"/>
      <c r="D2580" s="105"/>
      <c r="E2580" s="105"/>
      <c r="F2580" s="98"/>
      <c r="G2580" s="98"/>
      <c r="H2580" s="98"/>
      <c r="J2580" s="98"/>
      <c r="K2580" s="98"/>
      <c r="L2580" s="98"/>
      <c r="M2580" s="95"/>
      <c r="N2580" s="98"/>
      <c r="O2580" s="95"/>
      <c r="P2580" s="95"/>
      <c r="Q2580" s="98"/>
      <c r="R2580" s="112"/>
    </row>
    <row r="2581" spans="1:18" ht="16.5" customHeight="1" x14ac:dyDescent="0.2">
      <c r="A2581" s="97"/>
      <c r="B2581" s="98"/>
      <c r="C2581" s="97"/>
      <c r="D2581" s="105"/>
      <c r="E2581" s="105"/>
      <c r="F2581" s="98"/>
      <c r="G2581" s="98"/>
      <c r="H2581" s="98"/>
      <c r="J2581" s="98"/>
      <c r="K2581" s="98"/>
      <c r="L2581" s="98"/>
      <c r="M2581" s="95"/>
      <c r="N2581" s="98"/>
      <c r="O2581" s="95"/>
      <c r="P2581" s="95"/>
      <c r="Q2581" s="98"/>
      <c r="R2581" s="112"/>
    </row>
    <row r="2582" spans="1:18" ht="16.5" customHeight="1" x14ac:dyDescent="0.2">
      <c r="A2582" s="97"/>
      <c r="B2582" s="98"/>
      <c r="C2582" s="97"/>
      <c r="D2582" s="105"/>
      <c r="E2582" s="105"/>
      <c r="F2582" s="98"/>
      <c r="G2582" s="98"/>
      <c r="H2582" s="98"/>
      <c r="J2582" s="98"/>
      <c r="K2582" s="98"/>
      <c r="L2582" s="98"/>
      <c r="M2582" s="95"/>
      <c r="N2582" s="98"/>
      <c r="O2582" s="95"/>
      <c r="P2582" s="95"/>
      <c r="Q2582" s="98"/>
      <c r="R2582" s="112"/>
    </row>
    <row r="2583" spans="1:18" ht="16.5" customHeight="1" x14ac:dyDescent="0.2">
      <c r="A2583" s="97"/>
      <c r="B2583" s="98"/>
      <c r="C2583" s="97"/>
      <c r="D2583" s="105"/>
      <c r="E2583" s="105"/>
      <c r="F2583" s="98"/>
      <c r="G2583" s="98"/>
      <c r="H2583" s="98"/>
      <c r="J2583" s="98"/>
      <c r="K2583" s="98"/>
      <c r="L2583" s="98"/>
      <c r="M2583" s="95"/>
      <c r="N2583" s="98"/>
      <c r="O2583" s="95"/>
      <c r="P2583" s="95"/>
      <c r="Q2583" s="98"/>
      <c r="R2583" s="112"/>
    </row>
    <row r="2584" spans="1:18" ht="16.5" customHeight="1" x14ac:dyDescent="0.2">
      <c r="A2584" s="97"/>
      <c r="B2584" s="98"/>
      <c r="C2584" s="97"/>
      <c r="D2584" s="105"/>
      <c r="E2584" s="105"/>
      <c r="F2584" s="98"/>
      <c r="G2584" s="98"/>
      <c r="H2584" s="98"/>
      <c r="J2584" s="98"/>
      <c r="K2584" s="98"/>
      <c r="L2584" s="98"/>
      <c r="M2584" s="95"/>
      <c r="N2584" s="98"/>
      <c r="O2584" s="95"/>
      <c r="P2584" s="95"/>
      <c r="Q2584" s="98"/>
      <c r="R2584" s="112"/>
    </row>
    <row r="2585" spans="1:18" ht="16.5" customHeight="1" x14ac:dyDescent="0.2">
      <c r="A2585" s="97"/>
      <c r="B2585" s="98"/>
      <c r="C2585" s="97"/>
      <c r="D2585" s="105"/>
      <c r="E2585" s="105"/>
      <c r="F2585" s="98"/>
      <c r="G2585" s="98"/>
      <c r="H2585" s="98"/>
      <c r="J2585" s="98"/>
      <c r="K2585" s="98"/>
      <c r="L2585" s="98"/>
      <c r="M2585" s="95"/>
      <c r="N2585" s="98"/>
      <c r="O2585" s="95"/>
      <c r="P2585" s="95"/>
      <c r="Q2585" s="98"/>
      <c r="R2585" s="112"/>
    </row>
    <row r="2586" spans="1:18" ht="16.5" customHeight="1" x14ac:dyDescent="0.2">
      <c r="A2586" s="97"/>
      <c r="B2586" s="98"/>
      <c r="C2586" s="97"/>
      <c r="D2586" s="105"/>
      <c r="E2586" s="105"/>
      <c r="F2586" s="98"/>
      <c r="G2586" s="98"/>
      <c r="H2586" s="98"/>
      <c r="J2586" s="98"/>
      <c r="K2586" s="98"/>
      <c r="L2586" s="98"/>
      <c r="M2586" s="95"/>
      <c r="N2586" s="98"/>
      <c r="O2586" s="95"/>
      <c r="P2586" s="95"/>
      <c r="Q2586" s="98"/>
      <c r="R2586" s="112"/>
    </row>
    <row r="2587" spans="1:18" ht="16.5" customHeight="1" x14ac:dyDescent="0.2">
      <c r="A2587" s="97"/>
      <c r="B2587" s="98"/>
      <c r="C2587" s="97"/>
      <c r="D2587" s="105"/>
      <c r="E2587" s="105"/>
      <c r="F2587" s="98"/>
      <c r="G2587" s="98"/>
      <c r="H2587" s="98"/>
      <c r="J2587" s="98"/>
      <c r="K2587" s="98"/>
      <c r="L2587" s="98"/>
      <c r="M2587" s="95"/>
      <c r="N2587" s="98"/>
      <c r="O2587" s="95"/>
      <c r="P2587" s="95"/>
      <c r="Q2587" s="98"/>
      <c r="R2587" s="112"/>
    </row>
    <row r="2588" spans="1:18" ht="16.5" customHeight="1" x14ac:dyDescent="0.2">
      <c r="A2588" s="97"/>
      <c r="B2588" s="98"/>
      <c r="C2588" s="97"/>
      <c r="D2588" s="105"/>
      <c r="E2588" s="105"/>
      <c r="F2588" s="98"/>
      <c r="G2588" s="98"/>
      <c r="H2588" s="98"/>
      <c r="J2588" s="98"/>
      <c r="K2588" s="98"/>
      <c r="L2588" s="98"/>
      <c r="M2588" s="95"/>
      <c r="N2588" s="98"/>
      <c r="O2588" s="95"/>
      <c r="P2588" s="95"/>
      <c r="Q2588" s="98"/>
      <c r="R2588" s="112"/>
    </row>
    <row r="2589" spans="1:18" ht="16.5" customHeight="1" x14ac:dyDescent="0.2">
      <c r="A2589" s="97"/>
      <c r="B2589" s="98"/>
      <c r="C2589" s="97"/>
      <c r="D2589" s="105"/>
      <c r="E2589" s="105"/>
      <c r="F2589" s="98"/>
      <c r="G2589" s="98"/>
      <c r="H2589" s="98"/>
      <c r="J2589" s="98"/>
      <c r="K2589" s="98"/>
      <c r="L2589" s="98"/>
      <c r="M2589" s="95"/>
      <c r="N2589" s="98"/>
      <c r="O2589" s="95"/>
      <c r="P2589" s="95"/>
      <c r="Q2589" s="98"/>
      <c r="R2589" s="112"/>
    </row>
    <row r="2590" spans="1:18" ht="16.5" customHeight="1" x14ac:dyDescent="0.2">
      <c r="A2590" s="97"/>
      <c r="B2590" s="98"/>
      <c r="C2590" s="97"/>
      <c r="D2590" s="105"/>
      <c r="E2590" s="105"/>
      <c r="F2590" s="98"/>
      <c r="G2590" s="98"/>
      <c r="H2590" s="98"/>
      <c r="J2590" s="98"/>
      <c r="K2590" s="98"/>
      <c r="L2590" s="98"/>
      <c r="M2590" s="95"/>
      <c r="N2590" s="98"/>
      <c r="O2590" s="95"/>
      <c r="P2590" s="95"/>
      <c r="Q2590" s="98"/>
      <c r="R2590" s="112"/>
    </row>
    <row r="2591" spans="1:18" ht="16.5" customHeight="1" x14ac:dyDescent="0.2">
      <c r="A2591" s="97"/>
      <c r="B2591" s="98"/>
      <c r="C2591" s="97"/>
      <c r="D2591" s="105"/>
      <c r="E2591" s="105"/>
      <c r="F2591" s="98"/>
      <c r="G2591" s="98"/>
      <c r="H2591" s="98"/>
      <c r="J2591" s="98"/>
      <c r="K2591" s="98"/>
      <c r="L2591" s="98"/>
      <c r="M2591" s="95"/>
      <c r="N2591" s="98"/>
      <c r="O2591" s="95"/>
      <c r="P2591" s="95"/>
      <c r="Q2591" s="98"/>
      <c r="R2591" s="112"/>
    </row>
    <row r="2592" spans="1:18" ht="16.5" customHeight="1" x14ac:dyDescent="0.2">
      <c r="A2592" s="97"/>
      <c r="B2592" s="98"/>
      <c r="C2592" s="97"/>
      <c r="D2592" s="105"/>
      <c r="E2592" s="105"/>
      <c r="F2592" s="98"/>
      <c r="G2592" s="98"/>
      <c r="H2592" s="98"/>
      <c r="J2592" s="98"/>
      <c r="K2592" s="98"/>
      <c r="L2592" s="98"/>
      <c r="M2592" s="95"/>
      <c r="N2592" s="98"/>
      <c r="O2592" s="95"/>
      <c r="P2592" s="95"/>
      <c r="Q2592" s="98"/>
      <c r="R2592" s="112"/>
    </row>
    <row r="2593" spans="1:18" ht="16.5" customHeight="1" x14ac:dyDescent="0.2">
      <c r="A2593" s="97"/>
      <c r="B2593" s="98"/>
      <c r="C2593" s="97"/>
      <c r="D2593" s="105"/>
      <c r="E2593" s="105"/>
      <c r="F2593" s="98"/>
      <c r="G2593" s="98"/>
      <c r="H2593" s="98"/>
      <c r="J2593" s="98"/>
      <c r="K2593" s="98"/>
      <c r="L2593" s="98"/>
      <c r="M2593" s="95"/>
      <c r="N2593" s="98"/>
      <c r="O2593" s="95"/>
      <c r="P2593" s="95"/>
      <c r="Q2593" s="98"/>
      <c r="R2593" s="112"/>
    </row>
    <row r="2594" spans="1:18" ht="16.5" customHeight="1" x14ac:dyDescent="0.2">
      <c r="A2594" s="97"/>
      <c r="B2594" s="98"/>
      <c r="C2594" s="97"/>
      <c r="D2594" s="105"/>
      <c r="E2594" s="105"/>
      <c r="F2594" s="98"/>
      <c r="G2594" s="98"/>
      <c r="H2594" s="98"/>
      <c r="J2594" s="98"/>
      <c r="K2594" s="98"/>
      <c r="L2594" s="98"/>
      <c r="M2594" s="95"/>
      <c r="N2594" s="98"/>
      <c r="O2594" s="95"/>
      <c r="P2594" s="95"/>
      <c r="Q2594" s="98"/>
      <c r="R2594" s="112"/>
    </row>
    <row r="2595" spans="1:18" ht="16.5" customHeight="1" x14ac:dyDescent="0.2">
      <c r="A2595" s="97"/>
      <c r="B2595" s="98"/>
      <c r="C2595" s="97"/>
      <c r="D2595" s="105"/>
      <c r="E2595" s="105"/>
      <c r="F2595" s="98"/>
      <c r="G2595" s="98"/>
      <c r="H2595" s="98"/>
      <c r="J2595" s="98"/>
      <c r="K2595" s="98"/>
      <c r="L2595" s="98"/>
      <c r="M2595" s="95"/>
      <c r="N2595" s="98"/>
      <c r="O2595" s="95"/>
      <c r="P2595" s="95"/>
      <c r="Q2595" s="98"/>
      <c r="R2595" s="112"/>
    </row>
    <row r="2596" spans="1:18" ht="16.5" customHeight="1" x14ac:dyDescent="0.2">
      <c r="A2596" s="97"/>
      <c r="B2596" s="98"/>
      <c r="C2596" s="97"/>
      <c r="D2596" s="105"/>
      <c r="E2596" s="105"/>
      <c r="F2596" s="98"/>
      <c r="G2596" s="98"/>
      <c r="H2596" s="98"/>
      <c r="J2596" s="98"/>
      <c r="K2596" s="98"/>
      <c r="L2596" s="98"/>
      <c r="M2596" s="95"/>
      <c r="N2596" s="98"/>
      <c r="O2596" s="95"/>
      <c r="P2596" s="95"/>
      <c r="Q2596" s="98"/>
      <c r="R2596" s="112"/>
    </row>
    <row r="2597" spans="1:18" ht="16.5" customHeight="1" x14ac:dyDescent="0.2">
      <c r="A2597" s="97"/>
      <c r="B2597" s="98"/>
      <c r="C2597" s="97"/>
      <c r="D2597" s="105"/>
      <c r="E2597" s="105"/>
      <c r="F2597" s="98"/>
      <c r="G2597" s="98"/>
      <c r="H2597" s="98"/>
      <c r="J2597" s="98"/>
      <c r="K2597" s="98"/>
      <c r="L2597" s="98"/>
      <c r="M2597" s="95"/>
      <c r="N2597" s="98"/>
      <c r="O2597" s="95"/>
      <c r="P2597" s="95"/>
      <c r="Q2597" s="98"/>
      <c r="R2597" s="112"/>
    </row>
    <row r="2598" spans="1:18" ht="16.5" customHeight="1" x14ac:dyDescent="0.2">
      <c r="A2598" s="97"/>
      <c r="B2598" s="98"/>
      <c r="C2598" s="97"/>
      <c r="D2598" s="105"/>
      <c r="E2598" s="105"/>
      <c r="F2598" s="98"/>
      <c r="G2598" s="98"/>
      <c r="H2598" s="98"/>
      <c r="J2598" s="98"/>
      <c r="K2598" s="98"/>
      <c r="L2598" s="98"/>
      <c r="M2598" s="95"/>
      <c r="N2598" s="98"/>
      <c r="O2598" s="95"/>
      <c r="P2598" s="95"/>
      <c r="Q2598" s="98"/>
      <c r="R2598" s="112"/>
    </row>
    <row r="2599" spans="1:18" ht="16.5" customHeight="1" x14ac:dyDescent="0.2">
      <c r="A2599" s="97"/>
      <c r="B2599" s="98"/>
      <c r="C2599" s="97"/>
      <c r="D2599" s="105"/>
      <c r="E2599" s="105"/>
      <c r="F2599" s="98"/>
      <c r="G2599" s="98"/>
      <c r="H2599" s="98"/>
      <c r="J2599" s="98"/>
      <c r="K2599" s="98"/>
      <c r="L2599" s="98"/>
      <c r="M2599" s="95"/>
      <c r="N2599" s="98"/>
      <c r="O2599" s="95"/>
      <c r="P2599" s="95"/>
      <c r="Q2599" s="98"/>
      <c r="R2599" s="112"/>
    </row>
    <row r="2600" spans="1:18" ht="16.5" customHeight="1" x14ac:dyDescent="0.2">
      <c r="A2600" s="97"/>
      <c r="B2600" s="98"/>
      <c r="C2600" s="97"/>
      <c r="D2600" s="105"/>
      <c r="E2600" s="105"/>
      <c r="F2600" s="98"/>
      <c r="G2600" s="98"/>
      <c r="H2600" s="98"/>
      <c r="J2600" s="98"/>
      <c r="K2600" s="98"/>
      <c r="L2600" s="98"/>
      <c r="M2600" s="95"/>
      <c r="N2600" s="98"/>
      <c r="O2600" s="95"/>
      <c r="P2600" s="95"/>
      <c r="Q2600" s="98"/>
      <c r="R2600" s="112"/>
    </row>
    <row r="2601" spans="1:18" ht="16.5" customHeight="1" x14ac:dyDescent="0.2">
      <c r="A2601" s="97"/>
      <c r="B2601" s="98"/>
      <c r="C2601" s="97"/>
      <c r="D2601" s="105"/>
      <c r="E2601" s="105"/>
      <c r="F2601" s="98"/>
      <c r="G2601" s="98"/>
      <c r="H2601" s="98"/>
      <c r="J2601" s="98"/>
      <c r="K2601" s="98"/>
      <c r="L2601" s="98"/>
      <c r="M2601" s="95"/>
      <c r="N2601" s="98"/>
      <c r="O2601" s="95"/>
      <c r="P2601" s="95"/>
      <c r="Q2601" s="98"/>
      <c r="R2601" s="112"/>
    </row>
    <row r="2602" spans="1:18" ht="16.5" customHeight="1" x14ac:dyDescent="0.2">
      <c r="A2602" s="97"/>
      <c r="B2602" s="98"/>
      <c r="C2602" s="97"/>
      <c r="D2602" s="105"/>
      <c r="E2602" s="105"/>
      <c r="F2602" s="98"/>
      <c r="G2602" s="98"/>
      <c r="H2602" s="98"/>
      <c r="J2602" s="98"/>
      <c r="K2602" s="98"/>
      <c r="L2602" s="98"/>
      <c r="M2602" s="95"/>
      <c r="N2602" s="98"/>
      <c r="O2602" s="95"/>
      <c r="P2602" s="95"/>
      <c r="Q2602" s="98"/>
      <c r="R2602" s="112"/>
    </row>
    <row r="2603" spans="1:18" ht="16.5" customHeight="1" x14ac:dyDescent="0.2">
      <c r="A2603" s="97"/>
      <c r="B2603" s="98"/>
      <c r="C2603" s="97"/>
      <c r="D2603" s="105"/>
      <c r="E2603" s="105"/>
      <c r="F2603" s="98"/>
      <c r="G2603" s="98"/>
      <c r="H2603" s="98"/>
      <c r="J2603" s="98"/>
      <c r="K2603" s="98"/>
      <c r="L2603" s="98"/>
      <c r="M2603" s="95"/>
      <c r="N2603" s="98"/>
      <c r="O2603" s="95"/>
      <c r="P2603" s="95"/>
      <c r="Q2603" s="98"/>
      <c r="R2603" s="112"/>
    </row>
    <row r="2604" spans="1:18" ht="16.5" customHeight="1" x14ac:dyDescent="0.2">
      <c r="A2604" s="97"/>
      <c r="B2604" s="98"/>
      <c r="C2604" s="97"/>
      <c r="D2604" s="105"/>
      <c r="E2604" s="105"/>
      <c r="F2604" s="98"/>
      <c r="G2604" s="98"/>
      <c r="H2604" s="98"/>
      <c r="J2604" s="98"/>
      <c r="K2604" s="98"/>
      <c r="L2604" s="98"/>
      <c r="M2604" s="95"/>
      <c r="N2604" s="98"/>
      <c r="O2604" s="95"/>
      <c r="P2604" s="95"/>
      <c r="Q2604" s="98"/>
      <c r="R2604" s="112"/>
    </row>
    <row r="2605" spans="1:18" ht="16.5" customHeight="1" x14ac:dyDescent="0.2">
      <c r="A2605" s="97"/>
      <c r="B2605" s="98"/>
      <c r="C2605" s="97"/>
      <c r="D2605" s="105"/>
      <c r="E2605" s="105"/>
      <c r="F2605" s="98"/>
      <c r="G2605" s="98"/>
      <c r="H2605" s="98"/>
      <c r="J2605" s="98"/>
      <c r="K2605" s="98"/>
      <c r="L2605" s="98"/>
      <c r="M2605" s="95"/>
      <c r="N2605" s="98"/>
      <c r="O2605" s="95"/>
      <c r="P2605" s="95"/>
      <c r="Q2605" s="98"/>
      <c r="R2605" s="112"/>
    </row>
    <row r="2606" spans="1:18" ht="16.5" customHeight="1" x14ac:dyDescent="0.2">
      <c r="A2606" s="97"/>
      <c r="B2606" s="98"/>
      <c r="C2606" s="97"/>
      <c r="D2606" s="105"/>
      <c r="E2606" s="105"/>
      <c r="F2606" s="98"/>
      <c r="G2606" s="98"/>
      <c r="H2606" s="98"/>
      <c r="J2606" s="98"/>
      <c r="K2606" s="98"/>
      <c r="L2606" s="98"/>
      <c r="M2606" s="95"/>
      <c r="N2606" s="98"/>
      <c r="O2606" s="95"/>
      <c r="P2606" s="95"/>
      <c r="Q2606" s="98"/>
      <c r="R2606" s="112"/>
    </row>
    <row r="2607" spans="1:18" ht="16.5" customHeight="1" x14ac:dyDescent="0.2">
      <c r="A2607" s="97"/>
      <c r="B2607" s="98"/>
      <c r="C2607" s="97"/>
      <c r="D2607" s="105"/>
      <c r="E2607" s="105"/>
      <c r="F2607" s="98"/>
      <c r="G2607" s="98"/>
      <c r="H2607" s="98"/>
      <c r="J2607" s="98"/>
      <c r="K2607" s="98"/>
      <c r="L2607" s="98"/>
      <c r="M2607" s="95"/>
      <c r="N2607" s="98"/>
      <c r="O2607" s="95"/>
      <c r="P2607" s="95"/>
      <c r="Q2607" s="98"/>
      <c r="R2607" s="112"/>
    </row>
    <row r="2608" spans="1:18" ht="16.5" customHeight="1" x14ac:dyDescent="0.2">
      <c r="A2608" s="97"/>
      <c r="B2608" s="98"/>
      <c r="C2608" s="97"/>
      <c r="D2608" s="105"/>
      <c r="E2608" s="105"/>
      <c r="F2608" s="98"/>
      <c r="G2608" s="98"/>
      <c r="H2608" s="98"/>
      <c r="J2608" s="98"/>
      <c r="K2608" s="98"/>
      <c r="L2608" s="98"/>
      <c r="M2608" s="95"/>
      <c r="N2608" s="98"/>
      <c r="O2608" s="95"/>
      <c r="P2608" s="95"/>
      <c r="Q2608" s="98"/>
      <c r="R2608" s="112"/>
    </row>
    <row r="2609" spans="1:18" ht="16.5" customHeight="1" x14ac:dyDescent="0.2">
      <c r="A2609" s="97"/>
      <c r="B2609" s="98"/>
      <c r="C2609" s="97"/>
      <c r="D2609" s="105"/>
      <c r="E2609" s="105"/>
      <c r="F2609" s="98"/>
      <c r="G2609" s="98"/>
      <c r="H2609" s="98"/>
      <c r="J2609" s="98"/>
      <c r="K2609" s="98"/>
      <c r="L2609" s="98"/>
      <c r="M2609" s="95"/>
      <c r="N2609" s="98"/>
      <c r="O2609" s="95"/>
      <c r="P2609" s="95"/>
      <c r="Q2609" s="98"/>
      <c r="R2609" s="112"/>
    </row>
    <row r="2610" spans="1:18" ht="16.5" customHeight="1" x14ac:dyDescent="0.2">
      <c r="A2610" s="97"/>
      <c r="B2610" s="98"/>
      <c r="C2610" s="97"/>
      <c r="D2610" s="105"/>
      <c r="E2610" s="105"/>
      <c r="F2610" s="98"/>
      <c r="G2610" s="98"/>
      <c r="H2610" s="98"/>
      <c r="J2610" s="98"/>
      <c r="K2610" s="98"/>
      <c r="L2610" s="98"/>
      <c r="M2610" s="95"/>
      <c r="N2610" s="98"/>
      <c r="O2610" s="95"/>
      <c r="P2610" s="95"/>
      <c r="Q2610" s="98"/>
      <c r="R2610" s="112"/>
    </row>
    <row r="2611" spans="1:18" ht="16.5" customHeight="1" x14ac:dyDescent="0.2">
      <c r="A2611" s="97"/>
      <c r="B2611" s="98"/>
      <c r="C2611" s="97"/>
      <c r="D2611" s="105"/>
      <c r="E2611" s="105"/>
      <c r="F2611" s="98"/>
      <c r="G2611" s="98"/>
      <c r="H2611" s="98"/>
      <c r="J2611" s="98"/>
      <c r="K2611" s="98"/>
      <c r="L2611" s="98"/>
      <c r="M2611" s="95"/>
      <c r="N2611" s="98"/>
      <c r="O2611" s="95"/>
      <c r="P2611" s="95"/>
      <c r="Q2611" s="98"/>
      <c r="R2611" s="112"/>
    </row>
    <row r="2612" spans="1:18" ht="16.5" customHeight="1" x14ac:dyDescent="0.2">
      <c r="A2612" s="97"/>
      <c r="B2612" s="98"/>
      <c r="C2612" s="97"/>
      <c r="D2612" s="105"/>
      <c r="E2612" s="105"/>
      <c r="F2612" s="98"/>
      <c r="G2612" s="98"/>
      <c r="H2612" s="98"/>
      <c r="J2612" s="98"/>
      <c r="K2612" s="98"/>
      <c r="L2612" s="98"/>
      <c r="M2612" s="95"/>
      <c r="N2612" s="98"/>
      <c r="O2612" s="95"/>
      <c r="P2612" s="95"/>
      <c r="Q2612" s="98"/>
      <c r="R2612" s="112"/>
    </row>
    <row r="2613" spans="1:18" ht="16.5" customHeight="1" x14ac:dyDescent="0.2">
      <c r="A2613" s="97"/>
      <c r="B2613" s="98"/>
      <c r="C2613" s="97"/>
      <c r="D2613" s="105"/>
      <c r="E2613" s="105"/>
      <c r="F2613" s="98"/>
      <c r="G2613" s="98"/>
      <c r="H2613" s="98"/>
      <c r="J2613" s="98"/>
      <c r="K2613" s="98"/>
      <c r="L2613" s="98"/>
      <c r="M2613" s="95"/>
      <c r="N2613" s="98"/>
      <c r="O2613" s="95"/>
      <c r="P2613" s="95"/>
      <c r="Q2613" s="98"/>
      <c r="R2613" s="112"/>
    </row>
    <row r="2614" spans="1:18" ht="16.5" customHeight="1" x14ac:dyDescent="0.2">
      <c r="A2614" s="97"/>
      <c r="B2614" s="98"/>
      <c r="C2614" s="97"/>
      <c r="D2614" s="105"/>
      <c r="E2614" s="105"/>
      <c r="F2614" s="98"/>
      <c r="G2614" s="98"/>
      <c r="H2614" s="98"/>
      <c r="J2614" s="98"/>
      <c r="K2614" s="98"/>
      <c r="L2614" s="98"/>
      <c r="M2614" s="95"/>
      <c r="N2614" s="98"/>
      <c r="O2614" s="95"/>
      <c r="P2614" s="95"/>
      <c r="Q2614" s="98"/>
      <c r="R2614" s="112"/>
    </row>
    <row r="2615" spans="1:18" ht="16.5" customHeight="1" x14ac:dyDescent="0.2">
      <c r="A2615" s="97"/>
      <c r="B2615" s="98"/>
      <c r="C2615" s="97"/>
      <c r="D2615" s="105"/>
      <c r="E2615" s="105"/>
      <c r="F2615" s="98"/>
      <c r="G2615" s="98"/>
      <c r="H2615" s="98"/>
      <c r="J2615" s="98"/>
      <c r="K2615" s="98"/>
      <c r="L2615" s="98"/>
      <c r="M2615" s="95"/>
      <c r="N2615" s="98"/>
      <c r="O2615" s="95"/>
      <c r="P2615" s="95"/>
      <c r="Q2615" s="98"/>
      <c r="R2615" s="112"/>
    </row>
    <row r="2616" spans="1:18" ht="16.5" customHeight="1" x14ac:dyDescent="0.2">
      <c r="A2616" s="97"/>
      <c r="B2616" s="98"/>
      <c r="C2616" s="97"/>
      <c r="D2616" s="105"/>
      <c r="E2616" s="105"/>
      <c r="F2616" s="98"/>
      <c r="G2616" s="98"/>
      <c r="H2616" s="98"/>
      <c r="J2616" s="98"/>
      <c r="K2616" s="98"/>
      <c r="L2616" s="98"/>
      <c r="M2616" s="95"/>
      <c r="N2616" s="98"/>
      <c r="O2616" s="95"/>
      <c r="P2616" s="95"/>
      <c r="Q2616" s="98"/>
      <c r="R2616" s="112"/>
    </row>
    <row r="2617" spans="1:18" ht="16.5" customHeight="1" x14ac:dyDescent="0.2">
      <c r="A2617" s="97"/>
      <c r="B2617" s="98"/>
      <c r="C2617" s="97"/>
      <c r="D2617" s="105"/>
      <c r="E2617" s="105"/>
      <c r="F2617" s="98"/>
      <c r="G2617" s="98"/>
      <c r="H2617" s="98"/>
      <c r="J2617" s="98"/>
      <c r="K2617" s="98"/>
      <c r="L2617" s="98"/>
      <c r="M2617" s="95"/>
      <c r="N2617" s="98"/>
      <c r="O2617" s="95"/>
      <c r="P2617" s="95"/>
      <c r="Q2617" s="98"/>
      <c r="R2617" s="112"/>
    </row>
    <row r="2618" spans="1:18" ht="16.5" customHeight="1" x14ac:dyDescent="0.2">
      <c r="A2618" s="97"/>
      <c r="B2618" s="98"/>
      <c r="C2618" s="97"/>
      <c r="D2618" s="105"/>
      <c r="E2618" s="105"/>
      <c r="F2618" s="98"/>
      <c r="G2618" s="98"/>
      <c r="H2618" s="98"/>
      <c r="J2618" s="98"/>
      <c r="K2618" s="98"/>
      <c r="L2618" s="98"/>
      <c r="M2618" s="95"/>
      <c r="N2618" s="98"/>
      <c r="O2618" s="95"/>
      <c r="P2618" s="95"/>
      <c r="Q2618" s="98"/>
      <c r="R2618" s="112"/>
    </row>
    <row r="2619" spans="1:18" ht="16.5" customHeight="1" x14ac:dyDescent="0.2">
      <c r="A2619" s="97"/>
      <c r="B2619" s="98"/>
      <c r="C2619" s="97"/>
      <c r="D2619" s="105"/>
      <c r="E2619" s="105"/>
      <c r="F2619" s="98"/>
      <c r="G2619" s="98"/>
      <c r="H2619" s="98"/>
      <c r="J2619" s="98"/>
      <c r="K2619" s="98"/>
      <c r="L2619" s="98"/>
      <c r="M2619" s="95"/>
      <c r="N2619" s="98"/>
      <c r="O2619" s="95"/>
      <c r="P2619" s="95"/>
      <c r="Q2619" s="98"/>
      <c r="R2619" s="112"/>
    </row>
    <row r="2620" spans="1:18" ht="16.5" customHeight="1" x14ac:dyDescent="0.2">
      <c r="A2620" s="97"/>
      <c r="B2620" s="98"/>
      <c r="C2620" s="97"/>
      <c r="D2620" s="105"/>
      <c r="E2620" s="105"/>
      <c r="F2620" s="98"/>
      <c r="G2620" s="98"/>
      <c r="H2620" s="98"/>
      <c r="J2620" s="98"/>
      <c r="K2620" s="98"/>
      <c r="L2620" s="98"/>
      <c r="M2620" s="95"/>
      <c r="N2620" s="98"/>
      <c r="O2620" s="95"/>
      <c r="P2620" s="95"/>
      <c r="Q2620" s="98"/>
      <c r="R2620" s="112"/>
    </row>
    <row r="2621" spans="1:18" ht="16.5" customHeight="1" x14ac:dyDescent="0.2">
      <c r="A2621" s="97"/>
      <c r="B2621" s="98"/>
      <c r="C2621" s="97"/>
      <c r="D2621" s="105"/>
      <c r="E2621" s="105"/>
      <c r="F2621" s="98"/>
      <c r="G2621" s="98"/>
      <c r="H2621" s="98"/>
      <c r="J2621" s="98"/>
      <c r="K2621" s="98"/>
      <c r="L2621" s="98"/>
      <c r="M2621" s="95"/>
      <c r="N2621" s="98"/>
      <c r="O2621" s="95"/>
      <c r="P2621" s="95"/>
      <c r="Q2621" s="98"/>
      <c r="R2621" s="112"/>
    </row>
    <row r="2622" spans="1:18" ht="16.5" customHeight="1" x14ac:dyDescent="0.2">
      <c r="A2622" s="97"/>
      <c r="B2622" s="98"/>
      <c r="C2622" s="97"/>
      <c r="D2622" s="105"/>
      <c r="E2622" s="105"/>
      <c r="F2622" s="98"/>
      <c r="G2622" s="98"/>
      <c r="H2622" s="98"/>
      <c r="J2622" s="98"/>
      <c r="K2622" s="98"/>
      <c r="L2622" s="98"/>
      <c r="M2622" s="95"/>
      <c r="N2622" s="98"/>
      <c r="O2622" s="95"/>
      <c r="P2622" s="95"/>
      <c r="Q2622" s="98"/>
      <c r="R2622" s="112"/>
    </row>
    <row r="2623" spans="1:18" ht="16.5" customHeight="1" x14ac:dyDescent="0.2">
      <c r="A2623" s="97"/>
      <c r="B2623" s="98"/>
      <c r="C2623" s="97"/>
      <c r="D2623" s="105"/>
      <c r="E2623" s="105"/>
      <c r="F2623" s="98"/>
      <c r="G2623" s="98"/>
      <c r="H2623" s="98"/>
      <c r="J2623" s="98"/>
      <c r="K2623" s="98"/>
      <c r="L2623" s="98"/>
      <c r="M2623" s="95"/>
      <c r="N2623" s="98"/>
      <c r="O2623" s="95"/>
      <c r="P2623" s="95"/>
      <c r="Q2623" s="98"/>
      <c r="R2623" s="112"/>
    </row>
    <row r="2624" spans="1:18" ht="16.5" customHeight="1" x14ac:dyDescent="0.2">
      <c r="A2624" s="97"/>
      <c r="B2624" s="98"/>
      <c r="C2624" s="97"/>
      <c r="D2624" s="105"/>
      <c r="E2624" s="105"/>
      <c r="F2624" s="98"/>
      <c r="G2624" s="98"/>
      <c r="H2624" s="98"/>
      <c r="J2624" s="98"/>
      <c r="K2624" s="98"/>
      <c r="L2624" s="98"/>
      <c r="M2624" s="95"/>
      <c r="N2624" s="98"/>
      <c r="O2624" s="95"/>
      <c r="P2624" s="95"/>
      <c r="Q2624" s="98"/>
      <c r="R2624" s="112"/>
    </row>
    <row r="2625" spans="1:18" ht="16.5" customHeight="1" x14ac:dyDescent="0.2">
      <c r="A2625" s="97"/>
      <c r="B2625" s="98"/>
      <c r="C2625" s="97"/>
      <c r="D2625" s="105"/>
      <c r="E2625" s="105"/>
      <c r="F2625" s="98"/>
      <c r="G2625" s="98"/>
      <c r="H2625" s="98"/>
      <c r="J2625" s="98"/>
      <c r="K2625" s="98"/>
      <c r="L2625" s="98"/>
      <c r="M2625" s="95"/>
      <c r="N2625" s="98"/>
      <c r="O2625" s="95"/>
      <c r="P2625" s="95"/>
      <c r="Q2625" s="98"/>
      <c r="R2625" s="112"/>
    </row>
    <row r="2626" spans="1:18" ht="16.5" customHeight="1" x14ac:dyDescent="0.2">
      <c r="A2626" s="97"/>
      <c r="B2626" s="98"/>
      <c r="C2626" s="97"/>
      <c r="D2626" s="105"/>
      <c r="E2626" s="105"/>
      <c r="F2626" s="98"/>
      <c r="G2626" s="98"/>
      <c r="H2626" s="98"/>
      <c r="J2626" s="98"/>
      <c r="K2626" s="98"/>
      <c r="L2626" s="98"/>
      <c r="M2626" s="95"/>
      <c r="N2626" s="98"/>
      <c r="O2626" s="95"/>
      <c r="P2626" s="95"/>
      <c r="Q2626" s="98"/>
      <c r="R2626" s="112"/>
    </row>
    <row r="2627" spans="1:18" ht="16.5" customHeight="1" x14ac:dyDescent="0.2">
      <c r="A2627" s="97"/>
      <c r="B2627" s="98"/>
      <c r="C2627" s="97"/>
      <c r="D2627" s="105"/>
      <c r="E2627" s="105"/>
      <c r="F2627" s="98"/>
      <c r="G2627" s="98"/>
      <c r="H2627" s="98"/>
      <c r="J2627" s="98"/>
      <c r="K2627" s="98"/>
      <c r="L2627" s="98"/>
      <c r="M2627" s="95"/>
      <c r="N2627" s="98"/>
      <c r="O2627" s="95"/>
      <c r="P2627" s="95"/>
      <c r="Q2627" s="98"/>
      <c r="R2627" s="112"/>
    </row>
    <row r="2628" spans="1:18" ht="16.5" customHeight="1" x14ac:dyDescent="0.2">
      <c r="A2628" s="97"/>
      <c r="B2628" s="98"/>
      <c r="C2628" s="97"/>
      <c r="D2628" s="105"/>
      <c r="E2628" s="105"/>
      <c r="F2628" s="98"/>
      <c r="G2628" s="98"/>
      <c r="H2628" s="98"/>
      <c r="J2628" s="98"/>
      <c r="K2628" s="98"/>
      <c r="L2628" s="98"/>
      <c r="M2628" s="95"/>
      <c r="N2628" s="98"/>
      <c r="O2628" s="95"/>
      <c r="P2628" s="95"/>
      <c r="Q2628" s="98"/>
      <c r="R2628" s="112"/>
    </row>
    <row r="2629" spans="1:18" ht="16.5" customHeight="1" x14ac:dyDescent="0.2">
      <c r="A2629" s="97"/>
      <c r="B2629" s="98"/>
      <c r="C2629" s="97"/>
      <c r="D2629" s="105"/>
      <c r="E2629" s="105"/>
      <c r="F2629" s="98"/>
      <c r="G2629" s="98"/>
      <c r="H2629" s="98"/>
      <c r="J2629" s="98"/>
      <c r="K2629" s="98"/>
      <c r="L2629" s="98"/>
      <c r="M2629" s="95"/>
      <c r="N2629" s="98"/>
      <c r="O2629" s="95"/>
      <c r="P2629" s="95"/>
      <c r="Q2629" s="98"/>
      <c r="R2629" s="112"/>
    </row>
    <row r="2630" spans="1:18" ht="16.5" customHeight="1" x14ac:dyDescent="0.2">
      <c r="A2630" s="97"/>
      <c r="B2630" s="98"/>
      <c r="C2630" s="97"/>
      <c r="D2630" s="105"/>
      <c r="E2630" s="105"/>
      <c r="F2630" s="98"/>
      <c r="G2630" s="98"/>
      <c r="H2630" s="98"/>
      <c r="J2630" s="98"/>
      <c r="K2630" s="98"/>
      <c r="L2630" s="98"/>
      <c r="M2630" s="95"/>
      <c r="N2630" s="98"/>
      <c r="O2630" s="95"/>
      <c r="P2630" s="95"/>
      <c r="Q2630" s="98"/>
      <c r="R2630" s="112"/>
    </row>
    <row r="2631" spans="1:18" ht="16.5" customHeight="1" x14ac:dyDescent="0.2">
      <c r="A2631" s="97"/>
      <c r="B2631" s="98"/>
      <c r="C2631" s="97"/>
      <c r="D2631" s="105"/>
      <c r="E2631" s="105"/>
      <c r="F2631" s="98"/>
      <c r="G2631" s="98"/>
      <c r="H2631" s="98"/>
      <c r="J2631" s="98"/>
      <c r="K2631" s="98"/>
      <c r="L2631" s="98"/>
      <c r="M2631" s="95"/>
      <c r="N2631" s="98"/>
      <c r="O2631" s="95"/>
      <c r="P2631" s="95"/>
      <c r="Q2631" s="98"/>
      <c r="R2631" s="112"/>
    </row>
    <row r="2632" spans="1:18" ht="16.5" customHeight="1" x14ac:dyDescent="0.2">
      <c r="A2632" s="97"/>
      <c r="B2632" s="98"/>
      <c r="C2632" s="97"/>
      <c r="D2632" s="105"/>
      <c r="E2632" s="105"/>
      <c r="F2632" s="98"/>
      <c r="G2632" s="98"/>
      <c r="H2632" s="98"/>
      <c r="J2632" s="98"/>
      <c r="K2632" s="98"/>
      <c r="L2632" s="98"/>
      <c r="M2632" s="95"/>
      <c r="N2632" s="98"/>
      <c r="O2632" s="95"/>
      <c r="P2632" s="95"/>
      <c r="Q2632" s="98"/>
      <c r="R2632" s="112"/>
    </row>
    <row r="2633" spans="1:18" ht="16.5" customHeight="1" x14ac:dyDescent="0.2">
      <c r="A2633" s="97"/>
      <c r="B2633" s="98"/>
      <c r="C2633" s="97"/>
      <c r="D2633" s="105"/>
      <c r="E2633" s="105"/>
      <c r="F2633" s="98"/>
      <c r="G2633" s="98"/>
      <c r="H2633" s="98"/>
      <c r="J2633" s="98"/>
      <c r="K2633" s="98"/>
      <c r="L2633" s="98"/>
      <c r="M2633" s="95"/>
      <c r="N2633" s="98"/>
      <c r="O2633" s="95"/>
      <c r="P2633" s="95"/>
      <c r="Q2633" s="98"/>
      <c r="R2633" s="112"/>
    </row>
    <row r="2634" spans="1:18" ht="16.5" customHeight="1" x14ac:dyDescent="0.2">
      <c r="A2634" s="97"/>
      <c r="B2634" s="98"/>
      <c r="C2634" s="97"/>
      <c r="D2634" s="105"/>
      <c r="E2634" s="105"/>
      <c r="F2634" s="98"/>
      <c r="G2634" s="98"/>
      <c r="H2634" s="98"/>
      <c r="J2634" s="98"/>
      <c r="K2634" s="98"/>
      <c r="L2634" s="98"/>
      <c r="M2634" s="95"/>
      <c r="N2634" s="98"/>
      <c r="O2634" s="95"/>
      <c r="P2634" s="95"/>
      <c r="Q2634" s="98"/>
      <c r="R2634" s="112"/>
    </row>
    <row r="2635" spans="1:18" ht="16.5" customHeight="1" x14ac:dyDescent="0.2">
      <c r="A2635" s="97"/>
      <c r="B2635" s="98"/>
      <c r="C2635" s="97"/>
      <c r="D2635" s="105"/>
      <c r="E2635" s="105"/>
      <c r="F2635" s="98"/>
      <c r="G2635" s="98"/>
      <c r="H2635" s="98"/>
      <c r="J2635" s="98"/>
      <c r="K2635" s="98"/>
      <c r="L2635" s="98"/>
      <c r="M2635" s="95"/>
      <c r="N2635" s="98"/>
      <c r="O2635" s="95"/>
      <c r="P2635" s="95"/>
      <c r="Q2635" s="98"/>
      <c r="R2635" s="112"/>
    </row>
    <row r="2636" spans="1:18" ht="16.5" customHeight="1" x14ac:dyDescent="0.2">
      <c r="A2636" s="97"/>
      <c r="B2636" s="98"/>
      <c r="C2636" s="97"/>
      <c r="D2636" s="105"/>
      <c r="E2636" s="105"/>
      <c r="F2636" s="98"/>
      <c r="G2636" s="98"/>
      <c r="H2636" s="98"/>
      <c r="J2636" s="98"/>
      <c r="K2636" s="98"/>
      <c r="L2636" s="98"/>
      <c r="M2636" s="95"/>
      <c r="N2636" s="98"/>
      <c r="O2636" s="95"/>
      <c r="P2636" s="95"/>
      <c r="Q2636" s="98"/>
      <c r="R2636" s="112"/>
    </row>
    <row r="2637" spans="1:18" ht="16.5" customHeight="1" x14ac:dyDescent="0.2">
      <c r="A2637" s="97"/>
      <c r="B2637" s="98"/>
      <c r="C2637" s="97"/>
      <c r="D2637" s="105"/>
      <c r="E2637" s="105"/>
      <c r="F2637" s="98"/>
      <c r="G2637" s="98"/>
      <c r="H2637" s="98"/>
      <c r="J2637" s="98"/>
      <c r="K2637" s="98"/>
      <c r="L2637" s="98"/>
      <c r="M2637" s="95"/>
      <c r="N2637" s="98"/>
      <c r="O2637" s="95"/>
      <c r="P2637" s="95"/>
      <c r="Q2637" s="98"/>
      <c r="R2637" s="112"/>
    </row>
    <row r="2638" spans="1:18" ht="16.5" customHeight="1" x14ac:dyDescent="0.2">
      <c r="A2638" s="97"/>
      <c r="B2638" s="98"/>
      <c r="C2638" s="97"/>
      <c r="D2638" s="105"/>
      <c r="E2638" s="105"/>
      <c r="F2638" s="98"/>
      <c r="G2638" s="98"/>
      <c r="H2638" s="98"/>
      <c r="J2638" s="98"/>
      <c r="K2638" s="98"/>
      <c r="L2638" s="98"/>
      <c r="M2638" s="95"/>
      <c r="N2638" s="98"/>
      <c r="O2638" s="95"/>
      <c r="P2638" s="95"/>
      <c r="Q2638" s="98"/>
      <c r="R2638" s="112"/>
    </row>
    <row r="2639" spans="1:18" ht="16.5" customHeight="1" x14ac:dyDescent="0.2">
      <c r="A2639" s="97"/>
      <c r="B2639" s="98"/>
      <c r="C2639" s="97"/>
      <c r="D2639" s="105"/>
      <c r="E2639" s="105"/>
      <c r="F2639" s="98"/>
      <c r="G2639" s="98"/>
      <c r="H2639" s="98"/>
      <c r="J2639" s="98"/>
      <c r="K2639" s="98"/>
      <c r="L2639" s="98"/>
      <c r="M2639" s="95"/>
      <c r="N2639" s="98"/>
      <c r="O2639" s="95"/>
      <c r="P2639" s="95"/>
      <c r="Q2639" s="98"/>
      <c r="R2639" s="112"/>
    </row>
    <row r="2640" spans="1:18" ht="16.5" customHeight="1" x14ac:dyDescent="0.2">
      <c r="A2640" s="97"/>
      <c r="B2640" s="98"/>
      <c r="C2640" s="97"/>
      <c r="D2640" s="105"/>
      <c r="E2640" s="105"/>
      <c r="F2640" s="98"/>
      <c r="G2640" s="98"/>
      <c r="H2640" s="98"/>
      <c r="J2640" s="98"/>
      <c r="K2640" s="98"/>
      <c r="L2640" s="98"/>
      <c r="M2640" s="95"/>
      <c r="N2640" s="98"/>
      <c r="O2640" s="95"/>
      <c r="P2640" s="95"/>
      <c r="Q2640" s="98"/>
      <c r="R2640" s="112"/>
    </row>
    <row r="2641" spans="1:18" ht="16.5" customHeight="1" x14ac:dyDescent="0.2">
      <c r="A2641" s="97"/>
      <c r="B2641" s="98"/>
      <c r="C2641" s="97"/>
      <c r="D2641" s="105"/>
      <c r="E2641" s="105"/>
      <c r="F2641" s="98"/>
      <c r="G2641" s="98"/>
      <c r="H2641" s="98"/>
      <c r="J2641" s="98"/>
      <c r="K2641" s="98"/>
      <c r="L2641" s="98"/>
      <c r="M2641" s="95"/>
      <c r="N2641" s="98"/>
      <c r="O2641" s="95"/>
      <c r="P2641" s="95"/>
      <c r="Q2641" s="98"/>
      <c r="R2641" s="112"/>
    </row>
    <row r="2642" spans="1:18" ht="16.5" customHeight="1" x14ac:dyDescent="0.2">
      <c r="A2642" s="97"/>
      <c r="B2642" s="98"/>
      <c r="C2642" s="97"/>
      <c r="D2642" s="105"/>
      <c r="E2642" s="105"/>
      <c r="F2642" s="98"/>
      <c r="G2642" s="98"/>
      <c r="H2642" s="98"/>
      <c r="J2642" s="98"/>
      <c r="K2642" s="98"/>
      <c r="L2642" s="98"/>
      <c r="M2642" s="95"/>
      <c r="N2642" s="98"/>
      <c r="O2642" s="95"/>
      <c r="P2642" s="95"/>
      <c r="Q2642" s="98"/>
      <c r="R2642" s="112"/>
    </row>
    <row r="2643" spans="1:18" ht="16.5" customHeight="1" x14ac:dyDescent="0.2">
      <c r="A2643" s="97"/>
      <c r="B2643" s="98"/>
      <c r="C2643" s="97"/>
      <c r="D2643" s="105"/>
      <c r="E2643" s="105"/>
      <c r="F2643" s="98"/>
      <c r="G2643" s="98"/>
      <c r="H2643" s="98"/>
      <c r="J2643" s="98"/>
      <c r="K2643" s="98"/>
      <c r="L2643" s="98"/>
      <c r="M2643" s="95"/>
      <c r="N2643" s="98"/>
      <c r="O2643" s="95"/>
      <c r="P2643" s="95"/>
      <c r="Q2643" s="98"/>
      <c r="R2643" s="112"/>
    </row>
    <row r="2644" spans="1:18" ht="16.5" customHeight="1" x14ac:dyDescent="0.2">
      <c r="A2644" s="97"/>
      <c r="B2644" s="98"/>
      <c r="C2644" s="97"/>
      <c r="D2644" s="105"/>
      <c r="E2644" s="105"/>
      <c r="F2644" s="98"/>
      <c r="G2644" s="98"/>
      <c r="H2644" s="98"/>
      <c r="J2644" s="98"/>
      <c r="K2644" s="98"/>
      <c r="L2644" s="98"/>
      <c r="M2644" s="95"/>
      <c r="N2644" s="98"/>
      <c r="O2644" s="95"/>
      <c r="P2644" s="95"/>
      <c r="Q2644" s="98"/>
      <c r="R2644" s="112"/>
    </row>
    <row r="2645" spans="1:18" ht="16.5" customHeight="1" x14ac:dyDescent="0.2">
      <c r="A2645" s="97"/>
      <c r="B2645" s="98"/>
      <c r="C2645" s="97"/>
      <c r="D2645" s="105"/>
      <c r="E2645" s="105"/>
      <c r="F2645" s="98"/>
      <c r="G2645" s="98"/>
      <c r="H2645" s="98"/>
      <c r="J2645" s="98"/>
      <c r="K2645" s="98"/>
      <c r="L2645" s="98"/>
      <c r="M2645" s="95"/>
      <c r="N2645" s="98"/>
      <c r="O2645" s="95"/>
      <c r="P2645" s="95"/>
      <c r="Q2645" s="98"/>
      <c r="R2645" s="112"/>
    </row>
    <row r="2646" spans="1:18" ht="16.5" customHeight="1" x14ac:dyDescent="0.2">
      <c r="A2646" s="97"/>
      <c r="B2646" s="98"/>
      <c r="C2646" s="97"/>
      <c r="D2646" s="105"/>
      <c r="E2646" s="105"/>
      <c r="F2646" s="98"/>
      <c r="G2646" s="98"/>
      <c r="H2646" s="98"/>
      <c r="J2646" s="98"/>
      <c r="K2646" s="98"/>
      <c r="L2646" s="98"/>
      <c r="M2646" s="95"/>
      <c r="N2646" s="98"/>
      <c r="O2646" s="95"/>
      <c r="P2646" s="95"/>
      <c r="Q2646" s="98"/>
      <c r="R2646" s="112"/>
    </row>
    <row r="2647" spans="1:18" ht="16.5" customHeight="1" x14ac:dyDescent="0.2">
      <c r="A2647" s="97"/>
      <c r="B2647" s="98"/>
      <c r="C2647" s="97"/>
      <c r="D2647" s="105"/>
      <c r="E2647" s="105"/>
      <c r="F2647" s="98"/>
      <c r="G2647" s="98"/>
      <c r="H2647" s="98"/>
      <c r="J2647" s="98"/>
      <c r="K2647" s="98"/>
      <c r="L2647" s="98"/>
      <c r="M2647" s="95"/>
      <c r="N2647" s="98"/>
      <c r="O2647" s="95"/>
      <c r="P2647" s="95"/>
      <c r="Q2647" s="98"/>
      <c r="R2647" s="112"/>
    </row>
    <row r="2648" spans="1:18" ht="16.5" customHeight="1" x14ac:dyDescent="0.2">
      <c r="A2648" s="97"/>
      <c r="B2648" s="98"/>
      <c r="C2648" s="97"/>
      <c r="D2648" s="105"/>
      <c r="E2648" s="105"/>
      <c r="F2648" s="98"/>
      <c r="G2648" s="98"/>
      <c r="H2648" s="98"/>
      <c r="J2648" s="98"/>
      <c r="K2648" s="98"/>
      <c r="L2648" s="98"/>
      <c r="M2648" s="95"/>
      <c r="N2648" s="98"/>
      <c r="O2648" s="95"/>
      <c r="P2648" s="95"/>
      <c r="Q2648" s="98"/>
      <c r="R2648" s="112"/>
    </row>
    <row r="2649" spans="1:18" ht="16.5" customHeight="1" x14ac:dyDescent="0.2">
      <c r="A2649" s="97"/>
      <c r="B2649" s="98"/>
      <c r="C2649" s="97"/>
      <c r="D2649" s="105"/>
      <c r="E2649" s="105"/>
      <c r="F2649" s="98"/>
      <c r="G2649" s="98"/>
      <c r="H2649" s="98"/>
      <c r="J2649" s="98"/>
      <c r="K2649" s="98"/>
      <c r="L2649" s="98"/>
      <c r="M2649" s="95"/>
      <c r="N2649" s="98"/>
      <c r="O2649" s="95"/>
      <c r="P2649" s="95"/>
      <c r="Q2649" s="98"/>
      <c r="R2649" s="112"/>
    </row>
    <row r="2650" spans="1:18" ht="16.5" customHeight="1" x14ac:dyDescent="0.2">
      <c r="A2650" s="97"/>
      <c r="B2650" s="98"/>
      <c r="C2650" s="97"/>
      <c r="D2650" s="105"/>
      <c r="E2650" s="105"/>
      <c r="F2650" s="98"/>
      <c r="G2650" s="98"/>
      <c r="H2650" s="98"/>
      <c r="J2650" s="98"/>
      <c r="K2650" s="98"/>
      <c r="L2650" s="98"/>
      <c r="M2650" s="95"/>
      <c r="N2650" s="98"/>
      <c r="O2650" s="95"/>
      <c r="P2650" s="95"/>
      <c r="Q2650" s="98"/>
      <c r="R2650" s="112"/>
    </row>
    <row r="2651" spans="1:18" ht="16.5" customHeight="1" x14ac:dyDescent="0.2">
      <c r="A2651" s="97"/>
      <c r="B2651" s="98"/>
      <c r="C2651" s="97"/>
      <c r="D2651" s="105"/>
      <c r="E2651" s="105"/>
      <c r="F2651" s="98"/>
      <c r="G2651" s="98"/>
      <c r="H2651" s="98"/>
      <c r="J2651" s="98"/>
      <c r="K2651" s="98"/>
      <c r="L2651" s="98"/>
      <c r="M2651" s="95"/>
      <c r="N2651" s="98"/>
      <c r="O2651" s="95"/>
      <c r="P2651" s="95"/>
      <c r="Q2651" s="98"/>
      <c r="R2651" s="112"/>
    </row>
    <row r="2652" spans="1:18" ht="16.5" customHeight="1" x14ac:dyDescent="0.2">
      <c r="A2652" s="97"/>
      <c r="B2652" s="98"/>
      <c r="C2652" s="97"/>
      <c r="D2652" s="105"/>
      <c r="E2652" s="105"/>
      <c r="F2652" s="98"/>
      <c r="G2652" s="98"/>
      <c r="H2652" s="98"/>
      <c r="J2652" s="98"/>
      <c r="K2652" s="98"/>
      <c r="L2652" s="98"/>
      <c r="M2652" s="95"/>
      <c r="N2652" s="98"/>
      <c r="O2652" s="95"/>
      <c r="P2652" s="95"/>
      <c r="Q2652" s="98"/>
      <c r="R2652" s="112"/>
    </row>
    <row r="2653" spans="1:18" ht="16.5" customHeight="1" x14ac:dyDescent="0.2">
      <c r="A2653" s="97"/>
      <c r="B2653" s="98"/>
      <c r="C2653" s="97"/>
      <c r="D2653" s="105"/>
      <c r="E2653" s="105"/>
      <c r="F2653" s="98"/>
      <c r="G2653" s="98"/>
      <c r="H2653" s="98"/>
      <c r="J2653" s="98"/>
      <c r="K2653" s="98"/>
      <c r="L2653" s="98"/>
      <c r="M2653" s="95"/>
      <c r="N2653" s="98"/>
      <c r="O2653" s="95"/>
      <c r="P2653" s="95"/>
      <c r="Q2653" s="98"/>
      <c r="R2653" s="112"/>
    </row>
    <row r="2654" spans="1:18" ht="16.5" customHeight="1" x14ac:dyDescent="0.2">
      <c r="A2654" s="97"/>
      <c r="B2654" s="98"/>
      <c r="C2654" s="97"/>
      <c r="D2654" s="105"/>
      <c r="E2654" s="105"/>
      <c r="F2654" s="98"/>
      <c r="G2654" s="98"/>
      <c r="H2654" s="98"/>
      <c r="J2654" s="98"/>
      <c r="K2654" s="98"/>
      <c r="L2654" s="98"/>
      <c r="M2654" s="95"/>
      <c r="N2654" s="98"/>
      <c r="O2654" s="95"/>
      <c r="P2654" s="95"/>
      <c r="Q2654" s="98"/>
      <c r="R2654" s="112"/>
    </row>
    <row r="2655" spans="1:18" ht="16.5" customHeight="1" x14ac:dyDescent="0.2">
      <c r="A2655" s="97"/>
      <c r="B2655" s="98"/>
      <c r="C2655" s="97"/>
      <c r="D2655" s="105"/>
      <c r="E2655" s="105"/>
      <c r="F2655" s="98"/>
      <c r="G2655" s="98"/>
      <c r="H2655" s="98"/>
      <c r="J2655" s="98"/>
      <c r="K2655" s="98"/>
      <c r="L2655" s="98"/>
      <c r="M2655" s="95"/>
      <c r="N2655" s="98"/>
      <c r="O2655" s="95"/>
      <c r="P2655" s="95"/>
      <c r="Q2655" s="98"/>
      <c r="R2655" s="112"/>
    </row>
    <row r="2656" spans="1:18" ht="16.5" customHeight="1" x14ac:dyDescent="0.2">
      <c r="A2656" s="97"/>
      <c r="B2656" s="98"/>
      <c r="C2656" s="97"/>
      <c r="D2656" s="105"/>
      <c r="E2656" s="105"/>
      <c r="F2656" s="98"/>
      <c r="G2656" s="98"/>
      <c r="H2656" s="98"/>
      <c r="J2656" s="98"/>
      <c r="K2656" s="98"/>
      <c r="L2656" s="98"/>
      <c r="M2656" s="95"/>
      <c r="N2656" s="98"/>
      <c r="O2656" s="95"/>
      <c r="P2656" s="95"/>
      <c r="Q2656" s="98"/>
      <c r="R2656" s="112"/>
    </row>
    <row r="2657" spans="1:18" ht="16.5" customHeight="1" x14ac:dyDescent="0.2">
      <c r="A2657" s="97"/>
      <c r="B2657" s="98"/>
      <c r="C2657" s="97"/>
      <c r="D2657" s="105"/>
      <c r="E2657" s="105"/>
      <c r="F2657" s="98"/>
      <c r="G2657" s="98"/>
      <c r="H2657" s="98"/>
      <c r="J2657" s="98"/>
      <c r="K2657" s="98"/>
      <c r="L2657" s="98"/>
      <c r="M2657" s="95"/>
      <c r="N2657" s="98"/>
      <c r="O2657" s="95"/>
      <c r="P2657" s="95"/>
      <c r="Q2657" s="98"/>
      <c r="R2657" s="112"/>
    </row>
    <row r="2658" spans="1:18" ht="16.5" customHeight="1" x14ac:dyDescent="0.2">
      <c r="A2658" s="97"/>
      <c r="B2658" s="98"/>
      <c r="C2658" s="97"/>
      <c r="D2658" s="105"/>
      <c r="E2658" s="105"/>
      <c r="F2658" s="98"/>
      <c r="G2658" s="98"/>
      <c r="H2658" s="98"/>
      <c r="J2658" s="98"/>
      <c r="K2658" s="98"/>
      <c r="L2658" s="98"/>
      <c r="M2658" s="95"/>
      <c r="N2658" s="98"/>
      <c r="O2658" s="95"/>
      <c r="P2658" s="95"/>
      <c r="Q2658" s="98"/>
      <c r="R2658" s="112"/>
    </row>
    <row r="2659" spans="1:18" ht="16.5" customHeight="1" x14ac:dyDescent="0.2">
      <c r="A2659" s="97"/>
      <c r="B2659" s="98"/>
      <c r="C2659" s="97"/>
      <c r="D2659" s="105"/>
      <c r="E2659" s="105"/>
      <c r="F2659" s="98"/>
      <c r="G2659" s="98"/>
      <c r="H2659" s="98"/>
      <c r="J2659" s="98"/>
      <c r="K2659" s="98"/>
      <c r="L2659" s="98"/>
      <c r="M2659" s="95"/>
      <c r="N2659" s="98"/>
      <c r="O2659" s="95"/>
      <c r="P2659" s="95"/>
      <c r="Q2659" s="98"/>
      <c r="R2659" s="112"/>
    </row>
    <row r="2660" spans="1:18" ht="16.5" customHeight="1" x14ac:dyDescent="0.2">
      <c r="A2660" s="97"/>
      <c r="B2660" s="98"/>
      <c r="C2660" s="97"/>
      <c r="D2660" s="105"/>
      <c r="E2660" s="105"/>
      <c r="F2660" s="98"/>
      <c r="G2660" s="98"/>
      <c r="H2660" s="98"/>
      <c r="J2660" s="98"/>
      <c r="K2660" s="98"/>
      <c r="L2660" s="98"/>
      <c r="M2660" s="95"/>
      <c r="N2660" s="98"/>
      <c r="O2660" s="95"/>
      <c r="P2660" s="95"/>
      <c r="Q2660" s="98"/>
      <c r="R2660" s="112"/>
    </row>
    <row r="2661" spans="1:18" ht="16.5" customHeight="1" x14ac:dyDescent="0.2">
      <c r="A2661" s="97"/>
      <c r="B2661" s="98"/>
      <c r="C2661" s="97"/>
      <c r="D2661" s="105"/>
      <c r="E2661" s="105"/>
      <c r="F2661" s="98"/>
      <c r="G2661" s="98"/>
      <c r="H2661" s="98"/>
      <c r="J2661" s="98"/>
      <c r="K2661" s="98"/>
      <c r="L2661" s="98"/>
      <c r="M2661" s="95"/>
      <c r="N2661" s="98"/>
      <c r="O2661" s="95"/>
      <c r="P2661" s="95"/>
      <c r="Q2661" s="98"/>
      <c r="R2661" s="112"/>
    </row>
    <row r="2662" spans="1:18" ht="16.5" customHeight="1" x14ac:dyDescent="0.2">
      <c r="A2662" s="97"/>
      <c r="B2662" s="98"/>
      <c r="C2662" s="97"/>
      <c r="D2662" s="105"/>
      <c r="E2662" s="105"/>
      <c r="F2662" s="98"/>
      <c r="G2662" s="98"/>
      <c r="H2662" s="98"/>
      <c r="J2662" s="98"/>
      <c r="K2662" s="98"/>
      <c r="L2662" s="98"/>
      <c r="M2662" s="95"/>
      <c r="N2662" s="98"/>
      <c r="O2662" s="95"/>
      <c r="P2662" s="95"/>
      <c r="Q2662" s="98"/>
      <c r="R2662" s="112"/>
    </row>
    <row r="2663" spans="1:18" ht="16.5" customHeight="1" x14ac:dyDescent="0.2">
      <c r="A2663" s="97"/>
      <c r="B2663" s="98"/>
      <c r="C2663" s="97"/>
      <c r="D2663" s="105"/>
      <c r="E2663" s="105"/>
      <c r="F2663" s="98"/>
      <c r="G2663" s="98"/>
      <c r="H2663" s="98"/>
      <c r="J2663" s="98"/>
      <c r="K2663" s="98"/>
      <c r="L2663" s="98"/>
      <c r="M2663" s="95"/>
      <c r="N2663" s="98"/>
      <c r="O2663" s="95"/>
      <c r="P2663" s="95"/>
      <c r="Q2663" s="98"/>
      <c r="R2663" s="112"/>
    </row>
    <row r="2664" spans="1:18" ht="16.5" customHeight="1" x14ac:dyDescent="0.2">
      <c r="A2664" s="97"/>
      <c r="B2664" s="98"/>
      <c r="C2664" s="97"/>
      <c r="D2664" s="105"/>
      <c r="E2664" s="105"/>
      <c r="F2664" s="98"/>
      <c r="G2664" s="98"/>
      <c r="H2664" s="98"/>
      <c r="J2664" s="98"/>
      <c r="K2664" s="98"/>
      <c r="L2664" s="98"/>
      <c r="M2664" s="95"/>
      <c r="N2664" s="98"/>
      <c r="O2664" s="95"/>
      <c r="P2664" s="95"/>
      <c r="Q2664" s="98"/>
      <c r="R2664" s="112"/>
    </row>
    <row r="2665" spans="1:18" ht="16.5" customHeight="1" x14ac:dyDescent="0.2">
      <c r="A2665" s="97"/>
      <c r="B2665" s="98"/>
      <c r="C2665" s="97"/>
      <c r="D2665" s="105"/>
      <c r="E2665" s="105"/>
      <c r="F2665" s="98"/>
      <c r="G2665" s="98"/>
      <c r="H2665" s="98"/>
      <c r="J2665" s="98"/>
      <c r="K2665" s="98"/>
      <c r="L2665" s="98"/>
      <c r="M2665" s="95"/>
      <c r="N2665" s="98"/>
      <c r="O2665" s="95"/>
      <c r="P2665" s="95"/>
      <c r="Q2665" s="98"/>
      <c r="R2665" s="112"/>
    </row>
    <row r="2666" spans="1:18" ht="16.5" customHeight="1" x14ac:dyDescent="0.2">
      <c r="A2666" s="97"/>
      <c r="B2666" s="98"/>
      <c r="C2666" s="97"/>
      <c r="D2666" s="105"/>
      <c r="E2666" s="105"/>
      <c r="F2666" s="98"/>
      <c r="G2666" s="98"/>
      <c r="H2666" s="98"/>
      <c r="J2666" s="98"/>
      <c r="K2666" s="98"/>
      <c r="L2666" s="98"/>
      <c r="M2666" s="95"/>
      <c r="N2666" s="98"/>
      <c r="O2666" s="95"/>
      <c r="P2666" s="95"/>
      <c r="Q2666" s="98"/>
      <c r="R2666" s="112"/>
    </row>
    <row r="2667" spans="1:18" ht="16.5" customHeight="1" x14ac:dyDescent="0.2">
      <c r="A2667" s="97"/>
      <c r="B2667" s="98"/>
      <c r="C2667" s="97"/>
      <c r="D2667" s="105"/>
      <c r="E2667" s="105"/>
      <c r="F2667" s="98"/>
      <c r="G2667" s="98"/>
      <c r="H2667" s="98"/>
      <c r="J2667" s="98"/>
      <c r="K2667" s="98"/>
      <c r="L2667" s="98"/>
      <c r="M2667" s="95"/>
      <c r="N2667" s="98"/>
      <c r="O2667" s="95"/>
      <c r="P2667" s="95"/>
      <c r="Q2667" s="98"/>
      <c r="R2667" s="112"/>
    </row>
    <row r="2668" spans="1:18" ht="16.5" customHeight="1" x14ac:dyDescent="0.2">
      <c r="A2668" s="97"/>
      <c r="B2668" s="98"/>
      <c r="C2668" s="97"/>
      <c r="D2668" s="105"/>
      <c r="E2668" s="105"/>
      <c r="F2668" s="98"/>
      <c r="G2668" s="98"/>
      <c r="H2668" s="98"/>
      <c r="J2668" s="98"/>
      <c r="K2668" s="98"/>
      <c r="L2668" s="98"/>
      <c r="M2668" s="95"/>
      <c r="N2668" s="98"/>
      <c r="O2668" s="95"/>
      <c r="P2668" s="95"/>
      <c r="Q2668" s="98"/>
      <c r="R2668" s="112"/>
    </row>
    <row r="2669" spans="1:18" ht="16.5" customHeight="1" x14ac:dyDescent="0.2">
      <c r="A2669" s="97"/>
      <c r="B2669" s="98"/>
      <c r="C2669" s="97"/>
      <c r="D2669" s="105"/>
      <c r="E2669" s="105"/>
      <c r="F2669" s="98"/>
      <c r="G2669" s="98"/>
      <c r="H2669" s="98"/>
      <c r="J2669" s="98"/>
      <c r="K2669" s="98"/>
      <c r="L2669" s="98"/>
      <c r="M2669" s="95"/>
      <c r="N2669" s="98"/>
      <c r="O2669" s="95"/>
      <c r="P2669" s="95"/>
      <c r="Q2669" s="98"/>
      <c r="R2669" s="112"/>
    </row>
    <row r="2670" spans="1:18" ht="16.5" customHeight="1" x14ac:dyDescent="0.2">
      <c r="A2670" s="97"/>
      <c r="B2670" s="98"/>
      <c r="C2670" s="97"/>
      <c r="D2670" s="105"/>
      <c r="E2670" s="105"/>
      <c r="F2670" s="98"/>
      <c r="G2670" s="98"/>
      <c r="H2670" s="98"/>
      <c r="J2670" s="98"/>
      <c r="K2670" s="98"/>
      <c r="L2670" s="98"/>
      <c r="M2670" s="95"/>
      <c r="N2670" s="98"/>
      <c r="O2670" s="95"/>
      <c r="P2670" s="95"/>
      <c r="Q2670" s="98"/>
      <c r="R2670" s="112"/>
    </row>
    <row r="2671" spans="1:18" ht="16.5" customHeight="1" x14ac:dyDescent="0.2">
      <c r="A2671" s="97"/>
      <c r="B2671" s="98"/>
      <c r="C2671" s="97"/>
      <c r="D2671" s="105"/>
      <c r="E2671" s="105"/>
      <c r="F2671" s="98"/>
      <c r="G2671" s="98"/>
      <c r="H2671" s="98"/>
      <c r="J2671" s="98"/>
      <c r="K2671" s="98"/>
      <c r="L2671" s="98"/>
      <c r="M2671" s="95"/>
      <c r="N2671" s="98"/>
      <c r="O2671" s="95"/>
      <c r="P2671" s="95"/>
      <c r="Q2671" s="98"/>
      <c r="R2671" s="112"/>
    </row>
    <row r="2672" spans="1:18" ht="16.5" customHeight="1" x14ac:dyDescent="0.2">
      <c r="A2672" s="97"/>
      <c r="B2672" s="98"/>
      <c r="C2672" s="97"/>
      <c r="D2672" s="105"/>
      <c r="E2672" s="105"/>
      <c r="F2672" s="98"/>
      <c r="G2672" s="98"/>
      <c r="H2672" s="98"/>
      <c r="J2672" s="98"/>
      <c r="K2672" s="98"/>
      <c r="L2672" s="98"/>
      <c r="M2672" s="95"/>
      <c r="N2672" s="98"/>
      <c r="O2672" s="95"/>
      <c r="P2672" s="95"/>
      <c r="Q2672" s="98"/>
      <c r="R2672" s="112"/>
    </row>
    <row r="2673" spans="1:18" ht="16.5" customHeight="1" x14ac:dyDescent="0.2">
      <c r="A2673" s="97"/>
      <c r="B2673" s="98"/>
      <c r="C2673" s="97"/>
      <c r="D2673" s="105"/>
      <c r="E2673" s="105"/>
      <c r="F2673" s="98"/>
      <c r="G2673" s="98"/>
      <c r="H2673" s="98"/>
      <c r="J2673" s="98"/>
      <c r="K2673" s="98"/>
      <c r="L2673" s="98"/>
      <c r="M2673" s="95"/>
      <c r="N2673" s="98"/>
      <c r="O2673" s="95"/>
      <c r="P2673" s="95"/>
      <c r="Q2673" s="98"/>
      <c r="R2673" s="112"/>
    </row>
    <row r="2674" spans="1:18" ht="16.5" customHeight="1" x14ac:dyDescent="0.2">
      <c r="A2674" s="97"/>
      <c r="B2674" s="98"/>
      <c r="C2674" s="97"/>
      <c r="D2674" s="105"/>
      <c r="E2674" s="105"/>
      <c r="F2674" s="98"/>
      <c r="G2674" s="98"/>
      <c r="H2674" s="98"/>
      <c r="J2674" s="98"/>
      <c r="K2674" s="98"/>
      <c r="L2674" s="98"/>
      <c r="M2674" s="95"/>
      <c r="N2674" s="98"/>
      <c r="O2674" s="95"/>
      <c r="P2674" s="95"/>
      <c r="Q2674" s="98"/>
      <c r="R2674" s="112"/>
    </row>
    <row r="2675" spans="1:18" ht="16.5" customHeight="1" x14ac:dyDescent="0.2">
      <c r="A2675" s="97"/>
      <c r="B2675" s="98"/>
      <c r="C2675" s="97"/>
      <c r="D2675" s="105"/>
      <c r="E2675" s="105"/>
      <c r="F2675" s="98"/>
      <c r="G2675" s="98"/>
      <c r="H2675" s="98"/>
      <c r="J2675" s="98"/>
      <c r="K2675" s="98"/>
      <c r="L2675" s="98"/>
      <c r="M2675" s="95"/>
      <c r="N2675" s="98"/>
      <c r="O2675" s="95"/>
      <c r="P2675" s="95"/>
      <c r="Q2675" s="98"/>
      <c r="R2675" s="112"/>
    </row>
    <row r="2676" spans="1:18" ht="16.5" customHeight="1" x14ac:dyDescent="0.2">
      <c r="A2676" s="97"/>
      <c r="B2676" s="98"/>
      <c r="C2676" s="97"/>
      <c r="D2676" s="105"/>
      <c r="E2676" s="105"/>
      <c r="F2676" s="98"/>
      <c r="G2676" s="98"/>
      <c r="H2676" s="98"/>
      <c r="J2676" s="98"/>
      <c r="K2676" s="98"/>
      <c r="L2676" s="98"/>
      <c r="M2676" s="95"/>
      <c r="N2676" s="98"/>
      <c r="O2676" s="95"/>
      <c r="P2676" s="95"/>
      <c r="Q2676" s="98"/>
      <c r="R2676" s="112"/>
    </row>
    <row r="2677" spans="1:18" ht="16.5" customHeight="1" x14ac:dyDescent="0.2">
      <c r="A2677" s="97"/>
      <c r="B2677" s="98"/>
      <c r="C2677" s="97"/>
      <c r="D2677" s="105"/>
      <c r="E2677" s="105"/>
      <c r="F2677" s="98"/>
      <c r="G2677" s="98"/>
      <c r="H2677" s="98"/>
      <c r="J2677" s="98"/>
      <c r="K2677" s="98"/>
      <c r="L2677" s="98"/>
      <c r="M2677" s="95"/>
      <c r="N2677" s="98"/>
      <c r="O2677" s="95"/>
      <c r="P2677" s="95"/>
      <c r="Q2677" s="98"/>
      <c r="R2677" s="112"/>
    </row>
    <row r="2678" spans="1:18" ht="16.5" customHeight="1" x14ac:dyDescent="0.2">
      <c r="A2678" s="97"/>
      <c r="B2678" s="98"/>
      <c r="C2678" s="97"/>
      <c r="D2678" s="105"/>
      <c r="E2678" s="105"/>
      <c r="F2678" s="98"/>
      <c r="G2678" s="98"/>
      <c r="H2678" s="98"/>
      <c r="J2678" s="98"/>
      <c r="K2678" s="98"/>
      <c r="L2678" s="98"/>
      <c r="M2678" s="95"/>
      <c r="N2678" s="98"/>
      <c r="O2678" s="95"/>
      <c r="P2678" s="95"/>
      <c r="Q2678" s="98"/>
      <c r="R2678" s="112"/>
    </row>
    <row r="2679" spans="1:18" ht="16.5" customHeight="1" x14ac:dyDescent="0.2">
      <c r="A2679" s="97"/>
      <c r="B2679" s="98"/>
      <c r="C2679" s="97"/>
      <c r="D2679" s="105"/>
      <c r="E2679" s="105"/>
      <c r="F2679" s="98"/>
      <c r="G2679" s="98"/>
      <c r="H2679" s="98"/>
      <c r="J2679" s="98"/>
      <c r="K2679" s="98"/>
      <c r="L2679" s="98"/>
      <c r="M2679" s="95"/>
      <c r="N2679" s="98"/>
      <c r="O2679" s="95"/>
      <c r="P2679" s="95"/>
      <c r="Q2679" s="98"/>
      <c r="R2679" s="112"/>
    </row>
    <row r="2680" spans="1:18" ht="16.5" customHeight="1" x14ac:dyDescent="0.2">
      <c r="A2680" s="97"/>
      <c r="B2680" s="98"/>
      <c r="C2680" s="97"/>
      <c r="D2680" s="105"/>
      <c r="E2680" s="105"/>
      <c r="F2680" s="98"/>
      <c r="G2680" s="98"/>
      <c r="H2680" s="98"/>
      <c r="J2680" s="98"/>
      <c r="K2680" s="98"/>
      <c r="L2680" s="98"/>
      <c r="M2680" s="95"/>
      <c r="N2680" s="98"/>
      <c r="O2680" s="95"/>
      <c r="P2680" s="95"/>
      <c r="Q2680" s="98"/>
      <c r="R2680" s="112"/>
    </row>
    <row r="2681" spans="1:18" ht="16.5" customHeight="1" x14ac:dyDescent="0.2">
      <c r="A2681" s="97"/>
      <c r="B2681" s="98"/>
      <c r="C2681" s="97"/>
      <c r="D2681" s="105"/>
      <c r="E2681" s="105"/>
      <c r="F2681" s="98"/>
      <c r="G2681" s="98"/>
      <c r="H2681" s="98"/>
      <c r="J2681" s="98"/>
      <c r="K2681" s="98"/>
      <c r="L2681" s="98"/>
      <c r="M2681" s="95"/>
      <c r="N2681" s="98"/>
      <c r="O2681" s="95"/>
      <c r="P2681" s="95"/>
      <c r="Q2681" s="98"/>
      <c r="R2681" s="112"/>
    </row>
    <row r="2682" spans="1:18" ht="16.5" customHeight="1" x14ac:dyDescent="0.2">
      <c r="A2682" s="97"/>
      <c r="B2682" s="98"/>
      <c r="C2682" s="97"/>
      <c r="D2682" s="105"/>
      <c r="E2682" s="105"/>
      <c r="F2682" s="98"/>
      <c r="G2682" s="98"/>
      <c r="H2682" s="98"/>
      <c r="J2682" s="98"/>
      <c r="K2682" s="98"/>
      <c r="L2682" s="98"/>
      <c r="M2682" s="95"/>
      <c r="N2682" s="98"/>
      <c r="O2682" s="95"/>
      <c r="P2682" s="95"/>
      <c r="Q2682" s="98"/>
      <c r="R2682" s="112"/>
    </row>
    <row r="2683" spans="1:18" ht="16.5" customHeight="1" x14ac:dyDescent="0.2">
      <c r="A2683" s="97"/>
      <c r="B2683" s="98"/>
      <c r="C2683" s="97"/>
      <c r="D2683" s="105"/>
      <c r="E2683" s="105"/>
      <c r="F2683" s="98"/>
      <c r="G2683" s="98"/>
      <c r="H2683" s="98"/>
      <c r="J2683" s="98"/>
      <c r="K2683" s="98"/>
      <c r="L2683" s="98"/>
      <c r="M2683" s="95"/>
      <c r="N2683" s="98"/>
      <c r="O2683" s="95"/>
      <c r="P2683" s="95"/>
      <c r="Q2683" s="98"/>
      <c r="R2683" s="112"/>
    </row>
    <row r="2684" spans="1:18" ht="16.5" customHeight="1" x14ac:dyDescent="0.2">
      <c r="A2684" s="97"/>
      <c r="B2684" s="98"/>
      <c r="C2684" s="97"/>
      <c r="D2684" s="105"/>
      <c r="E2684" s="105"/>
      <c r="F2684" s="98"/>
      <c r="G2684" s="98"/>
      <c r="H2684" s="98"/>
      <c r="J2684" s="98"/>
      <c r="K2684" s="98"/>
      <c r="L2684" s="98"/>
      <c r="M2684" s="95"/>
      <c r="N2684" s="98"/>
      <c r="O2684" s="95"/>
      <c r="P2684" s="95"/>
      <c r="Q2684" s="98"/>
      <c r="R2684" s="112"/>
    </row>
    <row r="2685" spans="1:18" ht="16.5" customHeight="1" x14ac:dyDescent="0.2">
      <c r="A2685" s="97"/>
      <c r="B2685" s="98"/>
      <c r="C2685" s="97"/>
      <c r="D2685" s="105"/>
      <c r="E2685" s="105"/>
      <c r="F2685" s="98"/>
      <c r="G2685" s="98"/>
      <c r="H2685" s="98"/>
      <c r="J2685" s="98"/>
      <c r="K2685" s="98"/>
      <c r="L2685" s="98"/>
      <c r="M2685" s="95"/>
      <c r="N2685" s="98"/>
      <c r="O2685" s="95"/>
      <c r="P2685" s="95"/>
      <c r="Q2685" s="98"/>
      <c r="R2685" s="112"/>
    </row>
    <row r="2686" spans="1:18" ht="16.5" customHeight="1" x14ac:dyDescent="0.2">
      <c r="A2686" s="97"/>
      <c r="B2686" s="98"/>
      <c r="C2686" s="97"/>
      <c r="D2686" s="105"/>
      <c r="E2686" s="105"/>
      <c r="F2686" s="98"/>
      <c r="G2686" s="98"/>
      <c r="H2686" s="98"/>
      <c r="J2686" s="98"/>
      <c r="K2686" s="98"/>
      <c r="L2686" s="98"/>
      <c r="M2686" s="95"/>
      <c r="N2686" s="98"/>
      <c r="O2686" s="95"/>
      <c r="P2686" s="95"/>
      <c r="Q2686" s="98"/>
      <c r="R2686" s="112"/>
    </row>
    <row r="2687" spans="1:18" ht="16.5" customHeight="1" x14ac:dyDescent="0.2">
      <c r="A2687" s="97"/>
      <c r="B2687" s="98"/>
      <c r="C2687" s="97"/>
      <c r="D2687" s="105"/>
      <c r="E2687" s="105"/>
      <c r="F2687" s="98"/>
      <c r="G2687" s="98"/>
      <c r="H2687" s="98"/>
      <c r="J2687" s="98"/>
      <c r="K2687" s="98"/>
      <c r="L2687" s="98"/>
      <c r="M2687" s="95"/>
      <c r="N2687" s="98"/>
      <c r="O2687" s="95"/>
      <c r="P2687" s="95"/>
      <c r="Q2687" s="98"/>
      <c r="R2687" s="112"/>
    </row>
    <row r="2688" spans="1:18" ht="16.5" customHeight="1" x14ac:dyDescent="0.2">
      <c r="A2688" s="97"/>
      <c r="B2688" s="98"/>
      <c r="C2688" s="97"/>
      <c r="D2688" s="105"/>
      <c r="E2688" s="105"/>
      <c r="F2688" s="98"/>
      <c r="G2688" s="98"/>
      <c r="H2688" s="98"/>
      <c r="J2688" s="98"/>
      <c r="K2688" s="98"/>
      <c r="L2688" s="98"/>
      <c r="M2688" s="95"/>
      <c r="N2688" s="98"/>
      <c r="O2688" s="95"/>
      <c r="P2688" s="95"/>
      <c r="Q2688" s="98"/>
      <c r="R2688" s="112"/>
    </row>
    <row r="2689" spans="1:18" ht="16.5" customHeight="1" x14ac:dyDescent="0.2">
      <c r="A2689" s="97"/>
      <c r="B2689" s="98"/>
      <c r="C2689" s="97"/>
      <c r="D2689" s="105"/>
      <c r="E2689" s="105"/>
      <c r="F2689" s="98"/>
      <c r="G2689" s="98"/>
      <c r="H2689" s="98"/>
      <c r="J2689" s="98"/>
      <c r="K2689" s="98"/>
      <c r="L2689" s="98"/>
      <c r="M2689" s="95"/>
      <c r="N2689" s="98"/>
      <c r="O2689" s="95"/>
      <c r="P2689" s="95"/>
      <c r="Q2689" s="98"/>
      <c r="R2689" s="112"/>
    </row>
    <row r="2690" spans="1:18" ht="16.5" customHeight="1" x14ac:dyDescent="0.2">
      <c r="A2690" s="97"/>
      <c r="B2690" s="98"/>
      <c r="C2690" s="97"/>
      <c r="D2690" s="105"/>
      <c r="E2690" s="105"/>
      <c r="F2690" s="98"/>
      <c r="G2690" s="98"/>
      <c r="H2690" s="98"/>
      <c r="J2690" s="98"/>
      <c r="K2690" s="98"/>
      <c r="L2690" s="98"/>
      <c r="M2690" s="95"/>
      <c r="N2690" s="98"/>
      <c r="O2690" s="95"/>
      <c r="P2690" s="95"/>
      <c r="Q2690" s="98"/>
      <c r="R2690" s="112"/>
    </row>
    <row r="2691" spans="1:18" ht="16.5" customHeight="1" x14ac:dyDescent="0.2">
      <c r="A2691" s="97"/>
      <c r="B2691" s="98"/>
      <c r="C2691" s="97"/>
      <c r="D2691" s="105"/>
      <c r="E2691" s="105"/>
      <c r="F2691" s="98"/>
      <c r="G2691" s="98"/>
      <c r="H2691" s="98"/>
      <c r="J2691" s="98"/>
      <c r="K2691" s="98"/>
      <c r="L2691" s="98"/>
      <c r="M2691" s="95"/>
      <c r="N2691" s="98"/>
      <c r="O2691" s="95"/>
      <c r="P2691" s="95"/>
      <c r="Q2691" s="98"/>
      <c r="R2691" s="112"/>
    </row>
    <row r="2692" spans="1:18" ht="16.5" customHeight="1" x14ac:dyDescent="0.2">
      <c r="A2692" s="97"/>
      <c r="B2692" s="98"/>
      <c r="C2692" s="97"/>
      <c r="D2692" s="105"/>
      <c r="E2692" s="105"/>
      <c r="F2692" s="98"/>
      <c r="G2692" s="98"/>
      <c r="H2692" s="98"/>
      <c r="J2692" s="98"/>
      <c r="K2692" s="98"/>
      <c r="L2692" s="98"/>
      <c r="M2692" s="95"/>
      <c r="N2692" s="98"/>
      <c r="O2692" s="95"/>
      <c r="P2692" s="95"/>
      <c r="Q2692" s="98"/>
      <c r="R2692" s="112"/>
    </row>
    <row r="2693" spans="1:18" ht="16.5" customHeight="1" x14ac:dyDescent="0.2">
      <c r="A2693" s="97"/>
      <c r="B2693" s="98"/>
      <c r="C2693" s="97"/>
      <c r="D2693" s="105"/>
      <c r="E2693" s="105"/>
      <c r="F2693" s="98"/>
      <c r="G2693" s="98"/>
      <c r="H2693" s="98"/>
      <c r="J2693" s="98"/>
      <c r="K2693" s="98"/>
      <c r="L2693" s="98"/>
      <c r="M2693" s="95"/>
      <c r="N2693" s="98"/>
      <c r="O2693" s="95"/>
      <c r="P2693" s="95"/>
      <c r="Q2693" s="98"/>
      <c r="R2693" s="112"/>
    </row>
    <row r="2694" spans="1:18" ht="16.5" customHeight="1" x14ac:dyDescent="0.2">
      <c r="A2694" s="97"/>
      <c r="B2694" s="98"/>
      <c r="C2694" s="97"/>
      <c r="D2694" s="105"/>
      <c r="E2694" s="105"/>
      <c r="F2694" s="98"/>
      <c r="G2694" s="98"/>
      <c r="H2694" s="98"/>
      <c r="J2694" s="98"/>
      <c r="K2694" s="98"/>
      <c r="L2694" s="98"/>
      <c r="M2694" s="95"/>
      <c r="N2694" s="98"/>
      <c r="O2694" s="95"/>
      <c r="P2694" s="95"/>
      <c r="Q2694" s="98"/>
      <c r="R2694" s="112"/>
    </row>
    <row r="2695" spans="1:18" ht="16.5" customHeight="1" x14ac:dyDescent="0.2">
      <c r="A2695" s="97"/>
      <c r="B2695" s="98"/>
      <c r="C2695" s="97"/>
      <c r="D2695" s="105"/>
      <c r="E2695" s="105"/>
      <c r="F2695" s="98"/>
      <c r="G2695" s="98"/>
      <c r="H2695" s="98"/>
      <c r="J2695" s="98"/>
      <c r="K2695" s="98"/>
      <c r="L2695" s="98"/>
      <c r="M2695" s="95"/>
      <c r="N2695" s="98"/>
      <c r="O2695" s="95"/>
      <c r="P2695" s="95"/>
      <c r="Q2695" s="98"/>
      <c r="R2695" s="112"/>
    </row>
    <row r="2696" spans="1:18" ht="16.5" customHeight="1" x14ac:dyDescent="0.2">
      <c r="A2696" s="97"/>
      <c r="B2696" s="98"/>
      <c r="C2696" s="97"/>
      <c r="D2696" s="105"/>
      <c r="E2696" s="105"/>
      <c r="F2696" s="98"/>
      <c r="G2696" s="98"/>
      <c r="H2696" s="98"/>
      <c r="J2696" s="98"/>
      <c r="K2696" s="98"/>
      <c r="L2696" s="98"/>
      <c r="M2696" s="95"/>
      <c r="N2696" s="98"/>
      <c r="O2696" s="95"/>
      <c r="P2696" s="95"/>
      <c r="Q2696" s="98"/>
      <c r="R2696" s="112"/>
    </row>
    <row r="2697" spans="1:18" ht="16.5" customHeight="1" x14ac:dyDescent="0.2">
      <c r="A2697" s="97"/>
      <c r="B2697" s="98"/>
      <c r="C2697" s="97"/>
      <c r="D2697" s="105"/>
      <c r="E2697" s="105"/>
      <c r="F2697" s="98"/>
      <c r="G2697" s="98"/>
      <c r="H2697" s="98"/>
      <c r="J2697" s="98"/>
      <c r="K2697" s="98"/>
      <c r="L2697" s="98"/>
      <c r="M2697" s="95"/>
      <c r="N2697" s="98"/>
      <c r="O2697" s="95"/>
      <c r="P2697" s="95"/>
      <c r="Q2697" s="98"/>
      <c r="R2697" s="112"/>
    </row>
    <row r="2698" spans="1:18" ht="16.5" customHeight="1" x14ac:dyDescent="0.2">
      <c r="A2698" s="97"/>
      <c r="B2698" s="98"/>
      <c r="C2698" s="97"/>
      <c r="D2698" s="105"/>
      <c r="E2698" s="105"/>
      <c r="F2698" s="98"/>
      <c r="G2698" s="98"/>
      <c r="H2698" s="98"/>
      <c r="J2698" s="98"/>
      <c r="K2698" s="98"/>
      <c r="L2698" s="98"/>
      <c r="M2698" s="95"/>
      <c r="N2698" s="98"/>
      <c r="O2698" s="95"/>
      <c r="P2698" s="95"/>
      <c r="Q2698" s="98"/>
      <c r="R2698" s="112"/>
    </row>
    <row r="2699" spans="1:18" ht="16.5" customHeight="1" x14ac:dyDescent="0.2">
      <c r="A2699" s="97"/>
      <c r="B2699" s="98"/>
      <c r="C2699" s="97"/>
      <c r="D2699" s="105"/>
      <c r="E2699" s="105"/>
      <c r="F2699" s="98"/>
      <c r="G2699" s="98"/>
      <c r="H2699" s="98"/>
      <c r="J2699" s="98"/>
      <c r="K2699" s="98"/>
      <c r="L2699" s="98"/>
      <c r="M2699" s="95"/>
      <c r="N2699" s="98"/>
      <c r="O2699" s="95"/>
      <c r="P2699" s="95"/>
      <c r="Q2699" s="98"/>
      <c r="R2699" s="112"/>
    </row>
    <row r="2700" spans="1:18" ht="16.5" customHeight="1" x14ac:dyDescent="0.2">
      <c r="A2700" s="97"/>
      <c r="B2700" s="98"/>
      <c r="C2700" s="97"/>
      <c r="D2700" s="105"/>
      <c r="E2700" s="105"/>
      <c r="F2700" s="98"/>
      <c r="G2700" s="98"/>
      <c r="H2700" s="98"/>
      <c r="J2700" s="98"/>
      <c r="K2700" s="98"/>
      <c r="L2700" s="98"/>
      <c r="M2700" s="95"/>
      <c r="N2700" s="98"/>
      <c r="O2700" s="95"/>
      <c r="P2700" s="95"/>
      <c r="Q2700" s="98"/>
      <c r="R2700" s="112"/>
    </row>
    <row r="2701" spans="1:18" ht="16.5" customHeight="1" x14ac:dyDescent="0.2">
      <c r="A2701" s="97"/>
      <c r="B2701" s="98"/>
      <c r="C2701" s="97"/>
      <c r="D2701" s="105"/>
      <c r="E2701" s="105"/>
      <c r="F2701" s="98"/>
      <c r="G2701" s="98"/>
      <c r="H2701" s="98"/>
      <c r="J2701" s="98"/>
      <c r="K2701" s="98"/>
      <c r="L2701" s="98"/>
      <c r="M2701" s="95"/>
      <c r="N2701" s="98"/>
      <c r="O2701" s="95"/>
      <c r="P2701" s="95"/>
      <c r="Q2701" s="98"/>
      <c r="R2701" s="112"/>
    </row>
    <row r="2702" spans="1:18" ht="16.5" customHeight="1" x14ac:dyDescent="0.2">
      <c r="A2702" s="97"/>
      <c r="B2702" s="98"/>
      <c r="C2702" s="97"/>
      <c r="D2702" s="105"/>
      <c r="E2702" s="105"/>
      <c r="F2702" s="98"/>
      <c r="G2702" s="98"/>
      <c r="H2702" s="98"/>
      <c r="J2702" s="98"/>
      <c r="K2702" s="98"/>
      <c r="L2702" s="98"/>
      <c r="M2702" s="95"/>
      <c r="N2702" s="98"/>
      <c r="O2702" s="95"/>
      <c r="P2702" s="95"/>
      <c r="Q2702" s="98"/>
      <c r="R2702" s="112"/>
    </row>
    <row r="2703" spans="1:18" ht="16.5" customHeight="1" x14ac:dyDescent="0.2">
      <c r="A2703" s="97"/>
      <c r="B2703" s="98"/>
      <c r="C2703" s="97"/>
      <c r="D2703" s="105"/>
      <c r="E2703" s="105"/>
      <c r="F2703" s="98"/>
      <c r="G2703" s="98"/>
      <c r="H2703" s="98"/>
      <c r="J2703" s="98"/>
      <c r="K2703" s="98"/>
      <c r="L2703" s="98"/>
      <c r="M2703" s="95"/>
      <c r="N2703" s="98"/>
      <c r="O2703" s="95"/>
      <c r="P2703" s="95"/>
      <c r="Q2703" s="98"/>
      <c r="R2703" s="112"/>
    </row>
    <row r="2704" spans="1:18" ht="16.5" customHeight="1" x14ac:dyDescent="0.2">
      <c r="A2704" s="97"/>
      <c r="B2704" s="98"/>
      <c r="C2704" s="97"/>
      <c r="D2704" s="105"/>
      <c r="E2704" s="105"/>
      <c r="F2704" s="98"/>
      <c r="G2704" s="98"/>
      <c r="H2704" s="98"/>
      <c r="J2704" s="98"/>
      <c r="K2704" s="98"/>
      <c r="L2704" s="98"/>
      <c r="M2704" s="95"/>
      <c r="N2704" s="98"/>
      <c r="O2704" s="95"/>
      <c r="P2704" s="95"/>
      <c r="Q2704" s="98"/>
      <c r="R2704" s="112"/>
    </row>
    <row r="2705" spans="1:18" ht="16.5" customHeight="1" x14ac:dyDescent="0.2">
      <c r="A2705" s="97"/>
      <c r="B2705" s="98"/>
      <c r="C2705" s="97"/>
      <c r="D2705" s="105"/>
      <c r="E2705" s="105"/>
      <c r="F2705" s="98"/>
      <c r="G2705" s="98"/>
      <c r="H2705" s="98"/>
      <c r="J2705" s="98"/>
      <c r="K2705" s="98"/>
      <c r="L2705" s="98"/>
      <c r="M2705" s="95"/>
      <c r="N2705" s="98"/>
      <c r="O2705" s="95"/>
      <c r="P2705" s="95"/>
      <c r="Q2705" s="98"/>
      <c r="R2705" s="112"/>
    </row>
    <row r="2706" spans="1:18" ht="16.5" customHeight="1" x14ac:dyDescent="0.2">
      <c r="A2706" s="97"/>
      <c r="B2706" s="98"/>
      <c r="C2706" s="97"/>
      <c r="D2706" s="105"/>
      <c r="E2706" s="105"/>
      <c r="F2706" s="98"/>
      <c r="G2706" s="98"/>
      <c r="H2706" s="98"/>
      <c r="J2706" s="98"/>
      <c r="K2706" s="98"/>
      <c r="L2706" s="98"/>
      <c r="M2706" s="95"/>
      <c r="N2706" s="98"/>
      <c r="O2706" s="95"/>
      <c r="P2706" s="95"/>
      <c r="Q2706" s="98"/>
      <c r="R2706" s="112"/>
    </row>
    <row r="2707" spans="1:18" ht="16.5" customHeight="1" x14ac:dyDescent="0.2">
      <c r="A2707" s="97"/>
      <c r="B2707" s="98"/>
      <c r="C2707" s="97"/>
      <c r="D2707" s="105"/>
      <c r="E2707" s="105"/>
      <c r="F2707" s="98"/>
      <c r="G2707" s="98"/>
      <c r="H2707" s="98"/>
      <c r="J2707" s="98"/>
      <c r="K2707" s="98"/>
      <c r="L2707" s="98"/>
      <c r="M2707" s="95"/>
      <c r="N2707" s="98"/>
      <c r="O2707" s="95"/>
      <c r="P2707" s="95"/>
      <c r="Q2707" s="98"/>
      <c r="R2707" s="112"/>
    </row>
    <row r="2708" spans="1:18" ht="16.5" customHeight="1" x14ac:dyDescent="0.2">
      <c r="A2708" s="97"/>
      <c r="B2708" s="98"/>
      <c r="C2708" s="97"/>
      <c r="D2708" s="105"/>
      <c r="E2708" s="105"/>
      <c r="F2708" s="98"/>
      <c r="G2708" s="98"/>
      <c r="H2708" s="98"/>
      <c r="J2708" s="98"/>
      <c r="K2708" s="98"/>
      <c r="L2708" s="98"/>
      <c r="M2708" s="95"/>
      <c r="N2708" s="98"/>
      <c r="O2708" s="95"/>
      <c r="P2708" s="95"/>
      <c r="Q2708" s="98"/>
      <c r="R2708" s="112"/>
    </row>
    <row r="2709" spans="1:18" ht="16.5" customHeight="1" x14ac:dyDescent="0.2">
      <c r="A2709" s="97"/>
      <c r="B2709" s="98"/>
      <c r="C2709" s="97"/>
      <c r="D2709" s="105"/>
      <c r="E2709" s="105"/>
      <c r="F2709" s="98"/>
      <c r="G2709" s="98"/>
      <c r="H2709" s="98"/>
      <c r="J2709" s="98"/>
      <c r="K2709" s="98"/>
      <c r="L2709" s="98"/>
      <c r="M2709" s="95"/>
      <c r="N2709" s="98"/>
      <c r="O2709" s="95"/>
      <c r="P2709" s="95"/>
      <c r="Q2709" s="98"/>
      <c r="R2709" s="112"/>
    </row>
    <row r="2710" spans="1:18" ht="16.5" customHeight="1" x14ac:dyDescent="0.2">
      <c r="A2710" s="97"/>
      <c r="B2710" s="98"/>
      <c r="C2710" s="97"/>
      <c r="D2710" s="105"/>
      <c r="E2710" s="105"/>
      <c r="F2710" s="98"/>
      <c r="G2710" s="98"/>
      <c r="H2710" s="98"/>
      <c r="J2710" s="98"/>
      <c r="K2710" s="98"/>
      <c r="L2710" s="98"/>
      <c r="M2710" s="95"/>
      <c r="N2710" s="98"/>
      <c r="O2710" s="95"/>
      <c r="P2710" s="95"/>
      <c r="Q2710" s="98"/>
      <c r="R2710" s="112"/>
    </row>
    <row r="2711" spans="1:18" ht="16.5" customHeight="1" x14ac:dyDescent="0.2">
      <c r="A2711" s="97"/>
      <c r="B2711" s="98"/>
      <c r="C2711" s="97"/>
      <c r="D2711" s="105"/>
      <c r="E2711" s="105"/>
      <c r="F2711" s="98"/>
      <c r="G2711" s="98"/>
      <c r="H2711" s="98"/>
      <c r="J2711" s="98"/>
      <c r="K2711" s="98"/>
      <c r="L2711" s="98"/>
      <c r="M2711" s="95"/>
      <c r="N2711" s="98"/>
      <c r="O2711" s="95"/>
      <c r="P2711" s="95"/>
      <c r="Q2711" s="98"/>
      <c r="R2711" s="112"/>
    </row>
    <row r="2712" spans="1:18" ht="16.5" customHeight="1" x14ac:dyDescent="0.2">
      <c r="A2712" s="97"/>
      <c r="B2712" s="98"/>
      <c r="C2712" s="97"/>
      <c r="D2712" s="105"/>
      <c r="E2712" s="105"/>
      <c r="F2712" s="98"/>
      <c r="G2712" s="98"/>
      <c r="H2712" s="98"/>
      <c r="J2712" s="98"/>
      <c r="K2712" s="98"/>
      <c r="L2712" s="98"/>
      <c r="M2712" s="95"/>
      <c r="N2712" s="98"/>
      <c r="O2712" s="95"/>
      <c r="P2712" s="95"/>
      <c r="Q2712" s="98"/>
      <c r="R2712" s="112"/>
    </row>
    <row r="2713" spans="1:18" ht="16.5" customHeight="1" x14ac:dyDescent="0.2">
      <c r="A2713" s="97"/>
      <c r="B2713" s="98"/>
      <c r="C2713" s="97"/>
      <c r="D2713" s="105"/>
      <c r="E2713" s="105"/>
      <c r="F2713" s="98"/>
      <c r="G2713" s="98"/>
      <c r="H2713" s="98"/>
      <c r="J2713" s="98"/>
      <c r="K2713" s="98"/>
      <c r="L2713" s="98"/>
      <c r="M2713" s="95"/>
      <c r="N2713" s="98"/>
      <c r="O2713" s="95"/>
      <c r="P2713" s="95"/>
      <c r="Q2713" s="98"/>
      <c r="R2713" s="112"/>
    </row>
    <row r="2714" spans="1:18" ht="16.5" customHeight="1" x14ac:dyDescent="0.2">
      <c r="A2714" s="97"/>
      <c r="B2714" s="98"/>
      <c r="C2714" s="97"/>
      <c r="D2714" s="105"/>
      <c r="E2714" s="105"/>
      <c r="F2714" s="98"/>
      <c r="G2714" s="98"/>
      <c r="H2714" s="98"/>
      <c r="J2714" s="98"/>
      <c r="K2714" s="98"/>
      <c r="L2714" s="98"/>
      <c r="M2714" s="95"/>
      <c r="N2714" s="98"/>
      <c r="O2714" s="95"/>
      <c r="P2714" s="95"/>
      <c r="Q2714" s="98"/>
      <c r="R2714" s="112"/>
    </row>
    <row r="2715" spans="1:18" ht="16.5" customHeight="1" x14ac:dyDescent="0.2">
      <c r="A2715" s="97"/>
      <c r="B2715" s="98"/>
      <c r="C2715" s="97"/>
      <c r="D2715" s="105"/>
      <c r="E2715" s="105"/>
      <c r="F2715" s="98"/>
      <c r="G2715" s="98"/>
      <c r="H2715" s="98"/>
      <c r="J2715" s="98"/>
      <c r="K2715" s="98"/>
      <c r="L2715" s="98"/>
      <c r="M2715" s="95"/>
      <c r="N2715" s="98"/>
      <c r="O2715" s="95"/>
      <c r="P2715" s="95"/>
      <c r="Q2715" s="98"/>
      <c r="R2715" s="112"/>
    </row>
    <row r="2716" spans="1:18" ht="16.5" customHeight="1" x14ac:dyDescent="0.2">
      <c r="A2716" s="97"/>
      <c r="B2716" s="98"/>
      <c r="C2716" s="97"/>
      <c r="D2716" s="105"/>
      <c r="E2716" s="105"/>
      <c r="F2716" s="98"/>
      <c r="G2716" s="98"/>
      <c r="H2716" s="98"/>
      <c r="J2716" s="98"/>
      <c r="K2716" s="98"/>
      <c r="L2716" s="98"/>
      <c r="M2716" s="95"/>
      <c r="N2716" s="98"/>
      <c r="O2716" s="95"/>
      <c r="P2716" s="95"/>
      <c r="Q2716" s="98"/>
      <c r="R2716" s="112"/>
    </row>
    <row r="2717" spans="1:18" ht="16.5" customHeight="1" x14ac:dyDescent="0.2">
      <c r="A2717" s="97"/>
      <c r="B2717" s="98"/>
      <c r="C2717" s="97"/>
      <c r="D2717" s="105"/>
      <c r="E2717" s="105"/>
      <c r="F2717" s="98"/>
      <c r="G2717" s="98"/>
      <c r="H2717" s="98"/>
      <c r="J2717" s="98"/>
      <c r="K2717" s="98"/>
      <c r="L2717" s="98"/>
      <c r="M2717" s="95"/>
      <c r="N2717" s="98"/>
      <c r="O2717" s="95"/>
      <c r="P2717" s="95"/>
      <c r="Q2717" s="98"/>
      <c r="R2717" s="112"/>
    </row>
    <row r="2718" spans="1:18" ht="16.5" customHeight="1" x14ac:dyDescent="0.2">
      <c r="A2718" s="97"/>
      <c r="B2718" s="98"/>
      <c r="C2718" s="97"/>
      <c r="D2718" s="105"/>
      <c r="E2718" s="105"/>
      <c r="F2718" s="98"/>
      <c r="G2718" s="98"/>
      <c r="H2718" s="98"/>
      <c r="J2718" s="98"/>
      <c r="K2718" s="98"/>
      <c r="L2718" s="98"/>
      <c r="M2718" s="95"/>
      <c r="N2718" s="98"/>
      <c r="O2718" s="95"/>
      <c r="P2718" s="95"/>
      <c r="Q2718" s="98"/>
      <c r="R2718" s="112"/>
    </row>
    <row r="2719" spans="1:18" ht="16.5" customHeight="1" x14ac:dyDescent="0.2">
      <c r="A2719" s="97"/>
      <c r="B2719" s="98"/>
      <c r="C2719" s="97"/>
      <c r="D2719" s="105"/>
      <c r="E2719" s="105"/>
      <c r="F2719" s="98"/>
      <c r="G2719" s="98"/>
      <c r="H2719" s="98"/>
      <c r="J2719" s="98"/>
      <c r="K2719" s="98"/>
      <c r="L2719" s="98"/>
      <c r="M2719" s="95"/>
      <c r="N2719" s="98"/>
      <c r="O2719" s="95"/>
      <c r="P2719" s="95"/>
      <c r="Q2719" s="98"/>
      <c r="R2719" s="112"/>
    </row>
    <row r="2720" spans="1:18" ht="16.5" customHeight="1" x14ac:dyDescent="0.2">
      <c r="A2720" s="97"/>
      <c r="B2720" s="98"/>
      <c r="C2720" s="97"/>
      <c r="D2720" s="105"/>
      <c r="E2720" s="105"/>
      <c r="F2720" s="98"/>
      <c r="G2720" s="98"/>
      <c r="H2720" s="98"/>
      <c r="J2720" s="98"/>
      <c r="K2720" s="98"/>
      <c r="L2720" s="98"/>
      <c r="M2720" s="95"/>
      <c r="N2720" s="98"/>
      <c r="O2720" s="95"/>
      <c r="P2720" s="95"/>
      <c r="Q2720" s="98"/>
      <c r="R2720" s="112"/>
    </row>
    <row r="2721" spans="1:18" ht="16.5" customHeight="1" x14ac:dyDescent="0.2">
      <c r="A2721" s="97"/>
      <c r="B2721" s="98"/>
      <c r="C2721" s="97"/>
      <c r="D2721" s="105"/>
      <c r="E2721" s="105"/>
      <c r="F2721" s="98"/>
      <c r="G2721" s="98"/>
      <c r="H2721" s="98"/>
      <c r="J2721" s="98"/>
      <c r="K2721" s="98"/>
      <c r="L2721" s="98"/>
      <c r="M2721" s="95"/>
      <c r="N2721" s="98"/>
      <c r="O2721" s="95"/>
      <c r="P2721" s="95"/>
      <c r="Q2721" s="98"/>
      <c r="R2721" s="112"/>
    </row>
    <row r="2722" spans="1:18" ht="16.5" customHeight="1" x14ac:dyDescent="0.2">
      <c r="A2722" s="97"/>
      <c r="B2722" s="98"/>
      <c r="C2722" s="97"/>
      <c r="D2722" s="105"/>
      <c r="E2722" s="105"/>
      <c r="F2722" s="98"/>
      <c r="G2722" s="98"/>
      <c r="H2722" s="98"/>
      <c r="J2722" s="98"/>
      <c r="K2722" s="98"/>
      <c r="L2722" s="98"/>
      <c r="M2722" s="95"/>
      <c r="N2722" s="98"/>
      <c r="O2722" s="95"/>
      <c r="P2722" s="95"/>
      <c r="Q2722" s="98"/>
      <c r="R2722" s="112"/>
    </row>
    <row r="2723" spans="1:18" ht="16.5" customHeight="1" x14ac:dyDescent="0.2">
      <c r="A2723" s="97"/>
      <c r="B2723" s="98"/>
      <c r="C2723" s="97"/>
      <c r="D2723" s="105"/>
      <c r="E2723" s="105"/>
      <c r="F2723" s="98"/>
      <c r="G2723" s="98"/>
      <c r="H2723" s="98"/>
      <c r="J2723" s="98"/>
      <c r="K2723" s="98"/>
      <c r="L2723" s="98"/>
      <c r="M2723" s="95"/>
      <c r="N2723" s="98"/>
      <c r="O2723" s="95"/>
      <c r="P2723" s="95"/>
      <c r="Q2723" s="98"/>
      <c r="R2723" s="112"/>
    </row>
    <row r="2724" spans="1:18" ht="16.5" customHeight="1" x14ac:dyDescent="0.2">
      <c r="A2724" s="97"/>
      <c r="B2724" s="98"/>
      <c r="C2724" s="97"/>
      <c r="D2724" s="105"/>
      <c r="E2724" s="105"/>
      <c r="F2724" s="98"/>
      <c r="G2724" s="98"/>
      <c r="H2724" s="98"/>
      <c r="J2724" s="98"/>
      <c r="K2724" s="98"/>
      <c r="L2724" s="98"/>
      <c r="M2724" s="95"/>
      <c r="N2724" s="98"/>
      <c r="O2724" s="95"/>
      <c r="P2724" s="95"/>
      <c r="Q2724" s="98"/>
      <c r="R2724" s="112"/>
    </row>
    <row r="2725" spans="1:18" ht="16.5" customHeight="1" x14ac:dyDescent="0.2">
      <c r="A2725" s="97"/>
      <c r="B2725" s="98"/>
      <c r="C2725" s="97"/>
      <c r="D2725" s="105"/>
      <c r="E2725" s="105"/>
      <c r="F2725" s="98"/>
      <c r="G2725" s="98"/>
      <c r="H2725" s="98"/>
      <c r="J2725" s="98"/>
      <c r="K2725" s="98"/>
      <c r="L2725" s="98"/>
      <c r="M2725" s="95"/>
      <c r="N2725" s="98"/>
      <c r="O2725" s="95"/>
      <c r="P2725" s="95"/>
      <c r="Q2725" s="98"/>
      <c r="R2725" s="112"/>
    </row>
    <row r="2726" spans="1:18" ht="16.5" customHeight="1" x14ac:dyDescent="0.2">
      <c r="A2726" s="97"/>
      <c r="B2726" s="98"/>
      <c r="C2726" s="97"/>
      <c r="D2726" s="105"/>
      <c r="E2726" s="105"/>
      <c r="F2726" s="98"/>
      <c r="G2726" s="98"/>
      <c r="H2726" s="98"/>
      <c r="J2726" s="98"/>
      <c r="K2726" s="98"/>
      <c r="L2726" s="98"/>
      <c r="M2726" s="95"/>
      <c r="N2726" s="98"/>
      <c r="O2726" s="95"/>
      <c r="P2726" s="95"/>
      <c r="Q2726" s="98"/>
      <c r="R2726" s="112"/>
    </row>
    <row r="2727" spans="1:18" ht="16.5" customHeight="1" x14ac:dyDescent="0.2">
      <c r="A2727" s="97"/>
      <c r="B2727" s="98"/>
      <c r="C2727" s="97"/>
      <c r="D2727" s="105"/>
      <c r="E2727" s="105"/>
      <c r="F2727" s="98"/>
      <c r="G2727" s="98"/>
      <c r="H2727" s="98"/>
      <c r="J2727" s="98"/>
      <c r="K2727" s="98"/>
      <c r="L2727" s="98"/>
      <c r="M2727" s="95"/>
      <c r="N2727" s="98"/>
      <c r="O2727" s="95"/>
      <c r="P2727" s="95"/>
      <c r="Q2727" s="98"/>
      <c r="R2727" s="112"/>
    </row>
    <row r="2728" spans="1:18" ht="16.5" customHeight="1" x14ac:dyDescent="0.2">
      <c r="A2728" s="97"/>
      <c r="B2728" s="98"/>
      <c r="C2728" s="97"/>
      <c r="D2728" s="105"/>
      <c r="E2728" s="105"/>
      <c r="F2728" s="98"/>
      <c r="G2728" s="98"/>
      <c r="H2728" s="98"/>
      <c r="J2728" s="98"/>
      <c r="K2728" s="98"/>
      <c r="L2728" s="98"/>
      <c r="M2728" s="95"/>
      <c r="N2728" s="98"/>
      <c r="O2728" s="95"/>
      <c r="P2728" s="95"/>
      <c r="Q2728" s="98"/>
      <c r="R2728" s="112"/>
    </row>
    <row r="2729" spans="1:18" ht="16.5" customHeight="1" x14ac:dyDescent="0.2">
      <c r="A2729" s="97"/>
      <c r="B2729" s="98"/>
      <c r="C2729" s="97"/>
      <c r="D2729" s="105"/>
      <c r="E2729" s="105"/>
      <c r="F2729" s="98"/>
      <c r="G2729" s="98"/>
      <c r="H2729" s="98"/>
      <c r="J2729" s="98"/>
      <c r="K2729" s="98"/>
      <c r="L2729" s="98"/>
      <c r="M2729" s="95"/>
      <c r="N2729" s="98"/>
      <c r="O2729" s="95"/>
      <c r="P2729" s="95"/>
      <c r="Q2729" s="98"/>
      <c r="R2729" s="112"/>
    </row>
    <row r="2730" spans="1:18" ht="16.5" customHeight="1" x14ac:dyDescent="0.2">
      <c r="A2730" s="97"/>
      <c r="B2730" s="98"/>
      <c r="C2730" s="97"/>
      <c r="D2730" s="105"/>
      <c r="E2730" s="105"/>
      <c r="F2730" s="98"/>
      <c r="G2730" s="98"/>
      <c r="H2730" s="98"/>
      <c r="J2730" s="98"/>
      <c r="K2730" s="98"/>
      <c r="L2730" s="98"/>
      <c r="M2730" s="95"/>
      <c r="N2730" s="98"/>
      <c r="O2730" s="95"/>
      <c r="P2730" s="95"/>
      <c r="Q2730" s="98"/>
      <c r="R2730" s="112"/>
    </row>
    <row r="2731" spans="1:18" ht="16.5" customHeight="1" x14ac:dyDescent="0.2">
      <c r="A2731" s="97"/>
      <c r="B2731" s="98"/>
      <c r="C2731" s="97"/>
      <c r="D2731" s="105"/>
      <c r="E2731" s="105"/>
      <c r="F2731" s="98"/>
      <c r="G2731" s="98"/>
      <c r="H2731" s="98"/>
      <c r="J2731" s="98"/>
      <c r="K2731" s="98"/>
      <c r="L2731" s="98"/>
      <c r="M2731" s="95"/>
      <c r="N2731" s="98"/>
      <c r="O2731" s="95"/>
      <c r="P2731" s="95"/>
      <c r="Q2731" s="98"/>
      <c r="R2731" s="112"/>
    </row>
    <row r="2732" spans="1:18" ht="16.5" customHeight="1" x14ac:dyDescent="0.2">
      <c r="A2732" s="97"/>
      <c r="B2732" s="98"/>
      <c r="C2732" s="97"/>
      <c r="D2732" s="105"/>
      <c r="E2732" s="105"/>
      <c r="F2732" s="98"/>
      <c r="G2732" s="98"/>
      <c r="H2732" s="98"/>
      <c r="J2732" s="98"/>
      <c r="K2732" s="98"/>
      <c r="L2732" s="98"/>
      <c r="M2732" s="95"/>
      <c r="N2732" s="98"/>
      <c r="O2732" s="95"/>
      <c r="P2732" s="95"/>
      <c r="Q2732" s="98"/>
      <c r="R2732" s="112"/>
    </row>
    <row r="2733" spans="1:18" ht="16.5" customHeight="1" x14ac:dyDescent="0.2">
      <c r="A2733" s="97"/>
      <c r="B2733" s="98"/>
      <c r="C2733" s="97"/>
      <c r="D2733" s="105"/>
      <c r="E2733" s="105"/>
      <c r="F2733" s="98"/>
      <c r="G2733" s="98"/>
      <c r="H2733" s="98"/>
      <c r="J2733" s="98"/>
      <c r="K2733" s="98"/>
      <c r="L2733" s="98"/>
      <c r="M2733" s="95"/>
      <c r="N2733" s="98"/>
      <c r="O2733" s="95"/>
      <c r="P2733" s="95"/>
      <c r="Q2733" s="98"/>
      <c r="R2733" s="112"/>
    </row>
    <row r="2734" spans="1:18" ht="16.5" customHeight="1" x14ac:dyDescent="0.2">
      <c r="A2734" s="97"/>
      <c r="B2734" s="98"/>
      <c r="C2734" s="97"/>
      <c r="D2734" s="105"/>
      <c r="E2734" s="105"/>
      <c r="F2734" s="98"/>
      <c r="G2734" s="98"/>
      <c r="H2734" s="98"/>
      <c r="J2734" s="98"/>
      <c r="K2734" s="98"/>
      <c r="L2734" s="98"/>
      <c r="M2734" s="95"/>
      <c r="N2734" s="98"/>
      <c r="O2734" s="95"/>
      <c r="P2734" s="95"/>
      <c r="Q2734" s="98"/>
      <c r="R2734" s="112"/>
    </row>
    <row r="2735" spans="1:18" ht="16.5" customHeight="1" x14ac:dyDescent="0.2">
      <c r="A2735" s="97"/>
      <c r="B2735" s="98"/>
      <c r="C2735" s="97"/>
      <c r="D2735" s="105"/>
      <c r="E2735" s="105"/>
      <c r="F2735" s="98"/>
      <c r="G2735" s="98"/>
      <c r="H2735" s="98"/>
      <c r="J2735" s="98"/>
      <c r="K2735" s="98"/>
      <c r="L2735" s="98"/>
      <c r="M2735" s="95"/>
      <c r="N2735" s="98"/>
      <c r="O2735" s="95"/>
      <c r="P2735" s="95"/>
      <c r="Q2735" s="98"/>
      <c r="R2735" s="112"/>
    </row>
    <row r="2736" spans="1:18" ht="16.5" customHeight="1" x14ac:dyDescent="0.2">
      <c r="A2736" s="97"/>
      <c r="B2736" s="98"/>
      <c r="C2736" s="97"/>
      <c r="D2736" s="105"/>
      <c r="E2736" s="105"/>
      <c r="F2736" s="98"/>
      <c r="G2736" s="98"/>
      <c r="H2736" s="98"/>
      <c r="J2736" s="98"/>
      <c r="K2736" s="98"/>
      <c r="L2736" s="98"/>
      <c r="M2736" s="95"/>
      <c r="N2736" s="98"/>
      <c r="O2736" s="95"/>
      <c r="P2736" s="95"/>
      <c r="Q2736" s="98"/>
      <c r="R2736" s="112"/>
    </row>
    <row r="2737" spans="1:18" ht="16.5" customHeight="1" x14ac:dyDescent="0.2">
      <c r="A2737" s="97"/>
      <c r="B2737" s="98"/>
      <c r="C2737" s="97"/>
      <c r="D2737" s="105"/>
      <c r="E2737" s="105"/>
      <c r="F2737" s="98"/>
      <c r="G2737" s="98"/>
      <c r="H2737" s="98"/>
      <c r="J2737" s="98"/>
      <c r="K2737" s="98"/>
      <c r="L2737" s="98"/>
      <c r="M2737" s="95"/>
      <c r="N2737" s="98"/>
      <c r="O2737" s="95"/>
      <c r="P2737" s="95"/>
      <c r="Q2737" s="98"/>
      <c r="R2737" s="112"/>
    </row>
    <row r="2738" spans="1:18" ht="16.5" customHeight="1" x14ac:dyDescent="0.2">
      <c r="A2738" s="97"/>
      <c r="B2738" s="98"/>
      <c r="C2738" s="97"/>
      <c r="D2738" s="105"/>
      <c r="E2738" s="105"/>
      <c r="F2738" s="98"/>
      <c r="G2738" s="98"/>
      <c r="H2738" s="98"/>
      <c r="J2738" s="98"/>
      <c r="K2738" s="98"/>
      <c r="L2738" s="98"/>
      <c r="M2738" s="95"/>
      <c r="N2738" s="98"/>
      <c r="O2738" s="95"/>
      <c r="P2738" s="95"/>
      <c r="Q2738" s="98"/>
      <c r="R2738" s="112"/>
    </row>
    <row r="2739" spans="1:18" ht="16.5" customHeight="1" x14ac:dyDescent="0.2">
      <c r="A2739" s="97"/>
      <c r="B2739" s="98"/>
      <c r="C2739" s="97"/>
      <c r="D2739" s="105"/>
      <c r="E2739" s="105"/>
      <c r="F2739" s="98"/>
      <c r="G2739" s="98"/>
      <c r="H2739" s="98"/>
      <c r="J2739" s="98"/>
      <c r="K2739" s="98"/>
      <c r="L2739" s="98"/>
      <c r="M2739" s="95"/>
      <c r="N2739" s="98"/>
      <c r="O2739" s="95"/>
      <c r="P2739" s="95"/>
      <c r="Q2739" s="98"/>
      <c r="R2739" s="112"/>
    </row>
    <row r="2740" spans="1:18" ht="16.5" customHeight="1" x14ac:dyDescent="0.2">
      <c r="A2740" s="97"/>
      <c r="B2740" s="98"/>
      <c r="C2740" s="97"/>
      <c r="D2740" s="105"/>
      <c r="E2740" s="105"/>
      <c r="F2740" s="98"/>
      <c r="G2740" s="98"/>
      <c r="H2740" s="98"/>
      <c r="J2740" s="98"/>
      <c r="K2740" s="98"/>
      <c r="L2740" s="98"/>
      <c r="M2740" s="95"/>
      <c r="N2740" s="98"/>
      <c r="O2740" s="95"/>
      <c r="P2740" s="95"/>
      <c r="Q2740" s="98"/>
      <c r="R2740" s="112"/>
    </row>
    <row r="2741" spans="1:18" ht="16.5" customHeight="1" x14ac:dyDescent="0.2">
      <c r="A2741" s="97"/>
      <c r="B2741" s="98"/>
      <c r="C2741" s="97"/>
      <c r="D2741" s="105"/>
      <c r="E2741" s="105"/>
      <c r="F2741" s="98"/>
      <c r="G2741" s="98"/>
      <c r="H2741" s="98"/>
      <c r="J2741" s="98"/>
      <c r="K2741" s="98"/>
      <c r="L2741" s="98"/>
      <c r="M2741" s="95"/>
      <c r="N2741" s="98"/>
      <c r="O2741" s="95"/>
      <c r="P2741" s="95"/>
      <c r="Q2741" s="98"/>
      <c r="R2741" s="112"/>
    </row>
    <row r="2742" spans="1:18" ht="16.5" customHeight="1" x14ac:dyDescent="0.2">
      <c r="A2742" s="97"/>
      <c r="B2742" s="98"/>
      <c r="C2742" s="97"/>
      <c r="D2742" s="105"/>
      <c r="E2742" s="105"/>
      <c r="F2742" s="98"/>
      <c r="G2742" s="98"/>
      <c r="H2742" s="98"/>
      <c r="J2742" s="98"/>
      <c r="K2742" s="98"/>
      <c r="L2742" s="98"/>
      <c r="M2742" s="95"/>
      <c r="N2742" s="98"/>
      <c r="O2742" s="95"/>
      <c r="P2742" s="95"/>
      <c r="Q2742" s="98"/>
      <c r="R2742" s="112"/>
    </row>
    <row r="2743" spans="1:18" ht="16.5" customHeight="1" x14ac:dyDescent="0.2">
      <c r="A2743" s="97"/>
      <c r="B2743" s="98"/>
      <c r="C2743" s="97"/>
      <c r="D2743" s="105"/>
      <c r="E2743" s="105"/>
      <c r="F2743" s="98"/>
      <c r="G2743" s="98"/>
      <c r="H2743" s="98"/>
      <c r="J2743" s="98"/>
      <c r="K2743" s="98"/>
      <c r="L2743" s="98"/>
      <c r="M2743" s="95"/>
      <c r="N2743" s="98"/>
      <c r="O2743" s="95"/>
      <c r="P2743" s="95"/>
      <c r="Q2743" s="98"/>
      <c r="R2743" s="112"/>
    </row>
    <row r="2744" spans="1:18" ht="16.5" customHeight="1" x14ac:dyDescent="0.2">
      <c r="A2744" s="97"/>
      <c r="B2744" s="98"/>
      <c r="C2744" s="97"/>
      <c r="D2744" s="105"/>
      <c r="E2744" s="105"/>
      <c r="F2744" s="98"/>
      <c r="G2744" s="98"/>
      <c r="H2744" s="98"/>
      <c r="J2744" s="98"/>
      <c r="K2744" s="98"/>
      <c r="L2744" s="98"/>
      <c r="M2744" s="95"/>
      <c r="N2744" s="98"/>
      <c r="O2744" s="95"/>
      <c r="P2744" s="95"/>
      <c r="Q2744" s="98"/>
      <c r="R2744" s="112"/>
    </row>
    <row r="2745" spans="1:18" ht="16.5" customHeight="1" x14ac:dyDescent="0.2">
      <c r="A2745" s="97"/>
      <c r="B2745" s="98"/>
      <c r="C2745" s="97"/>
      <c r="D2745" s="105"/>
      <c r="E2745" s="105"/>
      <c r="F2745" s="98"/>
      <c r="G2745" s="98"/>
      <c r="H2745" s="98"/>
      <c r="J2745" s="98"/>
      <c r="K2745" s="98"/>
      <c r="L2745" s="98"/>
      <c r="M2745" s="95"/>
      <c r="N2745" s="98"/>
      <c r="O2745" s="95"/>
      <c r="P2745" s="95"/>
      <c r="Q2745" s="98"/>
      <c r="R2745" s="112"/>
    </row>
    <row r="2746" spans="1:18" ht="16.5" customHeight="1" x14ac:dyDescent="0.2">
      <c r="A2746" s="97"/>
      <c r="B2746" s="98"/>
      <c r="C2746" s="97"/>
      <c r="D2746" s="105"/>
      <c r="E2746" s="105"/>
      <c r="F2746" s="98"/>
      <c r="G2746" s="98"/>
      <c r="H2746" s="98"/>
      <c r="J2746" s="98"/>
      <c r="K2746" s="98"/>
      <c r="L2746" s="98"/>
      <c r="M2746" s="95"/>
      <c r="N2746" s="98"/>
      <c r="O2746" s="95"/>
      <c r="P2746" s="95"/>
      <c r="Q2746" s="98"/>
      <c r="R2746" s="112"/>
    </row>
    <row r="2747" spans="1:18" ht="16.5" customHeight="1" x14ac:dyDescent="0.2">
      <c r="A2747" s="97"/>
      <c r="B2747" s="98"/>
      <c r="C2747" s="97"/>
      <c r="D2747" s="105"/>
      <c r="E2747" s="105"/>
      <c r="F2747" s="98"/>
      <c r="G2747" s="98"/>
      <c r="H2747" s="98"/>
      <c r="J2747" s="98"/>
      <c r="K2747" s="98"/>
      <c r="L2747" s="98"/>
      <c r="M2747" s="95"/>
      <c r="N2747" s="98"/>
      <c r="O2747" s="95"/>
      <c r="P2747" s="95"/>
      <c r="Q2747" s="98"/>
      <c r="R2747" s="112"/>
    </row>
    <row r="2748" spans="1:18" ht="16.5" customHeight="1" x14ac:dyDescent="0.2">
      <c r="A2748" s="97"/>
      <c r="B2748" s="98"/>
      <c r="C2748" s="97"/>
      <c r="D2748" s="105"/>
      <c r="E2748" s="105"/>
      <c r="F2748" s="98"/>
      <c r="G2748" s="98"/>
      <c r="H2748" s="98"/>
      <c r="J2748" s="98"/>
      <c r="K2748" s="98"/>
      <c r="L2748" s="98"/>
      <c r="M2748" s="95"/>
      <c r="N2748" s="98"/>
      <c r="O2748" s="95"/>
      <c r="P2748" s="95"/>
      <c r="Q2748" s="98"/>
      <c r="R2748" s="112"/>
    </row>
    <row r="2749" spans="1:18" ht="16.5" customHeight="1" x14ac:dyDescent="0.2">
      <c r="A2749" s="97"/>
      <c r="B2749" s="98"/>
      <c r="C2749" s="97"/>
      <c r="D2749" s="105"/>
      <c r="E2749" s="105"/>
      <c r="F2749" s="98"/>
      <c r="G2749" s="98"/>
      <c r="H2749" s="98"/>
      <c r="J2749" s="98"/>
      <c r="K2749" s="98"/>
      <c r="L2749" s="98"/>
      <c r="M2749" s="95"/>
      <c r="N2749" s="98"/>
      <c r="O2749" s="95"/>
      <c r="P2749" s="95"/>
      <c r="Q2749" s="98"/>
      <c r="R2749" s="112"/>
    </row>
    <row r="2750" spans="1:18" ht="16.5" customHeight="1" x14ac:dyDescent="0.2">
      <c r="A2750" s="97"/>
      <c r="B2750" s="98"/>
      <c r="C2750" s="97"/>
      <c r="D2750" s="105"/>
      <c r="E2750" s="105"/>
      <c r="F2750" s="98"/>
      <c r="G2750" s="98"/>
      <c r="H2750" s="98"/>
      <c r="J2750" s="98"/>
      <c r="K2750" s="98"/>
      <c r="L2750" s="98"/>
      <c r="M2750" s="95"/>
      <c r="N2750" s="98"/>
      <c r="O2750" s="95"/>
      <c r="P2750" s="95"/>
      <c r="Q2750" s="98"/>
      <c r="R2750" s="112"/>
    </row>
    <row r="2751" spans="1:18" ht="16.5" customHeight="1" x14ac:dyDescent="0.2">
      <c r="A2751" s="97"/>
      <c r="B2751" s="98"/>
      <c r="C2751" s="97"/>
      <c r="D2751" s="105"/>
      <c r="E2751" s="105"/>
      <c r="F2751" s="98"/>
      <c r="G2751" s="98"/>
      <c r="H2751" s="98"/>
      <c r="J2751" s="98"/>
      <c r="K2751" s="98"/>
      <c r="L2751" s="98"/>
      <c r="M2751" s="95"/>
      <c r="N2751" s="98"/>
      <c r="O2751" s="95"/>
      <c r="P2751" s="95"/>
      <c r="Q2751" s="98"/>
      <c r="R2751" s="112"/>
    </row>
    <row r="2752" spans="1:18" ht="16.5" customHeight="1" x14ac:dyDescent="0.2">
      <c r="A2752" s="97"/>
      <c r="B2752" s="98"/>
      <c r="C2752" s="97"/>
      <c r="D2752" s="105"/>
      <c r="E2752" s="105"/>
      <c r="F2752" s="98"/>
      <c r="G2752" s="98"/>
      <c r="H2752" s="98"/>
      <c r="J2752" s="98"/>
      <c r="K2752" s="98"/>
      <c r="L2752" s="98"/>
      <c r="M2752" s="95"/>
      <c r="N2752" s="98"/>
      <c r="O2752" s="95"/>
      <c r="P2752" s="95"/>
      <c r="Q2752" s="98"/>
      <c r="R2752" s="112"/>
    </row>
    <row r="2753" spans="1:18" ht="16.5" customHeight="1" x14ac:dyDescent="0.2">
      <c r="A2753" s="97"/>
      <c r="B2753" s="98"/>
      <c r="C2753" s="97"/>
      <c r="D2753" s="105"/>
      <c r="E2753" s="105"/>
      <c r="F2753" s="98"/>
      <c r="G2753" s="98"/>
      <c r="H2753" s="98"/>
      <c r="J2753" s="98"/>
      <c r="K2753" s="98"/>
      <c r="L2753" s="98"/>
      <c r="M2753" s="95"/>
      <c r="N2753" s="98"/>
      <c r="O2753" s="95"/>
      <c r="P2753" s="95"/>
      <c r="Q2753" s="98"/>
      <c r="R2753" s="112"/>
    </row>
    <row r="2754" spans="1:18" ht="16.5" customHeight="1" x14ac:dyDescent="0.2">
      <c r="A2754" s="97"/>
      <c r="B2754" s="98"/>
      <c r="C2754" s="97"/>
      <c r="D2754" s="105"/>
      <c r="E2754" s="105"/>
      <c r="F2754" s="98"/>
      <c r="G2754" s="98"/>
      <c r="H2754" s="98"/>
      <c r="J2754" s="98"/>
      <c r="K2754" s="98"/>
      <c r="L2754" s="98"/>
      <c r="M2754" s="95"/>
      <c r="N2754" s="98"/>
      <c r="O2754" s="95"/>
      <c r="P2754" s="95"/>
      <c r="Q2754" s="98"/>
      <c r="R2754" s="112"/>
    </row>
    <row r="2755" spans="1:18" ht="16.5" customHeight="1" x14ac:dyDescent="0.2">
      <c r="A2755" s="97"/>
      <c r="B2755" s="98"/>
      <c r="C2755" s="97"/>
      <c r="D2755" s="105"/>
      <c r="E2755" s="105"/>
      <c r="F2755" s="98"/>
      <c r="G2755" s="98"/>
      <c r="H2755" s="98"/>
      <c r="J2755" s="98"/>
      <c r="K2755" s="98"/>
      <c r="L2755" s="98"/>
      <c r="M2755" s="95"/>
      <c r="N2755" s="98"/>
      <c r="O2755" s="95"/>
      <c r="P2755" s="95"/>
      <c r="Q2755" s="98"/>
      <c r="R2755" s="112"/>
    </row>
    <row r="2756" spans="1:18" ht="16.5" customHeight="1" x14ac:dyDescent="0.2">
      <c r="A2756" s="97"/>
      <c r="B2756" s="98"/>
      <c r="C2756" s="97"/>
      <c r="D2756" s="105"/>
      <c r="E2756" s="105"/>
      <c r="F2756" s="98"/>
      <c r="G2756" s="98"/>
      <c r="H2756" s="98"/>
      <c r="J2756" s="98"/>
      <c r="K2756" s="98"/>
      <c r="L2756" s="98"/>
      <c r="M2756" s="95"/>
      <c r="N2756" s="98"/>
      <c r="O2756" s="95"/>
      <c r="P2756" s="95"/>
      <c r="Q2756" s="98"/>
      <c r="R2756" s="112"/>
    </row>
    <row r="2757" spans="1:18" ht="16.5" customHeight="1" x14ac:dyDescent="0.2">
      <c r="A2757" s="97"/>
      <c r="B2757" s="98"/>
      <c r="C2757" s="97"/>
      <c r="D2757" s="105"/>
      <c r="E2757" s="105"/>
      <c r="F2757" s="98"/>
      <c r="G2757" s="98"/>
      <c r="H2757" s="98"/>
      <c r="J2757" s="98"/>
      <c r="K2757" s="98"/>
      <c r="L2757" s="98"/>
      <c r="M2757" s="95"/>
      <c r="N2757" s="98"/>
      <c r="O2757" s="95"/>
      <c r="P2757" s="95"/>
      <c r="Q2757" s="98"/>
      <c r="R2757" s="112"/>
    </row>
    <row r="2758" spans="1:18" ht="16.5" customHeight="1" x14ac:dyDescent="0.2">
      <c r="A2758" s="97"/>
      <c r="B2758" s="98"/>
      <c r="C2758" s="97"/>
      <c r="D2758" s="105"/>
      <c r="E2758" s="105"/>
      <c r="F2758" s="98"/>
      <c r="G2758" s="98"/>
      <c r="H2758" s="98"/>
      <c r="J2758" s="98"/>
      <c r="K2758" s="98"/>
      <c r="L2758" s="98"/>
      <c r="M2758" s="95"/>
      <c r="N2758" s="98"/>
      <c r="O2758" s="95"/>
      <c r="P2758" s="95"/>
      <c r="Q2758" s="98"/>
      <c r="R2758" s="112"/>
    </row>
    <row r="2759" spans="1:18" ht="16.5" customHeight="1" x14ac:dyDescent="0.2">
      <c r="A2759" s="97"/>
      <c r="B2759" s="98"/>
      <c r="C2759" s="97"/>
      <c r="D2759" s="105"/>
      <c r="E2759" s="105"/>
      <c r="F2759" s="98"/>
      <c r="G2759" s="98"/>
      <c r="H2759" s="98"/>
      <c r="J2759" s="98"/>
      <c r="K2759" s="98"/>
      <c r="L2759" s="98"/>
      <c r="M2759" s="95"/>
      <c r="N2759" s="98"/>
      <c r="O2759" s="95"/>
      <c r="P2759" s="95"/>
      <c r="Q2759" s="98"/>
      <c r="R2759" s="112"/>
    </row>
    <row r="2760" spans="1:18" ht="16.5" customHeight="1" x14ac:dyDescent="0.2">
      <c r="A2760" s="97"/>
      <c r="B2760" s="98"/>
      <c r="C2760" s="97"/>
      <c r="D2760" s="105"/>
      <c r="E2760" s="105"/>
      <c r="F2760" s="98"/>
      <c r="G2760" s="98"/>
      <c r="H2760" s="98"/>
      <c r="J2760" s="98"/>
      <c r="K2760" s="98"/>
      <c r="L2760" s="98"/>
      <c r="M2760" s="95"/>
      <c r="N2760" s="98"/>
      <c r="O2760" s="95"/>
      <c r="P2760" s="95"/>
      <c r="Q2760" s="98"/>
      <c r="R2760" s="112"/>
    </row>
    <row r="2761" spans="1:18" ht="16.5" customHeight="1" x14ac:dyDescent="0.2">
      <c r="A2761" s="97"/>
      <c r="B2761" s="98"/>
      <c r="C2761" s="97"/>
      <c r="D2761" s="105"/>
      <c r="E2761" s="105"/>
      <c r="F2761" s="98"/>
      <c r="G2761" s="98"/>
      <c r="H2761" s="98"/>
      <c r="J2761" s="98"/>
      <c r="K2761" s="98"/>
      <c r="L2761" s="98"/>
      <c r="M2761" s="95"/>
      <c r="N2761" s="98"/>
      <c r="O2761" s="95"/>
      <c r="P2761" s="95"/>
      <c r="Q2761" s="98"/>
      <c r="R2761" s="112"/>
    </row>
    <row r="2762" spans="1:18" ht="16.5" customHeight="1" x14ac:dyDescent="0.2">
      <c r="A2762" s="97"/>
      <c r="B2762" s="98"/>
      <c r="C2762" s="97"/>
      <c r="D2762" s="105"/>
      <c r="E2762" s="105"/>
      <c r="F2762" s="98"/>
      <c r="G2762" s="98"/>
      <c r="H2762" s="98"/>
      <c r="J2762" s="98"/>
      <c r="K2762" s="98"/>
      <c r="L2762" s="98"/>
      <c r="M2762" s="95"/>
      <c r="N2762" s="98"/>
      <c r="O2762" s="95"/>
      <c r="P2762" s="95"/>
      <c r="Q2762" s="98"/>
      <c r="R2762" s="112"/>
    </row>
    <row r="2763" spans="1:18" ht="16.5" customHeight="1" x14ac:dyDescent="0.2">
      <c r="A2763" s="97"/>
      <c r="B2763" s="98"/>
      <c r="C2763" s="97"/>
      <c r="D2763" s="105"/>
      <c r="E2763" s="105"/>
      <c r="F2763" s="98"/>
      <c r="G2763" s="98"/>
      <c r="H2763" s="98"/>
      <c r="J2763" s="98"/>
      <c r="K2763" s="98"/>
      <c r="L2763" s="98"/>
      <c r="M2763" s="95"/>
      <c r="N2763" s="98"/>
      <c r="O2763" s="95"/>
      <c r="P2763" s="95"/>
      <c r="Q2763" s="98"/>
      <c r="R2763" s="112"/>
    </row>
    <row r="2764" spans="1:18" ht="16.5" customHeight="1" x14ac:dyDescent="0.2">
      <c r="A2764" s="97"/>
      <c r="B2764" s="98"/>
      <c r="C2764" s="97"/>
      <c r="D2764" s="105"/>
      <c r="E2764" s="105"/>
      <c r="F2764" s="98"/>
      <c r="G2764" s="98"/>
      <c r="H2764" s="98"/>
      <c r="J2764" s="98"/>
      <c r="K2764" s="98"/>
      <c r="L2764" s="98"/>
      <c r="M2764" s="95"/>
      <c r="N2764" s="98"/>
      <c r="O2764" s="95"/>
      <c r="P2764" s="95"/>
      <c r="Q2764" s="98"/>
      <c r="R2764" s="112"/>
    </row>
    <row r="2765" spans="1:18" ht="16.5" customHeight="1" x14ac:dyDescent="0.2">
      <c r="A2765" s="97"/>
      <c r="B2765" s="98"/>
      <c r="C2765" s="97"/>
      <c r="D2765" s="105"/>
      <c r="E2765" s="105"/>
      <c r="F2765" s="98"/>
      <c r="G2765" s="98"/>
      <c r="H2765" s="98"/>
      <c r="J2765" s="98"/>
      <c r="K2765" s="98"/>
      <c r="L2765" s="98"/>
      <c r="M2765" s="95"/>
      <c r="N2765" s="98"/>
      <c r="O2765" s="95"/>
      <c r="P2765" s="95"/>
      <c r="Q2765" s="98"/>
      <c r="R2765" s="112"/>
    </row>
    <row r="2766" spans="1:18" ht="16.5" customHeight="1" x14ac:dyDescent="0.2">
      <c r="A2766" s="97"/>
      <c r="B2766" s="98"/>
      <c r="C2766" s="97"/>
      <c r="D2766" s="105"/>
      <c r="E2766" s="105"/>
      <c r="F2766" s="98"/>
      <c r="G2766" s="98"/>
      <c r="H2766" s="98"/>
      <c r="J2766" s="98"/>
      <c r="K2766" s="98"/>
      <c r="L2766" s="98"/>
      <c r="M2766" s="95"/>
      <c r="N2766" s="98"/>
      <c r="O2766" s="95"/>
      <c r="P2766" s="95"/>
      <c r="Q2766" s="98"/>
      <c r="R2766" s="112"/>
    </row>
    <row r="2767" spans="1:18" ht="16.5" customHeight="1" x14ac:dyDescent="0.2">
      <c r="A2767" s="97"/>
      <c r="B2767" s="98"/>
      <c r="C2767" s="97"/>
      <c r="D2767" s="105"/>
      <c r="E2767" s="105"/>
      <c r="F2767" s="98"/>
      <c r="G2767" s="98"/>
      <c r="H2767" s="98"/>
      <c r="J2767" s="98"/>
      <c r="K2767" s="98"/>
      <c r="L2767" s="98"/>
      <c r="M2767" s="95"/>
      <c r="N2767" s="98"/>
      <c r="O2767" s="95"/>
      <c r="P2767" s="95"/>
      <c r="Q2767" s="98"/>
      <c r="R2767" s="112"/>
    </row>
    <row r="2768" spans="1:18" ht="16.5" customHeight="1" x14ac:dyDescent="0.2">
      <c r="A2768" s="97"/>
      <c r="B2768" s="98"/>
      <c r="C2768" s="97"/>
      <c r="D2768" s="105"/>
      <c r="E2768" s="105"/>
      <c r="F2768" s="98"/>
      <c r="G2768" s="98"/>
      <c r="H2768" s="98"/>
      <c r="J2768" s="98"/>
      <c r="K2768" s="98"/>
      <c r="L2768" s="98"/>
      <c r="M2768" s="95"/>
      <c r="N2768" s="98"/>
      <c r="O2768" s="95"/>
      <c r="P2768" s="95"/>
      <c r="Q2768" s="98"/>
      <c r="R2768" s="112"/>
    </row>
    <row r="2769" spans="1:18" ht="16.5" customHeight="1" x14ac:dyDescent="0.2">
      <c r="A2769" s="97"/>
      <c r="B2769" s="98"/>
      <c r="C2769" s="97"/>
      <c r="D2769" s="105"/>
      <c r="E2769" s="105"/>
      <c r="F2769" s="98"/>
      <c r="G2769" s="98"/>
      <c r="H2769" s="98"/>
      <c r="J2769" s="98"/>
      <c r="K2769" s="98"/>
      <c r="L2769" s="98"/>
      <c r="M2769" s="95"/>
      <c r="N2769" s="98"/>
      <c r="O2769" s="95"/>
      <c r="P2769" s="95"/>
      <c r="Q2769" s="98"/>
      <c r="R2769" s="112"/>
    </row>
    <row r="2770" spans="1:18" ht="16.5" customHeight="1" x14ac:dyDescent="0.2">
      <c r="A2770" s="97"/>
      <c r="B2770" s="98"/>
      <c r="C2770" s="97"/>
      <c r="D2770" s="105"/>
      <c r="E2770" s="105"/>
      <c r="F2770" s="98"/>
      <c r="G2770" s="98"/>
      <c r="H2770" s="98"/>
      <c r="J2770" s="98"/>
      <c r="K2770" s="98"/>
      <c r="L2770" s="98"/>
      <c r="M2770" s="95"/>
      <c r="N2770" s="98"/>
      <c r="O2770" s="95"/>
      <c r="P2770" s="95"/>
      <c r="Q2770" s="98"/>
      <c r="R2770" s="112"/>
    </row>
    <row r="2771" spans="1:18" ht="16.5" customHeight="1" x14ac:dyDescent="0.2">
      <c r="A2771" s="97"/>
      <c r="B2771" s="98"/>
      <c r="C2771" s="97"/>
      <c r="D2771" s="105"/>
      <c r="E2771" s="105"/>
      <c r="F2771" s="98"/>
      <c r="G2771" s="98"/>
      <c r="H2771" s="98"/>
      <c r="J2771" s="98"/>
      <c r="K2771" s="98"/>
      <c r="L2771" s="98"/>
      <c r="M2771" s="95"/>
      <c r="N2771" s="98"/>
      <c r="O2771" s="95"/>
      <c r="P2771" s="95"/>
      <c r="Q2771" s="98"/>
      <c r="R2771" s="112"/>
    </row>
    <row r="2772" spans="1:18" ht="16.5" customHeight="1" x14ac:dyDescent="0.2">
      <c r="A2772" s="97"/>
      <c r="B2772" s="98"/>
      <c r="C2772" s="97"/>
      <c r="D2772" s="105"/>
      <c r="E2772" s="105"/>
      <c r="F2772" s="98"/>
      <c r="G2772" s="98"/>
      <c r="H2772" s="98"/>
      <c r="J2772" s="98"/>
      <c r="K2772" s="98"/>
      <c r="L2772" s="98"/>
      <c r="M2772" s="95"/>
      <c r="N2772" s="98"/>
      <c r="O2772" s="95"/>
      <c r="P2772" s="95"/>
      <c r="Q2772" s="98"/>
      <c r="R2772" s="112"/>
    </row>
    <row r="2773" spans="1:18" ht="16.5" customHeight="1" x14ac:dyDescent="0.2">
      <c r="A2773" s="97"/>
      <c r="B2773" s="98"/>
      <c r="C2773" s="97"/>
      <c r="D2773" s="105"/>
      <c r="E2773" s="105"/>
      <c r="F2773" s="98"/>
      <c r="G2773" s="98"/>
      <c r="H2773" s="98"/>
      <c r="J2773" s="98"/>
      <c r="K2773" s="98"/>
      <c r="L2773" s="98"/>
      <c r="M2773" s="95"/>
      <c r="N2773" s="98"/>
      <c r="O2773" s="95"/>
      <c r="P2773" s="95"/>
      <c r="Q2773" s="98"/>
      <c r="R2773" s="112"/>
    </row>
    <row r="2774" spans="1:18" ht="16.5" customHeight="1" x14ac:dyDescent="0.2">
      <c r="A2774" s="97"/>
      <c r="B2774" s="98"/>
      <c r="C2774" s="97"/>
      <c r="D2774" s="105"/>
      <c r="E2774" s="105"/>
      <c r="F2774" s="98"/>
      <c r="G2774" s="98"/>
      <c r="H2774" s="98"/>
      <c r="J2774" s="98"/>
      <c r="K2774" s="98"/>
      <c r="L2774" s="98"/>
      <c r="M2774" s="95"/>
      <c r="N2774" s="98"/>
      <c r="O2774" s="95"/>
      <c r="P2774" s="95"/>
      <c r="Q2774" s="98"/>
      <c r="R2774" s="112"/>
    </row>
    <row r="2775" spans="1:18" ht="16.5" customHeight="1" x14ac:dyDescent="0.2">
      <c r="A2775" s="97"/>
      <c r="B2775" s="98"/>
      <c r="C2775" s="97"/>
      <c r="D2775" s="105"/>
      <c r="E2775" s="105"/>
      <c r="F2775" s="98"/>
      <c r="G2775" s="98"/>
      <c r="H2775" s="98"/>
      <c r="J2775" s="98"/>
      <c r="K2775" s="98"/>
      <c r="L2775" s="98"/>
      <c r="M2775" s="95"/>
      <c r="N2775" s="98"/>
      <c r="O2775" s="95"/>
      <c r="P2775" s="95"/>
      <c r="Q2775" s="98"/>
      <c r="R2775" s="112"/>
    </row>
    <row r="2776" spans="1:18" ht="16.5" customHeight="1" x14ac:dyDescent="0.2">
      <c r="A2776" s="97"/>
      <c r="B2776" s="98"/>
      <c r="C2776" s="97"/>
      <c r="D2776" s="105"/>
      <c r="E2776" s="105"/>
      <c r="F2776" s="98"/>
      <c r="G2776" s="98"/>
      <c r="H2776" s="98"/>
      <c r="J2776" s="98"/>
      <c r="K2776" s="98"/>
      <c r="L2776" s="98"/>
      <c r="M2776" s="95"/>
      <c r="N2776" s="98"/>
      <c r="O2776" s="95"/>
      <c r="P2776" s="95"/>
      <c r="Q2776" s="98"/>
      <c r="R2776" s="112"/>
    </row>
    <row r="2777" spans="1:18" ht="16.5" customHeight="1" x14ac:dyDescent="0.2">
      <c r="A2777" s="97"/>
      <c r="B2777" s="98"/>
      <c r="C2777" s="97"/>
      <c r="D2777" s="105"/>
      <c r="E2777" s="105"/>
      <c r="F2777" s="98"/>
      <c r="G2777" s="98"/>
      <c r="H2777" s="98"/>
      <c r="J2777" s="98"/>
      <c r="K2777" s="98"/>
      <c r="L2777" s="98"/>
      <c r="M2777" s="95"/>
      <c r="N2777" s="98"/>
      <c r="O2777" s="95"/>
      <c r="P2777" s="95"/>
      <c r="Q2777" s="98"/>
      <c r="R2777" s="112"/>
    </row>
    <row r="2778" spans="1:18" ht="16.5" customHeight="1" x14ac:dyDescent="0.2">
      <c r="A2778" s="97"/>
      <c r="B2778" s="98"/>
      <c r="C2778" s="97"/>
      <c r="D2778" s="105"/>
      <c r="E2778" s="105"/>
      <c r="F2778" s="98"/>
      <c r="G2778" s="98"/>
      <c r="H2778" s="98"/>
      <c r="J2778" s="98"/>
      <c r="K2778" s="98"/>
      <c r="L2778" s="98"/>
      <c r="M2778" s="95"/>
      <c r="N2778" s="98"/>
      <c r="O2778" s="95"/>
      <c r="P2778" s="95"/>
      <c r="Q2778" s="98"/>
      <c r="R2778" s="112"/>
    </row>
    <row r="2779" spans="1:18" ht="16.5" customHeight="1" x14ac:dyDescent="0.2">
      <c r="A2779" s="97"/>
      <c r="B2779" s="98"/>
      <c r="C2779" s="97"/>
      <c r="D2779" s="105"/>
      <c r="E2779" s="105"/>
      <c r="F2779" s="98"/>
      <c r="G2779" s="98"/>
      <c r="H2779" s="98"/>
      <c r="J2779" s="98"/>
      <c r="K2779" s="98"/>
      <c r="L2779" s="98"/>
      <c r="M2779" s="95"/>
      <c r="N2779" s="98"/>
      <c r="O2779" s="95"/>
      <c r="P2779" s="95"/>
      <c r="Q2779" s="98"/>
      <c r="R2779" s="112"/>
    </row>
    <row r="2780" spans="1:18" ht="16.5" customHeight="1" x14ac:dyDescent="0.2">
      <c r="A2780" s="97"/>
      <c r="B2780" s="98"/>
      <c r="C2780" s="97"/>
      <c r="D2780" s="105"/>
      <c r="E2780" s="105"/>
      <c r="F2780" s="98"/>
      <c r="G2780" s="98"/>
      <c r="H2780" s="98"/>
      <c r="J2780" s="98"/>
      <c r="K2780" s="98"/>
      <c r="L2780" s="98"/>
      <c r="M2780" s="95"/>
      <c r="N2780" s="98"/>
      <c r="O2780" s="95"/>
      <c r="P2780" s="95"/>
      <c r="Q2780" s="98"/>
      <c r="R2780" s="112"/>
    </row>
    <row r="2781" spans="1:18" ht="16.5" customHeight="1" x14ac:dyDescent="0.2">
      <c r="A2781" s="97"/>
      <c r="B2781" s="98"/>
      <c r="C2781" s="97"/>
      <c r="D2781" s="105"/>
      <c r="E2781" s="105"/>
      <c r="F2781" s="98"/>
      <c r="G2781" s="98"/>
      <c r="H2781" s="98"/>
      <c r="J2781" s="98"/>
      <c r="K2781" s="98"/>
      <c r="L2781" s="98"/>
      <c r="M2781" s="95"/>
      <c r="N2781" s="98"/>
      <c r="O2781" s="95"/>
      <c r="P2781" s="95"/>
      <c r="Q2781" s="98"/>
      <c r="R2781" s="112"/>
    </row>
    <row r="2782" spans="1:18" ht="16.5" customHeight="1" x14ac:dyDescent="0.2">
      <c r="A2782" s="97"/>
      <c r="B2782" s="98"/>
      <c r="C2782" s="97"/>
      <c r="D2782" s="105"/>
      <c r="E2782" s="105"/>
      <c r="F2782" s="98"/>
      <c r="G2782" s="98"/>
      <c r="H2782" s="98"/>
      <c r="J2782" s="98"/>
      <c r="K2782" s="98"/>
      <c r="L2782" s="98"/>
      <c r="M2782" s="95"/>
      <c r="N2782" s="98"/>
      <c r="O2782" s="95"/>
      <c r="P2782" s="95"/>
      <c r="Q2782" s="98"/>
      <c r="R2782" s="112"/>
    </row>
    <row r="2783" spans="1:18" ht="16.5" customHeight="1" x14ac:dyDescent="0.2">
      <c r="A2783" s="97"/>
      <c r="B2783" s="98"/>
      <c r="C2783" s="97"/>
      <c r="D2783" s="105"/>
      <c r="E2783" s="105"/>
      <c r="F2783" s="98"/>
      <c r="G2783" s="98"/>
      <c r="H2783" s="98"/>
      <c r="J2783" s="98"/>
      <c r="K2783" s="98"/>
      <c r="L2783" s="98"/>
      <c r="M2783" s="95"/>
      <c r="N2783" s="98"/>
      <c r="O2783" s="95"/>
      <c r="P2783" s="95"/>
      <c r="Q2783" s="98"/>
      <c r="R2783" s="112"/>
    </row>
    <row r="2784" spans="1:18" ht="16.5" customHeight="1" x14ac:dyDescent="0.2">
      <c r="A2784" s="97"/>
      <c r="B2784" s="98"/>
      <c r="C2784" s="97"/>
      <c r="D2784" s="105"/>
      <c r="E2784" s="105"/>
      <c r="F2784" s="98"/>
      <c r="G2784" s="98"/>
      <c r="H2784" s="98"/>
      <c r="J2784" s="98"/>
      <c r="K2784" s="98"/>
      <c r="L2784" s="98"/>
      <c r="M2784" s="95"/>
      <c r="N2784" s="98"/>
      <c r="O2784" s="95"/>
      <c r="P2784" s="95"/>
      <c r="Q2784" s="98"/>
      <c r="R2784" s="112"/>
    </row>
    <row r="2785" spans="1:18" ht="16.5" customHeight="1" x14ac:dyDescent="0.2">
      <c r="A2785" s="97"/>
      <c r="B2785" s="98"/>
      <c r="C2785" s="97"/>
      <c r="D2785" s="105"/>
      <c r="E2785" s="105"/>
      <c r="F2785" s="98"/>
      <c r="G2785" s="98"/>
      <c r="H2785" s="98"/>
      <c r="J2785" s="98"/>
      <c r="K2785" s="98"/>
      <c r="L2785" s="98"/>
      <c r="M2785" s="95"/>
      <c r="N2785" s="98"/>
      <c r="O2785" s="95"/>
      <c r="P2785" s="95"/>
      <c r="Q2785" s="98"/>
      <c r="R2785" s="112"/>
    </row>
    <row r="2786" spans="1:18" ht="16.5" customHeight="1" x14ac:dyDescent="0.2">
      <c r="A2786" s="97"/>
      <c r="B2786" s="98"/>
      <c r="C2786" s="97"/>
      <c r="D2786" s="105"/>
      <c r="E2786" s="105"/>
      <c r="F2786" s="98"/>
      <c r="G2786" s="98"/>
      <c r="H2786" s="98"/>
      <c r="J2786" s="98"/>
      <c r="K2786" s="98"/>
      <c r="L2786" s="98"/>
      <c r="M2786" s="95"/>
      <c r="N2786" s="98"/>
      <c r="O2786" s="95"/>
      <c r="P2786" s="95"/>
      <c r="Q2786" s="98"/>
      <c r="R2786" s="112"/>
    </row>
    <row r="2787" spans="1:18" ht="16.5" customHeight="1" x14ac:dyDescent="0.2">
      <c r="A2787" s="97"/>
      <c r="B2787" s="98"/>
      <c r="C2787" s="97"/>
      <c r="D2787" s="105"/>
      <c r="E2787" s="105"/>
      <c r="F2787" s="98"/>
      <c r="G2787" s="98"/>
      <c r="H2787" s="98"/>
      <c r="J2787" s="98"/>
      <c r="K2787" s="98"/>
      <c r="L2787" s="98"/>
      <c r="M2787" s="95"/>
      <c r="N2787" s="98"/>
      <c r="O2787" s="95"/>
      <c r="P2787" s="95"/>
      <c r="Q2787" s="98"/>
      <c r="R2787" s="112"/>
    </row>
    <row r="2788" spans="1:18" ht="16.5" customHeight="1" x14ac:dyDescent="0.2">
      <c r="A2788" s="97"/>
      <c r="B2788" s="98"/>
      <c r="C2788" s="97"/>
      <c r="D2788" s="105"/>
      <c r="E2788" s="105"/>
      <c r="F2788" s="98"/>
      <c r="G2788" s="98"/>
      <c r="H2788" s="98"/>
      <c r="J2788" s="98"/>
      <c r="K2788" s="98"/>
      <c r="L2788" s="98"/>
      <c r="M2788" s="95"/>
      <c r="N2788" s="98"/>
      <c r="O2788" s="95"/>
      <c r="P2788" s="95"/>
      <c r="Q2788" s="98"/>
      <c r="R2788" s="112"/>
    </row>
    <row r="2789" spans="1:18" ht="16.5" customHeight="1" x14ac:dyDescent="0.2">
      <c r="A2789" s="97"/>
      <c r="B2789" s="98"/>
      <c r="C2789" s="97"/>
      <c r="D2789" s="105"/>
      <c r="E2789" s="105"/>
      <c r="F2789" s="98"/>
      <c r="G2789" s="98"/>
      <c r="H2789" s="98"/>
      <c r="J2789" s="98"/>
      <c r="K2789" s="98"/>
      <c r="L2789" s="98"/>
      <c r="M2789" s="95"/>
      <c r="N2789" s="98"/>
      <c r="O2789" s="95"/>
      <c r="P2789" s="95"/>
      <c r="Q2789" s="98"/>
      <c r="R2789" s="112"/>
    </row>
    <row r="2790" spans="1:18" ht="16.5" customHeight="1" x14ac:dyDescent="0.2">
      <c r="A2790" s="97"/>
      <c r="B2790" s="98"/>
      <c r="C2790" s="97"/>
      <c r="D2790" s="105"/>
      <c r="E2790" s="105"/>
      <c r="F2790" s="98"/>
      <c r="G2790" s="98"/>
      <c r="H2790" s="98"/>
      <c r="J2790" s="98"/>
      <c r="K2790" s="98"/>
      <c r="L2790" s="98"/>
      <c r="M2790" s="95"/>
      <c r="N2790" s="98"/>
      <c r="O2790" s="95"/>
      <c r="P2790" s="95"/>
      <c r="Q2790" s="98"/>
      <c r="R2790" s="112"/>
    </row>
    <row r="2791" spans="1:18" ht="16.5" customHeight="1" x14ac:dyDescent="0.2">
      <c r="A2791" s="97"/>
      <c r="B2791" s="98"/>
      <c r="C2791" s="97"/>
      <c r="D2791" s="105"/>
      <c r="E2791" s="105"/>
      <c r="F2791" s="98"/>
      <c r="G2791" s="98"/>
      <c r="H2791" s="98"/>
      <c r="J2791" s="98"/>
      <c r="K2791" s="98"/>
      <c r="L2791" s="98"/>
      <c r="M2791" s="95"/>
      <c r="N2791" s="98"/>
      <c r="O2791" s="95"/>
      <c r="P2791" s="95"/>
      <c r="Q2791" s="98"/>
      <c r="R2791" s="112"/>
    </row>
    <row r="2792" spans="1:18" ht="16.5" customHeight="1" x14ac:dyDescent="0.2">
      <c r="A2792" s="97"/>
      <c r="B2792" s="98"/>
      <c r="C2792" s="97"/>
      <c r="D2792" s="105"/>
      <c r="E2792" s="105"/>
      <c r="F2792" s="98"/>
      <c r="G2792" s="98"/>
      <c r="H2792" s="98"/>
      <c r="J2792" s="98"/>
      <c r="K2792" s="98"/>
      <c r="L2792" s="98"/>
      <c r="M2792" s="95"/>
      <c r="N2792" s="98"/>
      <c r="O2792" s="95"/>
      <c r="P2792" s="95"/>
      <c r="Q2792" s="98"/>
      <c r="R2792" s="112"/>
    </row>
    <row r="2793" spans="1:18" ht="16.5" customHeight="1" x14ac:dyDescent="0.2">
      <c r="A2793" s="97"/>
      <c r="B2793" s="98"/>
      <c r="C2793" s="97"/>
      <c r="D2793" s="105"/>
      <c r="E2793" s="105"/>
      <c r="F2793" s="98"/>
      <c r="G2793" s="98"/>
      <c r="H2793" s="98"/>
      <c r="J2793" s="98"/>
      <c r="K2793" s="98"/>
      <c r="L2793" s="98"/>
      <c r="M2793" s="95"/>
      <c r="N2793" s="98"/>
      <c r="O2793" s="95"/>
      <c r="P2793" s="95"/>
      <c r="Q2793" s="98"/>
      <c r="R2793" s="112"/>
    </row>
    <row r="2794" spans="1:18" ht="16.5" customHeight="1" x14ac:dyDescent="0.2">
      <c r="A2794" s="97"/>
      <c r="B2794" s="98"/>
      <c r="C2794" s="97"/>
      <c r="D2794" s="105"/>
      <c r="E2794" s="105"/>
      <c r="F2794" s="98"/>
      <c r="G2794" s="98"/>
      <c r="H2794" s="98"/>
      <c r="J2794" s="98"/>
      <c r="K2794" s="98"/>
      <c r="L2794" s="98"/>
      <c r="M2794" s="95"/>
      <c r="N2794" s="98"/>
      <c r="O2794" s="95"/>
      <c r="P2794" s="95"/>
      <c r="Q2794" s="98"/>
      <c r="R2794" s="11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Overview</vt:lpstr>
      <vt:lpstr>Key</vt:lpstr>
      <vt:lpstr>Datasets</vt:lpstr>
      <vt:lpstr>Sample</vt:lpstr>
      <vt:lpstr>ROS</vt:lpstr>
      <vt:lpstr>RADC-MAP</vt:lpstr>
      <vt:lpstr>BLSA</vt:lpstr>
      <vt:lpstr>ADRC</vt:lpstr>
      <vt:lpstr>SATSA</vt:lpstr>
      <vt:lpstr>HRS</vt:lpstr>
      <vt:lpstr>LISS</vt:lpstr>
      <vt:lpstr>GSOEP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Beck, Emorie</cp:lastModifiedBy>
  <dcterms:created xsi:type="dcterms:W3CDTF">2020-01-26T02:58:22Z</dcterms:created>
  <dcterms:modified xsi:type="dcterms:W3CDTF">2020-08-20T14:25:53Z</dcterms:modified>
</cp:coreProperties>
</file>